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AKSHITA\OneDrive\Desktop\"/>
    </mc:Choice>
  </mc:AlternateContent>
  <xr:revisionPtr revIDLastSave="0" documentId="13_ncr:1_{8A55A4A1-6939-4749-8A11-864DE359D430}" xr6:coauthVersionLast="47" xr6:coauthVersionMax="47" xr10:uidLastSave="{00000000-0000-0000-0000-000000000000}"/>
  <bookViews>
    <workbookView xWindow="-108" yWindow="-108" windowWidth="23256" windowHeight="13896" activeTab="3" xr2:uid="{0D8CAAAD-32DB-446C-851F-15F3ED467EDC}"/>
  </bookViews>
  <sheets>
    <sheet name="raw data" sheetId="1" r:id="rId1"/>
    <sheet name="analysis" sheetId="2" r:id="rId2"/>
    <sheet name="pivot analysis" sheetId="3" r:id="rId3"/>
    <sheet name="dashboard" sheetId="4"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H5" i="4"/>
  <c r="F5" i="4"/>
  <c r="D5" i="4"/>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B26" i="2"/>
  <c r="B24" i="2"/>
  <c r="B23" i="2"/>
  <c r="B22" i="2"/>
  <c r="B20" i="2"/>
  <c r="B19" i="2"/>
  <c r="B18" i="2"/>
  <c r="B16" i="2"/>
  <c r="B15" i="2"/>
  <c r="B14" i="2"/>
  <c r="B12" i="2"/>
  <c r="B11" i="2"/>
  <c r="B10" i="2"/>
  <c r="B9" i="2"/>
  <c r="B7" i="2" a="1"/>
  <c r="B6" i="2" a="1"/>
  <c r="B5" i="2"/>
  <c r="B4" i="2"/>
  <c r="B3" i="2"/>
  <c r="B2"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<sst xmlns="http://schemas.openxmlformats.org/spreadsheetml/2006/main" count="127527" uniqueCount="10924">
  <si>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</si>
  <si>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</si>
  <si>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</si>
  <si>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</si>
  <si>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</si>
  <si>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</si>
  <si>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</si>
  <si>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</si>
  <si>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</si>
  <si>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</si>
  <si>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</si>
  <si>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</si>
  <si>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</si>
  <si>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</si>
  <si>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</si>
  <si>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</si>
  <si>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</si>
  <si>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</si>
  <si>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</si>
  <si>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</si>
  <si>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</si>
  <si>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</si>
  <si>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</si>
  <si>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</si>
  <si>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</si>
  <si>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</si>
  <si>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</si>
  <si>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</si>
  <si>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</si>
  <si>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</si>
  <si>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</si>
  <si>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</si>
  <si>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</si>
  <si>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</si>
  <si>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</si>
  <si>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</si>
  <si>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</si>
  <si>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</si>
  <si>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</si>
  <si>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</si>
  <si>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</si>
  <si>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</si>
  <si>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</si>
  <si>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</si>
  <si>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</si>
  <si>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</si>
  <si>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</si>
  <si>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</si>
  <si>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</si>
  <si>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</si>
  <si>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</si>
  <si>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</si>
  <si>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</si>
  <si>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</si>
  <si>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</si>
  <si>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</si>
  <si>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</si>
  <si>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</si>
  <si>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</si>
  <si>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</si>
  <si>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</si>
  <si>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</si>
  <si>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</si>
  <si>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</si>
  <si>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</si>
  <si>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</si>
  <si>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</si>
  <si>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</si>
  <si>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</si>
  <si>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</si>
  <si>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</si>
  <si>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</si>
  <si>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</si>
  <si>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</si>
  <si>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</si>
  <si>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</si>
  <si>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</si>
  <si>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</si>
  <si>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</si>
  <si>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</si>
  <si>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</si>
  <si>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</si>
  <si>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</si>
  <si>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</si>
  <si>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</si>
  <si>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</si>
  <si>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</si>
  <si>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</si>
  <si>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</si>
  <si>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</si>
  <si>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</si>
  <si>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</si>
  <si>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</si>
  <si>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</si>
  <si>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</si>
  <si>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</si>
  <si>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</si>
  <si>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</si>
  <si>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</si>
  <si>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</si>
  <si>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</si>
  <si>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</si>
  <si>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</si>
  <si>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</si>
  <si>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</si>
  <si>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</si>
  <si>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</si>
  <si>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</si>
  <si>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</si>
  <si>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</si>
  <si>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</si>
  <si>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</si>
  <si>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</si>
  <si>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</si>
  <si>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</si>
  <si>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</si>
  <si>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</si>
  <si>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</si>
  <si>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</si>
  <si>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</si>
  <si>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</si>
  <si>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</si>
  <si>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</si>
  <si>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</si>
  <si>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</si>
  <si>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</si>
  <si>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</si>
  <si>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</si>
  <si>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</si>
  <si>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</si>
  <si>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</si>
  <si>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</si>
  <si>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</si>
  <si>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</si>
  <si>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</si>
  <si>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</si>
  <si>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</si>
  <si>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</si>
  <si>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</si>
  <si>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</si>
  <si>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</si>
  <si>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</si>
  <si>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</si>
  <si>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</si>
  <si>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</si>
  <si>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</si>
  <si>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</si>
  <si>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</si>
  <si>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</si>
  <si>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</si>
  <si>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</si>
  <si>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</si>
  <si>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</si>
  <si>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</si>
  <si>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</si>
  <si>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</si>
  <si>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</si>
  <si>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</si>
  <si>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</si>
  <si>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</si>
  <si>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</si>
  <si>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</si>
  <si>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</si>
  <si>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</si>
  <si>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</si>
  <si>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</si>
  <si>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</si>
  <si>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</si>
  <si>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</si>
  <si>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</si>
  <si>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</si>
  <si>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</si>
  <si>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</si>
  <si>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</si>
  <si>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</si>
  <si>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</si>
  <si>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</si>
  <si>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</si>
  <si>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</si>
  <si>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</si>
  <si>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</si>
  <si>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</si>
  <si>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</si>
  <si>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</si>
  <si>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</si>
  <si>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</si>
  <si>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</si>
  <si>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</si>
  <si>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</si>
  <si>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</si>
  <si>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</si>
  <si>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</si>
  <si>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</si>
  <si>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</si>
  <si>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</si>
  <si>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</si>
  <si>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</si>
  <si>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</si>
  <si>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</si>
  <si>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</si>
  <si>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</si>
  <si>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</si>
  <si>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</si>
  <si>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</si>
  <si>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</si>
  <si>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</si>
  <si>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</si>
  <si>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</si>
  <si>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</si>
  <si>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</si>
  <si>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</si>
  <si>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</si>
  <si>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</si>
  <si>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</si>
  <si>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</si>
  <si>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</si>
  <si>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</si>
  <si>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</si>
  <si>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</si>
  <si>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</si>
  <si>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</si>
  <si>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</si>
  <si>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</si>
  <si>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</si>
  <si>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</si>
  <si>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</si>
  <si>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</si>
  <si>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</si>
  <si>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</si>
  <si>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</si>
  <si>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</si>
  <si>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</si>
  <si>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</si>
  <si>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</si>
  <si>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</si>
  <si>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</si>
  <si>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</si>
  <si>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</si>
  <si>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</si>
  <si>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</si>
  <si>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</si>
  <si>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</si>
  <si>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</si>
  <si>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</si>
  <si>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</si>
  <si>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</si>
  <si>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</si>
  <si>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</si>
  <si>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</si>
  <si>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</si>
  <si>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</si>
  <si>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</si>
  <si>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</si>
  <si>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</si>
  <si>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</si>
  <si>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</si>
  <si>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</si>
  <si>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</si>
  <si>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</si>
  <si>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</si>
  <si>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</si>
  <si>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</si>
  <si>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</si>
  <si>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</si>
  <si>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</si>
  <si>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</si>
  <si>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</si>
  <si>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</si>
  <si>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</si>
  <si>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</si>
  <si>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</si>
  <si>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</si>
  <si>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</si>
  <si>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</si>
  <si>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</si>
  <si>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</si>
  <si>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</si>
  <si>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</si>
  <si>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</si>
  <si>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</si>
  <si>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</si>
  <si>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</si>
  <si>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</si>
  <si>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</si>
  <si>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</si>
  <si>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</si>
  <si>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</si>
  <si>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</si>
  <si>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</si>
  <si>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</si>
  <si>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</si>
  <si>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</si>
  <si>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</si>
  <si>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</si>
  <si>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</si>
  <si>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</si>
  <si>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</si>
  <si>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</si>
  <si>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</si>
  <si>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</si>
  <si>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</si>
  <si>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</si>
  <si>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</si>
  <si>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</si>
  <si>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</si>
  <si>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</si>
  <si>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</si>
  <si>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</si>
  <si>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</si>
  <si>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</si>
  <si>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</si>
  <si>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</si>
  <si>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</si>
  <si>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</si>
  <si>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</si>
  <si>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</si>
  <si>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</si>
  <si>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</si>
  <si>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</si>
  <si>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</si>
  <si>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</si>
  <si>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</si>
  <si>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</si>
  <si>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</si>
  <si>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</si>
  <si>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</si>
  <si>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</si>
  <si>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</si>
  <si>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</si>
  <si>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</si>
  <si>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</si>
  <si>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</si>
  <si>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</si>
  <si>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</si>
  <si>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</si>
  <si>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</si>
  <si>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</si>
  <si>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</si>
  <si>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</si>
  <si>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</si>
  <si>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</si>
  <si>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</si>
  <si>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</si>
  <si>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</si>
  <si>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</si>
  <si>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</si>
  <si>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</si>
  <si>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</si>
  <si>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</si>
  <si>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</si>
  <si>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</si>
  <si>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</si>
  <si>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</si>
  <si>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</si>
  <si>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</si>
  <si>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</si>
  <si>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</si>
  <si>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</si>
  <si>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</si>
  <si>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</si>
  <si>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</si>
  <si>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</si>
  <si>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</si>
  <si>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</si>
  <si>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</si>
  <si>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</si>
  <si>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</si>
  <si>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</si>
  <si>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</si>
  <si>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</si>
  <si>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</si>
  <si>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</si>
  <si>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</si>
  <si>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</si>
  <si>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</si>
  <si>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</si>
  <si>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</si>
  <si>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</si>
  <si>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</si>
  <si>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</si>
  <si>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</si>
  <si>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</si>
  <si>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</si>
  <si>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</si>
  <si>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</si>
  <si>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</si>
  <si>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</si>
  <si>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</si>
  <si>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</si>
  <si>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</si>
  <si>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</si>
  <si>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</si>
  <si>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</si>
  <si>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</si>
  <si>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</si>
  <si>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</si>
  <si>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</si>
  <si>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</si>
  <si>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</si>
  <si>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</si>
  <si>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</si>
  <si>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</si>
  <si>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</si>
  <si>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</si>
  <si>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</si>
  <si>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</si>
  <si>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</si>
  <si>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</si>
  <si>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</si>
  <si>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</si>
  <si>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</si>
  <si>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</si>
  <si>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</si>
  <si>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</si>
  <si>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</si>
  <si>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</si>
  <si>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</si>
  <si>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</si>
  <si>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</si>
  <si>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</si>
  <si>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</si>
  <si>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</si>
  <si>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</si>
  <si>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</si>
  <si>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</si>
  <si>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</si>
  <si>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</si>
  <si>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</si>
  <si>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</si>
  <si>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</si>
  <si>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</si>
  <si>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</si>
  <si>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</si>
  <si>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</si>
  <si>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</si>
  <si>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</si>
  <si>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</si>
  <si>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</si>
  <si>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</si>
  <si>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</si>
  <si>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</si>
  <si>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</si>
  <si>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</si>
  <si>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</si>
  <si>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</si>
  <si>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</si>
  <si>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</si>
  <si>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</si>
  <si>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</si>
  <si>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</si>
  <si>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</si>
  <si>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</si>
  <si>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</si>
  <si>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</si>
  <si>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</si>
  <si>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</si>
  <si>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</si>
  <si>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</si>
  <si>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</si>
  <si>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</si>
  <si>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</si>
  <si>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</si>
  <si>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</si>
  <si>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</si>
  <si>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</si>
  <si>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</si>
  <si>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</si>
  <si>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</si>
  <si>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</si>
  <si>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</si>
  <si>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</si>
  <si>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</si>
  <si>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</si>
  <si>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</si>
  <si>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</si>
  <si>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</si>
  <si>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</si>
  <si>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</si>
  <si>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</si>
  <si>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</si>
  <si>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</si>
  <si>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</si>
  <si>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</si>
  <si>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</si>
  <si>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</si>
  <si>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</si>
  <si>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</si>
  <si>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</si>
  <si>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</si>
  <si>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</si>
  <si>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</si>
  <si>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</si>
  <si>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</si>
  <si>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</si>
  <si>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</si>
  <si>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</si>
  <si>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</si>
  <si>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</si>
  <si>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</si>
  <si>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</si>
  <si>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</si>
  <si>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</si>
  <si>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</si>
  <si>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</si>
  <si>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</si>
  <si>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</si>
  <si>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</si>
  <si>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</si>
  <si>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</si>
  <si>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</si>
  <si>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</si>
  <si>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</si>
  <si>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</si>
  <si>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</si>
  <si>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</si>
  <si>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</si>
  <si>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</si>
  <si>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</si>
  <si>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</si>
  <si>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</si>
  <si>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</si>
  <si>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</si>
  <si>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</si>
  <si>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</si>
  <si>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</si>
  <si>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</si>
  <si>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</si>
  <si>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</si>
  <si>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</si>
  <si>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</si>
  <si>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</si>
  <si>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</si>
  <si>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</si>
  <si>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</si>
  <si>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</si>
  <si>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</si>
  <si>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</si>
  <si>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</si>
  <si>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</si>
  <si>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</si>
  <si>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</si>
  <si>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</si>
  <si>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</si>
  <si>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</si>
  <si>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</si>
  <si>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</si>
  <si>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</si>
  <si>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</si>
  <si>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</si>
  <si>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</si>
  <si>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</si>
  <si>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</si>
  <si>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</si>
  <si>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</si>
  <si>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</si>
  <si>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</si>
  <si>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</si>
  <si>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</si>
  <si>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</si>
  <si>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</si>
  <si>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</si>
  <si>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</si>
  <si>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</si>
  <si>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</si>
  <si>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</si>
  <si>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</si>
  <si>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</si>
  <si>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</si>
  <si>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</si>
  <si>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</si>
  <si>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</si>
  <si>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</si>
  <si>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</si>
  <si>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</si>
  <si>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</si>
  <si>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</si>
  <si>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</si>
  <si>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</si>
  <si>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</si>
  <si>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</si>
  <si>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</si>
  <si>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</si>
  <si>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</si>
  <si>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</si>
  <si>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</si>
  <si>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</si>
  <si>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</si>
  <si>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</si>
  <si>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</si>
  <si>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</si>
  <si>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</si>
  <si>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</si>
  <si>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</si>
  <si>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</si>
  <si>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</si>
  <si>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</si>
  <si>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</si>
  <si>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</si>
  <si>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</si>
  <si>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</si>
  <si>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</si>
  <si>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</si>
  <si>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</si>
  <si>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</si>
  <si>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</si>
  <si>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</si>
  <si>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</si>
  <si>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</si>
  <si>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</si>
  <si>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</si>
  <si>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</si>
  <si>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</si>
  <si>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</si>
  <si>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</si>
  <si>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</si>
  <si>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</si>
  <si>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</si>
  <si>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</si>
  <si>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</si>
  <si>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</si>
  <si>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</si>
  <si>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</si>
  <si>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</si>
  <si>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</si>
  <si>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</si>
  <si>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</si>
  <si>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</si>
  <si>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</si>
  <si>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</si>
  <si>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</si>
  <si>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</si>
  <si>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</si>
  <si>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</si>
  <si>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</si>
  <si>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</si>
  <si>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</si>
  <si>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</si>
  <si>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</si>
  <si>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</si>
  <si>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</si>
  <si>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</si>
  <si>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</si>
  <si>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</si>
  <si>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</si>
  <si>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</si>
  <si>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</si>
  <si>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</si>
  <si>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</si>
  <si>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</si>
  <si>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</si>
  <si>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</si>
  <si>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</si>
  <si>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</si>
  <si>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</si>
  <si>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</si>
  <si>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</si>
  <si>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</si>
  <si>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</si>
  <si>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</si>
  <si>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</si>
  <si>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</si>
  <si>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</si>
  <si>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</si>
  <si>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</si>
  <si>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</si>
  <si>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</si>
  <si>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</si>
  <si>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</si>
  <si>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</si>
  <si>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</si>
  <si>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</si>
  <si>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</si>
  <si>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</si>
  <si>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</si>
  <si>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</si>
  <si>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</si>
  <si>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</si>
  <si>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</si>
  <si>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</si>
  <si>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</si>
  <si>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</si>
  <si>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</si>
  <si>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</si>
  <si>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</si>
  <si>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</si>
  <si>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</si>
  <si>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</si>
  <si>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</si>
  <si>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</si>
  <si>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</si>
  <si>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</si>
  <si>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</si>
  <si>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</si>
  <si>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</si>
  <si>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</si>
  <si>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</si>
  <si>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</si>
  <si>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</si>
  <si>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</si>
  <si>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</si>
  <si>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</si>
  <si>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</si>
  <si>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</si>
  <si>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</si>
  <si>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</si>
  <si>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</si>
  <si>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</si>
  <si>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</si>
  <si>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</si>
  <si>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</si>
  <si>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</si>
  <si>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</si>
  <si>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</si>
  <si>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</si>
  <si>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</si>
  <si>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</si>
  <si>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</si>
  <si>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</si>
  <si>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</si>
  <si>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</si>
  <si>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</si>
  <si>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</si>
  <si>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</si>
  <si>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</si>
  <si>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</si>
  <si>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</si>
  <si>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</si>
  <si>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</si>
  <si>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</si>
  <si>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</si>
  <si>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</si>
  <si>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</si>
  <si>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</si>
  <si>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</si>
  <si>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</si>
  <si>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</si>
  <si>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</si>
  <si>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</si>
  <si>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</si>
  <si>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</si>
  <si>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</si>
  <si>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</si>
  <si>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</si>
  <si>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</si>
  <si>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</si>
  <si>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</si>
  <si>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</si>
  <si>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</si>
  <si>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</si>
  <si>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</si>
  <si>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</si>
  <si>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</si>
  <si>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</si>
  <si>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</si>
  <si>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</si>
  <si>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</si>
  <si>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</si>
  <si>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</si>
  <si>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</si>
  <si>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</si>
  <si>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</si>
  <si>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</si>
  <si>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</si>
  <si>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</si>
  <si>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</si>
  <si>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</si>
  <si>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</si>
  <si>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</si>
  <si>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</si>
  <si>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</si>
  <si>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</si>
  <si>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</si>
  <si>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</si>
  <si>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</si>
  <si>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</si>
  <si>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</si>
  <si>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</si>
  <si>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</si>
  <si>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</si>
  <si>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</si>
  <si>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</si>
  <si>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</si>
  <si>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</si>
  <si>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</si>
  <si>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</si>
  <si>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</si>
  <si>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</si>
  <si>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</si>
  <si>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</si>
  <si>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</si>
  <si>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</si>
  <si>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</si>
  <si>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</si>
  <si>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</si>
  <si>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</si>
  <si>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</si>
  <si>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</si>
  <si>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</si>
  <si>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</si>
  <si>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</si>
  <si>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</si>
  <si>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</si>
  <si>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</si>
  <si>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</si>
  <si>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</si>
  <si>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</si>
  <si>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</si>
  <si>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</si>
  <si>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</si>
  <si>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</si>
  <si>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</si>
  <si>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</si>
  <si>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</si>
  <si>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</si>
  <si>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</si>
  <si>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</si>
  <si>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</si>
  <si>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</si>
  <si>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</si>
  <si>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</si>
  <si>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</si>
  <si>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</si>
  <si>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</si>
  <si>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</si>
  <si>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</si>
  <si>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</si>
  <si>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</si>
  <si>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</si>
  <si>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</si>
  <si>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</si>
  <si>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</si>
  <si>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</si>
  <si>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</si>
  <si>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</si>
  <si>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</si>
  <si>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</si>
  <si>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</si>
  <si>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</si>
  <si>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</si>
  <si>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</si>
  <si>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</si>
  <si>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</si>
  <si>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</si>
  <si>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</si>
  <si>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</si>
  <si>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</si>
  <si>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</si>
  <si>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</si>
  <si>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</si>
  <si>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</si>
  <si>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</si>
  <si>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</si>
  <si>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</si>
  <si>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</si>
  <si>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</si>
  <si>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</si>
  <si>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</si>
  <si>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</si>
  <si>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</si>
  <si>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</si>
  <si>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</si>
  <si>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</si>
  <si>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</si>
  <si>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</si>
  <si>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</si>
  <si>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</si>
  <si>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</si>
  <si>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</si>
  <si>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</si>
  <si>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</si>
  <si>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</si>
  <si>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</si>
  <si>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</si>
  <si>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</si>
  <si>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</si>
  <si>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</si>
  <si>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</si>
  <si>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</si>
  <si>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</si>
  <si>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</si>
  <si>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</si>
  <si>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</si>
  <si>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</si>
  <si>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</si>
  <si>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</si>
  <si>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</si>
  <si>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</si>
  <si>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</si>
  <si>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</si>
  <si>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</si>
  <si>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</si>
  <si>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</si>
  <si>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</si>
  <si>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</si>
  <si>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</si>
  <si>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</si>
  <si>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</si>
  <si>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</si>
  <si>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</si>
  <si>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</si>
  <si>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</si>
  <si>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</si>
  <si>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</si>
  <si>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</si>
  <si>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</si>
  <si>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</si>
  <si>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</si>
  <si>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</si>
  <si>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</si>
  <si>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</si>
  <si>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</si>
  <si>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</si>
  <si>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</si>
  <si>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</si>
  <si>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</si>
  <si>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</si>
  <si>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</si>
  <si>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</si>
  <si>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</si>
  <si>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</si>
  <si>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</si>
  <si>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</si>
  <si>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</si>
  <si>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</si>
  <si>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</si>
  <si>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</si>
  <si>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</si>
  <si>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</si>
  <si>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</si>
  <si>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</si>
  <si>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</si>
  <si>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</si>
  <si>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</si>
  <si>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</si>
  <si>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</si>
  <si>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</si>
  <si>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</si>
  <si>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</si>
  <si>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</si>
  <si>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</si>
  <si>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</si>
  <si>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</si>
  <si>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</si>
  <si>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</si>
  <si>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</si>
  <si>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</si>
  <si>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</si>
  <si>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</si>
  <si>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</si>
  <si>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</si>
  <si>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</si>
  <si>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</si>
  <si>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</si>
  <si>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</si>
  <si>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</si>
  <si>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</si>
  <si>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</si>
  <si>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</si>
  <si>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</si>
  <si>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</si>
  <si>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</si>
  <si>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</si>
  <si>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</si>
  <si>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</si>
  <si>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</si>
  <si>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</si>
  <si>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</si>
  <si>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</si>
  <si>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</si>
  <si>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</si>
  <si>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</si>
  <si>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</si>
  <si>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</si>
  <si>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</si>
  <si>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</si>
  <si>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</si>
  <si>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</si>
  <si>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</si>
  <si>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</si>
  <si>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</si>
  <si>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</si>
  <si>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</si>
  <si>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</si>
  <si>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</si>
  <si>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</si>
  <si>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</si>
  <si>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</si>
  <si>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</si>
  <si>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</si>
  <si>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</si>
  <si>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</si>
  <si>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</si>
  <si>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</si>
  <si>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</si>
  <si>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</si>
  <si>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</si>
  <si>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</si>
  <si>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</si>
  <si>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</si>
  <si>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</si>
  <si>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</si>
  <si>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</si>
  <si>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</si>
  <si>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</si>
  <si>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</si>
  <si>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</si>
  <si>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</si>
  <si>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</si>
  <si>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</si>
  <si>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</si>
  <si>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</si>
  <si>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</si>
  <si>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</si>
  <si>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</si>
  <si>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</si>
  <si>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</si>
  <si>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</si>
  <si>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</si>
  <si>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</si>
  <si>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</si>
  <si>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</si>
  <si>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</si>
  <si>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</si>
  <si>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</si>
  <si>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</si>
  <si>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</si>
  <si>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</si>
  <si>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</si>
  <si>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</si>
  <si>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</si>
  <si>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</si>
  <si>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</si>
  <si>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</si>
  <si>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</si>
  <si>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</si>
  <si>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</si>
  <si>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</si>
  <si>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</si>
  <si>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</si>
  <si>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</si>
  <si>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</si>
  <si>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</si>
  <si>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</si>
  <si>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</si>
  <si>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</si>
  <si>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</si>
  <si>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</si>
  <si>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</si>
  <si>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</si>
  <si>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</si>
  <si>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</si>
  <si>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</si>
  <si>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</si>
  <si>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</si>
  <si>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</si>
  <si>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</si>
  <si>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</si>
  <si>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</si>
  <si>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</si>
  <si>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</si>
  <si>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</si>
  <si>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</si>
  <si>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</si>
  <si>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</si>
  <si>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</si>
  <si>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</si>
  <si>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</si>
  <si>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</si>
  <si>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</si>
  <si>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</si>
  <si>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</si>
  <si>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</si>
  <si>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</si>
  <si>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</si>
  <si>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</si>
  <si>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</si>
  <si>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</si>
  <si>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</si>
  <si>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</si>
  <si>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</si>
  <si>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</si>
  <si>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</si>
  <si>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</si>
  <si>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</si>
  <si>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</si>
  <si>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</si>
  <si>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</si>
  <si>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</si>
  <si>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</si>
  <si>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</si>
  <si>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</si>
  <si>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</si>
  <si>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</si>
  <si>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</si>
  <si>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</si>
  <si>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</si>
  <si>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</si>
  <si>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</si>
  <si>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</si>
  <si>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</si>
  <si>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</si>
  <si>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</si>
  <si>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</si>
  <si>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</si>
  <si>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</si>
  <si>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</si>
  <si>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</si>
  <si>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</si>
  <si>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</si>
  <si>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</si>
  <si>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</si>
  <si>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</si>
  <si>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</si>
  <si>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</si>
  <si>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</si>
  <si>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</si>
  <si>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</si>
  <si>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</si>
  <si>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</si>
  <si>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</si>
  <si>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</si>
  <si>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</si>
  <si>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</si>
  <si>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</si>
  <si>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</si>
  <si>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</si>
  <si>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</si>
  <si>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</si>
  <si>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</si>
  <si>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</si>
  <si>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</si>
  <si>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</si>
  <si>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</si>
  <si>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</si>
  <si>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</si>
  <si>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</si>
  <si>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</si>
  <si>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</si>
  <si>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</si>
  <si>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</si>
  <si>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</si>
  <si>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</si>
  <si>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</si>
  <si>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</si>
  <si>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</si>
  <si>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</si>
  <si>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</si>
  <si>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</si>
  <si>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</si>
  <si>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</si>
  <si>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</si>
  <si>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</si>
  <si>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</si>
  <si>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</si>
  <si>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</si>
  <si>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</si>
  <si>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</si>
  <si>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</si>
  <si>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</si>
  <si>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</si>
  <si>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</si>
  <si>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</si>
  <si>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</si>
  <si>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</si>
  <si>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</si>
  <si>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</si>
  <si>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</si>
  <si>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</si>
  <si>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</si>
  <si>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</si>
  <si>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</si>
  <si>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</si>
  <si>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</si>
  <si>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</si>
  <si>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</si>
  <si>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</si>
  <si>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</si>
  <si>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</si>
  <si>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</si>
  <si>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</si>
  <si>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</si>
  <si>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</si>
  <si>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</si>
  <si>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</si>
  <si>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</si>
  <si>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</si>
  <si>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</si>
  <si>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</si>
  <si>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</si>
  <si>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</si>
  <si>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</si>
  <si>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</si>
  <si>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</si>
  <si>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</si>
  <si>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</si>
  <si>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</si>
  <si>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</si>
  <si>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</si>
  <si>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</si>
  <si>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</si>
  <si>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</si>
  <si>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</si>
  <si>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</si>
  <si>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</si>
  <si>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</si>
  <si>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</si>
  <si>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</si>
  <si>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</si>
  <si>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</si>
  <si>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</si>
  <si>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</si>
  <si>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</si>
  <si>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</si>
  <si>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</si>
  <si>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</si>
  <si>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</si>
  <si>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</si>
  <si>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</si>
  <si>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</si>
  <si>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</si>
  <si>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</si>
  <si>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</si>
  <si>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</si>
  <si>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</si>
  <si>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</si>
  <si>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</si>
  <si>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</si>
  <si>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</si>
  <si>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</si>
  <si>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</si>
  <si>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</si>
  <si>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</si>
  <si>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</si>
  <si>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</si>
  <si>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</si>
  <si>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</si>
  <si>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</si>
  <si>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</si>
  <si>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</si>
  <si>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</si>
  <si>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</si>
  <si>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</si>
  <si>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</si>
  <si>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</si>
  <si>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</si>
  <si>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</si>
  <si>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</si>
  <si>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</si>
  <si>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</si>
  <si>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</si>
  <si>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</si>
  <si>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</si>
  <si>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</si>
  <si>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</si>
  <si>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</si>
  <si>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</si>
  <si>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</si>
  <si>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</si>
  <si>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</si>
  <si>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</si>
  <si>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</si>
  <si>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</si>
  <si>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</si>
  <si>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</si>
  <si>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</si>
  <si>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</si>
  <si>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</si>
  <si>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</si>
  <si>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</si>
  <si>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</si>
  <si>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</si>
  <si>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</si>
  <si>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</si>
  <si>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</si>
  <si>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</si>
  <si>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</si>
  <si>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</si>
  <si>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</si>
  <si>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</si>
  <si>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</si>
  <si>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</si>
  <si>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</si>
  <si>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</si>
  <si>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</si>
  <si>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</si>
  <si>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</si>
  <si>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</si>
  <si>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</si>
  <si>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</si>
  <si>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</si>
  <si>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</si>
  <si>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</si>
  <si>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</si>
  <si>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</si>
  <si>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</si>
  <si>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</si>
  <si>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</si>
  <si>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</si>
  <si>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</si>
  <si>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</si>
  <si>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</si>
  <si>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</si>
  <si>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</si>
  <si>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</si>
  <si>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</si>
  <si>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</si>
  <si>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</si>
  <si>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</si>
  <si>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</si>
  <si>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</si>
  <si>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</si>
  <si>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</si>
  <si>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</si>
  <si>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</si>
  <si>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</si>
  <si>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</si>
  <si>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</si>
  <si>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</si>
  <si>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</si>
  <si>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</si>
  <si>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</si>
  <si>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</si>
  <si>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</si>
  <si>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</si>
  <si>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</si>
  <si>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</si>
  <si>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</si>
  <si>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</si>
  <si>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</si>
  <si>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</si>
  <si>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</si>
  <si>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</si>
  <si>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</si>
  <si>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</si>
  <si>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</si>
  <si>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</si>
  <si>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</si>
  <si>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</si>
  <si>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</si>
  <si>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</si>
  <si>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</si>
  <si>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</si>
  <si>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</si>
  <si>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</si>
  <si>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</si>
  <si>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</si>
  <si>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</si>
  <si>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</si>
  <si>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</si>
  <si>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</si>
  <si>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</si>
  <si>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</si>
  <si>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</si>
  <si>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</si>
  <si>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</si>
  <si>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</si>
  <si>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</si>
  <si>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</si>
  <si>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</si>
  <si>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</si>
  <si>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</si>
  <si>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</si>
  <si>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</si>
  <si>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</si>
  <si>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</si>
  <si>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</si>
  <si>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</si>
  <si>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</si>
  <si>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</si>
  <si>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</si>
  <si>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</si>
  <si>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</si>
  <si>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</si>
  <si>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</si>
  <si>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</si>
  <si>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</si>
  <si>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</si>
  <si>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</si>
  <si>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</si>
  <si>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</si>
  <si>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</si>
  <si>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</si>
  <si>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</si>
  <si>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</si>
  <si>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</si>
  <si>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</si>
  <si>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</si>
  <si>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</si>
  <si>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</si>
  <si>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</si>
  <si>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</si>
  <si>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</si>
  <si>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</si>
  <si>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</si>
  <si>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</si>
  <si>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</si>
  <si>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</si>
  <si>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</si>
  <si>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</si>
  <si>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</si>
  <si>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</si>
  <si>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</si>
  <si>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</si>
  <si>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</si>
  <si>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</si>
  <si>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</si>
  <si>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</si>
  <si>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</si>
  <si>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</si>
  <si>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</si>
  <si>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</si>
  <si>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</si>
  <si>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</si>
  <si>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</si>
  <si>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</si>
  <si>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</si>
  <si>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</si>
  <si>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</si>
  <si>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</si>
  <si>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</si>
  <si>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</si>
  <si>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</si>
  <si>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</si>
  <si>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</si>
  <si>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</si>
  <si>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</si>
  <si>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</si>
  <si>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</si>
  <si>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</si>
  <si>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</si>
  <si>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</si>
  <si>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</si>
  <si>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</si>
  <si>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</si>
  <si>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</si>
  <si>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</si>
  <si>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</si>
  <si>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</si>
  <si>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</si>
  <si>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</si>
  <si>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</si>
  <si>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</si>
  <si>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</si>
  <si>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</si>
  <si>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</si>
  <si>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</si>
  <si>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</si>
  <si>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</si>
  <si>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</si>
  <si>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</si>
  <si>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</si>
  <si>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</si>
  <si>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</si>
  <si>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</si>
  <si>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</si>
  <si>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</si>
  <si>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</si>
  <si>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</si>
  <si>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</si>
  <si>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</si>
  <si>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</si>
  <si>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</si>
  <si>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</si>
  <si>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</si>
  <si>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</si>
  <si>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</si>
  <si>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</si>
  <si>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</si>
  <si>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</si>
  <si>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</si>
  <si>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</si>
  <si>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</si>
  <si>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</si>
  <si>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</si>
  <si>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</si>
  <si>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</si>
  <si>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</si>
  <si>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</si>
  <si>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</si>
  <si>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</si>
  <si>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</si>
  <si>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</si>
  <si>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</si>
  <si>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</si>
  <si>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</si>
  <si>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</si>
  <si>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</si>
  <si>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</si>
  <si>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</si>
  <si>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</si>
  <si>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</si>
  <si>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</si>
  <si>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</si>
  <si>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</si>
  <si>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</si>
  <si>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</si>
  <si>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</si>
  <si>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</si>
  <si>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</si>
  <si>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</si>
  <si>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</si>
  <si>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</si>
  <si>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</si>
  <si>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</si>
  <si>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</si>
  <si>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</si>
  <si>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</si>
  <si>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</si>
  <si>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</si>
  <si>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</si>
  <si>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</si>
  <si>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</si>
  <si>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</si>
  <si>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</si>
  <si>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</si>
  <si>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</si>
  <si>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</si>
  <si>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</si>
  <si>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</si>
  <si>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</si>
  <si>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</si>
  <si>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</si>
  <si>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</si>
  <si>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</si>
  <si>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</si>
  <si>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</si>
  <si>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</si>
  <si>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</si>
  <si>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</si>
  <si>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</si>
  <si>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</si>
  <si>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</si>
  <si>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</si>
  <si>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</si>
  <si>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</si>
  <si>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</si>
  <si>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</si>
  <si>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</si>
  <si>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</si>
  <si>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</si>
  <si>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</si>
  <si>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</si>
  <si>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</si>
  <si>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</si>
  <si>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</si>
  <si>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</si>
  <si>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</si>
  <si>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</si>
  <si>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</si>
  <si>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</si>
  <si>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</si>
  <si>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</si>
  <si>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</si>
  <si>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</si>
  <si>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</si>
  <si>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</si>
  <si>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</si>
  <si>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</si>
  <si>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</si>
  <si>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</si>
  <si>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</si>
  <si>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</si>
  <si>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</si>
  <si>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</si>
  <si>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</si>
  <si>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</si>
  <si>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</si>
  <si>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</si>
  <si>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</si>
  <si>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</si>
  <si>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</si>
  <si>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</si>
  <si>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</si>
  <si>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</si>
  <si>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</si>
  <si>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</si>
  <si>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</si>
  <si>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</si>
  <si>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</si>
  <si>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</si>
  <si>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</si>
  <si>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</si>
  <si>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</si>
  <si>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</si>
  <si>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</si>
  <si>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</si>
  <si>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</si>
  <si>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</si>
  <si>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</si>
  <si>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</si>
  <si>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</si>
  <si>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</si>
  <si>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</si>
  <si>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</si>
  <si>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</si>
  <si>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</si>
  <si>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</si>
  <si>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</si>
  <si>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</si>
  <si>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</si>
  <si>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</si>
  <si>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</si>
  <si>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</si>
  <si>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</si>
  <si>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</si>
  <si>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</si>
  <si>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</si>
  <si>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</si>
  <si>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</si>
  <si>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</si>
  <si>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</si>
  <si>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</si>
  <si>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</si>
  <si>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</si>
  <si>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</si>
  <si>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</si>
  <si>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</si>
  <si>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</si>
  <si>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</si>
  <si>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</si>
  <si>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</si>
  <si>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</si>
  <si>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</si>
  <si>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</si>
  <si>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</si>
  <si>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</si>
  <si>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</si>
  <si>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</si>
  <si>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</si>
  <si>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</si>
  <si>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</si>
  <si>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</si>
  <si>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</si>
  <si>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</si>
  <si>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</si>
  <si>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</si>
  <si>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</si>
  <si>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</si>
  <si>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</si>
  <si>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</si>
  <si>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</si>
  <si>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</si>
  <si>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</si>
  <si>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</si>
  <si>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</si>
  <si>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</si>
  <si>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</si>
  <si>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</si>
  <si>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</si>
  <si>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</si>
  <si>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</si>
  <si>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</si>
  <si>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</si>
  <si>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</si>
  <si>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</si>
  <si>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</si>
  <si>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</si>
  <si>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</si>
  <si>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</si>
  <si>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</si>
  <si>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</si>
  <si>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</si>
  <si>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</si>
  <si>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</si>
  <si>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</si>
  <si>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</si>
  <si>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</si>
  <si>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</si>
  <si>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</si>
  <si>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</si>
  <si>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</si>
  <si>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</si>
  <si>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</si>
  <si>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</si>
  <si>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</si>
  <si>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</si>
  <si>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</si>
  <si>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</si>
  <si>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</si>
  <si>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</si>
  <si>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</si>
  <si>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</si>
  <si>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</si>
  <si>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</si>
  <si>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</si>
  <si>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</si>
  <si>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</si>
  <si>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</si>
  <si>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</si>
  <si>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</si>
  <si>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</si>
  <si>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</si>
  <si>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</si>
  <si>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</si>
  <si>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</si>
  <si>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</si>
  <si>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</si>
  <si>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</si>
  <si>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</si>
  <si>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</si>
  <si>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</si>
  <si>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</si>
  <si>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</si>
  <si>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</si>
  <si>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</si>
  <si>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</si>
  <si>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</si>
  <si>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</si>
  <si>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</si>
  <si>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</si>
  <si>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</si>
  <si>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</si>
  <si>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</si>
  <si>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</si>
  <si>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</si>
  <si>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</si>
  <si>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</si>
  <si>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</si>
  <si>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</si>
  <si>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</si>
  <si>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</si>
  <si>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</si>
  <si>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</si>
  <si>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</si>
  <si>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</si>
  <si>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</si>
  <si>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</si>
  <si>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</si>
  <si>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</si>
  <si>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</si>
  <si>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</si>
  <si>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</si>
  <si>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</si>
  <si>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</si>
  <si>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</si>
  <si>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</si>
  <si>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</si>
  <si>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</si>
  <si>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</si>
  <si>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</si>
  <si>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</si>
  <si>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</si>
  <si>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</si>
  <si>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</si>
  <si>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</si>
  <si>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</si>
  <si>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</si>
  <si>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</si>
  <si>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</si>
  <si>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</si>
  <si>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</si>
  <si>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</si>
  <si>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</si>
  <si>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</si>
  <si>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</si>
  <si>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</si>
  <si>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</si>
  <si>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</si>
  <si>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</si>
  <si>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</si>
  <si>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</si>
  <si>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</si>
  <si>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</si>
  <si>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</si>
  <si>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</si>
  <si>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</si>
  <si>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</si>
  <si>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</si>
  <si>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</si>
  <si>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</si>
  <si>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</si>
  <si>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</si>
  <si>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</si>
  <si>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</si>
  <si>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</si>
  <si>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</si>
  <si>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</si>
  <si>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</si>
  <si>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</si>
  <si>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</si>
  <si>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</si>
  <si>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</si>
  <si>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</si>
  <si>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</si>
  <si>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</si>
  <si>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</si>
  <si>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</si>
  <si>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</si>
  <si>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</si>
  <si>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</si>
  <si>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</si>
  <si>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</si>
  <si>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</si>
  <si>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</si>
  <si>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</si>
  <si>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</si>
  <si>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</si>
  <si>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</si>
  <si>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</si>
  <si>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</si>
  <si>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</si>
  <si>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</si>
  <si>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</si>
  <si>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</si>
  <si>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</si>
  <si>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</si>
  <si>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</si>
  <si>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</si>
  <si>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</si>
  <si>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</si>
  <si>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</si>
  <si>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</si>
  <si>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</si>
  <si>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</si>
  <si>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</si>
  <si>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</si>
  <si>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</si>
  <si>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</si>
  <si>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</si>
  <si>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</si>
  <si>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</si>
  <si>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</si>
  <si>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</si>
  <si>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</si>
  <si>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</si>
  <si>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</si>
  <si>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</si>
  <si>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</si>
  <si>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</si>
  <si>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</si>
  <si>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</si>
  <si>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</si>
  <si>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</si>
  <si>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</si>
  <si>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</si>
  <si>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</si>
  <si>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</si>
  <si>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</si>
  <si>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</si>
  <si>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</si>
  <si>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</si>
  <si>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</si>
  <si>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</si>
  <si>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</si>
  <si>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</si>
  <si>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</si>
  <si>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</si>
  <si>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</si>
  <si>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</si>
  <si>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</si>
  <si>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</si>
  <si>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</si>
  <si>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</si>
  <si>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</si>
  <si>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</si>
  <si>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</si>
  <si>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</si>
  <si>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</si>
  <si>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</si>
  <si>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</si>
  <si>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</si>
  <si>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</si>
  <si>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</si>
  <si>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</si>
  <si>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</si>
  <si>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</si>
  <si>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</si>
  <si>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</si>
  <si>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</si>
  <si>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</si>
  <si>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</si>
  <si>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</si>
  <si>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</si>
  <si>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</si>
  <si>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</si>
  <si>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</si>
  <si>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</si>
  <si>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</si>
  <si>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</si>
  <si>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</si>
  <si>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</si>
  <si>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</si>
  <si>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</si>
  <si>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</si>
  <si>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</si>
  <si>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</si>
  <si>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</si>
  <si>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</si>
  <si>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</si>
  <si>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</si>
  <si>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</si>
  <si>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</si>
  <si>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</si>
  <si>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</si>
  <si>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</si>
  <si>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</si>
  <si>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</si>
  <si>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</si>
  <si>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</si>
  <si>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</si>
  <si>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</si>
  <si>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</si>
  <si>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</si>
  <si>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</si>
  <si>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</si>
  <si>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</si>
  <si>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</si>
  <si>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</si>
  <si>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</si>
  <si>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</si>
  <si>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</si>
  <si>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</si>
  <si>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</si>
  <si>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</si>
  <si>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</si>
  <si>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</si>
  <si>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</si>
  <si>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</si>
  <si>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</si>
  <si>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</si>
  <si>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</si>
  <si>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</si>
  <si>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</si>
  <si>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</si>
  <si>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</si>
  <si>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</si>
  <si>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</si>
  <si>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</si>
  <si>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</si>
  <si>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</si>
  <si>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</si>
  <si>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</si>
  <si>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</si>
  <si>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</si>
  <si>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</si>
  <si>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</si>
  <si>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</si>
  <si>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</si>
  <si>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</si>
  <si>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</si>
  <si>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</si>
  <si>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</si>
  <si>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</si>
  <si>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</si>
  <si>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</si>
  <si>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</si>
  <si>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</si>
  <si>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</si>
  <si>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</si>
  <si>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</si>
  <si>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</si>
  <si>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</si>
  <si>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</si>
  <si>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</si>
  <si>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</si>
  <si>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</si>
  <si>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</si>
  <si>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</si>
  <si>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</si>
  <si>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</si>
  <si>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</si>
  <si>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</si>
  <si>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</si>
  <si>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</si>
  <si>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</si>
  <si>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</si>
  <si>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</si>
  <si>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</si>
  <si>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</si>
  <si>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</si>
  <si>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</si>
  <si>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</si>
  <si>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</si>
  <si>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</si>
  <si>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</si>
  <si>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</si>
  <si>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</si>
  <si>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</si>
  <si>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</si>
  <si>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</si>
  <si>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</si>
  <si>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</si>
  <si>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</si>
  <si>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</si>
  <si>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</si>
  <si>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</si>
  <si>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</si>
  <si>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</si>
  <si>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</si>
  <si>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</si>
  <si>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</si>
  <si>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</si>
  <si>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</si>
  <si>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</si>
  <si>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</si>
  <si>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</si>
  <si>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</si>
  <si>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</si>
  <si>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</si>
  <si>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</si>
  <si>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</si>
  <si>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</si>
  <si>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</si>
  <si>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</si>
  <si>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</si>
  <si>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</si>
  <si>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</si>
  <si>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</si>
  <si>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</si>
  <si>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</si>
  <si>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</si>
  <si>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</si>
  <si>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</si>
  <si>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</si>
  <si>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</si>
  <si>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</si>
  <si>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</si>
  <si>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</si>
  <si>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</si>
  <si>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</si>
  <si>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</si>
  <si>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</si>
  <si>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</si>
  <si>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</si>
  <si>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</si>
  <si>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</si>
  <si>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</si>
  <si>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</si>
  <si>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</si>
  <si>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</si>
  <si>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</si>
  <si>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</si>
  <si>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</si>
  <si>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</si>
  <si>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</si>
  <si>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</si>
  <si>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</si>
  <si>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</si>
  <si>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</si>
  <si>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</si>
  <si>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</si>
  <si>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</si>
  <si>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</si>
  <si>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</si>
  <si>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</si>
  <si>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</si>
  <si>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</si>
  <si>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</si>
  <si>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</si>
  <si>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</si>
  <si>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</si>
  <si>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</si>
  <si>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</si>
  <si>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</si>
  <si>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</si>
  <si>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</si>
  <si>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</si>
  <si>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</si>
  <si>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</si>
  <si>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</si>
  <si>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</si>
  <si>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</si>
  <si>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</si>
  <si>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</si>
  <si>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</si>
  <si>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</si>
  <si>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</si>
  <si>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</si>
  <si>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</si>
  <si>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</si>
  <si>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</si>
  <si>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</si>
  <si>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</si>
  <si>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</si>
  <si>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</si>
  <si>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</si>
  <si>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</si>
  <si>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</si>
  <si>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</si>
  <si>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</si>
  <si>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</si>
  <si>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</si>
  <si>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</si>
  <si>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</si>
  <si>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</si>
  <si>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</si>
  <si>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</si>
  <si>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</si>
  <si>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</si>
  <si>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</si>
  <si>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</si>
  <si>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</si>
  <si>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</si>
  <si>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</si>
  <si>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</si>
  <si>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</si>
  <si>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</si>
  <si>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</si>
  <si>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</si>
  <si>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</si>
  <si>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</si>
  <si>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</si>
  <si>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</si>
  <si>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</si>
  <si>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</si>
  <si>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</si>
  <si>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</si>
  <si>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</si>
  <si>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</si>
  <si>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</si>
  <si>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</si>
  <si>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</si>
  <si>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</si>
  <si>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</si>
  <si>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</si>
  <si>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</si>
  <si>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</si>
  <si>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</si>
  <si>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</si>
  <si>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</si>
  <si>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</si>
  <si>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</si>
  <si>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</si>
  <si>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</si>
  <si>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</si>
  <si>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</si>
  <si>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</si>
  <si>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</si>
  <si>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</si>
  <si>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</si>
  <si>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</si>
  <si>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</si>
  <si>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</si>
  <si>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</si>
  <si>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</si>
  <si>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</si>
  <si>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</si>
  <si>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</si>
  <si>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</si>
  <si>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</si>
  <si>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</si>
  <si>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</si>
  <si>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</si>
  <si>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</si>
  <si>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</si>
  <si>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</si>
  <si>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</si>
  <si>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</si>
  <si>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</si>
  <si>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</si>
  <si>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</si>
  <si>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</si>
  <si>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</si>
  <si>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</si>
  <si>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</si>
  <si>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</si>
  <si>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</si>
  <si>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</si>
  <si>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</si>
  <si>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</si>
  <si>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</si>
  <si>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</si>
  <si>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</si>
  <si>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</si>
  <si>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</si>
  <si>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</si>
  <si>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</si>
  <si>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</si>
  <si>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</si>
  <si>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</si>
  <si>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</si>
  <si>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</si>
  <si>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</si>
  <si>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</si>
  <si>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</si>
  <si>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</si>
  <si>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</si>
  <si>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</si>
  <si>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</si>
  <si>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</si>
  <si>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</si>
  <si>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</si>
  <si>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</si>
  <si>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</si>
  <si>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</si>
  <si>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</si>
  <si>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</si>
  <si>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</si>
  <si>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</si>
  <si>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</si>
  <si>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</si>
  <si>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</si>
  <si>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</si>
  <si>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</si>
  <si>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</si>
  <si>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</si>
  <si>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</si>
  <si>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</si>
  <si>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</si>
  <si>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</si>
  <si>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</si>
  <si>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</si>
  <si>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</si>
  <si>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</si>
  <si>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</si>
  <si>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</si>
  <si>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</si>
  <si>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</si>
  <si>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</si>
  <si>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</si>
  <si>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</si>
  <si>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</si>
  <si>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</si>
  <si>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</si>
  <si>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</si>
  <si>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</si>
  <si>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</si>
  <si>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</si>
  <si>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</si>
  <si>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</si>
  <si>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</si>
  <si>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</si>
  <si>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</si>
  <si>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</si>
  <si>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</si>
  <si>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</si>
  <si>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</si>
  <si>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</si>
  <si>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</si>
  <si>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</si>
  <si>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</si>
  <si>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</si>
  <si>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</si>
  <si>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</si>
  <si>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</si>
  <si>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</si>
  <si>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</si>
  <si>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</si>
  <si>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</si>
  <si>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</si>
  <si>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</si>
  <si>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</si>
  <si>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</si>
  <si>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</si>
  <si>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</si>
  <si>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</si>
  <si>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</si>
  <si>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</si>
  <si>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</si>
  <si>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</si>
  <si>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</si>
  <si>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</si>
  <si>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</si>
  <si>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</si>
  <si>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</si>
  <si>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</si>
  <si>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</si>
  <si>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</si>
  <si>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</si>
  <si>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</si>
  <si>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</si>
  <si>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</si>
  <si>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</si>
  <si>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</si>
  <si>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</si>
  <si>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</si>
  <si>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</si>
  <si>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</si>
  <si>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</si>
  <si>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</si>
  <si>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</si>
  <si>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</si>
  <si>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</si>
  <si>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</si>
  <si>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</si>
  <si>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</si>
  <si>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</si>
  <si>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</si>
  <si>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</si>
  <si>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</si>
  <si>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</si>
  <si>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</si>
  <si>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</si>
  <si>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</si>
  <si>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</si>
  <si>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</si>
  <si>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</si>
  <si>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</si>
  <si>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</si>
  <si>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</si>
  <si>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</si>
  <si>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</si>
  <si>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</si>
  <si>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</si>
  <si>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</si>
  <si>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</si>
  <si>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</si>
  <si>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</si>
  <si>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</si>
  <si>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</si>
  <si>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</si>
  <si>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</si>
  <si>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</si>
  <si>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</si>
  <si>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</si>
  <si>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</si>
  <si>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</si>
  <si>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</si>
  <si>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</si>
  <si>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</si>
  <si>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</si>
  <si>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</si>
  <si>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</si>
  <si>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</si>
  <si>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</si>
  <si>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</si>
  <si>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</si>
  <si>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</si>
  <si>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</si>
  <si>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</si>
  <si>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</si>
  <si>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</si>
  <si>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</si>
  <si>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</si>
  <si>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</si>
  <si>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</si>
  <si>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</si>
  <si>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</si>
  <si>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</si>
  <si>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</si>
  <si>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</si>
  <si>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</si>
  <si>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</si>
  <si>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</si>
  <si>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</si>
  <si>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</si>
  <si>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</si>
  <si>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</si>
  <si>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</si>
  <si>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</si>
  <si>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</si>
  <si>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</si>
  <si>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</si>
  <si>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</si>
  <si>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</si>
  <si>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</si>
  <si>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</si>
  <si>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</si>
  <si>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</si>
  <si>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</si>
  <si>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</si>
  <si>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</si>
  <si>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</si>
  <si>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</si>
  <si>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</si>
  <si>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</si>
  <si>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</si>
  <si>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</si>
  <si>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</si>
  <si>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</si>
  <si>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</si>
  <si>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</si>
  <si>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</si>
  <si>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</si>
  <si>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</si>
  <si>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</si>
  <si>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</si>
  <si>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</si>
  <si>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</si>
  <si>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</si>
  <si>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</si>
  <si>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</si>
  <si>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</si>
  <si>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</si>
  <si>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</si>
  <si>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</si>
  <si>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</si>
  <si>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</si>
  <si>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</si>
  <si>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</si>
  <si>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</si>
  <si>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</si>
  <si>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</si>
  <si>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</si>
  <si>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</si>
  <si>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</si>
  <si>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</si>
  <si>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</si>
  <si>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</si>
  <si>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</si>
  <si>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</si>
  <si>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</si>
  <si>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</si>
  <si>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</si>
  <si>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</si>
  <si>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</si>
  <si>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</si>
  <si>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</si>
  <si>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</si>
  <si>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</si>
  <si>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</si>
  <si>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</si>
  <si>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</si>
  <si>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</si>
  <si>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</si>
  <si>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</si>
  <si>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</si>
  <si>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</si>
  <si>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</si>
  <si>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</si>
  <si>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</si>
  <si>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</si>
  <si>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</si>
  <si>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</si>
  <si>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</si>
  <si>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</si>
  <si>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</si>
  <si>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</si>
  <si>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</si>
  <si>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</si>
  <si>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</si>
  <si>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</si>
  <si>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</si>
  <si>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</si>
  <si>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</si>
  <si>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</si>
  <si>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</si>
  <si>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</si>
  <si>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</si>
  <si>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</si>
  <si>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</si>
  <si>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</si>
  <si>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</si>
  <si>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</si>
  <si>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</si>
  <si>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</si>
  <si>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</si>
  <si>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</si>
  <si>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</si>
  <si>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</si>
  <si>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</si>
  <si>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</si>
  <si>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</si>
  <si>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</si>
  <si>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</si>
  <si>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</si>
  <si>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</si>
  <si>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</si>
  <si>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</si>
  <si>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</si>
  <si>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</si>
  <si>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</si>
  <si>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</si>
  <si>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</si>
  <si>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</si>
  <si>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</si>
  <si>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</si>
  <si>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</si>
  <si>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</si>
  <si>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</si>
  <si>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</si>
  <si>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</si>
  <si>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</si>
  <si>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</si>
  <si>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</si>
  <si>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</si>
  <si>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</si>
  <si>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</si>
  <si>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</si>
  <si>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</si>
  <si>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</si>
  <si>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</si>
  <si>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</si>
  <si>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</si>
  <si>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</si>
  <si>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</si>
  <si>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</si>
  <si>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</si>
  <si>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</si>
  <si>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</si>
  <si>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</si>
  <si>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</si>
  <si>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</si>
  <si>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</si>
  <si>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</si>
  <si>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</si>
  <si>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</si>
  <si>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</si>
  <si>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</si>
  <si>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</si>
  <si>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</si>
  <si>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</si>
  <si>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</si>
  <si>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</si>
  <si>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</si>
  <si>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</si>
  <si>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</si>
  <si>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</si>
  <si>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</si>
  <si>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</si>
  <si>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</si>
  <si>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</si>
  <si>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</si>
  <si>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</si>
  <si>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</si>
  <si>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</si>
  <si>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</si>
  <si>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</si>
  <si>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</si>
  <si>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</si>
  <si>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</si>
  <si>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</si>
  <si>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</si>
  <si>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</si>
  <si>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</si>
  <si>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</si>
  <si>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</si>
  <si>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</si>
  <si>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</si>
  <si>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</si>
  <si>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</si>
  <si>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</si>
  <si>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</si>
  <si>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</si>
  <si>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</si>
  <si>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</si>
  <si>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</si>
  <si>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</si>
  <si>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</si>
  <si>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</si>
  <si>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</si>
  <si>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</si>
  <si>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</si>
  <si>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</si>
  <si>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</si>
  <si>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</si>
  <si>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</si>
  <si>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</si>
  <si>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</si>
  <si>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</si>
  <si>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</si>
  <si>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</si>
  <si>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</si>
  <si>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</si>
  <si>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</si>
  <si>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</si>
  <si>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</si>
  <si>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</si>
  <si>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</si>
  <si>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</si>
  <si>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</si>
  <si>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</si>
  <si>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</si>
  <si>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</si>
  <si>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</si>
  <si>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</si>
  <si>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</si>
  <si>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</si>
  <si>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</si>
  <si>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</si>
  <si>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</si>
  <si>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</si>
  <si>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</si>
  <si>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</si>
  <si>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</si>
  <si>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</si>
  <si>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</si>
  <si>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</si>
  <si>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</si>
  <si>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</si>
  <si>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</si>
  <si>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</si>
  <si>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</si>
  <si>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</si>
  <si>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</si>
  <si>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</si>
  <si>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</si>
  <si>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</si>
  <si>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</si>
  <si>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</si>
  <si>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</si>
  <si>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</si>
  <si>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</si>
  <si>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</si>
  <si>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</si>
  <si>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</si>
  <si>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</si>
  <si>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</si>
  <si>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</si>
  <si>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</si>
  <si>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</si>
  <si>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</si>
  <si>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</si>
  <si>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</si>
  <si>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</si>
  <si>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</si>
  <si>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</si>
  <si>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</si>
  <si>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</si>
  <si>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</si>
  <si>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</si>
  <si>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</si>
  <si>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</si>
  <si>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</si>
  <si>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</si>
  <si>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</si>
  <si>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</si>
  <si>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</si>
  <si>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</si>
  <si>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</si>
  <si>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</si>
  <si>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</si>
  <si>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</si>
  <si>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</si>
  <si>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</si>
  <si>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</si>
  <si>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</si>
  <si>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</si>
  <si>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</si>
  <si>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</si>
  <si>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</si>
  <si>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</si>
  <si>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</si>
  <si>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</si>
  <si>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</si>
  <si>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</si>
  <si>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</si>
  <si>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</si>
  <si>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</si>
  <si>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</si>
  <si>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</si>
  <si>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</si>
  <si>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</si>
  <si>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</si>
  <si>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</si>
  <si>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</si>
  <si>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</si>
  <si>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</si>
  <si>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</si>
  <si>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</si>
  <si>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</si>
  <si>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</si>
  <si>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</si>
  <si>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</si>
  <si>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</si>
  <si>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</si>
  <si>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</si>
  <si>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</si>
  <si>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</si>
  <si>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</si>
  <si>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</si>
  <si>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</si>
  <si>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</si>
  <si>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</si>
  <si>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</si>
  <si>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</si>
  <si>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</si>
  <si>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</si>
  <si>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</si>
  <si>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</si>
  <si>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</si>
  <si>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</si>
  <si>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</si>
  <si>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</si>
  <si>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</si>
  <si>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</si>
  <si>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</si>
  <si>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</si>
  <si>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</si>
  <si>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</si>
  <si>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</si>
  <si>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</si>
  <si>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</si>
  <si>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</si>
  <si>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</si>
  <si>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</si>
  <si>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</si>
  <si>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</si>
  <si>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</si>
  <si>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</si>
  <si>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</si>
  <si>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</si>
  <si>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</si>
  <si>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</si>
  <si>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</si>
  <si>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</si>
  <si>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</si>
  <si>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</si>
  <si>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</si>
  <si>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</si>
  <si>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</si>
  <si>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</si>
  <si>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</si>
  <si>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</si>
  <si>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</si>
  <si>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</si>
  <si>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</si>
  <si>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</si>
  <si>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</si>
  <si>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</si>
  <si>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</si>
  <si>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</si>
  <si>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</si>
  <si>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</si>
  <si>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</si>
  <si>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</si>
  <si>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</si>
  <si>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</si>
  <si>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</si>
  <si>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</si>
  <si>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</si>
  <si>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</si>
  <si>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</si>
  <si>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</si>
  <si>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</si>
  <si>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</si>
  <si>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</si>
  <si>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</si>
  <si>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</si>
  <si>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</si>
  <si>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</si>
  <si>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</si>
  <si>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</si>
  <si>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</si>
  <si>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</si>
  <si>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</si>
  <si>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</si>
  <si>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</si>
  <si>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</si>
  <si>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</si>
  <si>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</si>
  <si>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</si>
  <si>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</si>
  <si>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</si>
  <si>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</si>
  <si>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</si>
  <si>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</si>
  <si>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</si>
  <si>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</si>
  <si>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</si>
  <si>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</si>
  <si>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</si>
  <si>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</si>
  <si>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</si>
  <si>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</si>
  <si>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</si>
  <si>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</si>
  <si>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</si>
  <si>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</si>
  <si>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</si>
  <si>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</si>
  <si>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</si>
  <si>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</si>
  <si>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</si>
  <si>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</si>
  <si>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</si>
  <si>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</si>
  <si>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</si>
  <si>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</si>
  <si>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</si>
  <si>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</si>
  <si>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</si>
  <si>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</si>
  <si>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</si>
  <si>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</si>
  <si>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</si>
  <si>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</si>
  <si>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</si>
  <si>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</si>
  <si>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</si>
  <si>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</si>
  <si>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</si>
  <si>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</si>
  <si>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</si>
  <si>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</si>
  <si>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</si>
  <si>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</si>
  <si>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</si>
  <si>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</si>
  <si>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</si>
  <si>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</si>
  <si>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</si>
  <si>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</si>
  <si>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</si>
  <si>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</si>
  <si>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</si>
  <si>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</si>
  <si>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</si>
  <si>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</si>
  <si>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</si>
  <si>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</si>
  <si>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</si>
  <si>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</si>
  <si>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</si>
  <si>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</si>
  <si>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</si>
  <si>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</si>
  <si>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</si>
  <si>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</si>
  <si>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</si>
  <si>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</si>
  <si>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</si>
  <si>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</si>
  <si>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</si>
  <si>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</si>
  <si>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</si>
  <si>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</si>
  <si>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</si>
  <si>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</si>
  <si>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</si>
  <si>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</si>
  <si>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</si>
  <si>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</si>
  <si>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</si>
  <si>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</si>
  <si>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</si>
  <si>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</si>
  <si>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</si>
  <si>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</si>
  <si>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</si>
  <si>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</si>
  <si>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</si>
  <si>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</si>
  <si>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</si>
  <si>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</si>
  <si>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</si>
  <si>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</si>
  <si>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</si>
  <si>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</si>
  <si>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</si>
  <si>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</si>
  <si>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</si>
  <si>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</si>
  <si>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</si>
  <si>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</si>
  <si>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</si>
  <si>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</si>
  <si>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</si>
  <si>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</si>
  <si>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</si>
  <si>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</si>
  <si>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</si>
  <si>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</si>
  <si>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</si>
  <si>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</si>
  <si>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</si>
  <si>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</si>
  <si>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</si>
  <si>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</si>
  <si>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</si>
  <si>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</si>
  <si>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</si>
  <si>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</si>
  <si>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</si>
  <si>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</si>
  <si>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</si>
  <si>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</si>
  <si>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</si>
  <si>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</si>
  <si>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</si>
  <si>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</si>
  <si>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</si>
  <si>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</si>
  <si>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</si>
  <si>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</si>
  <si>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</si>
  <si>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</si>
  <si>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</si>
  <si>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</si>
  <si>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</si>
  <si>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</si>
  <si>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</si>
  <si>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</si>
  <si>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</si>
  <si>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</si>
  <si>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</si>
  <si>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</si>
  <si>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</si>
  <si>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</si>
  <si>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</si>
  <si>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</si>
  <si>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</si>
  <si>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</si>
  <si>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</si>
  <si>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</si>
  <si>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</si>
  <si>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</si>
  <si>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</si>
  <si>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</si>
  <si>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</si>
  <si>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</si>
  <si>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</si>
  <si>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</si>
  <si>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</si>
  <si>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</si>
  <si>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</si>
  <si>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</si>
  <si>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</si>
  <si>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</si>
  <si>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</si>
  <si>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</si>
  <si>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</si>
  <si>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</si>
  <si>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</si>
  <si>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</si>
  <si>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</si>
  <si>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</si>
  <si>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</si>
  <si>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</si>
  <si>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</si>
  <si>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</si>
  <si>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</si>
  <si>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</si>
  <si>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</si>
  <si>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</si>
  <si>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</si>
  <si>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</si>
  <si>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</si>
  <si>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</si>
  <si>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</si>
  <si>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</si>
  <si>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</si>
  <si>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</si>
  <si>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</si>
  <si>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</si>
  <si>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</si>
  <si>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</si>
  <si>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</si>
  <si>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</si>
  <si>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</si>
  <si>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</si>
  <si>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</si>
  <si>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</si>
  <si>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</si>
  <si>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</si>
  <si>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</si>
  <si>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</si>
  <si>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</si>
  <si>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</si>
  <si>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</si>
  <si>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</si>
  <si>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</si>
  <si>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</si>
  <si>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</si>
  <si>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</si>
  <si>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</si>
  <si>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</si>
  <si>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</si>
  <si>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</si>
  <si>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</si>
  <si>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</si>
  <si>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</si>
  <si>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</si>
  <si>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</si>
  <si>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</si>
  <si>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</si>
  <si>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</si>
  <si>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</si>
  <si>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</si>
  <si>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</si>
  <si>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</si>
  <si>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</si>
  <si>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</si>
  <si>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</si>
  <si>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</si>
  <si>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</si>
  <si>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</si>
  <si>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</si>
  <si>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</si>
  <si>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</si>
  <si>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</si>
  <si>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</si>
  <si>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</si>
  <si>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</si>
  <si>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</si>
  <si>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</si>
  <si>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</si>
  <si>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</si>
  <si>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</si>
  <si>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</si>
  <si>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</si>
  <si>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</si>
  <si>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</si>
  <si>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</si>
  <si>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</si>
  <si>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</si>
  <si>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</si>
  <si>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</si>
  <si>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</si>
  <si>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</si>
  <si>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</si>
  <si>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</si>
  <si>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</si>
  <si>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</si>
  <si>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</si>
  <si>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</si>
  <si>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</si>
  <si>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</si>
  <si>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</si>
  <si>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</si>
  <si>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</si>
  <si>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</si>
  <si>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</si>
  <si>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</si>
  <si>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</si>
  <si>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</si>
  <si>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</si>
  <si>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</si>
  <si>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</si>
  <si>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</si>
  <si>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</si>
  <si>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</si>
  <si>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</si>
  <si>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</si>
  <si>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</si>
  <si>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</si>
  <si>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</si>
  <si>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</si>
  <si>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</si>
  <si>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</si>
  <si>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</si>
  <si>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</si>
  <si>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</si>
  <si>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</si>
  <si>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</si>
  <si>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</si>
  <si>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</si>
  <si>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</si>
  <si>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</si>
  <si>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</si>
  <si>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</si>
  <si>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</si>
  <si>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</si>
  <si>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</si>
  <si>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</si>
  <si>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</si>
  <si>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</si>
  <si>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</si>
  <si>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</si>
  <si>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</si>
  <si>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</si>
  <si>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</si>
  <si>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</si>
  <si>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</si>
  <si>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</si>
  <si>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</si>
  <si>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</si>
  <si>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</si>
  <si>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</si>
  <si>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</si>
  <si>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</si>
  <si>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</si>
  <si>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</si>
  <si>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</si>
  <si>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</si>
  <si>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</si>
  <si>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</si>
  <si>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</si>
  <si>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</si>
  <si>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</si>
  <si>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</si>
  <si>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</si>
  <si>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</si>
  <si>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</si>
  <si>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</si>
  <si>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</si>
  <si>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</si>
  <si>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</si>
  <si>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</si>
  <si>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</si>
  <si>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</si>
  <si>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</si>
  <si>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</si>
  <si>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</si>
  <si>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</si>
  <si>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</si>
  <si>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</si>
  <si>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</si>
  <si>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</si>
  <si>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</si>
  <si>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</si>
  <si>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</si>
  <si>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</si>
  <si>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</si>
  <si>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</si>
  <si>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</si>
  <si>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</si>
  <si>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</si>
  <si>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</si>
  <si>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</si>
  <si>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</si>
  <si>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</si>
  <si>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</si>
  <si>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</si>
  <si>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</si>
  <si>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</si>
  <si>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</si>
  <si>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</si>
  <si>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</si>
  <si>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</si>
  <si>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</si>
  <si>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</si>
  <si>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</si>
  <si>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</si>
  <si>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</si>
  <si>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</si>
  <si>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</si>
  <si>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</si>
  <si>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</si>
  <si>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</si>
  <si>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</si>
  <si>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</si>
  <si>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</si>
  <si>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</si>
  <si>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</si>
  <si>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</si>
  <si>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</si>
  <si>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</si>
  <si>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</si>
  <si>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</si>
  <si>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</si>
  <si>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</si>
  <si>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</si>
  <si>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</si>
  <si>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</si>
  <si>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</si>
  <si>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</si>
  <si>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</si>
  <si>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</si>
  <si>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</si>
  <si>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</si>
  <si>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</si>
  <si>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</si>
  <si>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</si>
  <si>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</si>
  <si>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</si>
  <si>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</si>
  <si>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</si>
  <si>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</si>
  <si>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</si>
  <si>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</si>
  <si>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</si>
  <si>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</si>
  <si>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</si>
  <si>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</si>
  <si>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</si>
  <si>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</si>
  <si>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</si>
  <si>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</si>
  <si>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</si>
  <si>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</si>
  <si>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</si>
  <si>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</si>
  <si>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</si>
  <si>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</si>
  <si>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</si>
  <si>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</si>
  <si>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</si>
  <si>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</si>
  <si>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</si>
  <si>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</si>
  <si>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</si>
  <si>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</si>
  <si>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</si>
  <si>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</si>
  <si>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</si>
  <si>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</si>
  <si>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</si>
  <si>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</si>
  <si>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</si>
  <si>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</si>
  <si>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</si>
  <si>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</si>
  <si>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</si>
  <si>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</si>
  <si>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</si>
  <si>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</si>
  <si>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</si>
  <si>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</si>
  <si>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</si>
  <si>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</si>
  <si>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</si>
  <si>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</si>
  <si>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</si>
  <si>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</si>
  <si>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</si>
  <si>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</si>
  <si>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</si>
  <si>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</si>
  <si>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</si>
  <si>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</si>
  <si>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</si>
  <si>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</si>
  <si>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</si>
  <si>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</si>
  <si>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</si>
  <si>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</si>
  <si>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</si>
  <si>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</si>
  <si>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</si>
  <si>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</si>
  <si>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</si>
  <si>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</si>
  <si>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</si>
  <si>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</si>
  <si>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</si>
  <si>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</si>
  <si>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</si>
  <si>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</si>
  <si>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</si>
  <si>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</si>
  <si>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</si>
  <si>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</si>
  <si>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</si>
  <si>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</si>
  <si>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</si>
  <si>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</si>
  <si>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</si>
  <si>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</si>
  <si>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</si>
  <si>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</si>
  <si>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</si>
  <si>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</si>
  <si>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</si>
  <si>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</si>
  <si>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</si>
  <si>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</si>
  <si>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</si>
  <si>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</si>
  <si>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</si>
  <si>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</si>
  <si>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</si>
  <si>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</si>
  <si>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</si>
  <si>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</si>
  <si>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</si>
  <si>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</si>
  <si>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</si>
  <si>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</si>
  <si>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</si>
  <si>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</si>
  <si>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</si>
  <si>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</si>
  <si>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</si>
  <si>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</si>
  <si>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</si>
  <si>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</si>
  <si>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</si>
  <si>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</si>
  <si>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</si>
  <si>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</si>
  <si>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</si>
  <si>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</si>
  <si>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</si>
  <si>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</si>
  <si>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</si>
  <si>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</si>
  <si>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</si>
  <si>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</si>
  <si>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</si>
  <si>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</si>
  <si>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</si>
  <si>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</si>
  <si>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</si>
  <si>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</si>
  <si>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</si>
  <si>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</si>
  <si>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</si>
  <si>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</si>
  <si>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</si>
  <si>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</si>
  <si>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</si>
  <si>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</si>
  <si>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</si>
  <si>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</si>
  <si>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</si>
  <si>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</si>
  <si>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</si>
  <si>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</si>
  <si>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</si>
  <si>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</si>
  <si>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</si>
  <si>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</si>
  <si>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</si>
  <si>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</si>
  <si>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</si>
  <si>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</si>
  <si>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</si>
  <si>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</si>
  <si>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</si>
  <si>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</si>
  <si>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</si>
  <si>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</si>
  <si>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</si>
  <si>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</si>
  <si>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</si>
  <si>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</si>
  <si>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</si>
  <si>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</si>
  <si>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</si>
  <si>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</si>
  <si>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</si>
  <si>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</si>
  <si>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</si>
  <si>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</si>
  <si>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</si>
  <si>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</si>
  <si>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</si>
  <si>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</si>
  <si>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</si>
  <si>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</si>
  <si>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</si>
  <si>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</si>
  <si>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</si>
  <si>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</si>
  <si>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</si>
  <si>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</si>
  <si>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</si>
  <si>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</si>
  <si>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</si>
  <si>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</si>
  <si>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</si>
  <si>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</si>
  <si>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</si>
  <si>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</si>
  <si>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</si>
  <si>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</si>
  <si>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</si>
  <si>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</si>
  <si>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</si>
  <si>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</si>
  <si>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</si>
  <si>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</si>
  <si>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</si>
  <si>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</si>
  <si>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</si>
  <si>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</si>
  <si>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</si>
  <si>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</si>
  <si>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</si>
  <si>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</si>
  <si>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</si>
  <si>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</si>
  <si>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</si>
  <si>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</si>
  <si>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</si>
  <si>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</si>
  <si>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</si>
  <si>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</si>
  <si>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</si>
  <si>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</si>
  <si>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</si>
  <si>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</si>
  <si>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</si>
  <si>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</si>
  <si>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</si>
  <si>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</si>
  <si>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</si>
  <si>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</si>
  <si>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</si>
  <si>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</si>
  <si>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</si>
  <si>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</si>
  <si>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</si>
  <si>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</si>
  <si>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</si>
  <si>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</si>
  <si>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</si>
  <si>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</si>
  <si>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</si>
  <si>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</si>
  <si>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</si>
  <si>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</si>
  <si>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</si>
  <si>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</si>
  <si>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</si>
  <si>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</si>
  <si>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</si>
  <si>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</si>
  <si>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</si>
  <si>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</si>
  <si>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</si>
  <si>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</si>
  <si>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</si>
  <si>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</si>
  <si>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</si>
  <si>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</si>
  <si>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</si>
  <si>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</si>
  <si>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</si>
  <si>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</si>
  <si>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</si>
  <si>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</si>
  <si>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</si>
  <si>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</si>
  <si>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</si>
  <si>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</si>
  <si>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</si>
  <si>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</si>
  <si>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</si>
  <si>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</si>
  <si>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</si>
  <si>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</si>
  <si>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</si>
  <si>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</si>
  <si>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</si>
  <si>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</si>
  <si>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</si>
  <si>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</si>
  <si>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</si>
  <si>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</si>
  <si>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</si>
  <si>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</si>
  <si>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</si>
  <si>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</si>
  <si>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</si>
  <si>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</si>
  <si>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</si>
  <si>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</si>
  <si>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</si>
  <si>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</si>
  <si>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</si>
  <si>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</si>
  <si>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</si>
  <si>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</si>
  <si>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</si>
  <si>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</si>
  <si>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</si>
  <si>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</si>
  <si>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</si>
  <si>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</si>
  <si>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</si>
  <si>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</si>
  <si>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</si>
  <si>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</si>
  <si>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</si>
  <si>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</si>
  <si>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</si>
  <si>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</si>
  <si>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</si>
  <si>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</si>
  <si>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</si>
  <si>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</si>
  <si>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</si>
  <si>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</si>
  <si>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</si>
  <si>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</si>
  <si>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</si>
  <si>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</si>
  <si>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</si>
  <si>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</si>
  <si>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</si>
  <si>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</si>
  <si>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</si>
  <si>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</si>
  <si>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</si>
  <si>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</si>
  <si>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</si>
  <si>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</si>
  <si>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</si>
  <si>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</si>
  <si>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</si>
  <si>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</si>
  <si>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</si>
  <si>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</si>
  <si>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</si>
  <si>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</si>
  <si>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</si>
  <si>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</si>
  <si>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</si>
  <si>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</si>
  <si>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</si>
  <si>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</si>
  <si>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</si>
  <si>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</si>
  <si>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</si>
  <si>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</si>
  <si>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</si>
  <si>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</si>
  <si>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</si>
  <si>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</si>
  <si>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</si>
  <si>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</si>
  <si>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</si>
  <si>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</si>
  <si>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</si>
  <si>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</si>
  <si>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</si>
  <si>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</si>
  <si>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</si>
  <si>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</si>
  <si>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</si>
  <si>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</si>
  <si>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</si>
  <si>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</si>
  <si>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</si>
  <si>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</si>
  <si>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</si>
  <si>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</si>
  <si>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</si>
  <si>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</si>
  <si>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</si>
  <si>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</si>
  <si>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</si>
  <si>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</si>
  <si>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</si>
  <si>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</si>
  <si>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</si>
  <si>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</si>
  <si>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</si>
  <si>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</si>
  <si>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</si>
  <si>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</si>
  <si>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</si>
  <si>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</si>
  <si>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</si>
  <si>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</si>
  <si>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</si>
  <si>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</si>
  <si>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</si>
  <si>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</si>
  <si>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</si>
  <si>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</si>
  <si>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</si>
  <si>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</si>
  <si>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</si>
  <si>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</si>
  <si>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</si>
  <si>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</si>
  <si>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</si>
  <si>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</si>
  <si>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</si>
  <si>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</si>
  <si>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</si>
  <si>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</si>
  <si>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</si>
  <si>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</si>
  <si>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</si>
  <si>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</si>
  <si>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</si>
  <si>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</si>
  <si>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</si>
  <si>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</si>
  <si>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</si>
  <si>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</si>
  <si>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</si>
  <si>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</si>
  <si>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</si>
  <si>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</si>
  <si>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</si>
  <si>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</si>
  <si>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</si>
  <si>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</si>
  <si>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</si>
  <si>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</si>
  <si>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</si>
  <si>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</si>
  <si>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</si>
  <si>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</si>
  <si>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</si>
  <si>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</si>
  <si>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</si>
  <si>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</si>
  <si>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</si>
  <si>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</si>
  <si>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</si>
  <si>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</si>
  <si>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</si>
  <si>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</si>
  <si>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</si>
  <si>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</si>
  <si>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</si>
  <si>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</si>
  <si>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</si>
  <si>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</si>
  <si>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</si>
  <si>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</si>
  <si>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</si>
  <si>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</si>
  <si>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</si>
  <si>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</si>
  <si>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</si>
  <si>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</si>
  <si>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</si>
  <si>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</si>
  <si>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</si>
  <si>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</si>
  <si>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</si>
  <si>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</si>
  <si>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</si>
  <si>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</si>
  <si>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</si>
  <si>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</si>
  <si>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</si>
  <si>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</si>
  <si>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</si>
  <si>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</si>
  <si>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</si>
  <si>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</si>
  <si>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</si>
  <si>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</si>
  <si>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</si>
  <si>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</si>
  <si>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</si>
  <si>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</si>
  <si>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</si>
  <si>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</si>
  <si>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</si>
  <si>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</si>
  <si>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</si>
  <si>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</si>
  <si>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</si>
  <si>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</si>
  <si>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</si>
  <si>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</si>
  <si>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</si>
  <si>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</si>
  <si>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</si>
  <si>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</si>
  <si>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</si>
  <si>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</si>
  <si>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</si>
  <si>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</si>
  <si>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</si>
  <si>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</si>
  <si>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</si>
  <si>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</si>
  <si>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</si>
  <si>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</si>
  <si>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</si>
  <si>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</si>
  <si>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</si>
  <si>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</si>
  <si>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</si>
  <si>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</si>
  <si>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</si>
  <si>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</si>
  <si>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</si>
  <si>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</si>
  <si>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</si>
  <si>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</si>
  <si>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</si>
  <si>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</si>
  <si>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</si>
  <si>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</si>
  <si>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</si>
  <si>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</si>
  <si>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</si>
  <si>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</si>
  <si>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</si>
  <si>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</si>
  <si>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</si>
  <si>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</si>
  <si>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</si>
  <si>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</si>
  <si>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</si>
  <si>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</si>
  <si>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</si>
  <si>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</si>
  <si>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</si>
  <si>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</si>
  <si>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</si>
  <si>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</si>
  <si>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</si>
  <si>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</si>
  <si>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</si>
  <si>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</si>
  <si>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</si>
  <si>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</si>
  <si>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</si>
  <si>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</si>
  <si>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</si>
  <si>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</si>
  <si>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</si>
  <si>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</si>
  <si>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</si>
  <si>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</si>
  <si>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</si>
  <si>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</si>
  <si>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</si>
  <si>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</si>
  <si>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</si>
  <si>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</si>
  <si>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</si>
  <si>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</si>
  <si>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</si>
  <si>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</si>
  <si>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</si>
  <si>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</si>
  <si>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</si>
  <si>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</si>
  <si>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</si>
  <si>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</si>
  <si>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</si>
  <si>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</si>
  <si>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</si>
  <si>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</si>
  <si>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</si>
  <si>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</si>
  <si>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</si>
  <si>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</si>
  <si>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</si>
  <si>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</si>
  <si>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</si>
  <si>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</si>
  <si>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</si>
  <si>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</si>
  <si>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</si>
  <si>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</si>
  <si>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</si>
  <si>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</si>
  <si>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</si>
  <si>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</si>
  <si>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</si>
  <si>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</si>
  <si>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</si>
  <si>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</si>
  <si>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</si>
  <si>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</si>
  <si>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</si>
  <si>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</si>
  <si>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</si>
  <si>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</si>
  <si>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</si>
  <si>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</si>
  <si>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</si>
  <si>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</si>
  <si>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</si>
  <si>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</si>
  <si>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</si>
  <si>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</si>
  <si>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</si>
  <si>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</si>
  <si>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</si>
  <si>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</si>
  <si>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</si>
  <si>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</si>
  <si>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</si>
  <si>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</si>
  <si>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</si>
  <si>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</si>
  <si>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</si>
  <si>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</si>
  <si>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</si>
  <si>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</si>
  <si>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</si>
  <si>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</si>
  <si>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</si>
  <si>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</si>
  <si>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</si>
  <si>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</si>
  <si>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</si>
  <si>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</si>
  <si>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</si>
  <si>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</si>
  <si>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</si>
  <si>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</si>
  <si>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</si>
  <si>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</si>
  <si>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</si>
  <si>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</si>
  <si>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</si>
  <si>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</si>
  <si>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</si>
  <si>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</si>
  <si>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</si>
  <si>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</si>
  <si>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</si>
  <si>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</si>
  <si>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</si>
  <si>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</si>
  <si>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</si>
  <si>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</si>
  <si>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</si>
  <si>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</si>
  <si>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</si>
  <si>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</si>
  <si>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</si>
  <si>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</si>
  <si>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</si>
  <si>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</si>
  <si>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</si>
  <si>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</si>
  <si>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</si>
  <si>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</si>
  <si>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</si>
  <si>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</si>
  <si>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</si>
  <si>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</si>
  <si>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</si>
  <si>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</si>
  <si>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</si>
  <si>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</si>
  <si>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</si>
  <si>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</si>
  <si>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</si>
  <si>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</si>
  <si>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</si>
  <si>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</si>
  <si>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</si>
  <si>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</si>
  <si>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</si>
  <si>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</si>
  <si>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</si>
  <si>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</si>
  <si>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</si>
  <si>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</si>
  <si>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</si>
  <si>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</si>
  <si>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</si>
  <si>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</si>
  <si>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</si>
  <si>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</si>
  <si>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</si>
  <si>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</si>
  <si>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</si>
  <si>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</si>
  <si>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</si>
  <si>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</si>
  <si>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</si>
  <si>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</si>
  <si>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</si>
  <si>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</si>
  <si>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</si>
  <si>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</si>
  <si>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</si>
  <si>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</si>
  <si>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</si>
  <si>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</si>
  <si>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</si>
  <si>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</si>
  <si>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</si>
  <si>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</si>
  <si>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</si>
  <si>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</si>
  <si>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</si>
  <si>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</si>
  <si>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</si>
  <si>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</si>
  <si>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</si>
  <si>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</si>
  <si>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</si>
  <si>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</si>
  <si>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</si>
  <si>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</si>
  <si>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</si>
  <si>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</si>
  <si>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</si>
  <si>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</si>
  <si>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</si>
  <si>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</si>
  <si>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</si>
  <si>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</si>
  <si>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</si>
  <si>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</si>
  <si>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</si>
  <si>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</si>
  <si>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</si>
  <si>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</si>
  <si>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</si>
  <si>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</si>
  <si>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</si>
  <si>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</si>
  <si>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</si>
  <si>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</si>
  <si>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</si>
  <si>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</si>
  <si>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</si>
  <si>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</si>
  <si>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</si>
  <si>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</si>
  <si>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</si>
  <si>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</si>
  <si>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</si>
  <si>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</si>
  <si>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</si>
  <si>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</si>
  <si>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</si>
  <si>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</si>
  <si>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</si>
  <si>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</si>
  <si>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</si>
  <si>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</si>
  <si>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</si>
  <si>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</si>
  <si>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</si>
  <si>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</si>
  <si>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</si>
  <si>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</si>
  <si>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</si>
  <si>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</si>
  <si>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</si>
  <si>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</si>
  <si>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</si>
  <si>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</si>
  <si>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</si>
  <si>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</si>
  <si>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</si>
  <si>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</si>
  <si>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</si>
  <si>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</si>
  <si>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</si>
  <si>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</si>
  <si>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</si>
  <si>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</si>
  <si>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</si>
  <si>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</si>
  <si>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</si>
  <si>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</si>
  <si>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</si>
  <si>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</si>
  <si>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</si>
  <si>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</si>
  <si>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</si>
  <si>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</si>
  <si>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</si>
  <si>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</si>
  <si>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</si>
  <si>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</si>
  <si>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</si>
  <si>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</si>
  <si>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</si>
  <si>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</si>
  <si>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</si>
  <si>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</si>
  <si>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</si>
  <si>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</si>
  <si>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</si>
  <si>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</si>
  <si>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</si>
  <si>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</si>
  <si>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</si>
  <si>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</si>
  <si>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</si>
  <si>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</si>
  <si>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</si>
  <si>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</si>
  <si>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</si>
  <si>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</si>
  <si>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</si>
  <si>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</si>
  <si>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</si>
  <si>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</si>
  <si>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</si>
  <si>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</si>
  <si>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</si>
  <si>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</si>
  <si>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</si>
  <si>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</si>
  <si>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</si>
  <si>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</si>
  <si>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</si>
  <si>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</si>
  <si>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</si>
  <si>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</si>
  <si>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</si>
  <si>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</si>
  <si>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</si>
  <si>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</si>
  <si>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</si>
  <si>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</si>
  <si>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</si>
  <si>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</si>
  <si>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</si>
  <si>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</si>
  <si>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</si>
  <si>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</si>
  <si>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</si>
  <si>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</si>
  <si>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</si>
  <si>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</si>
  <si>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</si>
  <si>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</si>
  <si>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</si>
  <si>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</si>
  <si>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</si>
  <si>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</si>
  <si>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</si>
  <si>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</si>
  <si>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</si>
  <si>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</si>
  <si>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</si>
  <si>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</si>
  <si>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</si>
  <si>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</si>
  <si>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</si>
  <si>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</si>
  <si>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</si>
  <si>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</si>
  <si>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</si>
  <si>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</si>
  <si>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</si>
  <si>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</si>
  <si>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</si>
  <si>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</si>
  <si>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</si>
  <si>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</si>
  <si>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</si>
  <si>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</si>
  <si>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</si>
  <si>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</si>
  <si>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</si>
  <si>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</si>
  <si>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</si>
  <si>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</si>
  <si>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</si>
  <si>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</si>
  <si>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</si>
  <si>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</si>
  <si>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</si>
  <si>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</si>
  <si>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</si>
  <si>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</si>
  <si>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</si>
  <si>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</si>
  <si>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</si>
  <si>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</si>
  <si>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</si>
  <si>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</si>
  <si>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</si>
  <si>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</si>
  <si>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</si>
  <si>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</si>
  <si>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</si>
  <si>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</si>
  <si>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</si>
  <si>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</si>
  <si>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</si>
  <si>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</si>
  <si>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</si>
  <si>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</si>
  <si>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</si>
  <si>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</si>
  <si>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</si>
  <si>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</si>
  <si>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</si>
  <si>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</si>
  <si>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</si>
  <si>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</si>
  <si>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</si>
  <si>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</si>
  <si>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</si>
  <si>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</si>
  <si>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</si>
  <si>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</si>
  <si>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</si>
  <si>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</si>
  <si>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</si>
  <si>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</si>
  <si>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</si>
  <si>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</si>
  <si>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</si>
  <si>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</si>
  <si>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</si>
  <si>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</si>
  <si>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</si>
  <si>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</si>
  <si>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</si>
  <si>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</si>
  <si>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</si>
  <si>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</si>
  <si>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</si>
  <si>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</si>
  <si>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</si>
  <si>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</si>
  <si>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</si>
  <si>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</si>
  <si>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</si>
  <si>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</si>
  <si>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</si>
  <si>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</si>
  <si>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</si>
  <si>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</si>
  <si>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</si>
  <si>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</si>
  <si>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</si>
  <si>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</si>
  <si>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</si>
  <si>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</si>
  <si>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</si>
  <si>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</si>
  <si>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</si>
  <si>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</si>
  <si>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</si>
  <si>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</si>
  <si>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</si>
  <si>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</si>
  <si>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</si>
  <si>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</si>
  <si>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</si>
  <si>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</si>
  <si>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</si>
  <si>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</si>
  <si>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</si>
  <si>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</si>
  <si>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</si>
  <si>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</si>
  <si>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</si>
  <si>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</si>
  <si>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</si>
  <si>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</si>
  <si>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</si>
  <si>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</si>
  <si>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</si>
  <si>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</si>
  <si>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</si>
  <si>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</si>
  <si>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</si>
  <si>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</si>
  <si>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</si>
  <si>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</si>
  <si>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</si>
  <si>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</si>
  <si>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</si>
  <si>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</si>
  <si>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</si>
  <si>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</si>
  <si>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</si>
  <si>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</si>
  <si>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</si>
  <si>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</si>
  <si>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</si>
  <si>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</si>
  <si>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</si>
  <si>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</si>
  <si>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</si>
  <si>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</si>
  <si>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</si>
  <si>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</si>
  <si>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</si>
  <si>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</si>
  <si>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</si>
  <si>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</si>
  <si>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</si>
  <si>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</si>
  <si>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</si>
  <si>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</si>
  <si>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</si>
  <si>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</si>
  <si>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</si>
  <si>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</si>
  <si>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</si>
  <si>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</si>
  <si>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</si>
  <si>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</si>
  <si>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</si>
  <si>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</si>
  <si>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</si>
  <si>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</si>
  <si>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</si>
  <si>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</si>
  <si>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</si>
  <si>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</si>
  <si>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</si>
  <si>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</si>
  <si>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</si>
  <si>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</si>
  <si>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</si>
  <si>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</si>
  <si>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</si>
  <si>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</si>
  <si>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</si>
  <si>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</si>
  <si>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</si>
  <si>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</si>
  <si>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</si>
  <si>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</si>
  <si>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</si>
  <si>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</si>
  <si>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</si>
  <si>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</si>
  <si>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</si>
  <si>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</si>
  <si>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</si>
  <si>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</si>
  <si>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</si>
  <si>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</si>
  <si>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</si>
  <si>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</si>
  <si>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</si>
  <si>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</si>
  <si>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</si>
  <si>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</si>
  <si>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</si>
  <si>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</si>
  <si>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</si>
  <si>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</si>
  <si>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</si>
  <si>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</si>
  <si>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</si>
  <si>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</si>
  <si>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</si>
  <si>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</si>
  <si>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</si>
  <si>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</si>
  <si>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</si>
  <si>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</si>
  <si>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</si>
  <si>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</si>
  <si>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</si>
  <si>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</si>
  <si>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</si>
  <si>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</si>
  <si>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</si>
  <si>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</si>
  <si>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</si>
  <si>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</si>
  <si>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</si>
  <si>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</si>
  <si>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</si>
  <si>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</si>
  <si>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</si>
  <si>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</si>
  <si>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</si>
  <si>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</si>
  <si>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</si>
  <si>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</si>
  <si>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</si>
  <si>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</si>
  <si>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</si>
  <si>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</si>
  <si>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</si>
  <si>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</si>
  <si>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</si>
  <si>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</si>
  <si>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</si>
  <si>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</si>
  <si>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</si>
  <si>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</si>
  <si>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</si>
  <si>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</si>
  <si>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</si>
  <si>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</si>
  <si>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</si>
  <si>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</si>
  <si>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</si>
  <si>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</si>
  <si>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</si>
  <si>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</si>
  <si>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</si>
  <si>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</si>
  <si>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</si>
  <si>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</si>
  <si>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</si>
  <si>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</si>
  <si>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</si>
  <si>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</si>
  <si>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</si>
  <si>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</si>
  <si>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</si>
  <si>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</si>
  <si>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</si>
  <si>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</si>
  <si>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</si>
  <si>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</si>
  <si>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</si>
  <si>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</si>
  <si>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</si>
  <si>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</si>
  <si>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</si>
  <si>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</si>
  <si>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</si>
  <si>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</si>
  <si>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</si>
  <si>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</si>
  <si>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</si>
  <si>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</si>
  <si>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</si>
  <si>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</si>
  <si>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</si>
  <si>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</si>
  <si>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</si>
  <si>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</si>
  <si>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</si>
  <si>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</si>
  <si>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</si>
  <si>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</si>
  <si>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</si>
  <si>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</si>
  <si>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</si>
  <si>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</si>
  <si>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</si>
  <si>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</si>
  <si>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</si>
  <si>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</si>
  <si>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</si>
  <si>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</si>
  <si>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</si>
  <si>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</si>
  <si>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</si>
  <si>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</si>
  <si>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</si>
  <si>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</si>
  <si>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</si>
  <si>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</si>
  <si>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</si>
  <si>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</si>
  <si>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</si>
  <si>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</si>
  <si>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</si>
  <si>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</si>
  <si>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</si>
  <si>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</si>
  <si>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</si>
  <si>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</si>
  <si>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</si>
  <si>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</si>
  <si>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</si>
  <si>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</si>
  <si>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</si>
  <si>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</si>
  <si>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</si>
  <si>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</si>
  <si>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</si>
  <si>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</si>
  <si>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</si>
  <si>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</si>
  <si>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</si>
  <si>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</si>
  <si>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</si>
  <si>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</si>
  <si>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</si>
  <si>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</si>
  <si>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</si>
  <si>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</si>
  <si>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</si>
  <si>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</si>
  <si>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</si>
  <si>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</si>
  <si>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</si>
  <si>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</si>
  <si>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</si>
  <si>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</si>
  <si>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</si>
  <si>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</si>
  <si>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</si>
  <si>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</si>
  <si>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</si>
  <si>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</si>
  <si>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</si>
  <si>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</si>
  <si>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</si>
  <si>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</si>
  <si>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</si>
  <si>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</si>
  <si>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</si>
  <si>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</si>
  <si>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</si>
  <si>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</si>
  <si>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</si>
  <si>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</si>
  <si>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</si>
  <si>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</si>
  <si>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</si>
  <si>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</si>
  <si>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</si>
  <si>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</si>
  <si>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</si>
  <si>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</si>
  <si>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</si>
  <si>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</si>
  <si>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</si>
  <si>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</si>
  <si>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</si>
  <si>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</si>
  <si>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</si>
  <si>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</si>
  <si>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</si>
  <si>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</si>
  <si>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</si>
  <si>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</si>
  <si>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</si>
  <si>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</si>
  <si>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</si>
  <si>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</si>
  <si>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</si>
  <si>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</si>
  <si>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</si>
  <si>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</si>
  <si>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</si>
  <si>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</si>
  <si>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</si>
  <si>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</si>
  <si>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</si>
  <si>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</si>
  <si>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</si>
  <si>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</si>
  <si>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</si>
  <si>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</si>
  <si>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</si>
  <si>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</si>
  <si>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</si>
  <si>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</si>
  <si>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</si>
  <si>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</si>
  <si>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</si>
  <si>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</si>
  <si>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</si>
  <si>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</si>
  <si>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</si>
  <si>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</si>
  <si>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</si>
  <si>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</si>
  <si>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</si>
  <si>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</si>
  <si>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</si>
  <si>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</si>
  <si>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</si>
  <si>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</si>
  <si>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</si>
  <si>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</si>
  <si>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</si>
  <si>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</si>
  <si>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</si>
  <si>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</si>
  <si>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</si>
  <si>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</si>
  <si>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</si>
  <si>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</si>
  <si>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</si>
  <si>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</si>
  <si>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</si>
  <si>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</si>
  <si>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</si>
  <si>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</si>
  <si>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</si>
  <si>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</si>
  <si>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</si>
  <si>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</si>
  <si>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</si>
  <si>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</si>
  <si>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</si>
  <si>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</si>
  <si>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</si>
  <si>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</si>
  <si>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</si>
  <si>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</si>
  <si>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</si>
  <si>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</si>
  <si>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</si>
  <si>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</si>
  <si>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</si>
  <si>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</si>
  <si>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</si>
  <si>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</si>
  <si>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</si>
  <si>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</si>
  <si>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</si>
  <si>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</si>
  <si>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</si>
  <si>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</si>
  <si>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</si>
  <si>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</si>
  <si>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</si>
  <si>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</si>
  <si>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</si>
  <si>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</si>
  <si>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</si>
  <si>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</si>
  <si>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</si>
  <si>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</si>
  <si>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</si>
  <si>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</si>
  <si>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</si>
  <si>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</si>
  <si>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</si>
  <si>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</si>
  <si>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</si>
  <si>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</si>
  <si>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</si>
  <si>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</si>
  <si>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</si>
  <si>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</si>
  <si>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</si>
  <si>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</si>
  <si>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</si>
  <si>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</si>
  <si>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</si>
  <si>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</si>
  <si>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</si>
  <si>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</si>
  <si>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</si>
  <si>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</si>
  <si>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</si>
  <si>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</si>
  <si>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</si>
  <si>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</si>
  <si>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</si>
  <si>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</si>
  <si>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</si>
  <si>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</si>
  <si>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</si>
  <si>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</si>
  <si>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</si>
  <si>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</si>
  <si>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</si>
  <si>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</si>
  <si>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</si>
  <si>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</si>
  <si>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</si>
  <si>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</si>
  <si>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</si>
  <si>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</si>
  <si>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</si>
  <si>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</si>
  <si>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</si>
  <si>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</si>
  <si>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</si>
  <si>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</si>
  <si>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</si>
  <si>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</si>
  <si>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</si>
  <si>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</si>
  <si>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</si>
  <si>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</si>
  <si>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</si>
  <si>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</si>
  <si>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</si>
  <si>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</si>
  <si>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</si>
  <si>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</si>
  <si>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</si>
  <si>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</si>
  <si>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</si>
  <si>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</si>
  <si>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</si>
  <si>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</si>
  <si>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</si>
  <si>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</si>
  <si>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</si>
  <si>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</si>
  <si>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</si>
  <si>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</si>
  <si>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</si>
  <si>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</si>
  <si>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</si>
  <si>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</si>
  <si>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</si>
  <si>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</si>
  <si>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</si>
  <si>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</si>
  <si>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</si>
  <si>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</si>
  <si>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</si>
  <si>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</si>
  <si>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</si>
  <si>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</si>
  <si>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</si>
  <si>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</si>
  <si>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</si>
  <si>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</si>
  <si>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</si>
  <si>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</si>
  <si>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</si>
  <si>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</si>
  <si>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</si>
  <si>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</si>
  <si>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</si>
  <si>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</si>
  <si>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</si>
  <si>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</si>
  <si>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</si>
  <si>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</si>
  <si>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</si>
  <si>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</si>
  <si>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</si>
  <si>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</si>
  <si>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</si>
  <si>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</si>
  <si>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</si>
  <si>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</si>
  <si>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</si>
  <si>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</si>
  <si>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</si>
  <si>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</si>
  <si>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</si>
  <si>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</si>
  <si>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</si>
  <si>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</si>
  <si>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</si>
  <si>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</si>
  <si>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</si>
  <si>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</si>
  <si>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</si>
  <si>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</si>
  <si>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</si>
  <si>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</si>
  <si>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</si>
  <si>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</si>
  <si>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</si>
  <si>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</si>
  <si>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</si>
  <si>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</si>
  <si>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</si>
  <si>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</si>
  <si>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</si>
  <si>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</si>
  <si>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</si>
  <si>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</si>
  <si>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</si>
  <si>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</si>
  <si>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</si>
  <si>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</si>
  <si>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</si>
  <si>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</si>
  <si>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</si>
  <si>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</si>
  <si>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</si>
  <si>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</si>
  <si>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</si>
  <si>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</si>
  <si>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</si>
  <si>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</si>
  <si>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</si>
  <si>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</si>
  <si>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</si>
  <si>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</si>
  <si>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</si>
  <si>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</si>
  <si>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</si>
  <si>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</si>
  <si>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</si>
  <si>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</si>
  <si>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</si>
  <si>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</si>
  <si>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</si>
  <si>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</si>
  <si>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</si>
  <si>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</si>
  <si>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</si>
  <si>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</si>
  <si>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</si>
  <si>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</si>
  <si>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</si>
  <si>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</si>
  <si>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</si>
  <si>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</si>
  <si>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</si>
  <si>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</si>
  <si>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</si>
  <si>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</si>
  <si>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</si>
  <si>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</si>
  <si>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</si>
  <si>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</si>
  <si>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</si>
  <si>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</si>
  <si>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</si>
  <si>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</si>
  <si>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</si>
  <si>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</si>
  <si>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</si>
  <si>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</si>
  <si>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</si>
  <si>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</si>
  <si>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</si>
  <si>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</si>
  <si>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</si>
  <si>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</si>
  <si>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</si>
  <si>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</si>
  <si>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</si>
  <si>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</si>
  <si>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</si>
  <si>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</si>
  <si>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</si>
  <si>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</si>
  <si>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</si>
  <si>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</si>
  <si>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</si>
  <si>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</si>
  <si>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</si>
  <si>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</si>
  <si>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</si>
  <si>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</si>
  <si>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</si>
  <si>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</si>
  <si>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</si>
  <si>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</si>
  <si>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</si>
  <si>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</si>
  <si>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</si>
  <si>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</si>
  <si>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</si>
  <si>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</si>
  <si>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</si>
  <si>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</si>
  <si>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</si>
  <si>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</si>
  <si>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</si>
  <si>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</si>
  <si>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</si>
  <si>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</si>
  <si>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</si>
  <si>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</si>
  <si>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</si>
  <si>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</si>
  <si>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</si>
  <si>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</si>
  <si>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</si>
  <si>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</si>
  <si>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</si>
  <si>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</si>
  <si>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</si>
  <si>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</si>
  <si>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</si>
  <si>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</si>
  <si>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</si>
  <si>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</si>
  <si>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</si>
  <si>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</si>
  <si>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</si>
  <si>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</si>
  <si>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</si>
  <si>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</si>
  <si>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</si>
  <si>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</si>
  <si>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</si>
  <si>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</si>
  <si>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</si>
  <si>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</si>
  <si>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</si>
  <si>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</si>
  <si>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</si>
  <si>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</si>
  <si>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</si>
  <si>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</si>
  <si>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</si>
  <si>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</si>
  <si>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</si>
  <si>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</si>
  <si>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</si>
  <si>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</si>
  <si>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</si>
  <si>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</si>
  <si>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</si>
  <si>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</si>
  <si>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</si>
  <si>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</si>
  <si>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</si>
  <si>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</si>
  <si>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</si>
  <si>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</si>
  <si>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</si>
  <si>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</si>
  <si>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</si>
  <si>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</si>
  <si>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</si>
  <si>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</si>
  <si>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</si>
  <si>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</si>
  <si>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</si>
  <si>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</si>
  <si>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</si>
  <si>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</si>
  <si>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</si>
  <si>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</si>
  <si>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</si>
  <si>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</si>
  <si>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</si>
  <si>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</si>
  <si>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</si>
  <si>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</si>
  <si>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</si>
  <si>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</si>
  <si>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</si>
  <si>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</si>
  <si>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</si>
  <si>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</si>
  <si>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</si>
  <si>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</si>
  <si>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</si>
  <si>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</si>
  <si>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</si>
  <si>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</si>
  <si>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</si>
  <si>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</si>
  <si>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</si>
  <si>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</si>
  <si>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</si>
  <si>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</si>
  <si>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</si>
  <si>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</si>
  <si>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</si>
  <si>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</si>
  <si>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</si>
  <si>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</si>
  <si>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</si>
  <si>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</si>
  <si>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</si>
  <si>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</si>
  <si>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</si>
  <si>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</si>
  <si>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</si>
  <si>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</si>
  <si>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</si>
  <si>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</si>
  <si>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</si>
  <si>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</si>
  <si>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</si>
  <si>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</si>
  <si>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</si>
  <si>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</si>
  <si>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</si>
  <si>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</si>
  <si>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</si>
  <si>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</si>
  <si>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</si>
  <si>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</si>
  <si>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</si>
  <si>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</si>
  <si>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</si>
  <si>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</si>
  <si>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</si>
  <si>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</si>
  <si>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</si>
  <si>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</si>
  <si>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</si>
  <si>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</si>
  <si>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</si>
  <si>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</si>
  <si>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</si>
  <si>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</si>
  <si>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</si>
  <si>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</si>
  <si>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</si>
  <si>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</si>
  <si>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</si>
  <si>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</si>
  <si>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</si>
  <si>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</si>
  <si>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</si>
  <si>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</si>
  <si>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</si>
  <si>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</si>
  <si>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</si>
  <si>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</si>
  <si>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</si>
  <si>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</si>
  <si>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</si>
  <si>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</si>
  <si>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</si>
  <si>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</si>
  <si>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</si>
  <si>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</si>
  <si>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</si>
  <si>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</si>
  <si>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</si>
  <si>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</si>
  <si>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</si>
  <si>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</si>
  <si>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</si>
  <si>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</si>
  <si>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</si>
  <si>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</si>
  <si>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</si>
  <si>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</si>
  <si>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</si>
  <si>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</si>
  <si>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</si>
  <si>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</si>
  <si>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</si>
  <si>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</si>
  <si>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</si>
  <si>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</si>
  <si>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</si>
  <si>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</si>
  <si>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</si>
  <si>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</si>
  <si>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</si>
  <si>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</si>
  <si>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</si>
  <si>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</si>
  <si>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</si>
  <si>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</si>
  <si>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</si>
  <si>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</si>
  <si>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</si>
  <si>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</si>
  <si>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</si>
  <si>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</si>
  <si>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</si>
  <si>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</si>
  <si>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</si>
  <si>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</si>
  <si>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</si>
  <si>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</si>
  <si>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</si>
  <si>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</si>
  <si>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</si>
  <si>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</si>
  <si>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</si>
  <si>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</si>
  <si>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</si>
  <si>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</si>
  <si>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</si>
  <si>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</si>
  <si>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</si>
  <si>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</si>
  <si>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</si>
  <si>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</si>
  <si>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</si>
  <si>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</si>
  <si>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</si>
  <si>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</si>
  <si>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</si>
  <si>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</si>
  <si>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</si>
  <si>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</si>
  <si>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</si>
  <si>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</si>
  <si>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</si>
  <si>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</si>
  <si>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</si>
  <si>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</si>
  <si>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</si>
  <si>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</si>
  <si>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</si>
  <si>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</si>
  <si>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</si>
  <si>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</si>
  <si>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</si>
  <si>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</si>
  <si>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</si>
  <si>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</si>
  <si>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</si>
  <si>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</si>
  <si>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</si>
  <si>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</si>
  <si>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</si>
  <si>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</si>
  <si>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</si>
  <si>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</si>
  <si>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</si>
  <si>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</si>
  <si>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</si>
  <si>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</si>
  <si>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</si>
  <si>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</si>
  <si>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</si>
  <si>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</si>
  <si>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</si>
  <si>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</si>
  <si>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</si>
  <si>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</si>
  <si>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</si>
  <si>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</si>
  <si>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</si>
  <si>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</si>
  <si>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</si>
  <si>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</si>
  <si>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</si>
  <si>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</si>
  <si>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</si>
  <si>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</si>
  <si>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</si>
  <si>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</si>
  <si>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</si>
  <si>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</si>
  <si>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</si>
  <si>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</si>
  <si>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</si>
  <si>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</si>
  <si>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</si>
  <si>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</si>
  <si>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</si>
  <si>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</si>
  <si>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</si>
  <si>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</si>
  <si>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</si>
  <si>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</si>
  <si>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</si>
  <si>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</si>
  <si>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</si>
  <si>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</si>
  <si>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</si>
  <si>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</si>
  <si>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</si>
  <si>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</si>
  <si>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</si>
  <si>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</si>
  <si>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</si>
  <si>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</si>
  <si>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</si>
  <si>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</si>
  <si>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</si>
  <si>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</si>
  <si>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</si>
  <si>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</si>
  <si>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</si>
  <si>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</si>
  <si>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</si>
  <si>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</si>
  <si>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</si>
  <si>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</si>
  <si>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</si>
  <si>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</si>
  <si>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</si>
  <si>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</si>
  <si>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</si>
  <si>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</si>
  <si>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</si>
  <si>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</si>
  <si>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</si>
  <si>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</si>
  <si>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</si>
  <si>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</si>
  <si>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</si>
  <si>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</si>
  <si>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</si>
  <si>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</si>
  <si>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</si>
  <si>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</si>
  <si>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</si>
  <si>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</si>
  <si>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</si>
  <si>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</si>
  <si>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</si>
  <si>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</si>
  <si>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</si>
  <si>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</si>
  <si>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</si>
  <si>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</si>
  <si>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</si>
  <si>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</si>
  <si>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</si>
  <si>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</si>
  <si>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</si>
  <si>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</si>
  <si>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</si>
  <si>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</si>
  <si>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</si>
  <si>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</si>
  <si>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</si>
  <si>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</si>
  <si>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</si>
  <si>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</si>
  <si>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</si>
  <si>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</si>
  <si>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</si>
  <si>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</si>
  <si>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</si>
  <si>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</si>
  <si>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</si>
  <si>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</si>
  <si>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</si>
  <si>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</si>
  <si>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</si>
  <si>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</si>
  <si>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</si>
  <si>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</si>
  <si>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</si>
  <si>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</si>
  <si>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</si>
  <si>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</si>
  <si>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</si>
  <si>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</si>
  <si>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</si>
  <si>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</si>
  <si>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</si>
  <si>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</si>
  <si>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</si>
  <si>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</si>
  <si>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</si>
  <si>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</si>
  <si>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</si>
  <si>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</si>
  <si>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</si>
  <si>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</si>
  <si>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</si>
  <si>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</si>
  <si>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</si>
  <si>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</si>
  <si>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</si>
  <si>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</si>
  <si>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</si>
  <si>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</si>
  <si>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</si>
  <si>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</si>
  <si>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</si>
  <si>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</si>
  <si>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</si>
  <si>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</si>
  <si>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</si>
  <si>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</si>
  <si>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</si>
  <si>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</si>
  <si>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</si>
  <si>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</si>
  <si>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</si>
  <si>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</si>
  <si>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</si>
  <si>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</si>
  <si>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</si>
  <si>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</si>
  <si>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</si>
  <si>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</si>
  <si>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</si>
  <si>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</si>
  <si>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</si>
  <si>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</si>
  <si>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</si>
  <si>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</si>
  <si>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</si>
  <si>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</si>
  <si>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</si>
  <si>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</si>
  <si>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</si>
  <si>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</si>
  <si>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</si>
  <si>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</si>
  <si>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</si>
  <si>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</si>
  <si>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</si>
  <si>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</si>
  <si>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</si>
  <si>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</si>
  <si>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</si>
  <si>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</si>
  <si>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</si>
  <si>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</si>
  <si>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</si>
  <si>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</si>
  <si>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</si>
  <si>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</si>
  <si>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</si>
  <si>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</si>
  <si>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</si>
  <si>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</si>
  <si>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</si>
  <si>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</si>
  <si>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</si>
  <si>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</si>
  <si>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</si>
  <si>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</si>
  <si>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</si>
  <si>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</si>
  <si>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</si>
  <si>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</si>
  <si>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</si>
  <si>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</si>
  <si>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</si>
  <si>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</si>
  <si>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</si>
  <si>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</si>
  <si>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</si>
  <si>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</si>
  <si>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</si>
  <si>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</si>
  <si>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</si>
  <si>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</si>
  <si>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</si>
  <si>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</si>
  <si>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</si>
  <si>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</si>
  <si>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</si>
  <si>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</si>
  <si>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</si>
  <si>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</si>
  <si>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</si>
  <si>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</si>
  <si>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</si>
  <si>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</si>
  <si>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</si>
  <si>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</si>
  <si>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</si>
  <si>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</si>
  <si>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</si>
  <si>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</si>
  <si>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</si>
  <si>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</si>
  <si>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</si>
  <si>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</si>
  <si>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</si>
  <si>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</si>
  <si>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</si>
  <si>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</si>
  <si>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</si>
  <si>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</si>
  <si>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</si>
  <si>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</si>
  <si>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</si>
  <si>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</si>
  <si>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</si>
  <si>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</si>
  <si>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</si>
  <si>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</si>
  <si>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</si>
  <si>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</si>
  <si>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</si>
  <si>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</si>
  <si>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</si>
  <si>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</si>
  <si>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</si>
  <si>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</si>
  <si>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</si>
  <si>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</si>
  <si>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</si>
  <si>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</si>
  <si>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</si>
  <si>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</si>
  <si>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</si>
  <si>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</si>
  <si>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</si>
  <si>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</si>
  <si>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</si>
  <si>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</si>
  <si>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</si>
  <si>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</si>
  <si>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</si>
  <si>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</si>
  <si>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</si>
  <si>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</si>
  <si>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</si>
  <si>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</si>
  <si>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</si>
  <si>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</si>
  <si>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</si>
  <si>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</si>
  <si>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</si>
  <si>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</si>
  <si>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</si>
  <si>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</si>
  <si>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</si>
  <si>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</si>
  <si>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</si>
  <si>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</si>
  <si>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</si>
  <si>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</si>
  <si>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</si>
  <si>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</si>
  <si>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</si>
  <si>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</si>
  <si>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</si>
  <si>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</si>
  <si>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</si>
  <si>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</si>
  <si>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</si>
  <si>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</si>
  <si>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</si>
  <si>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</si>
  <si>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</si>
  <si>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</si>
  <si>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</si>
  <si>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</si>
  <si>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</si>
  <si>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</si>
  <si>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</si>
  <si>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</si>
  <si>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</si>
  <si>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</si>
  <si>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</si>
  <si>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</si>
  <si>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</si>
  <si>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</si>
  <si>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</si>
  <si>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</si>
  <si>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</si>
  <si>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</si>
  <si>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</si>
  <si>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</si>
  <si>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</si>
  <si>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</si>
  <si>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</si>
  <si>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</si>
  <si>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</si>
  <si>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</si>
  <si>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</si>
  <si>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</si>
  <si>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</si>
  <si>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</si>
  <si>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</si>
  <si>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</si>
  <si>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</si>
  <si>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</si>
  <si>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</si>
  <si>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</si>
  <si>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</si>
  <si>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</si>
  <si>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</si>
  <si>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</si>
  <si>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</si>
  <si>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</si>
  <si>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</si>
  <si>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</si>
  <si>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</si>
  <si>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</si>
  <si>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</si>
  <si>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</si>
  <si>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</si>
  <si>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</si>
  <si>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</si>
  <si>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</si>
  <si>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</si>
  <si>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</si>
  <si>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</si>
  <si>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</si>
  <si>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</si>
  <si>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</si>
  <si>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</si>
  <si>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</si>
  <si>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</si>
  <si>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</si>
  <si>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</si>
  <si>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</si>
  <si>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</si>
  <si>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</si>
  <si>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</si>
  <si>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</si>
  <si>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</si>
  <si>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</si>
  <si>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</si>
  <si>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</si>
  <si>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</si>
  <si>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</si>
  <si>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</si>
  <si>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</si>
  <si>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</si>
  <si>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</si>
  <si>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</si>
  <si>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</si>
  <si>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</si>
  <si>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</si>
  <si>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</si>
  <si>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</si>
  <si>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</si>
  <si>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</si>
  <si>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</si>
  <si>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</si>
  <si>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</si>
  <si>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</si>
  <si>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</si>
  <si>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</si>
  <si>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</si>
  <si>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</si>
  <si>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</si>
  <si>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</si>
  <si>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</si>
  <si>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</si>
  <si>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</si>
  <si>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</si>
  <si>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</si>
  <si>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</si>
  <si>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</si>
  <si>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</si>
  <si>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</si>
  <si>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</si>
  <si>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</si>
  <si>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</si>
  <si>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</si>
  <si>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</si>
  <si>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</si>
  <si>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</si>
  <si>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</si>
  <si>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</si>
  <si>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</si>
  <si>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</si>
  <si>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</si>
  <si>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</si>
  <si>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</si>
  <si>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</si>
  <si>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</si>
  <si>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</si>
  <si>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</si>
  <si>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</si>
  <si>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</si>
  <si>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</si>
  <si>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</si>
  <si>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</si>
  <si>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</si>
  <si>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</si>
  <si>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</si>
  <si>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</si>
  <si>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</si>
  <si>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</si>
  <si>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</si>
  <si>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</si>
  <si>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</si>
  <si>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</si>
  <si>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</si>
  <si>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</si>
  <si>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</si>
  <si>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</si>
  <si>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</si>
  <si>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</si>
  <si>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</si>
  <si>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</si>
  <si>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</si>
  <si>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</si>
  <si>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</si>
  <si>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</si>
  <si>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</si>
  <si>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</si>
  <si>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</si>
  <si>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</si>
  <si>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</si>
  <si>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</si>
  <si>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</si>
  <si>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</si>
  <si>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</si>
  <si>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</si>
  <si>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</si>
  <si>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</si>
  <si>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</si>
  <si>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</si>
  <si>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</si>
  <si>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</si>
  <si>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</si>
  <si>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</si>
  <si>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</si>
  <si>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</si>
  <si>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</si>
  <si>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</si>
  <si>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</si>
  <si>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</si>
  <si>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</si>
  <si>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</si>
  <si>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</si>
  <si>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</si>
  <si>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</si>
  <si>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</si>
  <si>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</si>
  <si>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</si>
  <si>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</si>
  <si>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</si>
  <si>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</si>
  <si>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</si>
  <si>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</si>
  <si>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</si>
  <si>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</si>
  <si>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</si>
  <si>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</si>
  <si>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</si>
  <si>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</si>
  <si>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</si>
  <si>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</si>
  <si>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</si>
  <si>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</si>
  <si>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</si>
  <si>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</si>
  <si>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</si>
  <si>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</si>
  <si>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</si>
  <si>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</si>
  <si>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</si>
  <si>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</si>
  <si>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</si>
  <si>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</si>
  <si>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</si>
  <si>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</si>
  <si>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</si>
  <si>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</si>
  <si>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</si>
  <si>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</si>
  <si>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</si>
  <si>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</si>
  <si>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</si>
  <si>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</si>
  <si>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</si>
  <si>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</si>
  <si>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</si>
  <si>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</si>
  <si>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</si>
  <si>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</si>
  <si>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</si>
  <si>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</si>
  <si>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</si>
  <si>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</si>
  <si>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</si>
  <si>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</si>
  <si>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</si>
  <si>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</si>
  <si>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</si>
  <si>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</si>
  <si>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</si>
  <si>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</si>
  <si>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</si>
  <si>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</si>
  <si>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</si>
  <si>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</si>
  <si>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</si>
  <si>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</si>
  <si>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</si>
  <si>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</si>
  <si>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</si>
  <si>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</si>
  <si>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</si>
  <si>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</si>
  <si>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</si>
  <si>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</si>
  <si>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</si>
  <si>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</si>
  <si>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</si>
  <si>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</si>
  <si>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</si>
  <si>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</si>
  <si>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</si>
  <si>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</si>
  <si>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</si>
  <si>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</si>
  <si>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</si>
  <si>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</si>
  <si>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</si>
  <si>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</si>
  <si>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</si>
  <si>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</si>
  <si>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</si>
  <si>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</si>
  <si>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</si>
  <si>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</si>
  <si>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</si>
  <si>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</si>
  <si>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</si>
  <si>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</si>
  <si>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</si>
  <si>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</si>
  <si>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</si>
  <si>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</si>
  <si>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</si>
  <si>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</si>
  <si>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</si>
  <si>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</si>
  <si>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</si>
  <si>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</si>
  <si>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</si>
  <si>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</si>
  <si>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</si>
  <si>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</si>
  <si>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</si>
  <si>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</si>
  <si>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</si>
  <si>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</si>
  <si>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</si>
  <si>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</si>
  <si>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</si>
  <si>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</si>
  <si>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</si>
  <si>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</si>
  <si>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</si>
  <si>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</si>
  <si>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</si>
  <si>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</si>
  <si>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</si>
  <si>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</si>
  <si>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</si>
  <si>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</si>
  <si>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</si>
  <si>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</si>
  <si>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</si>
  <si>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</si>
  <si>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</si>
  <si>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</si>
  <si>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</si>
  <si>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</si>
  <si>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</si>
  <si>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</si>
  <si>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</si>
  <si>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</si>
  <si>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</si>
  <si>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</si>
  <si>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</si>
  <si>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</si>
  <si>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</si>
  <si>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</si>
  <si>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</si>
  <si>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</si>
  <si>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</si>
  <si>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</si>
  <si>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</si>
  <si>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</si>
  <si>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</si>
  <si>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</si>
  <si>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</si>
  <si>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</si>
  <si>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</si>
  <si>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</si>
  <si>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</si>
  <si>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</si>
  <si>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</si>
  <si>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</si>
  <si>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</si>
  <si>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</si>
  <si>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</si>
  <si>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</si>
  <si>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</si>
  <si>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</si>
  <si>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</si>
  <si>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</si>
  <si>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</si>
  <si>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</si>
  <si>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</si>
  <si>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</si>
  <si>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</si>
  <si>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</si>
  <si>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</si>
  <si>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</si>
  <si>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</si>
  <si>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</si>
  <si>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</si>
  <si>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</si>
  <si>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</si>
  <si>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</si>
  <si>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</si>
  <si>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</si>
  <si>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</si>
  <si>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</si>
  <si>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</si>
  <si>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</si>
  <si>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</si>
  <si>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</si>
  <si>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</si>
  <si>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</si>
  <si>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</si>
  <si>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</si>
  <si>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</si>
  <si>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</si>
  <si>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</si>
  <si>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</si>
  <si>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</si>
  <si>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</si>
  <si>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</si>
  <si>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</si>
  <si>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</si>
  <si>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</si>
  <si>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</si>
  <si>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</si>
  <si>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</si>
  <si>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</si>
  <si>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</si>
  <si>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</si>
  <si>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</si>
  <si>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</si>
  <si>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</si>
  <si>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</si>
  <si>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</si>
  <si>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</si>
  <si>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</si>
  <si>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</si>
  <si>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</si>
  <si>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</si>
  <si>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</si>
  <si>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</si>
  <si>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</si>
  <si>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</si>
  <si>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</si>
  <si>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</si>
  <si>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</si>
  <si>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</si>
  <si>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</si>
  <si>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</si>
  <si>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</si>
  <si>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</si>
  <si>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</si>
  <si>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</si>
  <si>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</si>
  <si>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</si>
  <si>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</si>
  <si>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</si>
  <si>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</si>
  <si>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</si>
  <si>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</si>
  <si>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</si>
  <si>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</si>
  <si>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</si>
  <si>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</si>
  <si>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</si>
  <si>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</si>
  <si>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</si>
  <si>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</si>
  <si>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</si>
  <si>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</si>
  <si>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</si>
  <si>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</si>
  <si>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</si>
  <si>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</si>
  <si>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</si>
  <si>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</si>
  <si>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</si>
  <si>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</si>
  <si>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</si>
  <si>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</si>
  <si>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</si>
  <si>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</si>
  <si>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</si>
  <si>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</si>
  <si>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</si>
  <si>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</si>
  <si>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</si>
  <si>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</si>
  <si>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</si>
  <si>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</si>
  <si>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</si>
  <si>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</si>
  <si>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</si>
  <si>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</si>
  <si>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</si>
  <si>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</si>
  <si>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</si>
  <si>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</si>
  <si>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</si>
  <si>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</si>
  <si>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</si>
  <si>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</si>
  <si>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</si>
  <si>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</si>
  <si>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</si>
  <si>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</si>
  <si>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</si>
  <si>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</si>
  <si>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</si>
  <si>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</si>
  <si>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</si>
  <si>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</si>
  <si>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</si>
  <si>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</si>
  <si>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</si>
  <si>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</si>
  <si>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</si>
  <si>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</si>
  <si>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</si>
  <si>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</si>
  <si>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</si>
  <si>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</si>
  <si>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</si>
  <si>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</si>
  <si>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</si>
  <si>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</si>
  <si>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</si>
  <si>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</si>
  <si>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</si>
  <si>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</si>
  <si>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</si>
  <si>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</si>
  <si>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</si>
  <si>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</si>
  <si>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</si>
  <si>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</si>
  <si>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</si>
  <si>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</si>
  <si>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</si>
  <si>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</si>
  <si>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</si>
  <si>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</si>
  <si>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</si>
  <si>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</si>
  <si>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</si>
  <si>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</si>
  <si>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</si>
  <si>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</si>
  <si>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</si>
  <si>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</si>
  <si>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</si>
  <si>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</si>
  <si>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</si>
  <si>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</si>
  <si>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</si>
  <si>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</si>
  <si>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</si>
  <si>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</si>
  <si>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</si>
  <si>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</si>
  <si>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</si>
  <si>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</si>
  <si>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</si>
  <si>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</si>
  <si>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</si>
  <si>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</si>
  <si>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</si>
  <si>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</si>
  <si>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</si>
  <si>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</si>
  <si>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</si>
  <si>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</si>
  <si>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</si>
  <si>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</si>
  <si>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</si>
  <si>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</si>
  <si>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</si>
  <si>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</si>
  <si>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</si>
  <si>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</si>
  <si>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</si>
  <si>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</si>
  <si>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</si>
  <si>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</si>
  <si>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</si>
  <si>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</si>
  <si>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</si>
  <si>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</si>
  <si>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</si>
  <si>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</si>
  <si>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</si>
  <si>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</si>
  <si>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</si>
  <si>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</si>
  <si>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</si>
  <si>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</si>
  <si>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</si>
  <si>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</si>
  <si>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</si>
  <si>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</si>
  <si>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</si>
  <si>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</si>
  <si>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</si>
  <si>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</si>
  <si>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</si>
  <si>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</si>
  <si>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</si>
  <si>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</si>
  <si>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</si>
  <si>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</si>
  <si>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</si>
  <si>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</si>
  <si>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</si>
  <si>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</si>
  <si>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</si>
  <si>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</si>
  <si>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</si>
  <si>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</si>
  <si>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</si>
  <si>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</si>
  <si>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</si>
  <si>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</si>
  <si>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</si>
  <si>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</si>
  <si>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</si>
  <si>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</si>
  <si>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</si>
  <si>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</si>
  <si>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</si>
  <si>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</si>
  <si>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</si>
  <si>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</si>
  <si>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</si>
  <si>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</si>
  <si>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</si>
  <si>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</si>
  <si>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</si>
  <si>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</si>
  <si>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</si>
  <si>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</si>
  <si>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</si>
  <si>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</si>
  <si>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</si>
  <si>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</si>
  <si>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</si>
  <si>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</si>
  <si>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</si>
  <si>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</si>
  <si>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</si>
  <si>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</si>
  <si>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</si>
  <si>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</si>
  <si>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</si>
  <si>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</si>
  <si>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</si>
  <si>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</si>
  <si>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</si>
  <si>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</si>
  <si>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</si>
  <si>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</si>
  <si>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</si>
  <si>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</si>
  <si>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</si>
  <si>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</si>
  <si>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</si>
  <si>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</si>
  <si>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</si>
  <si>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</si>
  <si>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</si>
  <si>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</si>
  <si>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</si>
  <si>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</si>
  <si>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</si>
  <si>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</si>
  <si>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</si>
  <si>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</si>
  <si>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</si>
  <si>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</si>
  <si>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</si>
  <si>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</si>
  <si>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</si>
  <si>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</si>
  <si>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</si>
  <si>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</si>
  <si>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</si>
  <si>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</si>
  <si>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</si>
  <si>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</si>
  <si>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</si>
  <si>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</si>
  <si>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</si>
  <si>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</si>
  <si>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</si>
  <si>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</si>
  <si>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</si>
  <si>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</si>
  <si>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</si>
  <si>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</si>
  <si>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</si>
  <si>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</si>
  <si>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</si>
  <si>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</si>
  <si>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</si>
  <si>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</si>
  <si>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</si>
  <si>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</si>
  <si>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</si>
  <si>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</si>
  <si>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</si>
  <si>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</si>
  <si>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</si>
  <si>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</si>
  <si>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</si>
  <si>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</si>
  <si>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</si>
  <si>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</si>
  <si>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</si>
  <si>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</si>
  <si>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</si>
  <si>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</si>
  <si>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</si>
  <si>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</si>
  <si>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</si>
  <si>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</si>
  <si>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</si>
  <si>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</si>
  <si>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</si>
  <si>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</si>
  <si>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</si>
  <si>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</si>
  <si>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</si>
  <si>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</si>
  <si>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</si>
  <si>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</si>
  <si>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</si>
  <si>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</si>
  <si>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</si>
  <si>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</si>
  <si>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</si>
  <si>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</si>
  <si>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</si>
  <si>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</si>
  <si>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</si>
  <si>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</si>
  <si>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</si>
  <si>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</si>
  <si>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</si>
  <si>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</si>
  <si>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</si>
  <si>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</si>
  <si>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</si>
  <si>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</si>
  <si>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</si>
  <si>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</si>
  <si>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</si>
  <si>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</si>
  <si>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</si>
  <si>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</si>
  <si>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</si>
  <si>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</si>
  <si>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</si>
  <si>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</si>
  <si>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</si>
  <si>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</si>
  <si>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</si>
  <si>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</si>
  <si>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</si>
  <si>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</si>
  <si>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</si>
  <si>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</si>
  <si>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</si>
  <si>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</si>
  <si>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</si>
  <si>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</si>
  <si>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</si>
  <si>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</si>
  <si>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</si>
  <si>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</si>
  <si>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</si>
  <si>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</si>
  <si>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</si>
  <si>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</si>
  <si>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</si>
  <si>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</si>
  <si>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</si>
  <si>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</si>
  <si>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</si>
  <si>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</si>
  <si>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</si>
  <si>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</si>
  <si>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</si>
  <si>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</si>
  <si>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</si>
  <si>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</si>
  <si>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</si>
  <si>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</si>
  <si>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</si>
  <si>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</si>
  <si>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</si>
  <si>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</si>
  <si>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</si>
  <si>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</si>
  <si>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</si>
  <si>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</si>
  <si>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</si>
  <si>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</si>
  <si>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</si>
  <si>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</si>
  <si>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</si>
  <si>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</si>
  <si>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</si>
  <si>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</si>
  <si>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</si>
  <si>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</si>
  <si>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</si>
  <si>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</si>
  <si>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</si>
  <si>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</si>
  <si>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</si>
  <si>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</si>
  <si>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</si>
  <si>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</si>
  <si>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</si>
  <si>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</si>
  <si>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</si>
  <si>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</si>
  <si>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</si>
  <si>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</si>
  <si>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</si>
  <si>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</si>
  <si>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</si>
  <si>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</si>
  <si>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</si>
  <si>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</si>
  <si>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</si>
  <si>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</si>
  <si>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</si>
  <si>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</si>
  <si>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</si>
  <si>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</si>
  <si>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</si>
  <si>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</si>
  <si>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</si>
  <si>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</si>
  <si>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</si>
  <si>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</si>
  <si>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</si>
  <si>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</si>
  <si>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</si>
  <si>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</si>
  <si>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</si>
  <si>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</si>
  <si>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</si>
  <si>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</si>
  <si>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</si>
  <si>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</si>
  <si>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</si>
  <si>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</si>
  <si>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</si>
  <si>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</si>
  <si>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</si>
  <si>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</si>
  <si>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</si>
  <si>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</si>
  <si>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</si>
  <si>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</si>
  <si>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</si>
  <si>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</si>
  <si>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</si>
  <si>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</si>
  <si>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</si>
  <si>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</si>
  <si>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</si>
  <si>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</si>
  <si>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</si>
  <si>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</si>
  <si>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</si>
  <si>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</si>
  <si>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</si>
  <si>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</si>
  <si>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</si>
  <si>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</si>
  <si>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</si>
  <si>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</si>
  <si>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</si>
  <si>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</si>
  <si>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</si>
  <si>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</si>
  <si>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</si>
  <si>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</si>
  <si>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</si>
  <si>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</si>
  <si>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</si>
  <si>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</si>
  <si>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</si>
  <si>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</si>
  <si>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</si>
  <si>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</si>
  <si>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</si>
  <si>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</si>
  <si>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</si>
  <si>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</si>
  <si>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</si>
  <si>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</si>
  <si>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</si>
  <si>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</si>
  <si>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</si>
  <si>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</si>
  <si>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</si>
  <si>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</si>
  <si>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</si>
  <si>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</si>
  <si>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</si>
  <si>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</si>
  <si>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</si>
  <si>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</si>
  <si>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</si>
  <si>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</si>
  <si>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</si>
  <si>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</si>
  <si>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</si>
  <si>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</si>
  <si>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</si>
  <si>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</si>
  <si>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</si>
  <si>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</si>
  <si>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</si>
  <si>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</si>
  <si>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</si>
  <si>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</si>
  <si>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</si>
  <si>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</si>
  <si>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</si>
  <si>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</si>
  <si>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</si>
  <si>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</si>
  <si>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</si>
  <si>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</si>
  <si>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</si>
  <si>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</si>
  <si>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</si>
  <si>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</si>
  <si>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</si>
  <si>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</si>
  <si>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</si>
  <si>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</si>
  <si>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</si>
  <si>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</si>
  <si>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</si>
  <si>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</si>
  <si>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</si>
  <si>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</si>
  <si>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</si>
  <si>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</si>
  <si>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</si>
  <si>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</si>
  <si>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</si>
  <si>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</si>
  <si>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</si>
  <si>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</si>
  <si>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</si>
  <si>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</si>
  <si>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</si>
  <si>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</si>
  <si>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</si>
  <si>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</si>
  <si>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</si>
  <si>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</si>
  <si>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</si>
  <si>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</si>
  <si>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</si>
  <si>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</si>
  <si>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</si>
  <si>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</si>
  <si>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</si>
  <si>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</si>
  <si>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</si>
  <si>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</si>
  <si>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</si>
  <si>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</si>
  <si>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</si>
  <si>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</si>
  <si>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</si>
  <si>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</si>
  <si>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</si>
  <si>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</si>
  <si>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</si>
  <si>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</si>
  <si>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</si>
  <si>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</si>
  <si>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</si>
  <si>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</si>
  <si>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</si>
  <si>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</si>
  <si>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</si>
  <si>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</si>
  <si>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</si>
  <si>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</si>
  <si>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</si>
  <si>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</si>
  <si>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</si>
  <si>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</si>
  <si>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</si>
  <si>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</si>
  <si>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</si>
  <si>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</si>
  <si>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</si>
  <si>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</si>
  <si>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</si>
  <si>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</si>
  <si>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</si>
  <si>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</si>
  <si>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</si>
  <si>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</si>
  <si>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</si>
  <si>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</si>
  <si>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</si>
  <si>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</si>
  <si>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</si>
  <si>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</si>
  <si>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</si>
  <si>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</si>
  <si>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</si>
  <si>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</si>
  <si>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</si>
  <si>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</si>
  <si>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</si>
  <si>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</si>
  <si>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</si>
  <si>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</si>
  <si>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</si>
  <si>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</si>
  <si>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</si>
  <si>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</si>
  <si>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</si>
  <si>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</si>
  <si>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</si>
  <si>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</si>
  <si>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</si>
  <si>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</si>
  <si>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</si>
  <si>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</si>
  <si>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</si>
  <si>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</si>
  <si>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</si>
  <si>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</si>
  <si>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</si>
  <si>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</si>
  <si>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</si>
  <si>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</si>
  <si>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</si>
  <si>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</si>
  <si>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</si>
  <si>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</si>
  <si>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</si>
  <si>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</si>
  <si>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</si>
  <si>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</si>
  <si>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</si>
  <si>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</si>
  <si>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</si>
  <si>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</si>
  <si>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</si>
  <si>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</si>
  <si>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</si>
  <si>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</si>
  <si>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</si>
  <si>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</si>
  <si>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</si>
  <si>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</si>
  <si>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</si>
  <si>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</si>
  <si>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</si>
  <si>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</si>
  <si>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</si>
  <si>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</si>
  <si>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</si>
  <si>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</si>
  <si>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</si>
  <si>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</si>
  <si>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</si>
  <si>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</si>
  <si>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</si>
  <si>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</si>
  <si>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</si>
  <si>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</si>
  <si>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</si>
  <si>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</si>
  <si>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</si>
  <si>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</si>
  <si>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</si>
  <si>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</si>
  <si>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</si>
  <si>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</si>
  <si>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</si>
  <si>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</si>
  <si>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</si>
  <si>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</si>
  <si>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</si>
  <si>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</si>
  <si>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</si>
  <si>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</si>
  <si>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</si>
  <si>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</si>
  <si>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</si>
  <si>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</si>
  <si>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</si>
  <si>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</si>
  <si>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</si>
  <si>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</si>
  <si>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</si>
  <si>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</si>
  <si>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</si>
  <si>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</si>
  <si>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</si>
  <si>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</si>
  <si>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</si>
  <si>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</si>
  <si>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</si>
  <si>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</si>
  <si>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</si>
  <si>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</si>
  <si>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</si>
  <si>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</si>
  <si>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</si>
  <si>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</si>
  <si>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</si>
  <si>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</si>
  <si>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</si>
  <si>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</si>
  <si>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</si>
  <si>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</si>
  <si>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</si>
  <si>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</si>
  <si>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</si>
  <si>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</si>
  <si>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</si>
  <si>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</si>
  <si>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</si>
  <si>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</si>
  <si>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</si>
  <si>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</si>
  <si>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</si>
  <si>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</si>
  <si>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</si>
  <si>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</si>
  <si>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</si>
  <si>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</si>
  <si>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</si>
  <si>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</si>
  <si>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</si>
  <si>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</si>
  <si>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</si>
  <si>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</si>
  <si>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</si>
  <si>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</si>
  <si>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</si>
  <si>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</si>
  <si>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</si>
  <si>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</si>
  <si>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</si>
  <si>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</si>
  <si>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</si>
  <si>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</si>
  <si>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</si>
  <si>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</si>
  <si>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</si>
  <si>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</si>
  <si>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</si>
  <si>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</si>
  <si>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</si>
  <si>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</si>
  <si>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</si>
  <si>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</si>
  <si>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</si>
  <si>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</si>
  <si>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</si>
  <si>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</si>
  <si>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</si>
  <si>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</si>
  <si>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</si>
  <si>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</si>
  <si>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</si>
  <si>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</si>
  <si>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</si>
  <si>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</si>
  <si>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</si>
  <si>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</si>
  <si>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</si>
  <si>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</si>
  <si>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</si>
  <si>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</si>
  <si>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</si>
  <si>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</si>
  <si>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</si>
  <si>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</si>
  <si>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</si>
  <si>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</si>
  <si>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</si>
  <si>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</si>
  <si>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</si>
  <si>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</si>
  <si>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</si>
  <si>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</si>
  <si>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</si>
  <si>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</si>
  <si>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</si>
  <si>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</si>
  <si>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</si>
  <si>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</si>
  <si>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</si>
  <si>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</si>
  <si>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</si>
  <si>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</si>
  <si>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</si>
  <si>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</si>
  <si>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</si>
  <si>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</si>
  <si>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</si>
  <si>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</si>
  <si>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</si>
  <si>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</si>
  <si>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</si>
  <si>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</si>
  <si>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</si>
  <si>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</si>
  <si>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</si>
  <si>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</si>
  <si>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</si>
  <si>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</si>
  <si>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</si>
  <si>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</si>
  <si>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</si>
  <si>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</si>
  <si>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</si>
  <si>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</si>
  <si>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</si>
  <si>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</si>
  <si>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</si>
  <si>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</si>
  <si>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</si>
  <si>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</si>
  <si>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</si>
  <si>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</si>
  <si>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</si>
  <si>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</si>
  <si>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</si>
  <si>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</si>
  <si>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</si>
  <si>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</si>
  <si>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</si>
  <si>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</si>
  <si>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</si>
  <si>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</si>
  <si>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</si>
  <si>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</si>
  <si>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</si>
  <si>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</si>
  <si>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</si>
  <si>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</si>
  <si>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</si>
  <si>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</si>
  <si>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</si>
  <si>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</si>
  <si>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</si>
  <si>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</si>
  <si>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</si>
  <si>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</si>
  <si>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</si>
  <si>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</si>
  <si>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</si>
  <si>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</si>
  <si>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</si>
  <si>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</si>
  <si>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</si>
  <si>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</si>
  <si>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</si>
  <si>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</si>
  <si>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</si>
  <si>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</si>
  <si>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</si>
  <si>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</si>
  <si>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</si>
  <si>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</si>
  <si>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</si>
  <si>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</si>
  <si>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</si>
  <si>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</si>
  <si>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</si>
  <si>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</si>
  <si>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</si>
  <si>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</si>
  <si>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</si>
  <si>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</si>
  <si>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</si>
  <si>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</si>
  <si>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</si>
  <si>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</si>
  <si>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</si>
  <si>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</si>
  <si>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</si>
  <si>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</si>
  <si>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</si>
  <si>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</si>
  <si>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</si>
  <si>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</si>
  <si>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</si>
  <si>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</si>
  <si>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</si>
  <si>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</si>
  <si>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</si>
  <si>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</si>
  <si>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</si>
  <si>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</si>
  <si>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</si>
  <si>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</si>
  <si>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</si>
  <si>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</si>
  <si>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</si>
  <si>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</si>
  <si>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</si>
  <si>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</si>
  <si>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</si>
  <si>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</si>
  <si>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</si>
  <si>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</si>
  <si>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</si>
  <si>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</si>
  <si>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</si>
  <si>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</si>
  <si>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</si>
  <si>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</si>
  <si>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</si>
  <si>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</si>
  <si>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</si>
  <si>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</si>
  <si>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</si>
  <si>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</si>
  <si>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</si>
  <si>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</si>
  <si>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</si>
  <si>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</si>
  <si>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</si>
  <si>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</si>
  <si>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</si>
  <si>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</si>
  <si>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</si>
  <si>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</si>
  <si>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</si>
  <si>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</si>
  <si>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</si>
  <si>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</si>
  <si>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</si>
  <si>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</si>
  <si>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</si>
  <si>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</si>
  <si>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</si>
  <si>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</si>
  <si>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</si>
  <si>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</si>
  <si>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</si>
  <si>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</si>
  <si>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</si>
  <si>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</si>
  <si>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</si>
  <si>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</si>
  <si>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</si>
  <si>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</si>
  <si>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</si>
  <si>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</si>
  <si>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</si>
  <si>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</si>
  <si>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</si>
  <si>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</si>
  <si>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</si>
  <si>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</si>
  <si>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</si>
  <si>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</si>
  <si>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</si>
  <si>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</si>
  <si>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</si>
  <si>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</si>
  <si>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</si>
  <si>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</si>
  <si>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</si>
  <si>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</si>
  <si>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</si>
  <si>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</si>
  <si>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</si>
  <si>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</si>
  <si>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</si>
  <si>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</si>
  <si>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</si>
  <si>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</si>
  <si>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</si>
  <si>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</si>
  <si>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</si>
  <si>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</si>
  <si>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</si>
  <si>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</si>
  <si>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</si>
  <si>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</si>
  <si>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</si>
  <si>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</si>
  <si>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</si>
  <si>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</si>
  <si>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</si>
  <si>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</si>
  <si>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</si>
  <si>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</si>
  <si>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</si>
  <si>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</si>
  <si>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</si>
  <si>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</si>
  <si>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</si>
  <si>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</si>
  <si>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</si>
  <si>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</si>
  <si>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</si>
  <si>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</si>
  <si>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</si>
  <si>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</si>
  <si>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</si>
  <si>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</si>
  <si>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</si>
  <si>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</si>
  <si>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</si>
  <si>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</si>
  <si>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</si>
  <si>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</si>
  <si>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</si>
  <si>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</si>
  <si>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</si>
  <si>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</si>
  <si>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</si>
  <si>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</si>
  <si>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</si>
  <si>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</si>
  <si>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</si>
  <si>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</si>
  <si>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</si>
  <si>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</si>
  <si>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</si>
  <si>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</si>
  <si>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</si>
  <si>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</si>
  <si>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</si>
  <si>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</si>
  <si>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</si>
  <si>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</si>
  <si>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</si>
  <si>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</si>
  <si>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</si>
  <si>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</si>
  <si>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</si>
  <si>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</si>
  <si>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</si>
  <si>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</si>
  <si>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</si>
  <si>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</si>
  <si>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</si>
  <si>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</si>
  <si>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</si>
  <si>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</si>
  <si>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</si>
  <si>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</si>
  <si>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</si>
  <si>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</si>
  <si>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</si>
  <si>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</si>
  <si>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</si>
  <si>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</si>
  <si>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</si>
  <si>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</si>
  <si>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</si>
  <si>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</si>
  <si>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</si>
  <si>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</si>
  <si>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</si>
  <si>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</si>
  <si>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</si>
  <si>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</si>
  <si>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</si>
  <si>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</si>
  <si>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</si>
  <si>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</si>
  <si>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</si>
  <si>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</si>
  <si>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</si>
  <si>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</si>
  <si>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</si>
  <si>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</si>
  <si>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</si>
  <si>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</si>
  <si>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</si>
  <si>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</si>
  <si>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</si>
  <si>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</si>
  <si>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</si>
  <si>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</si>
  <si>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</si>
  <si>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</si>
  <si>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</si>
  <si>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</si>
  <si>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</si>
  <si>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</si>
  <si>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</si>
  <si>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</si>
  <si>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</si>
  <si>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</si>
  <si>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</si>
  <si>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</si>
  <si>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</si>
  <si>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</si>
  <si>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</si>
  <si>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</si>
  <si>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</si>
  <si>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</si>
  <si>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</si>
  <si>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</si>
  <si>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</si>
  <si>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</si>
  <si>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</si>
  <si>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</si>
  <si>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</si>
  <si>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</si>
  <si>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</si>
  <si>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</si>
  <si>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</si>
  <si>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</si>
  <si>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</si>
  <si>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</si>
  <si>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</si>
  <si>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</si>
  <si>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</si>
  <si>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</si>
  <si>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</si>
  <si>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</si>
  <si>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</si>
  <si>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</si>
  <si>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</si>
  <si>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</si>
  <si>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</si>
  <si>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</si>
  <si>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</si>
  <si>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</si>
  <si>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</si>
  <si>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</si>
  <si>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</si>
  <si>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</si>
  <si>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</si>
  <si>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</si>
  <si>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</si>
  <si>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</si>
  <si>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</si>
  <si>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</si>
  <si>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</si>
  <si>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</si>
  <si>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</si>
  <si>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</si>
  <si>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</si>
  <si>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</si>
  <si>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</si>
  <si>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</si>
  <si>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</si>
  <si>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</si>
  <si>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</si>
  <si>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</si>
  <si>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</si>
  <si>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</si>
  <si>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</si>
  <si>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</si>
  <si>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</si>
  <si>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</si>
  <si>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</si>
  <si>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</si>
  <si>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</si>
  <si>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</si>
  <si>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</si>
  <si>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</si>
  <si>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</si>
  <si>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</si>
  <si>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</si>
  <si>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</si>
  <si>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</si>
  <si>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</si>
  <si>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</si>
  <si>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</si>
  <si>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</si>
  <si>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</si>
  <si>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</si>
  <si>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</si>
  <si>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</si>
  <si>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</si>
  <si>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</si>
  <si>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</si>
  <si>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</si>
  <si>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</si>
  <si>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</si>
  <si>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</si>
  <si>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</si>
  <si>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</si>
  <si>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</si>
  <si>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</si>
  <si>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</si>
  <si>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</si>
  <si>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</si>
  <si>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</si>
  <si>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</si>
  <si>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</si>
  <si>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</si>
  <si>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</si>
  <si>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</si>
  <si>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</si>
  <si>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</si>
  <si>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</si>
  <si>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</si>
  <si>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</si>
  <si>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</si>
  <si>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</si>
  <si>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</si>
  <si>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</si>
  <si>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</si>
  <si>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</si>
  <si>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</si>
  <si>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</si>
  <si>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</si>
  <si>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</si>
  <si>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</si>
  <si>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</si>
  <si>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</si>
  <si>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</si>
  <si>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</si>
  <si>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</si>
  <si>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</si>
  <si>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</si>
  <si>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</si>
  <si>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</si>
  <si>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</si>
  <si>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</si>
  <si>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</si>
  <si>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</si>
  <si>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</si>
  <si>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</si>
  <si>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</si>
  <si>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</si>
  <si>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</si>
  <si>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</si>
  <si>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</si>
  <si>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</si>
  <si>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</si>
  <si>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</si>
  <si>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</si>
  <si>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</si>
  <si>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</si>
  <si>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</si>
  <si>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</si>
  <si>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</si>
  <si>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</si>
  <si>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</si>
  <si>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</si>
  <si>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</si>
  <si>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</si>
  <si>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</si>
  <si>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</si>
  <si>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</si>
  <si>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</si>
  <si>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</si>
  <si>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</si>
  <si>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</si>
  <si>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</si>
  <si>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</si>
  <si>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</si>
  <si>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</si>
  <si>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</si>
  <si>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</si>
  <si>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</si>
  <si>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</si>
  <si>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</si>
  <si>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</si>
  <si>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</si>
  <si>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</si>
  <si>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</si>
  <si>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</si>
  <si>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</si>
  <si>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</si>
  <si>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</si>
  <si>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</si>
  <si>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</si>
  <si>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</si>
  <si>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</si>
  <si>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</si>
  <si>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</si>
  <si>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</si>
  <si>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</si>
  <si>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</si>
  <si>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</si>
  <si>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</si>
  <si>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</si>
  <si>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</si>
  <si>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</si>
  <si>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</si>
  <si>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</si>
  <si>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</si>
  <si>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</si>
  <si>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</si>
  <si>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</si>
  <si>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</si>
  <si>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</si>
  <si>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</si>
  <si>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</si>
  <si>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</si>
  <si>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</si>
  <si>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</si>
  <si>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</si>
  <si>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</si>
  <si>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</si>
  <si>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</si>
  <si>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</si>
  <si>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</si>
  <si>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</si>
  <si>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</si>
  <si>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</si>
  <si>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</si>
  <si>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</si>
  <si>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</si>
  <si>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</si>
  <si>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</si>
  <si>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</si>
  <si>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</si>
  <si>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</si>
  <si>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</si>
  <si>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</si>
  <si>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</si>
  <si>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</si>
  <si>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</si>
  <si>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</si>
  <si>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</si>
  <si>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</si>
  <si>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</si>
  <si>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</si>
  <si>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</si>
  <si>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</si>
  <si>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</si>
  <si>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</si>
  <si>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</si>
  <si>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</si>
  <si>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</si>
  <si>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</si>
  <si>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</si>
  <si>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</si>
  <si>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</si>
  <si>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</si>
  <si>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</si>
  <si>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</si>
  <si>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</si>
  <si>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</si>
  <si>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</si>
  <si>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</si>
  <si>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</si>
  <si>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</si>
  <si>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</si>
  <si>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</si>
  <si>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</si>
  <si>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</si>
  <si>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</si>
  <si>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</si>
  <si>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</si>
  <si>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</si>
  <si>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</si>
  <si>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</si>
  <si>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</si>
  <si>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</si>
  <si>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</si>
  <si>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</si>
  <si>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</si>
  <si>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</si>
  <si>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</si>
  <si>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</si>
  <si>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</si>
  <si>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</si>
  <si>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</si>
  <si>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</si>
  <si>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</si>
  <si>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</si>
  <si>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</si>
  <si>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</si>
  <si>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</si>
  <si>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</si>
  <si>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</si>
  <si>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</si>
  <si>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</si>
  <si>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</si>
  <si>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</si>
  <si>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</si>
  <si>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</si>
  <si>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</si>
  <si>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</si>
  <si>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</si>
  <si>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</si>
  <si>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</si>
  <si>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</si>
  <si>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</si>
  <si>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</si>
  <si>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</si>
  <si>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</si>
  <si>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</si>
  <si>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</si>
  <si>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</si>
  <si>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</si>
  <si>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</si>
  <si>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</si>
  <si>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</si>
  <si>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</si>
  <si>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</si>
  <si>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</si>
  <si>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</si>
  <si>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</si>
  <si>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</si>
  <si>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</si>
  <si>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</si>
  <si>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</si>
  <si>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</si>
  <si>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</si>
  <si>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</si>
  <si>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</si>
  <si>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</si>
  <si>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</si>
  <si>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</si>
  <si>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</si>
  <si>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</si>
  <si>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</si>
  <si>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</si>
  <si>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</si>
  <si>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</si>
  <si>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</si>
  <si>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</si>
  <si>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</si>
  <si>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</si>
  <si>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</si>
  <si>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</si>
  <si>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</si>
  <si>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</si>
  <si>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</si>
  <si>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</si>
  <si>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</si>
  <si>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</si>
  <si>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</si>
  <si>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</si>
  <si>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</si>
  <si>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</si>
  <si>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</si>
  <si>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</si>
  <si>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</si>
  <si>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</si>
  <si>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</si>
  <si>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</si>
  <si>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</si>
  <si>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</si>
  <si>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</si>
  <si>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</si>
  <si>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</si>
  <si>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</si>
  <si>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</si>
  <si>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</si>
  <si>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</si>
  <si>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</si>
  <si>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</si>
  <si>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</si>
  <si>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</si>
  <si>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</si>
  <si>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</si>
  <si>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</si>
  <si>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</si>
  <si>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</si>
  <si>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</si>
  <si>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</si>
  <si>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</si>
  <si>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</si>
  <si>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</si>
  <si>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</si>
  <si>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</si>
  <si>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</si>
  <si>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</si>
  <si>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</si>
  <si>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</si>
  <si>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</si>
  <si>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</si>
  <si>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</si>
  <si>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</si>
  <si>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</si>
  <si>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</si>
  <si>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</si>
  <si>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</si>
  <si>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</si>
  <si>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</si>
  <si>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</si>
  <si>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</si>
  <si>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</si>
  <si>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</si>
  <si>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</si>
  <si>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</si>
  <si>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</si>
  <si>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</si>
  <si>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</si>
  <si>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</si>
  <si>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</si>
  <si>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</si>
  <si>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</si>
  <si>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</si>
  <si>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</si>
  <si>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</si>
  <si>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</si>
  <si>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</si>
  <si>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</si>
  <si>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</si>
  <si>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</si>
  <si>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</si>
  <si>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</si>
  <si>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</si>
  <si>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</si>
  <si>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</si>
  <si>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</si>
  <si>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</si>
  <si>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</si>
  <si>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</si>
  <si>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</si>
  <si>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</si>
  <si>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</si>
  <si>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</si>
  <si>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</si>
  <si>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</si>
  <si>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</si>
  <si>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</si>
  <si>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</si>
  <si>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</si>
  <si>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</si>
  <si>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</si>
  <si>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</si>
  <si>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</si>
  <si>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</si>
  <si>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</si>
  <si>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</si>
  <si>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</si>
  <si>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</si>
  <si>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</si>
  <si>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</si>
  <si>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</si>
  <si>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</si>
  <si>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</si>
  <si>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</si>
  <si>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</si>
  <si>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</si>
  <si>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</si>
  <si>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</si>
  <si>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</si>
  <si>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</si>
  <si>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</si>
  <si>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</si>
  <si>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</si>
  <si>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</si>
  <si>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</si>
  <si>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</si>
  <si>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</si>
  <si>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</si>
  <si>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</si>
  <si>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</si>
  <si>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</si>
  <si>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</si>
  <si>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</si>
  <si>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</si>
  <si>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</si>
  <si>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</si>
  <si>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</si>
  <si>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</si>
  <si>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</si>
  <si>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</si>
  <si>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</si>
  <si>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</si>
  <si>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</si>
  <si>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</si>
  <si>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</si>
  <si>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</si>
  <si>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</si>
  <si>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</si>
  <si>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</si>
  <si>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</si>
  <si>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</si>
  <si>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</si>
  <si>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</si>
  <si>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</si>
  <si>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</si>
  <si>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</si>
  <si>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</si>
  <si>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</si>
  <si>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</si>
  <si>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</si>
  <si>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</si>
  <si>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</si>
  <si>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</si>
  <si>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</si>
  <si>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</si>
  <si>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</si>
  <si>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</si>
  <si>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</si>
  <si>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</si>
  <si>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</si>
  <si>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</si>
  <si>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</si>
  <si>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</si>
  <si>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</si>
  <si>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</si>
  <si>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</si>
  <si>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</si>
  <si>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</si>
  <si>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</si>
  <si>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</si>
  <si>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</si>
  <si>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</si>
  <si>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</si>
  <si>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</si>
  <si>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</si>
  <si>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</si>
  <si>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</si>
  <si>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</si>
  <si>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</si>
  <si>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</si>
  <si>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</si>
  <si>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</si>
  <si>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</si>
  <si>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</si>
  <si>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</si>
  <si>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</si>
  <si>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</si>
  <si>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</si>
  <si>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</si>
  <si>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</si>
  <si>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</si>
  <si>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</si>
  <si>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</si>
  <si>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</si>
  <si>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</si>
  <si>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</si>
  <si>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</si>
  <si>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</si>
  <si>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</si>
  <si>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</si>
  <si>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</si>
  <si>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</si>
  <si>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</si>
  <si>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</si>
  <si>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</si>
  <si>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</si>
  <si>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</si>
  <si>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</si>
  <si>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</si>
  <si>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</si>
  <si>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</si>
  <si>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</si>
  <si>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</si>
  <si>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</si>
  <si>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</si>
  <si>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</si>
  <si>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</si>
  <si>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</si>
  <si>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</si>
  <si>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</si>
  <si>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</si>
  <si>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</si>
  <si>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</si>
  <si>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</si>
  <si>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</si>
  <si>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</si>
  <si>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</si>
  <si>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</si>
  <si>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</si>
  <si>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</si>
  <si>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</si>
  <si>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</si>
  <si>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</si>
  <si>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</si>
  <si>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</si>
  <si>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</si>
  <si>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</si>
  <si>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</si>
  <si>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</si>
  <si>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</si>
  <si>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</si>
  <si>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</si>
  <si>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</si>
  <si>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</si>
  <si>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</si>
  <si>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</si>
  <si>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</si>
  <si>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</si>
  <si>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</si>
  <si>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</si>
  <si>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</si>
  <si>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</si>
  <si>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</si>
  <si>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</si>
  <si>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</si>
  <si>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</si>
  <si>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</si>
  <si>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</si>
  <si>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</si>
  <si>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</si>
  <si>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</si>
  <si>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</si>
  <si>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</si>
  <si>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</si>
  <si>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</si>
  <si>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</si>
  <si>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</si>
  <si>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</si>
  <si>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</si>
  <si>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</si>
  <si>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</si>
  <si>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</si>
  <si>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</si>
  <si>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</si>
  <si>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</si>
  <si>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</si>
  <si>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</si>
  <si>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</si>
  <si>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</si>
  <si>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</si>
  <si>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</si>
  <si>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</si>
  <si>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</si>
  <si>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</si>
  <si>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</si>
  <si>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</si>
  <si>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</si>
  <si>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</si>
  <si>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</si>
  <si>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</si>
  <si>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</si>
  <si>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</si>
  <si>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</si>
  <si>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</si>
  <si>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</si>
  <si>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</si>
  <si>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</si>
  <si>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</si>
  <si>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</si>
  <si>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</si>
  <si>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</si>
  <si>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</si>
  <si>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</si>
  <si>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</si>
  <si>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</si>
  <si>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</si>
  <si>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</si>
  <si>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</si>
  <si>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</si>
  <si>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</si>
  <si>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</si>
  <si>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</si>
  <si>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</si>
  <si>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</si>
  <si>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</si>
  <si>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</si>
  <si>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</si>
  <si>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</si>
  <si>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</si>
  <si>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</si>
  <si>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</si>
  <si>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</si>
  <si>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</si>
  <si>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</si>
  <si>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</si>
  <si>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</si>
  <si>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</si>
  <si>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</si>
  <si>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</si>
  <si>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</si>
  <si>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</si>
  <si>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</si>
  <si>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</si>
  <si>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</si>
  <si>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</si>
  <si>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</si>
  <si>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</si>
  <si>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</si>
  <si>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</si>
  <si>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</si>
  <si>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</si>
  <si>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</si>
  <si>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</si>
  <si>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</si>
  <si>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</si>
  <si>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</si>
  <si>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</si>
  <si>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</si>
  <si>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</si>
  <si>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</si>
  <si>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</si>
  <si>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</si>
  <si>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</si>
  <si>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</si>
  <si>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</si>
  <si>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</si>
  <si>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</si>
  <si>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</si>
  <si>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</si>
  <si>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</si>
  <si>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</si>
  <si>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</si>
  <si>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</si>
  <si>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</si>
  <si>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</si>
  <si>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</si>
  <si>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</si>
  <si>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</si>
  <si>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</si>
  <si>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</si>
  <si>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</si>
  <si>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</si>
  <si>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</si>
  <si>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</si>
  <si>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</si>
  <si>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</si>
  <si>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</si>
  <si>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</si>
  <si>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</si>
  <si>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</si>
  <si>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</si>
  <si>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</si>
  <si>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</si>
  <si>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</si>
  <si>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</si>
  <si>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</si>
  <si>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</si>
  <si>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</si>
  <si>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</si>
  <si>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</si>
  <si>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</si>
  <si>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</si>
  <si>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</si>
  <si>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</si>
  <si>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</si>
  <si>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</si>
  <si>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</si>
  <si>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</si>
  <si>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</si>
  <si>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</si>
  <si>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</si>
  <si>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</si>
  <si>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</si>
  <si>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</si>
  <si>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</si>
  <si>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</si>
  <si>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</si>
  <si>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</si>
  <si>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</si>
  <si>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</si>
  <si>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</si>
  <si>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</si>
  <si>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</si>
  <si>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</si>
  <si>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</si>
  <si>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</si>
  <si>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</si>
  <si>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</si>
  <si>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</si>
  <si>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</si>
  <si>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</si>
  <si>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</si>
  <si>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</si>
  <si>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</si>
  <si>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</si>
  <si>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</si>
  <si>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</si>
  <si>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</si>
  <si>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</si>
  <si>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</si>
  <si>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</si>
  <si>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</si>
  <si>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</si>
  <si>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</si>
  <si>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</si>
  <si>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</si>
  <si>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</si>
  <si>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</si>
  <si>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</si>
  <si>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</si>
  <si>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</si>
  <si>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</si>
  <si>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</si>
  <si>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</si>
  <si>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</si>
  <si>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</si>
  <si>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</si>
  <si>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</si>
  <si>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</si>
  <si>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</si>
  <si>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</si>
  <si>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</si>
  <si>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</si>
  <si>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</si>
  <si>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</si>
  <si>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</si>
  <si>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</si>
  <si>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</si>
  <si>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</si>
  <si>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</si>
  <si>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</si>
  <si>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</si>
  <si>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</si>
  <si>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</si>
  <si>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</si>
  <si>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</si>
  <si>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</si>
  <si>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</si>
  <si>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</si>
  <si>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</si>
  <si>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</si>
  <si>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</si>
  <si>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</si>
  <si>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</si>
  <si>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</si>
  <si>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</si>
  <si>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</si>
  <si>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</si>
  <si>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</si>
  <si>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</si>
  <si>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</si>
  <si>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</si>
  <si>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</si>
  <si>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</si>
  <si>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</si>
  <si>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</si>
  <si>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</si>
  <si>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</si>
  <si>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</si>
  <si>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</si>
  <si>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</si>
  <si>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</si>
  <si>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</si>
  <si>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</si>
  <si>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</si>
  <si>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</si>
  <si>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</si>
  <si>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</si>
  <si>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</si>
  <si>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</si>
  <si>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</si>
  <si>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</si>
  <si>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</si>
  <si>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</si>
  <si>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</si>
  <si>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</si>
  <si>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</si>
  <si>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</si>
  <si>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</si>
  <si>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</si>
  <si>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</si>
  <si>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</si>
  <si>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</si>
  <si>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</si>
  <si>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</si>
  <si>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</si>
  <si>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</si>
  <si>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</si>
  <si>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</si>
  <si>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</si>
  <si>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</si>
  <si>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</si>
  <si>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</si>
  <si>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</si>
  <si>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</si>
  <si>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</si>
  <si>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</si>
  <si>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</si>
  <si>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</si>
  <si>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</si>
  <si>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</si>
  <si>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</si>
  <si>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</si>
  <si>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</si>
  <si>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</si>
  <si>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</si>
  <si>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</si>
  <si>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</si>
  <si>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</si>
  <si>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</si>
  <si>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</si>
  <si>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</si>
  <si>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</si>
  <si>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</si>
  <si>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</si>
  <si>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</si>
  <si>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</si>
  <si>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</si>
  <si>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</si>
  <si>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</si>
  <si>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</si>
  <si>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</si>
  <si>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</si>
  <si>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</si>
  <si>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</si>
  <si>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</si>
  <si>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</si>
  <si>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</si>
  <si>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</si>
  <si>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</si>
  <si>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</si>
  <si>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</si>
  <si>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</si>
  <si>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</si>
  <si>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</si>
  <si>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</si>
  <si>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</si>
  <si>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</si>
  <si>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</si>
  <si>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</si>
  <si>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</si>
  <si>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</si>
  <si>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</si>
  <si>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</si>
  <si>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</si>
  <si>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</si>
  <si>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</si>
  <si>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</si>
  <si>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</si>
  <si>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</si>
  <si>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</si>
  <si>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</si>
  <si>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</si>
  <si>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</si>
  <si>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</si>
  <si>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</si>
  <si>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</si>
  <si>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</si>
  <si>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</si>
  <si>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</si>
  <si>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</si>
  <si>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</si>
  <si>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</si>
  <si>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</si>
  <si>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</si>
  <si>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</si>
  <si>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</si>
  <si>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</si>
  <si>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</si>
  <si>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</si>
  <si>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</si>
  <si>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</si>
  <si>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</si>
  <si>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</si>
  <si>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</si>
  <si>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</si>
  <si>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</si>
  <si>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</si>
  <si>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</si>
  <si>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</si>
  <si>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</si>
  <si>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</si>
  <si>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</si>
  <si>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</si>
  <si>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</si>
  <si>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</si>
  <si>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</si>
  <si>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</si>
  <si>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</si>
  <si>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</si>
  <si>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</si>
  <si>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</si>
  <si>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</si>
  <si>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</si>
  <si>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</si>
  <si>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</si>
  <si>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</si>
  <si>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</si>
  <si>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</si>
  <si>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</si>
  <si>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</si>
  <si>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</si>
  <si>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</si>
  <si>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</si>
  <si>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</si>
  <si>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</si>
  <si>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</si>
  <si>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</si>
  <si>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</si>
  <si>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</si>
  <si>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</si>
  <si>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</si>
  <si>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</si>
  <si>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</si>
  <si>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</si>
  <si>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</si>
  <si>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</si>
  <si>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</si>
  <si>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</si>
  <si>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</si>
  <si>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</si>
  <si>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</si>
  <si>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</si>
  <si>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</si>
  <si>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</si>
  <si>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</si>
  <si>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</si>
  <si>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</si>
  <si>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</si>
  <si>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</si>
  <si>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</si>
  <si>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</si>
  <si>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</si>
  <si>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</si>
  <si>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</si>
  <si>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</si>
  <si>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</si>
  <si>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</si>
  <si>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</si>
  <si>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</si>
  <si>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</si>
  <si>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</si>
  <si>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</si>
  <si>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</si>
  <si>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</si>
  <si>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</si>
  <si>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</si>
  <si>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</si>
  <si>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</si>
  <si>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</si>
  <si>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</si>
  <si>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</si>
  <si>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</si>
  <si>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</si>
  <si>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</si>
  <si>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</si>
  <si>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</si>
  <si>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</si>
  <si>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</si>
  <si>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</si>
  <si>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</si>
  <si>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</si>
  <si>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</si>
  <si>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</si>
  <si>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</si>
  <si>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</si>
  <si>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</si>
  <si>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</si>
  <si>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</si>
  <si>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</si>
  <si>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</si>
  <si>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</si>
  <si>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</si>
  <si>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</si>
  <si>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</si>
  <si>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</si>
  <si>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</si>
  <si>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</si>
  <si>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</si>
  <si>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</si>
  <si>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</si>
  <si>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</si>
  <si>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</si>
  <si>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</si>
  <si>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</si>
  <si>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</si>
  <si>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</si>
  <si>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</si>
  <si>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</si>
  <si>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</si>
  <si>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</si>
  <si>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</si>
  <si>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</si>
  <si>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</si>
  <si>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</si>
  <si>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</si>
  <si>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</si>
  <si>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</si>
  <si>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</si>
  <si>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</si>
  <si>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</si>
  <si>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</si>
  <si>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</si>
  <si>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</si>
  <si>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</si>
  <si>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</si>
  <si>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</si>
  <si>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</si>
  <si>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</si>
  <si>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</si>
  <si>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</si>
  <si>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</si>
  <si>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</si>
  <si>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</si>
  <si>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</si>
  <si>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</si>
  <si>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</si>
  <si>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</si>
  <si>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</si>
  <si>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</si>
  <si>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</si>
  <si>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</si>
  <si>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</si>
  <si>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</si>
  <si>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</si>
  <si>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</si>
  <si>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</si>
  <si>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</si>
  <si>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</si>
  <si>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</si>
  <si>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</si>
  <si>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</si>
  <si>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</si>
  <si>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</si>
  <si>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</si>
  <si>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</si>
  <si>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</si>
  <si>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</si>
  <si>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</si>
  <si>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</si>
  <si>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</si>
  <si>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</si>
  <si>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</si>
  <si>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</si>
  <si>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</si>
  <si>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</si>
  <si>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</si>
  <si>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</si>
  <si>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</si>
  <si>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</si>
  <si>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</si>
  <si>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</si>
  <si>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</si>
  <si>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</si>
  <si>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</si>
  <si>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</si>
  <si>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</si>
  <si>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</si>
  <si>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</si>
  <si>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</si>
  <si>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</si>
  <si>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</si>
  <si>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</si>
  <si>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</si>
  <si>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</si>
  <si>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</si>
  <si>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</si>
  <si>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</si>
  <si>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</si>
  <si>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</si>
  <si>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</si>
  <si>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</si>
  <si>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</si>
  <si>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</si>
  <si>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</si>
  <si>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</si>
  <si>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</si>
  <si>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</si>
  <si>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</si>
  <si>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</si>
  <si>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</si>
  <si>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</si>
  <si>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</si>
  <si>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</si>
  <si>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</si>
  <si>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</si>
  <si>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</si>
  <si>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</si>
  <si>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</si>
  <si>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</si>
  <si>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</si>
  <si>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</si>
  <si>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</si>
  <si>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</si>
  <si>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</si>
  <si>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</si>
  <si>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</si>
  <si>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</si>
  <si>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</si>
  <si>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</si>
  <si>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</si>
  <si>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</si>
  <si>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</si>
  <si>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</si>
  <si>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</si>
  <si>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</si>
  <si>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</si>
  <si>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</si>
  <si>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</si>
  <si>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</si>
  <si>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</si>
  <si>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</si>
  <si>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</si>
  <si>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</si>
  <si>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</si>
  <si>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</si>
  <si>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</si>
  <si>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</si>
  <si>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</si>
  <si>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</si>
  <si>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</si>
  <si>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</si>
  <si>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</si>
  <si>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</si>
  <si>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</si>
  <si>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</si>
  <si>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</si>
  <si>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</si>
  <si>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</si>
  <si>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</si>
  <si>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</si>
  <si>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</si>
  <si>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</si>
  <si>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</si>
  <si>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</si>
  <si>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</si>
  <si>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</si>
  <si>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</si>
  <si>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</si>
  <si>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</si>
  <si>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</si>
  <si>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</si>
  <si>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</si>
  <si>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</si>
  <si>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</si>
  <si>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</si>
  <si>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</si>
  <si>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</si>
  <si>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</si>
  <si>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</si>
  <si>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</si>
  <si>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</si>
  <si>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</si>
  <si>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</si>
  <si>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</si>
  <si>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</si>
  <si>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</si>
  <si>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</si>
  <si>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</si>
  <si>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</si>
  <si>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</si>
  <si>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</si>
  <si>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</si>
  <si>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</si>
  <si>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</si>
  <si>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</si>
  <si>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</si>
  <si>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</si>
  <si>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</si>
  <si>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</si>
  <si>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</si>
  <si>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</si>
  <si>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</si>
  <si>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</si>
  <si>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</si>
  <si>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</si>
  <si>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</si>
  <si>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</si>
  <si>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</si>
  <si>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</si>
  <si>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</si>
  <si>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</si>
  <si>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</si>
  <si>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</si>
  <si>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</si>
  <si>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</si>
  <si>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</si>
  <si>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</si>
  <si>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</si>
  <si>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</si>
  <si>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</si>
  <si>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</si>
  <si>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</si>
  <si>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</si>
  <si>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</si>
  <si>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</si>
  <si>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</si>
  <si>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</si>
  <si>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</si>
  <si>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</si>
  <si>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</si>
  <si>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</si>
  <si>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</si>
  <si>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</si>
  <si>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</si>
  <si>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</si>
  <si>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</si>
  <si>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</si>
  <si>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</si>
  <si>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</si>
  <si>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</si>
  <si>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</si>
  <si>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</si>
  <si>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</si>
  <si>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</si>
  <si>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</si>
  <si>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</si>
  <si>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</si>
  <si>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</si>
  <si>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</si>
  <si>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</si>
  <si>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</si>
  <si>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</si>
  <si>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</si>
  <si>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</si>
  <si>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</si>
  <si>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</si>
  <si>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</si>
  <si>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</si>
  <si>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</si>
  <si>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</si>
  <si>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</si>
  <si>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</si>
  <si>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</si>
  <si>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</si>
  <si>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</si>
  <si>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</si>
  <si>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</si>
  <si>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</si>
  <si>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</si>
  <si>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</si>
  <si>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</si>
  <si>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</si>
  <si>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</si>
  <si>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</si>
  <si>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</si>
  <si>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</si>
  <si>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</si>
  <si>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</si>
  <si>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</si>
  <si>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</si>
  <si>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</si>
  <si>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</si>
  <si>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</si>
  <si>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</si>
  <si>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</si>
  <si>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</si>
  <si>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</si>
  <si>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</si>
  <si>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</si>
  <si>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</si>
  <si>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</si>
  <si>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</si>
  <si>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</si>
  <si>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</si>
  <si>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</si>
  <si>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</si>
  <si>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</si>
  <si>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</si>
  <si>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</si>
  <si>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</si>
  <si>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</si>
  <si>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</si>
  <si>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</si>
  <si>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</si>
  <si>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</si>
  <si>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</si>
  <si>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</si>
  <si>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</si>
  <si>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</si>
  <si>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</si>
  <si>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</si>
  <si>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</si>
  <si>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</si>
  <si>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</si>
  <si>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</si>
  <si>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</si>
  <si>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</si>
  <si>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</si>
  <si>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</si>
  <si>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</si>
  <si>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</si>
  <si>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</si>
  <si>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</si>
  <si>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</si>
  <si>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</si>
  <si>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</si>
  <si>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</si>
  <si>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</si>
  <si>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</si>
  <si>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</si>
  <si>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</si>
  <si>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</si>
  <si>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</si>
  <si>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</si>
  <si>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</si>
  <si>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</si>
  <si>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</si>
  <si>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</si>
  <si>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</si>
  <si>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</si>
  <si>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</si>
  <si>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</si>
  <si>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</si>
  <si>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</si>
  <si>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</si>
  <si>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</si>
  <si>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</si>
  <si>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</si>
  <si>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</si>
  <si>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</si>
  <si>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</si>
  <si>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</si>
  <si>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</si>
  <si>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</si>
  <si>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</si>
  <si>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</si>
  <si>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</si>
  <si>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</si>
  <si>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</si>
  <si>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</si>
  <si>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</si>
  <si>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</si>
  <si>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</si>
  <si>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</si>
  <si>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</si>
  <si>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</si>
  <si>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</si>
  <si>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</si>
  <si>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</si>
  <si>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</si>
  <si>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</si>
  <si>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</si>
  <si>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</si>
  <si>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</si>
  <si>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</si>
  <si>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</si>
  <si>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</si>
  <si>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</si>
  <si>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</si>
  <si>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</si>
  <si>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</si>
  <si>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</si>
  <si>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</si>
  <si>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</si>
  <si>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</si>
  <si>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</si>
  <si>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</si>
  <si>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</si>
  <si>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</si>
  <si>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</si>
  <si>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</si>
  <si>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</si>
  <si>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</si>
  <si>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</si>
  <si>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</si>
  <si>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</si>
  <si>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</si>
  <si>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</si>
  <si>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</si>
  <si>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</si>
  <si>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</si>
  <si>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</si>
  <si>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</si>
  <si>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</si>
  <si>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</si>
  <si>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</si>
  <si>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</si>
  <si>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</si>
  <si>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</si>
  <si>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</si>
  <si>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</si>
  <si>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</si>
  <si>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</si>
  <si>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</si>
  <si>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</si>
  <si>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</si>
  <si>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</si>
  <si>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</si>
  <si>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</si>
  <si>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</si>
  <si>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</si>
  <si>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</si>
  <si>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</si>
  <si>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</si>
  <si>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</si>
  <si>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</si>
  <si>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</si>
  <si>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</si>
  <si>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</si>
  <si>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</si>
  <si>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</si>
  <si>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</si>
  <si>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</si>
  <si>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</si>
  <si>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</si>
  <si>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</si>
  <si>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</si>
  <si>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</si>
  <si>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</si>
  <si>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</si>
  <si>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</si>
  <si>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</si>
  <si>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</si>
  <si>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</si>
  <si>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</si>
  <si>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</si>
  <si>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</si>
  <si>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</si>
  <si>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</si>
  <si>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</si>
  <si>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</si>
  <si>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</si>
  <si>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</si>
  <si>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</si>
  <si>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</si>
  <si>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</si>
  <si>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</si>
  <si>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</si>
  <si>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</si>
  <si>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</si>
  <si>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</si>
  <si>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</si>
  <si>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</si>
  <si>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</si>
  <si>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</si>
  <si>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</si>
  <si>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</si>
  <si>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</si>
  <si>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</si>
  <si>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</si>
  <si>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</si>
  <si>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</si>
  <si>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</si>
  <si>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</si>
  <si>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</si>
  <si>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</si>
  <si>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</si>
  <si>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</si>
  <si>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</si>
  <si>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</si>
  <si>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</si>
  <si>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</si>
  <si>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</si>
  <si>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</si>
  <si>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</si>
  <si>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</si>
  <si>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</si>
  <si>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</si>
  <si>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</si>
  <si>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</si>
  <si>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</si>
  <si>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</si>
  <si>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</si>
  <si>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</si>
  <si>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</si>
  <si>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</si>
  <si>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</si>
  <si>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</si>
  <si>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</si>
  <si>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</si>
  <si>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</si>
  <si>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</si>
  <si>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</si>
  <si>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</si>
  <si>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</si>
  <si>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</si>
  <si>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</si>
  <si>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</si>
  <si>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</si>
  <si>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</si>
  <si>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</si>
  <si>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</si>
  <si>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</si>
  <si>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</si>
  <si>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</si>
  <si>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</si>
  <si>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</si>
  <si>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</si>
  <si>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</si>
  <si>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</si>
  <si>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</si>
  <si>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</si>
  <si>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</si>
  <si>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</si>
  <si>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</si>
  <si>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</si>
  <si>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</si>
  <si>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</si>
  <si>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</si>
  <si>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</si>
  <si>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</si>
  <si>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</si>
  <si>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</si>
  <si>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</si>
  <si>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</si>
  <si>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</si>
  <si>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</si>
  <si>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</si>
  <si>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</si>
  <si>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</si>
  <si>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</si>
  <si>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</si>
  <si>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</si>
  <si>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</si>
  <si>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</si>
  <si>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</si>
  <si>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</si>
  <si>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</si>
  <si>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</si>
  <si>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</si>
  <si>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</si>
  <si>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</si>
  <si>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</si>
  <si>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</si>
  <si>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</si>
  <si>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</si>
  <si>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</si>
  <si>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</si>
  <si>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</si>
  <si>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</si>
  <si>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</si>
  <si>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</si>
  <si>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</si>
  <si>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</si>
  <si>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</si>
  <si>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</si>
  <si>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</si>
  <si>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</si>
  <si>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</si>
  <si>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</si>
  <si>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</si>
  <si>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</si>
  <si>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</si>
  <si>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</si>
  <si>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</si>
  <si>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</si>
  <si>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</si>
  <si>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</si>
  <si>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</si>
  <si>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</si>
  <si>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</si>
  <si>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</si>
  <si>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</si>
  <si>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</si>
  <si>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</si>
  <si>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</si>
  <si>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</si>
  <si>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</si>
  <si>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</si>
  <si>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</si>
  <si>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</si>
  <si>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</si>
  <si>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</si>
  <si>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</si>
  <si>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</si>
  <si>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</si>
  <si>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</si>
  <si>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</si>
  <si>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</si>
  <si>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</si>
  <si>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</si>
  <si>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</si>
  <si>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</si>
  <si>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</si>
  <si>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</si>
  <si>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</si>
  <si>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</si>
  <si>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</si>
  <si>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</si>
  <si>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</si>
  <si>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</si>
  <si>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</si>
  <si>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</si>
  <si>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</si>
  <si>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</si>
  <si>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</si>
  <si>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</si>
  <si>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</si>
  <si>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</si>
  <si>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</si>
  <si>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</si>
  <si>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</si>
  <si>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</si>
  <si>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</si>
  <si>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</si>
  <si>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</si>
  <si>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</si>
  <si>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</si>
  <si>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</si>
  <si>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</si>
  <si>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</si>
  <si>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</si>
  <si>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</si>
  <si>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</si>
  <si>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</si>
  <si>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</si>
  <si>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</si>
  <si>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</si>
  <si>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</si>
  <si>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</si>
  <si>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</si>
  <si>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</si>
  <si>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</si>
  <si>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</si>
  <si>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</si>
  <si>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</si>
  <si>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</si>
  <si>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</si>
  <si>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</si>
  <si>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</si>
  <si>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</si>
  <si>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</si>
  <si>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</si>
  <si>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</si>
  <si>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</si>
  <si>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</si>
  <si>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</si>
  <si>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</si>
  <si>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</si>
  <si>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</si>
  <si>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</si>
  <si>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</si>
  <si>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</si>
  <si>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</si>
  <si>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</si>
  <si>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</si>
  <si>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</si>
  <si>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</si>
  <si>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</si>
  <si>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</si>
  <si>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</si>
  <si>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</si>
  <si>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</si>
  <si>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</si>
  <si>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</si>
  <si>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</si>
  <si>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</si>
  <si>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</si>
  <si>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</si>
  <si>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</si>
  <si>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</si>
  <si>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</si>
  <si>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</si>
  <si>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</si>
  <si>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</si>
  <si>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</si>
  <si>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</si>
  <si>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</si>
  <si>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</si>
  <si>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</si>
  <si>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</si>
  <si>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</si>
  <si>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</si>
  <si>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</si>
  <si>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</si>
  <si>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</si>
  <si>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</si>
  <si>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</si>
  <si>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</si>
  <si>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</si>
  <si>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</si>
  <si>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</si>
  <si>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</si>
  <si>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</si>
  <si>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</si>
  <si>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</si>
  <si>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</si>
  <si>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</si>
  <si>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</si>
  <si>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</si>
  <si>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</si>
  <si>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</si>
  <si>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</si>
  <si>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</si>
  <si>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</si>
  <si>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</si>
  <si>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</si>
  <si>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</si>
  <si>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</si>
  <si>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</si>
  <si>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</si>
  <si>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</si>
  <si>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</si>
  <si>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</si>
  <si>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</si>
  <si>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</si>
  <si>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</si>
  <si>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</si>
  <si>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</si>
  <si>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</si>
  <si>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</si>
  <si>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</si>
  <si>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</si>
  <si>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</si>
  <si>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</si>
  <si>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</si>
  <si>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</si>
  <si>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</si>
  <si>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</si>
  <si>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</si>
  <si>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</si>
  <si>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</si>
  <si>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</si>
  <si>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</si>
  <si>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</si>
  <si>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</si>
  <si>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</si>
  <si>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</si>
  <si>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</si>
  <si>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</si>
  <si>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</si>
  <si>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</si>
  <si>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</si>
  <si>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</si>
  <si>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</si>
  <si>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</si>
  <si>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</si>
  <si>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</si>
  <si>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</si>
  <si>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</si>
  <si>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</si>
  <si>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</si>
  <si>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</si>
  <si>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</si>
  <si>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</si>
  <si>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</si>
  <si>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</si>
  <si>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</si>
  <si>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</si>
  <si>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</si>
  <si>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</si>
  <si>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</si>
  <si>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</si>
  <si>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</si>
  <si>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</si>
  <si>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</si>
  <si>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</si>
  <si>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</si>
  <si>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</si>
  <si>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</si>
  <si>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</si>
  <si>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</si>
  <si>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</si>
  <si>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</si>
  <si>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</si>
  <si>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</si>
  <si>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</si>
  <si>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</si>
  <si>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</si>
  <si>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</si>
  <si>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</si>
  <si>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</si>
  <si>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</si>
  <si>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</si>
  <si>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</si>
  <si>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</si>
  <si>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</si>
  <si>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</si>
  <si>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</si>
  <si>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</si>
  <si>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</si>
  <si>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</si>
  <si>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</si>
  <si>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</si>
  <si>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</si>
  <si>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</si>
  <si>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</si>
  <si>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</si>
  <si>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</si>
  <si>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</si>
  <si>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</si>
  <si>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</si>
  <si>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</si>
  <si>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</si>
  <si>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</si>
  <si>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</si>
  <si>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</si>
  <si>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</si>
  <si>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</si>
  <si>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</si>
  <si>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</si>
  <si>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</si>
  <si>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</si>
  <si>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</si>
  <si>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</si>
  <si>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</si>
  <si>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</si>
  <si>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</si>
  <si>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</si>
  <si>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</si>
  <si>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</si>
  <si>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</si>
  <si>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</si>
  <si>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</si>
  <si>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</si>
  <si>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</si>
  <si>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</si>
  <si>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</si>
  <si>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</si>
  <si>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</si>
  <si>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</si>
  <si>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</si>
  <si>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</si>
  <si>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</si>
  <si>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</si>
  <si>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</si>
  <si>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</si>
  <si>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</si>
  <si>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</si>
  <si>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</si>
  <si>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</si>
  <si>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</si>
  <si>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</si>
  <si>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</si>
  <si>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</si>
  <si>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</si>
  <si>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</si>
  <si>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</si>
  <si>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</si>
  <si>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</si>
  <si>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</si>
  <si>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</si>
  <si>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</si>
  <si>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</si>
  <si>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</si>
  <si>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</si>
  <si>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</si>
  <si>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</si>
  <si>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</si>
  <si>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</si>
  <si>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</si>
  <si>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</si>
  <si>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</si>
  <si>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</si>
  <si>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</si>
  <si>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</si>
  <si>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</si>
  <si>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</si>
  <si>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</si>
  <si>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</si>
  <si>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</si>
  <si>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</si>
  <si>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</si>
  <si>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</si>
  <si>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</si>
  <si>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</si>
  <si>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</si>
  <si>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</si>
  <si>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</si>
  <si>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</si>
  <si>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</si>
  <si>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</si>
  <si>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</si>
  <si>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</si>
  <si>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</si>
  <si>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</si>
  <si>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</si>
  <si>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</si>
  <si>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</si>
  <si>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</si>
  <si>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</si>
  <si>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</si>
  <si>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</si>
  <si>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</si>
  <si>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</si>
  <si>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</si>
  <si>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</si>
  <si>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</si>
  <si>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</si>
  <si>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</si>
  <si>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</si>
  <si>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</si>
  <si>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</si>
  <si>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</si>
  <si>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</si>
  <si>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</si>
  <si>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</si>
  <si>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</si>
  <si>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</si>
  <si>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</si>
  <si>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</si>
  <si>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</si>
  <si>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</si>
  <si>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</si>
  <si>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</si>
  <si>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</si>
  <si>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</si>
  <si>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</si>
  <si>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</si>
  <si>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</si>
  <si>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</si>
  <si>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</si>
  <si>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</si>
  <si>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</si>
  <si>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</si>
  <si>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</si>
  <si>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</si>
  <si>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</si>
  <si>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</si>
  <si>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</si>
  <si>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</si>
  <si>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</si>
  <si>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</si>
  <si>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</si>
  <si>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</si>
  <si>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</si>
  <si>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</si>
  <si>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</si>
  <si>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</si>
  <si>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</si>
  <si>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</si>
  <si>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</si>
  <si>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</si>
  <si>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</si>
  <si>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</si>
  <si>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</si>
  <si>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</si>
  <si>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</si>
  <si>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</si>
  <si>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</si>
  <si>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</si>
  <si>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</si>
  <si>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</si>
  <si>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</si>
  <si>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</si>
  <si>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</si>
  <si>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</si>
  <si>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</si>
  <si>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</si>
  <si>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</si>
  <si>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</si>
  <si>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</si>
  <si>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</si>
  <si>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</si>
  <si>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</si>
  <si>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</si>
  <si>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</si>
  <si>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</si>
  <si>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</si>
  <si>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</si>
  <si>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</si>
  <si>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</si>
  <si>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</si>
  <si>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</si>
  <si>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</si>
  <si>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</si>
  <si>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</si>
  <si>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</si>
  <si>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</si>
  <si>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</si>
  <si>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</si>
  <si>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</si>
  <si>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</si>
  <si>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</si>
  <si>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</si>
  <si>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</si>
  <si>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</si>
  <si>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</si>
  <si>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</si>
  <si>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</si>
  <si>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</si>
  <si>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</si>
  <si>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</si>
  <si>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</si>
  <si>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</si>
  <si>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</si>
  <si>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</si>
  <si>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</si>
  <si>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</si>
  <si>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</si>
  <si>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</si>
  <si>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</si>
  <si>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</si>
  <si>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</si>
  <si>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</si>
  <si>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</si>
  <si>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</si>
  <si>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</si>
  <si>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</si>
  <si>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</si>
  <si>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</si>
  <si>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</si>
  <si>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</si>
  <si>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</si>
  <si>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</si>
  <si>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</si>
  <si>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</si>
  <si>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</si>
  <si>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</si>
  <si>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</si>
  <si>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</si>
  <si>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</si>
  <si>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</si>
  <si>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</si>
  <si>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</si>
  <si>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</si>
  <si>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</si>
  <si>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</si>
  <si>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</si>
  <si>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</si>
  <si>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</si>
  <si>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</si>
  <si>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</si>
  <si>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</si>
  <si>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</si>
  <si>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</si>
  <si>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</si>
  <si>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</si>
  <si>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</si>
  <si>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</si>
  <si>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</si>
  <si>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</si>
  <si>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</si>
  <si>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</si>
  <si>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</si>
  <si>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</si>
  <si>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</si>
  <si>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</si>
  <si>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</si>
  <si>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</si>
  <si>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</si>
  <si>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</si>
  <si>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</si>
  <si>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</si>
  <si>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</si>
  <si>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</si>
  <si>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</si>
  <si>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</si>
  <si>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</si>
  <si>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</si>
  <si>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</si>
  <si>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</si>
  <si>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</si>
  <si>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</si>
  <si>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</si>
  <si>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</si>
  <si>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</si>
  <si>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</si>
  <si>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</si>
  <si>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</si>
  <si>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</si>
  <si>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</si>
  <si>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</si>
  <si>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</si>
  <si>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</si>
  <si>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</si>
  <si>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</si>
  <si>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</si>
  <si>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</si>
  <si>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</si>
  <si>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</si>
  <si>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</si>
  <si>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</si>
  <si>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</si>
  <si>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</si>
  <si>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</si>
  <si>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</si>
  <si>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</si>
  <si>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</si>
  <si>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</si>
  <si>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</si>
  <si>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</si>
  <si>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</si>
  <si>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</si>
  <si>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</si>
  <si>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</si>
  <si>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</si>
  <si>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</si>
  <si>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</si>
  <si>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</si>
  <si>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</si>
  <si>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</si>
  <si>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</si>
  <si>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</si>
  <si>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</si>
  <si>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</si>
  <si>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</si>
  <si>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</si>
  <si>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</si>
  <si>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</si>
  <si>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</si>
  <si>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</si>
  <si>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</si>
  <si>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</si>
  <si>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</si>
  <si>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</si>
  <si>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</si>
  <si>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</si>
  <si>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</si>
  <si>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</si>
  <si>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</si>
  <si>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</si>
  <si>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</si>
  <si>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</si>
  <si>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</si>
  <si>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</si>
  <si>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</si>
  <si>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</si>
  <si>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</si>
  <si>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</si>
  <si>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</si>
  <si>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</si>
  <si>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</si>
  <si>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</si>
  <si>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</si>
  <si>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</si>
  <si>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</si>
  <si>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</si>
  <si>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</si>
  <si>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</si>
  <si>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</si>
  <si>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</si>
  <si>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</si>
  <si>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</si>
  <si>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</si>
  <si>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</si>
  <si>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</si>
  <si>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</si>
  <si>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</si>
  <si>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</si>
  <si>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</si>
  <si>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</si>
  <si>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</si>
  <si>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</si>
  <si>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</si>
  <si>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</si>
  <si>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</si>
  <si>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</si>
  <si>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</si>
  <si>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</si>
  <si>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</si>
  <si>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</si>
  <si>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</si>
  <si>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</si>
  <si>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</si>
  <si>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</si>
  <si>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</si>
  <si>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</si>
  <si>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</si>
  <si>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</si>
  <si>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</si>
  <si>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</si>
  <si>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</si>
  <si>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</si>
  <si>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</si>
  <si>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</si>
  <si>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</si>
  <si>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</si>
  <si>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</si>
  <si>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</si>
  <si>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</si>
  <si>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</si>
  <si>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</si>
  <si>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</si>
  <si>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</si>
  <si>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</si>
  <si>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</si>
  <si>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</si>
  <si>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</si>
  <si>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</si>
  <si>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</si>
  <si>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</si>
  <si>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</si>
  <si>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</si>
  <si>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</si>
  <si>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</si>
  <si>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</si>
  <si>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</si>
  <si>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</si>
  <si>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</si>
  <si>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</si>
  <si>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</si>
  <si>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</si>
  <si>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</si>
  <si>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</si>
  <si>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</si>
  <si>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</si>
  <si>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</si>
  <si>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</si>
  <si>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</si>
  <si>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</si>
  <si>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</si>
  <si>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</si>
  <si>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</si>
  <si>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</si>
  <si>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</si>
  <si>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</si>
  <si>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</si>
  <si>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</si>
  <si>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</si>
  <si>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</si>
  <si>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</si>
  <si>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</si>
  <si>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</si>
  <si>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</si>
  <si>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</si>
  <si>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</si>
  <si>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</si>
  <si>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</si>
  <si>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</si>
  <si>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</si>
  <si>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</si>
  <si>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</si>
  <si>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</si>
  <si>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</si>
  <si>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</si>
  <si>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</si>
  <si>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</si>
  <si>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</si>
  <si>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</si>
  <si>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</si>
  <si>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</si>
  <si>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</si>
  <si>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</si>
  <si>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</si>
  <si>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</si>
  <si>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</si>
  <si>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</si>
  <si>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</si>
  <si>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</si>
  <si>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</si>
  <si>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</si>
  <si>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</si>
  <si>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</si>
  <si>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</si>
  <si>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</si>
  <si>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</si>
  <si>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</si>
  <si>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</si>
  <si>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</si>
  <si>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</si>
  <si>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</si>
  <si>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</si>
  <si>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</si>
  <si>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</si>
  <si>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</si>
  <si>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</si>
  <si>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</si>
  <si>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</si>
  <si>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</si>
  <si>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</si>
  <si>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</si>
  <si>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</si>
  <si>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</si>
  <si>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</si>
  <si>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</si>
  <si>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</si>
  <si>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</si>
  <si>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</si>
  <si>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</si>
  <si>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</si>
  <si>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</si>
  <si>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</si>
  <si>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</si>
  <si>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</si>
  <si>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</si>
  <si>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</si>
  <si>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</si>
  <si>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</si>
  <si>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</si>
  <si>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</si>
  <si>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</si>
  <si>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</si>
  <si>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</si>
  <si>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</si>
  <si>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</si>
  <si>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</si>
  <si>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</si>
  <si>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</si>
  <si>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</si>
  <si>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</si>
  <si>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</si>
  <si>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</si>
  <si>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</si>
  <si>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</si>
  <si>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</si>
  <si>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</si>
  <si>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</si>
  <si>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</si>
  <si>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</si>
  <si>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</si>
  <si>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</si>
  <si>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</si>
  <si>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</si>
  <si>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</si>
  <si>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</si>
  <si>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</si>
  <si>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</si>
  <si>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</si>
  <si>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</si>
  <si>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</si>
  <si>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</si>
  <si>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</si>
  <si>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</si>
  <si>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</si>
  <si>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</si>
  <si>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</si>
  <si>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</si>
  <si>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</si>
  <si>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</si>
  <si>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</si>
  <si>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</si>
  <si>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</si>
  <si>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</si>
  <si>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</si>
  <si>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</si>
  <si>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</si>
  <si>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</si>
  <si>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</si>
  <si>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</si>
  <si>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</si>
  <si>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</si>
  <si>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</si>
  <si>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</si>
  <si>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</si>
  <si>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</si>
  <si>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</si>
  <si>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</si>
  <si>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</si>
  <si>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</si>
  <si>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</si>
  <si>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</si>
  <si>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</si>
  <si>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</si>
  <si>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</si>
  <si>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</si>
  <si>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</si>
  <si>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</si>
  <si>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</si>
  <si>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</si>
  <si>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</si>
  <si>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</si>
  <si>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</si>
  <si>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</si>
  <si>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</si>
  <si>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</si>
  <si>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</si>
  <si>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</si>
  <si>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</si>
  <si>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</si>
  <si>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</si>
  <si>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</si>
  <si>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</si>
  <si>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</si>
  <si>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</si>
  <si>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</si>
  <si>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</si>
  <si>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</si>
  <si>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</si>
  <si>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</si>
  <si>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</si>
  <si>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</si>
  <si>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</si>
  <si>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</si>
  <si>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</si>
  <si>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</si>
  <si>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</si>
  <si>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</si>
  <si>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</si>
  <si>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</si>
  <si>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</si>
  <si>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</si>
  <si>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</si>
  <si>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</si>
  <si>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</si>
  <si>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</si>
  <si>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</si>
  <si>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</si>
  <si>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</si>
  <si>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</si>
  <si>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</si>
  <si>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</si>
  <si>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</si>
  <si>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</si>
  <si>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</si>
  <si>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</si>
  <si>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</si>
  <si>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</si>
  <si>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</si>
  <si>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</si>
  <si>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</si>
  <si>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</si>
  <si>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</si>
  <si>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</si>
  <si>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</si>
  <si>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</si>
  <si>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</si>
  <si>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</si>
  <si>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</si>
  <si>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</si>
  <si>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</si>
  <si>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</si>
  <si>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</si>
  <si>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</si>
  <si>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</si>
  <si>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</si>
  <si>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</si>
  <si>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</si>
  <si>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</si>
  <si>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</si>
  <si>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</si>
  <si>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</si>
  <si>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</si>
  <si>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</si>
  <si>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</si>
  <si>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</si>
  <si>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</si>
  <si>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</si>
  <si>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</si>
  <si>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</si>
  <si>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</si>
  <si>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</si>
  <si>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</si>
  <si>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</si>
  <si>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</si>
  <si>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</si>
  <si>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</si>
  <si>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</si>
  <si>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</si>
  <si>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</si>
  <si>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</si>
  <si>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</si>
  <si>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</si>
  <si>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</si>
  <si>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</si>
  <si>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</si>
  <si>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</si>
  <si>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</si>
  <si>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</si>
  <si>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</si>
  <si>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</si>
  <si>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</si>
  <si>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</si>
  <si>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</si>
  <si>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</si>
  <si>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</si>
  <si>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</si>
  <si>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</si>
  <si>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</si>
  <si>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</si>
  <si>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</si>
  <si>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</si>
  <si>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</si>
  <si>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</si>
  <si>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</si>
  <si>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</si>
  <si>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</si>
  <si>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</si>
  <si>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</si>
  <si>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</si>
  <si>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</si>
  <si>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</si>
  <si>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</si>
  <si>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</si>
  <si>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</si>
  <si>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</si>
  <si>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</si>
  <si>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</si>
  <si>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</si>
  <si>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</si>
  <si>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</si>
  <si>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</si>
  <si>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</si>
  <si>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</si>
  <si>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</si>
  <si>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</si>
  <si>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</si>
  <si>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</si>
  <si>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</si>
  <si>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</si>
  <si>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</si>
  <si>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</si>
  <si>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</si>
  <si>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</si>
  <si>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</si>
  <si>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</si>
  <si>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</si>
  <si>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</si>
  <si>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</si>
  <si>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</si>
  <si>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</si>
  <si>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</si>
  <si>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</si>
  <si>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</si>
  <si>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</si>
  <si>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</si>
  <si>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</si>
  <si>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</si>
  <si>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</si>
  <si>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</si>
  <si>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</si>
  <si>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</si>
  <si>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</si>
  <si>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</si>
  <si>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</si>
  <si>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</si>
  <si>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</si>
  <si>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</si>
  <si>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</si>
  <si>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</si>
  <si>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</si>
  <si>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</si>
  <si>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</si>
  <si>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</si>
  <si>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</si>
  <si>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</si>
  <si>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</si>
  <si>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</si>
  <si>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</si>
  <si>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</si>
  <si>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</si>
  <si>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</si>
  <si>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</si>
  <si>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</si>
  <si>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</si>
  <si>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</si>
  <si>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</si>
  <si>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</si>
  <si>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</si>
  <si>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</si>
  <si>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</si>
  <si>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</si>
  <si>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</si>
  <si>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</si>
  <si>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</si>
  <si>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</si>
  <si>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</si>
  <si>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</si>
  <si>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</si>
  <si>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</si>
  <si>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</si>
  <si>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</si>
  <si>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</si>
  <si>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</si>
  <si>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</si>
  <si>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</si>
  <si>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</si>
  <si>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</si>
  <si>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</si>
  <si>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</si>
  <si>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</si>
  <si>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</si>
  <si>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</si>
  <si>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</si>
  <si>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</si>
  <si>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</si>
  <si>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</si>
  <si>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</si>
  <si>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</si>
  <si>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</si>
  <si>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</si>
  <si>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</si>
  <si>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</si>
  <si>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</si>
  <si>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</si>
  <si>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</si>
  <si>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</si>
  <si>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</si>
  <si>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</si>
  <si>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</si>
  <si>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</si>
  <si>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</si>
  <si>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</si>
  <si>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</si>
  <si>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</si>
  <si>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</si>
  <si>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</si>
  <si>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</si>
  <si>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</si>
  <si>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</si>
  <si>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</si>
  <si>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</si>
  <si>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</si>
  <si>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</si>
  <si>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</si>
  <si>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</si>
  <si>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</si>
  <si>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</si>
  <si>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</si>
  <si>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</si>
  <si>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</si>
  <si>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</si>
  <si>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</si>
  <si>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</si>
  <si>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</si>
  <si>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</si>
  <si>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</si>
  <si>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</si>
  <si>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</si>
  <si>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</si>
  <si>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</si>
  <si>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</si>
  <si>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</si>
  <si>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</si>
  <si>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</si>
  <si>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</si>
  <si>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</si>
  <si>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</si>
  <si>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</si>
  <si>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</si>
  <si>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</si>
  <si>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</si>
  <si>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</si>
  <si>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</si>
  <si>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</si>
  <si>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</si>
  <si>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</si>
  <si>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</si>
  <si>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</si>
  <si>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</si>
  <si>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</si>
  <si>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</si>
  <si>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</si>
  <si>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</si>
  <si>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</si>
  <si>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</si>
  <si>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</si>
  <si>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</si>
  <si>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</si>
  <si>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</si>
  <si>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</si>
  <si>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</si>
  <si>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</si>
  <si>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</si>
  <si>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</si>
  <si>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</si>
  <si>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</si>
  <si>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</si>
  <si>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</si>
  <si>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</si>
  <si>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</si>
  <si>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</si>
  <si>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</si>
  <si>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</si>
  <si>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</si>
  <si>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</si>
  <si>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</si>
  <si>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</si>
  <si>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</si>
  <si>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</si>
  <si>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</si>
  <si>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</si>
  <si>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</si>
  <si>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</si>
  <si>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</si>
  <si>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</si>
  <si>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</si>
  <si>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</si>
  <si>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</si>
  <si>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</si>
  <si>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</si>
  <si>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</si>
  <si>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</si>
  <si>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</si>
  <si>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</si>
  <si>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</si>
  <si>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</si>
  <si>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</si>
  <si>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</si>
  <si>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</si>
  <si>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</si>
  <si>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</si>
  <si>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</si>
  <si>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</si>
  <si>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</si>
  <si>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</si>
  <si>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</si>
  <si>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</si>
  <si>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</si>
  <si>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</si>
  <si>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</si>
  <si>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</si>
  <si>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</si>
  <si>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</si>
  <si>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</si>
  <si>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</si>
  <si>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</si>
  <si>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</si>
  <si>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</si>
  <si>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</si>
  <si>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</si>
  <si>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</si>
  <si>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</si>
  <si>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</si>
  <si>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</si>
  <si>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</si>
  <si>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</si>
  <si>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</si>
  <si>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</si>
  <si>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</si>
  <si>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</si>
  <si>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</si>
  <si>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</si>
  <si>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</si>
  <si>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</si>
  <si>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</si>
  <si>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</si>
  <si>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</si>
  <si>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</si>
  <si>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</si>
  <si>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</si>
  <si>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</si>
  <si>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</si>
  <si>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</si>
  <si>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</si>
  <si>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</si>
  <si>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</si>
  <si>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</si>
  <si>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</si>
  <si>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</si>
  <si>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</si>
  <si>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</si>
  <si>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</si>
  <si>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</si>
  <si>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</si>
  <si>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</si>
  <si>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</si>
  <si>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</si>
  <si>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</si>
  <si>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</si>
  <si>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</si>
  <si>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</si>
  <si>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</si>
  <si>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</si>
  <si>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</si>
  <si>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</si>
  <si>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</si>
  <si>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</si>
  <si>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</si>
  <si>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</si>
  <si>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</si>
  <si>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</si>
  <si>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</si>
  <si>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</si>
  <si>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</si>
  <si>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</si>
  <si>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</si>
  <si>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</si>
  <si>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</si>
  <si>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</si>
  <si>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</si>
  <si>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</si>
  <si>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</si>
  <si>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</si>
  <si>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</si>
  <si>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</si>
  <si>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</si>
  <si>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</si>
  <si>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</si>
  <si>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</si>
  <si>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</si>
  <si>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</si>
  <si>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</si>
  <si>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</si>
  <si>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</si>
  <si>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</si>
  <si>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</si>
  <si>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</si>
  <si>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</si>
  <si>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</si>
  <si>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</si>
  <si>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</si>
  <si>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</si>
  <si>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</si>
  <si>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</si>
  <si>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</si>
  <si>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</si>
  <si>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</si>
  <si>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</si>
  <si>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</si>
  <si>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</si>
  <si>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</si>
  <si>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</si>
  <si>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</si>
  <si>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</si>
  <si>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</si>
  <si>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</si>
  <si>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</si>
  <si>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</si>
  <si>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</si>
  <si>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</si>
  <si>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</si>
  <si>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</si>
  <si>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</si>
  <si>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</si>
  <si>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</si>
  <si>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</si>
  <si>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</si>
  <si>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</si>
  <si>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</si>
  <si>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</si>
  <si>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</si>
  <si>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</si>
  <si>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</si>
  <si>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</si>
  <si>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</si>
  <si>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</si>
  <si>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</si>
  <si>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</si>
  <si>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</si>
  <si>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</si>
  <si>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</si>
  <si>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</si>
  <si>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</si>
  <si>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</si>
  <si>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</si>
  <si>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</si>
  <si>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</si>
  <si>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</si>
  <si>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</si>
  <si>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</si>
  <si>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</si>
  <si>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</si>
  <si>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</si>
  <si>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</si>
  <si>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</si>
  <si>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</si>
  <si>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</si>
  <si>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</si>
  <si>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</si>
  <si>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</si>
  <si>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</si>
  <si>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</si>
  <si>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</si>
  <si>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</si>
  <si>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</si>
  <si>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</si>
  <si>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</si>
  <si>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</si>
  <si>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</si>
  <si>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</si>
  <si>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</si>
  <si>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</si>
  <si>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</si>
  <si>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</si>
  <si>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</si>
  <si>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</si>
  <si>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</si>
  <si>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</si>
  <si>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</si>
  <si>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</si>
  <si>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</si>
  <si>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</si>
  <si>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</si>
  <si>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</si>
  <si>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</si>
  <si>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</si>
  <si>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</si>
  <si>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</si>
  <si>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</si>
  <si>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</si>
  <si>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</si>
  <si>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</si>
  <si>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</si>
  <si>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</si>
  <si>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</si>
  <si>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</si>
  <si>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</si>
  <si>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</si>
  <si>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</si>
  <si>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</si>
  <si>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</si>
  <si>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</si>
  <si>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</si>
  <si>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</si>
  <si>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</si>
  <si>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</si>
  <si>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</si>
  <si>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</si>
  <si>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</si>
  <si>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</si>
  <si>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</si>
  <si>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</si>
  <si>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</si>
  <si>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</si>
  <si>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</si>
  <si>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</si>
  <si>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</si>
  <si>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</si>
  <si>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</si>
  <si>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</si>
  <si>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</si>
  <si>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</si>
  <si>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</si>
  <si>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</si>
  <si>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</si>
  <si>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</si>
  <si>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</si>
  <si>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</si>
  <si>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</si>
  <si>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</si>
  <si>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</si>
  <si>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</si>
  <si>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</si>
  <si>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</si>
  <si>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</si>
  <si>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</si>
  <si>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</si>
  <si>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</si>
  <si>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</si>
  <si>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</si>
  <si>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</si>
  <si>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</si>
  <si>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</si>
  <si>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</si>
  <si>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</si>
  <si>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</si>
  <si>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</si>
  <si>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</si>
  <si>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</si>
  <si>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</si>
  <si>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</si>
  <si>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</si>
  <si>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</si>
  <si>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</si>
  <si>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</si>
  <si>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</si>
  <si>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</si>
  <si>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</si>
  <si>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</si>
  <si>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</si>
  <si>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</si>
  <si>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</si>
  <si>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</si>
  <si>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</si>
  <si>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</si>
  <si>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</si>
  <si>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</si>
  <si>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</si>
  <si>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</si>
  <si>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</si>
  <si>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</si>
  <si>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</si>
  <si>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</si>
  <si>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</si>
  <si>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</si>
  <si>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</si>
  <si>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</si>
  <si>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</si>
  <si>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</si>
  <si>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</si>
  <si>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</si>
  <si>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</si>
  <si>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</si>
  <si>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</si>
  <si>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</si>
  <si>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</si>
  <si>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</si>
  <si>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</si>
  <si>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</si>
  <si>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</si>
  <si>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</si>
  <si>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</si>
  <si>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</si>
  <si>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</si>
  <si>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</si>
  <si>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</si>
  <si>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</si>
  <si>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</si>
  <si>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</si>
  <si>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</si>
  <si>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</si>
  <si>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</si>
  <si>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</si>
  <si>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</si>
  <si>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</si>
  <si>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</si>
  <si>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</si>
  <si>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</si>
  <si>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</si>
  <si>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</si>
  <si>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</si>
  <si>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</si>
  <si>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</si>
  <si>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</si>
  <si>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</si>
  <si>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</si>
  <si>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</si>
  <si>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</si>
  <si>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</si>
  <si>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</si>
  <si>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</si>
  <si>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</si>
  <si>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</si>
  <si>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</si>
  <si>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</si>
  <si>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</si>
  <si>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</si>
  <si>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</si>
  <si>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</si>
  <si>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</si>
  <si>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</si>
  <si>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</si>
  <si>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</si>
  <si>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</si>
  <si>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</si>
  <si>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</si>
  <si>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</si>
  <si>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</si>
  <si>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</si>
  <si>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</si>
  <si>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</si>
  <si>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</si>
  <si>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</si>
  <si>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</si>
  <si>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</si>
  <si>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</si>
  <si>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</si>
  <si>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</si>
  <si>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</si>
  <si>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</si>
  <si>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</si>
  <si>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</si>
  <si>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</si>
  <si>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</si>
  <si>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</si>
  <si>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</si>
  <si>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</si>
  <si>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</si>
  <si>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</si>
  <si>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</si>
  <si>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</si>
  <si>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</si>
  <si>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</si>
  <si>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</si>
  <si>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</si>
  <si>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</si>
  <si>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</si>
  <si>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</si>
  <si>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</si>
  <si>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</si>
  <si>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</si>
  <si>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</si>
  <si>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</si>
  <si>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</si>
  <si>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</si>
  <si>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</si>
  <si>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</si>
  <si>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</si>
  <si>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</si>
  <si>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</si>
  <si>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</si>
  <si>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</si>
  <si>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</si>
  <si>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</si>
  <si>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</si>
  <si>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</si>
  <si>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</si>
  <si>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</si>
  <si>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</si>
  <si>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</si>
  <si>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</si>
  <si>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</si>
  <si>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</si>
  <si>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</si>
  <si>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</si>
  <si>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</si>
  <si>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</si>
  <si>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</si>
  <si>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</si>
  <si>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</si>
  <si>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</si>
  <si>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</si>
  <si>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</si>
  <si>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</si>
  <si>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</si>
  <si>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</si>
  <si>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</si>
  <si>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</si>
  <si>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</si>
  <si>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</si>
  <si>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</si>
  <si>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</si>
  <si>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</si>
  <si>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</si>
  <si>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</si>
  <si>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</si>
  <si>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</si>
  <si>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</si>
  <si>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</si>
  <si>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</si>
  <si>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</si>
  <si>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</si>
  <si>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</si>
  <si>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</si>
  <si>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</si>
  <si>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</si>
  <si>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</si>
  <si>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</si>
  <si>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</si>
  <si>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</si>
  <si>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</si>
  <si>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</si>
  <si>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</si>
  <si>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</si>
  <si>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</si>
  <si>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</si>
  <si>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</si>
  <si>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</si>
  <si>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</si>
  <si>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</si>
  <si>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</si>
  <si>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</si>
  <si>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</si>
  <si>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</si>
  <si>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</si>
  <si>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</si>
  <si>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</si>
  <si>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</si>
  <si>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</si>
  <si>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</si>
  <si>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</si>
  <si>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</si>
  <si>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</si>
  <si>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</si>
  <si>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</si>
  <si>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</si>
  <si>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</si>
  <si>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</si>
  <si>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</si>
  <si>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</si>
  <si>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</si>
  <si>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</si>
  <si>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</si>
  <si>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</si>
  <si>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</si>
  <si>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</si>
  <si>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</si>
  <si>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</si>
  <si>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</si>
  <si>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</si>
  <si>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</si>
  <si>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</si>
  <si>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</si>
  <si>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</si>
  <si>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</si>
  <si>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</si>
  <si>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</si>
  <si>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</si>
  <si>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</si>
  <si>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</si>
  <si>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</si>
  <si>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</si>
  <si>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</si>
  <si>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</si>
  <si>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</si>
  <si>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</si>
  <si>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</si>
  <si>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</si>
  <si>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</si>
  <si>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</si>
  <si>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</si>
  <si>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</si>
  <si>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</si>
  <si>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</si>
  <si>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</si>
  <si>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</si>
  <si>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</si>
  <si>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</si>
  <si>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</si>
  <si>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</si>
  <si>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</si>
  <si>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</si>
  <si>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</si>
  <si>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</si>
  <si>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</si>
  <si>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</si>
  <si>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</si>
  <si>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</si>
  <si>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</si>
  <si>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</si>
  <si>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</si>
  <si>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</si>
  <si>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</si>
  <si>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</si>
  <si>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</si>
  <si>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</si>
  <si>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</si>
  <si>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</si>
  <si>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</si>
  <si>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</si>
  <si>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</si>
  <si>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</si>
  <si>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</si>
  <si>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</si>
  <si>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</si>
  <si>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</si>
  <si>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</si>
  <si>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</si>
  <si>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</si>
  <si>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</si>
  <si>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</si>
  <si>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</si>
  <si>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</si>
  <si>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</si>
  <si>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</si>
  <si>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</si>
  <si>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</si>
  <si>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</si>
  <si>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</si>
  <si>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</si>
  <si>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</si>
  <si>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</si>
  <si>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</si>
  <si>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</si>
  <si>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</si>
  <si>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</si>
  <si>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</si>
  <si>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</si>
  <si>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</si>
  <si>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</si>
  <si>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</si>
  <si>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</si>
  <si>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</si>
  <si>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</si>
  <si>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</si>
  <si>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</si>
  <si>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</si>
  <si>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</si>
  <si>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</si>
  <si>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</si>
  <si>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</si>
  <si>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</si>
  <si>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</si>
  <si>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</si>
  <si>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</si>
  <si>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</si>
  <si>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</si>
  <si>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</si>
  <si>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</si>
  <si>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</si>
  <si>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</si>
  <si>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</si>
  <si>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</si>
  <si>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</si>
  <si>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</si>
  <si>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</si>
  <si>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</si>
  <si>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</si>
  <si>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</si>
  <si>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</si>
  <si>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</si>
  <si>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</si>
  <si>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</si>
  <si>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</si>
  <si>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</si>
  <si>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</si>
  <si>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</si>
  <si>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</si>
  <si>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</si>
  <si>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</si>
  <si>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</si>
  <si>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</si>
  <si>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</si>
  <si>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</si>
  <si>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</si>
  <si>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</si>
  <si>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</si>
  <si>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</si>
  <si>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</si>
  <si>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</si>
  <si>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</si>
  <si>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</si>
  <si>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</si>
  <si>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</si>
  <si>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</si>
  <si>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</si>
  <si>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</si>
  <si>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</si>
  <si>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</si>
  <si>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</si>
  <si>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</si>
  <si>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</si>
  <si>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</si>
  <si>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</si>
  <si>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</si>
  <si>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</si>
  <si>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</si>
  <si>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</si>
  <si>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</si>
  <si>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</si>
  <si>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</si>
  <si>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</si>
  <si>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</si>
  <si>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</si>
  <si>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</si>
  <si>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</si>
  <si>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</si>
  <si>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</si>
  <si>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</si>
  <si>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</si>
  <si>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</si>
  <si>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</si>
  <si>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</si>
  <si>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</si>
  <si>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</si>
  <si>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</si>
  <si>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</si>
  <si>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</si>
  <si>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</si>
  <si>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</si>
  <si>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</si>
  <si>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</si>
  <si>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</si>
  <si>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</si>
  <si>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</si>
  <si>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</si>
  <si>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</si>
  <si>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</si>
  <si>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</si>
  <si>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</si>
  <si>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</si>
  <si>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</si>
  <si>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</si>
  <si>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</si>
  <si>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</si>
  <si>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</si>
  <si>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</si>
  <si>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</si>
  <si>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</si>
  <si>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</si>
  <si>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</si>
  <si>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</si>
  <si>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</si>
  <si>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</si>
  <si>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</si>
  <si>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</si>
  <si>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</si>
  <si>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</si>
  <si>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</si>
  <si>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</si>
  <si>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</si>
  <si>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</si>
  <si>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</si>
  <si>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</si>
  <si>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</si>
  <si>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</si>
  <si>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</si>
  <si>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</si>
  <si>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</si>
  <si>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</si>
  <si>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</si>
  <si>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</si>
  <si>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</si>
  <si>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</si>
  <si>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</si>
  <si>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</si>
  <si>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</si>
  <si>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</si>
  <si>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</si>
  <si>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</si>
  <si>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</si>
  <si>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</si>
  <si>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</si>
  <si>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</si>
  <si>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</si>
  <si>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</si>
  <si>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</si>
  <si>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</si>
  <si>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</si>
  <si>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</si>
  <si>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</si>
  <si>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</si>
  <si>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</si>
  <si>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</si>
  <si>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</si>
  <si>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</si>
  <si>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</si>
  <si>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</si>
  <si>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</si>
  <si>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</si>
  <si>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</si>
  <si>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</si>
  <si>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</si>
  <si>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</si>
  <si>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</si>
  <si>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</si>
  <si>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</si>
  <si>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</si>
  <si>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</si>
  <si>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</si>
  <si>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</si>
  <si>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</si>
  <si>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</si>
  <si>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</si>
  <si>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</si>
  <si>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</si>
  <si>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</si>
  <si>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</si>
  <si>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</si>
  <si>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</si>
  <si>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</si>
  <si>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</si>
  <si>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</si>
  <si>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</si>
  <si>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</si>
  <si>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</si>
  <si>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</si>
  <si>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</si>
  <si>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</si>
  <si>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</si>
  <si>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</si>
  <si>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</si>
  <si>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</si>
  <si>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</si>
  <si>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</si>
  <si>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</si>
  <si>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</si>
  <si>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</si>
  <si>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</si>
  <si>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</si>
  <si>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</si>
  <si>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</si>
  <si>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</si>
  <si>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</si>
  <si>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</si>
  <si>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</si>
  <si>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</si>
  <si>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</si>
  <si>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</si>
  <si>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</si>
  <si>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</si>
  <si>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</si>
  <si>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</si>
  <si>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</si>
  <si>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</si>
  <si>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</si>
  <si>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</si>
  <si>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</si>
  <si>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</si>
  <si>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</si>
  <si>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</si>
  <si>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</si>
  <si>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</si>
  <si>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</si>
  <si>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</si>
  <si>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</si>
  <si>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</si>
  <si>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</si>
  <si>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</si>
  <si>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</si>
  <si>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</si>
  <si>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</si>
  <si>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</si>
  <si>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</si>
  <si>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</si>
  <si>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</si>
  <si>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</si>
  <si>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</si>
  <si>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</si>
  <si>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</si>
  <si>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</si>
  <si>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</si>
  <si>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</si>
  <si>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</si>
  <si>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</si>
  <si>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</si>
  <si>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</si>
  <si>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</si>
  <si>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</si>
  <si>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</si>
  <si>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</si>
  <si>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</si>
  <si>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</si>
  <si>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</si>
  <si>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</si>
  <si>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</si>
  <si>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</si>
  <si>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</si>
  <si>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</si>
  <si>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</si>
  <si>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</si>
  <si>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</si>
  <si>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</si>
  <si>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</si>
  <si>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</si>
  <si>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</si>
  <si>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</si>
  <si>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</si>
  <si>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</si>
  <si>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</si>
  <si>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</si>
  <si>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</si>
  <si>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</si>
  <si>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</si>
  <si>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</si>
  <si>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</si>
  <si>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</si>
  <si>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</si>
  <si>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</si>
  <si>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</si>
  <si>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</si>
  <si>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</si>
  <si>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</si>
  <si>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</si>
  <si>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</si>
  <si>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</si>
  <si>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</si>
  <si>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</si>
  <si>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</si>
  <si>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</si>
  <si>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</si>
  <si>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</si>
  <si>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</si>
  <si>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</si>
  <si>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</si>
  <si>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</si>
  <si>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</si>
  <si>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</si>
  <si>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</si>
  <si>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</si>
  <si>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</si>
  <si>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</si>
  <si>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</si>
  <si>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</si>
  <si>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</si>
  <si>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</si>
  <si>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</si>
  <si>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</si>
  <si>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</si>
  <si>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</si>
  <si>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</si>
  <si>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</si>
  <si>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</si>
  <si>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</si>
  <si>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</si>
  <si>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</si>
  <si>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</si>
  <si>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</si>
  <si>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</si>
  <si>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</si>
  <si>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</si>
  <si>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</si>
  <si>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</si>
  <si>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</si>
  <si>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</si>
  <si>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</si>
  <si>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</si>
  <si>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</si>
  <si>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</si>
  <si>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</si>
  <si>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</si>
  <si>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</si>
  <si>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</si>
  <si>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</si>
  <si>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</si>
  <si>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</si>
  <si>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</si>
  <si>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</si>
  <si>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</si>
  <si>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</si>
  <si>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</si>
  <si>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</si>
  <si>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</si>
  <si>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</si>
  <si>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</si>
  <si>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</si>
  <si>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</si>
  <si>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</si>
  <si>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</si>
  <si>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</si>
  <si>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</si>
  <si>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</si>
  <si>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</si>
  <si>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</si>
  <si>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</si>
  <si>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</si>
  <si>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</si>
  <si>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</si>
  <si>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</si>
  <si>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</si>
  <si>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</si>
  <si>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</si>
  <si>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</si>
  <si>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</si>
  <si>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</si>
  <si>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</si>
  <si>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</si>
  <si>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</si>
  <si>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</si>
  <si>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</si>
  <si>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</si>
  <si>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</si>
  <si>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</si>
  <si>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</si>
  <si>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</si>
  <si>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</si>
  <si>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</si>
  <si>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</si>
  <si>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</si>
  <si>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</si>
  <si>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</si>
  <si>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</si>
  <si>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</si>
  <si>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</si>
  <si>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</si>
  <si>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</si>
  <si>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</si>
  <si>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</si>
  <si>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</si>
  <si>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</si>
  <si>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</si>
  <si>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</si>
  <si>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</si>
  <si>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</si>
  <si>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</si>
  <si>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</si>
  <si>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</si>
  <si>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</si>
  <si>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</si>
  <si>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</si>
  <si>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</si>
  <si>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</si>
  <si>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</si>
  <si>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</si>
  <si>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</si>
  <si>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</si>
  <si>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</si>
  <si>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</si>
  <si>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</si>
  <si>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</si>
  <si>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</si>
  <si>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</si>
  <si>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</si>
  <si>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</si>
  <si>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</si>
  <si>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</si>
  <si>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</si>
  <si>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</si>
  <si>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</si>
  <si>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</si>
  <si>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</si>
  <si>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</si>
  <si>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</si>
  <si>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</si>
  <si>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</si>
  <si>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</si>
  <si>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</si>
  <si>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</si>
  <si>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</si>
  <si>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</si>
  <si>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</si>
  <si>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</si>
  <si>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</si>
  <si>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</si>
  <si>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</si>
  <si>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</si>
  <si>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</si>
  <si>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</si>
  <si>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</si>
  <si>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</si>
  <si>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</si>
  <si>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</si>
  <si>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</si>
  <si>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</si>
  <si>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</si>
  <si>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</si>
  <si>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</si>
  <si>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</si>
  <si>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</si>
  <si>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</si>
  <si>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</si>
  <si>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</si>
  <si>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</si>
  <si>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</si>
  <si>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</si>
  <si>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</si>
  <si>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</si>
  <si>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</si>
  <si>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</si>
  <si>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</si>
  <si>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</si>
  <si>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</si>
  <si>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</si>
  <si>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</si>
  <si>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</si>
  <si>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</si>
  <si>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</si>
  <si>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</si>
  <si>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</si>
  <si>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</si>
  <si>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</si>
  <si>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</si>
  <si>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</si>
  <si>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</si>
  <si>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</si>
  <si>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</si>
  <si>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</si>
  <si>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</si>
  <si>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</si>
  <si>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</si>
  <si>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</si>
  <si>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</si>
  <si>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</si>
  <si>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</si>
  <si>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</si>
  <si>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</si>
  <si>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</si>
  <si>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</si>
  <si>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</si>
  <si>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</si>
  <si>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</si>
  <si>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</si>
  <si>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</si>
  <si>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</si>
  <si>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</si>
  <si>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</si>
  <si>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</si>
  <si>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</si>
  <si>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</si>
  <si>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</si>
  <si>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</si>
  <si>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</si>
  <si>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</si>
  <si>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</si>
  <si>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</si>
  <si>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</si>
  <si>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</si>
  <si>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</si>
  <si>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</si>
  <si>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</si>
  <si>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</si>
  <si>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</si>
  <si>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</si>
  <si>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</si>
  <si>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</si>
  <si>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</si>
  <si>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</si>
  <si>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</si>
  <si>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</si>
  <si>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</si>
  <si>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</si>
  <si>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</si>
  <si>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</si>
  <si>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</si>
  <si>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</si>
  <si>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</si>
  <si>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</si>
  <si>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</si>
  <si>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</si>
  <si>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</si>
  <si>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</si>
  <si>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</si>
  <si>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</si>
  <si>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</si>
  <si>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</si>
  <si>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</si>
  <si>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</si>
  <si>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</si>
  <si>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</si>
  <si>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</si>
  <si>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</si>
  <si>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</si>
  <si>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</si>
  <si>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</si>
  <si>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</si>
  <si>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</si>
  <si>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</si>
  <si>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</si>
  <si>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</si>
  <si>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</si>
  <si>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</si>
  <si>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</si>
  <si>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</si>
  <si>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</si>
  <si>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</si>
  <si>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</si>
  <si>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</si>
  <si>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</si>
  <si>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</si>
  <si>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</si>
  <si>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</si>
  <si>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</si>
  <si>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</si>
  <si>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</si>
  <si>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</si>
  <si>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</si>
  <si>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</si>
  <si>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</si>
  <si>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</si>
  <si>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</si>
  <si>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</si>
  <si>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</si>
  <si>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</si>
  <si>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</si>
  <si>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</si>
  <si>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</si>
  <si>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</si>
  <si>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</si>
  <si>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</si>
  <si>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</si>
  <si>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</si>
  <si>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</si>
  <si>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</si>
  <si>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</si>
  <si>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</si>
  <si>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</si>
  <si>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</si>
  <si>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</si>
  <si>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</si>
  <si>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</si>
  <si>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</si>
  <si>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</si>
  <si>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</si>
  <si>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</si>
  <si>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</si>
  <si>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</si>
  <si>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</si>
  <si>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</si>
  <si>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</si>
  <si>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</si>
  <si>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</si>
  <si>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</si>
  <si>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</si>
  <si>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</si>
  <si>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</si>
  <si>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</si>
  <si>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</si>
  <si>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</si>
  <si>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</si>
  <si>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</si>
  <si>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</si>
  <si>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</si>
  <si>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</si>
  <si>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</si>
  <si>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</si>
  <si>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</si>
  <si>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</si>
  <si>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</si>
  <si>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</si>
  <si>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</si>
  <si>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</si>
  <si>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</si>
  <si>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</si>
  <si>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</si>
  <si>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</si>
  <si>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</si>
  <si>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</si>
  <si>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</si>
  <si>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</si>
  <si>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</si>
  <si>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</si>
  <si>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</si>
  <si>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</si>
  <si>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</si>
  <si>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</si>
  <si>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</si>
  <si>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</si>
  <si>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</si>
  <si>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</si>
  <si>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</si>
  <si>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</si>
  <si>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</si>
  <si>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</si>
  <si>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</si>
  <si>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</si>
  <si>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</si>
  <si>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</si>
  <si>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</si>
  <si>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</si>
  <si>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</si>
  <si>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</si>
  <si>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</si>
  <si>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</si>
  <si>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</si>
  <si>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</si>
  <si>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</si>
  <si>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</si>
  <si>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</si>
  <si>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</si>
  <si>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</si>
  <si>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</si>
  <si>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</si>
  <si>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</si>
  <si>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</si>
  <si>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</si>
  <si>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</si>
  <si>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</si>
  <si>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</si>
  <si>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</si>
  <si>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</si>
  <si>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</si>
  <si>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</si>
  <si>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</si>
  <si>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</si>
  <si>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</si>
  <si>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</si>
  <si>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</si>
  <si>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</si>
  <si>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</si>
  <si>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</si>
  <si>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</si>
  <si>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</si>
  <si>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</si>
  <si>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</si>
  <si>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</si>
  <si>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</si>
  <si>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</si>
  <si>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</si>
  <si>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</si>
  <si>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</si>
  <si>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</si>
  <si>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</si>
  <si>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</si>
  <si>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</si>
  <si>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</si>
  <si>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</si>
  <si>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</si>
  <si>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</si>
  <si>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</si>
  <si>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</si>
  <si>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</si>
  <si>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</si>
  <si>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</si>
  <si>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</si>
  <si>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</si>
  <si>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</si>
  <si>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</si>
  <si>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</si>
  <si>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</si>
  <si>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</si>
  <si>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</si>
  <si>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</si>
  <si>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</si>
  <si>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</si>
  <si>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</si>
  <si>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</si>
  <si>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</si>
  <si>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</si>
  <si>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</si>
  <si>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</si>
  <si>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</si>
  <si>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</si>
  <si>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</si>
  <si>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</si>
  <si>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</si>
  <si>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</si>
  <si>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</si>
  <si>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</si>
  <si>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</si>
  <si>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</si>
  <si>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</si>
  <si>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</si>
  <si>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</si>
  <si>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</si>
  <si>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</si>
  <si>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</si>
  <si>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</si>
  <si>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</si>
  <si>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</si>
  <si>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</si>
  <si>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</si>
  <si>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</si>
  <si>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</si>
  <si>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</si>
  <si>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</si>
  <si>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</si>
  <si>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</si>
  <si>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</si>
  <si>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</si>
  <si>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</si>
  <si>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</si>
  <si>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</si>
  <si>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</si>
  <si>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</si>
  <si>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</si>
  <si>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</si>
  <si>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</si>
  <si>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</si>
  <si>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</si>
  <si>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</si>
  <si>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</si>
  <si>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</si>
  <si>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</si>
  <si>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</si>
  <si>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</si>
  <si>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</si>
  <si>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</si>
  <si>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</si>
  <si>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</si>
  <si>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</si>
  <si>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</si>
  <si>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</si>
  <si>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</si>
  <si>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</si>
  <si>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</si>
  <si>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</si>
  <si>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</si>
  <si>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</si>
  <si>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</si>
  <si>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</si>
  <si>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</si>
  <si>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</si>
  <si>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</si>
  <si>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</si>
  <si>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</si>
  <si>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</si>
  <si>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</si>
  <si>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</si>
  <si>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</si>
  <si>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</si>
  <si>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</si>
  <si>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</si>
  <si>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</si>
  <si>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</si>
  <si>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</si>
  <si>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</si>
  <si>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</si>
  <si>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</si>
  <si>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</si>
  <si>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</si>
  <si>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</si>
  <si>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</si>
  <si>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</si>
  <si>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</si>
  <si>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</si>
  <si>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</si>
  <si>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</si>
  <si>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</si>
  <si>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</si>
  <si>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</si>
  <si>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</si>
  <si>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</si>
  <si>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</si>
  <si>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</si>
  <si>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</si>
  <si>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</si>
  <si>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</si>
  <si>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</si>
  <si>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</si>
  <si>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</si>
  <si>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</si>
  <si>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</si>
  <si>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</si>
  <si>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</si>
  <si>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</si>
  <si>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</si>
  <si>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</si>
  <si>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</si>
  <si>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</si>
  <si>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</si>
  <si>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</si>
  <si>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</si>
  <si>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</si>
  <si>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</si>
  <si>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</si>
  <si>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</si>
  <si>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</si>
  <si>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</si>
  <si>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</si>
  <si>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</si>
  <si>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</si>
  <si>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</si>
  <si>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</si>
  <si>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</si>
  <si>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</si>
  <si>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Quantity</t>
  </si>
  <si>
    <t xml:space="preserve">Discount </t>
  </si>
  <si>
    <t>Profit</t>
  </si>
  <si>
    <t>Duplicate_Check</t>
  </si>
  <si>
    <t>month</t>
  </si>
  <si>
    <t>quarter</t>
  </si>
  <si>
    <t>Metric</t>
  </si>
  <si>
    <t>Value</t>
  </si>
  <si>
    <t>Total Revenue</t>
  </si>
  <si>
    <t>Total Orders</t>
  </si>
  <si>
    <t>Total Profit</t>
  </si>
  <si>
    <t>Average Discount</t>
  </si>
  <si>
    <t>Best Category</t>
  </si>
  <si>
    <t>Best Region</t>
  </si>
  <si>
    <t>west</t>
  </si>
  <si>
    <t>east</t>
  </si>
  <si>
    <t>central</t>
  </si>
  <si>
    <t>south</t>
  </si>
  <si>
    <t>Office supplies</t>
  </si>
  <si>
    <t>Furniture Avg Discount</t>
  </si>
  <si>
    <t>Office Supplies Avg Discount</t>
  </si>
  <si>
    <t>Technology Avg Discount</t>
  </si>
  <si>
    <t>Top Customer</t>
  </si>
  <si>
    <t>Row Labels</t>
  </si>
  <si>
    <t>Grand Total</t>
  </si>
  <si>
    <t>Sum of Sales</t>
  </si>
  <si>
    <t>Sum of Profit</t>
  </si>
  <si>
    <t>Column Labels</t>
  </si>
  <si>
    <t>Apr-2015</t>
  </si>
  <si>
    <t>Apr-2016</t>
  </si>
  <si>
    <t>Apr-2017</t>
  </si>
  <si>
    <t>Apr-2018</t>
  </si>
  <si>
    <t>Aug-2015</t>
  </si>
  <si>
    <t>Aug-2016</t>
  </si>
  <si>
    <t>Aug-2017</t>
  </si>
  <si>
    <t>Aug-2018</t>
  </si>
  <si>
    <t>Dec-2015</t>
  </si>
  <si>
    <t>Dec-2016</t>
  </si>
  <si>
    <t>Dec-2017</t>
  </si>
  <si>
    <t>Dec-2018</t>
  </si>
  <si>
    <t>Feb-2015</t>
  </si>
  <si>
    <t>Feb-2016</t>
  </si>
  <si>
    <t>Feb-2017</t>
  </si>
  <si>
    <t>Feb-2018</t>
  </si>
  <si>
    <t>Jan-2015</t>
  </si>
  <si>
    <t>Jan-2016</t>
  </si>
  <si>
    <t>Jan-2017</t>
  </si>
  <si>
    <t>Jan-2018</t>
  </si>
  <si>
    <t>Jul-2015</t>
  </si>
  <si>
    <t>Jul-2016</t>
  </si>
  <si>
    <t>Jul-2017</t>
  </si>
  <si>
    <t>Jul-2018</t>
  </si>
  <si>
    <t>Jun-2015</t>
  </si>
  <si>
    <t>Jun-2016</t>
  </si>
  <si>
    <t>Jun-2017</t>
  </si>
  <si>
    <t>Jun-2018</t>
  </si>
  <si>
    <t>Mar-2015</t>
  </si>
  <si>
    <t>Mar-2016</t>
  </si>
  <si>
    <t>Mar-2017</t>
  </si>
  <si>
    <t>Mar-2018</t>
  </si>
  <si>
    <t>May-2015</t>
  </si>
  <si>
    <t>May-2016</t>
  </si>
  <si>
    <t>May-2017</t>
  </si>
  <si>
    <t>May-2018</t>
  </si>
  <si>
    <t>Nov-2015</t>
  </si>
  <si>
    <t>Nov-2016</t>
  </si>
  <si>
    <t>Nov-2017</t>
  </si>
  <si>
    <t>Nov-2018</t>
  </si>
  <si>
    <t>Oct-2015</t>
  </si>
  <si>
    <t>Oct-2016</t>
  </si>
  <si>
    <t>Oct-2017</t>
  </si>
  <si>
    <t>Oct-2018</t>
  </si>
  <si>
    <t>Sep-2015</t>
  </si>
  <si>
    <t>Sep-2016</t>
  </si>
  <si>
    <t>Sep-2017</t>
  </si>
  <si>
    <t>Sep-2018</t>
  </si>
  <si>
    <t>Month_Sort</t>
  </si>
  <si>
    <t>Sales performance dashboard</t>
  </si>
  <si>
    <t>Avg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</si>
</sst>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20"/>
      <color theme="1"/>
      <name val="Calibri"/>
      <family val="2"/>
      <scheme val="minor"/>
    </font>
    <font>
      <sz val="10"/>
      <color theme="0"/>
      <name val="Arial Unicode MS"/>
    </font>
    <font>
      <b/>
      <sz val="10"/>
      <color theme="0"/>
      <name val="Arial Unicode MS"/>
    </font>
    <font>
      <b/>
      <sz val="16"/>
      <color theme="0"/>
      <name val="Arial Unicode MS"/>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164" fontId="0" fillId="0" borderId="0" xfId="0" applyNumberFormat="1"/>
    <xf numFmtId="0" fontId="19" fillId="0" borderId="0" xfId="0" applyFont="1"/>
    <xf numFmtId="0" fontId="22" fillId="33" borderId="0" xfId="0" applyFont="1" applyFill="1" applyAlignment="1">
      <alignment horizontal="center"/>
    </xf>
    <xf numFmtId="164" fontId="20" fillId="33" borderId="0" xfId="0" applyNumberFormat="1" applyFont="1" applyFill="1" applyAlignment="1">
      <alignment horizontal="center"/>
    </xf>
    <xf numFmtId="0" fontId="23" fillId="0" borderId="0" xfId="0" applyFont="1"/>
    <xf numFmtId="10" fontId="21" fillId="33" borderId="0" xfId="0" applyNumberFormat="1" applyFont="1" applyFill="1" applyAlignment="1">
      <alignment horizontal="center"/>
    </xf>
    <xf numFmtId="0" fontId="21" fillId="33" borderId="0" xfId="0" applyFont="1" applyFill="1" applyAlignment="1">
      <alignment horizontal="center"/>
    </xf>
    <xf numFmtId="164" fontId="13" fillId="33" borderId="0" xfId="0" applyNumberFormat="1"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[sale_analysis_projectExcel.xlsx]pivot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cat>
            <c:strRef>
              <c:f>'pivot analysis'!$A$2:$A$6</c:f>
              <c:strCache>
                <c:ptCount val="4"/>
                <c:pt idx="0">
                  <c:v>Central</c:v>
                </c:pt>
                <c:pt idx="1">
                  <c:v>East</c:v>
                </c:pt>
                <c:pt idx="2">
                  <c:v>South</c:v>
                </c:pt>
                <c:pt idx="3">
                  <c:v>West</c:v>
                </c:pt>
              </c:strCache>
            </c:strRef>
          </c:cat>
          <c:val>
            <c:numRef>
              <c:f>'pivot analysis'!$B$2:$B$6</c:f>
              <c:numCache>
                <c:formatCode>"₹"\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1053-41F5-89BC-5232BA728372}"/>
            </c:ext>
          </c:extLst>
        </c:ser>
        <c:dLbls>
          <c:showLegendKey val="0"/>
          <c:showVal val="0"/>
          <c:showCatName val="0"/>
          <c:showSerName val="0"/>
          <c:showPercent val="0"/>
          <c:showBubbleSize val="0"/>
        </c:dLbls>
        <c:gapWidth val="219"/>
        <c:overlap val="-27"/>
        <c:axId val="1742108623"/>
        <c:axId val="1742119183"/>
      </c:barChart>
      <c:catAx>
        <c:axId val="174210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19183"/>
        <c:crosses val="autoZero"/>
        <c:auto val="1"/>
        <c:lblAlgn val="ctr"/>
        <c:lblOffset val="100"/>
        <c:noMultiLvlLbl val="0"/>
      </c:catAx>
      <c:valAx>
        <c:axId val="1742119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0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[sale_analysis_projectExcel.xlsx]pivot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analysis'!$E$1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26-4A69-910F-F0FD63DDD8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26-4A69-910F-F0FD63DDD8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26-4A69-910F-F0FD63DDD832}"/>
              </c:ext>
            </c:extLst>
          </c:dPt>
          <c:cat>
            <c:strRef>
              <c:f>'pivot analysis'!$D$2:$D$5</c:f>
              <c:strCache>
                <c:ptCount val="3"/>
                <c:pt idx="0">
                  <c:v>Furniture</c:v>
                </c:pt>
                <c:pt idx="1">
                  <c:v>Office Supplies</c:v>
                </c:pt>
                <c:pt idx="2">
                  <c:v>Technology</c:v>
                </c:pt>
              </c:strCache>
            </c:strRef>
          </c:cat>
          <c:val>
            <c:numRef>
              <c:f>'pivot analysis'!$E$2:$E$5</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9626-4A69-910F-F0FD63DDD832}"/>
            </c:ext>
          </c:extLst>
        </c:ser>
        <c:ser>
          <c:idx val="1"/>
          <c:order val="1"/>
          <c:tx>
            <c:strRef>
              <c:f>'pivot analysis'!$F$1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626-4A69-910F-F0FD63DDD8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626-4A69-910F-F0FD63DDD8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626-4A69-910F-F0FD63DDD832}"/>
              </c:ext>
            </c:extLst>
          </c:dPt>
          <c:cat>
            <c:strRef>
              <c:f>'pivot analysis'!$D$2:$D$5</c:f>
              <c:strCache>
                <c:ptCount val="3"/>
                <c:pt idx="0">
                  <c:v>Furniture</c:v>
                </c:pt>
                <c:pt idx="1">
                  <c:v>Office Supplies</c:v>
                </c:pt>
                <c:pt idx="2">
                  <c:v>Technology</c:v>
                </c:pt>
              </c:strCache>
            </c:strRef>
          </c:cat>
          <c:val>
            <c:numRef>
              <c:f>'pivot analysis'!$F$2:$F$5</c:f>
              <c:numCache>
                <c:formatCode>General</c:formatCode>
                <c:ptCount val="3"/>
                <c:pt idx="0">
                  <c:v>89209.849999999962</c:v>
                </c:pt>
                <c:pt idx="1">
                  <c:v>85763.630000000048</c:v>
                </c:pt>
                <c:pt idx="2">
                  <c:v>85077.219999999987</c:v>
                </c:pt>
              </c:numCache>
            </c:numRef>
          </c:val>
          <c:extLst>
            <c:ext xmlns:c16="http://schemas.microsoft.com/office/drawing/2014/chart" uri="{C3380CC4-5D6E-409C-BE32-E72D297353CC}">
              <c16:uniqueId val="{0000000D-9626-4A69-910F-F0FD63DDD8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[sale_analysis_projectExcel.xlsx]pivot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analysis'!$B$20</c:f>
              <c:strCache>
                <c:ptCount val="1"/>
                <c:pt idx="0">
                  <c:v>Sum of Sales</c:v>
                </c:pt>
              </c:strCache>
            </c:strRef>
          </c:tx>
          <c:spPr>
            <a:ln w="28575" cap="rnd">
              <a:solidFill>
                <a:schemeClr val="accent1"/>
              </a:solidFill>
              <a:round/>
            </a:ln>
            <a:effectLst/>
          </c:spPr>
          <c:marker>
            <c:symbol val="none"/>
          </c:marker>
          <c:cat>
            <c:strRef>
              <c:f>'pivot analysis'!$A$21:$A$69</c:f>
              <c:strCache>
                <c:ptCount val="48"/>
                <c:pt idx="0">
                  <c:v>Apr-2015</c:v>
                </c:pt>
                <c:pt idx="1">
                  <c:v>Apr-2016</c:v>
                </c:pt>
                <c:pt idx="2">
                  <c:v>Apr-2017</c:v>
                </c:pt>
                <c:pt idx="3">
                  <c:v>Apr-2018</c:v>
                </c:pt>
                <c:pt idx="4">
                  <c:v>Aug-2015</c:v>
                </c:pt>
                <c:pt idx="5">
                  <c:v>Aug-2016</c:v>
                </c:pt>
                <c:pt idx="6">
                  <c:v>Aug-2017</c:v>
                </c:pt>
                <c:pt idx="7">
                  <c:v>Aug-2018</c:v>
                </c:pt>
                <c:pt idx="8">
                  <c:v>Dec-2015</c:v>
                </c:pt>
                <c:pt idx="9">
                  <c:v>Dec-2016</c:v>
                </c:pt>
                <c:pt idx="10">
                  <c:v>Dec-2017</c:v>
                </c:pt>
                <c:pt idx="11">
                  <c:v>Dec-2018</c:v>
                </c:pt>
                <c:pt idx="12">
                  <c:v>Feb-2015</c:v>
                </c:pt>
                <c:pt idx="13">
                  <c:v>Feb-2016</c:v>
                </c:pt>
                <c:pt idx="14">
                  <c:v>Feb-2017</c:v>
                </c:pt>
                <c:pt idx="15">
                  <c:v>Feb-2018</c:v>
                </c:pt>
                <c:pt idx="16">
                  <c:v>Jan-2015</c:v>
                </c:pt>
                <c:pt idx="17">
                  <c:v>Jan-2016</c:v>
                </c:pt>
                <c:pt idx="18">
                  <c:v>Jan-2017</c:v>
                </c:pt>
                <c:pt idx="19">
                  <c:v>Jan-2018</c:v>
                </c:pt>
                <c:pt idx="20">
                  <c:v>Jul-2015</c:v>
                </c:pt>
                <c:pt idx="21">
                  <c:v>Jul-2016</c:v>
                </c:pt>
                <c:pt idx="22">
                  <c:v>Jul-2017</c:v>
                </c:pt>
                <c:pt idx="23">
                  <c:v>Jul-2018</c:v>
                </c:pt>
                <c:pt idx="24">
                  <c:v>Jun-2015</c:v>
                </c:pt>
                <c:pt idx="25">
                  <c:v>Jun-2016</c:v>
                </c:pt>
                <c:pt idx="26">
                  <c:v>Jun-2017</c:v>
                </c:pt>
                <c:pt idx="27">
                  <c:v>Jun-2018</c:v>
                </c:pt>
                <c:pt idx="28">
                  <c:v>Mar-2015</c:v>
                </c:pt>
                <c:pt idx="29">
                  <c:v>Mar-2016</c:v>
                </c:pt>
                <c:pt idx="30">
                  <c:v>Mar-2017</c:v>
                </c:pt>
                <c:pt idx="31">
                  <c:v>Mar-2018</c:v>
                </c:pt>
                <c:pt idx="32">
                  <c:v>May-2015</c:v>
                </c:pt>
                <c:pt idx="33">
                  <c:v>May-2016</c:v>
                </c:pt>
                <c:pt idx="34">
                  <c:v>May-2017</c:v>
                </c:pt>
                <c:pt idx="35">
                  <c:v>May-2018</c:v>
                </c:pt>
                <c:pt idx="36">
                  <c:v>Nov-2015</c:v>
                </c:pt>
                <c:pt idx="37">
                  <c:v>Nov-2016</c:v>
                </c:pt>
                <c:pt idx="38">
                  <c:v>Nov-2017</c:v>
                </c:pt>
                <c:pt idx="39">
                  <c:v>Nov-2018</c:v>
                </c:pt>
                <c:pt idx="40">
                  <c:v>Oct-2015</c:v>
                </c:pt>
                <c:pt idx="41">
                  <c:v>Oct-2016</c:v>
                </c:pt>
                <c:pt idx="42">
                  <c:v>Oct-2017</c:v>
                </c:pt>
                <c:pt idx="43">
                  <c:v>Oct-2018</c:v>
                </c:pt>
                <c:pt idx="44">
                  <c:v>Sep-2015</c:v>
                </c:pt>
                <c:pt idx="45">
                  <c:v>Sep-2016</c:v>
                </c:pt>
                <c:pt idx="46">
                  <c:v>Sep-2017</c:v>
                </c:pt>
                <c:pt idx="47">
                  <c:v>Sep-2018</c:v>
                </c:pt>
              </c:strCache>
            </c:strRef>
          </c:cat>
          <c:val>
            <c:numRef>
              <c:f>'pivot analysis'!$B$21:$B$69</c:f>
              <c:numCache>
                <c:formatCode>General</c:formatCode>
                <c:ptCount val="48"/>
                <c:pt idx="0">
                  <c:v>27906.854999999992</c:v>
                </c:pt>
                <c:pt idx="1">
                  <c:v>34154.468499999995</c:v>
                </c:pt>
                <c:pt idx="2">
                  <c:v>38679.766999999978</c:v>
                </c:pt>
                <c:pt idx="3">
                  <c:v>35541.910100000008</c:v>
                </c:pt>
                <c:pt idx="4">
                  <c:v>27117.536499999995</c:v>
                </c:pt>
                <c:pt idx="5">
                  <c:v>36818.342199999992</c:v>
                </c:pt>
                <c:pt idx="6">
                  <c:v>30542.2003</c:v>
                </c:pt>
                <c:pt idx="7">
                  <c:v>62837.847999999984</c:v>
                </c:pt>
                <c:pt idx="8">
                  <c:v>68167.058499999999</c:v>
                </c:pt>
                <c:pt idx="9">
                  <c:v>74543.601200000077</c:v>
                </c:pt>
                <c:pt idx="10">
                  <c:v>95739.121000000014</c:v>
                </c:pt>
                <c:pt idx="11">
                  <c:v>83030.388800000001</c:v>
                </c:pt>
                <c:pt idx="12">
                  <c:v>4519.8919999999998</c:v>
                </c:pt>
                <c:pt idx="13">
                  <c:v>11951.411</c:v>
                </c:pt>
                <c:pt idx="14">
                  <c:v>22978.815000000002</c:v>
                </c:pt>
                <c:pt idx="15">
                  <c:v>19920.997399999997</c:v>
                </c:pt>
                <c:pt idx="16">
                  <c:v>14205.706999999997</c:v>
                </c:pt>
                <c:pt idx="17">
                  <c:v>18066.957599999994</c:v>
                </c:pt>
                <c:pt idx="18">
                  <c:v>18542.490999999995</c:v>
                </c:pt>
                <c:pt idx="19">
                  <c:v>43476.473999999987</c:v>
                </c:pt>
                <c:pt idx="20">
                  <c:v>33781.542999999998</c:v>
                </c:pt>
                <c:pt idx="21">
                  <c:v>28608.258999999991</c:v>
                </c:pt>
                <c:pt idx="22">
                  <c:v>38320.782999999967</c:v>
                </c:pt>
                <c:pt idx="23">
                  <c:v>44825.104000000007</c:v>
                </c:pt>
                <c:pt idx="24">
                  <c:v>34322.935600000019</c:v>
                </c:pt>
                <c:pt idx="25">
                  <c:v>23599.374</c:v>
                </c:pt>
                <c:pt idx="26">
                  <c:v>39724.485999999983</c:v>
                </c:pt>
                <c:pt idx="27">
                  <c:v>48190.727700000003</c:v>
                </c:pt>
                <c:pt idx="28">
                  <c:v>55205.797000000028</c:v>
                </c:pt>
                <c:pt idx="29">
                  <c:v>32339.318399999989</c:v>
                </c:pt>
                <c:pt idx="30">
                  <c:v>51165.059000000023</c:v>
                </c:pt>
                <c:pt idx="31">
                  <c:v>58863.412799999984</c:v>
                </c:pt>
                <c:pt idx="32">
                  <c:v>23644.303</c:v>
                </c:pt>
                <c:pt idx="33">
                  <c:v>29959.530499999997</c:v>
                </c:pt>
                <c:pt idx="34">
                  <c:v>56656.907999999989</c:v>
                </c:pt>
                <c:pt idx="35">
                  <c:v>43825.982199999991</c:v>
                </c:pt>
                <c:pt idx="36">
                  <c:v>77907.660700000008</c:v>
                </c:pt>
                <c:pt idx="37">
                  <c:v>75249.399500000043</c:v>
                </c:pt>
                <c:pt idx="38">
                  <c:v>79066.495800000004</c:v>
                </c:pt>
                <c:pt idx="39">
                  <c:v>117938.15500000001</c:v>
                </c:pt>
                <c:pt idx="40">
                  <c:v>31453.392999999989</c:v>
                </c:pt>
                <c:pt idx="41">
                  <c:v>31011.737500000014</c:v>
                </c:pt>
                <c:pt idx="42">
                  <c:v>59583.03300000001</c:v>
                </c:pt>
                <c:pt idx="43">
                  <c:v>77448.131199999974</c:v>
                </c:pt>
                <c:pt idx="44">
                  <c:v>81623.526799999978</c:v>
                </c:pt>
                <c:pt idx="45">
                  <c:v>63133.606000000036</c:v>
                </c:pt>
                <c:pt idx="46">
                  <c:v>69193.390899999984</c:v>
                </c:pt>
                <c:pt idx="47">
                  <c:v>86152.888000000035</c:v>
                </c:pt>
              </c:numCache>
            </c:numRef>
          </c:val>
          <c:smooth val="0"/>
          <c:extLst>
            <c:ext xmlns:c16="http://schemas.microsoft.com/office/drawing/2014/chart" uri="{C3380CC4-5D6E-409C-BE32-E72D297353CC}">
              <c16:uniqueId val="{00000000-BD50-45EC-B21C-C184049E731C}"/>
            </c:ext>
          </c:extLst>
        </c:ser>
        <c:ser>
          <c:idx val="1"/>
          <c:order val="1"/>
          <c:tx>
            <c:strRef>
              <c:f>'pivot analysis'!$C$20</c:f>
              <c:strCache>
                <c:ptCount val="1"/>
                <c:pt idx="0">
                  <c:v>Sum of Profit</c:v>
                </c:pt>
              </c:strCache>
            </c:strRef>
          </c:tx>
          <c:spPr>
            <a:ln w="28575" cap="rnd">
              <a:solidFill>
                <a:schemeClr val="accent2"/>
              </a:solidFill>
              <a:round/>
            </a:ln>
            <a:effectLst/>
          </c:spPr>
          <c:marker>
            <c:symbol val="none"/>
          </c:marker>
          <c:cat>
            <c:strRef>
              <c:f>'pivot analysis'!$A$21:$A$69</c:f>
              <c:strCache>
                <c:ptCount val="48"/>
                <c:pt idx="0">
                  <c:v>Apr-2015</c:v>
                </c:pt>
                <c:pt idx="1">
                  <c:v>Apr-2016</c:v>
                </c:pt>
                <c:pt idx="2">
                  <c:v>Apr-2017</c:v>
                </c:pt>
                <c:pt idx="3">
                  <c:v>Apr-2018</c:v>
                </c:pt>
                <c:pt idx="4">
                  <c:v>Aug-2015</c:v>
                </c:pt>
                <c:pt idx="5">
                  <c:v>Aug-2016</c:v>
                </c:pt>
                <c:pt idx="6">
                  <c:v>Aug-2017</c:v>
                </c:pt>
                <c:pt idx="7">
                  <c:v>Aug-2018</c:v>
                </c:pt>
                <c:pt idx="8">
                  <c:v>Dec-2015</c:v>
                </c:pt>
                <c:pt idx="9">
                  <c:v>Dec-2016</c:v>
                </c:pt>
                <c:pt idx="10">
                  <c:v>Dec-2017</c:v>
                </c:pt>
                <c:pt idx="11">
                  <c:v>Dec-2018</c:v>
                </c:pt>
                <c:pt idx="12">
                  <c:v>Feb-2015</c:v>
                </c:pt>
                <c:pt idx="13">
                  <c:v>Feb-2016</c:v>
                </c:pt>
                <c:pt idx="14">
                  <c:v>Feb-2017</c:v>
                </c:pt>
                <c:pt idx="15">
                  <c:v>Feb-2018</c:v>
                </c:pt>
                <c:pt idx="16">
                  <c:v>Jan-2015</c:v>
                </c:pt>
                <c:pt idx="17">
                  <c:v>Jan-2016</c:v>
                </c:pt>
                <c:pt idx="18">
                  <c:v>Jan-2017</c:v>
                </c:pt>
                <c:pt idx="19">
                  <c:v>Jan-2018</c:v>
                </c:pt>
                <c:pt idx="20">
                  <c:v>Jul-2015</c:v>
                </c:pt>
                <c:pt idx="21">
                  <c:v>Jul-2016</c:v>
                </c:pt>
                <c:pt idx="22">
                  <c:v>Jul-2017</c:v>
                </c:pt>
                <c:pt idx="23">
                  <c:v>Jul-2018</c:v>
                </c:pt>
                <c:pt idx="24">
                  <c:v>Jun-2015</c:v>
                </c:pt>
                <c:pt idx="25">
                  <c:v>Jun-2016</c:v>
                </c:pt>
                <c:pt idx="26">
                  <c:v>Jun-2017</c:v>
                </c:pt>
                <c:pt idx="27">
                  <c:v>Jun-2018</c:v>
                </c:pt>
                <c:pt idx="28">
                  <c:v>Mar-2015</c:v>
                </c:pt>
                <c:pt idx="29">
                  <c:v>Mar-2016</c:v>
                </c:pt>
                <c:pt idx="30">
                  <c:v>Mar-2017</c:v>
                </c:pt>
                <c:pt idx="31">
                  <c:v>Mar-2018</c:v>
                </c:pt>
                <c:pt idx="32">
                  <c:v>May-2015</c:v>
                </c:pt>
                <c:pt idx="33">
                  <c:v>May-2016</c:v>
                </c:pt>
                <c:pt idx="34">
                  <c:v>May-2017</c:v>
                </c:pt>
                <c:pt idx="35">
                  <c:v>May-2018</c:v>
                </c:pt>
                <c:pt idx="36">
                  <c:v>Nov-2015</c:v>
                </c:pt>
                <c:pt idx="37">
                  <c:v>Nov-2016</c:v>
                </c:pt>
                <c:pt idx="38">
                  <c:v>Nov-2017</c:v>
                </c:pt>
                <c:pt idx="39">
                  <c:v>Nov-2018</c:v>
                </c:pt>
                <c:pt idx="40">
                  <c:v>Oct-2015</c:v>
                </c:pt>
                <c:pt idx="41">
                  <c:v>Oct-2016</c:v>
                </c:pt>
                <c:pt idx="42">
                  <c:v>Oct-2017</c:v>
                </c:pt>
                <c:pt idx="43">
                  <c:v>Oct-2018</c:v>
                </c:pt>
                <c:pt idx="44">
                  <c:v>Sep-2015</c:v>
                </c:pt>
                <c:pt idx="45">
                  <c:v>Sep-2016</c:v>
                </c:pt>
                <c:pt idx="46">
                  <c:v>Sep-2017</c:v>
                </c:pt>
                <c:pt idx="47">
                  <c:v>Sep-2018</c:v>
                </c:pt>
              </c:strCache>
            </c:strRef>
          </c:cat>
          <c:val>
            <c:numRef>
              <c:f>'pivot analysis'!$C$21:$C$69</c:f>
              <c:numCache>
                <c:formatCode>General</c:formatCode>
                <c:ptCount val="48"/>
                <c:pt idx="0">
                  <c:v>4517.2499999999991</c:v>
                </c:pt>
                <c:pt idx="1">
                  <c:v>3623.6400000000008</c:v>
                </c:pt>
                <c:pt idx="2">
                  <c:v>1628.4099999999999</c:v>
                </c:pt>
                <c:pt idx="3">
                  <c:v>5399.6999999999971</c:v>
                </c:pt>
                <c:pt idx="4">
                  <c:v>2308.0499999999993</c:v>
                </c:pt>
                <c:pt idx="5">
                  <c:v>3855.4499999999985</c:v>
                </c:pt>
                <c:pt idx="6">
                  <c:v>3673.6200000000008</c:v>
                </c:pt>
                <c:pt idx="7">
                  <c:v>8524.0799999999981</c:v>
                </c:pt>
                <c:pt idx="8">
                  <c:v>4671.4500000000007</c:v>
                </c:pt>
                <c:pt idx="9">
                  <c:v>8409.56</c:v>
                </c:pt>
                <c:pt idx="10">
                  <c:v>11297.410000000002</c:v>
                </c:pt>
                <c:pt idx="11">
                  <c:v>7434.7000000000044</c:v>
                </c:pt>
                <c:pt idx="12">
                  <c:v>311.89999999999998</c:v>
                </c:pt>
                <c:pt idx="13">
                  <c:v>633.7299999999999</c:v>
                </c:pt>
                <c:pt idx="14">
                  <c:v>1788.6399999999996</c:v>
                </c:pt>
                <c:pt idx="15">
                  <c:v>3014.0200000000004</c:v>
                </c:pt>
                <c:pt idx="16">
                  <c:v>2098.1000000000008</c:v>
                </c:pt>
                <c:pt idx="17">
                  <c:v>4323.6099999999997</c:v>
                </c:pt>
                <c:pt idx="18">
                  <c:v>1720.0600000000002</c:v>
                </c:pt>
                <c:pt idx="19">
                  <c:v>1507.0800000000002</c:v>
                </c:pt>
                <c:pt idx="20">
                  <c:v>4045.420000000001</c:v>
                </c:pt>
                <c:pt idx="21">
                  <c:v>3389.9700000000016</c:v>
                </c:pt>
                <c:pt idx="22">
                  <c:v>5824.9399999999978</c:v>
                </c:pt>
                <c:pt idx="23">
                  <c:v>6403.3599999999988</c:v>
                </c:pt>
                <c:pt idx="24">
                  <c:v>3595.8800000000019</c:v>
                </c:pt>
                <c:pt idx="25">
                  <c:v>3053.95</c:v>
                </c:pt>
                <c:pt idx="26">
                  <c:v>4251.34</c:v>
                </c:pt>
                <c:pt idx="27">
                  <c:v>6910.9100000000008</c:v>
                </c:pt>
                <c:pt idx="28">
                  <c:v>4863.2299999999996</c:v>
                </c:pt>
                <c:pt idx="29">
                  <c:v>6011.35</c:v>
                </c:pt>
                <c:pt idx="30">
                  <c:v>6857.2500000000036</c:v>
                </c:pt>
                <c:pt idx="31">
                  <c:v>7220.43</c:v>
                </c:pt>
                <c:pt idx="32">
                  <c:v>4672.5099999999993</c:v>
                </c:pt>
                <c:pt idx="33">
                  <c:v>5177.079999999999</c:v>
                </c:pt>
                <c:pt idx="34">
                  <c:v>5951.0800000000008</c:v>
                </c:pt>
                <c:pt idx="35">
                  <c:v>3384.8999999999992</c:v>
                </c:pt>
                <c:pt idx="36">
                  <c:v>7262.269999999995</c:v>
                </c:pt>
                <c:pt idx="37">
                  <c:v>7307.9499999999989</c:v>
                </c:pt>
                <c:pt idx="38">
                  <c:v>11200.230000000007</c:v>
                </c:pt>
                <c:pt idx="39">
                  <c:v>15869.08</c:v>
                </c:pt>
                <c:pt idx="40">
                  <c:v>3118.6400000000017</c:v>
                </c:pt>
                <c:pt idx="41">
                  <c:v>4586.5300000000016</c:v>
                </c:pt>
                <c:pt idx="42">
                  <c:v>8831.5000000000055</c:v>
                </c:pt>
                <c:pt idx="43">
                  <c:v>4502.49</c:v>
                </c:pt>
                <c:pt idx="44">
                  <c:v>6579.9999999999982</c:v>
                </c:pt>
                <c:pt idx="45">
                  <c:v>6590.9999999999982</c:v>
                </c:pt>
                <c:pt idx="46">
                  <c:v>10965.100000000008</c:v>
                </c:pt>
                <c:pt idx="47">
                  <c:v>10881.849999999993</c:v>
                </c:pt>
              </c:numCache>
            </c:numRef>
          </c:val>
          <c:smooth val="0"/>
          <c:extLst>
            <c:ext xmlns:c16="http://schemas.microsoft.com/office/drawing/2014/chart" uri="{C3380CC4-5D6E-409C-BE32-E72D297353CC}">
              <c16:uniqueId val="{00000001-BD50-45EC-B21C-C184049E731C}"/>
            </c:ext>
          </c:extLst>
        </c:ser>
        <c:dLbls>
          <c:showLegendKey val="0"/>
          <c:showVal val="0"/>
          <c:showCatName val="0"/>
          <c:showSerName val="0"/>
          <c:showPercent val="0"/>
          <c:showBubbleSize val="0"/>
        </c:dLbls>
        <c:smooth val="0"/>
        <c:axId val="350839871"/>
        <c:axId val="350840351"/>
      </c:lineChart>
      <c:catAx>
        <c:axId val="35083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0351"/>
        <c:crosses val="autoZero"/>
        <c:auto val="1"/>
        <c:lblAlgn val="ctr"/>
        <c:lblOffset val="100"/>
        <c:noMultiLvlLbl val="0"/>
      </c:catAx>
      <c:valAx>
        <c:axId val="3508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3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10</xdr:col>
      <xdr:colOff>0</xdr:colOff>
      <xdr:row>8</xdr:row>
      <xdr:rowOff>7620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3D8B3BB-3E2F-7C80-3530-0506A581F1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40680" y="0"/>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601980</xdr:colOff>
      <xdr:row>9</xdr:row>
      <xdr:rowOff>15240</xdr:rowOff>
    </xdr:from>
    <xdr:to>
      <xdr:col>9</xdr:col>
      <xdr:colOff>601980</xdr:colOff>
      <xdr:row>17</xdr:row>
      <xdr:rowOff>38099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400C94A-29C0-6D73-E5FC-0DC63F173A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33060" y="1661160"/>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99060</xdr:rowOff>
    </xdr:from>
    <xdr:to>
      <xdr:col>3</xdr:col>
      <xdr:colOff>1249680</xdr:colOff>
      <xdr:row>24</xdr:row>
      <xdr:rowOff>0</xdr:rowOff>
    </xdr:to>
    <xdr:graphicFrame macro="">
      <xdr:nvGraphicFramePr>
        <xdr:cNvPr id="2" name="Chart 1">
          <a:extLst>
            <a:ext uri="{FF2B5EF4-FFF2-40B4-BE49-F238E27FC236}">
              <a16:creationId xmlns:a16="http://schemas.microsoft.com/office/drawing/2014/main" id="{3388BB43-4A69-4B64-814B-AA407334E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10</xdr:row>
      <xdr:rowOff>76200</xdr:rowOff>
    </xdr:from>
    <xdr:to>
      <xdr:col>7</xdr:col>
      <xdr:colOff>1409700</xdr:colOff>
      <xdr:row>24</xdr:row>
      <xdr:rowOff>7620</xdr:rowOff>
    </xdr:to>
    <xdr:graphicFrame macro="">
      <xdr:nvGraphicFramePr>
        <xdr:cNvPr id="3" name="Chart 2">
          <a:extLst>
            <a:ext uri="{FF2B5EF4-FFF2-40B4-BE49-F238E27FC236}">
              <a16:creationId xmlns:a16="http://schemas.microsoft.com/office/drawing/2014/main" id="{E69B7E17-B8F2-463F-A411-C0D161534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320040</xdr:colOff>
      <xdr:row>10</xdr:row>
      <xdr:rowOff>30480</xdr:rowOff>
    </xdr:from>
    <xdr:to>
      <xdr:col>15</xdr:col>
      <xdr:colOff>571500</xdr:colOff>
      <xdr:row>23</xdr:row>
      <xdr:rowOff>152400</xdr:rowOff>
    </xdr:to>
    <xdr:graphicFrame macro="">
      <xdr:nvGraphicFramePr>
        <xdr:cNvPr id="4" name="Chart 3">
          <a:extLst>
            <a:ext uri="{FF2B5EF4-FFF2-40B4-BE49-F238E27FC236}">
              <a16:creationId xmlns:a16="http://schemas.microsoft.com/office/drawing/2014/main" id="{91E72F90-A923-4441-9779-CD285F80A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27</xdr:row>
      <xdr:rowOff>0</xdr:rowOff>
    </xdr:from>
    <xdr:to>
      <xdr:col>4</xdr:col>
      <xdr:colOff>121920</xdr:colOff>
      <xdr:row>35</xdr:row>
      <xdr:rowOff>7620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CF98BBA5-5E16-4018-8D51-34F0547E61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23260" y="5166360"/>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27</xdr:row>
      <xdr:rowOff>15240</xdr:rowOff>
    </xdr:from>
    <xdr:to>
      <xdr:col>6</xdr:col>
      <xdr:colOff>45720</xdr:colOff>
      <xdr:row>34</xdr:row>
      <xdr:rowOff>152399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C24C4165-39F5-4416-9EB7-CDF6B198D04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01640" y="5181600"/>
              <a:ext cx="182880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SHITA" refreshedDate="46185.48436412037" createdVersion="8" refreshedVersion="8" minRefreshableVersion="3" recordCount="9800" xr:uid="{5DD3C5AE-1131-4656-A1C1-92F355A57596}">
  <cacheSource type="worksheet">
    <worksheetSource name="SalesData"/>
  </cacheSource>
  <cacheFields count="25">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0"/>
    </cacheField>
    <cacheField name="Discount " numFmtId="0">
      <sharedItems containsSemiMixedTypes="0" containsString="0" containsNumber="1" minValue="0" maxValue="0.3"/>
    </cacheField>
    <cacheField name="Profit" numFmtId="0">
      <sharedItems containsSemiMixedTypes="0" containsString="0" containsNumber="1" minValue="-2447.9899999999998" maxValue="4199.99"/>
    </cacheField>
    <cacheField name="Duplicate_Check" numFmtId="0">
      <sharedItems containsSemiMixedTypes="0" containsString="0" containsNumber="1" containsInteger="1" minValue="1" maxValue="14"/>
    </cacheField>
    <cacheField name="month" numFmtId="0">
      <sharedItems count="48">
        <s v="Nov-2017"/>
        <s v="Jun-2017"/>
        <s v="Oct-2016"/>
        <s v="Jun-2015"/>
        <s v="Apr-2018"/>
        <s v="Dec-2017"/>
        <s v="Nov-2016"/>
        <s v="Nov-2015"/>
        <s v="May-2015"/>
        <s v="Aug-2015"/>
        <s v="Jul-2018"/>
        <s v="Sep-2016"/>
        <s v="Jan-2017"/>
        <s v="Oct-2018"/>
        <s v="Dec-2016"/>
        <s v="Sep-2018"/>
        <s v="Jul-2017"/>
        <s v="Mar-2017"/>
        <s v="Oct-2015"/>
        <s v="Apr-2016"/>
        <s v="Dec-2015"/>
        <s v="Sep-2017"/>
        <s v="Dec-2018"/>
        <s v="Nov-2018"/>
        <s v="May-2018"/>
        <s v="Apr-2017"/>
        <s v="Jan-2016"/>
        <s v="Jun-2018"/>
        <s v="Aug-2017"/>
        <s v="Mar-2016"/>
        <s v="Sep-2015"/>
        <s v="Feb-2018"/>
        <s v="Oct-2017"/>
        <s v="May-2016"/>
        <s v="Mar-2015"/>
        <s v="May-2017"/>
        <s v="Feb-2016"/>
        <s v="Aug-2016"/>
        <s v="Jul-2016"/>
        <s v="Jul-2015"/>
        <s v="Jun-2016"/>
        <s v="Apr-2015"/>
        <s v="Mar-2018"/>
        <s v="Aug-2018"/>
        <s v="Jan-2018"/>
        <s v="Feb-2015"/>
        <s v="Jan-2015"/>
        <s v="Feb-2017"/>
      </sharedItems>
    </cacheField>
    <cacheField name="quarter" numFmtId="0">
      <sharedItems containsSemiMixedTypes="0" containsString="0" containsNumber="1" containsInteger="1" minValue="1" maxValue="4"/>
    </cacheField>
    <cacheField name="Month_Num" numFmtId="0">
      <sharedItems containsSemiMixedTypes="0" containsString="0" containsNumber="1" containsInteger="1" minValue="201501" maxValue="201812" count="48">
        <n v="201711"/>
        <n v="201706"/>
        <n v="201610"/>
        <n v="201506"/>
        <n v="201804"/>
        <n v="201712"/>
        <n v="201611"/>
        <n v="201511"/>
        <n v="201505"/>
        <n v="201508"/>
        <n v="201807"/>
        <n v="201609"/>
        <n v="201701"/>
        <n v="201810"/>
        <n v="201612"/>
        <n v="201809"/>
        <n v="201707"/>
        <n v="201703"/>
        <n v="201510"/>
        <n v="201604"/>
        <n v="201512"/>
        <n v="201709"/>
        <n v="201812"/>
        <n v="201811"/>
        <n v="201805"/>
        <n v="201704"/>
        <n v="201601"/>
        <n v="201806"/>
        <n v="201708"/>
        <n v="201603"/>
        <n v="201509"/>
        <n v="201802"/>
        <n v="201710"/>
        <n v="201605"/>
        <n v="201503"/>
        <n v="201705"/>
        <n v="201602"/>
        <n v="201608"/>
        <n v="201607"/>
        <n v="201507"/>
        <n v="201606"/>
        <n v="201504"/>
        <n v="201803"/>
        <n v="201808"/>
        <n v="201801"/>
        <n v="201502"/>
        <n v="201501"/>
        <n v="201702"/>
      </sharedItems>
    </cacheField>
  </cacheFields>
  <extLst>
    <ext xmlns:x14="http://schemas.microsoft.com/office/spreadsheetml/2009/9/main" uri="{725AE2AE-9491-48be-B2B4-4EB974FC3084}">
      <x14:pivotCacheDefinition pivotCacheId="1070400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n v="261.95999999999998"/>
    <n v="6"/>
    <n v="0"/>
    <n v="57.63"/>
    <n v="2"/>
    <x v="0"/>
    <n v="4"/>
    <x v="0"/>
  </r>
  <r>
    <n v="2"/>
    <s v="CA-2017-152156"/>
    <d v="2017-11-08T00:00:00"/>
    <d v="2017-11-11T00:00:00"/>
    <s v="Second Class"/>
    <s v="CG-12520"/>
    <s v="Claire Gute"/>
    <s v="Consumer"/>
    <s v="United States"/>
    <s v="Henderson"/>
    <s v="Kentucky"/>
    <n v="42420"/>
    <x v="0"/>
    <s v="FUR-CH-10000454"/>
    <x v="0"/>
    <s v="Chairs"/>
    <s v="Hon Deluxe Fabric Upholstered Stacking Chairs, Rounded Back"/>
    <n v="731.94"/>
    <n v="1"/>
    <n v="0.2"/>
    <n v="139.07"/>
    <n v="2"/>
    <x v="0"/>
    <n v="4"/>
    <x v="0"/>
  </r>
  <r>
    <n v="3"/>
    <s v="CA-2017-138688"/>
    <d v="2017-06-12T00:00:00"/>
    <d v="2017-06-16T00:00:00"/>
    <s v="Second Class"/>
    <s v="DV-13045"/>
    <s v="Darrin Van Huff"/>
    <s v="Corporate"/>
    <s v="United States"/>
    <s v="Los Angeles"/>
    <s v="California"/>
    <n v="90036"/>
    <x v="1"/>
    <s v="OFF-LA-10000240"/>
    <x v="1"/>
    <s v="Labels"/>
    <s v="Self-Adhesive Address Labels for Typewriters by Universal"/>
    <n v="14.62"/>
    <n v="2"/>
    <n v="0.2"/>
    <n v="5.12"/>
    <n v="1"/>
    <x v="1"/>
    <n v="2"/>
    <x v="1"/>
  </r>
  <r>
    <n v="4"/>
    <s v="US-2016-108966"/>
    <d v="2016-10-11T00:00:00"/>
    <d v="2016-10-18T00:00:00"/>
    <s v="Standard Class"/>
    <s v="SO-20335"/>
    <s v="Sean O'Donnell"/>
    <s v="Consumer"/>
    <s v="United States"/>
    <s v="Fort Lauderdale"/>
    <s v="Florida"/>
    <n v="33311"/>
    <x v="0"/>
    <s v="FUR-TA-10000577"/>
    <x v="0"/>
    <s v="Tables"/>
    <s v="Bretford CR4500 Series Slim Rectangular Table"/>
    <n v="957.57749999999999"/>
    <n v="9"/>
    <n v="0"/>
    <n v="296.85000000000002"/>
    <n v="2"/>
    <x v="2"/>
    <n v="4"/>
    <x v="2"/>
  </r>
  <r>
    <n v="5"/>
    <s v="US-2016-108966"/>
    <d v="2016-10-11T00:00:00"/>
    <d v="2016-10-18T00:00:00"/>
    <s v="Standard Class"/>
    <s v="SO-20335"/>
    <s v="Sean O'Donnell"/>
    <s v="Consumer"/>
    <s v="United States"/>
    <s v="Fort Lauderdale"/>
    <s v="Florida"/>
    <n v="33311"/>
    <x v="0"/>
    <s v="OFF-ST-10000760"/>
    <x v="1"/>
    <s v="Storage"/>
    <s v="Eldon Fold 'N Roll Cart System"/>
    <n v="22.367999999999999"/>
    <n v="6"/>
    <n v="0"/>
    <n v="6.93"/>
    <n v="2"/>
    <x v="2"/>
    <n v="4"/>
    <x v="2"/>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n v="48.86"/>
    <n v="9"/>
    <n v="0.3"/>
    <n v="-11.24"/>
    <n v="7"/>
    <x v="3"/>
    <n v="2"/>
    <x v="3"/>
  </r>
  <r>
    <n v="7"/>
    <s v="CA-2015-115812"/>
    <d v="2015-06-09T00:00:00"/>
    <d v="2015-06-14T00:00:00"/>
    <s v="Standard Class"/>
    <s v="BH-11710"/>
    <s v="Brosina Hoffman"/>
    <s v="Consumer"/>
    <s v="United States"/>
    <s v="Los Angeles"/>
    <s v="California"/>
    <n v="90032"/>
    <x v="1"/>
    <s v="OFF-AR-10002833"/>
    <x v="1"/>
    <s v="Art"/>
    <s v="Newell 322"/>
    <n v="7.28"/>
    <n v="9"/>
    <n v="0.2"/>
    <n v="0.44"/>
    <n v="7"/>
    <x v="3"/>
    <n v="2"/>
    <x v="3"/>
  </r>
  <r>
    <n v="8"/>
    <s v="CA-2015-115812"/>
    <d v="2015-06-09T00:00:00"/>
    <d v="2015-06-14T00:00:00"/>
    <s v="Standard Class"/>
    <s v="BH-11710"/>
    <s v="Brosina Hoffman"/>
    <s v="Consumer"/>
    <s v="United States"/>
    <s v="Los Angeles"/>
    <s v="California"/>
    <n v="90032"/>
    <x v="1"/>
    <s v="TEC-PH-10002275"/>
    <x v="2"/>
    <s v="Phones"/>
    <s v="Mitel 5320 IP Phone VoIP phone"/>
    <n v="907.15200000000004"/>
    <n v="4"/>
    <n v="0"/>
    <n v="145.13999999999999"/>
    <n v="7"/>
    <x v="3"/>
    <n v="2"/>
    <x v="3"/>
  </r>
  <r>
    <n v="9"/>
    <s v="CA-2015-115812"/>
    <d v="2015-06-09T00:00:00"/>
    <d v="2015-06-14T00:00:00"/>
    <s v="Standard Class"/>
    <s v="BH-11710"/>
    <s v="Brosina Hoffman"/>
    <s v="Consumer"/>
    <s v="United States"/>
    <s v="Los Angeles"/>
    <s v="California"/>
    <n v="90032"/>
    <x v="1"/>
    <s v="OFF-BI-10003910"/>
    <x v="1"/>
    <s v="Binders"/>
    <s v="DXL Angle-View Binders with Locking Rings by Samsill"/>
    <n v="18.504000000000001"/>
    <n v="1"/>
    <n v="0"/>
    <n v="3.15"/>
    <n v="7"/>
    <x v="3"/>
    <n v="2"/>
    <x v="3"/>
  </r>
  <r>
    <n v="10"/>
    <s v="CA-2015-115812"/>
    <d v="2015-06-09T00:00:00"/>
    <d v="2015-06-14T00:00:00"/>
    <s v="Standard Class"/>
    <s v="BH-11710"/>
    <s v="Brosina Hoffman"/>
    <s v="Consumer"/>
    <s v="United States"/>
    <s v="Los Angeles"/>
    <s v="California"/>
    <n v="90032"/>
    <x v="1"/>
    <s v="OFF-AP-10002892"/>
    <x v="1"/>
    <s v="Appliances"/>
    <s v="Belkin F5C206VTEL 6 Outlet Surge"/>
    <n v="114.9"/>
    <n v="2"/>
    <n v="0"/>
    <n v="33.32"/>
    <n v="7"/>
    <x v="3"/>
    <n v="2"/>
    <x v="3"/>
  </r>
  <r>
    <n v="11"/>
    <s v="CA-2015-115812"/>
    <d v="2015-06-09T00:00:00"/>
    <d v="2015-06-14T00:00:00"/>
    <s v="Standard Class"/>
    <s v="BH-11710"/>
    <s v="Brosina Hoffman"/>
    <s v="Consumer"/>
    <s v="United States"/>
    <s v="Los Angeles"/>
    <s v="California"/>
    <n v="90032"/>
    <x v="1"/>
    <s v="FUR-TA-10001539"/>
    <x v="0"/>
    <s v="Tables"/>
    <s v="Chromcraft Rectangular Conference Tables"/>
    <n v="1706.184"/>
    <n v="8"/>
    <n v="0"/>
    <n v="563.04"/>
    <n v="7"/>
    <x v="3"/>
    <n v="2"/>
    <x v="3"/>
  </r>
  <r>
    <n v="12"/>
    <s v="CA-2015-115812"/>
    <d v="2015-06-09T00:00:00"/>
    <d v="2015-06-14T00:00:00"/>
    <s v="Standard Class"/>
    <s v="BH-11710"/>
    <s v="Brosina Hoffman"/>
    <s v="Consumer"/>
    <s v="United States"/>
    <s v="Los Angeles"/>
    <s v="California"/>
    <n v="90032"/>
    <x v="1"/>
    <s v="TEC-PH-10002033"/>
    <x v="2"/>
    <s v="Phones"/>
    <s v="Konftel 250 ConferenceÂ phoneÂ - Charcoal black"/>
    <n v="911.42399999999998"/>
    <n v="4"/>
    <n v="0.1"/>
    <n v="145.83000000000001"/>
    <n v="7"/>
    <x v="3"/>
    <n v="2"/>
    <x v="3"/>
  </r>
  <r>
    <n v="13"/>
    <s v="CA-2018-114412"/>
    <d v="2018-04-15T00:00:00"/>
    <d v="2018-04-20T00:00:00"/>
    <s v="Standard Class"/>
    <s v="AA-10480"/>
    <s v="Andrew Allen"/>
    <s v="Consumer"/>
    <s v="United States"/>
    <s v="Concord"/>
    <s v="North Carolina"/>
    <n v="28027"/>
    <x v="0"/>
    <s v="OFF-PA-10002365"/>
    <x v="1"/>
    <s v="Paper"/>
    <s v="Xerox 1967"/>
    <n v="15.552"/>
    <n v="2"/>
    <n v="0"/>
    <n v="2.1800000000000002"/>
    <n v="1"/>
    <x v="4"/>
    <n v="2"/>
    <x v="4"/>
  </r>
  <r>
    <n v="14"/>
    <s v="CA-2017-161389"/>
    <d v="2017-12-05T00:00:00"/>
    <d v="2017-12-10T00:00:00"/>
    <s v="Standard Class"/>
    <s v="IM-15070"/>
    <s v="Irene Maddox"/>
    <s v="Consumer"/>
    <s v="United States"/>
    <s v="Seattle"/>
    <s v="Washington"/>
    <n v="98103"/>
    <x v="1"/>
    <s v="OFF-BI-10003656"/>
    <x v="1"/>
    <s v="Binders"/>
    <s v="Fellowes PB200 Plastic Comb Binding Machine"/>
    <n v="407.976"/>
    <n v="10"/>
    <n v="0.1"/>
    <n v="28.56"/>
    <n v="1"/>
    <x v="5"/>
    <n v="4"/>
    <x v="5"/>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n v="68.81"/>
    <n v="5"/>
    <n v="0"/>
    <n v="24.08"/>
    <n v="2"/>
    <x v="6"/>
    <n v="4"/>
    <x v="6"/>
  </r>
  <r>
    <n v="16"/>
    <s v="US-2016-118983"/>
    <d v="2016-11-22T00:00:00"/>
    <d v="2016-11-26T00:00:00"/>
    <s v="Standard Class"/>
    <s v="HP-14815"/>
    <s v="Harold Pawlan"/>
    <s v="Home Office"/>
    <s v="United States"/>
    <s v="Fort Worth"/>
    <s v="Texas"/>
    <n v="76106"/>
    <x v="2"/>
    <s v="OFF-BI-10000756"/>
    <x v="1"/>
    <s v="Binders"/>
    <s v="Storex DuraTech Recycled Plastic Frosted Binders"/>
    <n v="2.544"/>
    <n v="7"/>
    <n v="0.2"/>
    <n v="0.48"/>
    <n v="2"/>
    <x v="6"/>
    <n v="4"/>
    <x v="6"/>
  </r>
  <r>
    <n v="17"/>
    <s v="CA-2015-105893"/>
    <d v="2015-11-11T00:00:00"/>
    <d v="2015-11-18T00:00:00"/>
    <s v="Standard Class"/>
    <s v="PK-19075"/>
    <s v="Pete Kriz"/>
    <s v="Consumer"/>
    <s v="United States"/>
    <s v="Madison"/>
    <s v="Wisconsin"/>
    <n v="53711"/>
    <x v="2"/>
    <s v="OFF-ST-10004186"/>
    <x v="1"/>
    <s v="Storage"/>
    <s v="Stur-D-Stor Shelving, Vertical 5-Shelf: 72&quot;H x 36&quot;W x 18 1/2&quot;D"/>
    <n v="665.88"/>
    <n v="2"/>
    <n v="0.1"/>
    <n v="146.49"/>
    <n v="1"/>
    <x v="7"/>
    <n v="4"/>
    <x v="7"/>
  </r>
  <r>
    <n v="18"/>
    <s v="CA-2015-167164"/>
    <d v="2015-05-13T00:00:00"/>
    <d v="2015-05-15T00:00:00"/>
    <s v="Second Class"/>
    <s v="AG-10270"/>
    <s v="Alejandro Grove"/>
    <s v="Consumer"/>
    <s v="United States"/>
    <s v="West Jordan"/>
    <s v="Utah"/>
    <n v="84084"/>
    <x v="1"/>
    <s v="OFF-ST-10000107"/>
    <x v="1"/>
    <s v="Storage"/>
    <s v="Fellowes Super Stor/Drawer"/>
    <n v="55.5"/>
    <n v="4"/>
    <n v="0.1"/>
    <n v="18.32"/>
    <n v="1"/>
    <x v="8"/>
    <n v="2"/>
    <x v="8"/>
  </r>
  <r>
    <n v="19"/>
    <s v="CA-2015-143336"/>
    <d v="2015-08-27T00:00:00"/>
    <d v="2015-09-01T00:00:00"/>
    <s v="Second Class"/>
    <s v="ZD-21925"/>
    <s v="Zuschuss Donatelli"/>
    <s v="Consumer"/>
    <s v="United States"/>
    <s v="San Francisco"/>
    <s v="California"/>
    <n v="94109"/>
    <x v="1"/>
    <s v="OFF-AR-10003056"/>
    <x v="1"/>
    <s v="Art"/>
    <s v="Newell 341"/>
    <n v="8.56"/>
    <n v="3"/>
    <n v="0.1"/>
    <n v="1.2"/>
    <n v="3"/>
    <x v="9"/>
    <n v="3"/>
    <x v="9"/>
  </r>
  <r>
    <n v="20"/>
    <s v="CA-2015-143336"/>
    <d v="2015-08-27T00:00:00"/>
    <d v="2015-09-01T00:00:00"/>
    <s v="Second Class"/>
    <s v="ZD-21925"/>
    <s v="Zuschuss Donatelli"/>
    <s v="Consumer"/>
    <s v="United States"/>
    <s v="San Francisco"/>
    <s v="California"/>
    <n v="94109"/>
    <x v="1"/>
    <s v="TEC-PH-10001949"/>
    <x v="2"/>
    <s v="Phones"/>
    <s v="Cisco SPA 501G IP Phone"/>
    <n v="213.48"/>
    <n v="6"/>
    <n v="0.1"/>
    <n v="59.77"/>
    <n v="3"/>
    <x v="9"/>
    <n v="3"/>
    <x v="9"/>
  </r>
  <r>
    <n v="21"/>
    <s v="CA-2015-143336"/>
    <d v="2015-08-27T00:00:00"/>
    <d v="2015-09-01T00:00:00"/>
    <s v="Second Class"/>
    <s v="ZD-21925"/>
    <s v="Zuschuss Donatelli"/>
    <s v="Consumer"/>
    <s v="United States"/>
    <s v="San Francisco"/>
    <s v="California"/>
    <n v="94109"/>
    <x v="1"/>
    <s v="OFF-BI-10002215"/>
    <x v="1"/>
    <s v="Binders"/>
    <s v="Wilson Jones Hanging View Binder, White, 1&quot;"/>
    <n v="22.72"/>
    <n v="9"/>
    <n v="0"/>
    <n v="7.95"/>
    <n v="3"/>
    <x v="9"/>
    <n v="3"/>
    <x v="9"/>
  </r>
  <r>
    <n v="22"/>
    <s v="CA-2017-137330"/>
    <d v="2017-12-09T00:00:00"/>
    <d v="2017-12-13T00:00:00"/>
    <s v="Standard Class"/>
    <s v="KB-16585"/>
    <s v="Ken Black"/>
    <s v="Corporate"/>
    <s v="United States"/>
    <s v="Fremont"/>
    <s v="Nebraska"/>
    <n v="68025"/>
    <x v="2"/>
    <s v="OFF-AR-10000246"/>
    <x v="1"/>
    <s v="Art"/>
    <s v="Newell 318"/>
    <n v="19.46"/>
    <n v="2"/>
    <n v="0.2"/>
    <n v="4.87"/>
    <n v="2"/>
    <x v="5"/>
    <n v="4"/>
    <x v="5"/>
  </r>
  <r>
    <n v="23"/>
    <s v="CA-2017-137330"/>
    <d v="2017-12-09T00:00:00"/>
    <d v="2017-12-13T00:00:00"/>
    <s v="Standard Class"/>
    <s v="KB-16585"/>
    <s v="Ken Black"/>
    <s v="Corporate"/>
    <s v="United States"/>
    <s v="Fremont"/>
    <s v="Nebraska"/>
    <n v="68025"/>
    <x v="2"/>
    <s v="OFF-AP-10001492"/>
    <x v="1"/>
    <s v="Appliances"/>
    <s v="Acco Six-Outlet Power Strip, 4' Cord Length"/>
    <n v="60.34"/>
    <n v="10"/>
    <n v="0.3"/>
    <n v="-19.91"/>
    <n v="2"/>
    <x v="5"/>
    <n v="4"/>
    <x v="5"/>
  </r>
  <r>
    <n v="24"/>
    <s v="US-2018-156909"/>
    <d v="2018-07-16T00:00:00"/>
    <d v="2018-07-18T00:00:00"/>
    <s v="Second Class"/>
    <s v="SF-20065"/>
    <s v="Sandra Flanagan"/>
    <s v="Consumer"/>
    <s v="United States"/>
    <s v="Philadelphia"/>
    <s v="Pennsylvania"/>
    <n v="19140"/>
    <x v="3"/>
    <s v="FUR-CH-10002774"/>
    <x v="0"/>
    <s v="Chairs"/>
    <s v="Global Deluxe Stacking Chair, Gray"/>
    <n v="71.372"/>
    <n v="2"/>
    <n v="0.2"/>
    <n v="7.85"/>
    <n v="1"/>
    <x v="10"/>
    <n v="3"/>
    <x v="10"/>
  </r>
  <r>
    <n v="25"/>
    <s v="CA-2016-106320"/>
    <d v="2016-09-25T00:00:00"/>
    <d v="2016-09-30T00:00:00"/>
    <s v="Standard Class"/>
    <s v="EB-13870"/>
    <s v="Emily Burns"/>
    <s v="Consumer"/>
    <s v="United States"/>
    <s v="Orem"/>
    <s v="Utah"/>
    <n v="84057"/>
    <x v="1"/>
    <s v="FUR-TA-10000577"/>
    <x v="0"/>
    <s v="Tables"/>
    <s v="Bretford CR4500 Series Slim Rectangular Table"/>
    <n v="1044.6300000000001"/>
    <n v="2"/>
    <n v="0.1"/>
    <n v="62.68"/>
    <n v="1"/>
    <x v="11"/>
    <n v="3"/>
    <x v="11"/>
  </r>
  <r>
    <n v="26"/>
    <s v="CA-2017-121755"/>
    <d v="2017-01-16T00:00:00"/>
    <d v="2017-01-20T00:00:00"/>
    <s v="Second Class"/>
    <s v="EH-13945"/>
    <s v="Eric Hoffmann"/>
    <s v="Consumer"/>
    <s v="United States"/>
    <s v="Los Angeles"/>
    <s v="California"/>
    <n v="90049"/>
    <x v="1"/>
    <s v="OFF-BI-10001634"/>
    <x v="1"/>
    <s v="Binders"/>
    <s v="Wilson Jones Active Use Binders"/>
    <n v="11.648"/>
    <n v="10"/>
    <n v="0"/>
    <n v="0.7"/>
    <n v="2"/>
    <x v="12"/>
    <n v="1"/>
    <x v="12"/>
  </r>
  <r>
    <n v="27"/>
    <s v="CA-2017-121755"/>
    <d v="2017-01-16T00:00:00"/>
    <d v="2017-01-20T00:00:00"/>
    <s v="Second Class"/>
    <s v="EH-13945"/>
    <s v="Eric Hoffmann"/>
    <s v="Consumer"/>
    <s v="United States"/>
    <s v="Los Angeles"/>
    <s v="California"/>
    <n v="90049"/>
    <x v="1"/>
    <s v="TEC-AC-10003027"/>
    <x v="2"/>
    <s v="Accessories"/>
    <s v="ImationÂ 8GB Mini TravelDrive USB 2.0Â Flash Drive"/>
    <n v="90.57"/>
    <n v="6"/>
    <n v="0"/>
    <n v="28.98"/>
    <n v="2"/>
    <x v="12"/>
    <n v="1"/>
    <x v="12"/>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n v="3083.43"/>
    <n v="10"/>
    <n v="0.2"/>
    <n v="370.01"/>
    <n v="7"/>
    <x v="11"/>
    <n v="3"/>
    <x v="11"/>
  </r>
  <r>
    <n v="29"/>
    <s v="US-2016-150630"/>
    <d v="2016-09-17T00:00:00"/>
    <d v="2016-09-21T00:00:00"/>
    <s v="Standard Class"/>
    <s v="TB-21520"/>
    <s v="Tracy Blumstein"/>
    <s v="Consumer"/>
    <s v="United States"/>
    <s v="Philadelphia"/>
    <s v="Pennsylvania"/>
    <n v="19140"/>
    <x v="3"/>
    <s v="OFF-BI-10000474"/>
    <x v="1"/>
    <s v="Binders"/>
    <s v="Avery Recycled Flexi-View Covers for Binding Systems"/>
    <n v="9.6180000000000003"/>
    <n v="8"/>
    <n v="0.2"/>
    <n v="0.77"/>
    <n v="7"/>
    <x v="11"/>
    <n v="3"/>
    <x v="11"/>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n v="124.2"/>
    <n v="5"/>
    <n v="0.1"/>
    <n v="11.18"/>
    <n v="7"/>
    <x v="11"/>
    <n v="3"/>
    <x v="11"/>
  </r>
  <r>
    <n v="31"/>
    <s v="US-2016-150630"/>
    <d v="2016-09-17T00:00:00"/>
    <d v="2016-09-21T00:00:00"/>
    <s v="Standard Class"/>
    <s v="TB-21520"/>
    <s v="Tracy Blumstein"/>
    <s v="Consumer"/>
    <s v="United States"/>
    <s v="Philadelphia"/>
    <s v="Pennsylvania"/>
    <n v="19140"/>
    <x v="3"/>
    <s v="OFF-EN-10001509"/>
    <x v="1"/>
    <s v="Envelopes"/>
    <s v="Poly String Tie Envelopes"/>
    <n v="3.2639999999999998"/>
    <n v="4"/>
    <n v="0.2"/>
    <n v="0.52"/>
    <n v="7"/>
    <x v="11"/>
    <n v="3"/>
    <x v="11"/>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n v="86.304000000000002"/>
    <n v="5"/>
    <n v="0.3"/>
    <n v="-20.71"/>
    <n v="7"/>
    <x v="11"/>
    <n v="3"/>
    <x v="11"/>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n v="6.8579999999999997"/>
    <n v="5"/>
    <n v="0"/>
    <n v="0.75"/>
    <n v="7"/>
    <x v="11"/>
    <n v="3"/>
    <x v="11"/>
  </r>
  <r>
    <n v="34"/>
    <s v="US-2016-150630"/>
    <d v="2016-09-17T00:00:00"/>
    <d v="2016-09-21T00:00:00"/>
    <s v="Standard Class"/>
    <s v="TB-21520"/>
    <s v="Tracy Blumstein"/>
    <s v="Consumer"/>
    <s v="United States"/>
    <s v="Philadelphia"/>
    <s v="Pennsylvania"/>
    <n v="19140"/>
    <x v="3"/>
    <s v="OFF-AR-10001683"/>
    <x v="1"/>
    <s v="Art"/>
    <s v="Lumber Crayons"/>
    <n v="15.76"/>
    <n v="10"/>
    <n v="0"/>
    <n v="5.36"/>
    <n v="7"/>
    <x v="11"/>
    <n v="3"/>
    <x v="11"/>
  </r>
  <r>
    <n v="35"/>
    <s v="CA-2018-107727"/>
    <d v="2018-10-19T00:00:00"/>
    <d v="2018-10-23T00:00:00"/>
    <s v="Second Class"/>
    <s v="MA-17560"/>
    <s v="Matt Abelman"/>
    <s v="Home Office"/>
    <s v="United States"/>
    <s v="Houston"/>
    <s v="Texas"/>
    <n v="77095"/>
    <x v="2"/>
    <s v="OFF-PA-10000249"/>
    <x v="1"/>
    <s v="Paper"/>
    <s v="Easy-staple paper"/>
    <n v="29.472000000000001"/>
    <n v="2"/>
    <n v="0"/>
    <n v="9.73"/>
    <n v="1"/>
    <x v="13"/>
    <n v="4"/>
    <x v="13"/>
  </r>
  <r>
    <n v="36"/>
    <s v="CA-2017-117590"/>
    <d v="2017-12-08T00:00:00"/>
    <d v="2017-12-10T00:00:00"/>
    <s v="First Class"/>
    <s v="GH-14485"/>
    <s v="Gene Hale"/>
    <s v="Corporate"/>
    <s v="United States"/>
    <s v="Richardson"/>
    <s v="Texas"/>
    <n v="75080"/>
    <x v="2"/>
    <s v="TEC-PH-10004977"/>
    <x v="2"/>
    <s v="Phones"/>
    <s v="GE 30524EE4"/>
    <n v="1097.5440000000001"/>
    <n v="9"/>
    <n v="0.3"/>
    <n v="-362.19"/>
    <n v="2"/>
    <x v="5"/>
    <n v="4"/>
    <x v="5"/>
  </r>
  <r>
    <n v="37"/>
    <s v="CA-2017-117590"/>
    <d v="2017-12-08T00:00:00"/>
    <d v="2017-12-10T00:00:00"/>
    <s v="First Class"/>
    <s v="GH-14485"/>
    <s v="Gene Hale"/>
    <s v="Corporate"/>
    <s v="United States"/>
    <s v="Richardson"/>
    <s v="Texas"/>
    <n v="75080"/>
    <x v="2"/>
    <s v="FUR-FU-10003664"/>
    <x v="0"/>
    <s v="Furnishings"/>
    <s v="Electrix Architect's Clamp-On Swing Arm Lamp, Black"/>
    <n v="190.92"/>
    <n v="5"/>
    <n v="0.2"/>
    <n v="55.37"/>
    <n v="2"/>
    <x v="5"/>
    <n v="4"/>
    <x v="5"/>
  </r>
  <r>
    <n v="38"/>
    <s v="CA-2016-117415"/>
    <d v="2016-12-27T00:00:00"/>
    <d v="2016-12-31T00:00:00"/>
    <s v="Standard Class"/>
    <s v="SN-20710"/>
    <s v="Steve Nguyen"/>
    <s v="Home Office"/>
    <s v="United States"/>
    <s v="Houston"/>
    <s v="Texas"/>
    <n v="77041"/>
    <x v="2"/>
    <s v="OFF-EN-10002986"/>
    <x v="1"/>
    <s v="Envelopes"/>
    <s v="#10-4 1/8&quot; x 9 1/2&quot; Premium Diagonal Seam Envelopes"/>
    <n v="113.328"/>
    <n v="8"/>
    <n v="0.1"/>
    <n v="24.93"/>
    <n v="4"/>
    <x v="14"/>
    <n v="4"/>
    <x v="14"/>
  </r>
  <r>
    <n v="39"/>
    <s v="CA-2016-117415"/>
    <d v="2016-12-27T00:00:00"/>
    <d v="2016-12-31T00:00:00"/>
    <s v="Standard Class"/>
    <s v="SN-20710"/>
    <s v="Steve Nguyen"/>
    <s v="Home Office"/>
    <s v="United States"/>
    <s v="Houston"/>
    <s v="Texas"/>
    <n v="77041"/>
    <x v="2"/>
    <s v="FUR-BO-10002545"/>
    <x v="0"/>
    <s v="Bookcases"/>
    <s v="Atlantic Metals Mobile 3-Shelf Bookcases, Custom Colors"/>
    <n v="532.39919999999995"/>
    <n v="5"/>
    <n v="0"/>
    <n v="58.56"/>
    <n v="4"/>
    <x v="14"/>
    <n v="4"/>
    <x v="14"/>
  </r>
  <r>
    <n v="40"/>
    <s v="CA-2016-117415"/>
    <d v="2016-12-27T00:00:00"/>
    <d v="2016-12-31T00:00:00"/>
    <s v="Standard Class"/>
    <s v="SN-20710"/>
    <s v="Steve Nguyen"/>
    <s v="Home Office"/>
    <s v="United States"/>
    <s v="Houston"/>
    <s v="Texas"/>
    <n v="77041"/>
    <x v="2"/>
    <s v="FUR-CH-10004218"/>
    <x v="0"/>
    <s v="Chairs"/>
    <s v="Global Fabric Manager's Chair, Dark Gray"/>
    <n v="212.05799999999999"/>
    <n v="1"/>
    <n v="0"/>
    <n v="10.6"/>
    <n v="4"/>
    <x v="14"/>
    <n v="4"/>
    <x v="14"/>
  </r>
  <r>
    <n v="41"/>
    <s v="CA-2016-117415"/>
    <d v="2016-12-27T00:00:00"/>
    <d v="2016-12-31T00:00:00"/>
    <s v="Standard Class"/>
    <s v="SN-20710"/>
    <s v="Steve Nguyen"/>
    <s v="Home Office"/>
    <s v="United States"/>
    <s v="Houston"/>
    <s v="Texas"/>
    <n v="77041"/>
    <x v="2"/>
    <s v="TEC-PH-10000486"/>
    <x v="2"/>
    <s v="Phones"/>
    <s v="Plantronics HL10 Handset Lifter"/>
    <n v="371.16800000000001"/>
    <n v="4"/>
    <n v="0.2"/>
    <n v="18.559999999999999"/>
    <n v="4"/>
    <x v="14"/>
    <n v="4"/>
    <x v="14"/>
  </r>
  <r>
    <n v="42"/>
    <s v="CA-2018-120999"/>
    <d v="2018-09-10T00:00:00"/>
    <d v="2018-09-15T00:00:00"/>
    <s v="Standard Class"/>
    <s v="LC-16930"/>
    <s v="Linda Cazamias"/>
    <s v="Corporate"/>
    <s v="United States"/>
    <s v="Naperville"/>
    <s v="Illinois"/>
    <n v="60540"/>
    <x v="2"/>
    <s v="TEC-PH-10004093"/>
    <x v="2"/>
    <s v="Phones"/>
    <s v="Panasonic Kx-TS550"/>
    <n v="147.16800000000001"/>
    <n v="5"/>
    <n v="0.3"/>
    <n v="-45.62"/>
    <n v="1"/>
    <x v="15"/>
    <n v="3"/>
    <x v="15"/>
  </r>
  <r>
    <n v="43"/>
    <s v="CA-2017-101343"/>
    <d v="2017-07-17T00:00:00"/>
    <d v="2017-07-22T00:00:00"/>
    <s v="Standard Class"/>
    <s v="RA-19885"/>
    <s v="Ruben Ausman"/>
    <s v="Corporate"/>
    <s v="United States"/>
    <s v="Los Angeles"/>
    <s v="California"/>
    <n v="90049"/>
    <x v="1"/>
    <s v="OFF-ST-10003479"/>
    <x v="1"/>
    <s v="Storage"/>
    <s v="Eldon Base for stackable storage shelf, platinum"/>
    <n v="77.88"/>
    <n v="9"/>
    <n v="0.1"/>
    <n v="8.57"/>
    <n v="1"/>
    <x v="16"/>
    <n v="3"/>
    <x v="16"/>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n v="95.616"/>
    <n v="2"/>
    <n v="0.1"/>
    <n v="20.079999999999998"/>
    <n v="1"/>
    <x v="15"/>
    <n v="3"/>
    <x v="15"/>
  </r>
  <r>
    <n v="45"/>
    <s v="CA-2017-118255"/>
    <d v="2017-03-11T00:00:00"/>
    <d v="2017-03-13T00:00:00"/>
    <s v="First Class"/>
    <s v="ON-18715"/>
    <s v="Odella Nelson"/>
    <s v="Corporate"/>
    <s v="United States"/>
    <s v="Eagan"/>
    <s v="Minnesota"/>
    <n v="55122"/>
    <x v="2"/>
    <s v="TEC-AC-10000171"/>
    <x v="2"/>
    <s v="Accessories"/>
    <s v="Verbatim 25 GB 6x Blu-ray Single Layer Recordable Disc, 25/Pack"/>
    <n v="45.98"/>
    <n v="4"/>
    <n v="0.3"/>
    <n v="-10.119999999999999"/>
    <n v="2"/>
    <x v="17"/>
    <n v="1"/>
    <x v="17"/>
  </r>
  <r>
    <n v="46"/>
    <s v="CA-2017-118255"/>
    <d v="2017-03-11T00:00:00"/>
    <d v="2017-03-13T00:00:00"/>
    <s v="First Class"/>
    <s v="ON-18715"/>
    <s v="Odella Nelson"/>
    <s v="Corporate"/>
    <s v="United States"/>
    <s v="Eagan"/>
    <s v="Minnesota"/>
    <n v="55122"/>
    <x v="2"/>
    <s v="OFF-BI-10003291"/>
    <x v="1"/>
    <s v="Binders"/>
    <s v="Wilson Jones Leather-Like Binders with DublLock Round Rings"/>
    <n v="17.46"/>
    <n v="6"/>
    <n v="0.2"/>
    <n v="4.0199999999999996"/>
    <n v="2"/>
    <x v="17"/>
    <n v="1"/>
    <x v="17"/>
  </r>
  <r>
    <n v="47"/>
    <s v="CA-2015-146703"/>
    <d v="2015-10-20T00:00:00"/>
    <d v="2015-10-25T00:00:00"/>
    <s v="Second Class"/>
    <s v="PO-18865"/>
    <s v="Patrick O'Donnell"/>
    <s v="Consumer"/>
    <s v="United States"/>
    <s v="Westland"/>
    <s v="Michigan"/>
    <n v="48185"/>
    <x v="2"/>
    <s v="OFF-ST-10001713"/>
    <x v="1"/>
    <s v="Storage"/>
    <s v="Gould Plastics 9-Pocket Panel Bin, 18-3/8w x 5-1/4d x 20-1/2h, Black"/>
    <n v="211.96"/>
    <n v="6"/>
    <n v="0.3"/>
    <n v="-57.23"/>
    <n v="1"/>
    <x v="18"/>
    <n v="4"/>
    <x v="18"/>
  </r>
  <r>
    <n v="48"/>
    <s v="CA-2017-169194"/>
    <d v="2017-06-20T00:00:00"/>
    <d v="2017-06-25T00:00:00"/>
    <s v="Standard Class"/>
    <s v="LH-16900"/>
    <s v="Lena Hernandez"/>
    <s v="Consumer"/>
    <s v="United States"/>
    <s v="Dover"/>
    <s v="Delaware"/>
    <n v="19901"/>
    <x v="3"/>
    <s v="TEC-AC-10002167"/>
    <x v="2"/>
    <s v="Accessories"/>
    <s v="ImationÂ 8gb Micro Traveldrive Usb 2.0Â Flash Drive"/>
    <n v="45"/>
    <n v="4"/>
    <n v="0.1"/>
    <n v="9.4499999999999993"/>
    <n v="2"/>
    <x v="1"/>
    <n v="2"/>
    <x v="1"/>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n v="21.8"/>
    <n v="4"/>
    <n v="0.3"/>
    <n v="-1.53"/>
    <n v="2"/>
    <x v="1"/>
    <n v="2"/>
    <x v="1"/>
  </r>
  <r>
    <n v="50"/>
    <s v="CA-2016-115742"/>
    <d v="2016-04-18T00:00:00"/>
    <d v="2016-04-22T00:00:00"/>
    <s v="Standard Class"/>
    <s v="DP-13000"/>
    <s v="Darren Powers"/>
    <s v="Consumer"/>
    <s v="United States"/>
    <s v="New Albany"/>
    <s v="Indiana"/>
    <n v="47150"/>
    <x v="2"/>
    <s v="OFF-BI-10004410"/>
    <x v="1"/>
    <s v="Binders"/>
    <s v="C-Line Peel &amp; Stick Add-On Filing Pockets, 8-3/4 x 5-1/8, 10/Pack"/>
    <n v="38.22"/>
    <n v="10"/>
    <n v="0.2"/>
    <n v="4.97"/>
    <n v="4"/>
    <x v="19"/>
    <n v="2"/>
    <x v="19"/>
  </r>
  <r>
    <n v="51"/>
    <s v="CA-2016-115742"/>
    <d v="2016-04-18T00:00:00"/>
    <d v="2016-04-22T00:00:00"/>
    <s v="Standard Class"/>
    <s v="DP-13000"/>
    <s v="Darren Powers"/>
    <s v="Consumer"/>
    <s v="United States"/>
    <s v="New Albany"/>
    <s v="Indiana"/>
    <n v="47150"/>
    <x v="2"/>
    <s v="OFF-LA-10002762"/>
    <x v="1"/>
    <s v="Labels"/>
    <s v="Avery 485"/>
    <n v="75.180000000000007"/>
    <n v="8"/>
    <n v="0.2"/>
    <n v="18.8"/>
    <n v="4"/>
    <x v="19"/>
    <n v="2"/>
    <x v="19"/>
  </r>
  <r>
    <n v="52"/>
    <s v="CA-2016-115742"/>
    <d v="2016-04-18T00:00:00"/>
    <d v="2016-04-22T00:00:00"/>
    <s v="Standard Class"/>
    <s v="DP-13000"/>
    <s v="Darren Powers"/>
    <s v="Consumer"/>
    <s v="United States"/>
    <s v="New Albany"/>
    <s v="Indiana"/>
    <n v="47150"/>
    <x v="2"/>
    <s v="FUR-FU-10001706"/>
    <x v="0"/>
    <s v="Furnishings"/>
    <s v="Longer-Life Soft White Bulbs"/>
    <n v="6.16"/>
    <n v="9"/>
    <n v="0.2"/>
    <n v="1.54"/>
    <n v="4"/>
    <x v="19"/>
    <n v="2"/>
    <x v="19"/>
  </r>
  <r>
    <n v="53"/>
    <s v="CA-2016-115742"/>
    <d v="2016-04-18T00:00:00"/>
    <d v="2016-04-22T00:00:00"/>
    <s v="Standard Class"/>
    <s v="DP-13000"/>
    <s v="Darren Powers"/>
    <s v="Consumer"/>
    <s v="United States"/>
    <s v="New Albany"/>
    <s v="Indiana"/>
    <n v="47150"/>
    <x v="2"/>
    <s v="FUR-CH-10003061"/>
    <x v="0"/>
    <s v="Chairs"/>
    <s v="Global Leather Task Chair, Black"/>
    <n v="89.99"/>
    <n v="3"/>
    <n v="0.2"/>
    <n v="14.4"/>
    <n v="4"/>
    <x v="19"/>
    <n v="2"/>
    <x v="19"/>
  </r>
  <r>
    <n v="54"/>
    <s v="CA-2017-105816"/>
    <d v="2017-12-11T00:00:00"/>
    <d v="2017-12-17T00:00:00"/>
    <s v="Standard Class"/>
    <s v="JM-15265"/>
    <s v="Janet Molinari"/>
    <s v="Corporate"/>
    <s v="United States"/>
    <s v="New York City"/>
    <s v="New York"/>
    <n v="10024"/>
    <x v="3"/>
    <s v="OFF-FA-10000304"/>
    <x v="1"/>
    <s v="Fasteners"/>
    <s v="Advantus Push Pins"/>
    <n v="15.26"/>
    <n v="8"/>
    <n v="0.1"/>
    <n v="3.82"/>
    <n v="2"/>
    <x v="5"/>
    <n v="4"/>
    <x v="5"/>
  </r>
  <r>
    <n v="55"/>
    <s v="CA-2017-105816"/>
    <d v="2017-12-11T00:00:00"/>
    <d v="2017-12-17T00:00:00"/>
    <s v="Standard Class"/>
    <s v="JM-15265"/>
    <s v="Janet Molinari"/>
    <s v="Corporate"/>
    <s v="United States"/>
    <s v="New York City"/>
    <s v="New York"/>
    <n v="10024"/>
    <x v="3"/>
    <s v="TEC-PH-10002447"/>
    <x v="2"/>
    <s v="Phones"/>
    <s v="AT&amp;T CL83451 4-Handset Telephone"/>
    <n v="1029.95"/>
    <n v="1"/>
    <n v="0"/>
    <n v="319.27999999999997"/>
    <n v="2"/>
    <x v="5"/>
    <n v="4"/>
    <x v="5"/>
  </r>
  <r>
    <n v="56"/>
    <s v="CA-2017-111682"/>
    <d v="2017-06-17T00:00:00"/>
    <d v="2017-06-18T00:00:00"/>
    <s v="First Class"/>
    <s v="TB-21055"/>
    <s v="Ted Butterfield"/>
    <s v="Consumer"/>
    <s v="United States"/>
    <s v="Troy"/>
    <s v="New York"/>
    <n v="12180"/>
    <x v="3"/>
    <s v="OFF-ST-10000604"/>
    <x v="1"/>
    <s v="Storage"/>
    <s v="Home/Office Personal File Carts"/>
    <n v="208.56"/>
    <n v="1"/>
    <n v="0.1"/>
    <n v="54.23"/>
    <n v="7"/>
    <x v="1"/>
    <n v="2"/>
    <x v="1"/>
  </r>
  <r>
    <n v="57"/>
    <s v="CA-2017-111682"/>
    <d v="2017-06-17T00:00:00"/>
    <d v="2017-06-18T00:00:00"/>
    <s v="First Class"/>
    <s v="TB-21055"/>
    <s v="Ted Butterfield"/>
    <s v="Consumer"/>
    <s v="United States"/>
    <s v="Troy"/>
    <s v="New York"/>
    <n v="12180"/>
    <x v="3"/>
    <s v="OFF-PA-10001569"/>
    <x v="1"/>
    <s v="Paper"/>
    <s v="Xerox 232"/>
    <n v="32.4"/>
    <n v="6"/>
    <n v="0"/>
    <n v="8.75"/>
    <n v="7"/>
    <x v="1"/>
    <n v="2"/>
    <x v="1"/>
  </r>
  <r>
    <n v="58"/>
    <s v="CA-2017-111682"/>
    <d v="2017-06-17T00:00:00"/>
    <d v="2017-06-18T00:00:00"/>
    <s v="First Class"/>
    <s v="TB-21055"/>
    <s v="Ted Butterfield"/>
    <s v="Consumer"/>
    <s v="United States"/>
    <s v="Troy"/>
    <s v="New York"/>
    <n v="12180"/>
    <x v="3"/>
    <s v="FUR-CH-10003968"/>
    <x v="0"/>
    <s v="Chairs"/>
    <s v="Novimex Turbo Task Chair"/>
    <n v="319.41000000000003"/>
    <n v="9"/>
    <n v="0.3"/>
    <n v="-79.849999999999994"/>
    <n v="7"/>
    <x v="1"/>
    <n v="2"/>
    <x v="1"/>
  </r>
  <r>
    <n v="59"/>
    <s v="CA-2017-111682"/>
    <d v="2017-06-17T00:00:00"/>
    <d v="2017-06-18T00:00:00"/>
    <s v="First Class"/>
    <s v="TB-21055"/>
    <s v="Ted Butterfield"/>
    <s v="Consumer"/>
    <s v="United States"/>
    <s v="Troy"/>
    <s v="New York"/>
    <n v="12180"/>
    <x v="3"/>
    <s v="OFF-PA-10000587"/>
    <x v="1"/>
    <s v="Paper"/>
    <s v="Array Parchment Paper, Assorted Colors"/>
    <n v="14.56"/>
    <n v="1"/>
    <n v="0"/>
    <n v="2.77"/>
    <n v="7"/>
    <x v="1"/>
    <n v="2"/>
    <x v="1"/>
  </r>
  <r>
    <n v="60"/>
    <s v="CA-2017-111682"/>
    <d v="2017-06-17T00:00:00"/>
    <d v="2017-06-18T00:00:00"/>
    <s v="First Class"/>
    <s v="TB-21055"/>
    <s v="Ted Butterfield"/>
    <s v="Consumer"/>
    <s v="United States"/>
    <s v="Troy"/>
    <s v="New York"/>
    <n v="12180"/>
    <x v="3"/>
    <s v="TEC-AC-10002167"/>
    <x v="2"/>
    <s v="Accessories"/>
    <s v="ImationÂ 8gb Micro Traveldrive Usb 2.0Â Flash Drive"/>
    <n v="30"/>
    <n v="9"/>
    <n v="0.3"/>
    <n v="-2.4"/>
    <n v="7"/>
    <x v="1"/>
    <n v="2"/>
    <x v="1"/>
  </r>
  <r>
    <n v="61"/>
    <s v="CA-2017-111682"/>
    <d v="2017-06-17T00:00:00"/>
    <d v="2017-06-18T00:00:00"/>
    <s v="First Class"/>
    <s v="TB-21055"/>
    <s v="Ted Butterfield"/>
    <s v="Consumer"/>
    <s v="United States"/>
    <s v="Troy"/>
    <s v="New York"/>
    <n v="12180"/>
    <x v="3"/>
    <s v="OFF-BI-10001460"/>
    <x v="1"/>
    <s v="Binders"/>
    <s v="Plastic Binding Combs"/>
    <n v="48.48"/>
    <n v="3"/>
    <n v="0.3"/>
    <n v="-3.88"/>
    <n v="7"/>
    <x v="1"/>
    <n v="2"/>
    <x v="1"/>
  </r>
  <r>
    <n v="62"/>
    <s v="CA-2017-111682"/>
    <d v="2017-06-17T00:00:00"/>
    <d v="2017-06-18T00:00:00"/>
    <s v="First Class"/>
    <s v="TB-21055"/>
    <s v="Ted Butterfield"/>
    <s v="Consumer"/>
    <s v="United States"/>
    <s v="Troy"/>
    <s v="New York"/>
    <n v="12180"/>
    <x v="3"/>
    <s v="OFF-AR-10001868"/>
    <x v="1"/>
    <s v="Art"/>
    <s v="Prang Dustless Chalk Sticks"/>
    <n v="1.68"/>
    <n v="10"/>
    <n v="0.2"/>
    <n v="0.2"/>
    <n v="7"/>
    <x v="1"/>
    <n v="2"/>
    <x v="1"/>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n v="13.98"/>
    <n v="3"/>
    <n v="0"/>
    <n v="3.91"/>
    <n v="4"/>
    <x v="6"/>
    <n v="4"/>
    <x v="6"/>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n v="25.824000000000002"/>
    <n v="2"/>
    <n v="0"/>
    <n v="7.75"/>
    <n v="4"/>
    <x v="6"/>
    <n v="4"/>
    <x v="6"/>
  </r>
  <r>
    <n v="65"/>
    <s v="CA-2016-135545"/>
    <d v="2016-11-24T00:00:00"/>
    <d v="2016-11-30T00:00:00"/>
    <s v="Standard Class"/>
    <s v="KM-16720"/>
    <s v="Kunst Miller"/>
    <s v="Consumer"/>
    <s v="United States"/>
    <s v="Los Angeles"/>
    <s v="California"/>
    <n v="90004"/>
    <x v="1"/>
    <s v="OFF-PA-10003892"/>
    <x v="1"/>
    <s v="Paper"/>
    <s v="Xerox 1943"/>
    <n v="146.72999999999999"/>
    <n v="6"/>
    <n v="0.1"/>
    <n v="35.22"/>
    <n v="4"/>
    <x v="6"/>
    <n v="4"/>
    <x v="6"/>
  </r>
  <r>
    <n v="66"/>
    <s v="CA-2016-135545"/>
    <d v="2016-11-24T00:00:00"/>
    <d v="2016-11-30T00:00:00"/>
    <s v="Standard Class"/>
    <s v="KM-16720"/>
    <s v="Kunst Miller"/>
    <s v="Consumer"/>
    <s v="United States"/>
    <s v="Los Angeles"/>
    <s v="California"/>
    <n v="90004"/>
    <x v="1"/>
    <s v="FUR-FU-10000397"/>
    <x v="0"/>
    <s v="Furnishings"/>
    <s v="Luxo Economy Swing Arm Lamp"/>
    <n v="79.760000000000005"/>
    <n v="1"/>
    <n v="0.1"/>
    <n v="20.74"/>
    <n v="4"/>
    <x v="6"/>
    <n v="4"/>
    <x v="6"/>
  </r>
  <r>
    <n v="67"/>
    <s v="US-2016-164175"/>
    <d v="2016-04-30T00:00:00"/>
    <d v="2016-05-05T00:00:00"/>
    <s v="Standard Class"/>
    <s v="PS-18970"/>
    <s v="Paul Stevenson"/>
    <s v="Home Office"/>
    <s v="United States"/>
    <s v="Chicago"/>
    <s v="Illinois"/>
    <n v="60610"/>
    <x v="2"/>
    <s v="FUR-CH-10001146"/>
    <x v="0"/>
    <s v="Chairs"/>
    <s v="Global Value Mid-Back Manager's Chair, Gray"/>
    <n v="213.11500000000001"/>
    <n v="6"/>
    <n v="0"/>
    <n v="38.36"/>
    <n v="1"/>
    <x v="19"/>
    <n v="2"/>
    <x v="19"/>
  </r>
  <r>
    <n v="68"/>
    <s v="CA-2015-106376"/>
    <d v="2015-12-05T00:00:00"/>
    <d v="2015-12-10T00:00:00"/>
    <s v="Standard Class"/>
    <s v="BS-11590"/>
    <s v="Brendan Sweed"/>
    <s v="Corporate"/>
    <s v="United States"/>
    <s v="Gilbert"/>
    <s v="Arizona"/>
    <n v="85234"/>
    <x v="1"/>
    <s v="OFF-AR-10002671"/>
    <x v="1"/>
    <s v="Art"/>
    <s v="Hunt BOSTON Model 1606 High-Volume Electric Pencil Sharpener, Beige"/>
    <n v="1113.0239999999999"/>
    <n v="4"/>
    <n v="0"/>
    <n v="244.87"/>
    <n v="2"/>
    <x v="20"/>
    <n v="4"/>
    <x v="20"/>
  </r>
  <r>
    <n v="69"/>
    <s v="CA-2015-106376"/>
    <d v="2015-12-05T00:00:00"/>
    <d v="2015-12-10T00:00:00"/>
    <s v="Standard Class"/>
    <s v="BS-11590"/>
    <s v="Brendan Sweed"/>
    <s v="Corporate"/>
    <s v="United States"/>
    <s v="Gilbert"/>
    <s v="Arizona"/>
    <n v="85234"/>
    <x v="1"/>
    <s v="TEC-PH-10002726"/>
    <x v="2"/>
    <s v="Phones"/>
    <s v="netTALK DUO VoIP Telephone Service"/>
    <n v="167.96799999999999"/>
    <n v="9"/>
    <n v="0.1"/>
    <n v="30.23"/>
    <n v="2"/>
    <x v="20"/>
    <n v="4"/>
    <x v="20"/>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n v="6"/>
    <n v="0.3"/>
    <n v="-10.62"/>
    <n v="1"/>
    <x v="1"/>
    <n v="2"/>
    <x v="1"/>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n v="4.6159999999999997"/>
    <n v="5"/>
    <n v="0"/>
    <n v="0.51"/>
    <n v="1"/>
    <x v="21"/>
    <n v="3"/>
    <x v="21"/>
  </r>
  <r>
    <n v="72"/>
    <s v="CA-2018-114440"/>
    <d v="2018-09-14T00:00:00"/>
    <d v="2018-09-17T00:00:00"/>
    <s v="Second Class"/>
    <s v="TB-21520"/>
    <s v="Tracy Blumstein"/>
    <s v="Consumer"/>
    <s v="United States"/>
    <s v="Jackson"/>
    <s v="Michigan"/>
    <n v="49201"/>
    <x v="2"/>
    <s v="OFF-PA-10004675"/>
    <x v="1"/>
    <s v="Paper"/>
    <s v="Telephone Message Books with Fax/Mobile Section, 5 1/2&quot; x 3 3/16&quot;"/>
    <n v="19.05"/>
    <n v="5"/>
    <n v="0"/>
    <n v="2.86"/>
    <n v="1"/>
    <x v="15"/>
    <n v="3"/>
    <x v="15"/>
  </r>
  <r>
    <n v="73"/>
    <s v="US-2016-134026"/>
    <d v="2016-04-26T00:00:00"/>
    <d v="2016-05-02T00:00:00"/>
    <s v="Standard Class"/>
    <s v="JE-15745"/>
    <s v="Joel Eaton"/>
    <s v="Consumer"/>
    <s v="United States"/>
    <s v="Memphis"/>
    <s v="Tennessee"/>
    <n v="38109"/>
    <x v="0"/>
    <s v="FUR-CH-10000513"/>
    <x v="0"/>
    <s v="Chairs"/>
    <s v="High-Back Leather Manager's Chair"/>
    <n v="831.93600000000004"/>
    <n v="2"/>
    <n v="0.3"/>
    <n v="-133.11000000000001"/>
    <n v="3"/>
    <x v="19"/>
    <n v="2"/>
    <x v="19"/>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n v="97.04"/>
    <n v="4"/>
    <n v="0"/>
    <n v="13.59"/>
    <n v="3"/>
    <x v="19"/>
    <n v="2"/>
    <x v="19"/>
  </r>
  <r>
    <n v="75"/>
    <s v="US-2016-134026"/>
    <d v="2016-04-26T00:00:00"/>
    <d v="2016-05-02T00:00:00"/>
    <s v="Standard Class"/>
    <s v="JE-15745"/>
    <s v="Joel Eaton"/>
    <s v="Consumer"/>
    <s v="United States"/>
    <s v="Memphis"/>
    <s v="Tennessee"/>
    <n v="38109"/>
    <x v="0"/>
    <s v="OFF-ST-10004123"/>
    <x v="1"/>
    <s v="Storage"/>
    <s v="Safco Industrial Wire Shelving System"/>
    <n v="72.784000000000006"/>
    <n v="9"/>
    <n v="0"/>
    <n v="16.739999999999998"/>
    <n v="3"/>
    <x v="19"/>
    <n v="2"/>
    <x v="19"/>
  </r>
  <r>
    <n v="76"/>
    <s v="US-2018-118038"/>
    <d v="2018-12-09T00:00:00"/>
    <d v="2018-12-11T00:00:00"/>
    <s v="First Class"/>
    <s v="KB-16600"/>
    <s v="Ken Brennan"/>
    <s v="Corporate"/>
    <s v="United States"/>
    <s v="Houston"/>
    <s v="Texas"/>
    <n v="77041"/>
    <x v="2"/>
    <s v="OFF-BI-10004182"/>
    <x v="1"/>
    <s v="Binders"/>
    <s v="Economy Binders"/>
    <n v="1.248"/>
    <n v="6"/>
    <n v="0"/>
    <n v="0.37"/>
    <n v="3"/>
    <x v="22"/>
    <n v="4"/>
    <x v="22"/>
  </r>
  <r>
    <n v="77"/>
    <s v="US-2018-118038"/>
    <d v="2018-12-09T00:00:00"/>
    <d v="2018-12-11T00:00:00"/>
    <s v="First Class"/>
    <s v="KB-16600"/>
    <s v="Ken Brennan"/>
    <s v="Corporate"/>
    <s v="United States"/>
    <s v="Houston"/>
    <s v="Texas"/>
    <n v="77041"/>
    <x v="2"/>
    <s v="FUR-FU-10000260"/>
    <x v="0"/>
    <s v="Furnishings"/>
    <s v="6&quot; Cubicle Wall Clock, Black"/>
    <n v="9.7080000000000002"/>
    <n v="9"/>
    <n v="0.3"/>
    <n v="-2.04"/>
    <n v="3"/>
    <x v="22"/>
    <n v="4"/>
    <x v="22"/>
  </r>
  <r>
    <n v="78"/>
    <s v="US-2018-118038"/>
    <d v="2018-12-09T00:00:00"/>
    <d v="2018-12-11T00:00:00"/>
    <s v="First Class"/>
    <s v="KB-16600"/>
    <s v="Ken Brennan"/>
    <s v="Corporate"/>
    <s v="United States"/>
    <s v="Houston"/>
    <s v="Texas"/>
    <n v="77041"/>
    <x v="2"/>
    <s v="OFF-ST-10000615"/>
    <x v="1"/>
    <s v="Storage"/>
    <s v="SimpliFile Personal File, Black Granite, 15w x 6-15/16d x 11-1/4h"/>
    <n v="27.24"/>
    <n v="5"/>
    <n v="0"/>
    <n v="8.17"/>
    <n v="3"/>
    <x v="22"/>
    <n v="4"/>
    <x v="22"/>
  </r>
  <r>
    <n v="79"/>
    <s v="US-2015-147606"/>
    <d v="2015-11-26T00:00:00"/>
    <d v="2015-12-01T00:00:00"/>
    <s v="Second Class"/>
    <s v="JE-15745"/>
    <s v="Joel Eaton"/>
    <s v="Consumer"/>
    <s v="United States"/>
    <s v="Houston"/>
    <s v="Texas"/>
    <n v="77070"/>
    <x v="2"/>
    <s v="FUR-FU-10003194"/>
    <x v="0"/>
    <s v="Furnishings"/>
    <s v="Eldon Expressions Desk Accessory, Wood Pencil Holder, Oak"/>
    <n v="19.3"/>
    <n v="5"/>
    <n v="0"/>
    <n v="6.56"/>
    <n v="1"/>
    <x v="7"/>
    <n v="4"/>
    <x v="7"/>
  </r>
  <r>
    <n v="80"/>
    <s v="CA-2017-127208"/>
    <d v="2017-06-12T00:00:00"/>
    <d v="2017-06-15T00:00:00"/>
    <s v="First Class"/>
    <s v="SC-20770"/>
    <s v="Stewart Carmichael"/>
    <s v="Corporate"/>
    <s v="United States"/>
    <s v="Decatur"/>
    <s v="Alabama"/>
    <n v="35601"/>
    <x v="0"/>
    <s v="OFF-AP-10002118"/>
    <x v="1"/>
    <s v="Appliances"/>
    <s v="1.7 Cubic Foot Compact &quot;Cube&quot; Office Refrigerators"/>
    <n v="208.16"/>
    <n v="7"/>
    <n v="0.1"/>
    <n v="18.73"/>
    <n v="2"/>
    <x v="1"/>
    <n v="2"/>
    <x v="1"/>
  </r>
  <r>
    <n v="81"/>
    <s v="CA-2017-127208"/>
    <d v="2017-06-12T00:00:00"/>
    <d v="2017-06-15T00:00:00"/>
    <s v="First Class"/>
    <s v="SC-20770"/>
    <s v="Stewart Carmichael"/>
    <s v="Corporate"/>
    <s v="United States"/>
    <s v="Decatur"/>
    <s v="Alabama"/>
    <n v="35601"/>
    <x v="0"/>
    <s v="OFF-BI-10002309"/>
    <x v="1"/>
    <s v="Binders"/>
    <s v="Avery Heavy-Duty EZD  Binder With Locking Rings"/>
    <n v="16.739999999999998"/>
    <n v="2"/>
    <n v="0.3"/>
    <n v="-4.0199999999999996"/>
    <n v="2"/>
    <x v="1"/>
    <n v="2"/>
    <x v="1"/>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n v="14.9"/>
    <n v="6"/>
    <n v="0.2"/>
    <n v="1.04"/>
    <n v="2"/>
    <x v="18"/>
    <n v="4"/>
    <x v="18"/>
  </r>
  <r>
    <n v="83"/>
    <s v="CA-2015-139451"/>
    <d v="2015-10-12T00:00:00"/>
    <d v="2015-10-16T00:00:00"/>
    <s v="Standard Class"/>
    <s v="DN-13690"/>
    <s v="Duane Noonan"/>
    <s v="Consumer"/>
    <s v="United States"/>
    <s v="San Francisco"/>
    <s v="California"/>
    <n v="94122"/>
    <x v="1"/>
    <s v="OFF-ST-10002370"/>
    <x v="1"/>
    <s v="Storage"/>
    <s v="Sortfiler Multipurpose Personal File Organizer, Black"/>
    <n v="21.39"/>
    <n v="8"/>
    <n v="0.1"/>
    <n v="5.13"/>
    <n v="2"/>
    <x v="18"/>
    <n v="4"/>
    <x v="18"/>
  </r>
  <r>
    <n v="84"/>
    <s v="CA-2016-149734"/>
    <d v="2016-09-03T00:00:00"/>
    <d v="2016-09-08T00:00:00"/>
    <s v="Standard Class"/>
    <s v="JC-16105"/>
    <s v="Julie Creighton"/>
    <s v="Corporate"/>
    <s v="United States"/>
    <s v="Durham"/>
    <s v="North Carolina"/>
    <n v="27707"/>
    <x v="0"/>
    <s v="OFF-EN-10000927"/>
    <x v="1"/>
    <s v="Envelopes"/>
    <s v="Jet-Pak Recycled Peel 'N' Seal Padded Mailers"/>
    <n v="200.98400000000001"/>
    <n v="6"/>
    <n v="0"/>
    <n v="12.06"/>
    <n v="1"/>
    <x v="11"/>
    <n v="3"/>
    <x v="11"/>
  </r>
  <r>
    <n v="85"/>
    <s v="US-2018-119662"/>
    <d v="2018-11-13T00:00:00"/>
    <d v="2018-11-16T00:00:00"/>
    <s v="First Class"/>
    <s v="CS-12400"/>
    <s v="Christopher Schild"/>
    <s v="Home Office"/>
    <s v="United States"/>
    <s v="Chicago"/>
    <s v="Illinois"/>
    <n v="60623"/>
    <x v="2"/>
    <s v="OFF-ST-10003656"/>
    <x v="1"/>
    <s v="Storage"/>
    <s v="Safco Industrial Wire Shelving"/>
    <n v="230.376"/>
    <n v="1"/>
    <n v="0"/>
    <n v="69.11"/>
    <n v="1"/>
    <x v="23"/>
    <n v="4"/>
    <x v="23"/>
  </r>
  <r>
    <n v="86"/>
    <s v="CA-2018-140088"/>
    <d v="2018-05-28T00:00:00"/>
    <d v="2018-05-30T00:00:00"/>
    <s v="Second Class"/>
    <s v="PO-18865"/>
    <s v="Patrick O'Donnell"/>
    <s v="Consumer"/>
    <s v="United States"/>
    <s v="Columbia"/>
    <s v="South Carolina"/>
    <n v="29203"/>
    <x v="0"/>
    <s v="FUR-CH-10000863"/>
    <x v="0"/>
    <s v="Chairs"/>
    <s v="Novimex Swivel Fabric Task Chair"/>
    <n v="301.95999999999998"/>
    <n v="6"/>
    <n v="0"/>
    <n v="30.2"/>
    <n v="1"/>
    <x v="24"/>
    <n v="2"/>
    <x v="24"/>
  </r>
  <r>
    <n v="87"/>
    <s v="CA-2018-155558"/>
    <d v="2018-10-26T00:00:00"/>
    <d v="2018-11-02T00:00:00"/>
    <s v="Standard Class"/>
    <s v="PG-18895"/>
    <s v="Paul Gonzalez"/>
    <s v="Consumer"/>
    <s v="United States"/>
    <s v="Rochester"/>
    <s v="Minnesota"/>
    <n v="55901"/>
    <x v="2"/>
    <s v="TEC-AC-10001998"/>
    <x v="2"/>
    <s v="Accessories"/>
    <s v="LogitechÂ LS21 Speaker System - PC Multimedia - 2.1-CH - Wired"/>
    <n v="19.989999999999998"/>
    <n v="10"/>
    <n v="0.1"/>
    <n v="2.2000000000000002"/>
    <n v="2"/>
    <x v="13"/>
    <n v="4"/>
    <x v="13"/>
  </r>
  <r>
    <n v="88"/>
    <s v="CA-2018-155558"/>
    <d v="2018-10-26T00:00:00"/>
    <d v="2018-11-02T00:00:00"/>
    <s v="Standard Class"/>
    <s v="PG-18895"/>
    <s v="Paul Gonzalez"/>
    <s v="Consumer"/>
    <s v="United States"/>
    <s v="Rochester"/>
    <s v="Minnesota"/>
    <n v="55901"/>
    <x v="2"/>
    <s v="OFF-LA-10000134"/>
    <x v="1"/>
    <s v="Labels"/>
    <s v="Avery 511"/>
    <n v="6.16"/>
    <n v="5"/>
    <n v="0.2"/>
    <n v="0.99"/>
    <n v="2"/>
    <x v="13"/>
    <n v="4"/>
    <x v="13"/>
  </r>
  <r>
    <n v="89"/>
    <s v="CA-2017-159695"/>
    <d v="2017-04-05T00:00:00"/>
    <d v="2017-04-10T00:00:00"/>
    <s v="Second Class"/>
    <s v="GM-14455"/>
    <s v="Gary Mitchum"/>
    <s v="Home Office"/>
    <s v="United States"/>
    <s v="Houston"/>
    <s v="Texas"/>
    <n v="77095"/>
    <x v="2"/>
    <s v="OFF-ST-10003442"/>
    <x v="1"/>
    <s v="Storage"/>
    <s v="Eldon Portable Mobile Manager"/>
    <n v="158.36799999999999"/>
    <n v="7"/>
    <n v="0"/>
    <n v="12.67"/>
    <n v="1"/>
    <x v="25"/>
    <n v="2"/>
    <x v="25"/>
  </r>
  <r>
    <n v="90"/>
    <s v="CA-2017-109806"/>
    <d v="2017-09-17T00:00:00"/>
    <d v="2017-09-22T00:00:00"/>
    <s v="Standard Class"/>
    <s v="JS-15685"/>
    <s v="Jim Sink"/>
    <s v="Corporate"/>
    <s v="United States"/>
    <s v="Los Angeles"/>
    <s v="California"/>
    <n v="90036"/>
    <x v="1"/>
    <s v="OFF-AR-10004930"/>
    <x v="1"/>
    <s v="Art"/>
    <s v="Turquoise Lead Holder with Pocket Clip"/>
    <n v="20.100000000000001"/>
    <n v="4"/>
    <n v="0.2"/>
    <n v="5.03"/>
    <n v="3"/>
    <x v="21"/>
    <n v="3"/>
    <x v="21"/>
  </r>
  <r>
    <n v="91"/>
    <s v="CA-2017-109806"/>
    <d v="2017-09-17T00:00:00"/>
    <d v="2017-09-22T00:00:00"/>
    <s v="Standard Class"/>
    <s v="JS-15685"/>
    <s v="Jim Sink"/>
    <s v="Corporate"/>
    <s v="United States"/>
    <s v="Los Angeles"/>
    <s v="California"/>
    <n v="90036"/>
    <x v="1"/>
    <s v="TEC-PH-10004093"/>
    <x v="2"/>
    <s v="Phones"/>
    <s v="Panasonic Kx-TS550"/>
    <n v="73.584000000000003"/>
    <n v="8"/>
    <n v="0.1"/>
    <n v="18.399999999999999"/>
    <n v="3"/>
    <x v="21"/>
    <n v="3"/>
    <x v="21"/>
  </r>
  <r>
    <n v="92"/>
    <s v="CA-2017-109806"/>
    <d v="2017-09-17T00:00:00"/>
    <d v="2017-09-22T00:00:00"/>
    <s v="Standard Class"/>
    <s v="JS-15685"/>
    <s v="Jim Sink"/>
    <s v="Corporate"/>
    <s v="United States"/>
    <s v="Los Angeles"/>
    <s v="California"/>
    <n v="90036"/>
    <x v="1"/>
    <s v="OFF-PA-10000304"/>
    <x v="1"/>
    <s v="Paper"/>
    <s v="Xerox 1995"/>
    <n v="6.48"/>
    <n v="2"/>
    <n v="0"/>
    <n v="1.56"/>
    <n v="3"/>
    <x v="21"/>
    <n v="3"/>
    <x v="21"/>
  </r>
  <r>
    <n v="93"/>
    <s v="CA-2016-149587"/>
    <d v="2016-01-31T00:00:00"/>
    <d v="2016-02-05T00:00:00"/>
    <s v="Second Class"/>
    <s v="KB-16315"/>
    <s v="Karl Braun"/>
    <s v="Consumer"/>
    <s v="United States"/>
    <s v="Minneapolis"/>
    <s v="Minnesota"/>
    <n v="55407"/>
    <x v="2"/>
    <s v="OFF-PA-10003177"/>
    <x v="1"/>
    <s v="Paper"/>
    <s v="Xerox 1999"/>
    <n v="12.96"/>
    <n v="1"/>
    <n v="0.3"/>
    <n v="-1.04"/>
    <n v="3"/>
    <x v="26"/>
    <n v="1"/>
    <x v="26"/>
  </r>
  <r>
    <n v="94"/>
    <s v="CA-2016-149587"/>
    <d v="2016-01-31T00:00:00"/>
    <d v="2016-02-05T00:00:00"/>
    <s v="Second Class"/>
    <s v="KB-16315"/>
    <s v="Karl Braun"/>
    <s v="Consumer"/>
    <s v="United States"/>
    <s v="Minneapolis"/>
    <s v="Minnesota"/>
    <n v="55407"/>
    <x v="2"/>
    <s v="FUR-FU-10003799"/>
    <x v="0"/>
    <s v="Furnishings"/>
    <s v="Seth Thomas 13 1/2&quot; Wall Clock"/>
    <n v="53.34"/>
    <n v="4"/>
    <n v="0"/>
    <n v="9.07"/>
    <n v="3"/>
    <x v="26"/>
    <n v="1"/>
    <x v="26"/>
  </r>
  <r>
    <n v="95"/>
    <s v="CA-2016-149587"/>
    <d v="2016-01-31T00:00:00"/>
    <d v="2016-02-05T00:00:00"/>
    <s v="Second Class"/>
    <s v="KB-16315"/>
    <s v="Karl Braun"/>
    <s v="Consumer"/>
    <s v="United States"/>
    <s v="Minneapolis"/>
    <s v="Minnesota"/>
    <n v="55407"/>
    <x v="2"/>
    <s v="OFF-BI-10002852"/>
    <x v="1"/>
    <s v="Binders"/>
    <s v="Ibico Standard Transparent Covers"/>
    <n v="32.96"/>
    <n v="9"/>
    <n v="0"/>
    <n v="4.28"/>
    <n v="3"/>
    <x v="26"/>
    <n v="1"/>
    <x v="26"/>
  </r>
  <r>
    <n v="96"/>
    <s v="US-2018-109484"/>
    <d v="2018-11-06T00:00:00"/>
    <d v="2018-11-12T00:00:00"/>
    <s v="Standard Class"/>
    <s v="RB-19705"/>
    <s v="Roger Barcio"/>
    <s v="Home Office"/>
    <s v="United States"/>
    <s v="Portland"/>
    <s v="Oregon"/>
    <n v="97206"/>
    <x v="1"/>
    <s v="OFF-BI-10004738"/>
    <x v="1"/>
    <s v="Binders"/>
    <s v="Flexible Leather- Look Classic Collection Ring Binder"/>
    <n v="5.6820000000000004"/>
    <n v="10"/>
    <n v="0.2"/>
    <n v="1.53"/>
    <n v="1"/>
    <x v="23"/>
    <n v="4"/>
    <x v="23"/>
  </r>
  <r>
    <n v="97"/>
    <s v="CA-2018-161018"/>
    <d v="2018-11-09T00:00:00"/>
    <d v="2018-11-11T00:00:00"/>
    <s v="Second Class"/>
    <s v="PN-18775"/>
    <s v="Parhena Norris"/>
    <s v="Home Office"/>
    <s v="United States"/>
    <s v="New York City"/>
    <s v="New York"/>
    <n v="10009"/>
    <x v="3"/>
    <s v="FUR-FU-10000629"/>
    <x v="0"/>
    <s v="Furnishings"/>
    <s v="9-3/4 Diameter Round Wall Clock"/>
    <n v="96.53"/>
    <n v="8"/>
    <n v="0"/>
    <n v="16.41"/>
    <n v="1"/>
    <x v="23"/>
    <n v="4"/>
    <x v="23"/>
  </r>
  <r>
    <n v="98"/>
    <s v="CA-2018-157833"/>
    <d v="2018-06-17T00:00:00"/>
    <d v="2018-06-20T00:00:00"/>
    <s v="First Class"/>
    <s v="KD-16345"/>
    <s v="Katherine Ducich"/>
    <s v="Consumer"/>
    <s v="United States"/>
    <s v="San Francisco"/>
    <s v="California"/>
    <n v="94122"/>
    <x v="1"/>
    <s v="OFF-BI-10001721"/>
    <x v="1"/>
    <s v="Binders"/>
    <s v="Trimflex Flexible Post Binders"/>
    <n v="51.311999999999998"/>
    <n v="5"/>
    <n v="0.3"/>
    <n v="-10.26"/>
    <n v="1"/>
    <x v="27"/>
    <n v="2"/>
    <x v="27"/>
  </r>
  <r>
    <n v="99"/>
    <s v="CA-2017-149223"/>
    <d v="2017-09-06T00:00:00"/>
    <d v="2017-09-11T00:00:00"/>
    <s v="Standard Class"/>
    <s v="ER-13855"/>
    <s v="Elpida Rittenbach"/>
    <s v="Corporate"/>
    <s v="United States"/>
    <s v="Saint Paul"/>
    <s v="Minnesota"/>
    <n v="55106"/>
    <x v="2"/>
    <s v="OFF-AP-10000358"/>
    <x v="1"/>
    <s v="Appliances"/>
    <s v="Fellowes Basic Home/Office Series Surge Protectors"/>
    <n v="77.88"/>
    <n v="6"/>
    <n v="0.1"/>
    <n v="24.92"/>
    <n v="1"/>
    <x v="21"/>
    <n v="3"/>
    <x v="21"/>
  </r>
  <r>
    <n v="100"/>
    <s v="CA-2017-158568"/>
    <d v="2017-08-29T00:00:00"/>
    <d v="2017-09-02T00:00:00"/>
    <s v="Standard Class"/>
    <s v="RB-19465"/>
    <s v="Rick Bensley"/>
    <s v="Home Office"/>
    <s v="United States"/>
    <s v="Chicago"/>
    <s v="Illinois"/>
    <n v="60610"/>
    <x v="2"/>
    <s v="OFF-PA-10003256"/>
    <x v="1"/>
    <s v="Paper"/>
    <s v="Avery Personal Creations Heavyweight Cards"/>
    <n v="64.623999999999995"/>
    <n v="7"/>
    <n v="0.3"/>
    <n v="-3.23"/>
    <n v="3"/>
    <x v="28"/>
    <n v="3"/>
    <x v="28"/>
  </r>
  <r>
    <n v="101"/>
    <s v="CA-2017-158568"/>
    <d v="2017-08-29T00:00:00"/>
    <d v="2017-09-02T00:00:00"/>
    <s v="Standard Class"/>
    <s v="RB-19465"/>
    <s v="Rick Bensley"/>
    <s v="Home Office"/>
    <s v="United States"/>
    <s v="Chicago"/>
    <s v="Illinois"/>
    <n v="60610"/>
    <x v="2"/>
    <s v="TEC-AC-10001767"/>
    <x v="2"/>
    <s v="Accessories"/>
    <s v="SanDisk Ultra 64 GB MicroSDHC Class 10 Memory Card"/>
    <n v="95.975999999999999"/>
    <n v="10"/>
    <n v="0.2"/>
    <n v="19.2"/>
    <n v="3"/>
    <x v="28"/>
    <n v="3"/>
    <x v="28"/>
  </r>
  <r>
    <n v="102"/>
    <s v="CA-2017-158568"/>
    <d v="2017-08-29T00:00:00"/>
    <d v="2017-09-02T00:00:00"/>
    <s v="Standard Class"/>
    <s v="RB-19465"/>
    <s v="Rick Bensley"/>
    <s v="Home Office"/>
    <s v="United States"/>
    <s v="Chicago"/>
    <s v="Illinois"/>
    <n v="60610"/>
    <x v="2"/>
    <s v="OFF-BI-10002609"/>
    <x v="1"/>
    <s v="Binders"/>
    <s v="Avery Hidden Tab Dividers for Binding Systems"/>
    <n v="1.788"/>
    <n v="6"/>
    <n v="0.3"/>
    <n v="-0.34"/>
    <n v="3"/>
    <x v="28"/>
    <n v="3"/>
    <x v="28"/>
  </r>
  <r>
    <n v="103"/>
    <s v="CA-2017-129903"/>
    <d v="2017-12-01T00:00:00"/>
    <d v="2017-12-04T00:00:00"/>
    <s v="Second Class"/>
    <s v="GZ-14470"/>
    <s v="Gary Zandusky"/>
    <s v="Consumer"/>
    <s v="United States"/>
    <s v="Rochester"/>
    <s v="Minnesota"/>
    <n v="55901"/>
    <x v="2"/>
    <s v="OFF-PA-10004040"/>
    <x v="1"/>
    <s v="Paper"/>
    <s v="Universal Premium White Copier/Laser Paper (20Lb. and 87 Bright)"/>
    <n v="23.92"/>
    <n v="7"/>
    <n v="0.2"/>
    <n v="4.54"/>
    <n v="1"/>
    <x v="5"/>
    <n v="4"/>
    <x v="5"/>
  </r>
  <r>
    <n v="104"/>
    <s v="US-2016-156867"/>
    <d v="2016-11-13T00:00:00"/>
    <d v="2016-11-17T00:00:00"/>
    <s v="Standard Class"/>
    <s v="LC-16870"/>
    <s v="Lena Cacioppo"/>
    <s v="Consumer"/>
    <s v="United States"/>
    <s v="Aurora"/>
    <s v="Colorado"/>
    <n v="80013"/>
    <x v="1"/>
    <s v="TEC-AC-10001552"/>
    <x v="2"/>
    <s v="Accessories"/>
    <s v="Logitech K350 2.4Ghz Wireless Keyboard"/>
    <n v="238.89599999999999"/>
    <n v="6"/>
    <n v="0.1"/>
    <n v="16.72"/>
    <n v="3"/>
    <x v="6"/>
    <n v="4"/>
    <x v="6"/>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n v="102.36"/>
    <n v="7"/>
    <n v="0.1"/>
    <n v="32.76"/>
    <n v="3"/>
    <x v="6"/>
    <n v="4"/>
    <x v="6"/>
  </r>
  <r>
    <n v="106"/>
    <s v="US-2016-156867"/>
    <d v="2016-11-13T00:00:00"/>
    <d v="2016-11-17T00:00:00"/>
    <s v="Standard Class"/>
    <s v="LC-16870"/>
    <s v="Lena Cacioppo"/>
    <s v="Consumer"/>
    <s v="United States"/>
    <s v="Aurora"/>
    <s v="Colorado"/>
    <n v="80013"/>
    <x v="1"/>
    <s v="OFF-BI-10002794"/>
    <x v="1"/>
    <s v="Binders"/>
    <s v="Avery Trapezoid Ring Binder, 3&quot; Capacity, Black, 1040 sheets"/>
    <n v="36.881999999999998"/>
    <n v="4"/>
    <n v="0"/>
    <n v="10.7"/>
    <n v="3"/>
    <x v="6"/>
    <n v="4"/>
    <x v="6"/>
  </r>
  <r>
    <n v="107"/>
    <s v="CA-2018-119004"/>
    <d v="2018-11-23T00:00:00"/>
    <d v="2018-11-28T00:00:00"/>
    <s v="Standard Class"/>
    <s v="JM-15250"/>
    <s v="Janet Martin"/>
    <s v="Consumer"/>
    <s v="United States"/>
    <s v="Charlotte"/>
    <s v="North Carolina"/>
    <n v="28205"/>
    <x v="0"/>
    <s v="TEC-AC-10003499"/>
    <x v="2"/>
    <s v="Accessories"/>
    <s v="Memorex Mini Travel Drive 8 GB USB 2.0 Flash Drive"/>
    <n v="74.111999999999995"/>
    <n v="8"/>
    <n v="0"/>
    <n v="11.12"/>
    <n v="3"/>
    <x v="23"/>
    <n v="4"/>
    <x v="23"/>
  </r>
  <r>
    <n v="108"/>
    <s v="CA-2018-119004"/>
    <d v="2018-11-23T00:00:00"/>
    <d v="2018-11-28T00:00:00"/>
    <s v="Standard Class"/>
    <s v="JM-15250"/>
    <s v="Janet Martin"/>
    <s v="Consumer"/>
    <s v="United States"/>
    <s v="Charlotte"/>
    <s v="North Carolina"/>
    <n v="28205"/>
    <x v="0"/>
    <s v="TEC-PH-10002844"/>
    <x v="2"/>
    <s v="Phones"/>
    <s v="Speck Products Candyshell Flip Case"/>
    <n v="27.992000000000001"/>
    <n v="3"/>
    <n v="0.2"/>
    <n v="9.24"/>
    <n v="3"/>
    <x v="23"/>
    <n v="4"/>
    <x v="23"/>
  </r>
  <r>
    <n v="109"/>
    <s v="CA-2018-119004"/>
    <d v="2018-11-23T00:00:00"/>
    <d v="2018-11-28T00:00:00"/>
    <s v="Standard Class"/>
    <s v="JM-15250"/>
    <s v="Janet Martin"/>
    <s v="Consumer"/>
    <s v="United States"/>
    <s v="Charlotte"/>
    <s v="North Carolina"/>
    <n v="28205"/>
    <x v="0"/>
    <s v="OFF-AR-10000390"/>
    <x v="1"/>
    <s v="Art"/>
    <s v="Newell Chalk Holder"/>
    <n v="3.3039999999999998"/>
    <n v="3"/>
    <n v="0"/>
    <n v="0.86"/>
    <n v="3"/>
    <x v="23"/>
    <n v="4"/>
    <x v="23"/>
  </r>
  <r>
    <n v="110"/>
    <s v="CA-2016-129476"/>
    <d v="2016-10-15T00:00:00"/>
    <d v="2016-10-20T00:00:00"/>
    <s v="Standard Class"/>
    <s v="PA-19060"/>
    <s v="Pete Armstrong"/>
    <s v="Home Office"/>
    <s v="United States"/>
    <s v="Orland Park"/>
    <s v="Illinois"/>
    <n v="60462"/>
    <x v="2"/>
    <s v="TEC-AC-10000844"/>
    <x v="2"/>
    <s v="Accessories"/>
    <s v="LogitechÂ Gaming G510s - Keyboard"/>
    <n v="339.96"/>
    <n v="2"/>
    <n v="0"/>
    <n v="105.39"/>
    <n v="1"/>
    <x v="2"/>
    <n v="4"/>
    <x v="2"/>
  </r>
  <r>
    <n v="111"/>
    <s v="CA-2018-146780"/>
    <d v="2018-12-25T00:00:00"/>
    <d v="2018-12-30T00:00:00"/>
    <s v="Standard Class"/>
    <s v="CV-12805"/>
    <s v="Cynthia Voltz"/>
    <s v="Corporate"/>
    <s v="United States"/>
    <s v="New York City"/>
    <s v="New York"/>
    <n v="10035"/>
    <x v="3"/>
    <s v="FUR-FU-10001934"/>
    <x v="0"/>
    <s v="Furnishings"/>
    <s v="Magnifier Swing Arm Lamp"/>
    <n v="41.96"/>
    <n v="2"/>
    <n v="0"/>
    <n v="8.39"/>
    <n v="1"/>
    <x v="22"/>
    <n v="4"/>
    <x v="22"/>
  </r>
  <r>
    <n v="112"/>
    <s v="CA-2017-128867"/>
    <d v="2017-11-03T00:00:00"/>
    <d v="2017-11-10T00:00:00"/>
    <s v="Standard Class"/>
    <s v="CL-12565"/>
    <s v="Clay Ludtke"/>
    <s v="Consumer"/>
    <s v="United States"/>
    <s v="Urbandale"/>
    <s v="Iowa"/>
    <n v="50322"/>
    <x v="2"/>
    <s v="OFF-AR-10000380"/>
    <x v="1"/>
    <s v="Art"/>
    <s v="Hunt PowerHouse Electric Pencil Sharpener, Blue"/>
    <n v="75.959999999999994"/>
    <n v="3"/>
    <n v="0.3"/>
    <n v="-13.67"/>
    <n v="2"/>
    <x v="0"/>
    <n v="4"/>
    <x v="0"/>
  </r>
  <r>
    <n v="113"/>
    <s v="CA-2017-128867"/>
    <d v="2017-11-03T00:00:00"/>
    <d v="2017-11-10T00:00:00"/>
    <s v="Standard Class"/>
    <s v="CL-12565"/>
    <s v="Clay Ludtke"/>
    <s v="Consumer"/>
    <s v="United States"/>
    <s v="Urbandale"/>
    <s v="Iowa"/>
    <n v="50322"/>
    <x v="2"/>
    <s v="OFF-BI-10003981"/>
    <x v="1"/>
    <s v="Binders"/>
    <s v="Avery Durable Plastic 1&quot; Binders"/>
    <n v="27.24"/>
    <n v="7"/>
    <n v="0.2"/>
    <n v="7.63"/>
    <n v="2"/>
    <x v="0"/>
    <n v="4"/>
    <x v="0"/>
  </r>
  <r>
    <n v="114"/>
    <s v="CA-2015-115259"/>
    <d v="2015-08-25T00:00:00"/>
    <d v="2015-08-27T00:00:00"/>
    <s v="Second Class"/>
    <s v="RC-19960"/>
    <s v="Ryan Crowe"/>
    <s v="Consumer"/>
    <s v="United States"/>
    <s v="Columbus"/>
    <s v="Ohio"/>
    <n v="43229"/>
    <x v="3"/>
    <s v="OFF-FA-10000621"/>
    <x v="1"/>
    <s v="Fasteners"/>
    <s v="OIC Colored Binder Clips, Assorted Sizes"/>
    <n v="40.095999999999997"/>
    <n v="2"/>
    <n v="0"/>
    <n v="3.21"/>
    <n v="4"/>
    <x v="9"/>
    <n v="3"/>
    <x v="9"/>
  </r>
  <r>
    <n v="115"/>
    <s v="CA-2015-115259"/>
    <d v="2015-08-25T00:00:00"/>
    <d v="2015-08-27T00:00:00"/>
    <s v="Second Class"/>
    <s v="RC-19960"/>
    <s v="Ryan Crowe"/>
    <s v="Consumer"/>
    <s v="United States"/>
    <s v="Columbus"/>
    <s v="Ohio"/>
    <n v="43229"/>
    <x v="3"/>
    <s v="OFF-EN-10002600"/>
    <x v="1"/>
    <s v="Envelopes"/>
    <s v="Redi-Strip #10 Envelopes, 4 1/8 x 9 1/2"/>
    <n v="4.72"/>
    <n v="4"/>
    <n v="0"/>
    <n v="0.56999999999999995"/>
    <n v="4"/>
    <x v="9"/>
    <n v="3"/>
    <x v="9"/>
  </r>
  <r>
    <n v="116"/>
    <s v="CA-2015-115259"/>
    <d v="2015-08-25T00:00:00"/>
    <d v="2015-08-27T00:00:00"/>
    <s v="Second Class"/>
    <s v="RC-19960"/>
    <s v="Ryan Crowe"/>
    <s v="Consumer"/>
    <s v="United States"/>
    <s v="Columbus"/>
    <s v="Ohio"/>
    <n v="43229"/>
    <x v="3"/>
    <s v="OFF-PA-10004965"/>
    <x v="1"/>
    <s v="Paper"/>
    <s v="Xerox 1921"/>
    <n v="23.975999999999999"/>
    <n v="5"/>
    <n v="0"/>
    <n v="4.08"/>
    <n v="4"/>
    <x v="9"/>
    <n v="3"/>
    <x v="9"/>
  </r>
  <r>
    <n v="117"/>
    <s v="CA-2015-115259"/>
    <d v="2015-08-25T00:00:00"/>
    <d v="2015-08-27T00:00:00"/>
    <s v="Second Class"/>
    <s v="RC-19960"/>
    <s v="Ryan Crowe"/>
    <s v="Consumer"/>
    <s v="United States"/>
    <s v="Columbus"/>
    <s v="Ohio"/>
    <n v="43229"/>
    <x v="3"/>
    <s v="OFF-EN-10002504"/>
    <x v="1"/>
    <s v="Envelopes"/>
    <s v="Tyvek  Top-Opening Peel &amp; Seel Envelopes, Plain White"/>
    <n v="130.464"/>
    <n v="6"/>
    <n v="0"/>
    <n v="32.619999999999997"/>
    <n v="4"/>
    <x v="9"/>
    <n v="3"/>
    <x v="9"/>
  </r>
  <r>
    <n v="118"/>
    <s v="CA-2016-110457"/>
    <d v="2016-03-02T00:00:00"/>
    <d v="2016-03-06T00:00:00"/>
    <s v="Standard Class"/>
    <s v="DK-13090"/>
    <s v="Dave Kipp"/>
    <s v="Consumer"/>
    <s v="United States"/>
    <s v="Seattle"/>
    <s v="Washington"/>
    <n v="98103"/>
    <x v="1"/>
    <s v="FUR-TA-10001768"/>
    <x v="0"/>
    <s v="Tables"/>
    <s v="Hon Racetrack Conference Tables"/>
    <n v="787.53"/>
    <n v="10"/>
    <n v="0"/>
    <n v="149.63"/>
    <n v="1"/>
    <x v="29"/>
    <n v="1"/>
    <x v="29"/>
  </r>
  <r>
    <n v="119"/>
    <s v="US-2016-136476"/>
    <d v="2016-04-05T00:00:00"/>
    <d v="2016-04-10T00:00:00"/>
    <s v="Standard Class"/>
    <s v="GG-14650"/>
    <s v="Greg Guthrie"/>
    <s v="Corporate"/>
    <s v="United States"/>
    <s v="Bristol"/>
    <s v="Tennessee"/>
    <n v="37620"/>
    <x v="0"/>
    <s v="OFF-BI-10003650"/>
    <x v="1"/>
    <s v="Binders"/>
    <s v="GBC DocuBind 300 Electric Binding Machine"/>
    <n v="157.79400000000001"/>
    <n v="1"/>
    <n v="0"/>
    <n v="17.36"/>
    <n v="1"/>
    <x v="19"/>
    <n v="2"/>
    <x v="19"/>
  </r>
  <r>
    <n v="120"/>
    <s v="CA-2017-103730"/>
    <d v="2017-06-12T00:00:00"/>
    <d v="2017-06-15T00:00:00"/>
    <s v="First Class"/>
    <s v="SC-20725"/>
    <s v="Steven Cartwright"/>
    <s v="Consumer"/>
    <s v="United States"/>
    <s v="Wilmington"/>
    <s v="Delaware"/>
    <n v="19805"/>
    <x v="3"/>
    <s v="FUR-FU-10002157"/>
    <x v="0"/>
    <s v="Furnishings"/>
    <s v="Artistic Insta-Plaque"/>
    <n v="47.04"/>
    <n v="1"/>
    <n v="0.2"/>
    <n v="3.76"/>
    <n v="5"/>
    <x v="1"/>
    <n v="2"/>
    <x v="1"/>
  </r>
  <r>
    <n v="121"/>
    <s v="CA-2017-103730"/>
    <d v="2017-06-12T00:00:00"/>
    <d v="2017-06-15T00:00:00"/>
    <s v="First Class"/>
    <s v="SC-20725"/>
    <s v="Steven Cartwright"/>
    <s v="Consumer"/>
    <s v="United States"/>
    <s v="Wilmington"/>
    <s v="Delaware"/>
    <n v="19805"/>
    <x v="3"/>
    <s v="OFF-BI-10003910"/>
    <x v="1"/>
    <s v="Binders"/>
    <s v="DXL Angle-View Binders with Locking Rings by Samsill"/>
    <n v="30.84"/>
    <n v="5"/>
    <n v="0"/>
    <n v="1.54"/>
    <n v="5"/>
    <x v="1"/>
    <n v="2"/>
    <x v="1"/>
  </r>
  <r>
    <n v="122"/>
    <s v="CA-2017-103730"/>
    <d v="2017-06-12T00:00:00"/>
    <d v="2017-06-15T00:00:00"/>
    <s v="First Class"/>
    <s v="SC-20725"/>
    <s v="Steven Cartwright"/>
    <s v="Consumer"/>
    <s v="United States"/>
    <s v="Wilmington"/>
    <s v="Delaware"/>
    <n v="19805"/>
    <x v="3"/>
    <s v="OFF-ST-10000777"/>
    <x v="1"/>
    <s v="Storage"/>
    <s v="Companion Letter/Legal File, Black"/>
    <n v="226.56"/>
    <n v="2"/>
    <n v="0.3"/>
    <n v="-52.11"/>
    <n v="5"/>
    <x v="1"/>
    <n v="2"/>
    <x v="1"/>
  </r>
  <r>
    <n v="123"/>
    <s v="CA-2017-103730"/>
    <d v="2017-06-12T00:00:00"/>
    <d v="2017-06-15T00:00:00"/>
    <s v="First Class"/>
    <s v="SC-20725"/>
    <s v="Steven Cartwright"/>
    <s v="Consumer"/>
    <s v="United States"/>
    <s v="Wilmington"/>
    <s v="Delaware"/>
    <n v="19805"/>
    <x v="3"/>
    <s v="OFF-EN-10002500"/>
    <x v="1"/>
    <s v="Envelopes"/>
    <s v="Globe Weis Peel &amp; Seel First Class Envelopes"/>
    <n v="115.02"/>
    <n v="7"/>
    <n v="0.3"/>
    <n v="-19.55"/>
    <n v="5"/>
    <x v="1"/>
    <n v="2"/>
    <x v="1"/>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1"/>
    <n v="0"/>
    <n v="14.97"/>
    <n v="5"/>
    <x v="1"/>
    <n v="2"/>
    <x v="1"/>
  </r>
  <r>
    <n v="125"/>
    <s v="US-2015-152030"/>
    <d v="2015-12-26T00:00:00"/>
    <d v="2015-12-28T00:00:00"/>
    <s v="Second Class"/>
    <s v="AD-10180"/>
    <s v="Alan Dominguez"/>
    <s v="Home Office"/>
    <s v="United States"/>
    <s v="Houston"/>
    <s v="Texas"/>
    <n v="77041"/>
    <x v="2"/>
    <s v="FUR-CH-10004063"/>
    <x v="0"/>
    <s v="Chairs"/>
    <s v="Global Deluxe High-Back Manager's Chair"/>
    <n v="600.55799999999999"/>
    <n v="2"/>
    <n v="0.1"/>
    <n v="138.13"/>
    <n v="1"/>
    <x v="20"/>
    <n v="4"/>
    <x v="20"/>
  </r>
  <r>
    <n v="126"/>
    <s v="US-2015-134614"/>
    <d v="2015-09-20T00:00:00"/>
    <d v="2015-09-25T00:00:00"/>
    <s v="Standard Class"/>
    <s v="PF-19165"/>
    <s v="Philip Fox"/>
    <s v="Consumer"/>
    <s v="United States"/>
    <s v="Bloomington"/>
    <s v="Illinois"/>
    <n v="61701"/>
    <x v="2"/>
    <s v="FUR-TA-10004534"/>
    <x v="0"/>
    <s v="Tables"/>
    <s v="Bevis 44 x 96 Conference Tables"/>
    <n v="617.70000000000005"/>
    <n v="9"/>
    <n v="0.1"/>
    <n v="191.49"/>
    <n v="1"/>
    <x v="30"/>
    <n v="3"/>
    <x v="30"/>
  </r>
  <r>
    <n v="127"/>
    <s v="US-2018-107272"/>
    <d v="2018-11-05T00:00:00"/>
    <d v="2018-11-12T00:00:00"/>
    <s v="Standard Class"/>
    <s v="TS-21610"/>
    <s v="Troy Staebel"/>
    <s v="Consumer"/>
    <s v="United States"/>
    <s v="Phoenix"/>
    <s v="Arizona"/>
    <n v="85023"/>
    <x v="1"/>
    <s v="OFF-BI-10003274"/>
    <x v="1"/>
    <s v="Binders"/>
    <s v="Avery Durable Slant Ring Binders, No Labels"/>
    <n v="2.3879999999999999"/>
    <n v="8"/>
    <n v="0.3"/>
    <n v="-0.43"/>
    <n v="2"/>
    <x v="23"/>
    <n v="4"/>
    <x v="23"/>
  </r>
  <r>
    <n v="128"/>
    <s v="US-2018-107272"/>
    <d v="2018-11-05T00:00:00"/>
    <d v="2018-11-12T00:00:00"/>
    <s v="Standard Class"/>
    <s v="TS-21610"/>
    <s v="Troy Staebel"/>
    <s v="Consumer"/>
    <s v="United States"/>
    <s v="Phoenix"/>
    <s v="Arizona"/>
    <n v="85023"/>
    <x v="1"/>
    <s v="OFF-ST-10002974"/>
    <x v="1"/>
    <s v="Storage"/>
    <s v="Trav-L-File Heavy-Duty Shuttle II, Black"/>
    <n v="243.99199999999999"/>
    <n v="5"/>
    <n v="0"/>
    <n v="46.36"/>
    <n v="2"/>
    <x v="23"/>
    <n v="4"/>
    <x v="23"/>
  </r>
  <r>
    <n v="129"/>
    <s v="US-2017-125969"/>
    <d v="2017-11-06T00:00:00"/>
    <d v="2017-11-10T00:00:00"/>
    <s v="Second Class"/>
    <s v="LS-16975"/>
    <s v="Lindsay Shagiari"/>
    <s v="Home Office"/>
    <s v="United States"/>
    <s v="Los Angeles"/>
    <s v="California"/>
    <n v="90004"/>
    <x v="1"/>
    <s v="FUR-CH-10001146"/>
    <x v="0"/>
    <s v="Chairs"/>
    <s v="Global Task Chair, Black"/>
    <n v="81.424000000000007"/>
    <n v="2"/>
    <n v="0.2"/>
    <n v="26.87"/>
    <n v="2"/>
    <x v="0"/>
    <n v="4"/>
    <x v="0"/>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n v="238.56"/>
    <n v="5"/>
    <n v="0"/>
    <n v="33.4"/>
    <n v="2"/>
    <x v="0"/>
    <n v="4"/>
    <x v="0"/>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n v="59.97"/>
    <n v="5"/>
    <n v="0"/>
    <n v="3.6"/>
    <n v="3"/>
    <x v="31"/>
    <n v="1"/>
    <x v="31"/>
  </r>
  <r>
    <n v="132"/>
    <s v="US-2018-164147"/>
    <d v="2018-02-02T00:00:00"/>
    <d v="2018-02-05T00:00:00"/>
    <s v="First Class"/>
    <s v="DW-13585"/>
    <s v="Dorothy Wardle"/>
    <s v="Corporate"/>
    <s v="United States"/>
    <s v="Columbus"/>
    <s v="Ohio"/>
    <n v="43229"/>
    <x v="3"/>
    <s v="OFF-PA-10002377"/>
    <x v="1"/>
    <s v="Paper"/>
    <s v="Xerox 1916"/>
    <n v="78.304000000000002"/>
    <n v="6"/>
    <n v="0"/>
    <n v="18.010000000000002"/>
    <n v="3"/>
    <x v="31"/>
    <n v="1"/>
    <x v="31"/>
  </r>
  <r>
    <n v="133"/>
    <s v="US-2018-164147"/>
    <d v="2018-02-02T00:00:00"/>
    <d v="2018-02-05T00:00:00"/>
    <s v="First Class"/>
    <s v="DW-13585"/>
    <s v="Dorothy Wardle"/>
    <s v="Corporate"/>
    <s v="United States"/>
    <s v="Columbus"/>
    <s v="Ohio"/>
    <n v="43229"/>
    <x v="3"/>
    <s v="OFF-FA-10002780"/>
    <x v="1"/>
    <s v="Fasteners"/>
    <s v="Staples"/>
    <n v="21.456"/>
    <n v="6"/>
    <n v="0"/>
    <n v="6.87"/>
    <n v="3"/>
    <x v="31"/>
    <n v="1"/>
    <x v="31"/>
  </r>
  <r>
    <n v="134"/>
    <s v="CA-2017-145583"/>
    <d v="2017-10-13T00:00:00"/>
    <d v="2017-10-19T00:00:00"/>
    <s v="Standard Class"/>
    <s v="LC-16885"/>
    <s v="Lena Creighton"/>
    <s v="Consumer"/>
    <s v="United States"/>
    <s v="Roseville"/>
    <s v="California"/>
    <n v="95661"/>
    <x v="1"/>
    <s v="OFF-PA-10001804"/>
    <x v="1"/>
    <s v="Paper"/>
    <s v="Xerox 195"/>
    <n v="20.04"/>
    <n v="6"/>
    <n v="0.2"/>
    <n v="4.8099999999999996"/>
    <n v="7"/>
    <x v="32"/>
    <n v="4"/>
    <x v="32"/>
  </r>
  <r>
    <n v="135"/>
    <s v="CA-2017-145583"/>
    <d v="2017-10-13T00:00:00"/>
    <d v="2017-10-19T00:00:00"/>
    <s v="Standard Class"/>
    <s v="LC-16885"/>
    <s v="Lena Creighton"/>
    <s v="Consumer"/>
    <s v="United States"/>
    <s v="Roseville"/>
    <s v="California"/>
    <n v="95661"/>
    <x v="1"/>
    <s v="OFF-PA-10001736"/>
    <x v="1"/>
    <s v="Paper"/>
    <s v="Xerox 1880"/>
    <n v="35.44"/>
    <n v="5"/>
    <n v="0"/>
    <n v="6.02"/>
    <n v="7"/>
    <x v="32"/>
    <n v="4"/>
    <x v="32"/>
  </r>
  <r>
    <n v="136"/>
    <s v="CA-2017-145583"/>
    <d v="2017-10-13T00:00:00"/>
    <d v="2017-10-19T00:00:00"/>
    <s v="Standard Class"/>
    <s v="LC-16885"/>
    <s v="Lena Creighton"/>
    <s v="Consumer"/>
    <s v="United States"/>
    <s v="Roseville"/>
    <s v="California"/>
    <n v="95661"/>
    <x v="1"/>
    <s v="OFF-AR-10001149"/>
    <x v="1"/>
    <s v="Art"/>
    <s v="Sanford Colorific Colored Pencils, 12/Box"/>
    <n v="11.52"/>
    <n v="4"/>
    <n v="0"/>
    <n v="0.57999999999999996"/>
    <n v="7"/>
    <x v="32"/>
    <n v="4"/>
    <x v="32"/>
  </r>
  <r>
    <n v="137"/>
    <s v="CA-2017-145583"/>
    <d v="2017-10-13T00:00:00"/>
    <d v="2017-10-19T00:00:00"/>
    <s v="Standard Class"/>
    <s v="LC-16885"/>
    <s v="Lena Creighton"/>
    <s v="Consumer"/>
    <s v="United States"/>
    <s v="Roseville"/>
    <s v="California"/>
    <n v="95661"/>
    <x v="1"/>
    <s v="OFF-FA-10002988"/>
    <x v="1"/>
    <s v="Fasteners"/>
    <s v="Ideal Clamps"/>
    <n v="4.0199999999999996"/>
    <n v="1"/>
    <n v="0.3"/>
    <n v="-1.05"/>
    <n v="7"/>
    <x v="32"/>
    <n v="4"/>
    <x v="32"/>
  </r>
  <r>
    <n v="138"/>
    <s v="CA-2017-145583"/>
    <d v="2017-10-13T00:00:00"/>
    <d v="2017-10-19T00:00:00"/>
    <s v="Standard Class"/>
    <s v="LC-16885"/>
    <s v="Lena Creighton"/>
    <s v="Consumer"/>
    <s v="United States"/>
    <s v="Roseville"/>
    <s v="California"/>
    <n v="95661"/>
    <x v="1"/>
    <s v="OFF-BI-10004781"/>
    <x v="1"/>
    <s v="Binders"/>
    <s v="GBC Wire Binding Strips"/>
    <n v="76.176000000000002"/>
    <n v="10"/>
    <n v="0.3"/>
    <n v="-19.04"/>
    <n v="7"/>
    <x v="32"/>
    <n v="4"/>
    <x v="32"/>
  </r>
  <r>
    <n v="139"/>
    <s v="CA-2017-145583"/>
    <d v="2017-10-13T00:00:00"/>
    <d v="2017-10-19T00:00:00"/>
    <s v="Standard Class"/>
    <s v="LC-16885"/>
    <s v="Lena Creighton"/>
    <s v="Consumer"/>
    <s v="United States"/>
    <s v="Roseville"/>
    <s v="California"/>
    <n v="95661"/>
    <x v="1"/>
    <s v="OFF-SU-10001218"/>
    <x v="1"/>
    <s v="Supplies"/>
    <s v="Fiskars Softgrip Scissors"/>
    <n v="65.88"/>
    <n v="10"/>
    <n v="0"/>
    <n v="19.11"/>
    <n v="7"/>
    <x v="32"/>
    <n v="4"/>
    <x v="32"/>
  </r>
  <r>
    <n v="140"/>
    <s v="CA-2017-145583"/>
    <d v="2017-10-13T00:00:00"/>
    <d v="2017-10-19T00:00:00"/>
    <s v="Standard Class"/>
    <s v="LC-16885"/>
    <s v="Lena Creighton"/>
    <s v="Consumer"/>
    <s v="United States"/>
    <s v="Roseville"/>
    <s v="California"/>
    <n v="95661"/>
    <x v="1"/>
    <s v="FUR-FU-10001706"/>
    <x v="0"/>
    <s v="Furnishings"/>
    <s v="Longer-Life Soft White Bulbs"/>
    <n v="43.12"/>
    <n v="4"/>
    <n v="0"/>
    <n v="7.76"/>
    <n v="7"/>
    <x v="32"/>
    <n v="4"/>
    <x v="32"/>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n v="82.8"/>
    <n v="6"/>
    <n v="0"/>
    <n v="5.8"/>
    <n v="1"/>
    <x v="21"/>
    <n v="3"/>
    <x v="21"/>
  </r>
  <r>
    <n v="142"/>
    <s v="CA-2018-106180"/>
    <d v="2018-09-18T00:00:00"/>
    <d v="2018-09-23T00:00:00"/>
    <s v="Standard Class"/>
    <s v="SH-19975"/>
    <s v="Sally Hughsby"/>
    <s v="Corporate"/>
    <s v="United States"/>
    <s v="San Francisco"/>
    <s v="California"/>
    <n v="94122"/>
    <x v="1"/>
    <s v="OFF-AR-10000940"/>
    <x v="1"/>
    <s v="Art"/>
    <s v="Newell 343"/>
    <n v="8.82"/>
    <n v="5"/>
    <n v="0.2"/>
    <n v="0.44"/>
    <n v="3"/>
    <x v="15"/>
    <n v="3"/>
    <x v="15"/>
  </r>
  <r>
    <n v="143"/>
    <s v="CA-2018-106180"/>
    <d v="2018-09-18T00:00:00"/>
    <d v="2018-09-23T00:00:00"/>
    <s v="Standard Class"/>
    <s v="SH-19975"/>
    <s v="Sally Hughsby"/>
    <s v="Corporate"/>
    <s v="United States"/>
    <s v="San Francisco"/>
    <s v="California"/>
    <n v="94122"/>
    <x v="1"/>
    <s v="OFF-EN-10004030"/>
    <x v="1"/>
    <s v="Envelopes"/>
    <s v="Convenience Packs of Business Envelopes"/>
    <n v="10.86"/>
    <n v="2"/>
    <n v="0.3"/>
    <n v="-3.15"/>
    <n v="3"/>
    <x v="15"/>
    <n v="3"/>
    <x v="15"/>
  </r>
  <r>
    <n v="144"/>
    <s v="CA-2018-106180"/>
    <d v="2018-09-18T00:00:00"/>
    <d v="2018-09-23T00:00:00"/>
    <s v="Standard Class"/>
    <s v="SH-19975"/>
    <s v="Sally Hughsby"/>
    <s v="Corporate"/>
    <s v="United States"/>
    <s v="San Francisco"/>
    <s v="California"/>
    <n v="94122"/>
    <x v="1"/>
    <s v="OFF-PA-10004327"/>
    <x v="1"/>
    <s v="Paper"/>
    <s v="Xerox 1911"/>
    <n v="143.69999999999999"/>
    <n v="7"/>
    <n v="0.1"/>
    <n v="34.49"/>
    <n v="3"/>
    <x v="15"/>
    <n v="3"/>
    <x v="15"/>
  </r>
  <r>
    <n v="145"/>
    <s v="CA-2018-155376"/>
    <d v="2018-12-22T00:00:00"/>
    <d v="2018-12-27T00:00:00"/>
    <s v="Standard Class"/>
    <s v="SG-20080"/>
    <s v="Sandra Glassco"/>
    <s v="Consumer"/>
    <s v="United States"/>
    <s v="Independence"/>
    <s v="Missouri"/>
    <n v="64055"/>
    <x v="2"/>
    <s v="OFF-AP-10001058"/>
    <x v="1"/>
    <s v="Appliances"/>
    <s v="Sanyo 2.5 Cubic Foot Mid-Size Office Refrigerators"/>
    <n v="839.43"/>
    <n v="7"/>
    <n v="0.3"/>
    <n v="-268.62"/>
    <n v="1"/>
    <x v="22"/>
    <n v="4"/>
    <x v="22"/>
  </r>
  <r>
    <n v="146"/>
    <s v="CA-2016-110744"/>
    <d v="2016-09-07T00:00:00"/>
    <d v="2016-09-12T00:00:00"/>
    <s v="Standard Class"/>
    <s v="HA-14920"/>
    <s v="Helen Andreada"/>
    <s v="Consumer"/>
    <s v="United States"/>
    <s v="Pasadena"/>
    <s v="California"/>
    <n v="91104"/>
    <x v="1"/>
    <s v="OFF-ST-10003656"/>
    <x v="1"/>
    <s v="Storage"/>
    <s v="Safco Industrial Wire Shelving"/>
    <n v="671.93"/>
    <n v="7"/>
    <n v="0"/>
    <n v="147.82"/>
    <n v="1"/>
    <x v="11"/>
    <n v="3"/>
    <x v="11"/>
  </r>
  <r>
    <n v="147"/>
    <s v="CA-2015-110072"/>
    <d v="2015-10-22T00:00:00"/>
    <d v="2015-10-28T00:00:00"/>
    <s v="Standard Class"/>
    <s v="MG-17680"/>
    <s v="Maureen Gastineau"/>
    <s v="Home Office"/>
    <s v="United States"/>
    <s v="Newark"/>
    <s v="Ohio"/>
    <n v="43055"/>
    <x v="3"/>
    <s v="FUR-FU-10000521"/>
    <x v="0"/>
    <s v="Furnishings"/>
    <s v="Seth Thomas 14&quot; Putty-Colored Wall Clock"/>
    <n v="93.888000000000005"/>
    <n v="9"/>
    <n v="0"/>
    <n v="24.41"/>
    <n v="1"/>
    <x v="18"/>
    <n v="4"/>
    <x v="18"/>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n v="384.45"/>
    <n v="4"/>
    <n v="0"/>
    <n v="84.58"/>
    <n v="4"/>
    <x v="5"/>
    <n v="4"/>
    <x v="5"/>
  </r>
  <r>
    <n v="149"/>
    <s v="CA-2017-114489"/>
    <d v="2017-12-05T00:00:00"/>
    <d v="2017-12-09T00:00:00"/>
    <s v="Standard Class"/>
    <s v="JE-16165"/>
    <s v="Justin Ellison"/>
    <s v="Corporate"/>
    <s v="United States"/>
    <s v="Franklin"/>
    <s v="Wisconsin"/>
    <n v="53132"/>
    <x v="2"/>
    <s v="TEC-PH-10001448"/>
    <x v="2"/>
    <s v="Phones"/>
    <s v="Anker Astro 15000mAh USB Portable Charger"/>
    <n v="149.97"/>
    <n v="3"/>
    <n v="0.2"/>
    <n v="47.99"/>
    <n v="4"/>
    <x v="5"/>
    <n v="4"/>
    <x v="5"/>
  </r>
  <r>
    <n v="150"/>
    <s v="CA-2017-114489"/>
    <d v="2017-12-05T00:00:00"/>
    <d v="2017-12-09T00:00:00"/>
    <s v="Standard Class"/>
    <s v="JE-16165"/>
    <s v="Justin Ellison"/>
    <s v="Corporate"/>
    <s v="United States"/>
    <s v="Franklin"/>
    <s v="Wisconsin"/>
    <n v="53132"/>
    <x v="2"/>
    <s v="FUR-CH-10000454"/>
    <x v="0"/>
    <s v="Chairs"/>
    <s v="Hon Deluxe Fabric Upholstered Stacking Chairs, Rounded Back"/>
    <n v="1951.84"/>
    <n v="3"/>
    <n v="0"/>
    <n v="663.63"/>
    <n v="4"/>
    <x v="5"/>
    <n v="4"/>
    <x v="5"/>
  </r>
  <r>
    <n v="151"/>
    <s v="CA-2017-114489"/>
    <d v="2017-12-05T00:00:00"/>
    <d v="2017-12-09T00:00:00"/>
    <s v="Standard Class"/>
    <s v="JE-16165"/>
    <s v="Justin Ellison"/>
    <s v="Corporate"/>
    <s v="United States"/>
    <s v="Franklin"/>
    <s v="Wisconsin"/>
    <n v="53132"/>
    <x v="2"/>
    <s v="OFF-BI-10002735"/>
    <x v="1"/>
    <s v="Binders"/>
    <s v="GBC Prestige Therm-A-Bind Covers"/>
    <n v="171.55"/>
    <n v="8"/>
    <n v="0.1"/>
    <n v="60.04"/>
    <n v="4"/>
    <x v="5"/>
    <n v="4"/>
    <x v="5"/>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n v="157.91999999999999"/>
    <n v="6"/>
    <n v="0.3"/>
    <n v="-11.05"/>
    <n v="2"/>
    <x v="17"/>
    <n v="1"/>
    <x v="17"/>
  </r>
  <r>
    <n v="153"/>
    <s v="CA-2017-158834"/>
    <d v="2017-03-13T00:00:00"/>
    <d v="2017-03-16T00:00:00"/>
    <s v="First Class"/>
    <s v="TW-21025"/>
    <s v="Tamara Willingham"/>
    <s v="Home Office"/>
    <s v="United States"/>
    <s v="Scottsdale"/>
    <s v="Arizona"/>
    <n v="85254"/>
    <x v="1"/>
    <s v="TEC-PH-10001254"/>
    <x v="2"/>
    <s v="Phones"/>
    <s v="Jabra BIZ 2300 Duo QD Duo CordedÂ Headset"/>
    <n v="203.184"/>
    <n v="9"/>
    <n v="0"/>
    <n v="44.7"/>
    <n v="2"/>
    <x v="17"/>
    <n v="1"/>
    <x v="17"/>
  </r>
  <r>
    <n v="154"/>
    <s v="CA-2016-124919"/>
    <d v="2016-05-31T00:00:00"/>
    <d v="2016-06-02T00:00:00"/>
    <s v="First Class"/>
    <s v="SP-20650"/>
    <s v="Stephanie Phelps"/>
    <s v="Corporate"/>
    <s v="United States"/>
    <s v="San Jose"/>
    <s v="California"/>
    <n v="95123"/>
    <x v="1"/>
    <s v="OFF-PA-10001950"/>
    <x v="1"/>
    <s v="Paper"/>
    <s v="Southworth 25% Cotton Antique Laid Paper &amp; Envelopes"/>
    <n v="58.38"/>
    <n v="5"/>
    <n v="0.3"/>
    <n v="-19.850000000000001"/>
    <n v="3"/>
    <x v="33"/>
    <n v="2"/>
    <x v="33"/>
  </r>
  <r>
    <n v="155"/>
    <s v="CA-2016-124919"/>
    <d v="2016-05-31T00:00:00"/>
    <d v="2016-06-02T00:00:00"/>
    <s v="First Class"/>
    <s v="SP-20650"/>
    <s v="Stephanie Phelps"/>
    <s v="Corporate"/>
    <s v="United States"/>
    <s v="San Jose"/>
    <s v="California"/>
    <n v="95123"/>
    <x v="1"/>
    <s v="OFF-PA-10002254"/>
    <x v="1"/>
    <s v="Paper"/>
    <s v="Xerox 1883"/>
    <n v="105.52"/>
    <n v="1"/>
    <n v="0.2"/>
    <n v="8.44"/>
    <n v="3"/>
    <x v="33"/>
    <n v="2"/>
    <x v="33"/>
  </r>
  <r>
    <n v="156"/>
    <s v="CA-2016-124919"/>
    <d v="2016-05-31T00:00:00"/>
    <d v="2016-06-02T00:00:00"/>
    <s v="First Class"/>
    <s v="SP-20650"/>
    <s v="Stephanie Phelps"/>
    <s v="Corporate"/>
    <s v="United States"/>
    <s v="San Jose"/>
    <s v="California"/>
    <n v="95123"/>
    <x v="1"/>
    <s v="OFF-ST-10001590"/>
    <x v="1"/>
    <s v="Storage"/>
    <s v="Tenex Personal Project File with Scoop Front Design, Black"/>
    <n v="80.88"/>
    <n v="2"/>
    <n v="0.1"/>
    <n v="17.79"/>
    <n v="3"/>
    <x v="33"/>
    <n v="2"/>
    <x v="33"/>
  </r>
  <r>
    <n v="157"/>
    <s v="CA-2016-118948"/>
    <d v="2016-05-28T00:00:00"/>
    <d v="2016-06-03T00:00:00"/>
    <s v="Standard Class"/>
    <s v="NK-18490"/>
    <s v="Neil Knudson"/>
    <s v="Home Office"/>
    <s v="United States"/>
    <s v="Seattle"/>
    <s v="Washington"/>
    <n v="98105"/>
    <x v="1"/>
    <s v="OFF-AR-10001547"/>
    <x v="1"/>
    <s v="Art"/>
    <s v="Newell 311"/>
    <n v="6.63"/>
    <n v="9"/>
    <n v="0"/>
    <n v="0.99"/>
    <n v="1"/>
    <x v="33"/>
    <n v="2"/>
    <x v="33"/>
  </r>
  <r>
    <n v="158"/>
    <s v="CA-2015-104269"/>
    <d v="2015-03-01T00:00:00"/>
    <d v="2015-03-06T00:00:00"/>
    <s v="Second Class"/>
    <s v="DB-13060"/>
    <s v="Dave Brooks"/>
    <s v="Consumer"/>
    <s v="United States"/>
    <s v="Seattle"/>
    <s v="Washington"/>
    <n v="98115"/>
    <x v="1"/>
    <s v="FUR-CH-10004063"/>
    <x v="0"/>
    <s v="Chairs"/>
    <s v="Global Deluxe High-Back Manager's Chair"/>
    <n v="457.56799999999998"/>
    <n v="6"/>
    <n v="0"/>
    <n v="68.64"/>
    <n v="1"/>
    <x v="34"/>
    <n v="1"/>
    <x v="34"/>
  </r>
  <r>
    <n v="159"/>
    <s v="CA-2017-114104"/>
    <d v="2017-11-20T00:00:00"/>
    <d v="2017-11-24T00:00:00"/>
    <s v="Standard Class"/>
    <s v="NP-18670"/>
    <s v="Nora Paige"/>
    <s v="Consumer"/>
    <s v="United States"/>
    <s v="Edmond"/>
    <s v="Oklahoma"/>
    <n v="73034"/>
    <x v="2"/>
    <s v="OFF-LA-10002475"/>
    <x v="1"/>
    <s v="Labels"/>
    <s v="Avery 519"/>
    <n v="14.62"/>
    <n v="2"/>
    <n v="0.3"/>
    <n v="-4.24"/>
    <n v="2"/>
    <x v="0"/>
    <n v="4"/>
    <x v="0"/>
  </r>
  <r>
    <n v="160"/>
    <s v="CA-2017-114104"/>
    <d v="2017-11-20T00:00:00"/>
    <d v="2017-11-24T00:00:00"/>
    <s v="Standard Class"/>
    <s v="NP-18670"/>
    <s v="Nora Paige"/>
    <s v="Consumer"/>
    <s v="United States"/>
    <s v="Edmond"/>
    <s v="Oklahoma"/>
    <n v="73034"/>
    <x v="2"/>
    <s v="TEC-PH-10004536"/>
    <x v="2"/>
    <s v="Phones"/>
    <s v="Avaya 5420 Digital phone"/>
    <n v="944.93"/>
    <n v="9"/>
    <n v="0.2"/>
    <n v="226.78"/>
    <n v="2"/>
    <x v="0"/>
    <n v="4"/>
    <x v="0"/>
  </r>
  <r>
    <n v="161"/>
    <s v="CA-2017-162733"/>
    <d v="2017-05-11T00:00:00"/>
    <d v="2017-05-12T00:00:00"/>
    <s v="First Class"/>
    <s v="TT-21070"/>
    <s v="Ted Trevino"/>
    <s v="Consumer"/>
    <s v="United States"/>
    <s v="Los Angeles"/>
    <s v="California"/>
    <n v="90045"/>
    <x v="1"/>
    <s v="OFF-PA-10002751"/>
    <x v="1"/>
    <s v="Paper"/>
    <s v="Xerox 1920"/>
    <n v="5.98"/>
    <n v="7"/>
    <n v="0.1"/>
    <n v="0.48"/>
    <n v="1"/>
    <x v="35"/>
    <n v="2"/>
    <x v="35"/>
  </r>
  <r>
    <n v="162"/>
    <s v="CA-2016-119697"/>
    <d v="2016-12-28T00:00:00"/>
    <d v="2016-12-31T00:00:00"/>
    <s v="Second Class"/>
    <s v="EM-13960"/>
    <s v="Eric Murdock"/>
    <s v="Consumer"/>
    <s v="United States"/>
    <s v="Philadelphia"/>
    <s v="Pennsylvania"/>
    <n v="19134"/>
    <x v="3"/>
    <s v="TEC-AC-10003657"/>
    <x v="2"/>
    <s v="Accessories"/>
    <s v="Lenovo 17-Key USB Numeric Keypad"/>
    <n v="54.384"/>
    <n v="10"/>
    <n v="0.3"/>
    <n v="-9.7899999999999991"/>
    <n v="1"/>
    <x v="14"/>
    <n v="4"/>
    <x v="14"/>
  </r>
  <r>
    <n v="163"/>
    <s v="CA-2017-154508"/>
    <d v="2017-11-16T00:00:00"/>
    <d v="2017-11-20T00:00:00"/>
    <s v="Standard Class"/>
    <s v="RD-19900"/>
    <s v="Ruben Dartt"/>
    <s v="Consumer"/>
    <s v="United States"/>
    <s v="Carlsbad"/>
    <s v="New Mexico"/>
    <n v="88220"/>
    <x v="1"/>
    <s v="OFF-EN-10001990"/>
    <x v="1"/>
    <s v="Envelopes"/>
    <s v="Staple envelope"/>
    <n v="28.4"/>
    <n v="4"/>
    <n v="0.3"/>
    <n v="-4.26"/>
    <n v="1"/>
    <x v="0"/>
    <n v="4"/>
    <x v="0"/>
  </r>
  <r>
    <n v="164"/>
    <s v="CA-2017-113817"/>
    <d v="2017-11-07T00:00:00"/>
    <d v="2017-11-11T00:00:00"/>
    <s v="Standard Class"/>
    <s v="MJ-17740"/>
    <s v="Max Jones"/>
    <s v="Consumer"/>
    <s v="United States"/>
    <s v="Seattle"/>
    <s v="Washington"/>
    <n v="98115"/>
    <x v="1"/>
    <s v="OFF-BI-10004002"/>
    <x v="1"/>
    <s v="Binders"/>
    <s v="Wilson Jones International Size A4 Ring Binders"/>
    <n v="27.68"/>
    <n v="6"/>
    <n v="0"/>
    <n v="4.71"/>
    <n v="1"/>
    <x v="0"/>
    <n v="4"/>
    <x v="0"/>
  </r>
  <r>
    <n v="165"/>
    <s v="CA-2015-139892"/>
    <d v="2015-09-08T00:00:00"/>
    <d v="2015-09-12T00:00:00"/>
    <s v="Standard Class"/>
    <s v="BM-11140"/>
    <s v="Becky Martin"/>
    <s v="Consumer"/>
    <s v="United States"/>
    <s v="San Antonio"/>
    <s v="Texas"/>
    <n v="78207"/>
    <x v="2"/>
    <s v="OFF-AR-10004441"/>
    <x v="1"/>
    <s v="Art"/>
    <s v="BIC Brite Liner Highlighters"/>
    <n v="9.9359999999999999"/>
    <n v="10"/>
    <n v="0"/>
    <n v="2.58"/>
    <n v="7"/>
    <x v="30"/>
    <n v="3"/>
    <x v="30"/>
  </r>
  <r>
    <n v="166"/>
    <s v="CA-2015-139892"/>
    <d v="2015-09-08T00:00:00"/>
    <d v="2015-09-12T00:00:00"/>
    <s v="Standard Class"/>
    <s v="BM-11140"/>
    <s v="Becky Martin"/>
    <s v="Consumer"/>
    <s v="United States"/>
    <s v="San Antonio"/>
    <s v="Texas"/>
    <n v="78207"/>
    <x v="2"/>
    <s v="TEC-MA-10000822"/>
    <x v="2"/>
    <s v="Machines"/>
    <s v="Lexmark MX611dhe Monochrome Laser Printer"/>
    <n v="8159.9520000000002"/>
    <n v="6"/>
    <n v="0.3"/>
    <n v="-2447.9899999999998"/>
    <n v="7"/>
    <x v="30"/>
    <n v="3"/>
    <x v="30"/>
  </r>
  <r>
    <n v="167"/>
    <s v="CA-2015-139892"/>
    <d v="2015-09-08T00:00:00"/>
    <d v="2015-09-12T00:00:00"/>
    <s v="Standard Class"/>
    <s v="BM-11140"/>
    <s v="Becky Martin"/>
    <s v="Consumer"/>
    <s v="United States"/>
    <s v="San Antonio"/>
    <s v="Texas"/>
    <n v="78207"/>
    <x v="2"/>
    <s v="OFF-ST-10000991"/>
    <x v="1"/>
    <s v="Storage"/>
    <s v="Space Solutions HD Industrial Steel Shelving."/>
    <n v="275.928"/>
    <n v="2"/>
    <n v="0.1"/>
    <n v="77.260000000000005"/>
    <n v="7"/>
    <x v="30"/>
    <n v="3"/>
    <x v="30"/>
  </r>
  <r>
    <n v="168"/>
    <s v="CA-2015-139892"/>
    <d v="2015-09-08T00:00:00"/>
    <d v="2015-09-12T00:00:00"/>
    <s v="Standard Class"/>
    <s v="BM-11140"/>
    <s v="Becky Martin"/>
    <s v="Consumer"/>
    <s v="United States"/>
    <s v="San Antonio"/>
    <s v="Texas"/>
    <n v="78207"/>
    <x v="2"/>
    <s v="FUR-CH-10004287"/>
    <x v="0"/>
    <s v="Chairs"/>
    <s v="SAFCO Arco Folding Chair"/>
    <n v="1740.06"/>
    <n v="2"/>
    <n v="0.1"/>
    <n v="469.82"/>
    <n v="7"/>
    <x v="30"/>
    <n v="3"/>
    <x v="30"/>
  </r>
  <r>
    <n v="169"/>
    <s v="CA-2015-139892"/>
    <d v="2015-09-08T00:00:00"/>
    <d v="2015-09-12T00:00:00"/>
    <s v="Standard Class"/>
    <s v="BM-11140"/>
    <s v="Becky Martin"/>
    <s v="Consumer"/>
    <s v="United States"/>
    <s v="San Antonio"/>
    <s v="Texas"/>
    <n v="78207"/>
    <x v="2"/>
    <s v="OFF-AR-10002656"/>
    <x v="1"/>
    <s v="Art"/>
    <s v="Sanford Liquid Accent Highlighters"/>
    <n v="32.064"/>
    <n v="6"/>
    <n v="0.3"/>
    <n v="-4.8099999999999996"/>
    <n v="7"/>
    <x v="30"/>
    <n v="3"/>
    <x v="30"/>
  </r>
  <r>
    <n v="170"/>
    <s v="CA-2015-139892"/>
    <d v="2015-09-08T00:00:00"/>
    <d v="2015-09-12T00:00:00"/>
    <s v="Standard Class"/>
    <s v="BM-11140"/>
    <s v="Becky Martin"/>
    <s v="Consumer"/>
    <s v="United States"/>
    <s v="San Antonio"/>
    <s v="Texas"/>
    <n v="78207"/>
    <x v="2"/>
    <s v="OFF-AP-10002518"/>
    <x v="1"/>
    <s v="Appliances"/>
    <s v="Kensington 7 Outlet MasterPiece Power Center"/>
    <n v="177.98"/>
    <n v="1"/>
    <n v="0"/>
    <n v="49.83"/>
    <n v="7"/>
    <x v="30"/>
    <n v="3"/>
    <x v="30"/>
  </r>
  <r>
    <n v="171"/>
    <s v="CA-2015-139892"/>
    <d v="2015-09-08T00:00:00"/>
    <d v="2015-09-12T00:00:00"/>
    <s v="Standard Class"/>
    <s v="BM-11140"/>
    <s v="Becky Martin"/>
    <s v="Consumer"/>
    <s v="United States"/>
    <s v="San Antonio"/>
    <s v="Texas"/>
    <n v="78207"/>
    <x v="2"/>
    <s v="TEC-PH-10003931"/>
    <x v="2"/>
    <s v="Phones"/>
    <s v="JBL Micro Wireless Portable Bluetooth Speaker"/>
    <n v="143.976"/>
    <n v="10"/>
    <n v="0.2"/>
    <n v="11.52"/>
    <n v="7"/>
    <x v="30"/>
    <n v="3"/>
    <x v="30"/>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n v="20.94"/>
    <n v="7"/>
    <n v="0.3"/>
    <n v="-6.7"/>
    <n v="3"/>
    <x v="9"/>
    <n v="3"/>
    <x v="9"/>
  </r>
  <r>
    <n v="173"/>
    <s v="CA-2015-118962"/>
    <d v="2015-08-05T00:00:00"/>
    <d v="2015-08-09T00:00:00"/>
    <s v="Standard Class"/>
    <s v="CS-12130"/>
    <s v="Chad Sievert"/>
    <s v="Consumer"/>
    <s v="United States"/>
    <s v="Los Angeles"/>
    <s v="California"/>
    <n v="90004"/>
    <x v="1"/>
    <s v="OFF-PA-10001144"/>
    <x v="1"/>
    <s v="Paper"/>
    <s v="Xerox 1913"/>
    <n v="110.96"/>
    <n v="4"/>
    <n v="0.1"/>
    <n v="17.75"/>
    <n v="3"/>
    <x v="9"/>
    <n v="3"/>
    <x v="9"/>
  </r>
  <r>
    <n v="174"/>
    <s v="CA-2015-118962"/>
    <d v="2015-08-05T00:00:00"/>
    <d v="2015-08-09T00:00:00"/>
    <s v="Standard Class"/>
    <s v="CS-12130"/>
    <s v="Chad Sievert"/>
    <s v="Consumer"/>
    <s v="United States"/>
    <s v="Los Angeles"/>
    <s v="California"/>
    <n v="90004"/>
    <x v="1"/>
    <s v="FUR-CH-10003817"/>
    <x v="0"/>
    <s v="Chairs"/>
    <s v="Global Value Steno Chair, Gray"/>
    <n v="340.14400000000001"/>
    <n v="7"/>
    <n v="0.3"/>
    <n v="-37.42"/>
    <n v="3"/>
    <x v="9"/>
    <n v="3"/>
    <x v="9"/>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n v="52.448"/>
    <n v="4"/>
    <n v="0"/>
    <n v="16.260000000000002"/>
    <n v="2"/>
    <x v="30"/>
    <n v="3"/>
    <x v="30"/>
  </r>
  <r>
    <n v="176"/>
    <s v="US-2015-100853"/>
    <d v="2015-09-14T00:00:00"/>
    <d v="2015-09-19T00:00:00"/>
    <s v="Standard Class"/>
    <s v="JB-15400"/>
    <s v="Jennifer Braxton"/>
    <s v="Corporate"/>
    <s v="United States"/>
    <s v="Chicago"/>
    <s v="Illinois"/>
    <n v="60623"/>
    <x v="2"/>
    <s v="OFF-LA-10003148"/>
    <x v="1"/>
    <s v="Labels"/>
    <s v="Avery 51"/>
    <n v="20.16"/>
    <n v="10"/>
    <n v="0.2"/>
    <n v="6.85"/>
    <n v="2"/>
    <x v="30"/>
    <n v="3"/>
    <x v="30"/>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n v="97.263999999999996"/>
    <n v="4"/>
    <n v="0.1"/>
    <n v="31.12"/>
    <n v="1"/>
    <x v="4"/>
    <n v="2"/>
    <x v="4"/>
  </r>
  <r>
    <n v="178"/>
    <s v="US-2016-101511"/>
    <d v="2016-11-21T00:00:00"/>
    <d v="2016-11-23T00:00:00"/>
    <s v="Second Class"/>
    <s v="JE-15745"/>
    <s v="Joel Eaton"/>
    <s v="Consumer"/>
    <s v="United States"/>
    <s v="Newark"/>
    <s v="Ohio"/>
    <n v="43055"/>
    <x v="3"/>
    <s v="FUR-CH-10004698"/>
    <x v="0"/>
    <s v="Chairs"/>
    <s v="Padded Folding Chairs, Black, 4/Carton"/>
    <n v="396.80200000000002"/>
    <n v="3"/>
    <n v="0.2"/>
    <n v="83.33"/>
    <n v="2"/>
    <x v="6"/>
    <n v="4"/>
    <x v="6"/>
  </r>
  <r>
    <n v="179"/>
    <s v="US-2016-101511"/>
    <d v="2016-11-21T00:00:00"/>
    <d v="2016-11-23T00:00:00"/>
    <s v="Second Class"/>
    <s v="JE-15745"/>
    <s v="Joel Eaton"/>
    <s v="Consumer"/>
    <s v="United States"/>
    <s v="Newark"/>
    <s v="Ohio"/>
    <n v="43055"/>
    <x v="3"/>
    <s v="OFF-SU-10002189"/>
    <x v="1"/>
    <s v="Supplies"/>
    <s v="Acme Rosewood Handle Letter Opener"/>
    <n v="15.88"/>
    <n v="10"/>
    <n v="0.2"/>
    <n v="3.33"/>
    <n v="2"/>
    <x v="6"/>
    <n v="4"/>
    <x v="6"/>
  </r>
  <r>
    <n v="180"/>
    <s v="CA-2016-137225"/>
    <d v="2016-12-15T00:00:00"/>
    <d v="2016-12-19T00:00:00"/>
    <s v="Standard Class"/>
    <s v="JK-15640"/>
    <s v="Jim Kriz"/>
    <s v="Home Office"/>
    <s v="United States"/>
    <s v="New York City"/>
    <s v="New York"/>
    <n v="10009"/>
    <x v="3"/>
    <s v="OFF-AR-10001940"/>
    <x v="1"/>
    <s v="Art"/>
    <s v="Sanford Colorific Eraseable Coloring Pencils, 12 Count"/>
    <n v="3.28"/>
    <n v="4"/>
    <n v="0.2"/>
    <n v="0.49"/>
    <n v="1"/>
    <x v="14"/>
    <n v="4"/>
    <x v="14"/>
  </r>
  <r>
    <n v="181"/>
    <s v="CA-2015-166191"/>
    <d v="2015-12-05T00:00:00"/>
    <d v="2015-12-09T00:00:00"/>
    <s v="Second Class"/>
    <s v="DK-13150"/>
    <s v="David Kendrick"/>
    <s v="Corporate"/>
    <s v="United States"/>
    <s v="Decatur"/>
    <s v="Illinois"/>
    <n v="62521"/>
    <x v="2"/>
    <s v="OFF-ST-10003455"/>
    <x v="1"/>
    <s v="Storage"/>
    <s v="Tenex File Box, Personal Filing Tote with Lid, Black"/>
    <n v="24.815999999999999"/>
    <n v="2"/>
    <n v="0"/>
    <n v="1.49"/>
    <n v="2"/>
    <x v="20"/>
    <n v="4"/>
    <x v="20"/>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n v="408.74400000000003"/>
    <n v="1"/>
    <n v="0.1"/>
    <n v="138.97"/>
    <n v="2"/>
    <x v="20"/>
    <n v="4"/>
    <x v="20"/>
  </r>
  <r>
    <n v="183"/>
    <s v="CA-2015-158274"/>
    <d v="2015-11-19T00:00:00"/>
    <d v="2015-11-24T00:00:00"/>
    <s v="Second Class"/>
    <s v="RM-19675"/>
    <s v="Robert Marley"/>
    <s v="Home Office"/>
    <s v="United States"/>
    <s v="Monroe"/>
    <s v="Louisiana"/>
    <n v="71203"/>
    <x v="0"/>
    <s v="TEC-PH-10003273"/>
    <x v="2"/>
    <s v="Phones"/>
    <s v="AT&amp;T TR1909W"/>
    <n v="503.96"/>
    <n v="4"/>
    <n v="0"/>
    <n v="141.11000000000001"/>
    <n v="3"/>
    <x v="7"/>
    <n v="4"/>
    <x v="7"/>
  </r>
  <r>
    <n v="184"/>
    <s v="CA-2015-158274"/>
    <d v="2015-11-19T00:00:00"/>
    <d v="2015-11-24T00:00:00"/>
    <s v="Second Class"/>
    <s v="RM-19675"/>
    <s v="Robert Marley"/>
    <s v="Home Office"/>
    <s v="United States"/>
    <s v="Monroe"/>
    <s v="Louisiana"/>
    <n v="71203"/>
    <x v="0"/>
    <s v="TEC-PH-10004896"/>
    <x v="2"/>
    <s v="Phones"/>
    <s v="Nokia Lumia 521 (T-Mobile)"/>
    <n v="149.94999999999999"/>
    <n v="7"/>
    <n v="0.2"/>
    <n v="19.489999999999998"/>
    <n v="3"/>
    <x v="7"/>
    <n v="4"/>
    <x v="7"/>
  </r>
  <r>
    <n v="185"/>
    <s v="CA-2015-158274"/>
    <d v="2015-11-19T00:00:00"/>
    <d v="2015-11-24T00:00:00"/>
    <s v="Second Class"/>
    <s v="RM-19675"/>
    <s v="Robert Marley"/>
    <s v="Home Office"/>
    <s v="United States"/>
    <s v="Monroe"/>
    <s v="Louisiana"/>
    <n v="71203"/>
    <x v="0"/>
    <s v="TEC-AC-10002345"/>
    <x v="2"/>
    <s v="Accessories"/>
    <s v="HP Standard 104 key PS/2 Keyboard"/>
    <n v="29"/>
    <n v="1"/>
    <n v="0"/>
    <n v="6.96"/>
    <n v="3"/>
    <x v="7"/>
    <n v="4"/>
    <x v="7"/>
  </r>
  <r>
    <n v="186"/>
    <s v="CA-2017-105018"/>
    <d v="2017-11-28T00:00:00"/>
    <d v="2017-12-02T00:00:00"/>
    <s v="Standard Class"/>
    <s v="SK-19990"/>
    <s v="Sally Knutson"/>
    <s v="Consumer"/>
    <s v="United States"/>
    <s v="Fairfield"/>
    <s v="Connecticut"/>
    <n v="6824"/>
    <x v="3"/>
    <s v="OFF-BI-10001890"/>
    <x v="1"/>
    <s v="Binders"/>
    <s v="Avery Poly Binder Pockets"/>
    <n v="7.16"/>
    <n v="7"/>
    <n v="0"/>
    <n v="1.1499999999999999"/>
    <n v="1"/>
    <x v="0"/>
    <n v="4"/>
    <x v="0"/>
  </r>
  <r>
    <n v="187"/>
    <s v="CA-2015-123260"/>
    <d v="2015-08-26T00:00:00"/>
    <d v="2015-08-30T00:00:00"/>
    <s v="Standard Class"/>
    <s v="FM-14290"/>
    <s v="Frank Merwin"/>
    <s v="Home Office"/>
    <s v="United States"/>
    <s v="Los Angeles"/>
    <s v="California"/>
    <n v="90032"/>
    <x v="1"/>
    <s v="TEC-AC-10002323"/>
    <x v="2"/>
    <s v="Accessories"/>
    <s v="SanDisk Ultra 32 GB MicroSDHC Class 10 Memory Card"/>
    <n v="176.8"/>
    <n v="6"/>
    <n v="0.1"/>
    <n v="10.61"/>
    <n v="1"/>
    <x v="9"/>
    <n v="3"/>
    <x v="9"/>
  </r>
  <r>
    <n v="188"/>
    <s v="CA-2017-157000"/>
    <d v="2017-07-16T00:00:00"/>
    <d v="2017-07-22T00:00:00"/>
    <s v="Standard Class"/>
    <s v="AM-10360"/>
    <s v="Alice McCarthy"/>
    <s v="Corporate"/>
    <s v="United States"/>
    <s v="Grand Prairie"/>
    <s v="Texas"/>
    <n v="75051"/>
    <x v="2"/>
    <s v="OFF-ST-10001328"/>
    <x v="1"/>
    <s v="Storage"/>
    <s v="Personal Filing Tote with Lid, Black/Gray"/>
    <n v="37.223999999999997"/>
    <n v="1"/>
    <n v="0.2"/>
    <n v="13.03"/>
    <n v="2"/>
    <x v="16"/>
    <n v="3"/>
    <x v="16"/>
  </r>
  <r>
    <n v="189"/>
    <s v="CA-2017-157000"/>
    <d v="2017-07-16T00:00:00"/>
    <d v="2017-07-22T00:00:00"/>
    <s v="Standard Class"/>
    <s v="AM-10360"/>
    <s v="Alice McCarthy"/>
    <s v="Corporate"/>
    <s v="United States"/>
    <s v="Grand Prairie"/>
    <s v="Texas"/>
    <n v="75051"/>
    <x v="2"/>
    <s v="OFF-PA-10001950"/>
    <x v="1"/>
    <s v="Paper"/>
    <s v="Southworth 25% Cotton Antique Laid Paper &amp; Envelopes"/>
    <n v="20.015999999999998"/>
    <n v="7"/>
    <n v="0.2"/>
    <n v="1.2"/>
    <n v="2"/>
    <x v="16"/>
    <n v="3"/>
    <x v="16"/>
  </r>
  <r>
    <n v="190"/>
    <s v="CA-2016-102281"/>
    <d v="2016-10-12T00:00:00"/>
    <d v="2016-10-14T00:00:00"/>
    <s v="First Class"/>
    <s v="MP-17470"/>
    <s v="Mark Packer"/>
    <s v="Home Office"/>
    <s v="United States"/>
    <s v="New York City"/>
    <s v="New York"/>
    <n v="10035"/>
    <x v="3"/>
    <s v="FUR-BO-10002613"/>
    <x v="0"/>
    <s v="Bookcases"/>
    <s v="Atlantic Metals Mobile 4-Shelf Bookcases, Custom Colors"/>
    <n v="899.13599999999997"/>
    <n v="5"/>
    <n v="0.1"/>
    <n v="179.83"/>
    <n v="5"/>
    <x v="2"/>
    <n v="4"/>
    <x v="2"/>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2"/>
    <n v="5.0199999999999996"/>
    <n v="5"/>
    <x v="2"/>
    <n v="4"/>
    <x v="2"/>
  </r>
  <r>
    <n v="192"/>
    <s v="CA-2016-102281"/>
    <d v="2016-10-12T00:00:00"/>
    <d v="2016-10-14T00:00:00"/>
    <s v="First Class"/>
    <s v="MP-17470"/>
    <s v="Mark Packer"/>
    <s v="Home Office"/>
    <s v="United States"/>
    <s v="New York City"/>
    <s v="New York"/>
    <n v="10035"/>
    <x v="3"/>
    <s v="OFF-PA-10000061"/>
    <x v="1"/>
    <s v="Paper"/>
    <s v="Xerox 205"/>
    <n v="51.84"/>
    <n v="1"/>
    <n v="0.2"/>
    <n v="5.7"/>
    <n v="5"/>
    <x v="2"/>
    <n v="4"/>
    <x v="2"/>
  </r>
  <r>
    <n v="193"/>
    <s v="CA-2016-102281"/>
    <d v="2016-10-12T00:00:00"/>
    <d v="2016-10-14T00:00:00"/>
    <s v="First Class"/>
    <s v="MP-17470"/>
    <s v="Mark Packer"/>
    <s v="Home Office"/>
    <s v="United States"/>
    <s v="New York City"/>
    <s v="New York"/>
    <n v="10035"/>
    <x v="3"/>
    <s v="FUR-BO-10002545"/>
    <x v="0"/>
    <s v="Bookcases"/>
    <s v="Atlantic Metals Mobile 3-Shelf Bookcases, Custom Colors"/>
    <n v="626.35199999999998"/>
    <n v="4"/>
    <n v="0.2"/>
    <n v="106.48"/>
    <n v="5"/>
    <x v="2"/>
    <n v="4"/>
    <x v="2"/>
  </r>
  <r>
    <n v="194"/>
    <s v="CA-2016-102281"/>
    <d v="2016-10-12T00:00:00"/>
    <d v="2016-10-14T00:00:00"/>
    <s v="First Class"/>
    <s v="MP-17470"/>
    <s v="Mark Packer"/>
    <s v="Home Office"/>
    <s v="United States"/>
    <s v="New York City"/>
    <s v="New York"/>
    <n v="10035"/>
    <x v="3"/>
    <s v="OFF-AR-10003514"/>
    <x v="1"/>
    <s v="Art"/>
    <s v="4009 Highlighters by Sanford"/>
    <n v="19.899999999999999"/>
    <n v="2"/>
    <n v="0"/>
    <n v="2.59"/>
    <n v="5"/>
    <x v="2"/>
    <n v="4"/>
    <x v="2"/>
  </r>
  <r>
    <n v="195"/>
    <s v="CA-2016-131457"/>
    <d v="2016-10-31T00:00:00"/>
    <d v="2016-11-06T00:00:00"/>
    <s v="Standard Class"/>
    <s v="MZ-17515"/>
    <s v="Mary Zewe"/>
    <s v="Corporate"/>
    <s v="United States"/>
    <s v="Redlands"/>
    <s v="California"/>
    <n v="92374"/>
    <x v="1"/>
    <s v="OFF-EN-10001509"/>
    <x v="1"/>
    <s v="Envelopes"/>
    <s v="Poly String Tie Envelopes"/>
    <n v="14.28"/>
    <n v="9"/>
    <n v="0"/>
    <n v="4"/>
    <n v="1"/>
    <x v="2"/>
    <n v="4"/>
    <x v="2"/>
  </r>
  <r>
    <n v="196"/>
    <s v="CA-2015-140004"/>
    <d v="2015-03-21T00:00:00"/>
    <d v="2015-03-25T00:00:00"/>
    <s v="Standard Class"/>
    <s v="CB-12025"/>
    <s v="Cassandra Brandow"/>
    <s v="Consumer"/>
    <s v="United States"/>
    <s v="Hamilton"/>
    <s v="Ohio"/>
    <n v="45011"/>
    <x v="3"/>
    <s v="OFF-AR-10004685"/>
    <x v="1"/>
    <s v="Art"/>
    <s v="Binney &amp; Smith Crayola Metallic Colored Pencils, 8-Color Set"/>
    <n v="7.4080000000000004"/>
    <n v="3"/>
    <n v="0"/>
    <n v="0.89"/>
    <n v="2"/>
    <x v="34"/>
    <n v="1"/>
    <x v="34"/>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n v="6.048"/>
    <n v="8"/>
    <n v="0.3"/>
    <n v="-1.51"/>
    <n v="2"/>
    <x v="34"/>
    <n v="1"/>
    <x v="34"/>
  </r>
  <r>
    <n v="198"/>
    <s v="CA-2018-107720"/>
    <d v="2018-11-06T00:00:00"/>
    <d v="2018-11-13T00:00:00"/>
    <s v="Standard Class"/>
    <s v="VM-21685"/>
    <s v="Valerie Mitchum"/>
    <s v="Home Office"/>
    <s v="United States"/>
    <s v="Westfield"/>
    <s v="New Jersey"/>
    <n v="7090"/>
    <x v="3"/>
    <s v="OFF-ST-10001414"/>
    <x v="1"/>
    <s v="Storage"/>
    <s v="Decoflex Hanging Personal Folder File"/>
    <n v="46.26"/>
    <n v="9"/>
    <n v="0"/>
    <n v="11.57"/>
    <n v="1"/>
    <x v="23"/>
    <n v="4"/>
    <x v="23"/>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n v="2.9460000000000002"/>
    <n v="10"/>
    <n v="0"/>
    <n v="0.71"/>
    <n v="2"/>
    <x v="10"/>
    <n v="3"/>
    <x v="10"/>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n v="16.056000000000001"/>
    <n v="8"/>
    <n v="0.2"/>
    <n v="5.14"/>
    <n v="2"/>
    <x v="10"/>
    <n v="3"/>
    <x v="10"/>
  </r>
  <r>
    <n v="201"/>
    <s v="CA-2018-105074"/>
    <d v="2018-06-24T00:00:00"/>
    <d v="2018-06-29T00:00:00"/>
    <s v="Standard Class"/>
    <s v="MB-17305"/>
    <s v="Maria Bertelson"/>
    <s v="Consumer"/>
    <s v="United States"/>
    <s v="Akron"/>
    <s v="Ohio"/>
    <n v="44312"/>
    <x v="3"/>
    <s v="OFF-PA-10002666"/>
    <x v="1"/>
    <s v="Paper"/>
    <s v="Southworth 25% Cotton Linen-Finish Paper &amp; Envelopes"/>
    <n v="21.744"/>
    <n v="6"/>
    <n v="0"/>
    <n v="5.65"/>
    <n v="1"/>
    <x v="27"/>
    <n v="2"/>
    <x v="27"/>
  </r>
  <r>
    <n v="202"/>
    <s v="CA-2015-133690"/>
    <d v="2015-08-03T00:00:00"/>
    <d v="2015-08-05T00:00:00"/>
    <s v="First Class"/>
    <s v="BS-11755"/>
    <s v="Bruce Stewart"/>
    <s v="Consumer"/>
    <s v="United States"/>
    <s v="Denver"/>
    <s v="Colorado"/>
    <n v="80219"/>
    <x v="1"/>
    <s v="FUR-TA-10004289"/>
    <x v="0"/>
    <s v="Tables"/>
    <s v="BoxOffice By Design Rectangular and Half-Moon Meeting Room Tables"/>
    <n v="218.75"/>
    <n v="1"/>
    <n v="0"/>
    <n v="13.13"/>
    <n v="2"/>
    <x v="9"/>
    <n v="3"/>
    <x v="9"/>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n v="2.6"/>
    <n v="3"/>
    <n v="0.2"/>
    <n v="0.39"/>
    <n v="2"/>
    <x v="9"/>
    <n v="3"/>
    <x v="9"/>
  </r>
  <r>
    <n v="204"/>
    <s v="US-2018-116701"/>
    <d v="2018-12-17T00:00:00"/>
    <d v="2018-12-21T00:00:00"/>
    <s v="Second Class"/>
    <s v="LC-17140"/>
    <s v="Logan Currie"/>
    <s v="Consumer"/>
    <s v="United States"/>
    <s v="Dallas"/>
    <s v="Texas"/>
    <n v="75220"/>
    <x v="2"/>
    <s v="OFF-AP-10003217"/>
    <x v="1"/>
    <s v="Appliances"/>
    <s v="Eureka Sanitaire  Commercial Upright"/>
    <n v="66.284000000000006"/>
    <n v="1"/>
    <n v="0"/>
    <n v="21.21"/>
    <n v="1"/>
    <x v="22"/>
    <n v="4"/>
    <x v="22"/>
  </r>
  <r>
    <n v="205"/>
    <s v="CA-2018-126382"/>
    <d v="2018-06-03T00:00:00"/>
    <d v="2018-06-07T00:00:00"/>
    <s v="Standard Class"/>
    <s v="HK-14890"/>
    <s v="Heather Kirkland"/>
    <s v="Corporate"/>
    <s v="United States"/>
    <s v="Franklin"/>
    <s v="Tennessee"/>
    <n v="37064"/>
    <x v="0"/>
    <s v="FUR-FU-10002960"/>
    <x v="0"/>
    <s v="Furnishings"/>
    <s v="Eldon 200 Class Desk Accessories, Burgundy"/>
    <n v="35.167999999999999"/>
    <n v="4"/>
    <n v="0.3"/>
    <n v="-10.9"/>
    <n v="1"/>
    <x v="27"/>
    <n v="2"/>
    <x v="27"/>
  </r>
  <r>
    <n v="206"/>
    <s v="CA-2018-108329"/>
    <d v="2018-12-09T00:00:00"/>
    <d v="2018-12-14T00:00:00"/>
    <s v="Standard Class"/>
    <s v="LE-16810"/>
    <s v="Laurel Elliston"/>
    <s v="Consumer"/>
    <s v="United States"/>
    <s v="Whittier"/>
    <s v="California"/>
    <n v="90604"/>
    <x v="1"/>
    <s v="TEC-PH-10001918"/>
    <x v="2"/>
    <s v="Phones"/>
    <s v="Nortel Business Series Terminal T7208 Digital phone"/>
    <n v="444.76799999999997"/>
    <n v="7"/>
    <n v="0"/>
    <n v="84.51"/>
    <n v="1"/>
    <x v="22"/>
    <n v="4"/>
    <x v="22"/>
  </r>
  <r>
    <n v="207"/>
    <s v="CA-2018-135860"/>
    <d v="2018-12-01T00:00:00"/>
    <d v="2018-12-07T00:00:00"/>
    <s v="Standard Class"/>
    <s v="JH-15985"/>
    <s v="Joseph Holt"/>
    <s v="Consumer"/>
    <s v="United States"/>
    <s v="Saginaw"/>
    <s v="Michigan"/>
    <n v="48601"/>
    <x v="2"/>
    <s v="OFF-ST-10000642"/>
    <x v="1"/>
    <s v="Storage"/>
    <s v="Tennsco Lockers, Gray"/>
    <n v="83.92"/>
    <n v="9"/>
    <n v="0.1"/>
    <n v="5.87"/>
    <n v="5"/>
    <x v="22"/>
    <n v="4"/>
    <x v="22"/>
  </r>
  <r>
    <n v="208"/>
    <s v="CA-2018-135860"/>
    <d v="2018-12-01T00:00:00"/>
    <d v="2018-12-07T00:00:00"/>
    <s v="Standard Class"/>
    <s v="JH-15985"/>
    <s v="Joseph Holt"/>
    <s v="Consumer"/>
    <s v="United States"/>
    <s v="Saginaw"/>
    <s v="Michigan"/>
    <n v="48601"/>
    <x v="2"/>
    <s v="TEC-PH-10001700"/>
    <x v="2"/>
    <s v="Phones"/>
    <s v="Panasonic KX-TG6844B Expandable Digital Cordless Telephone"/>
    <n v="131.97999999999999"/>
    <n v="10"/>
    <n v="0.2"/>
    <n v="15.84"/>
    <n v="5"/>
    <x v="22"/>
    <n v="4"/>
    <x v="22"/>
  </r>
  <r>
    <n v="209"/>
    <s v="CA-2018-135860"/>
    <d v="2018-12-01T00:00:00"/>
    <d v="2018-12-07T00:00:00"/>
    <s v="Standard Class"/>
    <s v="JH-15985"/>
    <s v="Joseph Holt"/>
    <s v="Consumer"/>
    <s v="United States"/>
    <s v="Saginaw"/>
    <s v="Michigan"/>
    <n v="48601"/>
    <x v="2"/>
    <s v="OFF-BI-10003274"/>
    <x v="1"/>
    <s v="Binders"/>
    <s v="Avery Durable Slant Ring Binders, No Labels"/>
    <n v="15.92"/>
    <n v="9"/>
    <n v="0.3"/>
    <n v="-1.1100000000000001"/>
    <n v="5"/>
    <x v="22"/>
    <n v="4"/>
    <x v="22"/>
  </r>
  <r>
    <n v="210"/>
    <s v="CA-2018-135860"/>
    <d v="2018-12-01T00:00:00"/>
    <d v="2018-12-07T00:00:00"/>
    <s v="Standard Class"/>
    <s v="JH-15985"/>
    <s v="Joseph Holt"/>
    <s v="Consumer"/>
    <s v="United States"/>
    <s v="Saginaw"/>
    <s v="Michigan"/>
    <n v="48601"/>
    <x v="2"/>
    <s v="OFF-FA-10000134"/>
    <x v="1"/>
    <s v="Fasteners"/>
    <s v="Advantus Push Pins, Aluminum Head"/>
    <n v="52.29"/>
    <n v="6"/>
    <n v="0.2"/>
    <n v="6.27"/>
    <n v="5"/>
    <x v="22"/>
    <n v="4"/>
    <x v="22"/>
  </r>
  <r>
    <n v="211"/>
    <s v="CA-2018-135860"/>
    <d v="2018-12-01T00:00:00"/>
    <d v="2018-12-07T00:00:00"/>
    <s v="Standard Class"/>
    <s v="JH-15985"/>
    <s v="Joseph Holt"/>
    <s v="Consumer"/>
    <s v="United States"/>
    <s v="Saginaw"/>
    <s v="Michigan"/>
    <n v="48601"/>
    <x v="2"/>
    <s v="OFF-ST-10001522"/>
    <x v="1"/>
    <s v="Storage"/>
    <s v="Gould Plastics 18-Pocket Panel Bin, 34w x 5-1/4d x 20-1/2h"/>
    <n v="91.99"/>
    <n v="10"/>
    <n v="0"/>
    <n v="7.36"/>
    <n v="5"/>
    <x v="22"/>
    <n v="4"/>
    <x v="22"/>
  </r>
  <r>
    <n v="212"/>
    <s v="CA-2016-101007"/>
    <d v="2016-02-09T00:00:00"/>
    <d v="2016-02-13T00:00:00"/>
    <s v="Second Class"/>
    <s v="MS-17980"/>
    <s v="Michael Stewart"/>
    <s v="Corporate"/>
    <s v="United States"/>
    <s v="Dallas"/>
    <s v="Texas"/>
    <n v="75220"/>
    <x v="2"/>
    <s v="TEC-AC-10001266"/>
    <x v="2"/>
    <s v="Accessories"/>
    <s v="Memorex Micro Travel Drive 8 GB"/>
    <n v="20.8"/>
    <n v="9"/>
    <n v="0"/>
    <n v="5.2"/>
    <n v="1"/>
    <x v="36"/>
    <n v="1"/>
    <x v="36"/>
  </r>
  <r>
    <n v="213"/>
    <s v="CA-2016-146262"/>
    <d v="2016-01-02T00:00:00"/>
    <d v="2016-01-09T00:00:00"/>
    <s v="Standard Class"/>
    <s v="VW-21775"/>
    <s v="Victoria Wilson"/>
    <s v="Corporate"/>
    <s v="United States"/>
    <s v="Medina"/>
    <s v="Ohio"/>
    <n v="44256"/>
    <x v="3"/>
    <s v="OFF-LA-10004544"/>
    <x v="1"/>
    <s v="Labels"/>
    <s v="Avery 505"/>
    <n v="23.68"/>
    <n v="9"/>
    <n v="0.3"/>
    <n v="-2.37"/>
    <n v="5"/>
    <x v="26"/>
    <n v="1"/>
    <x v="26"/>
  </r>
  <r>
    <n v="214"/>
    <s v="CA-2016-146262"/>
    <d v="2016-01-02T00:00:00"/>
    <d v="2016-01-09T00:00:00"/>
    <s v="Standard Class"/>
    <s v="VW-21775"/>
    <s v="Victoria Wilson"/>
    <s v="Corporate"/>
    <s v="United States"/>
    <s v="Medina"/>
    <s v="Ohio"/>
    <n v="44256"/>
    <x v="3"/>
    <s v="FUR-BO-10004695"/>
    <x v="0"/>
    <s v="Bookcases"/>
    <s v="O'Sullivan 2-Door Barrister Bookcase in Odessa Pine"/>
    <n v="452.45"/>
    <n v="2"/>
    <n v="0"/>
    <n v="85.97"/>
    <n v="5"/>
    <x v="26"/>
    <n v="1"/>
    <x v="26"/>
  </r>
  <r>
    <n v="215"/>
    <s v="CA-2016-146262"/>
    <d v="2016-01-02T00:00:00"/>
    <d v="2016-01-09T00:00:00"/>
    <s v="Standard Class"/>
    <s v="VW-21775"/>
    <s v="Victoria Wilson"/>
    <s v="Corporate"/>
    <s v="United States"/>
    <s v="Medina"/>
    <s v="Ohio"/>
    <n v="44256"/>
    <x v="3"/>
    <s v="TEC-PH-10002844"/>
    <x v="2"/>
    <s v="Phones"/>
    <s v="Speck Products Candyshell Flip Case"/>
    <n v="62.981999999999999"/>
    <n v="4"/>
    <n v="0.2"/>
    <n v="9.4499999999999993"/>
    <n v="5"/>
    <x v="26"/>
    <n v="1"/>
    <x v="26"/>
  </r>
  <r>
    <n v="216"/>
    <s v="CA-2016-146262"/>
    <d v="2016-01-02T00:00:00"/>
    <d v="2016-01-09T00:00:00"/>
    <s v="Standard Class"/>
    <s v="VW-21775"/>
    <s v="Victoria Wilson"/>
    <s v="Corporate"/>
    <s v="United States"/>
    <s v="Medina"/>
    <s v="Ohio"/>
    <n v="44256"/>
    <x v="3"/>
    <s v="TEC-MA-10000864"/>
    <x v="2"/>
    <s v="Machines"/>
    <s v="Cisco 9971 IP Video Phone Charcoal"/>
    <n v="1188"/>
    <n v="6"/>
    <n v="0.2"/>
    <n v="166.32"/>
    <n v="5"/>
    <x v="26"/>
    <n v="1"/>
    <x v="26"/>
  </r>
  <r>
    <n v="217"/>
    <s v="CA-2016-146262"/>
    <d v="2016-01-02T00:00:00"/>
    <d v="2016-01-09T00:00:00"/>
    <s v="Standard Class"/>
    <s v="VW-21775"/>
    <s v="Victoria Wilson"/>
    <s v="Corporate"/>
    <s v="United States"/>
    <s v="Medina"/>
    <s v="Ohio"/>
    <n v="44256"/>
    <x v="3"/>
    <s v="TEC-AC-10000109"/>
    <x v="2"/>
    <s v="Accessories"/>
    <s v="Sony Micro Vault Click 16 GB USB 2.0 Flash Drive"/>
    <n v="89.584000000000003"/>
    <n v="4"/>
    <n v="0"/>
    <n v="5.38"/>
    <n v="5"/>
    <x v="26"/>
    <n v="1"/>
    <x v="26"/>
  </r>
  <r>
    <n v="218"/>
    <s v="CA-2017-130162"/>
    <d v="2017-10-28T00:00:00"/>
    <d v="2017-11-01T00:00:00"/>
    <s v="Standard Class"/>
    <s v="JH-15910"/>
    <s v="Jonathan Howell"/>
    <s v="Consumer"/>
    <s v="United States"/>
    <s v="Los Angeles"/>
    <s v="California"/>
    <n v="90032"/>
    <x v="1"/>
    <s v="OFF-ST-10001328"/>
    <x v="1"/>
    <s v="Storage"/>
    <s v="Personal Filing Tote with Lid, Black/Gray"/>
    <n v="93.06"/>
    <n v="9"/>
    <n v="0"/>
    <n v="5.58"/>
    <n v="2"/>
    <x v="32"/>
    <n v="4"/>
    <x v="32"/>
  </r>
  <r>
    <n v="219"/>
    <s v="CA-2017-130162"/>
    <d v="2017-10-28T00:00:00"/>
    <d v="2017-11-01T00:00:00"/>
    <s v="Standard Class"/>
    <s v="JH-15910"/>
    <s v="Jonathan Howell"/>
    <s v="Consumer"/>
    <s v="United States"/>
    <s v="Los Angeles"/>
    <s v="California"/>
    <n v="90032"/>
    <x v="1"/>
    <s v="TEC-PH-10002563"/>
    <x v="2"/>
    <s v="Phones"/>
    <s v="Adtran 1202752G1"/>
    <n v="302.37599999999998"/>
    <n v="5"/>
    <n v="0.2"/>
    <n v="18.14"/>
    <n v="2"/>
    <x v="32"/>
    <n v="4"/>
    <x v="32"/>
  </r>
  <r>
    <n v="220"/>
    <s v="CA-2016-169397"/>
    <d v="2016-12-24T00:00:00"/>
    <d v="2016-12-27T00:00:00"/>
    <s v="First Class"/>
    <s v="JB-15925"/>
    <s v="Joni Blumstein"/>
    <s v="Consumer"/>
    <s v="United States"/>
    <s v="Dublin"/>
    <s v="Ohio"/>
    <n v="43017"/>
    <x v="3"/>
    <s v="OFF-FA-10000585"/>
    <x v="1"/>
    <s v="Fasteners"/>
    <s v="OIC Bulk Pack Metal Binder Clips"/>
    <n v="5.5839999999999996"/>
    <n v="3"/>
    <n v="0.2"/>
    <n v="1.68"/>
    <n v="6"/>
    <x v="14"/>
    <n v="4"/>
    <x v="14"/>
  </r>
  <r>
    <n v="221"/>
    <s v="CA-2016-169397"/>
    <d v="2016-12-24T00:00:00"/>
    <d v="2016-12-27T00:00:00"/>
    <s v="First Class"/>
    <s v="JB-15925"/>
    <s v="Joni Blumstein"/>
    <s v="Consumer"/>
    <s v="United States"/>
    <s v="Dublin"/>
    <s v="Ohio"/>
    <n v="43017"/>
    <x v="3"/>
    <s v="OFF-PA-10004000"/>
    <x v="1"/>
    <s v="Paper"/>
    <s v="While You Were Out Pads, 50 per Pad, 4 x 5 1/4, Green Cycle"/>
    <n v="22.704000000000001"/>
    <n v="5"/>
    <n v="0"/>
    <n v="3.63"/>
    <n v="6"/>
    <x v="14"/>
    <n v="4"/>
    <x v="14"/>
  </r>
  <r>
    <n v="222"/>
    <s v="CA-2016-169397"/>
    <d v="2016-12-24T00:00:00"/>
    <d v="2016-12-27T00:00:00"/>
    <s v="First Class"/>
    <s v="JB-15925"/>
    <s v="Joni Blumstein"/>
    <s v="Consumer"/>
    <s v="United States"/>
    <s v="Dublin"/>
    <s v="Ohio"/>
    <n v="43017"/>
    <x v="3"/>
    <s v="OFF-BI-10002852"/>
    <x v="1"/>
    <s v="Binders"/>
    <s v="Ibico Standard Transparent Covers"/>
    <n v="19.776"/>
    <n v="8"/>
    <n v="0.3"/>
    <n v="-2.57"/>
    <n v="6"/>
    <x v="14"/>
    <n v="4"/>
    <x v="14"/>
  </r>
  <r>
    <n v="223"/>
    <s v="CA-2016-169397"/>
    <d v="2016-12-24T00:00:00"/>
    <d v="2016-12-27T00:00:00"/>
    <s v="First Class"/>
    <s v="JB-15925"/>
    <s v="Joni Blumstein"/>
    <s v="Consumer"/>
    <s v="United States"/>
    <s v="Dublin"/>
    <s v="Ohio"/>
    <n v="43017"/>
    <x v="3"/>
    <s v="FUR-FU-10000087"/>
    <x v="0"/>
    <s v="Furnishings"/>
    <s v="Executive Impressions 14&quot; Two-Color Numerals Wall Clock"/>
    <n v="72.703999999999994"/>
    <n v="8"/>
    <n v="0.3"/>
    <n v="-11.63"/>
    <n v="6"/>
    <x v="14"/>
    <n v="4"/>
    <x v="14"/>
  </r>
  <r>
    <n v="224"/>
    <s v="CA-2016-169397"/>
    <d v="2016-12-24T00:00:00"/>
    <d v="2016-12-27T00:00:00"/>
    <s v="First Class"/>
    <s v="JB-15925"/>
    <s v="Joni Blumstein"/>
    <s v="Consumer"/>
    <s v="United States"/>
    <s v="Dublin"/>
    <s v="Ohio"/>
    <n v="43017"/>
    <x v="3"/>
    <s v="TEC-MA-10001148"/>
    <x v="2"/>
    <s v="Machines"/>
    <s v="Swingline SM12-08 MicroCut Jam Free Shredder"/>
    <n v="479.988"/>
    <n v="2"/>
    <n v="0.3"/>
    <n v="-33.6"/>
    <n v="6"/>
    <x v="14"/>
    <n v="4"/>
    <x v="14"/>
  </r>
  <r>
    <n v="225"/>
    <s v="CA-2016-169397"/>
    <d v="2016-12-24T00:00:00"/>
    <d v="2016-12-27T00:00:00"/>
    <s v="First Class"/>
    <s v="JB-15925"/>
    <s v="Joni Blumstein"/>
    <s v="Consumer"/>
    <s v="United States"/>
    <s v="Dublin"/>
    <s v="Ohio"/>
    <n v="43017"/>
    <x v="3"/>
    <s v="OFF-AR-10001958"/>
    <x v="1"/>
    <s v="Art"/>
    <s v="Stanley Bostitch Contemporary Electric Pencil Sharpeners"/>
    <n v="27.167999999999999"/>
    <n v="4"/>
    <n v="0.2"/>
    <n v="4.62"/>
    <n v="6"/>
    <x v="14"/>
    <n v="4"/>
    <x v="14"/>
  </r>
  <r>
    <n v="226"/>
    <s v="CA-2016-163055"/>
    <d v="2016-08-09T00:00:00"/>
    <d v="2016-08-16T00:00:00"/>
    <s v="Standard Class"/>
    <s v="DS-13180"/>
    <s v="David Smith"/>
    <s v="Corporate"/>
    <s v="United States"/>
    <s v="Detroit"/>
    <s v="Michigan"/>
    <n v="48227"/>
    <x v="2"/>
    <s v="OFF-AR-10001026"/>
    <x v="1"/>
    <s v="Art"/>
    <s v="Sanford Uni-Blazer View Highlighters, Chisel Tip, Yellow"/>
    <n v="2.2000000000000002"/>
    <n v="7"/>
    <n v="0"/>
    <n v="0.62"/>
    <n v="3"/>
    <x v="37"/>
    <n v="3"/>
    <x v="37"/>
  </r>
  <r>
    <n v="227"/>
    <s v="CA-2016-163055"/>
    <d v="2016-08-09T00:00:00"/>
    <d v="2016-08-16T00:00:00"/>
    <s v="Standard Class"/>
    <s v="DS-13180"/>
    <s v="David Smith"/>
    <s v="Corporate"/>
    <s v="United States"/>
    <s v="Detroit"/>
    <s v="Michigan"/>
    <n v="48227"/>
    <x v="2"/>
    <s v="FUR-TA-10003748"/>
    <x v="0"/>
    <s v="Tables"/>
    <s v="Bevis 36 x 72 Conference Tables"/>
    <n v="622.45000000000005"/>
    <n v="3"/>
    <n v="0.1"/>
    <n v="118.27"/>
    <n v="3"/>
    <x v="37"/>
    <n v="3"/>
    <x v="37"/>
  </r>
  <r>
    <n v="228"/>
    <s v="CA-2016-163055"/>
    <d v="2016-08-09T00:00:00"/>
    <d v="2016-08-16T00:00:00"/>
    <s v="Standard Class"/>
    <s v="DS-13180"/>
    <s v="David Smith"/>
    <s v="Corporate"/>
    <s v="United States"/>
    <s v="Detroit"/>
    <s v="Michigan"/>
    <n v="48227"/>
    <x v="2"/>
    <s v="OFF-ST-10002485"/>
    <x v="1"/>
    <s v="Storage"/>
    <s v="Rogers Deluxe File Chest"/>
    <n v="21.98"/>
    <n v="1"/>
    <n v="0.2"/>
    <n v="1.54"/>
    <n v="3"/>
    <x v="37"/>
    <n v="3"/>
    <x v="37"/>
  </r>
  <r>
    <n v="229"/>
    <s v="US-2016-145436"/>
    <d v="2016-02-28T00:00:00"/>
    <d v="2016-03-04T00:00:00"/>
    <s v="Standard Class"/>
    <s v="VD-21670"/>
    <s v="Valerie Dominguez"/>
    <s v="Consumer"/>
    <s v="United States"/>
    <s v="Columbia"/>
    <s v="Tennessee"/>
    <n v="38401"/>
    <x v="0"/>
    <s v="FUR-CH-10004860"/>
    <x v="0"/>
    <s v="Chairs"/>
    <s v="Global Low Back Tilter Chair"/>
    <n v="161.56800000000001"/>
    <n v="6"/>
    <n v="0.1"/>
    <n v="27.47"/>
    <n v="2"/>
    <x v="36"/>
    <n v="1"/>
    <x v="36"/>
  </r>
  <r>
    <n v="230"/>
    <s v="US-2016-145436"/>
    <d v="2016-02-28T00:00:00"/>
    <d v="2016-03-04T00:00:00"/>
    <s v="Standard Class"/>
    <s v="VD-21670"/>
    <s v="Valerie Dominguez"/>
    <s v="Consumer"/>
    <s v="United States"/>
    <s v="Columbia"/>
    <s v="Tennessee"/>
    <n v="38401"/>
    <x v="0"/>
    <s v="FUR-CH-10004477"/>
    <x v="0"/>
    <s v="Chairs"/>
    <s v="Global Push Button Manager's Chair, Indigo"/>
    <n v="389.69600000000003"/>
    <n v="2"/>
    <n v="0.3"/>
    <n v="-101.32"/>
    <n v="2"/>
    <x v="36"/>
    <n v="1"/>
    <x v="36"/>
  </r>
  <r>
    <n v="231"/>
    <s v="US-2015-156216"/>
    <d v="2015-09-13T00:00:00"/>
    <d v="2015-09-17T00:00:00"/>
    <s v="Standard Class"/>
    <s v="EA-14035"/>
    <s v="Erin Ashbrook"/>
    <s v="Corporate"/>
    <s v="United States"/>
    <s v="Charlotte"/>
    <s v="North Carolina"/>
    <n v="28205"/>
    <x v="0"/>
    <s v="OFF-BI-10001679"/>
    <x v="1"/>
    <s v="Binders"/>
    <s v="GBC Instant Index System for Binding Systems"/>
    <n v="18.648"/>
    <n v="1"/>
    <n v="0.3"/>
    <n v="-2.61"/>
    <n v="1"/>
    <x v="30"/>
    <n v="3"/>
    <x v="30"/>
  </r>
  <r>
    <n v="232"/>
    <s v="US-2018-100930"/>
    <d v="2018-04-07T00:00:00"/>
    <d v="2018-04-12T00:00:00"/>
    <s v="Standard Class"/>
    <s v="CS-12400"/>
    <s v="Christopher Schild"/>
    <s v="Home Office"/>
    <s v="United States"/>
    <s v="Tampa"/>
    <s v="Florida"/>
    <n v="33614"/>
    <x v="0"/>
    <s v="FUR-TA-10001705"/>
    <x v="0"/>
    <s v="Tables"/>
    <s v="Bush Advantage Collection Round Conference Table"/>
    <n v="233.86"/>
    <n v="9"/>
    <n v="0.3"/>
    <n v="-81.849999999999994"/>
    <n v="5"/>
    <x v="4"/>
    <n v="2"/>
    <x v="4"/>
  </r>
  <r>
    <n v="233"/>
    <s v="US-2018-100930"/>
    <d v="2018-04-07T00:00:00"/>
    <d v="2018-04-12T00:00:00"/>
    <s v="Standard Class"/>
    <s v="CS-12400"/>
    <s v="Christopher Schild"/>
    <s v="Home Office"/>
    <s v="United States"/>
    <s v="Tampa"/>
    <s v="Florida"/>
    <n v="33614"/>
    <x v="0"/>
    <s v="FUR-TA-10003473"/>
    <x v="0"/>
    <s v="Tables"/>
    <s v="Bretford Rectangular Conference Table Tops"/>
    <n v="620.61450000000002"/>
    <n v="5"/>
    <n v="0.3"/>
    <n v="-211.01"/>
    <n v="5"/>
    <x v="4"/>
    <n v="2"/>
    <x v="4"/>
  </r>
  <r>
    <n v="234"/>
    <s v="US-2018-100930"/>
    <d v="2018-04-07T00:00:00"/>
    <d v="2018-04-12T00:00:00"/>
    <s v="Standard Class"/>
    <s v="CS-12400"/>
    <s v="Christopher Schild"/>
    <s v="Home Office"/>
    <s v="United States"/>
    <s v="Tampa"/>
    <s v="Florida"/>
    <n v="33614"/>
    <x v="0"/>
    <s v="OFF-BI-10001679"/>
    <x v="1"/>
    <s v="Binders"/>
    <s v="GBC Instant Index System for Binding Systems"/>
    <n v="5.3280000000000003"/>
    <n v="4"/>
    <n v="0"/>
    <n v="1.23"/>
    <n v="5"/>
    <x v="4"/>
    <n v="2"/>
    <x v="4"/>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n v="258.072"/>
    <n v="10"/>
    <n v="0"/>
    <n v="59.36"/>
    <n v="5"/>
    <x v="4"/>
    <n v="2"/>
    <x v="4"/>
  </r>
  <r>
    <n v="236"/>
    <s v="US-2018-100930"/>
    <d v="2018-04-07T00:00:00"/>
    <d v="2018-04-12T00:00:00"/>
    <s v="Standard Class"/>
    <s v="CS-12400"/>
    <s v="Christopher Schild"/>
    <s v="Home Office"/>
    <s v="United States"/>
    <s v="Tampa"/>
    <s v="Florida"/>
    <n v="33614"/>
    <x v="0"/>
    <s v="TEC-AC-10003832"/>
    <x v="2"/>
    <s v="Accessories"/>
    <s v="LogitechÂ P710e Mobile Speakerphone"/>
    <n v="617.976"/>
    <n v="1"/>
    <n v="0"/>
    <n v="185.39"/>
    <n v="5"/>
    <x v="4"/>
    <n v="2"/>
    <x v="4"/>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n v="10.56"/>
    <n v="5"/>
    <n v="0.1"/>
    <n v="1.37"/>
    <n v="1"/>
    <x v="23"/>
    <n v="4"/>
    <x v="23"/>
  </r>
  <r>
    <n v="238"/>
    <s v="CA-2017-157749"/>
    <d v="2017-06-04T00:00:00"/>
    <d v="2017-06-09T00:00:00"/>
    <s v="Second Class"/>
    <s v="KL-16645"/>
    <s v="Ken Lonsdale"/>
    <s v="Consumer"/>
    <s v="United States"/>
    <s v="Chicago"/>
    <s v="Illinois"/>
    <n v="60610"/>
    <x v="2"/>
    <s v="OFF-PA-10003349"/>
    <x v="1"/>
    <s v="Paper"/>
    <s v="Xerox 1957"/>
    <n v="25.92"/>
    <n v="2"/>
    <n v="0.2"/>
    <n v="7.52"/>
    <n v="7"/>
    <x v="1"/>
    <n v="2"/>
    <x v="1"/>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n v="419.68"/>
    <n v="6"/>
    <n v="0"/>
    <n v="104.92"/>
    <n v="7"/>
    <x v="1"/>
    <n v="2"/>
    <x v="1"/>
  </r>
  <r>
    <n v="240"/>
    <s v="CA-2017-157749"/>
    <d v="2017-06-04T00:00:00"/>
    <d v="2017-06-09T00:00:00"/>
    <s v="Second Class"/>
    <s v="KL-16645"/>
    <s v="Ken Lonsdale"/>
    <s v="Consumer"/>
    <s v="United States"/>
    <s v="Chicago"/>
    <s v="Illinois"/>
    <n v="60610"/>
    <x v="2"/>
    <s v="FUR-FU-10004351"/>
    <x v="0"/>
    <s v="Furnishings"/>
    <s v="Staple-based wall hangings"/>
    <n v="11.688000000000001"/>
    <n v="4"/>
    <n v="0"/>
    <n v="3.16"/>
    <n v="7"/>
    <x v="1"/>
    <n v="2"/>
    <x v="1"/>
  </r>
  <r>
    <n v="241"/>
    <s v="CA-2017-157749"/>
    <d v="2017-06-04T00:00:00"/>
    <d v="2017-06-09T00:00:00"/>
    <s v="Second Class"/>
    <s v="KL-16645"/>
    <s v="Ken Lonsdale"/>
    <s v="Consumer"/>
    <s v="United States"/>
    <s v="Chicago"/>
    <s v="Illinois"/>
    <n v="60610"/>
    <x v="2"/>
    <s v="TEC-PH-10000011"/>
    <x v="2"/>
    <s v="Phones"/>
    <s v="PureGear Roll-On Screen Protector"/>
    <n v="31.984000000000002"/>
    <n v="9"/>
    <n v="0.1"/>
    <n v="6.08"/>
    <n v="7"/>
    <x v="1"/>
    <n v="2"/>
    <x v="1"/>
  </r>
  <r>
    <n v="242"/>
    <s v="CA-2017-157749"/>
    <d v="2017-06-04T00:00:00"/>
    <d v="2017-06-09T00:00:00"/>
    <s v="Second Class"/>
    <s v="KL-16645"/>
    <s v="Ken Lonsdale"/>
    <s v="Consumer"/>
    <s v="United States"/>
    <s v="Chicago"/>
    <s v="Illinois"/>
    <n v="60610"/>
    <x v="2"/>
    <s v="FUR-TA-10002607"/>
    <x v="0"/>
    <s v="Tables"/>
    <s v="KI Conference Tables"/>
    <n v="177.22499999999999"/>
    <n v="10"/>
    <n v="0"/>
    <n v="42.53"/>
    <n v="7"/>
    <x v="1"/>
    <n v="2"/>
    <x v="1"/>
  </r>
  <r>
    <n v="243"/>
    <s v="CA-2017-157749"/>
    <d v="2017-06-04T00:00:00"/>
    <d v="2017-06-09T00:00:00"/>
    <s v="Second Class"/>
    <s v="KL-16645"/>
    <s v="Ken Lonsdale"/>
    <s v="Consumer"/>
    <s v="United States"/>
    <s v="Chicago"/>
    <s v="Illinois"/>
    <n v="60610"/>
    <x v="2"/>
    <s v="FUR-FU-10002505"/>
    <x v="0"/>
    <s v="Furnishings"/>
    <s v="Eldon 100 Class Desk Accessories"/>
    <n v="4.0439999999999996"/>
    <n v="9"/>
    <n v="0"/>
    <n v="0.36"/>
    <n v="7"/>
    <x v="1"/>
    <n v="2"/>
    <x v="1"/>
  </r>
  <r>
    <n v="244"/>
    <s v="CA-2017-157749"/>
    <d v="2017-06-04T00:00:00"/>
    <d v="2017-06-09T00:00:00"/>
    <s v="Second Class"/>
    <s v="KL-16645"/>
    <s v="Ken Lonsdale"/>
    <s v="Consumer"/>
    <s v="United States"/>
    <s v="Chicago"/>
    <s v="Illinois"/>
    <n v="60610"/>
    <x v="2"/>
    <s v="OFF-AR-10004685"/>
    <x v="1"/>
    <s v="Art"/>
    <s v="Binney &amp; Smith Crayola Metallic Colored Pencils, 8-Color Set"/>
    <n v="7.4080000000000004"/>
    <n v="10"/>
    <n v="0"/>
    <n v="0.74"/>
    <n v="7"/>
    <x v="1"/>
    <n v="2"/>
    <x v="1"/>
  </r>
  <r>
    <n v="245"/>
    <s v="CA-2015-131926"/>
    <d v="2015-06-01T00:00:00"/>
    <d v="2015-06-06T00:00:00"/>
    <s v="Second Class"/>
    <s v="DW-13480"/>
    <s v="Dianna Wilson"/>
    <s v="Home Office"/>
    <s v="United States"/>
    <s v="Lakeville"/>
    <s v="Minnesota"/>
    <n v="55044"/>
    <x v="2"/>
    <s v="FUR-CH-10004063"/>
    <x v="0"/>
    <s v="Chairs"/>
    <s v="Global Deluxe High-Back Manager's Chair"/>
    <n v="2001.86"/>
    <n v="1"/>
    <n v="0.2"/>
    <n v="500.47"/>
    <n v="5"/>
    <x v="3"/>
    <n v="2"/>
    <x v="3"/>
  </r>
  <r>
    <n v="246"/>
    <s v="CA-2015-131926"/>
    <d v="2015-06-01T00:00:00"/>
    <d v="2015-06-06T00:00:00"/>
    <s v="Second Class"/>
    <s v="DW-13480"/>
    <s v="Dianna Wilson"/>
    <s v="Home Office"/>
    <s v="United States"/>
    <s v="Lakeville"/>
    <s v="Minnesota"/>
    <n v="55044"/>
    <x v="2"/>
    <s v="OFF-ST-10002276"/>
    <x v="1"/>
    <s v="Storage"/>
    <s v="Safco Steel Mobile File Cart"/>
    <n v="166.72"/>
    <n v="3"/>
    <n v="0"/>
    <n v="33.340000000000003"/>
    <n v="5"/>
    <x v="3"/>
    <n v="2"/>
    <x v="3"/>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n v="4"/>
    <n v="0.3"/>
    <n v="-11.01"/>
    <n v="5"/>
    <x v="3"/>
    <n v="2"/>
    <x v="3"/>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n v="1"/>
    <n v="0.1"/>
    <n v="75.16"/>
    <n v="5"/>
    <x v="3"/>
    <n v="2"/>
    <x v="3"/>
  </r>
  <r>
    <n v="249"/>
    <s v="CA-2015-131926"/>
    <d v="2015-06-01T00:00:00"/>
    <d v="2015-06-06T00:00:00"/>
    <s v="Second Class"/>
    <s v="DW-13480"/>
    <s v="Dianna Wilson"/>
    <s v="Home Office"/>
    <s v="United States"/>
    <s v="Lakeville"/>
    <s v="Minnesota"/>
    <n v="55044"/>
    <x v="2"/>
    <s v="OFF-PA-10000061"/>
    <x v="1"/>
    <s v="Paper"/>
    <s v="Xerox 205"/>
    <n v="25.92"/>
    <n v="7"/>
    <n v="0.1"/>
    <n v="6.74"/>
    <n v="5"/>
    <x v="3"/>
    <n v="2"/>
    <x v="3"/>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n v="321.56799999999998"/>
    <n v="2"/>
    <n v="0"/>
    <n v="90.04"/>
    <n v="1"/>
    <x v="5"/>
    <n v="4"/>
    <x v="5"/>
  </r>
  <r>
    <n v="251"/>
    <s v="CA-2017-145625"/>
    <d v="2017-09-11T00:00:00"/>
    <d v="2017-09-17T00:00:00"/>
    <s v="Standard Class"/>
    <s v="KC-16540"/>
    <s v="Kelly Collister"/>
    <s v="Consumer"/>
    <s v="United States"/>
    <s v="San Diego"/>
    <s v="California"/>
    <n v="92037"/>
    <x v="1"/>
    <s v="OFF-PA-10004569"/>
    <x v="1"/>
    <s v="Paper"/>
    <s v="Wirebound Message Books, Two 4 1/4&quot; x 5&quot; Forms per Page"/>
    <n v="7.61"/>
    <n v="9"/>
    <n v="0"/>
    <n v="1.52"/>
    <n v="2"/>
    <x v="21"/>
    <n v="3"/>
    <x v="21"/>
  </r>
  <r>
    <n v="252"/>
    <s v="CA-2017-145625"/>
    <d v="2017-09-11T00:00:00"/>
    <d v="2017-09-17T00:00:00"/>
    <s v="Standard Class"/>
    <s v="KC-16540"/>
    <s v="Kelly Collister"/>
    <s v="Consumer"/>
    <s v="United States"/>
    <s v="San Diego"/>
    <s v="California"/>
    <n v="92037"/>
    <x v="1"/>
    <s v="TEC-AC-10003832"/>
    <x v="2"/>
    <s v="Accessories"/>
    <s v="LogitechÂ P710e Mobile Speakerphone"/>
    <n v="3347.37"/>
    <n v="3"/>
    <n v="0.2"/>
    <n v="602.53"/>
    <n v="2"/>
    <x v="21"/>
    <n v="3"/>
    <x v="21"/>
  </r>
  <r>
    <n v="253"/>
    <s v="CA-2017-146941"/>
    <d v="2017-12-10T00:00:00"/>
    <d v="2017-12-13T00:00:00"/>
    <s v="First Class"/>
    <s v="DL-13315"/>
    <s v="Delfina Latchford"/>
    <s v="Consumer"/>
    <s v="United States"/>
    <s v="New York City"/>
    <s v="New York"/>
    <n v="10024"/>
    <x v="3"/>
    <s v="OFF-ST-10001228"/>
    <x v="1"/>
    <s v="Storage"/>
    <s v="Fellowes Personal Hanging Folder Files, Navy"/>
    <n v="80.58"/>
    <n v="7"/>
    <n v="0.1"/>
    <n v="10.48"/>
    <n v="2"/>
    <x v="5"/>
    <n v="4"/>
    <x v="5"/>
  </r>
  <r>
    <n v="254"/>
    <s v="CA-2017-146941"/>
    <d v="2017-12-10T00:00:00"/>
    <d v="2017-12-13T00:00:00"/>
    <s v="First Class"/>
    <s v="DL-13315"/>
    <s v="Delfina Latchford"/>
    <s v="Consumer"/>
    <s v="United States"/>
    <s v="New York City"/>
    <s v="New York"/>
    <n v="10024"/>
    <x v="3"/>
    <s v="OFF-EN-10003296"/>
    <x v="1"/>
    <s v="Envelopes"/>
    <s v="Tyvek Side-Opening Peel &amp; Seel Expanding Envelopes"/>
    <n v="361.92"/>
    <n v="7"/>
    <n v="0.3"/>
    <n v="-43.43"/>
    <n v="2"/>
    <x v="5"/>
    <n v="4"/>
    <x v="5"/>
  </r>
  <r>
    <n v="255"/>
    <s v="US-2016-159982"/>
    <d v="2016-11-28T00:00:00"/>
    <d v="2016-12-04T00:00:00"/>
    <s v="Standard Class"/>
    <s v="DR-12880"/>
    <s v="Dan Reichenbach"/>
    <s v="Corporate"/>
    <s v="United States"/>
    <s v="Chicago"/>
    <s v="Illinois"/>
    <n v="60623"/>
    <x v="2"/>
    <s v="FUR-FU-10002505"/>
    <x v="0"/>
    <s v="Furnishings"/>
    <s v="Eldon 100 Class Desk Accessories"/>
    <n v="12.132"/>
    <n v="3"/>
    <n v="0"/>
    <n v="1.94"/>
    <n v="4"/>
    <x v="6"/>
    <n v="4"/>
    <x v="6"/>
  </r>
  <r>
    <n v="256"/>
    <s v="US-2016-159982"/>
    <d v="2016-11-28T00:00:00"/>
    <d v="2016-12-04T00:00:00"/>
    <s v="Standard Class"/>
    <s v="DR-12880"/>
    <s v="Dan Reichenbach"/>
    <s v="Corporate"/>
    <s v="United States"/>
    <s v="Chicago"/>
    <s v="Illinois"/>
    <n v="60623"/>
    <x v="2"/>
    <s v="OFF-ST-10004804"/>
    <x v="1"/>
    <s v="Storage"/>
    <s v="Belkin 19&quot; Vented Equipment Shelf, Black"/>
    <n v="82.367999999999995"/>
    <n v="2"/>
    <n v="0.3"/>
    <n v="-10.71"/>
    <n v="4"/>
    <x v="6"/>
    <n v="4"/>
    <x v="6"/>
  </r>
  <r>
    <n v="257"/>
    <s v="US-2016-159982"/>
    <d v="2016-11-28T00:00:00"/>
    <d v="2016-12-04T00:00:00"/>
    <s v="Standard Class"/>
    <s v="DR-12880"/>
    <s v="Dan Reichenbach"/>
    <s v="Corporate"/>
    <s v="United States"/>
    <s v="Chicago"/>
    <s v="Illinois"/>
    <n v="60623"/>
    <x v="2"/>
    <s v="OFF-ST-10001590"/>
    <x v="1"/>
    <s v="Storage"/>
    <s v="Tenex Personal Project File with Scoop Front Design, Black"/>
    <n v="53.92"/>
    <n v="8"/>
    <n v="0"/>
    <n v="4.3099999999999996"/>
    <n v="4"/>
    <x v="6"/>
    <n v="4"/>
    <x v="6"/>
  </r>
  <r>
    <n v="258"/>
    <s v="US-2016-159982"/>
    <d v="2016-11-28T00:00:00"/>
    <d v="2016-12-04T00:00:00"/>
    <s v="Standard Class"/>
    <s v="DR-12880"/>
    <s v="Dan Reichenbach"/>
    <s v="Corporate"/>
    <s v="United States"/>
    <s v="Chicago"/>
    <s v="Illinois"/>
    <n v="60623"/>
    <x v="2"/>
    <s v="TEC-PH-10001580"/>
    <x v="2"/>
    <s v="Phones"/>
    <s v="Logitech Mobile Speakerphone P710e -Â speaker phone"/>
    <n v="647.904"/>
    <n v="2"/>
    <n v="0"/>
    <n v="32.4"/>
    <n v="4"/>
    <x v="6"/>
    <n v="4"/>
    <x v="6"/>
  </r>
  <r>
    <n v="259"/>
    <s v="CA-2018-163139"/>
    <d v="2018-12-01T00:00:00"/>
    <d v="2018-12-03T00:00:00"/>
    <s v="Second Class"/>
    <s v="CC-12670"/>
    <s v="Craig Carreira"/>
    <s v="Consumer"/>
    <s v="United States"/>
    <s v="New York City"/>
    <s v="New York"/>
    <n v="10009"/>
    <x v="3"/>
    <s v="TEC-AC-10000290"/>
    <x v="2"/>
    <s v="Accessories"/>
    <s v="Sabrent 4-Port USB 2.0 Hub"/>
    <n v="20.37"/>
    <n v="4"/>
    <n v="0.2"/>
    <n v="2.65"/>
    <n v="3"/>
    <x v="22"/>
    <n v="4"/>
    <x v="22"/>
  </r>
  <r>
    <n v="260"/>
    <s v="CA-2018-163139"/>
    <d v="2018-12-01T00:00:00"/>
    <d v="2018-12-03T00:00:00"/>
    <s v="Second Class"/>
    <s v="CC-12670"/>
    <s v="Craig Carreira"/>
    <s v="Consumer"/>
    <s v="United States"/>
    <s v="New York City"/>
    <s v="New York"/>
    <n v="10009"/>
    <x v="3"/>
    <s v="OFF-ST-10002790"/>
    <x v="1"/>
    <s v="Storage"/>
    <s v="Safco Industrial Shelving"/>
    <n v="221.55"/>
    <n v="5"/>
    <n v="0.3"/>
    <n v="-46.53"/>
    <n v="3"/>
    <x v="22"/>
    <n v="4"/>
    <x v="22"/>
  </r>
  <r>
    <n v="261"/>
    <s v="CA-2018-163139"/>
    <d v="2018-12-01T00:00:00"/>
    <d v="2018-12-03T00:00:00"/>
    <s v="Second Class"/>
    <s v="CC-12670"/>
    <s v="Craig Carreira"/>
    <s v="Consumer"/>
    <s v="United States"/>
    <s v="New York City"/>
    <s v="New York"/>
    <n v="10009"/>
    <x v="3"/>
    <s v="OFF-BI-10003460"/>
    <x v="1"/>
    <s v="Binders"/>
    <s v="Acco 3-Hole Punch"/>
    <n v="17.52"/>
    <n v="9"/>
    <n v="0"/>
    <n v="3.68"/>
    <n v="3"/>
    <x v="22"/>
    <n v="4"/>
    <x v="22"/>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n v="1.6240000000000001"/>
    <n v="8"/>
    <n v="0.2"/>
    <n v="0.18"/>
    <n v="1"/>
    <x v="27"/>
    <n v="2"/>
    <x v="27"/>
  </r>
  <r>
    <n v="263"/>
    <s v="US-2015-106992"/>
    <d v="2015-09-19T00:00:00"/>
    <d v="2015-09-21T00:00:00"/>
    <s v="Second Class"/>
    <s v="SB-20290"/>
    <s v="Sean Braxton"/>
    <s v="Corporate"/>
    <s v="United States"/>
    <s v="Houston"/>
    <s v="Texas"/>
    <n v="77036"/>
    <x v="2"/>
    <s v="TEC-MA-10000822"/>
    <x v="2"/>
    <s v="Machines"/>
    <s v="Lexmark MX611dhe Monochrome Laser Printer"/>
    <n v="3059.982"/>
    <n v="4"/>
    <n v="0"/>
    <n v="336.6"/>
    <n v="2"/>
    <x v="30"/>
    <n v="3"/>
    <x v="30"/>
  </r>
  <r>
    <n v="264"/>
    <s v="US-2015-106992"/>
    <d v="2015-09-19T00:00:00"/>
    <d v="2015-09-21T00:00:00"/>
    <s v="Second Class"/>
    <s v="SB-20290"/>
    <s v="Sean Braxton"/>
    <s v="Corporate"/>
    <s v="United States"/>
    <s v="Houston"/>
    <s v="Texas"/>
    <n v="77036"/>
    <x v="2"/>
    <s v="TEC-MA-10003353"/>
    <x v="2"/>
    <s v="Machines"/>
    <s v="Xerox WorkCentre 6505DN Laser Multifunction Printer"/>
    <n v="2519.9580000000001"/>
    <n v="8"/>
    <n v="0.1"/>
    <n v="201.6"/>
    <n v="2"/>
    <x v="30"/>
    <n v="3"/>
    <x v="30"/>
  </r>
  <r>
    <n v="265"/>
    <s v="CA-2017-125318"/>
    <d v="2017-06-06T00:00:00"/>
    <d v="2017-06-13T00:00:00"/>
    <s v="Standard Class"/>
    <s v="RC-19825"/>
    <s v="Roy Collins"/>
    <s v="Consumer"/>
    <s v="United States"/>
    <s v="Chicago"/>
    <s v="Illinois"/>
    <n v="60610"/>
    <x v="2"/>
    <s v="TEC-PH-10001433"/>
    <x v="2"/>
    <s v="Phones"/>
    <s v="Cisco Small Business SPA 502G VoIP phone"/>
    <n v="328.22399999999999"/>
    <n v="5"/>
    <n v="0"/>
    <n v="105.03"/>
    <n v="1"/>
    <x v="1"/>
    <n v="2"/>
    <x v="1"/>
  </r>
  <r>
    <n v="266"/>
    <s v="CA-2016-155040"/>
    <d v="2016-11-10T00:00:00"/>
    <d v="2016-11-15T00:00:00"/>
    <s v="Standard Class"/>
    <s v="AH-10210"/>
    <s v="Alan Hwang"/>
    <s v="Consumer"/>
    <s v="United States"/>
    <s v="Brentwood"/>
    <s v="California"/>
    <n v="94513"/>
    <x v="1"/>
    <s v="TEC-AC-10004469"/>
    <x v="2"/>
    <s v="Accessories"/>
    <s v="Microsoft Sculpt Comfort Mouse"/>
    <n v="79.900000000000006"/>
    <n v="5"/>
    <n v="0"/>
    <n v="14.38"/>
    <n v="1"/>
    <x v="6"/>
    <n v="4"/>
    <x v="6"/>
  </r>
  <r>
    <n v="267"/>
    <s v="CA-2018-136826"/>
    <d v="2018-06-16T00:00:00"/>
    <d v="2018-06-20T00:00:00"/>
    <s v="Standard Class"/>
    <s v="CB-12535"/>
    <s v="Claudia Bergmann"/>
    <s v="Corporate"/>
    <s v="United States"/>
    <s v="Chapel Hill"/>
    <s v="North Carolina"/>
    <n v="27514"/>
    <x v="0"/>
    <s v="OFF-AR-10003602"/>
    <x v="1"/>
    <s v="Art"/>
    <s v="Quartet Omega Colored Chalk, 12/Pack"/>
    <n v="14.016"/>
    <n v="7"/>
    <n v="0"/>
    <n v="4.7699999999999996"/>
    <n v="1"/>
    <x v="27"/>
    <n v="2"/>
    <x v="27"/>
  </r>
  <r>
    <n v="268"/>
    <s v="CA-2017-111010"/>
    <d v="2017-01-22T00:00:00"/>
    <d v="2017-01-28T00:00:00"/>
    <s v="Standard Class"/>
    <s v="PG-18895"/>
    <s v="Paul Gonzalez"/>
    <s v="Consumer"/>
    <s v="United States"/>
    <s v="Morristown"/>
    <s v="New Jersey"/>
    <n v="7960"/>
    <x v="3"/>
    <s v="OFF-FA-10003472"/>
    <x v="1"/>
    <s v="Fasteners"/>
    <s v="Bagged Rubber Bands"/>
    <n v="7.56"/>
    <n v="10"/>
    <n v="0.1"/>
    <n v="0.76"/>
    <n v="1"/>
    <x v="12"/>
    <n v="1"/>
    <x v="12"/>
  </r>
  <r>
    <n v="269"/>
    <s v="US-2018-145366"/>
    <d v="2018-12-09T00:00:00"/>
    <d v="2018-12-13T00:00:00"/>
    <s v="Standard Class"/>
    <s v="CA-12310"/>
    <s v="Christine Abelman"/>
    <s v="Corporate"/>
    <s v="United States"/>
    <s v="Cincinnati"/>
    <s v="Ohio"/>
    <n v="45231"/>
    <x v="3"/>
    <s v="OFF-ST-10004180"/>
    <x v="1"/>
    <s v="Storage"/>
    <s v="Safco Commercial Shelving"/>
    <n v="37.207999999999998"/>
    <n v="10"/>
    <n v="0.3"/>
    <n v="-3.35"/>
    <n v="2"/>
    <x v="22"/>
    <n v="4"/>
    <x v="22"/>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n v="57.576000000000001"/>
    <n v="8"/>
    <n v="0.2"/>
    <n v="6.91"/>
    <n v="2"/>
    <x v="22"/>
    <n v="4"/>
    <x v="22"/>
  </r>
  <r>
    <n v="271"/>
    <s v="CA-2018-163979"/>
    <d v="2018-12-28T00:00:00"/>
    <d v="2019-01-02T00:00:00"/>
    <s v="Second Class"/>
    <s v="KH-16690"/>
    <s v="Kristen Hastings"/>
    <s v="Corporate"/>
    <s v="United States"/>
    <s v="San Francisco"/>
    <s v="California"/>
    <n v="94110"/>
    <x v="1"/>
    <s v="OFF-ST-10003208"/>
    <x v="1"/>
    <s v="Storage"/>
    <s v="Adjustable Depth Letter/Legal Cart"/>
    <n v="725.84"/>
    <n v="2"/>
    <n v="0"/>
    <n v="203.24"/>
    <n v="1"/>
    <x v="22"/>
    <n v="4"/>
    <x v="22"/>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n v="209.93"/>
    <n v="8"/>
    <n v="0.2"/>
    <n v="27.29"/>
    <n v="3"/>
    <x v="38"/>
    <n v="3"/>
    <x v="38"/>
  </r>
  <r>
    <n v="273"/>
    <s v="CA-2016-155334"/>
    <d v="2016-07-30T00:00:00"/>
    <d v="2016-07-31T00:00:00"/>
    <s v="First Class"/>
    <s v="HA-14920"/>
    <s v="Helen Andreada"/>
    <s v="Consumer"/>
    <s v="United States"/>
    <s v="San Francisco"/>
    <s v="California"/>
    <n v="94109"/>
    <x v="1"/>
    <s v="FUR-FU-10003274"/>
    <x v="0"/>
    <s v="Furnishings"/>
    <s v="Regeneration Desk Collection"/>
    <n v="5.28"/>
    <n v="4"/>
    <n v="0"/>
    <n v="1.43"/>
    <n v="3"/>
    <x v="38"/>
    <n v="3"/>
    <x v="38"/>
  </r>
  <r>
    <n v="274"/>
    <s v="CA-2016-155334"/>
    <d v="2016-07-30T00:00:00"/>
    <d v="2016-07-31T00:00:00"/>
    <s v="First Class"/>
    <s v="HA-14920"/>
    <s v="Helen Andreada"/>
    <s v="Consumer"/>
    <s v="United States"/>
    <s v="San Francisco"/>
    <s v="California"/>
    <n v="94109"/>
    <x v="1"/>
    <s v="OFF-BI-10002557"/>
    <x v="1"/>
    <s v="Binders"/>
    <s v="Presstex Flexible Ring Binders"/>
    <n v="10.92"/>
    <n v="7"/>
    <n v="0.3"/>
    <n v="-1.31"/>
    <n v="3"/>
    <x v="38"/>
    <n v="3"/>
    <x v="38"/>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n v="8.82"/>
    <n v="6"/>
    <n v="0"/>
    <n v="0.97"/>
    <n v="2"/>
    <x v="15"/>
    <n v="3"/>
    <x v="15"/>
  </r>
  <r>
    <n v="276"/>
    <s v="CA-2018-118136"/>
    <d v="2018-09-16T00:00:00"/>
    <d v="2018-09-17T00:00:00"/>
    <s v="First Class"/>
    <s v="BB-10990"/>
    <s v="Barry Blumstein"/>
    <s v="Corporate"/>
    <s v="United States"/>
    <s v="Inglewood"/>
    <s v="California"/>
    <n v="90301"/>
    <x v="1"/>
    <s v="OFF-AR-10001427"/>
    <x v="1"/>
    <s v="Art"/>
    <s v="Newell 330"/>
    <n v="5.98"/>
    <n v="1"/>
    <n v="0.3"/>
    <n v="-1.97"/>
    <n v="2"/>
    <x v="15"/>
    <n v="3"/>
    <x v="15"/>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n v="11.648"/>
    <n v="2"/>
    <n v="0.2"/>
    <n v="1.51"/>
    <n v="4"/>
    <x v="13"/>
    <n v="4"/>
    <x v="13"/>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n v="18.175999999999998"/>
    <n v="3"/>
    <n v="0.3"/>
    <n v="-0.91"/>
    <n v="4"/>
    <x v="13"/>
    <n v="4"/>
    <x v="13"/>
  </r>
  <r>
    <n v="279"/>
    <s v="CA-2018-132976"/>
    <d v="2018-10-13T00:00:00"/>
    <d v="2018-10-17T00:00:00"/>
    <s v="Standard Class"/>
    <s v="AG-10495"/>
    <s v="Andrew Gjertsen"/>
    <s v="Corporate"/>
    <s v="United States"/>
    <s v="Philadelphia"/>
    <s v="Pennsylvania"/>
    <n v="19140"/>
    <x v="3"/>
    <s v="OFF-ST-10000876"/>
    <x v="1"/>
    <s v="Storage"/>
    <s v="Eldon Simplefile Box Office"/>
    <n v="59.712000000000003"/>
    <n v="2"/>
    <n v="0"/>
    <n v="11.35"/>
    <n v="4"/>
    <x v="13"/>
    <n v="4"/>
    <x v="13"/>
  </r>
  <r>
    <n v="280"/>
    <s v="CA-2018-132976"/>
    <d v="2018-10-13T00:00:00"/>
    <d v="2018-10-17T00:00:00"/>
    <s v="Standard Class"/>
    <s v="AG-10495"/>
    <s v="Andrew Gjertsen"/>
    <s v="Corporate"/>
    <s v="United States"/>
    <s v="Philadelphia"/>
    <s v="Pennsylvania"/>
    <n v="19140"/>
    <x v="3"/>
    <s v="OFF-LA-10002043"/>
    <x v="1"/>
    <s v="Labels"/>
    <s v="Avery 489"/>
    <n v="24.84"/>
    <n v="8"/>
    <n v="0"/>
    <n v="7.95"/>
    <n v="4"/>
    <x v="13"/>
    <n v="4"/>
    <x v="13"/>
  </r>
  <r>
    <n v="281"/>
    <s v="US-2016-161991"/>
    <d v="2016-09-26T00:00:00"/>
    <d v="2016-09-28T00:00:00"/>
    <s v="Second Class"/>
    <s v="SC-20725"/>
    <s v="Steven Cartwright"/>
    <s v="Consumer"/>
    <s v="United States"/>
    <s v="Houston"/>
    <s v="Texas"/>
    <n v="77070"/>
    <x v="2"/>
    <s v="OFF-BI-10004967"/>
    <x v="1"/>
    <s v="Binders"/>
    <s v="Round Ring Binders"/>
    <n v="2.08"/>
    <n v="9"/>
    <n v="0"/>
    <n v="0.69"/>
    <n v="2"/>
    <x v="11"/>
    <n v="3"/>
    <x v="11"/>
  </r>
  <r>
    <n v="282"/>
    <s v="US-2016-161991"/>
    <d v="2016-09-26T00:00:00"/>
    <d v="2016-09-28T00:00:00"/>
    <s v="Second Class"/>
    <s v="SC-20725"/>
    <s v="Steven Cartwright"/>
    <s v="Consumer"/>
    <s v="United States"/>
    <s v="Houston"/>
    <s v="Texas"/>
    <n v="77070"/>
    <x v="2"/>
    <s v="TEC-PH-10001760"/>
    <x v="2"/>
    <s v="Phones"/>
    <s v="Bose SoundLink Bluetooth Speaker"/>
    <n v="1114.4000000000001"/>
    <n v="5"/>
    <n v="0.3"/>
    <n v="-234.02"/>
    <n v="2"/>
    <x v="11"/>
    <n v="3"/>
    <x v="11"/>
  </r>
  <r>
    <n v="283"/>
    <s v="CA-2016-130890"/>
    <d v="2016-11-02T00:00:00"/>
    <d v="2016-11-06T00:00:00"/>
    <s v="Standard Class"/>
    <s v="JO-15280"/>
    <s v="Jas O'Carroll"/>
    <s v="Consumer"/>
    <s v="United States"/>
    <s v="Los Angeles"/>
    <s v="California"/>
    <n v="90004"/>
    <x v="1"/>
    <s v="FUR-TA-10002903"/>
    <x v="0"/>
    <s v="Tables"/>
    <s v="Bevis Round Bullnose 29&quot; High Table Top"/>
    <n v="1038.8399999999999"/>
    <n v="3"/>
    <n v="0.1"/>
    <n v="51.94"/>
    <n v="1"/>
    <x v="6"/>
    <n v="4"/>
    <x v="6"/>
  </r>
  <r>
    <n v="284"/>
    <s v="CA-2016-130883"/>
    <d v="2016-09-26T00:00:00"/>
    <d v="2016-10-02T00:00:00"/>
    <s v="Standard Class"/>
    <s v="TB-21520"/>
    <s v="Tracy Blumstein"/>
    <s v="Consumer"/>
    <s v="United States"/>
    <s v="Portland"/>
    <s v="Oregon"/>
    <n v="97206"/>
    <x v="1"/>
    <s v="OFF-PA-10000474"/>
    <x v="1"/>
    <s v="Paper"/>
    <s v="Easy-staple paper"/>
    <n v="141.76"/>
    <n v="10"/>
    <n v="0"/>
    <n v="41.11"/>
    <n v="3"/>
    <x v="11"/>
    <n v="3"/>
    <x v="11"/>
  </r>
  <r>
    <n v="285"/>
    <s v="CA-2016-130883"/>
    <d v="2016-09-26T00:00:00"/>
    <d v="2016-10-02T00:00:00"/>
    <s v="Standard Class"/>
    <s v="TB-21520"/>
    <s v="Tracy Blumstein"/>
    <s v="Consumer"/>
    <s v="United States"/>
    <s v="Portland"/>
    <s v="Oregon"/>
    <n v="97206"/>
    <x v="1"/>
    <s v="TEC-AC-10001956"/>
    <x v="2"/>
    <s v="Accessories"/>
    <s v="Microsoft Arc Touch Mouse"/>
    <n v="239.8"/>
    <n v="2"/>
    <n v="0"/>
    <n v="14.39"/>
    <n v="3"/>
    <x v="11"/>
    <n v="3"/>
    <x v="11"/>
  </r>
  <r>
    <n v="286"/>
    <s v="CA-2016-130883"/>
    <d v="2016-09-26T00:00:00"/>
    <d v="2016-10-02T00:00:00"/>
    <s v="Standard Class"/>
    <s v="TB-21520"/>
    <s v="Tracy Blumstein"/>
    <s v="Consumer"/>
    <s v="United States"/>
    <s v="Portland"/>
    <s v="Oregon"/>
    <n v="97206"/>
    <x v="1"/>
    <s v="OFF-PA-10004100"/>
    <x v="1"/>
    <s v="Paper"/>
    <s v="Xerox 216"/>
    <n v="31.103999999999999"/>
    <n v="2"/>
    <n v="0"/>
    <n v="3.11"/>
    <n v="3"/>
    <x v="11"/>
    <n v="3"/>
    <x v="11"/>
  </r>
  <r>
    <n v="287"/>
    <s v="CA-2017-112697"/>
    <d v="2017-12-18T00:00:00"/>
    <d v="2017-12-20T00:00:00"/>
    <s v="Second Class"/>
    <s v="AH-10195"/>
    <s v="Alan Haines"/>
    <s v="Corporate"/>
    <s v="United States"/>
    <s v="Tamarac"/>
    <s v="Florida"/>
    <n v="33319"/>
    <x v="0"/>
    <s v="OFF-BI-10000778"/>
    <x v="1"/>
    <s v="Binders"/>
    <s v="GBC VeloBinder Electric Binding Machine"/>
    <n v="254.05799999999999"/>
    <n v="4"/>
    <n v="0"/>
    <n v="17.78"/>
    <n v="3"/>
    <x v="5"/>
    <n v="4"/>
    <x v="5"/>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n v="194.52799999999999"/>
    <n v="8"/>
    <n v="0.2"/>
    <n v="36.96"/>
    <n v="3"/>
    <x v="5"/>
    <n v="4"/>
    <x v="5"/>
  </r>
  <r>
    <n v="289"/>
    <s v="CA-2017-112697"/>
    <d v="2017-12-18T00:00:00"/>
    <d v="2017-12-20T00:00:00"/>
    <s v="Second Class"/>
    <s v="AH-10195"/>
    <s v="Alan Haines"/>
    <s v="Corporate"/>
    <s v="United States"/>
    <s v="Tamarac"/>
    <s v="Florida"/>
    <n v="33319"/>
    <x v="0"/>
    <s v="OFF-SU-10000646"/>
    <x v="1"/>
    <s v="Supplies"/>
    <s v="Premier Automatic Letter Opener"/>
    <n v="961.48"/>
    <n v="5"/>
    <n v="0"/>
    <n v="48.07"/>
    <n v="3"/>
    <x v="5"/>
    <n v="4"/>
    <x v="5"/>
  </r>
  <r>
    <n v="290"/>
    <s v="CA-2017-110772"/>
    <d v="2017-11-20T00:00:00"/>
    <d v="2017-11-24T00:00:00"/>
    <s v="Second Class"/>
    <s v="NZ-18565"/>
    <s v="Nick Zandusky"/>
    <s v="Home Office"/>
    <s v="United States"/>
    <s v="Columbus"/>
    <s v="Ohio"/>
    <n v="43229"/>
    <x v="3"/>
    <s v="OFF-FA-10002983"/>
    <x v="1"/>
    <s v="Fasteners"/>
    <s v="Advantus SlideClip Paper Clips"/>
    <n v="19.096"/>
    <n v="7"/>
    <n v="0.3"/>
    <n v="-5.92"/>
    <n v="4"/>
    <x v="0"/>
    <n v="4"/>
    <x v="0"/>
  </r>
  <r>
    <n v="291"/>
    <s v="CA-2017-110772"/>
    <d v="2017-11-20T00:00:00"/>
    <d v="2017-11-24T00:00:00"/>
    <s v="Second Class"/>
    <s v="NZ-18565"/>
    <s v="Nick Zandusky"/>
    <s v="Home Office"/>
    <s v="United States"/>
    <s v="Columbus"/>
    <s v="Ohio"/>
    <n v="43229"/>
    <x v="3"/>
    <s v="OFF-LA-10004689"/>
    <x v="1"/>
    <s v="Labels"/>
    <s v="Avery 512"/>
    <n v="18.495999999999999"/>
    <n v="3"/>
    <n v="0"/>
    <n v="6.1"/>
    <n v="4"/>
    <x v="0"/>
    <n v="4"/>
    <x v="0"/>
  </r>
  <r>
    <n v="292"/>
    <s v="CA-2017-110772"/>
    <d v="2017-11-20T00:00:00"/>
    <d v="2017-11-24T00:00:00"/>
    <s v="Second Class"/>
    <s v="NZ-18565"/>
    <s v="Nick Zandusky"/>
    <s v="Home Office"/>
    <s v="United States"/>
    <s v="Columbus"/>
    <s v="Ohio"/>
    <n v="43229"/>
    <x v="3"/>
    <s v="TEC-AC-10002001"/>
    <x v="2"/>
    <s v="Accessories"/>
    <s v="Logitech Wireless Gaming Headset G930"/>
    <n v="255.98400000000001"/>
    <n v="8"/>
    <n v="0.2"/>
    <n v="87.03"/>
    <n v="4"/>
    <x v="0"/>
    <n v="4"/>
    <x v="0"/>
  </r>
  <r>
    <n v="293"/>
    <s v="CA-2017-110772"/>
    <d v="2017-11-20T00:00:00"/>
    <d v="2017-11-24T00:00:00"/>
    <s v="Second Class"/>
    <s v="NZ-18565"/>
    <s v="Nick Zandusky"/>
    <s v="Home Office"/>
    <s v="United States"/>
    <s v="Columbus"/>
    <s v="Ohio"/>
    <n v="43229"/>
    <x v="3"/>
    <s v="FUR-BO-10004709"/>
    <x v="0"/>
    <s v="Bookcases"/>
    <s v="Bush Westfield Collection Bookcases, Medium Cherry Finish"/>
    <n v="86.97"/>
    <n v="10"/>
    <n v="0"/>
    <n v="25.22"/>
    <n v="4"/>
    <x v="0"/>
    <n v="4"/>
    <x v="0"/>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n v="300.416"/>
    <n v="1"/>
    <n v="0.1"/>
    <n v="60.08"/>
    <n v="5"/>
    <x v="20"/>
    <n v="4"/>
    <x v="20"/>
  </r>
  <r>
    <n v="295"/>
    <s v="CA-2015-111451"/>
    <d v="2015-12-26T00:00:00"/>
    <d v="2015-12-28T00:00:00"/>
    <s v="First Class"/>
    <s v="KL-16555"/>
    <s v="Kelly Lampkin"/>
    <s v="Corporate"/>
    <s v="United States"/>
    <s v="Colorado Springs"/>
    <s v="Colorado"/>
    <n v="80906"/>
    <x v="1"/>
    <s v="FUR-CH-10001891"/>
    <x v="0"/>
    <s v="Chairs"/>
    <s v="Global Deluxe Office Fabric Chairs"/>
    <n v="230.352"/>
    <n v="3"/>
    <n v="0.2"/>
    <n v="55.28"/>
    <n v="5"/>
    <x v="20"/>
    <n v="4"/>
    <x v="20"/>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n v="218.352"/>
    <n v="4"/>
    <n v="0"/>
    <n v="10.92"/>
    <n v="5"/>
    <x v="20"/>
    <n v="4"/>
    <x v="20"/>
  </r>
  <r>
    <n v="297"/>
    <s v="CA-2015-111451"/>
    <d v="2015-12-26T00:00:00"/>
    <d v="2015-12-28T00:00:00"/>
    <s v="First Class"/>
    <s v="KL-16555"/>
    <s v="Kelly Lampkin"/>
    <s v="Corporate"/>
    <s v="United States"/>
    <s v="Colorado Springs"/>
    <s v="Colorado"/>
    <n v="80906"/>
    <x v="1"/>
    <s v="OFF-BI-10004593"/>
    <x v="1"/>
    <s v="Binders"/>
    <s v="Ibico Laser Imprintable Binding System Covers"/>
    <n v="78.599999999999994"/>
    <n v="9"/>
    <n v="0.3"/>
    <n v="-20.440000000000001"/>
    <n v="5"/>
    <x v="20"/>
    <n v="4"/>
    <x v="20"/>
  </r>
  <r>
    <n v="298"/>
    <s v="CA-2015-111451"/>
    <d v="2015-12-26T00:00:00"/>
    <d v="2015-12-28T00:00:00"/>
    <s v="First Class"/>
    <s v="KL-16555"/>
    <s v="Kelly Lampkin"/>
    <s v="Corporate"/>
    <s v="United States"/>
    <s v="Colorado Springs"/>
    <s v="Colorado"/>
    <n v="80906"/>
    <x v="1"/>
    <s v="OFF-FA-10004854"/>
    <x v="1"/>
    <s v="Fasteners"/>
    <s v="Vinyl Coated Wire Paper Clips in Organizer Box, 800/Box"/>
    <n v="27.552"/>
    <n v="7"/>
    <n v="0"/>
    <n v="6.89"/>
    <n v="5"/>
    <x v="20"/>
    <n v="4"/>
    <x v="20"/>
  </r>
  <r>
    <n v="299"/>
    <s v="CA-2017-142545"/>
    <d v="2017-10-28T00:00:00"/>
    <d v="2017-11-03T00:00:00"/>
    <s v="Standard Class"/>
    <s v="JD-15895"/>
    <s v="Jonathan Doherty"/>
    <s v="Corporate"/>
    <s v="United States"/>
    <s v="Belleville"/>
    <s v="New Jersey"/>
    <n v="7109"/>
    <x v="3"/>
    <s v="OFF-PA-10002105"/>
    <x v="1"/>
    <s v="Paper"/>
    <s v="Xerox 223"/>
    <n v="32.4"/>
    <n v="10"/>
    <n v="0.3"/>
    <n v="-3.24"/>
    <n v="5"/>
    <x v="32"/>
    <n v="4"/>
    <x v="32"/>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n v="1082.48"/>
    <n v="3"/>
    <n v="0.1"/>
    <n v="368.04"/>
    <n v="5"/>
    <x v="32"/>
    <n v="4"/>
    <x v="32"/>
  </r>
  <r>
    <n v="301"/>
    <s v="CA-2017-142545"/>
    <d v="2017-10-28T00:00:00"/>
    <d v="2017-11-03T00:00:00"/>
    <s v="Standard Class"/>
    <s v="JD-15895"/>
    <s v="Jonathan Doherty"/>
    <s v="Corporate"/>
    <s v="United States"/>
    <s v="Belleville"/>
    <s v="New Jersey"/>
    <n v="7109"/>
    <x v="3"/>
    <s v="OFF-PA-10004243"/>
    <x v="1"/>
    <s v="Paper"/>
    <s v="Xerox 1939"/>
    <n v="56.91"/>
    <n v="10"/>
    <n v="0.2"/>
    <n v="9.67"/>
    <n v="5"/>
    <x v="32"/>
    <n v="4"/>
    <x v="32"/>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n v="77.599999999999994"/>
    <n v="4"/>
    <n v="0.1"/>
    <n v="24.06"/>
    <n v="5"/>
    <x v="32"/>
    <n v="4"/>
    <x v="32"/>
  </r>
  <r>
    <n v="303"/>
    <s v="CA-2017-142545"/>
    <d v="2017-10-28T00:00:00"/>
    <d v="2017-11-03T00:00:00"/>
    <s v="Standard Class"/>
    <s v="JD-15895"/>
    <s v="Jonathan Doherty"/>
    <s v="Corporate"/>
    <s v="United States"/>
    <s v="Belleville"/>
    <s v="New Jersey"/>
    <n v="7109"/>
    <x v="3"/>
    <s v="OFF-BI-10002706"/>
    <x v="1"/>
    <s v="Binders"/>
    <s v="Avery Premier Heavy-Duty Binder with Round Locking Rings"/>
    <n v="14.28"/>
    <n v="4"/>
    <n v="0"/>
    <n v="1.1399999999999999"/>
    <n v="5"/>
    <x v="32"/>
    <n v="4"/>
    <x v="32"/>
  </r>
  <r>
    <n v="304"/>
    <s v="US-2018-152380"/>
    <d v="2018-11-19T00:00:00"/>
    <d v="2018-11-23T00:00:00"/>
    <s v="Standard Class"/>
    <s v="JH-15910"/>
    <s v="Jonathan Howell"/>
    <s v="Consumer"/>
    <s v="United States"/>
    <s v="Chicago"/>
    <s v="Illinois"/>
    <n v="60623"/>
    <x v="2"/>
    <s v="FUR-TA-10002533"/>
    <x v="0"/>
    <s v="Tables"/>
    <s v="BPI Conference Tables"/>
    <n v="219.07499999999999"/>
    <n v="9"/>
    <n v="0"/>
    <n v="41.62"/>
    <n v="1"/>
    <x v="23"/>
    <n v="4"/>
    <x v="23"/>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n v="26.8"/>
    <n v="8"/>
    <n v="0.1"/>
    <n v="7.77"/>
    <n v="1"/>
    <x v="33"/>
    <n v="2"/>
    <x v="33"/>
  </r>
  <r>
    <n v="306"/>
    <s v="CA-2015-130960"/>
    <d v="2015-12-30T00:00:00"/>
    <d v="2016-01-04T00:00:00"/>
    <s v="Standard Class"/>
    <s v="KB-16600"/>
    <s v="Ken Brennan"/>
    <s v="Corporate"/>
    <s v="United States"/>
    <s v="Taylor"/>
    <s v="Michigan"/>
    <n v="48180"/>
    <x v="2"/>
    <s v="OFF-AR-10003651"/>
    <x v="1"/>
    <s v="Art"/>
    <s v="Newell 350"/>
    <n v="9.84"/>
    <n v="1"/>
    <n v="0"/>
    <n v="2.0699999999999998"/>
    <n v="1"/>
    <x v="20"/>
    <n v="4"/>
    <x v="20"/>
  </r>
  <r>
    <n v="307"/>
    <s v="CA-2015-111003"/>
    <d v="2015-06-01T00:00:00"/>
    <d v="2015-06-06T00:00:00"/>
    <s v="Standard Class"/>
    <s v="CR-12625"/>
    <s v="Corey Roper"/>
    <s v="Home Office"/>
    <s v="United States"/>
    <s v="Lakewood"/>
    <s v="New Jersey"/>
    <n v="8701"/>
    <x v="3"/>
    <s v="OFF-BI-10001072"/>
    <x v="1"/>
    <s v="Binders"/>
    <s v="GBC Clear Cover, 8-1/2 x 11, unpunched, 25 covers per pack"/>
    <n v="45.48"/>
    <n v="3"/>
    <n v="0.3"/>
    <n v="-10.46"/>
    <n v="2"/>
    <x v="3"/>
    <n v="2"/>
    <x v="3"/>
  </r>
  <r>
    <n v="308"/>
    <s v="CA-2015-111003"/>
    <d v="2015-06-01T00:00:00"/>
    <d v="2015-06-06T00:00:00"/>
    <s v="Standard Class"/>
    <s v="CR-12625"/>
    <s v="Corey Roper"/>
    <s v="Home Office"/>
    <s v="United States"/>
    <s v="Lakewood"/>
    <s v="New Jersey"/>
    <n v="8701"/>
    <x v="3"/>
    <s v="OFF-AR-10002135"/>
    <x v="1"/>
    <s v="Art"/>
    <s v="Boston Heavy-Duty Trimline Electric Pencil Sharpeners"/>
    <n v="289.2"/>
    <n v="9"/>
    <n v="0"/>
    <n v="101.22"/>
    <n v="2"/>
    <x v="3"/>
    <n v="2"/>
    <x v="3"/>
  </r>
  <r>
    <n v="309"/>
    <s v="CA-2018-126774"/>
    <d v="2018-04-15T00:00:00"/>
    <d v="2018-04-17T00:00:00"/>
    <s v="First Class"/>
    <s v="SH-20395"/>
    <s v="Shahid Hopkins"/>
    <s v="Consumer"/>
    <s v="United States"/>
    <s v="Arlington"/>
    <s v="Virginia"/>
    <n v="22204"/>
    <x v="0"/>
    <s v="OFF-AR-10002804"/>
    <x v="1"/>
    <s v="Art"/>
    <s v="Faber Castell Col-Erase Pencils"/>
    <n v="4.8899999999999997"/>
    <n v="9"/>
    <n v="0"/>
    <n v="1.22"/>
    <n v="1"/>
    <x v="4"/>
    <n v="2"/>
    <x v="4"/>
  </r>
  <r>
    <n v="310"/>
    <s v="CA-2017-142902"/>
    <d v="2017-09-12T00:00:00"/>
    <d v="2017-09-14T00:00:00"/>
    <s v="Second Class"/>
    <s v="BP-11185"/>
    <s v="Ben Peterman"/>
    <s v="Corporate"/>
    <s v="United States"/>
    <s v="Arvada"/>
    <s v="Colorado"/>
    <n v="80004"/>
    <x v="1"/>
    <s v="FUR-FU-10001918"/>
    <x v="0"/>
    <s v="Furnishings"/>
    <s v="C-Line Cubicle Keepers Polyproplyene Holder With Velcro Backings"/>
    <n v="15.135999999999999"/>
    <n v="3"/>
    <n v="0.3"/>
    <n v="-1.36"/>
    <n v="4"/>
    <x v="21"/>
    <n v="3"/>
    <x v="21"/>
  </r>
  <r>
    <n v="311"/>
    <s v="CA-2017-142902"/>
    <d v="2017-09-12T00:00:00"/>
    <d v="2017-09-14T00:00:00"/>
    <s v="Second Class"/>
    <s v="BP-11185"/>
    <s v="Ben Peterman"/>
    <s v="Corporate"/>
    <s v="United States"/>
    <s v="Arvada"/>
    <s v="Colorado"/>
    <n v="80004"/>
    <x v="1"/>
    <s v="FUR-CH-10004086"/>
    <x v="0"/>
    <s v="Chairs"/>
    <s v="Hon 4070 Series Pagoda Armless Upholstered Stacking Chairs"/>
    <n v="466.76799999999997"/>
    <n v="2"/>
    <n v="0"/>
    <n v="149.37"/>
    <n v="4"/>
    <x v="21"/>
    <n v="3"/>
    <x v="21"/>
  </r>
  <r>
    <n v="312"/>
    <s v="CA-2017-142902"/>
    <d v="2017-09-12T00:00:00"/>
    <d v="2017-09-14T00:00:00"/>
    <s v="Second Class"/>
    <s v="BP-11185"/>
    <s v="Ben Peterman"/>
    <s v="Corporate"/>
    <s v="United States"/>
    <s v="Arvada"/>
    <s v="Colorado"/>
    <n v="80004"/>
    <x v="1"/>
    <s v="FUR-FU-10001756"/>
    <x v="0"/>
    <s v="Furnishings"/>
    <s v="Eldon Expressions Desk Accessory, Wood Photo Frame, Mahogany"/>
    <n v="15.231999999999999"/>
    <n v="5"/>
    <n v="0.3"/>
    <n v="-1.98"/>
    <n v="4"/>
    <x v="21"/>
    <n v="3"/>
    <x v="21"/>
  </r>
  <r>
    <n v="313"/>
    <s v="CA-2017-142902"/>
    <d v="2017-09-12T00:00:00"/>
    <d v="2017-09-14T00:00:00"/>
    <s v="Second Class"/>
    <s v="BP-11185"/>
    <s v="Ben Peterman"/>
    <s v="Corporate"/>
    <s v="United States"/>
    <s v="Arvada"/>
    <s v="Colorado"/>
    <n v="80004"/>
    <x v="1"/>
    <s v="OFF-LA-10000634"/>
    <x v="1"/>
    <s v="Labels"/>
    <s v="Avery 509"/>
    <n v="6.2640000000000002"/>
    <n v="2"/>
    <n v="0.2"/>
    <n v="0.31"/>
    <n v="4"/>
    <x v="21"/>
    <n v="3"/>
    <x v="21"/>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n v="87.54"/>
    <n v="6"/>
    <n v="0"/>
    <n v="30.64"/>
    <n v="1"/>
    <x v="30"/>
    <n v="3"/>
    <x v="30"/>
  </r>
  <r>
    <n v="315"/>
    <s v="CA-2015-167850"/>
    <d v="2015-08-09T00:00:00"/>
    <d v="2015-08-16T00:00:00"/>
    <s v="Standard Class"/>
    <s v="AG-10525"/>
    <s v="Andy Gerbode"/>
    <s v="Corporate"/>
    <s v="United States"/>
    <s v="Saint Petersburg"/>
    <s v="Florida"/>
    <n v="33710"/>
    <x v="0"/>
    <s v="TEC-PH-10002398"/>
    <x v="2"/>
    <s v="Phones"/>
    <s v="AT&amp;T 1070 Corded Phone"/>
    <n v="178.38399999999999"/>
    <n v="4"/>
    <n v="0.2"/>
    <n v="23.19"/>
    <n v="2"/>
    <x v="9"/>
    <n v="3"/>
    <x v="9"/>
  </r>
  <r>
    <n v="316"/>
    <s v="CA-2015-167850"/>
    <d v="2015-08-09T00:00:00"/>
    <d v="2015-08-16T00:00:00"/>
    <s v="Standard Class"/>
    <s v="AG-10525"/>
    <s v="Andy Gerbode"/>
    <s v="Corporate"/>
    <s v="United States"/>
    <s v="Saint Petersburg"/>
    <s v="Florida"/>
    <n v="33710"/>
    <x v="0"/>
    <s v="OFF-PA-10001937"/>
    <x v="1"/>
    <s v="Paper"/>
    <s v="Xerox 21"/>
    <n v="15.552"/>
    <n v="2"/>
    <n v="0"/>
    <n v="4.2"/>
    <n v="2"/>
    <x v="9"/>
    <n v="3"/>
    <x v="9"/>
  </r>
  <r>
    <n v="317"/>
    <s v="CA-2015-164259"/>
    <d v="2015-12-28T00:00:00"/>
    <d v="2015-12-30T00:00:00"/>
    <s v="First Class"/>
    <s v="SP-20860"/>
    <s v="Sung Pak"/>
    <s v="Corporate"/>
    <s v="United States"/>
    <s v="Philadelphia"/>
    <s v="Pennsylvania"/>
    <n v="19143"/>
    <x v="3"/>
    <s v="OFF-AR-10003373"/>
    <x v="1"/>
    <s v="Art"/>
    <s v="Boston School Pro Electric Pencil Sharpener, 1670"/>
    <n v="99.135999999999996"/>
    <n v="4"/>
    <n v="0.3"/>
    <n v="-22.8"/>
    <n v="1"/>
    <x v="20"/>
    <n v="4"/>
    <x v="20"/>
  </r>
  <r>
    <n v="318"/>
    <s v="CA-2015-164973"/>
    <d v="2015-11-04T00:00:00"/>
    <d v="2015-11-09T00:00:00"/>
    <s v="Standard Class"/>
    <s v="NM-18445"/>
    <s v="Nathan Mautz"/>
    <s v="Home Office"/>
    <s v="United States"/>
    <s v="New York City"/>
    <s v="New York"/>
    <n v="10024"/>
    <x v="3"/>
    <s v="FUR-CH-10002602"/>
    <x v="0"/>
    <s v="Chairs"/>
    <s v="DMI Arturo Collection Mission-style Design Wood Chair"/>
    <n v="135.88200000000001"/>
    <n v="7"/>
    <n v="0.1"/>
    <n v="20.38"/>
    <n v="5"/>
    <x v="7"/>
    <n v="4"/>
    <x v="7"/>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n v="3991.98"/>
    <n v="5"/>
    <n v="0"/>
    <n v="279.44"/>
    <n v="5"/>
    <x v="7"/>
    <n v="4"/>
    <x v="7"/>
  </r>
  <r>
    <n v="320"/>
    <s v="CA-2015-164973"/>
    <d v="2015-11-04T00:00:00"/>
    <d v="2015-11-09T00:00:00"/>
    <s v="Standard Class"/>
    <s v="NM-18445"/>
    <s v="Nathan Mautz"/>
    <s v="Home Office"/>
    <s v="United States"/>
    <s v="New York City"/>
    <s v="New York"/>
    <n v="10024"/>
    <x v="3"/>
    <s v="TEC-PH-10004093"/>
    <x v="2"/>
    <s v="Phones"/>
    <s v="Panasonic Kx-TS550"/>
    <n v="275.94"/>
    <n v="1"/>
    <n v="0"/>
    <n v="77.260000000000005"/>
    <n v="5"/>
    <x v="7"/>
    <n v="4"/>
    <x v="7"/>
  </r>
  <r>
    <n v="321"/>
    <s v="CA-2015-164973"/>
    <d v="2015-11-04T00:00:00"/>
    <d v="2015-11-09T00:00:00"/>
    <s v="Standard Class"/>
    <s v="NM-18445"/>
    <s v="Nathan Mautz"/>
    <s v="Home Office"/>
    <s v="United States"/>
    <s v="New York City"/>
    <s v="New York"/>
    <n v="10024"/>
    <x v="3"/>
    <s v="TEC-AC-10000892"/>
    <x v="2"/>
    <s v="Accessories"/>
    <s v="NETGEAR N750 Dual Band Wi-Fi Gigabit Router"/>
    <n v="360"/>
    <n v="7"/>
    <n v="0.2"/>
    <n v="28.8"/>
    <n v="5"/>
    <x v="7"/>
    <n v="4"/>
    <x v="7"/>
  </r>
  <r>
    <n v="322"/>
    <s v="CA-2015-164973"/>
    <d v="2015-11-04T00:00:00"/>
    <d v="2015-11-09T00:00:00"/>
    <s v="Standard Class"/>
    <s v="NM-18445"/>
    <s v="Nathan Mautz"/>
    <s v="Home Office"/>
    <s v="United States"/>
    <s v="New York City"/>
    <s v="New York"/>
    <n v="10024"/>
    <x v="3"/>
    <s v="OFF-ST-10002974"/>
    <x v="1"/>
    <s v="Storage"/>
    <s v="Trav-L-File Heavy-Duty Shuttle II, Black"/>
    <n v="43.57"/>
    <n v="1"/>
    <n v="0"/>
    <n v="8.7100000000000009"/>
    <n v="5"/>
    <x v="7"/>
    <n v="4"/>
    <x v="7"/>
  </r>
  <r>
    <n v="323"/>
    <s v="CA-2015-156601"/>
    <d v="2015-09-19T00:00:00"/>
    <d v="2015-09-24T00:00:00"/>
    <s v="Standard Class"/>
    <s v="FA-14230"/>
    <s v="Frank Atkinson"/>
    <s v="Corporate"/>
    <s v="United States"/>
    <s v="Long Beach"/>
    <s v="California"/>
    <n v="90805"/>
    <x v="1"/>
    <s v="OFF-FA-10000624"/>
    <x v="1"/>
    <s v="Fasteners"/>
    <s v="OIC Binder Clips"/>
    <n v="7.16"/>
    <n v="2"/>
    <n v="0.1"/>
    <n v="2.29"/>
    <n v="1"/>
    <x v="30"/>
    <n v="3"/>
    <x v="30"/>
  </r>
  <r>
    <n v="324"/>
    <s v="CA-2017-162138"/>
    <d v="2017-04-23T00:00:00"/>
    <d v="2017-04-27T00:00:00"/>
    <s v="Standard Class"/>
    <s v="GK-14620"/>
    <s v="Grace Kelly"/>
    <s v="Corporate"/>
    <s v="United States"/>
    <s v="Hesperia"/>
    <s v="California"/>
    <n v="92345"/>
    <x v="1"/>
    <s v="OFF-BI-10004593"/>
    <x v="1"/>
    <s v="Binders"/>
    <s v="Ibico Laser Imprintable Binding System Covers"/>
    <n v="251.52"/>
    <n v="9"/>
    <n v="0.2"/>
    <n v="22.64"/>
    <n v="2"/>
    <x v="25"/>
    <n v="2"/>
    <x v="25"/>
  </r>
  <r>
    <n v="325"/>
    <s v="CA-2017-162138"/>
    <d v="2017-04-23T00:00:00"/>
    <d v="2017-04-27T00:00:00"/>
    <s v="Standard Class"/>
    <s v="GK-14620"/>
    <s v="Grace Kelly"/>
    <s v="Corporate"/>
    <s v="United States"/>
    <s v="Hesperia"/>
    <s v="California"/>
    <n v="92345"/>
    <x v="1"/>
    <s v="TEC-AC-10001908"/>
    <x v="2"/>
    <s v="Accessories"/>
    <s v="Logitech Wireless Headset h800"/>
    <n v="99.99"/>
    <n v="3"/>
    <n v="0.3"/>
    <n v="-23"/>
    <n v="2"/>
    <x v="25"/>
    <n v="2"/>
    <x v="25"/>
  </r>
  <r>
    <n v="326"/>
    <s v="CA-2018-153339"/>
    <d v="2018-11-03T00:00:00"/>
    <d v="2018-11-05T00:00:00"/>
    <s v="Second Class"/>
    <s v="DJ-13510"/>
    <s v="Don Jones"/>
    <s v="Corporate"/>
    <s v="United States"/>
    <s v="Murfreesboro"/>
    <s v="Tennessee"/>
    <n v="37130"/>
    <x v="0"/>
    <s v="FUR-FU-10001967"/>
    <x v="0"/>
    <s v="Furnishings"/>
    <s v="Telescoping Adjustable Floor Lamp"/>
    <n v="15.992000000000001"/>
    <n v="1"/>
    <n v="0"/>
    <n v="3.36"/>
    <n v="1"/>
    <x v="23"/>
    <n v="4"/>
    <x v="23"/>
  </r>
  <r>
    <n v="327"/>
    <s v="US-2017-141544"/>
    <d v="2017-08-30T00:00:00"/>
    <d v="2017-09-01T00:00:00"/>
    <s v="First Class"/>
    <s v="PO-18850"/>
    <s v="Patrick O'Brill"/>
    <s v="Consumer"/>
    <s v="United States"/>
    <s v="Philadelphia"/>
    <s v="Pennsylvania"/>
    <n v="19143"/>
    <x v="3"/>
    <s v="TEC-PH-10003645"/>
    <x v="2"/>
    <s v="Phones"/>
    <s v="Aastra 57i VoIP phone"/>
    <n v="290.89800000000002"/>
    <n v="6"/>
    <n v="0"/>
    <n v="20.36"/>
    <n v="5"/>
    <x v="28"/>
    <n v="3"/>
    <x v="28"/>
  </r>
  <r>
    <n v="328"/>
    <s v="US-2017-141544"/>
    <d v="2017-08-30T00:00:00"/>
    <d v="2017-09-01T00:00:00"/>
    <s v="First Class"/>
    <s v="PO-18850"/>
    <s v="Patrick O'Brill"/>
    <s v="Consumer"/>
    <s v="United States"/>
    <s v="Philadelphia"/>
    <s v="Pennsylvania"/>
    <n v="19143"/>
    <x v="3"/>
    <s v="OFF-ST-10000675"/>
    <x v="1"/>
    <s v="Storage"/>
    <s v="File Shuttle II and Handi-File, Black"/>
    <n v="54.223999999999997"/>
    <n v="9"/>
    <n v="0.2"/>
    <n v="7.59"/>
    <n v="5"/>
    <x v="28"/>
    <n v="3"/>
    <x v="28"/>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n v="786.74400000000003"/>
    <n v="4"/>
    <n v="0"/>
    <n v="188.82"/>
    <n v="5"/>
    <x v="28"/>
    <n v="3"/>
    <x v="28"/>
  </r>
  <r>
    <n v="330"/>
    <s v="US-2017-141544"/>
    <d v="2017-08-30T00:00:00"/>
    <d v="2017-09-01T00:00:00"/>
    <s v="First Class"/>
    <s v="PO-18850"/>
    <s v="Patrick O'Brill"/>
    <s v="Consumer"/>
    <s v="United States"/>
    <s v="Philadelphia"/>
    <s v="Pennsylvania"/>
    <n v="19143"/>
    <x v="3"/>
    <s v="OFF-LA-10001074"/>
    <x v="1"/>
    <s v="Labels"/>
    <s v="Round Specialty Laser Printer Labels"/>
    <n v="100.24"/>
    <n v="10"/>
    <n v="0.1"/>
    <n v="27.06"/>
    <n v="5"/>
    <x v="28"/>
    <n v="3"/>
    <x v="28"/>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n v="37.764000000000003"/>
    <n v="2"/>
    <n v="0"/>
    <n v="5.66"/>
    <n v="5"/>
    <x v="28"/>
    <n v="3"/>
    <x v="28"/>
  </r>
  <r>
    <n v="332"/>
    <s v="US-2017-150147"/>
    <d v="2017-04-25T00:00:00"/>
    <d v="2017-04-29T00:00:00"/>
    <s v="Second Class"/>
    <s v="JL-15850"/>
    <s v="John Lucas"/>
    <s v="Consumer"/>
    <s v="United States"/>
    <s v="Philadelphia"/>
    <s v="Pennsylvania"/>
    <n v="19134"/>
    <x v="3"/>
    <s v="TEC-PH-10004614"/>
    <x v="2"/>
    <s v="Phones"/>
    <s v="AT&amp;T 841000 Phone"/>
    <n v="82.8"/>
    <n v="9"/>
    <n v="0"/>
    <n v="9.11"/>
    <n v="3"/>
    <x v="25"/>
    <n v="2"/>
    <x v="25"/>
  </r>
  <r>
    <n v="333"/>
    <s v="US-2017-150147"/>
    <d v="2017-04-25T00:00:00"/>
    <d v="2017-04-29T00:00:00"/>
    <s v="Second Class"/>
    <s v="JL-15850"/>
    <s v="John Lucas"/>
    <s v="Consumer"/>
    <s v="United States"/>
    <s v="Philadelphia"/>
    <s v="Pennsylvania"/>
    <n v="19134"/>
    <x v="3"/>
    <s v="OFF-BI-10001153"/>
    <x v="1"/>
    <s v="Binders"/>
    <s v="Ibico Recycled Grain-Textured Covers"/>
    <n v="20.724"/>
    <n v="7"/>
    <n v="0.1"/>
    <n v="4.3499999999999996"/>
    <n v="3"/>
    <x v="25"/>
    <n v="2"/>
    <x v="25"/>
  </r>
  <r>
    <n v="334"/>
    <s v="US-2017-150147"/>
    <d v="2017-04-25T00:00:00"/>
    <d v="2017-04-29T00:00:00"/>
    <s v="Second Class"/>
    <s v="JL-15850"/>
    <s v="John Lucas"/>
    <s v="Consumer"/>
    <s v="United States"/>
    <s v="Philadelphia"/>
    <s v="Pennsylvania"/>
    <n v="19134"/>
    <x v="3"/>
    <s v="OFF-BI-10001982"/>
    <x v="1"/>
    <s v="Binders"/>
    <s v="Wilson Jones Custom Binder Spines &amp; Labels"/>
    <n v="4.8959999999999999"/>
    <n v="4"/>
    <n v="0"/>
    <n v="0.44"/>
    <n v="3"/>
    <x v="25"/>
    <n v="2"/>
    <x v="25"/>
  </r>
  <r>
    <n v="335"/>
    <s v="CA-2016-137946"/>
    <d v="2016-09-01T00:00:00"/>
    <d v="2016-09-04T00:00:00"/>
    <s v="Second Class"/>
    <s v="DB-13615"/>
    <s v="Doug Bickford"/>
    <s v="Consumer"/>
    <s v="United States"/>
    <s v="Los Angeles"/>
    <s v="California"/>
    <n v="90045"/>
    <x v="1"/>
    <s v="OFF-BI-10001922"/>
    <x v="1"/>
    <s v="Binders"/>
    <s v="Storex Dura Pro Binders"/>
    <n v="4.7519999999999998"/>
    <n v="4"/>
    <n v="0.1"/>
    <n v="0.52"/>
    <n v="3"/>
    <x v="11"/>
    <n v="3"/>
    <x v="11"/>
  </r>
  <r>
    <n v="336"/>
    <s v="CA-2016-137946"/>
    <d v="2016-09-01T00:00:00"/>
    <d v="2016-09-04T00:00:00"/>
    <s v="Second Class"/>
    <s v="DB-13615"/>
    <s v="Doug Bickford"/>
    <s v="Consumer"/>
    <s v="United States"/>
    <s v="Los Angeles"/>
    <s v="California"/>
    <n v="90045"/>
    <x v="1"/>
    <s v="TEC-CO-10001449"/>
    <x v="2"/>
    <s v="Copiers"/>
    <s v="Hewlett Packard LaserJet 3310 Copier"/>
    <n v="959.98400000000004"/>
    <n v="1"/>
    <n v="0.3"/>
    <n v="-278.39999999999998"/>
    <n v="3"/>
    <x v="11"/>
    <n v="3"/>
    <x v="11"/>
  </r>
  <r>
    <n v="337"/>
    <s v="CA-2016-137946"/>
    <d v="2016-09-01T00:00:00"/>
    <d v="2016-09-04T00:00:00"/>
    <s v="Second Class"/>
    <s v="DB-13615"/>
    <s v="Doug Bickford"/>
    <s v="Consumer"/>
    <s v="United States"/>
    <s v="Los Angeles"/>
    <s v="California"/>
    <n v="90045"/>
    <x v="1"/>
    <s v="OFF-BI-10004140"/>
    <x v="1"/>
    <s v="Binders"/>
    <s v="Avery Non-Stick Binders"/>
    <n v="14.368"/>
    <n v="1"/>
    <n v="0.2"/>
    <n v="3.02"/>
    <n v="3"/>
    <x v="11"/>
    <n v="3"/>
    <x v="11"/>
  </r>
  <r>
    <n v="338"/>
    <s v="CA-2015-129924"/>
    <d v="2015-07-12T00:00:00"/>
    <d v="2015-07-17T00:00:00"/>
    <s v="Standard Class"/>
    <s v="AC-10420"/>
    <s v="Alyssa Crouse"/>
    <s v="Corporate"/>
    <s v="United States"/>
    <s v="San Francisco"/>
    <s v="California"/>
    <n v="94122"/>
    <x v="1"/>
    <s v="OFF-BI-10003314"/>
    <x v="1"/>
    <s v="Binders"/>
    <s v="Tuff Stuff Recycled Round Ring Binders"/>
    <n v="7.7119999999999997"/>
    <n v="2"/>
    <n v="0.3"/>
    <n v="-2.08"/>
    <n v="2"/>
    <x v="39"/>
    <n v="3"/>
    <x v="39"/>
  </r>
  <r>
    <n v="339"/>
    <s v="CA-2015-129924"/>
    <d v="2015-07-12T00:00:00"/>
    <d v="2015-07-17T00:00:00"/>
    <s v="Standard Class"/>
    <s v="AC-10420"/>
    <s v="Alyssa Crouse"/>
    <s v="Corporate"/>
    <s v="United States"/>
    <s v="San Francisco"/>
    <s v="California"/>
    <n v="94122"/>
    <x v="1"/>
    <s v="FUR-TA-10004575"/>
    <x v="0"/>
    <s v="Tables"/>
    <s v="Hon 5100 Series Wood Tables"/>
    <n v="698.35199999999998"/>
    <n v="5"/>
    <n v="0.3"/>
    <n v="-104.75"/>
    <n v="2"/>
    <x v="39"/>
    <n v="3"/>
    <x v="39"/>
  </r>
  <r>
    <n v="340"/>
    <s v="CA-2016-128167"/>
    <d v="2016-06-22T00:00:00"/>
    <d v="2016-06-26T00:00:00"/>
    <s v="Second Class"/>
    <s v="KL-16645"/>
    <s v="Ken Lonsdale"/>
    <s v="Consumer"/>
    <s v="United States"/>
    <s v="Layton"/>
    <s v="Utah"/>
    <n v="84041"/>
    <x v="1"/>
    <s v="OFF-FA-10000490"/>
    <x v="1"/>
    <s v="Fasteners"/>
    <s v="OIC Binder Clips, Mini, 1/4&quot; Capacity, Black"/>
    <n v="4.96"/>
    <n v="8"/>
    <n v="0.3"/>
    <n v="-0.5"/>
    <n v="1"/>
    <x v="40"/>
    <n v="2"/>
    <x v="40"/>
  </r>
  <r>
    <n v="341"/>
    <s v="CA-2015-122336"/>
    <d v="2015-04-13T00:00:00"/>
    <d v="2015-04-17T00:00:00"/>
    <s v="Second Class"/>
    <s v="JD-15895"/>
    <s v="Jonathan Doherty"/>
    <s v="Corporate"/>
    <s v="United States"/>
    <s v="Philadelphia"/>
    <s v="Pennsylvania"/>
    <n v="19140"/>
    <x v="3"/>
    <s v="OFF-AR-10000122"/>
    <x v="1"/>
    <s v="Art"/>
    <s v="Newell 314"/>
    <n v="17.856000000000002"/>
    <n v="2"/>
    <n v="0"/>
    <n v="5.71"/>
    <n v="4"/>
    <x v="41"/>
    <n v="2"/>
    <x v="41"/>
  </r>
  <r>
    <n v="342"/>
    <s v="CA-2015-122336"/>
    <d v="2015-04-13T00:00:00"/>
    <d v="2015-04-17T00:00:00"/>
    <s v="Second Class"/>
    <s v="JD-15895"/>
    <s v="Jonathan Doherty"/>
    <s v="Corporate"/>
    <s v="United States"/>
    <s v="Philadelphia"/>
    <s v="Pennsylvania"/>
    <n v="19140"/>
    <x v="3"/>
    <s v="OFF-BI-10003656"/>
    <x v="1"/>
    <s v="Binders"/>
    <s v="Fellowes PB200 Plastic Comb Binding Machine"/>
    <n v="509.97"/>
    <n v="4"/>
    <n v="0"/>
    <n v="91.79"/>
    <n v="4"/>
    <x v="41"/>
    <n v="2"/>
    <x v="41"/>
  </r>
  <r>
    <n v="343"/>
    <s v="CA-2015-122336"/>
    <d v="2015-04-13T00:00:00"/>
    <d v="2015-04-17T00:00:00"/>
    <s v="Second Class"/>
    <s v="JD-15895"/>
    <s v="Jonathan Doherty"/>
    <s v="Corporate"/>
    <s v="United States"/>
    <s v="Philadelphia"/>
    <s v="Pennsylvania"/>
    <n v="19140"/>
    <x v="3"/>
    <s v="OFF-FA-10002780"/>
    <x v="1"/>
    <s v="Fasteners"/>
    <s v="Staples"/>
    <n v="30.992000000000001"/>
    <n v="2"/>
    <n v="0.3"/>
    <n v="-6.51"/>
    <n v="4"/>
    <x v="41"/>
    <n v="2"/>
    <x v="41"/>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n v="71.927999999999997"/>
    <n v="9"/>
    <n v="0.3"/>
    <n v="-23.74"/>
    <n v="4"/>
    <x v="41"/>
    <n v="2"/>
    <x v="41"/>
  </r>
  <r>
    <n v="345"/>
    <s v="US-2016-120712"/>
    <d v="2016-12-20T00:00:00"/>
    <d v="2016-12-24T00:00:00"/>
    <s v="Standard Class"/>
    <s v="CS-12130"/>
    <s v="Chad Sievert"/>
    <s v="Consumer"/>
    <s v="United States"/>
    <s v="Austin"/>
    <s v="Texas"/>
    <n v="78745"/>
    <x v="2"/>
    <s v="OFF-ST-10000107"/>
    <x v="1"/>
    <s v="Storage"/>
    <s v="Fellowes Super Stor/Drawer"/>
    <n v="88.8"/>
    <n v="10"/>
    <n v="0"/>
    <n v="16.87"/>
    <n v="1"/>
    <x v="14"/>
    <n v="4"/>
    <x v="14"/>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n v="47.975999999999999"/>
    <n v="4"/>
    <n v="0.2"/>
    <n v="5.28"/>
    <n v="1"/>
    <x v="27"/>
    <n v="2"/>
    <x v="27"/>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n v="7.56"/>
    <n v="4"/>
    <n v="0.3"/>
    <n v="-1.51"/>
    <n v="3"/>
    <x v="10"/>
    <n v="3"/>
    <x v="10"/>
  </r>
  <r>
    <n v="348"/>
    <s v="CA-2018-134306"/>
    <d v="2018-07-08T00:00:00"/>
    <d v="2018-07-12T00:00:00"/>
    <s v="Standard Class"/>
    <s v="TD-20995"/>
    <s v="Tamara Dahlen"/>
    <s v="Consumer"/>
    <s v="United States"/>
    <s v="Lowell"/>
    <s v="Massachusetts"/>
    <n v="1852"/>
    <x v="3"/>
    <s v="OFF-PA-10000249"/>
    <x v="1"/>
    <s v="Paper"/>
    <s v="Easy-staple paper"/>
    <n v="24.56"/>
    <n v="7"/>
    <n v="0.2"/>
    <n v="7.37"/>
    <n v="3"/>
    <x v="10"/>
    <n v="3"/>
    <x v="10"/>
  </r>
  <r>
    <n v="349"/>
    <s v="CA-2018-134306"/>
    <d v="2018-07-08T00:00:00"/>
    <d v="2018-07-12T00:00:00"/>
    <s v="Standard Class"/>
    <s v="TD-20995"/>
    <s v="Tamara Dahlen"/>
    <s v="Consumer"/>
    <s v="United States"/>
    <s v="Lowell"/>
    <s v="Massachusetts"/>
    <n v="1852"/>
    <x v="3"/>
    <s v="OFF-AR-10001374"/>
    <x v="1"/>
    <s v="Art"/>
    <s v="BIC Brite Liner Highlighters, Chisel Tip"/>
    <n v="12.96"/>
    <n v="9"/>
    <n v="0"/>
    <n v="3.11"/>
    <n v="3"/>
    <x v="10"/>
    <n v="3"/>
    <x v="10"/>
  </r>
  <r>
    <n v="350"/>
    <s v="CA-2017-129714"/>
    <d v="2017-09-01T00:00:00"/>
    <d v="2017-09-03T00:00:00"/>
    <s v="First Class"/>
    <s v="AB-10060"/>
    <s v="Adam Bellavance"/>
    <s v="Home Office"/>
    <s v="United States"/>
    <s v="New York City"/>
    <s v="New York"/>
    <n v="10009"/>
    <x v="3"/>
    <s v="TEC-AC-10000290"/>
    <x v="2"/>
    <s v="Accessories"/>
    <s v="Sabrent 4-Port USB 2.0 Hub"/>
    <n v="6.79"/>
    <n v="10"/>
    <n v="0.1"/>
    <n v="1.97"/>
    <n v="5"/>
    <x v="21"/>
    <n v="3"/>
    <x v="21"/>
  </r>
  <r>
    <n v="351"/>
    <s v="CA-2017-129714"/>
    <d v="2017-09-01T00:00:00"/>
    <d v="2017-09-03T00:00:00"/>
    <s v="First Class"/>
    <s v="AB-10060"/>
    <s v="Adam Bellavance"/>
    <s v="Home Office"/>
    <s v="United States"/>
    <s v="New York City"/>
    <s v="New York"/>
    <n v="10009"/>
    <x v="3"/>
    <s v="OFF-PA-10001970"/>
    <x v="1"/>
    <s v="Paper"/>
    <s v="Xerox 1881"/>
    <n v="24.56"/>
    <n v="6"/>
    <n v="0.3"/>
    <n v="-8.6"/>
    <n v="5"/>
    <x v="21"/>
    <n v="3"/>
    <x v="21"/>
  </r>
  <r>
    <n v="352"/>
    <s v="CA-2017-129714"/>
    <d v="2017-09-01T00:00:00"/>
    <d v="2017-09-03T00:00:00"/>
    <s v="First Class"/>
    <s v="AB-10060"/>
    <s v="Adam Bellavance"/>
    <s v="Home Office"/>
    <s v="United States"/>
    <s v="New York City"/>
    <s v="New York"/>
    <n v="10009"/>
    <x v="3"/>
    <s v="OFF-BI-10002160"/>
    <x v="1"/>
    <s v="Binders"/>
    <s v="Acco Hanging Data Binders"/>
    <n v="3.048"/>
    <n v="1"/>
    <n v="0.2"/>
    <n v="0.94"/>
    <n v="5"/>
    <x v="21"/>
    <n v="3"/>
    <x v="21"/>
  </r>
  <r>
    <n v="353"/>
    <s v="CA-2017-129714"/>
    <d v="2017-09-01T00:00:00"/>
    <d v="2017-09-03T00:00:00"/>
    <s v="First Class"/>
    <s v="AB-10060"/>
    <s v="Adam Bellavance"/>
    <s v="Home Office"/>
    <s v="United States"/>
    <s v="New York City"/>
    <s v="New York"/>
    <n v="10009"/>
    <x v="3"/>
    <s v="OFF-PA-10001970"/>
    <x v="1"/>
    <s v="Paper"/>
    <s v="Xerox 1881"/>
    <n v="49.12"/>
    <n v="5"/>
    <n v="0"/>
    <n v="13.26"/>
    <n v="5"/>
    <x v="21"/>
    <n v="3"/>
    <x v="21"/>
  </r>
  <r>
    <n v="354"/>
    <s v="CA-2017-129714"/>
    <d v="2017-09-01T00:00:00"/>
    <d v="2017-09-03T00:00:00"/>
    <s v="First Class"/>
    <s v="AB-10060"/>
    <s v="Adam Bellavance"/>
    <s v="Home Office"/>
    <s v="United States"/>
    <s v="New York City"/>
    <s v="New York"/>
    <n v="10009"/>
    <x v="3"/>
    <s v="OFF-BI-10004995"/>
    <x v="1"/>
    <s v="Binders"/>
    <s v="GBC DocuBind P400 Electric Binding System"/>
    <n v="4355.1679999999997"/>
    <n v="7"/>
    <n v="0.2"/>
    <n v="1001.69"/>
    <n v="5"/>
    <x v="21"/>
    <n v="3"/>
    <x v="21"/>
  </r>
  <r>
    <n v="355"/>
    <s v="CA-2017-138520"/>
    <d v="2017-04-08T00:00:00"/>
    <d v="2017-04-13T00:00:00"/>
    <s v="Standard Class"/>
    <s v="JL-15505"/>
    <s v="Jeremy Lonsdale"/>
    <s v="Consumer"/>
    <s v="United States"/>
    <s v="New York City"/>
    <s v="New York"/>
    <n v="10035"/>
    <x v="3"/>
    <s v="FUR-BO-10002268"/>
    <x v="0"/>
    <s v="Bookcases"/>
    <s v="Sauder Barrister Bookcases"/>
    <n v="388.70400000000001"/>
    <n v="10"/>
    <n v="0.3"/>
    <n v="-73.849999999999994"/>
    <n v="4"/>
    <x v="25"/>
    <n v="2"/>
    <x v="25"/>
  </r>
  <r>
    <n v="356"/>
    <s v="CA-2017-138520"/>
    <d v="2017-04-08T00:00:00"/>
    <d v="2017-04-13T00:00:00"/>
    <s v="Standard Class"/>
    <s v="JL-15505"/>
    <s v="Jeremy Lonsdale"/>
    <s v="Consumer"/>
    <s v="United States"/>
    <s v="New York City"/>
    <s v="New York"/>
    <n v="10035"/>
    <x v="3"/>
    <s v="OFF-EN-10001137"/>
    <x v="1"/>
    <s v="Envelopes"/>
    <s v="#10 Gummed Flap White Envelopes, 100/Box"/>
    <n v="8.26"/>
    <n v="3"/>
    <n v="0"/>
    <n v="1.1599999999999999"/>
    <n v="4"/>
    <x v="25"/>
    <n v="2"/>
    <x v="25"/>
  </r>
  <r>
    <n v="357"/>
    <s v="CA-2017-138520"/>
    <d v="2017-04-08T00:00:00"/>
    <d v="2017-04-13T00:00:00"/>
    <s v="Standard Class"/>
    <s v="JL-15505"/>
    <s v="Jeremy Lonsdale"/>
    <s v="Consumer"/>
    <s v="United States"/>
    <s v="New York City"/>
    <s v="New York"/>
    <n v="10035"/>
    <x v="3"/>
    <s v="OFF-AR-10002399"/>
    <x v="1"/>
    <s v="Art"/>
    <s v="Dixon Prang Watercolor Pencils, 10-Color Set with Brush"/>
    <n v="17.04"/>
    <n v="4"/>
    <n v="0.3"/>
    <n v="-5.62"/>
    <n v="4"/>
    <x v="25"/>
    <n v="2"/>
    <x v="25"/>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n v="34.4"/>
    <n v="9"/>
    <n v="0.2"/>
    <n v="3.1"/>
    <n v="4"/>
    <x v="25"/>
    <n v="2"/>
    <x v="25"/>
  </r>
  <r>
    <n v="359"/>
    <s v="CA-2017-130001"/>
    <d v="2017-04-23T00:00:00"/>
    <d v="2017-04-28T00:00:00"/>
    <s v="Standard Class"/>
    <s v="HK-14890"/>
    <s v="Heather Kirkland"/>
    <s v="Corporate"/>
    <s v="United States"/>
    <s v="Charlotte"/>
    <s v="North Carolina"/>
    <n v="28205"/>
    <x v="0"/>
    <s v="OFF-PA-10002666"/>
    <x v="1"/>
    <s v="Paper"/>
    <s v="Southworth 25% Cotton Linen-Finish Paper &amp; Envelopes"/>
    <n v="36.24"/>
    <n v="1"/>
    <n v="0.1"/>
    <n v="12.32"/>
    <n v="1"/>
    <x v="25"/>
    <n v="2"/>
    <x v="25"/>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n v="647.84"/>
    <n v="8"/>
    <n v="0.3"/>
    <n v="-71.260000000000005"/>
    <n v="2"/>
    <x v="42"/>
    <n v="1"/>
    <x v="42"/>
  </r>
  <r>
    <n v="361"/>
    <s v="CA-2018-155698"/>
    <d v="2018-03-08T00:00:00"/>
    <d v="2018-03-11T00:00:00"/>
    <s v="First Class"/>
    <s v="VB-21745"/>
    <s v="Victoria Brennan"/>
    <s v="Corporate"/>
    <s v="United States"/>
    <s v="Columbus"/>
    <s v="Georgia"/>
    <n v="31907"/>
    <x v="0"/>
    <s v="OFF-LA-10001158"/>
    <x v="1"/>
    <s v="Labels"/>
    <s v="Avery Address/Shipping Labels for Typewriters, 4&quot; x 2&quot;"/>
    <n v="20.7"/>
    <n v="2"/>
    <n v="0.2"/>
    <n v="4.76"/>
    <n v="2"/>
    <x v="42"/>
    <n v="1"/>
    <x v="42"/>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n v="20.7"/>
    <n v="3"/>
    <n v="0.1"/>
    <n v="4.1399999999999997"/>
    <n v="4"/>
    <x v="15"/>
    <n v="3"/>
    <x v="15"/>
  </r>
  <r>
    <n v="363"/>
    <s v="CA-2018-144904"/>
    <d v="2018-09-25T00:00:00"/>
    <d v="2018-10-01T00:00:00"/>
    <s v="Standard Class"/>
    <s v="KW-16435"/>
    <s v="Katrina Willman"/>
    <s v="Consumer"/>
    <s v="United States"/>
    <s v="New York City"/>
    <s v="New York"/>
    <n v="10009"/>
    <x v="3"/>
    <s v="FUR-CH-10000785"/>
    <x v="0"/>
    <s v="Chairs"/>
    <s v="Global Ergonomic Managers Chair"/>
    <n v="488.64600000000002"/>
    <n v="8"/>
    <n v="0"/>
    <n v="151.47999999999999"/>
    <n v="4"/>
    <x v="15"/>
    <n v="3"/>
    <x v="15"/>
  </r>
  <r>
    <n v="364"/>
    <s v="CA-2018-144904"/>
    <d v="2018-09-25T00:00:00"/>
    <d v="2018-10-01T00:00:00"/>
    <s v="Standard Class"/>
    <s v="KW-16435"/>
    <s v="Katrina Willman"/>
    <s v="Consumer"/>
    <s v="United States"/>
    <s v="New York City"/>
    <s v="New York"/>
    <n v="10009"/>
    <x v="3"/>
    <s v="OFF-AR-10003732"/>
    <x v="1"/>
    <s v="Art"/>
    <s v="Newell 333"/>
    <n v="5.56"/>
    <n v="1"/>
    <n v="0"/>
    <n v="1.39"/>
    <n v="4"/>
    <x v="15"/>
    <n v="3"/>
    <x v="15"/>
  </r>
  <r>
    <n v="365"/>
    <s v="CA-2018-144904"/>
    <d v="2018-09-25T00:00:00"/>
    <d v="2018-10-01T00:00:00"/>
    <s v="Standard Class"/>
    <s v="KW-16435"/>
    <s v="Katrina Willman"/>
    <s v="Consumer"/>
    <s v="United States"/>
    <s v="New York City"/>
    <s v="New York"/>
    <n v="10009"/>
    <x v="3"/>
    <s v="FUR-FU-10000023"/>
    <x v="0"/>
    <s v="Furnishings"/>
    <s v="Eldon Wave Desk Accessories"/>
    <n v="47.12"/>
    <n v="3"/>
    <n v="0.1"/>
    <n v="10.84"/>
    <n v="4"/>
    <x v="15"/>
    <n v="3"/>
    <x v="15"/>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n v="211.96"/>
    <n v="9"/>
    <n v="0.3"/>
    <n v="-61.47"/>
    <n v="1"/>
    <x v="30"/>
    <n v="3"/>
    <x v="30"/>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n v="23.2"/>
    <n v="7"/>
    <n v="0.3"/>
    <n v="-1.1599999999999999"/>
    <n v="4"/>
    <x v="32"/>
    <n v="4"/>
    <x v="32"/>
  </r>
  <r>
    <n v="368"/>
    <s v="CA-2017-155516"/>
    <d v="2017-10-21T00:00:00"/>
    <d v="2017-10-21T00:00:00"/>
    <s v="Same Day"/>
    <s v="MK-17905"/>
    <s v="Michael Kennedy"/>
    <s v="Corporate"/>
    <s v="United States"/>
    <s v="Manchester"/>
    <s v="Connecticut"/>
    <n v="6040"/>
    <x v="3"/>
    <s v="OFF-SU-10001225"/>
    <x v="1"/>
    <s v="Supplies"/>
    <s v="Staple remover"/>
    <n v="7.36"/>
    <n v="4"/>
    <n v="0"/>
    <n v="0.59"/>
    <n v="4"/>
    <x v="32"/>
    <n v="4"/>
    <x v="32"/>
  </r>
  <r>
    <n v="369"/>
    <s v="CA-2017-155516"/>
    <d v="2017-10-21T00:00:00"/>
    <d v="2017-10-21T00:00:00"/>
    <s v="Same Day"/>
    <s v="MK-17905"/>
    <s v="Michael Kennedy"/>
    <s v="Corporate"/>
    <s v="United States"/>
    <s v="Manchester"/>
    <s v="Connecticut"/>
    <n v="6040"/>
    <x v="3"/>
    <s v="OFF-ST-10002406"/>
    <x v="1"/>
    <s v="Storage"/>
    <s v="Pizazz Global Quick File"/>
    <n v="104.79"/>
    <n v="4"/>
    <n v="0"/>
    <n v="35.630000000000003"/>
    <n v="4"/>
    <x v="32"/>
    <n v="4"/>
    <x v="32"/>
  </r>
  <r>
    <n v="370"/>
    <s v="CA-2017-155516"/>
    <d v="2017-10-21T00:00:00"/>
    <d v="2017-10-21T00:00:00"/>
    <s v="Same Day"/>
    <s v="MK-17905"/>
    <s v="Michael Kennedy"/>
    <s v="Corporate"/>
    <s v="United States"/>
    <s v="Manchester"/>
    <s v="Connecticut"/>
    <n v="6040"/>
    <x v="3"/>
    <s v="FUR-BO-10002545"/>
    <x v="0"/>
    <s v="Bookcases"/>
    <s v="Atlantic Metals Mobile 3-Shelf Bookcases, Custom Colors"/>
    <n v="1043.92"/>
    <n v="10"/>
    <n v="0.2"/>
    <n v="73.069999999999993"/>
    <n v="4"/>
    <x v="32"/>
    <n v="4"/>
    <x v="32"/>
  </r>
  <r>
    <n v="371"/>
    <s v="CA-2018-104745"/>
    <d v="2018-05-29T00:00:00"/>
    <d v="2018-06-04T00:00:00"/>
    <s v="Standard Class"/>
    <s v="GT-14755"/>
    <s v="Guy Thornton"/>
    <s v="Consumer"/>
    <s v="United States"/>
    <s v="Harlingen"/>
    <s v="Texas"/>
    <n v="78550"/>
    <x v="2"/>
    <s v="OFF-PA-10002036"/>
    <x v="1"/>
    <s v="Paper"/>
    <s v="Xerox 1930"/>
    <n v="25.92"/>
    <n v="7"/>
    <n v="0"/>
    <n v="5.96"/>
    <n v="2"/>
    <x v="24"/>
    <n v="2"/>
    <x v="24"/>
  </r>
  <r>
    <n v="372"/>
    <s v="CA-2018-104745"/>
    <d v="2018-05-29T00:00:00"/>
    <d v="2018-06-04T00:00:00"/>
    <s v="Standard Class"/>
    <s v="GT-14755"/>
    <s v="Guy Thornton"/>
    <s v="Consumer"/>
    <s v="United States"/>
    <s v="Harlingen"/>
    <s v="Texas"/>
    <n v="78550"/>
    <x v="2"/>
    <s v="OFF-ST-10002205"/>
    <x v="1"/>
    <s v="Storage"/>
    <s v="File Shuttle I and Handi-File"/>
    <n v="53.423999999999999"/>
    <n v="7"/>
    <n v="0"/>
    <n v="9.6199999999999992"/>
    <n v="2"/>
    <x v="24"/>
    <n v="2"/>
    <x v="24"/>
  </r>
  <r>
    <n v="373"/>
    <s v="US-2015-119137"/>
    <d v="2015-07-23T00:00:00"/>
    <d v="2015-07-27T00:00:00"/>
    <s v="Standard Class"/>
    <s v="AG-10900"/>
    <s v="Arthur Gainer"/>
    <s v="Consumer"/>
    <s v="United States"/>
    <s v="Tucson"/>
    <s v="Arizona"/>
    <n v="85705"/>
    <x v="1"/>
    <s v="OFF-BI-10001982"/>
    <x v="1"/>
    <s v="Binders"/>
    <s v="Wilson Jones Custom Binder Spines &amp; Labels"/>
    <n v="8.16"/>
    <n v="8"/>
    <n v="0.3"/>
    <n v="-0.9"/>
    <n v="4"/>
    <x v="39"/>
    <n v="3"/>
    <x v="39"/>
  </r>
  <r>
    <n v="374"/>
    <s v="US-2015-119137"/>
    <d v="2015-07-23T00:00:00"/>
    <d v="2015-07-27T00:00:00"/>
    <s v="Standard Class"/>
    <s v="AG-10900"/>
    <s v="Arthur Gainer"/>
    <s v="Consumer"/>
    <s v="United States"/>
    <s v="Tucson"/>
    <s v="Arizona"/>
    <n v="85705"/>
    <x v="1"/>
    <s v="TEC-AC-10003911"/>
    <x v="2"/>
    <s v="Accessories"/>
    <s v="NETGEAR AC1750 Dual Band GigabitÂ Smart WiFi Router"/>
    <n v="1023.936"/>
    <n v="3"/>
    <n v="0"/>
    <n v="163.83000000000001"/>
    <n v="4"/>
    <x v="39"/>
    <n v="3"/>
    <x v="39"/>
  </r>
  <r>
    <n v="375"/>
    <s v="US-2015-119137"/>
    <d v="2015-07-23T00:00:00"/>
    <d v="2015-07-27T00:00:00"/>
    <s v="Standard Class"/>
    <s v="AG-10900"/>
    <s v="Arthur Gainer"/>
    <s v="Consumer"/>
    <s v="United States"/>
    <s v="Tucson"/>
    <s v="Arizona"/>
    <n v="85705"/>
    <x v="1"/>
    <s v="OFF-AR-10000658"/>
    <x v="1"/>
    <s v="Art"/>
    <s v="Newell 324"/>
    <n v="9.24"/>
    <n v="2"/>
    <n v="0"/>
    <n v="3.14"/>
    <n v="4"/>
    <x v="39"/>
    <n v="3"/>
    <x v="39"/>
  </r>
  <r>
    <n v="376"/>
    <s v="US-2015-119137"/>
    <d v="2015-07-23T00:00:00"/>
    <d v="2015-07-27T00:00:00"/>
    <s v="Standard Class"/>
    <s v="AG-10900"/>
    <s v="Arthur Gainer"/>
    <s v="Consumer"/>
    <s v="United States"/>
    <s v="Tucson"/>
    <s v="Arizona"/>
    <n v="85705"/>
    <x v="1"/>
    <s v="TEC-AC-10002076"/>
    <x v="2"/>
    <s v="Accessories"/>
    <s v="Microsoft Natural Keyboard Elite"/>
    <n v="479.04"/>
    <n v="9"/>
    <n v="0.3"/>
    <n v="-134.13"/>
    <n v="4"/>
    <x v="39"/>
    <n v="3"/>
    <x v="39"/>
  </r>
  <r>
    <n v="377"/>
    <s v="US-2017-134656"/>
    <d v="2017-09-28T00:00:00"/>
    <d v="2017-10-01T00:00:00"/>
    <s v="First Class"/>
    <s v="MM-18280"/>
    <s v="Muhammed MacIntyre"/>
    <s v="Corporate"/>
    <s v="United States"/>
    <s v="Quincy"/>
    <s v="Illinois"/>
    <n v="62301"/>
    <x v="2"/>
    <s v="OFF-PA-10003039"/>
    <x v="1"/>
    <s v="Paper"/>
    <s v="Xerox 1960"/>
    <n v="99.135999999999996"/>
    <n v="5"/>
    <n v="0.3"/>
    <n v="-25.78"/>
    <n v="1"/>
    <x v="21"/>
    <n v="3"/>
    <x v="21"/>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n v="1488.424"/>
    <n v="6"/>
    <n v="0.3"/>
    <n v="-312.57"/>
    <n v="1"/>
    <x v="43"/>
    <n v="3"/>
    <x v="43"/>
  </r>
  <r>
    <n v="379"/>
    <s v="CA-2016-130792"/>
    <d v="2016-04-28T00:00:00"/>
    <d v="2016-05-05T00:00:00"/>
    <s v="Standard Class"/>
    <s v="RA-19915"/>
    <s v="Russell Applegate"/>
    <s v="Consumer"/>
    <s v="United States"/>
    <s v="Houston"/>
    <s v="Texas"/>
    <n v="77095"/>
    <x v="2"/>
    <s v="OFF-AP-10000696"/>
    <x v="1"/>
    <s v="Appliances"/>
    <s v="Holmes Odor Grabber"/>
    <n v="8.6519999999999992"/>
    <n v="1"/>
    <n v="0"/>
    <n v="1.1200000000000001"/>
    <n v="3"/>
    <x v="19"/>
    <n v="2"/>
    <x v="19"/>
  </r>
  <r>
    <n v="380"/>
    <s v="CA-2016-130792"/>
    <d v="2016-04-28T00:00:00"/>
    <d v="2016-05-05T00:00:00"/>
    <s v="Standard Class"/>
    <s v="RA-19915"/>
    <s v="Russell Applegate"/>
    <s v="Consumer"/>
    <s v="United States"/>
    <s v="Houston"/>
    <s v="Texas"/>
    <n v="77095"/>
    <x v="2"/>
    <s v="OFF-ST-10003327"/>
    <x v="1"/>
    <s v="Storage"/>
    <s v="Akro-Mils 12-Gallon Tote"/>
    <n v="23.832000000000001"/>
    <n v="5"/>
    <n v="0.2"/>
    <n v="1.43"/>
    <n v="3"/>
    <x v="19"/>
    <n v="2"/>
    <x v="19"/>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n v="3"/>
    <n v="0.3"/>
    <n v="-1.1000000000000001"/>
    <n v="3"/>
    <x v="19"/>
    <n v="2"/>
    <x v="19"/>
  </r>
  <r>
    <n v="382"/>
    <s v="CA-2017-134775"/>
    <d v="2017-10-28T00:00:00"/>
    <d v="2017-10-29T00:00:00"/>
    <s v="First Class"/>
    <s v="AS-10285"/>
    <s v="Alejandro Savely"/>
    <s v="Corporate"/>
    <s v="United States"/>
    <s v="San Francisco"/>
    <s v="California"/>
    <n v="94109"/>
    <x v="1"/>
    <s v="OFF-PA-10004734"/>
    <x v="1"/>
    <s v="Paper"/>
    <s v="Southworth Structures Collection"/>
    <n v="50.96"/>
    <n v="8"/>
    <n v="0.3"/>
    <n v="-4.08"/>
    <n v="2"/>
    <x v="32"/>
    <n v="4"/>
    <x v="32"/>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n v="49.536000000000001"/>
    <n v="9"/>
    <n v="0"/>
    <n v="4.95"/>
    <n v="2"/>
    <x v="32"/>
    <n v="4"/>
    <x v="32"/>
  </r>
  <r>
    <n v="384"/>
    <s v="CA-2016-125395"/>
    <d v="2016-06-26T00:00:00"/>
    <d v="2016-06-29T00:00:00"/>
    <s v="Second Class"/>
    <s v="LA-16780"/>
    <s v="Laura Armstrong"/>
    <s v="Corporate"/>
    <s v="United States"/>
    <s v="Taylor"/>
    <s v="Michigan"/>
    <n v="48180"/>
    <x v="2"/>
    <s v="TEC-AC-10004708"/>
    <x v="2"/>
    <s v="Accessories"/>
    <s v="Sony 32GB Class 10 Micro SDHC R40 Memory Card"/>
    <n v="41.9"/>
    <n v="5"/>
    <n v="0"/>
    <n v="7.54"/>
    <n v="1"/>
    <x v="40"/>
    <n v="2"/>
    <x v="40"/>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n v="375.45749999999998"/>
    <n v="7"/>
    <n v="0.3"/>
    <n v="-131.41"/>
    <n v="2"/>
    <x v="6"/>
    <n v="4"/>
    <x v="6"/>
  </r>
  <r>
    <n v="386"/>
    <s v="US-2016-168935"/>
    <d v="2016-11-27T00:00:00"/>
    <d v="2016-12-02T00:00:00"/>
    <s v="Standard Class"/>
    <s v="DO-13435"/>
    <s v="Denny Ordway"/>
    <s v="Consumer"/>
    <s v="United States"/>
    <s v="Pembroke Pines"/>
    <s v="Florida"/>
    <n v="33024"/>
    <x v="0"/>
    <s v="TEC-AC-10002335"/>
    <x v="2"/>
    <s v="Accessories"/>
    <s v="Logitech Media Keyboard K200"/>
    <n v="83.975999999999999"/>
    <n v="9"/>
    <n v="0.2"/>
    <n v="9.24"/>
    <n v="2"/>
    <x v="6"/>
    <n v="4"/>
    <x v="6"/>
  </r>
  <r>
    <n v="387"/>
    <s v="CA-2016-122756"/>
    <d v="2016-12-03T00:00:00"/>
    <d v="2016-12-07T00:00:00"/>
    <s v="Standard Class"/>
    <s v="DK-13225"/>
    <s v="Dean Katz"/>
    <s v="Corporate"/>
    <s v="United States"/>
    <s v="Philadelphia"/>
    <s v="Pennsylvania"/>
    <n v="19140"/>
    <x v="3"/>
    <s v="TEC-MA-10001681"/>
    <x v="2"/>
    <s v="Machines"/>
    <s v="Lexmark MarkNet N8150 Wireless Print Server"/>
    <n v="482.34"/>
    <n v="6"/>
    <n v="0.3"/>
    <n v="-130.22999999999999"/>
    <n v="2"/>
    <x v="14"/>
    <n v="4"/>
    <x v="14"/>
  </r>
  <r>
    <n v="388"/>
    <s v="CA-2016-122756"/>
    <d v="2016-12-03T00:00:00"/>
    <d v="2016-12-07T00:00:00"/>
    <s v="Standard Class"/>
    <s v="DK-13225"/>
    <s v="Dean Katz"/>
    <s v="Corporate"/>
    <s v="United States"/>
    <s v="Philadelphia"/>
    <s v="Pennsylvania"/>
    <n v="19140"/>
    <x v="3"/>
    <s v="FUR-FU-10001935"/>
    <x v="0"/>
    <s v="Furnishings"/>
    <s v="3M Hangers With Command Adhesive"/>
    <n v="2.96"/>
    <n v="10"/>
    <n v="0.3"/>
    <n v="-0.47"/>
    <n v="2"/>
    <x v="14"/>
    <n v="4"/>
    <x v="14"/>
  </r>
  <r>
    <n v="389"/>
    <s v="CA-2015-115973"/>
    <d v="2015-11-24T00:00:00"/>
    <d v="2015-11-26T00:00:00"/>
    <s v="First Class"/>
    <s v="NG-18430"/>
    <s v="Nathan Gelder"/>
    <s v="Consumer"/>
    <s v="United States"/>
    <s v="Cincinnati"/>
    <s v="Ohio"/>
    <n v="45231"/>
    <x v="3"/>
    <s v="OFF-AR-10004757"/>
    <x v="1"/>
    <s v="Art"/>
    <s v="Crayola Colored Pencils"/>
    <n v="2.6240000000000001"/>
    <n v="8"/>
    <n v="0.2"/>
    <n v="0.79"/>
    <n v="1"/>
    <x v="7"/>
    <n v="4"/>
    <x v="7"/>
  </r>
  <r>
    <n v="390"/>
    <s v="CA-2018-101798"/>
    <d v="2018-12-11T00:00:00"/>
    <d v="2018-12-15T00:00:00"/>
    <s v="Standard Class"/>
    <s v="MV-18190"/>
    <s v="Mike Vittorini"/>
    <s v="Consumer"/>
    <s v="United States"/>
    <s v="New York City"/>
    <s v="New York"/>
    <n v="10009"/>
    <x v="3"/>
    <s v="OFF-BI-10000050"/>
    <x v="1"/>
    <s v="Binders"/>
    <s v="Angle-D Binders with Locking Rings, Label Holders"/>
    <n v="23.36"/>
    <n v="4"/>
    <n v="0"/>
    <n v="2.1"/>
    <n v="2"/>
    <x v="22"/>
    <n v="4"/>
    <x v="22"/>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n v="39.979999999999997"/>
    <n v="10"/>
    <n v="0.2"/>
    <n v="6"/>
    <n v="2"/>
    <x v="22"/>
    <n v="4"/>
    <x v="22"/>
  </r>
  <r>
    <n v="392"/>
    <s v="US-2015-135972"/>
    <d v="2015-09-21T00:00:00"/>
    <d v="2015-09-23T00:00:00"/>
    <s v="Second Class"/>
    <s v="JG-15115"/>
    <s v="Jack Garza"/>
    <s v="Consumer"/>
    <s v="United States"/>
    <s v="Des Moines"/>
    <s v="Washington"/>
    <n v="98198"/>
    <x v="1"/>
    <s v="TEC-PH-10003012"/>
    <x v="2"/>
    <s v="Phones"/>
    <s v="Nortel Meridian M3904 Professional Digital phone"/>
    <n v="246.38399999999999"/>
    <n v="7"/>
    <n v="0.1"/>
    <n v="19.71"/>
    <n v="2"/>
    <x v="30"/>
    <n v="3"/>
    <x v="30"/>
  </r>
  <r>
    <n v="393"/>
    <s v="US-2015-135972"/>
    <d v="2015-09-21T00:00:00"/>
    <d v="2015-09-23T00:00:00"/>
    <s v="Second Class"/>
    <s v="JG-15115"/>
    <s v="Jack Garza"/>
    <s v="Consumer"/>
    <s v="United States"/>
    <s v="Des Moines"/>
    <s v="Washington"/>
    <n v="98198"/>
    <x v="1"/>
    <s v="TEC-CO-10002313"/>
    <x v="2"/>
    <s v="Copiers"/>
    <s v="Canon PC1080F Personal Copier"/>
    <n v="1799.97"/>
    <n v="3"/>
    <n v="0.2"/>
    <n v="359.99"/>
    <n v="2"/>
    <x v="30"/>
    <n v="3"/>
    <x v="30"/>
  </r>
  <r>
    <n v="394"/>
    <s v="US-2015-134971"/>
    <d v="2015-06-07T00:00:00"/>
    <d v="2015-06-10T00:00:00"/>
    <s v="Second Class"/>
    <s v="BP-11095"/>
    <s v="Bart Pistole"/>
    <s v="Corporate"/>
    <s v="United States"/>
    <s v="Peoria"/>
    <s v="Illinois"/>
    <n v="61604"/>
    <x v="2"/>
    <s v="OFF-BI-10003982"/>
    <x v="1"/>
    <s v="Binders"/>
    <s v="Wilson Jones Century Plastic Molded Ring Binders"/>
    <n v="12.462"/>
    <n v="8"/>
    <n v="0.3"/>
    <n v="-2.62"/>
    <n v="1"/>
    <x v="3"/>
    <n v="2"/>
    <x v="3"/>
  </r>
  <r>
    <n v="395"/>
    <s v="CA-2018-102946"/>
    <d v="2018-06-30T00:00:00"/>
    <d v="2018-07-05T00:00:00"/>
    <s v="Standard Class"/>
    <s v="VP-21730"/>
    <s v="Victor Preis"/>
    <s v="Home Office"/>
    <s v="United States"/>
    <s v="Las Vegas"/>
    <s v="Nevada"/>
    <n v="89115"/>
    <x v="1"/>
    <s v="OFF-BI-10004492"/>
    <x v="1"/>
    <s v="Binders"/>
    <s v="Tuf-Vin Binders"/>
    <n v="75.792000000000002"/>
    <n v="1"/>
    <n v="0.3"/>
    <n v="-26.53"/>
    <n v="1"/>
    <x v="27"/>
    <n v="2"/>
    <x v="27"/>
  </r>
  <r>
    <n v="396"/>
    <s v="CA-2018-165603"/>
    <d v="2018-10-17T00:00:00"/>
    <d v="2018-10-19T00:00:00"/>
    <s v="Second Class"/>
    <s v="SS-20140"/>
    <s v="Saphhira Shifley"/>
    <s v="Corporate"/>
    <s v="United States"/>
    <s v="Warwick"/>
    <s v="Rhode Island"/>
    <n v="2886"/>
    <x v="3"/>
    <s v="OFF-ST-10000798"/>
    <x v="1"/>
    <s v="Storage"/>
    <s v="2300 Heavy-Duty Transfer File Systems by Perma"/>
    <n v="49.96"/>
    <n v="4"/>
    <n v="0.3"/>
    <n v="-8.99"/>
    <n v="2"/>
    <x v="13"/>
    <n v="4"/>
    <x v="13"/>
  </r>
  <r>
    <n v="397"/>
    <s v="CA-2018-165603"/>
    <d v="2018-10-17T00:00:00"/>
    <d v="2018-10-19T00:00:00"/>
    <s v="Second Class"/>
    <s v="SS-20140"/>
    <s v="Saphhira Shifley"/>
    <s v="Corporate"/>
    <s v="United States"/>
    <s v="Warwick"/>
    <s v="Rhode Island"/>
    <n v="2886"/>
    <x v="3"/>
    <s v="OFF-PA-10002552"/>
    <x v="1"/>
    <s v="Paper"/>
    <s v="Xerox 1958"/>
    <n v="12.96"/>
    <n v="2"/>
    <n v="0"/>
    <n v="3.5"/>
    <n v="2"/>
    <x v="13"/>
    <n v="4"/>
    <x v="13"/>
  </r>
  <r>
    <n v="398"/>
    <s v="CA-2016-122259"/>
    <d v="2016-10-31T00:00:00"/>
    <d v="2016-11-04T00:00:00"/>
    <s v="Standard Class"/>
    <s v="HP-14815"/>
    <s v="Harold Pawlan"/>
    <s v="Home Office"/>
    <s v="United States"/>
    <s v="Jackson"/>
    <s v="Michigan"/>
    <n v="49201"/>
    <x v="2"/>
    <s v="OFF-SU-10002573"/>
    <x v="1"/>
    <s v="Supplies"/>
    <s v="Acme 10&quot; Easy Grip Assistive Scissors"/>
    <n v="70.12"/>
    <n v="9"/>
    <n v="0.2"/>
    <n v="9.82"/>
    <n v="1"/>
    <x v="2"/>
    <n v="4"/>
    <x v="2"/>
  </r>
  <r>
    <n v="399"/>
    <s v="CA-2017-108987"/>
    <d v="2017-09-08T00:00:00"/>
    <d v="2017-09-10T00:00:00"/>
    <s v="Second Class"/>
    <s v="AG-10675"/>
    <s v="Anna Gayman"/>
    <s v="Consumer"/>
    <s v="United States"/>
    <s v="Houston"/>
    <s v="Texas"/>
    <n v="77036"/>
    <x v="2"/>
    <s v="OFF-ST-10001580"/>
    <x v="1"/>
    <s v="Storage"/>
    <s v="Super Decoflex Portable Personal File"/>
    <n v="35.951999999999998"/>
    <n v="9"/>
    <n v="0"/>
    <n v="11.86"/>
    <n v="4"/>
    <x v="21"/>
    <n v="3"/>
    <x v="21"/>
  </r>
  <r>
    <n v="400"/>
    <s v="CA-2017-108987"/>
    <d v="2017-09-08T00:00:00"/>
    <d v="2017-09-10T00:00:00"/>
    <s v="Second Class"/>
    <s v="AG-10675"/>
    <s v="Anna Gayman"/>
    <s v="Consumer"/>
    <s v="United States"/>
    <s v="Houston"/>
    <s v="Texas"/>
    <n v="77036"/>
    <x v="2"/>
    <s v="FUR-BO-10004834"/>
    <x v="0"/>
    <s v="Bookcases"/>
    <s v="Riverside Palais Royal Lawyers Bookcase, Royale Cherry Finish"/>
    <n v="2396.2656000000002"/>
    <n v="8"/>
    <n v="0.1"/>
    <n v="646.99"/>
    <n v="4"/>
    <x v="21"/>
    <n v="3"/>
    <x v="21"/>
  </r>
  <r>
    <n v="401"/>
    <s v="CA-2017-108987"/>
    <d v="2017-09-08T00:00:00"/>
    <d v="2017-09-10T00:00:00"/>
    <s v="Second Class"/>
    <s v="AG-10675"/>
    <s v="Anna Gayman"/>
    <s v="Consumer"/>
    <s v="United States"/>
    <s v="Houston"/>
    <s v="Texas"/>
    <n v="77036"/>
    <x v="2"/>
    <s v="OFF-ST-10000934"/>
    <x v="1"/>
    <s v="Storage"/>
    <s v="Contico 72&quot;H Heavy-Duty Storage System"/>
    <n v="131.136"/>
    <n v="7"/>
    <n v="0.2"/>
    <n v="17.05"/>
    <n v="4"/>
    <x v="21"/>
    <n v="3"/>
    <x v="21"/>
  </r>
  <r>
    <n v="402"/>
    <s v="CA-2017-108987"/>
    <d v="2017-09-08T00:00:00"/>
    <d v="2017-09-10T00:00:00"/>
    <s v="Second Class"/>
    <s v="AG-10675"/>
    <s v="Anna Gayman"/>
    <s v="Consumer"/>
    <s v="United States"/>
    <s v="Houston"/>
    <s v="Texas"/>
    <n v="77036"/>
    <x v="2"/>
    <s v="TEC-AC-10000158"/>
    <x v="2"/>
    <s v="Accessories"/>
    <s v="Sony 64GB Class 10 Micro SDHC R40 Memory Card"/>
    <n v="57.584000000000003"/>
    <n v="3"/>
    <n v="0.2"/>
    <n v="13.82"/>
    <n v="4"/>
    <x v="21"/>
    <n v="3"/>
    <x v="21"/>
  </r>
  <r>
    <n v="403"/>
    <s v="CA-2015-113166"/>
    <d v="2015-12-24T00:00:00"/>
    <d v="2015-12-26T00:00:00"/>
    <s v="First Class"/>
    <s v="LF-17185"/>
    <s v="Luke Foster"/>
    <s v="Consumer"/>
    <s v="United States"/>
    <s v="Miami"/>
    <s v="Florida"/>
    <n v="33180"/>
    <x v="0"/>
    <s v="OFF-PA-10001947"/>
    <x v="1"/>
    <s v="Paper"/>
    <s v="Xerox 1974"/>
    <n v="9.5679999999999996"/>
    <n v="8"/>
    <n v="0"/>
    <n v="0.67"/>
    <n v="1"/>
    <x v="20"/>
    <n v="4"/>
    <x v="20"/>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n v="39.072000000000003"/>
    <n v="2"/>
    <n v="0"/>
    <n v="11.33"/>
    <n v="1"/>
    <x v="41"/>
    <n v="2"/>
    <x v="41"/>
  </r>
  <r>
    <n v="405"/>
    <s v="CA-2018-117933"/>
    <d v="2018-12-24T00:00:00"/>
    <d v="2018-12-29T00:00:00"/>
    <s v="Standard Class"/>
    <s v="RF-19840"/>
    <s v="Roy FranzÃ¶sisch"/>
    <s v="Consumer"/>
    <s v="United States"/>
    <s v="New York City"/>
    <s v="New York"/>
    <n v="10024"/>
    <x v="3"/>
    <s v="OFF-AP-10004249"/>
    <x v="1"/>
    <s v="Appliances"/>
    <s v="Staple holder"/>
    <n v="35.909999999999997"/>
    <n v="4"/>
    <n v="0.3"/>
    <n v="-7.9"/>
    <n v="1"/>
    <x v="22"/>
    <n v="4"/>
    <x v="22"/>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n v="10"/>
    <n v="0.3"/>
    <n v="-12.6"/>
    <n v="9"/>
    <x v="22"/>
    <n v="4"/>
    <x v="22"/>
  </r>
  <r>
    <n v="407"/>
    <s v="CA-2018-117457"/>
    <d v="2018-12-08T00:00:00"/>
    <d v="2018-12-12T00:00:00"/>
    <s v="Standard Class"/>
    <s v="KH-16510"/>
    <s v="Keith Herrera"/>
    <s v="Consumer"/>
    <s v="United States"/>
    <s v="San Francisco"/>
    <s v="California"/>
    <n v="94110"/>
    <x v="1"/>
    <s v="TEC-CO-10004115"/>
    <x v="2"/>
    <s v="Copiers"/>
    <s v="Sharp AL-1530CS Digital Copier"/>
    <n v="1199.9760000000001"/>
    <n v="8"/>
    <n v="0"/>
    <n v="84"/>
    <n v="9"/>
    <x v="22"/>
    <n v="4"/>
    <x v="22"/>
  </r>
  <r>
    <n v="408"/>
    <s v="CA-2018-117457"/>
    <d v="2018-12-08T00:00:00"/>
    <d v="2018-12-12T00:00:00"/>
    <s v="Standard Class"/>
    <s v="KH-16510"/>
    <s v="Keith Herrera"/>
    <s v="Consumer"/>
    <s v="United States"/>
    <s v="San Francisco"/>
    <s v="California"/>
    <n v="94110"/>
    <x v="1"/>
    <s v="OFF-PA-10003724"/>
    <x v="1"/>
    <s v="Paper"/>
    <s v="Wirebound Message Book, 4 per Page"/>
    <n v="27.15"/>
    <n v="9"/>
    <n v="0"/>
    <n v="1.63"/>
    <n v="9"/>
    <x v="22"/>
    <n v="4"/>
    <x v="22"/>
  </r>
  <r>
    <n v="409"/>
    <s v="CA-2018-117457"/>
    <d v="2018-12-08T00:00:00"/>
    <d v="2018-12-12T00:00:00"/>
    <s v="Standard Class"/>
    <s v="KH-16510"/>
    <s v="Keith Herrera"/>
    <s v="Consumer"/>
    <s v="United States"/>
    <s v="San Francisco"/>
    <s v="California"/>
    <n v="94110"/>
    <x v="1"/>
    <s v="FUR-TA-10002041"/>
    <x v="0"/>
    <s v="Tables"/>
    <s v="Bevis Round Conference Table Top, X-Base"/>
    <n v="1004.024"/>
    <n v="5"/>
    <n v="0.3"/>
    <n v="-120.48"/>
    <n v="9"/>
    <x v="22"/>
    <n v="4"/>
    <x v="22"/>
  </r>
  <r>
    <n v="410"/>
    <s v="CA-2018-117457"/>
    <d v="2018-12-08T00:00:00"/>
    <d v="2018-12-12T00:00:00"/>
    <s v="Standard Class"/>
    <s v="KH-16510"/>
    <s v="Keith Herrera"/>
    <s v="Consumer"/>
    <s v="United States"/>
    <s v="San Francisco"/>
    <s v="California"/>
    <n v="94110"/>
    <x v="1"/>
    <s v="OFF-PA-10002893"/>
    <x v="1"/>
    <s v="Paper"/>
    <s v="Wirebound Service Call Books, 5 1/2&quot; x 4&quot;"/>
    <n v="9.68"/>
    <n v="4"/>
    <n v="0"/>
    <n v="1.74"/>
    <n v="9"/>
    <x v="22"/>
    <n v="4"/>
    <x v="22"/>
  </r>
  <r>
    <n v="411"/>
    <s v="CA-2018-117457"/>
    <d v="2018-12-08T00:00:00"/>
    <d v="2018-12-12T00:00:00"/>
    <s v="Standard Class"/>
    <s v="KH-16510"/>
    <s v="Keith Herrera"/>
    <s v="Consumer"/>
    <s v="United States"/>
    <s v="San Francisco"/>
    <s v="California"/>
    <n v="94110"/>
    <x v="1"/>
    <s v="OFF-LA-10003766"/>
    <x v="1"/>
    <s v="Labels"/>
    <s v="Self-Adhesive Removable Labels"/>
    <n v="28.35"/>
    <n v="2"/>
    <n v="0.3"/>
    <n v="-7.09"/>
    <n v="9"/>
    <x v="22"/>
    <n v="4"/>
    <x v="22"/>
  </r>
  <r>
    <n v="412"/>
    <s v="CA-2018-117457"/>
    <d v="2018-12-08T00:00:00"/>
    <d v="2018-12-12T00:00:00"/>
    <s v="Standard Class"/>
    <s v="KH-16510"/>
    <s v="Keith Herrera"/>
    <s v="Consumer"/>
    <s v="United States"/>
    <s v="San Francisco"/>
    <s v="California"/>
    <n v="94110"/>
    <x v="1"/>
    <s v="OFF-PA-10001970"/>
    <x v="1"/>
    <s v="Paper"/>
    <s v="Xerox 1908"/>
    <n v="55.98"/>
    <n v="10"/>
    <n v="0"/>
    <n v="8.4"/>
    <n v="9"/>
    <x v="22"/>
    <n v="4"/>
    <x v="22"/>
  </r>
  <r>
    <n v="413"/>
    <s v="CA-2018-117457"/>
    <d v="2018-12-08T00:00:00"/>
    <d v="2018-12-12T00:00:00"/>
    <s v="Standard Class"/>
    <s v="KH-16510"/>
    <s v="Keith Herrera"/>
    <s v="Consumer"/>
    <s v="United States"/>
    <s v="San Francisco"/>
    <s v="California"/>
    <n v="94110"/>
    <x v="1"/>
    <s v="FUR-BO-10001972"/>
    <x v="0"/>
    <s v="Bookcases"/>
    <s v="O'Sullivan 4-Shelf Bookcase in Odessa Pine"/>
    <n v="1336.829"/>
    <n v="1"/>
    <n v="0.3"/>
    <n v="-80.209999999999994"/>
    <n v="9"/>
    <x v="22"/>
    <n v="4"/>
    <x v="22"/>
  </r>
  <r>
    <n v="414"/>
    <s v="CA-2018-117457"/>
    <d v="2018-12-08T00:00:00"/>
    <d v="2018-12-12T00:00:00"/>
    <s v="Standard Class"/>
    <s v="KH-16510"/>
    <s v="Keith Herrera"/>
    <s v="Consumer"/>
    <s v="United States"/>
    <s v="San Francisco"/>
    <s v="California"/>
    <n v="94110"/>
    <x v="1"/>
    <s v="FUR-CH-10003956"/>
    <x v="0"/>
    <s v="Chairs"/>
    <s v="Novimex High-Tech Fabric Mesh Task Chair"/>
    <n v="113.568"/>
    <n v="10"/>
    <n v="0.2"/>
    <n v="12.49"/>
    <n v="9"/>
    <x v="22"/>
    <n v="4"/>
    <x v="22"/>
  </r>
  <r>
    <n v="415"/>
    <s v="CA-2018-142636"/>
    <d v="2018-11-03T00:00:00"/>
    <d v="2018-11-07T00:00:00"/>
    <s v="Standard Class"/>
    <s v="KC-16675"/>
    <s v="Kimberly Carter"/>
    <s v="Corporate"/>
    <s v="United States"/>
    <s v="Seattle"/>
    <s v="Washington"/>
    <n v="98105"/>
    <x v="1"/>
    <s v="OFF-PA-10000157"/>
    <x v="1"/>
    <s v="Paper"/>
    <s v="Xerox 191"/>
    <n v="139.86000000000001"/>
    <n v="3"/>
    <n v="0"/>
    <n v="20.98"/>
    <n v="2"/>
    <x v="23"/>
    <n v="4"/>
    <x v="23"/>
  </r>
  <r>
    <n v="416"/>
    <s v="CA-2018-142636"/>
    <d v="2018-11-03T00:00:00"/>
    <d v="2018-11-07T00:00:00"/>
    <s v="Standard Class"/>
    <s v="KC-16675"/>
    <s v="Kimberly Carter"/>
    <s v="Corporate"/>
    <s v="United States"/>
    <s v="Seattle"/>
    <s v="Washington"/>
    <n v="98105"/>
    <x v="1"/>
    <s v="FUR-CH-10001891"/>
    <x v="0"/>
    <s v="Chairs"/>
    <s v="Global Deluxe Office Fabric Chairs"/>
    <n v="307.13600000000002"/>
    <n v="1"/>
    <n v="0.2"/>
    <n v="73.709999999999994"/>
    <n v="2"/>
    <x v="23"/>
    <n v="4"/>
    <x v="23"/>
  </r>
  <r>
    <n v="417"/>
    <s v="CA-2018-122105"/>
    <d v="2018-06-24T00:00:00"/>
    <d v="2018-06-28T00:00:00"/>
    <s v="Standard Class"/>
    <s v="CJ-12010"/>
    <s v="Caroline Jumper"/>
    <s v="Consumer"/>
    <s v="United States"/>
    <s v="Huntington Beach"/>
    <s v="California"/>
    <n v="92646"/>
    <x v="1"/>
    <s v="OFF-AR-10004344"/>
    <x v="1"/>
    <s v="Art"/>
    <s v="Bulldog Vacuum Base Pencil Sharpener"/>
    <n v="95.92"/>
    <n v="4"/>
    <n v="0.1"/>
    <n v="4.8"/>
    <n v="1"/>
    <x v="27"/>
    <n v="2"/>
    <x v="27"/>
  </r>
  <r>
    <n v="418"/>
    <s v="CA-2017-148796"/>
    <d v="2017-04-14T00:00:00"/>
    <d v="2017-04-18T00:00:00"/>
    <s v="Standard Class"/>
    <s v="PB-19150"/>
    <s v="Philip Brown"/>
    <s v="Consumer"/>
    <s v="United States"/>
    <s v="Los Angeles"/>
    <s v="California"/>
    <n v="90004"/>
    <x v="1"/>
    <s v="FUR-CH-10004886"/>
    <x v="0"/>
    <s v="Chairs"/>
    <s v="Bevis Steel Folding Chairs"/>
    <n v="383.8"/>
    <n v="2"/>
    <n v="0"/>
    <n v="57.57"/>
    <n v="1"/>
    <x v="25"/>
    <n v="2"/>
    <x v="25"/>
  </r>
  <r>
    <n v="419"/>
    <s v="CA-2018-154816"/>
    <d v="2018-11-06T00:00:00"/>
    <d v="2018-11-10T00:00:00"/>
    <s v="Standard Class"/>
    <s v="VB-21745"/>
    <s v="Victoria Brennan"/>
    <s v="Corporate"/>
    <s v="United States"/>
    <s v="Richmond"/>
    <s v="Kentucky"/>
    <n v="40475"/>
    <x v="0"/>
    <s v="OFF-PA-10003845"/>
    <x v="1"/>
    <s v="Paper"/>
    <s v="Xerox 1987"/>
    <n v="5.78"/>
    <n v="6"/>
    <n v="0"/>
    <n v="0.87"/>
    <n v="1"/>
    <x v="23"/>
    <n v="4"/>
    <x v="23"/>
  </r>
  <r>
    <n v="420"/>
    <s v="CA-2018-110478"/>
    <d v="2018-03-04T00:00:00"/>
    <d v="2018-03-09T00:00:00"/>
    <s v="Standard Class"/>
    <s v="SP-20860"/>
    <s v="Sung Pak"/>
    <s v="Corporate"/>
    <s v="United States"/>
    <s v="Los Angeles"/>
    <s v="California"/>
    <n v="90045"/>
    <x v="1"/>
    <s v="OFF-AR-10001573"/>
    <x v="1"/>
    <s v="Art"/>
    <s v="American Pencil"/>
    <n v="9.32"/>
    <n v="6"/>
    <n v="0"/>
    <n v="0.84"/>
    <n v="2"/>
    <x v="42"/>
    <n v="1"/>
    <x v="42"/>
  </r>
  <r>
    <n v="421"/>
    <s v="CA-2018-110478"/>
    <d v="2018-03-04T00:00:00"/>
    <d v="2018-03-09T00:00:00"/>
    <s v="Standard Class"/>
    <s v="SP-20860"/>
    <s v="Sung Pak"/>
    <s v="Corporate"/>
    <s v="United States"/>
    <s v="Los Angeles"/>
    <s v="California"/>
    <n v="90045"/>
    <x v="1"/>
    <s v="OFF-EN-10000483"/>
    <x v="1"/>
    <s v="Envelopes"/>
    <s v="White Envelopes, White Envelopes with Clear Poly Window"/>
    <n v="15.25"/>
    <n v="2"/>
    <n v="0.1"/>
    <n v="5.34"/>
    <n v="2"/>
    <x v="42"/>
    <n v="1"/>
    <x v="42"/>
  </r>
  <r>
    <n v="422"/>
    <s v="CA-2015-142048"/>
    <d v="2015-06-22T00:00:00"/>
    <d v="2015-06-25T00:00:00"/>
    <s v="First Class"/>
    <s v="JE-15745"/>
    <s v="Joel Eaton"/>
    <s v="Consumer"/>
    <s v="United States"/>
    <s v="Louisville"/>
    <s v="Colorado"/>
    <n v="80027"/>
    <x v="1"/>
    <s v="TEC-AC-10004114"/>
    <x v="2"/>
    <s v="Accessories"/>
    <s v="KeyTronicÂ 6101 Series -Â KeyboardÂ - Black"/>
    <n v="196.75200000000001"/>
    <n v="5"/>
    <n v="0"/>
    <n v="59.03"/>
    <n v="1"/>
    <x v="3"/>
    <n v="2"/>
    <x v="3"/>
  </r>
  <r>
    <n v="423"/>
    <s v="CA-2018-125388"/>
    <d v="2018-10-19T00:00:00"/>
    <d v="2018-10-23T00:00:00"/>
    <s v="Standard Class"/>
    <s v="MP-17965"/>
    <s v="Michael Paige"/>
    <s v="Corporate"/>
    <s v="United States"/>
    <s v="Lawrence"/>
    <s v="Massachusetts"/>
    <n v="1841"/>
    <x v="3"/>
    <s v="FUR-FU-10004712"/>
    <x v="0"/>
    <s v="Furnishings"/>
    <s v="Westinghouse Mesh Shade Clip-On Gooseneck Lamp, Black"/>
    <n v="56.56"/>
    <n v="7"/>
    <n v="0.2"/>
    <n v="10.75"/>
    <n v="2"/>
    <x v="13"/>
    <n v="4"/>
    <x v="13"/>
  </r>
  <r>
    <n v="424"/>
    <s v="CA-2018-125388"/>
    <d v="2018-10-19T00:00:00"/>
    <d v="2018-10-23T00:00:00"/>
    <s v="Standard Class"/>
    <s v="MP-17965"/>
    <s v="Michael Paige"/>
    <s v="Corporate"/>
    <s v="United States"/>
    <s v="Lawrence"/>
    <s v="Massachusetts"/>
    <n v="1841"/>
    <x v="3"/>
    <s v="OFF-ST-10000918"/>
    <x v="1"/>
    <s v="Storage"/>
    <s v="Crate-A-Files"/>
    <n v="32.700000000000003"/>
    <n v="5"/>
    <n v="0.3"/>
    <n v="-3.6"/>
    <n v="2"/>
    <x v="13"/>
    <n v="4"/>
    <x v="13"/>
  </r>
  <r>
    <n v="425"/>
    <s v="CA-2018-155705"/>
    <d v="2018-08-21T00:00:00"/>
    <d v="2018-08-23T00:00:00"/>
    <s v="Second Class"/>
    <s v="NF-18385"/>
    <s v="Natalie Fritzler"/>
    <s v="Consumer"/>
    <s v="United States"/>
    <s v="Jackson"/>
    <s v="Mississippi"/>
    <n v="39212"/>
    <x v="0"/>
    <s v="FUR-CH-10000015"/>
    <x v="0"/>
    <s v="Chairs"/>
    <s v="Hon Multipurpose Stacking Arm Chairs"/>
    <n v="866.4"/>
    <n v="4"/>
    <n v="0.2"/>
    <n v="303.24"/>
    <n v="1"/>
    <x v="43"/>
    <n v="3"/>
    <x v="43"/>
  </r>
  <r>
    <n v="426"/>
    <s v="CA-2018-149160"/>
    <d v="2018-11-23T00:00:00"/>
    <d v="2018-11-26T00:00:00"/>
    <s v="Second Class"/>
    <s v="JM-15265"/>
    <s v="Janet Molinari"/>
    <s v="Corporate"/>
    <s v="United States"/>
    <s v="Canton"/>
    <s v="Michigan"/>
    <n v="48187"/>
    <x v="2"/>
    <s v="FUR-FU-10003347"/>
    <x v="0"/>
    <s v="Furnishings"/>
    <s v="Coloredge Poster Frame"/>
    <n v="28.4"/>
    <n v="2"/>
    <n v="0.1"/>
    <n v="8.8000000000000007"/>
    <n v="2"/>
    <x v="23"/>
    <n v="4"/>
    <x v="23"/>
  </r>
  <r>
    <n v="427"/>
    <s v="CA-2018-149160"/>
    <d v="2018-11-23T00:00:00"/>
    <d v="2018-11-26T00:00:00"/>
    <s v="Second Class"/>
    <s v="JM-15265"/>
    <s v="Janet Molinari"/>
    <s v="Corporate"/>
    <s v="United States"/>
    <s v="Canton"/>
    <s v="Michigan"/>
    <n v="48187"/>
    <x v="2"/>
    <s v="OFF-BI-10001543"/>
    <x v="1"/>
    <s v="Binders"/>
    <s v="GBC VeloBinder Manual Binding System"/>
    <n v="287.92"/>
    <n v="3"/>
    <n v="0.3"/>
    <n v="-14.4"/>
    <n v="2"/>
    <x v="23"/>
    <n v="4"/>
    <x v="23"/>
  </r>
  <r>
    <n v="428"/>
    <s v="CA-2015-101476"/>
    <d v="2015-09-12T00:00:00"/>
    <d v="2015-09-13T00:00:00"/>
    <s v="First Class"/>
    <s v="SD-20485"/>
    <s v="Shirley Daniels"/>
    <s v="Home Office"/>
    <s v="United States"/>
    <s v="New Rochelle"/>
    <s v="New York"/>
    <n v="10801"/>
    <x v="3"/>
    <s v="TEC-MA-10000029"/>
    <x v="2"/>
    <s v="Machines"/>
    <s v="Epson WorkForce WF-2530 All-in-One Printer, Copier Scanner"/>
    <n v="69.989999999999995"/>
    <n v="1"/>
    <n v="0.1"/>
    <n v="6.3"/>
    <n v="1"/>
    <x v="30"/>
    <n v="3"/>
    <x v="30"/>
  </r>
  <r>
    <n v="429"/>
    <s v="CA-2018-152275"/>
    <d v="2018-10-01T00:00:00"/>
    <d v="2018-10-08T00:00:00"/>
    <s v="Standard Class"/>
    <s v="KH-16630"/>
    <s v="Ken Heidel"/>
    <s v="Corporate"/>
    <s v="United States"/>
    <s v="San Antonio"/>
    <s v="Texas"/>
    <n v="78207"/>
    <x v="2"/>
    <s v="OFF-AR-10000369"/>
    <x v="1"/>
    <s v="Art"/>
    <s v="Design Ebony Sketching Pencil"/>
    <n v="6.6719999999999997"/>
    <n v="8"/>
    <n v="0.2"/>
    <n v="2.14"/>
    <n v="1"/>
    <x v="13"/>
    <n v="4"/>
    <x v="13"/>
  </r>
  <r>
    <n v="430"/>
    <s v="US-2017-123750"/>
    <d v="2017-04-15T00:00:00"/>
    <d v="2017-04-21T00:00:00"/>
    <s v="Standard Class"/>
    <s v="RB-19795"/>
    <s v="Ross Baird"/>
    <s v="Home Office"/>
    <s v="United States"/>
    <s v="Gastonia"/>
    <s v="North Carolina"/>
    <n v="28052"/>
    <x v="0"/>
    <s v="OFF-BI-10004584"/>
    <x v="1"/>
    <s v="Binders"/>
    <s v="GBC ProClick 150 Presentation Binding System"/>
    <n v="189.58799999999999"/>
    <n v="7"/>
    <n v="0.2"/>
    <n v="58.77"/>
    <n v="4"/>
    <x v="25"/>
    <n v="2"/>
    <x v="25"/>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n v="408.74400000000003"/>
    <n v="1"/>
    <n v="0.2"/>
    <n v="32.700000000000003"/>
    <n v="4"/>
    <x v="25"/>
    <n v="2"/>
    <x v="25"/>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n v="291.95999999999998"/>
    <n v="1"/>
    <n v="0.2"/>
    <n v="17.52"/>
    <n v="4"/>
    <x v="25"/>
    <n v="2"/>
    <x v="25"/>
  </r>
  <r>
    <n v="433"/>
    <s v="US-2017-123750"/>
    <d v="2017-04-15T00:00:00"/>
    <d v="2017-04-21T00:00:00"/>
    <s v="Standard Class"/>
    <s v="RB-19795"/>
    <s v="Ross Baird"/>
    <s v="Home Office"/>
    <s v="United States"/>
    <s v="Gastonia"/>
    <s v="North Carolina"/>
    <n v="28052"/>
    <x v="0"/>
    <s v="OFF-ST-10000617"/>
    <x v="1"/>
    <s v="Storage"/>
    <s v="Woodgrain Magazine Files by Perma"/>
    <n v="4.7679999999999998"/>
    <n v="6"/>
    <n v="0"/>
    <n v="0.33"/>
    <n v="4"/>
    <x v="25"/>
    <n v="2"/>
    <x v="25"/>
  </r>
  <r>
    <n v="434"/>
    <s v="CA-2017-127369"/>
    <d v="2017-06-06T00:00:00"/>
    <d v="2017-06-07T00:00:00"/>
    <s v="First Class"/>
    <s v="DB-13060"/>
    <s v="Dave Brooks"/>
    <s v="Consumer"/>
    <s v="United States"/>
    <s v="Lowell"/>
    <s v="Massachusetts"/>
    <n v="1852"/>
    <x v="3"/>
    <s v="OFF-ST-10003306"/>
    <x v="1"/>
    <s v="Storage"/>
    <s v="Letter Size Cart"/>
    <n v="714.3"/>
    <n v="10"/>
    <n v="0"/>
    <n v="92.86"/>
    <n v="1"/>
    <x v="1"/>
    <n v="2"/>
    <x v="1"/>
  </r>
  <r>
    <n v="435"/>
    <s v="US-2015-150574"/>
    <d v="2015-12-19T00:00:00"/>
    <d v="2015-12-25T00:00:00"/>
    <s v="Standard Class"/>
    <s v="MK-18160"/>
    <s v="Mike Kennedy"/>
    <s v="Consumer"/>
    <s v="United States"/>
    <s v="Jacksonville"/>
    <s v="Florida"/>
    <n v="32216"/>
    <x v="0"/>
    <s v="OFF-BI-10000773"/>
    <x v="1"/>
    <s v="Binders"/>
    <s v="Insertable Tab Post Binder Dividers"/>
    <n v="4.8120000000000003"/>
    <n v="4"/>
    <n v="0"/>
    <n v="1.54"/>
    <n v="2"/>
    <x v="20"/>
    <n v="4"/>
    <x v="20"/>
  </r>
  <r>
    <n v="436"/>
    <s v="US-2015-150574"/>
    <d v="2015-12-19T00:00:00"/>
    <d v="2015-12-25T00:00:00"/>
    <s v="Standard Class"/>
    <s v="MK-18160"/>
    <s v="Mike Kennedy"/>
    <s v="Consumer"/>
    <s v="United States"/>
    <s v="Jacksonville"/>
    <s v="Florida"/>
    <n v="32216"/>
    <x v="0"/>
    <s v="TEC-AC-10002600"/>
    <x v="2"/>
    <s v="Accessories"/>
    <s v="Belkin QODE FastFit Bluetooth Keyboard"/>
    <n v="247.8"/>
    <n v="7"/>
    <n v="0.1"/>
    <n v="81.77"/>
    <n v="2"/>
    <x v="20"/>
    <n v="4"/>
    <x v="20"/>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n v="1007.979"/>
    <n v="2"/>
    <n v="0"/>
    <n v="171.36"/>
    <n v="2"/>
    <x v="1"/>
    <n v="2"/>
    <x v="1"/>
  </r>
  <r>
    <n v="438"/>
    <s v="CA-2017-147375"/>
    <d v="2017-06-12T00:00:00"/>
    <d v="2017-06-14T00:00:00"/>
    <s v="Second Class"/>
    <s v="PO-19180"/>
    <s v="Philisse Overcash"/>
    <s v="Home Office"/>
    <s v="United States"/>
    <s v="Chicago"/>
    <s v="Illinois"/>
    <n v="60623"/>
    <x v="2"/>
    <s v="OFF-PA-10001970"/>
    <x v="1"/>
    <s v="Paper"/>
    <s v="Xerox 1908"/>
    <n v="313.488"/>
    <n v="7"/>
    <n v="0.2"/>
    <n v="78.37"/>
    <n v="2"/>
    <x v="1"/>
    <n v="2"/>
    <x v="1"/>
  </r>
  <r>
    <n v="439"/>
    <s v="CA-2018-130043"/>
    <d v="2018-09-15T00:00:00"/>
    <d v="2018-09-19T00:00:00"/>
    <s v="Standard Class"/>
    <s v="BB-11545"/>
    <s v="Brenda Bowman"/>
    <s v="Corporate"/>
    <s v="United States"/>
    <s v="Houston"/>
    <s v="Texas"/>
    <n v="77070"/>
    <x v="2"/>
    <s v="OFF-PA-10002230"/>
    <x v="1"/>
    <s v="Paper"/>
    <s v="Xerox 1897"/>
    <n v="31.872"/>
    <n v="3"/>
    <n v="0.1"/>
    <n v="8.61"/>
    <n v="1"/>
    <x v="15"/>
    <n v="3"/>
    <x v="15"/>
  </r>
  <r>
    <n v="440"/>
    <s v="CA-2018-157252"/>
    <d v="2018-01-20T00:00:00"/>
    <d v="2018-01-23T00:00:00"/>
    <s v="Second Class"/>
    <s v="CV-12805"/>
    <s v="Cynthia Voltz"/>
    <s v="Corporate"/>
    <s v="United States"/>
    <s v="New York City"/>
    <s v="New York"/>
    <n v="10024"/>
    <x v="3"/>
    <s v="FUR-CH-10003396"/>
    <x v="0"/>
    <s v="Chairs"/>
    <s v="Global Deluxe Steno Chair"/>
    <n v="207.846"/>
    <n v="9"/>
    <n v="0.1"/>
    <n v="14.55"/>
    <n v="1"/>
    <x v="44"/>
    <n v="1"/>
    <x v="44"/>
  </r>
  <r>
    <n v="441"/>
    <s v="CA-2017-115756"/>
    <d v="2017-09-05T00:00:00"/>
    <d v="2017-09-07T00:00:00"/>
    <s v="Second Class"/>
    <s v="PK-19075"/>
    <s v="Pete Kriz"/>
    <s v="Consumer"/>
    <s v="United States"/>
    <s v="Detroit"/>
    <s v="Michigan"/>
    <n v="48227"/>
    <x v="2"/>
    <s v="FUR-FU-10000246"/>
    <x v="0"/>
    <s v="Furnishings"/>
    <s v="Aluminum Document Frame"/>
    <n v="12.22"/>
    <n v="10"/>
    <n v="0.1"/>
    <n v="2.3199999999999998"/>
    <n v="6"/>
    <x v="21"/>
    <n v="3"/>
    <x v="21"/>
  </r>
  <r>
    <n v="442"/>
    <s v="CA-2017-115756"/>
    <d v="2017-09-05T00:00:00"/>
    <d v="2017-09-07T00:00:00"/>
    <s v="Second Class"/>
    <s v="PK-19075"/>
    <s v="Pete Kriz"/>
    <s v="Consumer"/>
    <s v="United States"/>
    <s v="Detroit"/>
    <s v="Michigan"/>
    <n v="48227"/>
    <x v="2"/>
    <s v="OFF-ST-10000060"/>
    <x v="1"/>
    <s v="Storage"/>
    <s v="Fellowes Bankers Box Staxonsteel Drawer File/Stacking System"/>
    <n v="194.94"/>
    <n v="1"/>
    <n v="0"/>
    <n v="23.39"/>
    <n v="6"/>
    <x v="21"/>
    <n v="3"/>
    <x v="21"/>
  </r>
  <r>
    <n v="443"/>
    <s v="CA-2017-115756"/>
    <d v="2017-09-05T00:00:00"/>
    <d v="2017-09-07T00:00:00"/>
    <s v="Second Class"/>
    <s v="PK-19075"/>
    <s v="Pete Kriz"/>
    <s v="Consumer"/>
    <s v="United States"/>
    <s v="Detroit"/>
    <s v="Michigan"/>
    <n v="48227"/>
    <x v="2"/>
    <s v="OFF-ST-10003058"/>
    <x v="1"/>
    <s v="Storage"/>
    <s v="Eldon Mobile Mega Data Cart  Mega Stackable  Add-On Trays"/>
    <n v="70.95"/>
    <n v="10"/>
    <n v="0.3"/>
    <n v="-12.06"/>
    <n v="6"/>
    <x v="21"/>
    <n v="3"/>
    <x v="21"/>
  </r>
  <r>
    <n v="444"/>
    <s v="CA-2017-115756"/>
    <d v="2017-09-05T00:00:00"/>
    <d v="2017-09-07T00:00:00"/>
    <s v="Second Class"/>
    <s v="PK-19075"/>
    <s v="Pete Kriz"/>
    <s v="Consumer"/>
    <s v="United States"/>
    <s v="Detroit"/>
    <s v="Michigan"/>
    <n v="48227"/>
    <x v="2"/>
    <s v="OFF-PA-10002222"/>
    <x v="1"/>
    <s v="Paper"/>
    <s v="Xerox Color Copier Paper, 11&quot; x 17&quot;, Ream"/>
    <n v="91.36"/>
    <n v="5"/>
    <n v="0"/>
    <n v="13.7"/>
    <n v="6"/>
    <x v="21"/>
    <n v="3"/>
    <x v="21"/>
  </r>
  <r>
    <n v="445"/>
    <s v="CA-2017-115756"/>
    <d v="2017-09-05T00:00:00"/>
    <d v="2017-09-07T00:00:00"/>
    <s v="Second Class"/>
    <s v="PK-19075"/>
    <s v="Pete Kriz"/>
    <s v="Consumer"/>
    <s v="United States"/>
    <s v="Detroit"/>
    <s v="Michigan"/>
    <n v="48227"/>
    <x v="2"/>
    <s v="FUR-CH-10002372"/>
    <x v="0"/>
    <s v="Chairs"/>
    <s v="Office Star - Ergonomically Designed Knee Chair"/>
    <n v="242.94"/>
    <n v="3"/>
    <n v="0.3"/>
    <n v="-53.45"/>
    <n v="6"/>
    <x v="21"/>
    <n v="3"/>
    <x v="21"/>
  </r>
  <r>
    <n v="446"/>
    <s v="CA-2017-115756"/>
    <d v="2017-09-05T00:00:00"/>
    <d v="2017-09-07T00:00:00"/>
    <s v="Second Class"/>
    <s v="PK-19075"/>
    <s v="Pete Kriz"/>
    <s v="Consumer"/>
    <s v="United States"/>
    <s v="Detroit"/>
    <s v="Michigan"/>
    <n v="48227"/>
    <x v="2"/>
    <s v="OFF-LA-10001317"/>
    <x v="1"/>
    <s v="Labels"/>
    <s v="Avery 520"/>
    <n v="22.05"/>
    <n v="5"/>
    <n v="0.2"/>
    <n v="4.1900000000000004"/>
    <n v="6"/>
    <x v="21"/>
    <n v="3"/>
    <x v="21"/>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n v="2.91"/>
    <n v="5"/>
    <n v="0"/>
    <n v="0.32"/>
    <n v="1"/>
    <x v="42"/>
    <n v="1"/>
    <x v="42"/>
  </r>
  <r>
    <n v="448"/>
    <s v="CA-2017-166674"/>
    <d v="2017-04-01T00:00:00"/>
    <d v="2017-04-03T00:00:00"/>
    <s v="Second Class"/>
    <s v="RB-19360"/>
    <s v="Raymond Buch"/>
    <s v="Consumer"/>
    <s v="United States"/>
    <s v="Auburn"/>
    <s v="New York"/>
    <n v="13021"/>
    <x v="3"/>
    <s v="OFF-AR-10000588"/>
    <x v="1"/>
    <s v="Art"/>
    <s v="Newell 345"/>
    <n v="59.52"/>
    <n v="9"/>
    <n v="0.1"/>
    <n v="4.76"/>
    <n v="6"/>
    <x v="25"/>
    <n v="2"/>
    <x v="25"/>
  </r>
  <r>
    <n v="449"/>
    <s v="CA-2017-166674"/>
    <d v="2017-04-01T00:00:00"/>
    <d v="2017-04-03T00:00:00"/>
    <s v="Second Class"/>
    <s v="RB-19360"/>
    <s v="Raymond Buch"/>
    <s v="Consumer"/>
    <s v="United States"/>
    <s v="Auburn"/>
    <s v="New York"/>
    <n v="13021"/>
    <x v="3"/>
    <s v="OFF-ST-10001469"/>
    <x v="1"/>
    <s v="Storage"/>
    <s v="Fellowes Bankers Box Recycled Super Stor/Drawer"/>
    <n v="161.94"/>
    <n v="7"/>
    <n v="0"/>
    <n v="51.82"/>
    <n v="6"/>
    <x v="25"/>
    <n v="2"/>
    <x v="25"/>
  </r>
  <r>
    <n v="450"/>
    <s v="CA-2017-166674"/>
    <d v="2017-04-01T00:00:00"/>
    <d v="2017-04-03T00:00:00"/>
    <s v="Second Class"/>
    <s v="RB-19360"/>
    <s v="Raymond Buch"/>
    <s v="Consumer"/>
    <s v="United States"/>
    <s v="Auburn"/>
    <s v="New York"/>
    <n v="13021"/>
    <x v="3"/>
    <s v="OFF-AR-10001953"/>
    <x v="1"/>
    <s v="Art"/>
    <s v="Boston 1645 Deluxe Heavier-Duty Electric Pencil Sharpener"/>
    <n v="263.88"/>
    <n v="5"/>
    <n v="0.2"/>
    <n v="42.22"/>
    <n v="6"/>
    <x v="25"/>
    <n v="2"/>
    <x v="25"/>
  </r>
  <r>
    <n v="451"/>
    <s v="CA-2017-166674"/>
    <d v="2017-04-01T00:00:00"/>
    <d v="2017-04-03T00:00:00"/>
    <s v="Second Class"/>
    <s v="RB-19360"/>
    <s v="Raymond Buch"/>
    <s v="Consumer"/>
    <s v="United States"/>
    <s v="Auburn"/>
    <s v="New York"/>
    <n v="13021"/>
    <x v="3"/>
    <s v="OFF-AR-10003156"/>
    <x v="1"/>
    <s v="Art"/>
    <s v="50 Colored Long Pencils"/>
    <n v="30.48"/>
    <n v="7"/>
    <n v="0.3"/>
    <n v="-2.74"/>
    <n v="6"/>
    <x v="25"/>
    <n v="2"/>
    <x v="25"/>
  </r>
  <r>
    <n v="452"/>
    <s v="CA-2017-166674"/>
    <d v="2017-04-01T00:00:00"/>
    <d v="2017-04-03T00:00:00"/>
    <s v="Second Class"/>
    <s v="RB-19360"/>
    <s v="Raymond Buch"/>
    <s v="Consumer"/>
    <s v="United States"/>
    <s v="Auburn"/>
    <s v="New York"/>
    <n v="13021"/>
    <x v="3"/>
    <s v="OFF-AR-10004974"/>
    <x v="1"/>
    <s v="Art"/>
    <s v="Newell 342"/>
    <n v="9.84"/>
    <n v="8"/>
    <n v="0"/>
    <n v="2.36"/>
    <n v="6"/>
    <x v="25"/>
    <n v="2"/>
    <x v="25"/>
  </r>
  <r>
    <n v="453"/>
    <s v="CA-2017-166674"/>
    <d v="2017-04-01T00:00:00"/>
    <d v="2017-04-03T00:00:00"/>
    <s v="Second Class"/>
    <s v="RB-19360"/>
    <s v="Raymond Buch"/>
    <s v="Consumer"/>
    <s v="United States"/>
    <s v="Auburn"/>
    <s v="New York"/>
    <n v="13021"/>
    <x v="3"/>
    <s v="TEC-PH-10002365"/>
    <x v="2"/>
    <s v="Phones"/>
    <s v="Belkin Grip Candy Sheer Case / Cover for iPhone 5 and 5S"/>
    <n v="35.119999999999997"/>
    <n v="9"/>
    <n v="0.2"/>
    <n v="8.7799999999999994"/>
    <n v="6"/>
    <x v="25"/>
    <n v="2"/>
    <x v="25"/>
  </r>
  <r>
    <n v="454"/>
    <s v="CA-2018-147277"/>
    <d v="2018-10-20T00:00:00"/>
    <d v="2018-10-24T00:00:00"/>
    <s v="Standard Class"/>
    <s v="EB-13705"/>
    <s v="Ed Braxton"/>
    <s v="Corporate"/>
    <s v="United States"/>
    <s v="Akron"/>
    <s v="Ohio"/>
    <n v="44312"/>
    <x v="3"/>
    <s v="FUR-TA-10001539"/>
    <x v="0"/>
    <s v="Tables"/>
    <s v="Chromcraft Rectangular Conference Tables"/>
    <n v="284.36399999999998"/>
    <n v="6"/>
    <n v="0"/>
    <n v="85.31"/>
    <n v="2"/>
    <x v="13"/>
    <n v="4"/>
    <x v="13"/>
  </r>
  <r>
    <n v="455"/>
    <s v="CA-2018-147277"/>
    <d v="2018-10-20T00:00:00"/>
    <d v="2018-10-24T00:00:00"/>
    <s v="Standard Class"/>
    <s v="EB-13705"/>
    <s v="Ed Braxton"/>
    <s v="Corporate"/>
    <s v="United States"/>
    <s v="Akron"/>
    <s v="Ohio"/>
    <n v="44312"/>
    <x v="3"/>
    <s v="OFF-ST-10000142"/>
    <x v="1"/>
    <s v="Storage"/>
    <s v="Deluxe Rollaway Locking File with Drawer"/>
    <n v="665.40800000000002"/>
    <n v="8"/>
    <n v="0.2"/>
    <n v="219.58"/>
    <n v="2"/>
    <x v="13"/>
    <n v="4"/>
    <x v="13"/>
  </r>
  <r>
    <n v="456"/>
    <s v="CA-2017-100153"/>
    <d v="2017-12-13T00:00:00"/>
    <d v="2017-12-17T00:00:00"/>
    <s v="Standard Class"/>
    <s v="KH-16630"/>
    <s v="Ken Heidel"/>
    <s v="Corporate"/>
    <s v="United States"/>
    <s v="Norman"/>
    <s v="Oklahoma"/>
    <n v="73071"/>
    <x v="2"/>
    <s v="TEC-AC-10001772"/>
    <x v="2"/>
    <s v="Accessories"/>
    <s v="Memorex Mini Travel Drive 16 GB USB 2.0 Flash Drive"/>
    <n v="63.88"/>
    <n v="7"/>
    <n v="0"/>
    <n v="7.67"/>
    <n v="1"/>
    <x v="5"/>
    <n v="4"/>
    <x v="5"/>
  </r>
  <r>
    <n v="457"/>
    <s v="US-2015-110674"/>
    <d v="2015-02-12T00:00:00"/>
    <d v="2015-02-18T00:00:00"/>
    <s v="Standard Class"/>
    <s v="SC-20095"/>
    <s v="Sanjit Chand"/>
    <s v="Consumer"/>
    <s v="United States"/>
    <s v="Concord"/>
    <s v="California"/>
    <n v="94521"/>
    <x v="1"/>
    <s v="FUR-CH-10000225"/>
    <x v="0"/>
    <s v="Chairs"/>
    <s v="Global Geo Office Task Chair, Gray"/>
    <n v="129.56800000000001"/>
    <n v="6"/>
    <n v="0"/>
    <n v="33.69"/>
    <n v="1"/>
    <x v="45"/>
    <n v="1"/>
    <x v="45"/>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n v="747.55799999999999"/>
    <n v="10"/>
    <n v="0"/>
    <n v="216.79"/>
    <n v="2"/>
    <x v="21"/>
    <n v="3"/>
    <x v="21"/>
  </r>
  <r>
    <n v="459"/>
    <s v="US-2017-157945"/>
    <d v="2017-09-26T00:00:00"/>
    <d v="2017-10-01T00:00:00"/>
    <s v="Standard Class"/>
    <s v="NF-18385"/>
    <s v="Natalie Fritzler"/>
    <s v="Consumer"/>
    <s v="United States"/>
    <s v="Decatur"/>
    <s v="Illinois"/>
    <n v="62521"/>
    <x v="2"/>
    <s v="OFF-EN-10001415"/>
    <x v="1"/>
    <s v="Envelopes"/>
    <s v="Staple envelope"/>
    <n v="8.9280000000000008"/>
    <n v="7"/>
    <n v="0.2"/>
    <n v="1.96"/>
    <n v="2"/>
    <x v="21"/>
    <n v="3"/>
    <x v="21"/>
  </r>
  <r>
    <n v="460"/>
    <s v="CA-2016-109638"/>
    <d v="2016-12-15T00:00:00"/>
    <d v="2016-12-22T00:00:00"/>
    <s v="Standard Class"/>
    <s v="JH-15985"/>
    <s v="Joseph Holt"/>
    <s v="Consumer"/>
    <s v="United States"/>
    <s v="Seattle"/>
    <s v="Washington"/>
    <n v="98115"/>
    <x v="1"/>
    <s v="OFF-AP-10002472"/>
    <x v="1"/>
    <s v="Appliances"/>
    <s v="3M Office Air Cleaner"/>
    <n v="103.92"/>
    <n v="6"/>
    <n v="0.1"/>
    <n v="30.14"/>
    <n v="3"/>
    <x v="14"/>
    <n v="4"/>
    <x v="14"/>
  </r>
  <r>
    <n v="461"/>
    <s v="CA-2016-109638"/>
    <d v="2016-12-15T00:00:00"/>
    <d v="2016-12-22T00:00:00"/>
    <s v="Standard Class"/>
    <s v="JH-15985"/>
    <s v="Joseph Holt"/>
    <s v="Consumer"/>
    <s v="United States"/>
    <s v="Seattle"/>
    <s v="Washington"/>
    <n v="98115"/>
    <x v="1"/>
    <s v="TEC-AC-10004571"/>
    <x v="2"/>
    <s v="Accessories"/>
    <s v="Logitech G700s Rechargeable Gaming Mouse"/>
    <n v="899.91"/>
    <n v="1"/>
    <n v="0.2"/>
    <n v="206.98"/>
    <n v="3"/>
    <x v="14"/>
    <n v="4"/>
    <x v="14"/>
  </r>
  <r>
    <n v="462"/>
    <s v="CA-2016-109638"/>
    <d v="2016-12-15T00:00:00"/>
    <d v="2016-12-22T00:00:00"/>
    <s v="Standard Class"/>
    <s v="JH-15985"/>
    <s v="Joseph Holt"/>
    <s v="Consumer"/>
    <s v="United States"/>
    <s v="Seattle"/>
    <s v="Washington"/>
    <n v="98115"/>
    <x v="1"/>
    <s v="OFF-BI-10001098"/>
    <x v="1"/>
    <s v="Binders"/>
    <s v="Acco D-Ring Binder w/DublLock"/>
    <n v="51.311999999999998"/>
    <n v="4"/>
    <n v="0.2"/>
    <n v="17.96"/>
    <n v="3"/>
    <x v="14"/>
    <n v="4"/>
    <x v="14"/>
  </r>
  <r>
    <n v="463"/>
    <s v="CA-2017-109869"/>
    <d v="2017-04-22T00:00:00"/>
    <d v="2017-04-29T00:00:00"/>
    <s v="Standard Class"/>
    <s v="TN-21040"/>
    <s v="Tanja Norvell"/>
    <s v="Home Office"/>
    <s v="United States"/>
    <s v="Phoenix"/>
    <s v="Arizona"/>
    <n v="85023"/>
    <x v="1"/>
    <s v="FUR-FU-10000023"/>
    <x v="0"/>
    <s v="Furnishings"/>
    <s v="Eldon Wave Desk Accessories"/>
    <n v="23.56"/>
    <n v="6"/>
    <n v="0"/>
    <n v="8.01"/>
    <n v="5"/>
    <x v="25"/>
    <n v="2"/>
    <x v="25"/>
  </r>
  <r>
    <n v="464"/>
    <s v="CA-2017-109869"/>
    <d v="2017-04-22T00:00:00"/>
    <d v="2017-04-29T00:00:00"/>
    <s v="Standard Class"/>
    <s v="TN-21040"/>
    <s v="Tanja Norvell"/>
    <s v="Home Office"/>
    <s v="United States"/>
    <s v="Phoenix"/>
    <s v="Arizona"/>
    <n v="85023"/>
    <x v="1"/>
    <s v="FUR-TA-10001889"/>
    <x v="0"/>
    <s v="Tables"/>
    <s v="Bush Advantage Collection Racetrack Conference Table"/>
    <n v="1272.6300000000001"/>
    <n v="3"/>
    <n v="0"/>
    <n v="330.88"/>
    <n v="5"/>
    <x v="25"/>
    <n v="2"/>
    <x v="25"/>
  </r>
  <r>
    <n v="465"/>
    <s v="CA-2017-109869"/>
    <d v="2017-04-22T00:00:00"/>
    <d v="2017-04-29T00:00:00"/>
    <s v="Standard Class"/>
    <s v="TN-21040"/>
    <s v="Tanja Norvell"/>
    <s v="Home Office"/>
    <s v="United States"/>
    <s v="Phoenix"/>
    <s v="Arizona"/>
    <n v="85023"/>
    <x v="1"/>
    <s v="OFF-BI-10000315"/>
    <x v="1"/>
    <s v="Binders"/>
    <s v="Poly Designer Cover &amp; Back"/>
    <n v="28.484999999999999"/>
    <n v="9"/>
    <n v="0.2"/>
    <n v="6.27"/>
    <n v="5"/>
    <x v="25"/>
    <n v="2"/>
    <x v="25"/>
  </r>
  <r>
    <n v="466"/>
    <s v="CA-2017-109869"/>
    <d v="2017-04-22T00:00:00"/>
    <d v="2017-04-29T00:00:00"/>
    <s v="Standard Class"/>
    <s v="TN-21040"/>
    <s v="Tanja Norvell"/>
    <s v="Home Office"/>
    <s v="United States"/>
    <s v="Phoenix"/>
    <s v="Arizona"/>
    <n v="85023"/>
    <x v="1"/>
    <s v="OFF-SU-10003505"/>
    <x v="1"/>
    <s v="Supplies"/>
    <s v="Premier Electric Letter Opener"/>
    <n v="185.376"/>
    <n v="2"/>
    <n v="0"/>
    <n v="33.369999999999997"/>
    <n v="5"/>
    <x v="25"/>
    <n v="2"/>
    <x v="25"/>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n v="78.272000000000006"/>
    <n v="6"/>
    <n v="0"/>
    <n v="16.440000000000001"/>
    <n v="5"/>
    <x v="25"/>
    <n v="2"/>
    <x v="25"/>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n v="254.744"/>
    <n v="10"/>
    <n v="0.3"/>
    <n v="-84.07"/>
    <n v="1"/>
    <x v="26"/>
    <n v="1"/>
    <x v="26"/>
  </r>
  <r>
    <n v="469"/>
    <s v="CA-2018-154907"/>
    <d v="2018-03-31T00:00:00"/>
    <d v="2018-04-04T00:00:00"/>
    <s v="Standard Class"/>
    <s v="DS-13180"/>
    <s v="David Smith"/>
    <s v="Corporate"/>
    <s v="United States"/>
    <s v="Amarillo"/>
    <s v="Texas"/>
    <n v="79109"/>
    <x v="2"/>
    <s v="FUR-BO-10002824"/>
    <x v="0"/>
    <s v="Bookcases"/>
    <s v="Bush Mission Pointe Library"/>
    <n v="205.33279999999999"/>
    <n v="10"/>
    <n v="0"/>
    <n v="51.33"/>
    <n v="1"/>
    <x v="42"/>
    <n v="1"/>
    <x v="42"/>
  </r>
  <r>
    <n v="470"/>
    <s v="US-2017-100419"/>
    <d v="2017-12-16T00:00:00"/>
    <d v="2017-12-20T00:00:00"/>
    <s v="Second Class"/>
    <s v="CC-12670"/>
    <s v="Craig Carreira"/>
    <s v="Consumer"/>
    <s v="United States"/>
    <s v="Chicago"/>
    <s v="Illinois"/>
    <n v="60610"/>
    <x v="2"/>
    <s v="OFF-BI-10002194"/>
    <x v="1"/>
    <s v="Binders"/>
    <s v="Cardinal Hold-It CD Pocket"/>
    <n v="4.7880000000000003"/>
    <n v="10"/>
    <n v="0.3"/>
    <n v="-1.68"/>
    <n v="1"/>
    <x v="5"/>
    <n v="4"/>
    <x v="5"/>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n v="55.48"/>
    <n v="5"/>
    <n v="0.1"/>
    <n v="4.99"/>
    <n v="1"/>
    <x v="14"/>
    <n v="4"/>
    <x v="14"/>
  </r>
  <r>
    <n v="472"/>
    <s v="CA-2015-144666"/>
    <d v="2015-11-09T00:00:00"/>
    <d v="2015-11-11T00:00:00"/>
    <s v="Second Class"/>
    <s v="JP-15520"/>
    <s v="Jeremy Pistek"/>
    <s v="Consumer"/>
    <s v="United States"/>
    <s v="San Francisco"/>
    <s v="California"/>
    <n v="94110"/>
    <x v="1"/>
    <s v="OFF-ST-10002743"/>
    <x v="1"/>
    <s v="Storage"/>
    <s v="SAFCO Boltless Steel Shelving"/>
    <n v="340.92"/>
    <n v="1"/>
    <n v="0"/>
    <n v="34.090000000000003"/>
    <n v="6"/>
    <x v="7"/>
    <n v="4"/>
    <x v="7"/>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n v="7"/>
    <n v="0.3"/>
    <n v="-22.27"/>
    <n v="6"/>
    <x v="7"/>
    <n v="4"/>
    <x v="7"/>
  </r>
  <r>
    <n v="474"/>
    <s v="CA-2015-144666"/>
    <d v="2015-11-09T00:00:00"/>
    <d v="2015-11-11T00:00:00"/>
    <s v="Second Class"/>
    <s v="JP-15520"/>
    <s v="Jeremy Pistek"/>
    <s v="Consumer"/>
    <s v="United States"/>
    <s v="San Francisco"/>
    <s v="California"/>
    <n v="94110"/>
    <x v="1"/>
    <s v="TEC-PH-10002680"/>
    <x v="2"/>
    <s v="Phones"/>
    <s v="Samsung Galaxy Note 3"/>
    <n v="703.96799999999996"/>
    <n v="2"/>
    <n v="0.3"/>
    <n v="-204.15"/>
    <n v="6"/>
    <x v="7"/>
    <n v="4"/>
    <x v="7"/>
  </r>
  <r>
    <n v="475"/>
    <s v="CA-2015-144666"/>
    <d v="2015-11-09T00:00:00"/>
    <d v="2015-11-11T00:00:00"/>
    <s v="Second Class"/>
    <s v="JP-15520"/>
    <s v="Jeremy Pistek"/>
    <s v="Consumer"/>
    <s v="United States"/>
    <s v="San Francisco"/>
    <s v="California"/>
    <n v="94110"/>
    <x v="1"/>
    <s v="OFF-ST-10001321"/>
    <x v="1"/>
    <s v="Storage"/>
    <s v="Decoflex Hanging Personal Folder File, Blue"/>
    <n v="92.52"/>
    <n v="8"/>
    <n v="0.3"/>
    <n v="-21.28"/>
    <n v="6"/>
    <x v="7"/>
    <n v="4"/>
    <x v="7"/>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n v="10"/>
    <n v="0.1"/>
    <n v="11.28"/>
    <n v="6"/>
    <x v="7"/>
    <n v="4"/>
    <x v="7"/>
  </r>
  <r>
    <n v="477"/>
    <s v="CA-2015-144666"/>
    <d v="2015-11-09T00:00:00"/>
    <d v="2015-11-11T00:00:00"/>
    <s v="Second Class"/>
    <s v="JP-15520"/>
    <s v="Jeremy Pistek"/>
    <s v="Consumer"/>
    <s v="United States"/>
    <s v="San Francisco"/>
    <s v="California"/>
    <n v="94110"/>
    <x v="1"/>
    <s v="OFF-PA-10003465"/>
    <x v="1"/>
    <s v="Paper"/>
    <s v="Xerox 1912"/>
    <n v="94.85"/>
    <n v="5"/>
    <n v="0"/>
    <n v="30.35"/>
    <n v="6"/>
    <x v="7"/>
    <n v="4"/>
    <x v="7"/>
  </r>
  <r>
    <n v="478"/>
    <s v="CA-2017-103891"/>
    <d v="2017-07-12T00:00:00"/>
    <d v="2017-07-19T00:00:00"/>
    <s v="Standard Class"/>
    <s v="KH-16690"/>
    <s v="Kristen Hastings"/>
    <s v="Corporate"/>
    <s v="United States"/>
    <s v="Los Angeles"/>
    <s v="California"/>
    <n v="90008"/>
    <x v="1"/>
    <s v="TEC-PH-10000149"/>
    <x v="2"/>
    <s v="Phones"/>
    <s v="Cisco SPA525G2 IP Phone - Wireless"/>
    <n v="95.76"/>
    <n v="1"/>
    <n v="0.2"/>
    <n v="22.02"/>
    <n v="1"/>
    <x v="16"/>
    <n v="3"/>
    <x v="16"/>
  </r>
  <r>
    <n v="479"/>
    <s v="CA-2017-152632"/>
    <d v="2017-10-27T00:00:00"/>
    <d v="2017-11-02T00:00:00"/>
    <s v="Standard Class"/>
    <s v="JE-15475"/>
    <s v="Jeremy Ellison"/>
    <s v="Consumer"/>
    <s v="United States"/>
    <s v="Troy"/>
    <s v="New York"/>
    <n v="12180"/>
    <x v="3"/>
    <s v="FUR-FU-10002671"/>
    <x v="0"/>
    <s v="Furnishings"/>
    <s v="Electrix 20W Halogen Replacement Bulb for Zoom-In Desk Lamp"/>
    <n v="40.200000000000003"/>
    <n v="2"/>
    <n v="0.3"/>
    <n v="-12.46"/>
    <n v="1"/>
    <x v="32"/>
    <n v="4"/>
    <x v="32"/>
  </r>
  <r>
    <n v="480"/>
    <s v="CA-2017-100790"/>
    <d v="2017-06-26T00:00:00"/>
    <d v="2017-07-02T00:00:00"/>
    <s v="Standard Class"/>
    <s v="JG-15805"/>
    <s v="John Grady"/>
    <s v="Corporate"/>
    <s v="United States"/>
    <s v="New York City"/>
    <s v="New York"/>
    <n v="10024"/>
    <x v="3"/>
    <s v="OFF-AR-10003045"/>
    <x v="1"/>
    <s v="Art"/>
    <s v="Prang Colored Pencils"/>
    <n v="14.7"/>
    <n v="2"/>
    <n v="0"/>
    <n v="2.79"/>
    <n v="2"/>
    <x v="1"/>
    <n v="2"/>
    <x v="1"/>
  </r>
  <r>
    <n v="481"/>
    <s v="CA-2017-100790"/>
    <d v="2017-06-26T00:00:00"/>
    <d v="2017-07-02T00:00:00"/>
    <s v="Standard Class"/>
    <s v="JG-15805"/>
    <s v="John Grady"/>
    <s v="Corporate"/>
    <s v="United States"/>
    <s v="New York City"/>
    <s v="New York"/>
    <n v="10024"/>
    <x v="3"/>
    <s v="OFF-ST-10000689"/>
    <x v="1"/>
    <s v="Storage"/>
    <s v="Fellowes Strictly Business Drawer File, Letter/Legal Size"/>
    <n v="704.25"/>
    <n v="6"/>
    <n v="0.1"/>
    <n v="84.51"/>
    <n v="2"/>
    <x v="1"/>
    <n v="2"/>
    <x v="1"/>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n v="6"/>
    <n v="0.2"/>
    <n v="0.45"/>
    <n v="1"/>
    <x v="18"/>
    <n v="4"/>
    <x v="18"/>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n v="5.96"/>
    <n v="6"/>
    <n v="0"/>
    <n v="0.42"/>
    <n v="2"/>
    <x v="39"/>
    <n v="3"/>
    <x v="39"/>
  </r>
  <r>
    <n v="484"/>
    <s v="CA-2015-127691"/>
    <d v="2015-07-22T00:00:00"/>
    <d v="2015-07-27T00:00:00"/>
    <s v="Standard Class"/>
    <s v="EM-14065"/>
    <s v="Erin Mull"/>
    <s v="Consumer"/>
    <s v="United States"/>
    <s v="New York City"/>
    <s v="New York"/>
    <n v="10024"/>
    <x v="3"/>
    <s v="TEC-AC-10002567"/>
    <x v="2"/>
    <s v="Accessories"/>
    <s v="Logitech G602 Wireless Gaming Mouse"/>
    <n v="159.97999999999999"/>
    <n v="3"/>
    <n v="0.2"/>
    <n v="49.59"/>
    <n v="2"/>
    <x v="39"/>
    <n v="3"/>
    <x v="39"/>
  </r>
  <r>
    <n v="485"/>
    <s v="CA-2018-140963"/>
    <d v="2018-06-10T00:00:00"/>
    <d v="2018-06-13T00:00:00"/>
    <s v="First Class"/>
    <s v="MT-18070"/>
    <s v="Michelle Tran"/>
    <s v="Home Office"/>
    <s v="United States"/>
    <s v="Los Angeles"/>
    <s v="California"/>
    <n v="90045"/>
    <x v="1"/>
    <s v="OFF-LA-10003923"/>
    <x v="1"/>
    <s v="Labels"/>
    <s v="Alphabetical Labels for Top Tab Filing"/>
    <n v="29.6"/>
    <n v="9"/>
    <n v="0.2"/>
    <n v="3.85"/>
    <n v="3"/>
    <x v="27"/>
    <n v="2"/>
    <x v="27"/>
  </r>
  <r>
    <n v="486"/>
    <s v="CA-2018-140963"/>
    <d v="2018-06-10T00:00:00"/>
    <d v="2018-06-13T00:00:00"/>
    <s v="First Class"/>
    <s v="MT-18070"/>
    <s v="Michelle Tran"/>
    <s v="Home Office"/>
    <s v="United States"/>
    <s v="Los Angeles"/>
    <s v="California"/>
    <n v="90045"/>
    <x v="1"/>
    <s v="FUR-BO-10001337"/>
    <x v="0"/>
    <s v="Bookcases"/>
    <s v="O'Sullivan Living Dimensions 2-Shelf Bookcases"/>
    <n v="514.16499999999996"/>
    <n v="7"/>
    <n v="0.2"/>
    <n v="87.41"/>
    <n v="3"/>
    <x v="27"/>
    <n v="2"/>
    <x v="27"/>
  </r>
  <r>
    <n v="487"/>
    <s v="CA-2018-140963"/>
    <d v="2018-06-10T00:00:00"/>
    <d v="2018-06-13T00:00:00"/>
    <s v="First Class"/>
    <s v="MT-18070"/>
    <s v="Michelle Tran"/>
    <s v="Home Office"/>
    <s v="United States"/>
    <s v="Los Angeles"/>
    <s v="California"/>
    <n v="90045"/>
    <x v="1"/>
    <s v="TEC-PH-10001924"/>
    <x v="2"/>
    <s v="Phones"/>
    <s v="iHome FM Clock Radio with Lightning Dock"/>
    <n v="279.95999999999998"/>
    <n v="9"/>
    <n v="0.3"/>
    <n v="-16.8"/>
    <n v="3"/>
    <x v="27"/>
    <n v="2"/>
    <x v="27"/>
  </r>
  <r>
    <n v="488"/>
    <s v="CA-2015-154627"/>
    <d v="2015-10-29T00:00:00"/>
    <d v="2015-10-31T00:00:00"/>
    <s v="First Class"/>
    <s v="SA-20830"/>
    <s v="Sue Ann Reed"/>
    <s v="Consumer"/>
    <s v="United States"/>
    <s v="Chicago"/>
    <s v="Illinois"/>
    <n v="60610"/>
    <x v="2"/>
    <s v="TEC-PH-10001363"/>
    <x v="2"/>
    <s v="Phones"/>
    <s v="Apple iPhone 5S"/>
    <n v="2735.9520000000002"/>
    <n v="10"/>
    <n v="0"/>
    <n v="738.71"/>
    <n v="1"/>
    <x v="18"/>
    <n v="4"/>
    <x v="18"/>
  </r>
  <r>
    <n v="489"/>
    <s v="CA-2015-133753"/>
    <d v="2015-06-09T00:00:00"/>
    <d v="2015-06-13T00:00:00"/>
    <s v="Second Class"/>
    <s v="CW-11905"/>
    <s v="Carl Weiss"/>
    <s v="Home Office"/>
    <s v="United States"/>
    <s v="Huntsville"/>
    <s v="Texas"/>
    <n v="77340"/>
    <x v="2"/>
    <s v="TEC-PH-10000376"/>
    <x v="2"/>
    <s v="Phones"/>
    <s v="Square Credit Card Reader"/>
    <n v="7.992"/>
    <n v="10"/>
    <n v="0.1"/>
    <n v="2.72"/>
    <n v="3"/>
    <x v="3"/>
    <n v="2"/>
    <x v="3"/>
  </r>
  <r>
    <n v="490"/>
    <s v="CA-2015-133753"/>
    <d v="2015-06-09T00:00:00"/>
    <d v="2015-06-13T00:00:00"/>
    <s v="Second Class"/>
    <s v="CW-11905"/>
    <s v="Carl Weiss"/>
    <s v="Home Office"/>
    <s v="United States"/>
    <s v="Huntsville"/>
    <s v="Texas"/>
    <n v="77340"/>
    <x v="2"/>
    <s v="TEC-AC-10000303"/>
    <x v="2"/>
    <s v="Accessories"/>
    <s v="Logitech M510 Wireless Mouse"/>
    <n v="63.984000000000002"/>
    <n v="8"/>
    <n v="0.1"/>
    <n v="14.08"/>
    <n v="3"/>
    <x v="3"/>
    <n v="2"/>
    <x v="3"/>
  </r>
  <r>
    <n v="491"/>
    <s v="CA-2015-133753"/>
    <d v="2015-06-09T00:00:00"/>
    <d v="2015-06-13T00:00:00"/>
    <s v="Second Class"/>
    <s v="CW-11905"/>
    <s v="Carl Weiss"/>
    <s v="Home Office"/>
    <s v="United States"/>
    <s v="Huntsville"/>
    <s v="Texas"/>
    <n v="77340"/>
    <x v="2"/>
    <s v="OFF-AR-10001953"/>
    <x v="1"/>
    <s v="Art"/>
    <s v="Boston 1645 Deluxe Heavier-Duty Electric Pencil Sharpener"/>
    <n v="70.367999999999995"/>
    <n v="6"/>
    <n v="0"/>
    <n v="23.93"/>
    <n v="3"/>
    <x v="3"/>
    <n v="2"/>
    <x v="3"/>
  </r>
  <r>
    <n v="492"/>
    <s v="CA-2015-113362"/>
    <d v="2015-09-14T00:00:00"/>
    <d v="2015-09-19T00:00:00"/>
    <s v="Standard Class"/>
    <s v="AJ-10960"/>
    <s v="Astrea Jones"/>
    <s v="Consumer"/>
    <s v="United States"/>
    <s v="Rochester"/>
    <s v="New York"/>
    <n v="14609"/>
    <x v="3"/>
    <s v="OFF-ST-10001809"/>
    <x v="1"/>
    <s v="Storage"/>
    <s v="Fellowes Officeware Wire Shelving"/>
    <n v="449.15"/>
    <n v="1"/>
    <n v="0"/>
    <n v="22.46"/>
    <n v="2"/>
    <x v="30"/>
    <n v="3"/>
    <x v="30"/>
  </r>
  <r>
    <n v="493"/>
    <s v="CA-2015-113362"/>
    <d v="2015-09-14T00:00:00"/>
    <d v="2015-09-19T00:00:00"/>
    <s v="Standard Class"/>
    <s v="AJ-10960"/>
    <s v="Astrea Jones"/>
    <s v="Consumer"/>
    <s v="United States"/>
    <s v="Rochester"/>
    <s v="New York"/>
    <n v="14609"/>
    <x v="3"/>
    <s v="OFF-EN-10003845"/>
    <x v="1"/>
    <s v="Envelopes"/>
    <s v="Colored Envelopes"/>
    <n v="11.07"/>
    <n v="1"/>
    <n v="0.2"/>
    <n v="1.1100000000000001"/>
    <n v="2"/>
    <x v="30"/>
    <n v="3"/>
    <x v="30"/>
  </r>
  <r>
    <n v="494"/>
    <s v="CA-2017-169166"/>
    <d v="2017-05-09T00:00:00"/>
    <d v="2017-05-14T00:00:00"/>
    <s v="Standard Class"/>
    <s v="SS-20590"/>
    <s v="Sonia Sunley"/>
    <s v="Consumer"/>
    <s v="United States"/>
    <s v="Seattle"/>
    <s v="Washington"/>
    <n v="98115"/>
    <x v="1"/>
    <s v="TEC-AC-10000991"/>
    <x v="2"/>
    <s v="Accessories"/>
    <s v="Sony Micro Vault Click 8 GB USB 2.0 Flash Drive"/>
    <n v="93.98"/>
    <n v="3"/>
    <n v="0"/>
    <n v="21.62"/>
    <n v="1"/>
    <x v="35"/>
    <n v="2"/>
    <x v="35"/>
  </r>
  <r>
    <n v="495"/>
    <s v="US-2017-120929"/>
    <d v="2017-03-18T00:00:00"/>
    <d v="2017-03-21T00:00:00"/>
    <s v="Second Class"/>
    <s v="RO-19780"/>
    <s v="Rose O'Brian"/>
    <s v="Consumer"/>
    <s v="United States"/>
    <s v="Memphis"/>
    <s v="Tennessee"/>
    <n v="38109"/>
    <x v="0"/>
    <s v="FUR-TA-10001857"/>
    <x v="0"/>
    <s v="Tables"/>
    <s v="Balt Solid Wood Rectangular Table"/>
    <n v="189.88200000000001"/>
    <n v="7"/>
    <n v="0.1"/>
    <n v="13.29"/>
    <n v="1"/>
    <x v="17"/>
    <n v="1"/>
    <x v="17"/>
  </r>
  <r>
    <n v="496"/>
    <s v="CA-2016-134782"/>
    <d v="2016-12-27T00:00:00"/>
    <d v="2016-12-31T00:00:00"/>
    <s v="Standard Class"/>
    <s v="MD-17350"/>
    <s v="Maribeth Dona"/>
    <s v="Consumer"/>
    <s v="United States"/>
    <s v="Fayetteville"/>
    <s v="Arkansas"/>
    <n v="72701"/>
    <x v="0"/>
    <s v="OFF-EN-10001434"/>
    <x v="1"/>
    <s v="Envelopes"/>
    <s v="Strathmore #10 Envelopes, Ultimate White"/>
    <n v="105.42"/>
    <n v="3"/>
    <n v="0.2"/>
    <n v="36.9"/>
    <n v="1"/>
    <x v="14"/>
    <n v="4"/>
    <x v="14"/>
  </r>
  <r>
    <n v="497"/>
    <s v="CA-2017-126158"/>
    <d v="2017-07-25T00:00:00"/>
    <d v="2017-07-31T00:00:00"/>
    <s v="Standard Class"/>
    <s v="SC-20095"/>
    <s v="Sanjit Chand"/>
    <s v="Consumer"/>
    <s v="United States"/>
    <s v="Costa Mesa"/>
    <s v="California"/>
    <n v="92627"/>
    <x v="1"/>
    <s v="OFF-BI-10002498"/>
    <x v="1"/>
    <s v="Binders"/>
    <s v="Clear Mylar Reinforcing Strips"/>
    <n v="119.616"/>
    <n v="7"/>
    <n v="0"/>
    <n v="39.47"/>
    <n v="4"/>
    <x v="16"/>
    <n v="3"/>
    <x v="16"/>
  </r>
  <r>
    <n v="498"/>
    <s v="CA-2017-126158"/>
    <d v="2017-07-25T00:00:00"/>
    <d v="2017-07-31T00:00:00"/>
    <s v="Standard Class"/>
    <s v="SC-20095"/>
    <s v="Sanjit Chand"/>
    <s v="Consumer"/>
    <s v="United States"/>
    <s v="Costa Mesa"/>
    <s v="California"/>
    <n v="92627"/>
    <x v="1"/>
    <s v="FUR-FU-10004864"/>
    <x v="0"/>
    <s v="Furnishings"/>
    <s v="Howard Miller 14-1/2&quot; Diameter Chrome Round Wall Clock"/>
    <n v="255.76"/>
    <n v="10"/>
    <n v="0"/>
    <n v="63.94"/>
    <n v="4"/>
    <x v="16"/>
    <n v="3"/>
    <x v="16"/>
  </r>
  <r>
    <n v="499"/>
    <s v="CA-2017-126158"/>
    <d v="2017-07-25T00:00:00"/>
    <d v="2017-07-31T00:00:00"/>
    <s v="Standard Class"/>
    <s v="SC-20095"/>
    <s v="Sanjit Chand"/>
    <s v="Consumer"/>
    <s v="United States"/>
    <s v="Costa Mesa"/>
    <s v="California"/>
    <n v="92627"/>
    <x v="1"/>
    <s v="FUR-CH-10002602"/>
    <x v="0"/>
    <s v="Chairs"/>
    <s v="DMI Arturo Collection Mission-style Design Wood Chair"/>
    <n v="241.56800000000001"/>
    <n v="3"/>
    <n v="0.1"/>
    <n v="82.13"/>
    <n v="4"/>
    <x v="16"/>
    <n v="3"/>
    <x v="16"/>
  </r>
  <r>
    <n v="500"/>
    <s v="CA-2017-126158"/>
    <d v="2017-07-25T00:00:00"/>
    <d v="2017-07-31T00:00:00"/>
    <s v="Standard Class"/>
    <s v="SC-20095"/>
    <s v="Sanjit Chand"/>
    <s v="Consumer"/>
    <s v="United States"/>
    <s v="Costa Mesa"/>
    <s v="California"/>
    <n v="92627"/>
    <x v="1"/>
    <s v="FUR-FU-10000073"/>
    <x v="0"/>
    <s v="Furnishings"/>
    <s v="Deflect-O Glasstique Clear Desk Accessories"/>
    <n v="69.3"/>
    <n v="5"/>
    <n v="0.1"/>
    <n v="19.399999999999999"/>
    <n v="4"/>
    <x v="16"/>
    <n v="3"/>
    <x v="16"/>
  </r>
  <r>
    <n v="501"/>
    <s v="US-2017-105578"/>
    <d v="2017-05-30T00:00:00"/>
    <d v="2017-06-04T00:00:00"/>
    <s v="Standard Class"/>
    <s v="MY-17380"/>
    <s v="Maribeth Yedwab"/>
    <s v="Corporate"/>
    <s v="United States"/>
    <s v="Parker"/>
    <s v="Colorado"/>
    <n v="80134"/>
    <x v="1"/>
    <s v="OFF-BI-10001670"/>
    <x v="1"/>
    <s v="Binders"/>
    <s v="Vinyl Sectional Post Binders"/>
    <n v="22.62"/>
    <n v="1"/>
    <n v="0.2"/>
    <n v="7.92"/>
    <n v="5"/>
    <x v="35"/>
    <n v="2"/>
    <x v="35"/>
  </r>
  <r>
    <n v="502"/>
    <s v="US-2017-105578"/>
    <d v="2017-05-30T00:00:00"/>
    <d v="2017-06-04T00:00:00"/>
    <s v="Standard Class"/>
    <s v="MY-17380"/>
    <s v="Maribeth Yedwab"/>
    <s v="Corporate"/>
    <s v="United States"/>
    <s v="Parker"/>
    <s v="Colorado"/>
    <n v="80134"/>
    <x v="1"/>
    <s v="OFF-BI-10001658"/>
    <x v="1"/>
    <s v="Binders"/>
    <s v="GBC Standard Therm-A-Bind Covers"/>
    <n v="14.952"/>
    <n v="7"/>
    <n v="0.1"/>
    <n v="1.64"/>
    <n v="5"/>
    <x v="35"/>
    <n v="2"/>
    <x v="35"/>
  </r>
  <r>
    <n v="503"/>
    <s v="US-2017-105578"/>
    <d v="2017-05-30T00:00:00"/>
    <d v="2017-06-04T00:00:00"/>
    <s v="Standard Class"/>
    <s v="MY-17380"/>
    <s v="Maribeth Yedwab"/>
    <s v="Corporate"/>
    <s v="United States"/>
    <s v="Parker"/>
    <s v="Colorado"/>
    <n v="80134"/>
    <x v="1"/>
    <s v="FUR-CH-10001215"/>
    <x v="0"/>
    <s v="Chairs"/>
    <s v="Global Troy Executive Leather Low-Back Tilter"/>
    <n v="801.56799999999998"/>
    <n v="3"/>
    <n v="0.3"/>
    <n v="-160.31"/>
    <n v="5"/>
    <x v="35"/>
    <n v="2"/>
    <x v="35"/>
  </r>
  <r>
    <n v="504"/>
    <s v="US-2017-105578"/>
    <d v="2017-05-30T00:00:00"/>
    <d v="2017-06-04T00:00:00"/>
    <s v="Standard Class"/>
    <s v="MY-17380"/>
    <s v="Maribeth Yedwab"/>
    <s v="Corporate"/>
    <s v="United States"/>
    <s v="Parker"/>
    <s v="Colorado"/>
    <n v="80134"/>
    <x v="1"/>
    <s v="OFF-BI-10000831"/>
    <x v="1"/>
    <s v="Binders"/>
    <s v="Storex Flexible Poly Binders with Double Pockets"/>
    <n v="2.3759999999999999"/>
    <n v="7"/>
    <n v="0.2"/>
    <n v="0.52"/>
    <n v="5"/>
    <x v="35"/>
    <n v="2"/>
    <x v="35"/>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n v="32.792000000000002"/>
    <n v="3"/>
    <n v="0.3"/>
    <n v="-2.2999999999999998"/>
    <n v="5"/>
    <x v="35"/>
    <n v="2"/>
    <x v="35"/>
  </r>
  <r>
    <n v="506"/>
    <s v="CA-2018-134978"/>
    <d v="2018-11-12T00:00:00"/>
    <d v="2018-11-15T00:00:00"/>
    <s v="Second Class"/>
    <s v="EB-13705"/>
    <s v="Ed Braxton"/>
    <s v="Corporate"/>
    <s v="United States"/>
    <s v="New York City"/>
    <s v="New York"/>
    <n v="10024"/>
    <x v="3"/>
    <s v="OFF-BI-10003274"/>
    <x v="1"/>
    <s v="Binders"/>
    <s v="Avery Durable Slant Ring Binders, No Labels"/>
    <n v="15.92"/>
    <n v="1"/>
    <n v="0.1"/>
    <n v="1.91"/>
    <n v="1"/>
    <x v="23"/>
    <n v="4"/>
    <x v="23"/>
  </r>
  <r>
    <n v="507"/>
    <s v="CA-2016-145352"/>
    <d v="2016-03-16T00:00:00"/>
    <d v="2016-03-22T00:00:00"/>
    <s v="Standard Class"/>
    <s v="CM-12385"/>
    <s v="Christopher Martinez"/>
    <s v="Consumer"/>
    <s v="United States"/>
    <s v="Atlanta"/>
    <s v="Georgia"/>
    <n v="30318"/>
    <x v="0"/>
    <s v="OFF-AR-10001662"/>
    <x v="1"/>
    <s v="Art"/>
    <s v="Rogers Handheld Barrel Pencil Sharpener"/>
    <n v="2.74"/>
    <n v="1"/>
    <n v="0.3"/>
    <n v="-0.82"/>
    <n v="4"/>
    <x v="29"/>
    <n v="1"/>
    <x v="29"/>
  </r>
  <r>
    <n v="508"/>
    <s v="CA-2016-145352"/>
    <d v="2016-03-16T00:00:00"/>
    <d v="2016-03-22T00:00:00"/>
    <s v="Standard Class"/>
    <s v="CM-12385"/>
    <s v="Christopher Martinez"/>
    <s v="Consumer"/>
    <s v="United States"/>
    <s v="Atlanta"/>
    <s v="Georgia"/>
    <n v="30318"/>
    <x v="0"/>
    <s v="OFF-AR-10003856"/>
    <x v="1"/>
    <s v="Art"/>
    <s v="Newell 344"/>
    <n v="8.34"/>
    <n v="8"/>
    <n v="0.3"/>
    <n v="-1.58"/>
    <n v="4"/>
    <x v="29"/>
    <n v="1"/>
    <x v="29"/>
  </r>
  <r>
    <n v="509"/>
    <s v="CA-2016-145352"/>
    <d v="2016-03-16T00:00:00"/>
    <d v="2016-03-22T00:00:00"/>
    <s v="Standard Class"/>
    <s v="CM-12385"/>
    <s v="Christopher Martinez"/>
    <s v="Consumer"/>
    <s v="United States"/>
    <s v="Atlanta"/>
    <s v="Georgia"/>
    <n v="30318"/>
    <x v="0"/>
    <s v="OFF-ST-10001228"/>
    <x v="1"/>
    <s v="Storage"/>
    <s v="Personal File Boxes with Fold-Down Carry Handle"/>
    <n v="46.74"/>
    <n v="3"/>
    <n v="0.1"/>
    <n v="7.01"/>
    <n v="4"/>
    <x v="29"/>
    <n v="1"/>
    <x v="29"/>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n v="6354.95"/>
    <n v="7"/>
    <n v="0"/>
    <n v="1652.29"/>
    <n v="4"/>
    <x v="29"/>
    <n v="1"/>
    <x v="29"/>
  </r>
  <r>
    <n v="511"/>
    <s v="CA-2018-135307"/>
    <d v="2018-11-26T00:00:00"/>
    <d v="2018-11-27T00:00:00"/>
    <s v="First Class"/>
    <s v="LS-17245"/>
    <s v="Lynn Smith"/>
    <s v="Consumer"/>
    <s v="United States"/>
    <s v="Gladstone"/>
    <s v="Missouri"/>
    <n v="64118"/>
    <x v="2"/>
    <s v="FUR-FU-10001290"/>
    <x v="0"/>
    <s v="Furnishings"/>
    <s v="Executive Impressions Supervisor Wall Clock"/>
    <n v="126.3"/>
    <n v="2"/>
    <n v="0.2"/>
    <n v="21.47"/>
    <n v="2"/>
    <x v="23"/>
    <n v="4"/>
    <x v="23"/>
  </r>
  <r>
    <n v="512"/>
    <s v="CA-2018-135307"/>
    <d v="2018-11-26T00:00:00"/>
    <d v="2018-11-27T00:00:00"/>
    <s v="First Class"/>
    <s v="LS-17245"/>
    <s v="Lynn Smith"/>
    <s v="Consumer"/>
    <s v="United States"/>
    <s v="Gladstone"/>
    <s v="Missouri"/>
    <n v="64118"/>
    <x v="2"/>
    <s v="TEC-AC-10002399"/>
    <x v="2"/>
    <s v="Accessories"/>
    <s v="SanDisk Cruzer 32 GB USB Flash Drive"/>
    <n v="38.04"/>
    <n v="8"/>
    <n v="0"/>
    <n v="8.75"/>
    <n v="2"/>
    <x v="23"/>
    <n v="4"/>
    <x v="23"/>
  </r>
  <r>
    <n v="513"/>
    <s v="CA-2017-106341"/>
    <d v="2017-10-20T00:00:00"/>
    <d v="2017-10-23T00:00:00"/>
    <s v="First Class"/>
    <s v="LF-17185"/>
    <s v="Luke Foster"/>
    <s v="Consumer"/>
    <s v="United States"/>
    <s v="Newark"/>
    <s v="Ohio"/>
    <n v="43055"/>
    <x v="3"/>
    <s v="OFF-AR-10002053"/>
    <x v="1"/>
    <s v="Art"/>
    <s v="Premium Writing Pencils, Soft, #2 by Central Association for the Blind"/>
    <n v="7.1520000000000001"/>
    <n v="8"/>
    <n v="0.1"/>
    <n v="1.43"/>
    <n v="1"/>
    <x v="32"/>
    <n v="4"/>
    <x v="32"/>
  </r>
  <r>
    <n v="514"/>
    <s v="CA-2018-163405"/>
    <d v="2018-12-21T00:00:00"/>
    <d v="2018-12-25T00:00:00"/>
    <s v="Standard Class"/>
    <s v="BN-11515"/>
    <s v="Bradley Nguyen"/>
    <s v="Consumer"/>
    <s v="United States"/>
    <s v="Los Angeles"/>
    <s v="California"/>
    <n v="90049"/>
    <x v="1"/>
    <s v="OFF-AR-10003811"/>
    <x v="1"/>
    <s v="Art"/>
    <s v="Newell 327"/>
    <n v="6.63"/>
    <n v="7"/>
    <n v="0"/>
    <n v="1.59"/>
    <n v="2"/>
    <x v="22"/>
    <n v="4"/>
    <x v="22"/>
  </r>
  <r>
    <n v="515"/>
    <s v="CA-2018-163405"/>
    <d v="2018-12-21T00:00:00"/>
    <d v="2018-12-25T00:00:00"/>
    <s v="Standard Class"/>
    <s v="BN-11515"/>
    <s v="Bradley Nguyen"/>
    <s v="Consumer"/>
    <s v="United States"/>
    <s v="Los Angeles"/>
    <s v="California"/>
    <n v="90049"/>
    <x v="1"/>
    <s v="OFF-AR-10001246"/>
    <x v="1"/>
    <s v="Art"/>
    <s v="Newell 317"/>
    <n v="5.88"/>
    <n v="10"/>
    <n v="0.2"/>
    <n v="1"/>
    <n v="2"/>
    <x v="22"/>
    <n v="4"/>
    <x v="22"/>
  </r>
  <r>
    <n v="516"/>
    <s v="CA-2018-127432"/>
    <d v="2018-01-22T00:00:00"/>
    <d v="2018-01-27T00:00:00"/>
    <s v="Standard Class"/>
    <s v="AD-10180"/>
    <s v="Alan Dominguez"/>
    <s v="Home Office"/>
    <s v="United States"/>
    <s v="Great Falls"/>
    <s v="Montana"/>
    <n v="59405"/>
    <x v="1"/>
    <s v="TEC-CO-10003236"/>
    <x v="2"/>
    <s v="Copiers"/>
    <s v="Canon Image Class D660 Copier"/>
    <n v="2999.95"/>
    <n v="9"/>
    <n v="0.3"/>
    <n v="-569.99"/>
    <n v="4"/>
    <x v="44"/>
    <n v="1"/>
    <x v="44"/>
  </r>
  <r>
    <n v="517"/>
    <s v="CA-2018-127432"/>
    <d v="2018-01-22T00:00:00"/>
    <d v="2018-01-27T00:00:00"/>
    <s v="Standard Class"/>
    <s v="AD-10180"/>
    <s v="Alan Dominguez"/>
    <s v="Home Office"/>
    <s v="United States"/>
    <s v="Great Falls"/>
    <s v="Montana"/>
    <n v="59405"/>
    <x v="1"/>
    <s v="OFF-ST-10004507"/>
    <x v="1"/>
    <s v="Storage"/>
    <s v="Advantus Rolling Storage Box"/>
    <n v="51.45"/>
    <n v="6"/>
    <n v="0.3"/>
    <n v="-12.35"/>
    <n v="4"/>
    <x v="44"/>
    <n v="1"/>
    <x v="44"/>
  </r>
  <r>
    <n v="518"/>
    <s v="CA-2018-127432"/>
    <d v="2018-01-22T00:00:00"/>
    <d v="2018-01-27T00:00:00"/>
    <s v="Standard Class"/>
    <s v="AD-10180"/>
    <s v="Alan Dominguez"/>
    <s v="Home Office"/>
    <s v="United States"/>
    <s v="Great Falls"/>
    <s v="Montana"/>
    <n v="59405"/>
    <x v="1"/>
    <s v="OFF-PA-10001667"/>
    <x v="1"/>
    <s v="Paper"/>
    <s v="Great White Multi-Use Recycled Paper (20Lb. and 84 Bright)"/>
    <n v="11.96"/>
    <n v="9"/>
    <n v="0.2"/>
    <n v="1.67"/>
    <n v="4"/>
    <x v="44"/>
    <n v="1"/>
    <x v="44"/>
  </r>
  <r>
    <n v="519"/>
    <s v="CA-2018-127432"/>
    <d v="2018-01-22T00:00:00"/>
    <d v="2018-01-27T00:00:00"/>
    <s v="Standard Class"/>
    <s v="AD-10180"/>
    <s v="Alan Dominguez"/>
    <s v="Home Office"/>
    <s v="United States"/>
    <s v="Great Falls"/>
    <s v="Montana"/>
    <n v="59405"/>
    <x v="1"/>
    <s v="OFF-ST-10004459"/>
    <x v="1"/>
    <s v="Storage"/>
    <s v="Tennsco Single-Tier Lockers"/>
    <n v="1126.02"/>
    <n v="5"/>
    <n v="0.2"/>
    <n v="326.55"/>
    <n v="4"/>
    <x v="44"/>
    <n v="1"/>
    <x v="44"/>
  </r>
  <r>
    <n v="520"/>
    <s v="CA-2016-157812"/>
    <d v="2016-03-22T00:00:00"/>
    <d v="2016-03-26T00:00:00"/>
    <s v="Standard Class"/>
    <s v="DB-13210"/>
    <s v="Dean Braden"/>
    <s v="Consumer"/>
    <s v="United States"/>
    <s v="Houston"/>
    <s v="Texas"/>
    <n v="77041"/>
    <x v="2"/>
    <s v="TEC-AC-10000171"/>
    <x v="2"/>
    <s v="Accessories"/>
    <s v="Verbatim 25 GB 6x Blu-ray Single Layer Recordable Disc, 25/Pack"/>
    <n v="18.391999999999999"/>
    <n v="4"/>
    <n v="0.1"/>
    <n v="1.1000000000000001"/>
    <n v="3"/>
    <x v="29"/>
    <n v="1"/>
    <x v="29"/>
  </r>
  <r>
    <n v="521"/>
    <s v="CA-2016-157812"/>
    <d v="2016-03-22T00:00:00"/>
    <d v="2016-03-26T00:00:00"/>
    <s v="Standard Class"/>
    <s v="DB-13210"/>
    <s v="Dean Braden"/>
    <s v="Consumer"/>
    <s v="United States"/>
    <s v="Houston"/>
    <s v="Texas"/>
    <n v="77041"/>
    <x v="2"/>
    <s v="OFF-ST-10000736"/>
    <x v="1"/>
    <s v="Storage"/>
    <s v="Carina Double Wide Media Storage Towers in Natural &amp; Black"/>
    <n v="129.56800000000001"/>
    <n v="7"/>
    <n v="0.1"/>
    <n v="42.76"/>
    <n v="3"/>
    <x v="29"/>
    <n v="1"/>
    <x v="29"/>
  </r>
  <r>
    <n v="522"/>
    <s v="CA-2016-157812"/>
    <d v="2016-03-22T00:00:00"/>
    <d v="2016-03-26T00:00:00"/>
    <s v="Standard Class"/>
    <s v="DB-13210"/>
    <s v="Dean Braden"/>
    <s v="Consumer"/>
    <s v="United States"/>
    <s v="Houston"/>
    <s v="Texas"/>
    <n v="77041"/>
    <x v="2"/>
    <s v="OFF-BI-10000285"/>
    <x v="1"/>
    <s v="Binders"/>
    <s v="XtraLife ClearVue Slant-D Ring Binders by Cardinal"/>
    <n v="14.112"/>
    <n v="5"/>
    <n v="0.3"/>
    <n v="-2.2599999999999998"/>
    <n v="3"/>
    <x v="29"/>
    <n v="1"/>
    <x v="29"/>
  </r>
  <r>
    <n v="523"/>
    <s v="CA-2018-145142"/>
    <d v="2018-01-23T00:00:00"/>
    <d v="2018-01-25T00:00:00"/>
    <s v="First Class"/>
    <s v="MC-17605"/>
    <s v="Matt Connell"/>
    <s v="Corporate"/>
    <s v="United States"/>
    <s v="Detroit"/>
    <s v="Michigan"/>
    <n v="48234"/>
    <x v="2"/>
    <s v="FUR-TA-10001857"/>
    <x v="0"/>
    <s v="Tables"/>
    <s v="Balt Solid Wood Rectangular Table"/>
    <n v="210.98"/>
    <n v="8"/>
    <n v="0.1"/>
    <n v="18.989999999999998"/>
    <n v="1"/>
    <x v="44"/>
    <n v="1"/>
    <x v="44"/>
  </r>
  <r>
    <n v="524"/>
    <s v="US-2017-139486"/>
    <d v="2017-05-21T00:00:00"/>
    <d v="2017-05-23T00:00:00"/>
    <s v="First Class"/>
    <s v="LH-17155"/>
    <s v="Logan Haushalter"/>
    <s v="Consumer"/>
    <s v="United States"/>
    <s v="Los Angeles"/>
    <s v="California"/>
    <n v="90032"/>
    <x v="1"/>
    <s v="TEC-PH-10003555"/>
    <x v="2"/>
    <s v="Phones"/>
    <s v="Motorola HK250 Universal Bluetooth Headset"/>
    <n v="55.176000000000002"/>
    <n v="6"/>
    <n v="0"/>
    <n v="14.9"/>
    <n v="2"/>
    <x v="35"/>
    <n v="2"/>
    <x v="35"/>
  </r>
  <r>
    <n v="525"/>
    <s v="US-2017-139486"/>
    <d v="2017-05-21T00:00:00"/>
    <d v="2017-05-23T00:00:00"/>
    <s v="First Class"/>
    <s v="LH-17155"/>
    <s v="Logan Haushalter"/>
    <s v="Consumer"/>
    <s v="United States"/>
    <s v="Los Angeles"/>
    <s v="California"/>
    <n v="90032"/>
    <x v="1"/>
    <s v="TEC-AC-10003832"/>
    <x v="2"/>
    <s v="Accessories"/>
    <s v="ImationÂ 16GB Mini TravelDrive USB 2.0Â Flash Drive"/>
    <n v="66.260000000000005"/>
    <n v="6"/>
    <n v="0"/>
    <n v="17.89"/>
    <n v="2"/>
    <x v="35"/>
    <n v="2"/>
    <x v="35"/>
  </r>
  <r>
    <n v="526"/>
    <s v="CA-2016-158792"/>
    <d v="2016-12-26T00:00:00"/>
    <d v="2017-01-02T00:00:00"/>
    <s v="Standard Class"/>
    <s v="BD-11605"/>
    <s v="Brian Dahlen"/>
    <s v="Consumer"/>
    <s v="United States"/>
    <s v="Lawrence"/>
    <s v="Massachusetts"/>
    <n v="1841"/>
    <x v="3"/>
    <s v="OFF-FA-10002815"/>
    <x v="1"/>
    <s v="Fasteners"/>
    <s v="Staples"/>
    <n v="22.2"/>
    <n v="6"/>
    <n v="0.3"/>
    <n v="-4.22"/>
    <n v="1"/>
    <x v="14"/>
    <n v="4"/>
    <x v="14"/>
  </r>
  <r>
    <n v="527"/>
    <s v="CA-2018-113558"/>
    <d v="2018-10-21T00:00:00"/>
    <d v="2018-10-26T00:00:00"/>
    <s v="Standard Class"/>
    <s v="PH-18790"/>
    <s v="Patricia Hirasaki"/>
    <s v="Home Office"/>
    <s v="United States"/>
    <s v="Lakeland"/>
    <s v="Florida"/>
    <n v="33801"/>
    <x v="0"/>
    <s v="FUR-CH-10003379"/>
    <x v="0"/>
    <s v="Chairs"/>
    <s v="Global Commerce Series High-Back Swivel/Tilt Chairs"/>
    <n v="683.952"/>
    <n v="6"/>
    <n v="0"/>
    <n v="109.43"/>
    <n v="2"/>
    <x v="13"/>
    <n v="4"/>
    <x v="13"/>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n v="45.695999999999998"/>
    <n v="4"/>
    <n v="0.3"/>
    <n v="-11.88"/>
    <n v="2"/>
    <x v="13"/>
    <n v="4"/>
    <x v="13"/>
  </r>
  <r>
    <n v="529"/>
    <s v="US-2016-138303"/>
    <d v="2016-09-03T00:00:00"/>
    <d v="2016-09-07T00:00:00"/>
    <s v="Standard Class"/>
    <s v="MG-18145"/>
    <s v="Mike Gockenbach"/>
    <s v="Consumer"/>
    <s v="United States"/>
    <s v="Philadelphia"/>
    <s v="Pennsylvania"/>
    <n v="19134"/>
    <x v="3"/>
    <s v="OFF-ST-10004963"/>
    <x v="1"/>
    <s v="Storage"/>
    <s v="Eldon Gobal File Keepers"/>
    <n v="36.335999999999999"/>
    <n v="6"/>
    <n v="0.2"/>
    <n v="12.72"/>
    <n v="3"/>
    <x v="11"/>
    <n v="3"/>
    <x v="11"/>
  </r>
  <r>
    <n v="530"/>
    <s v="US-2016-138303"/>
    <d v="2016-09-03T00:00:00"/>
    <d v="2016-09-07T00:00:00"/>
    <s v="Standard Class"/>
    <s v="MG-18145"/>
    <s v="Mike Gockenbach"/>
    <s v="Consumer"/>
    <s v="United States"/>
    <s v="Philadelphia"/>
    <s v="Pennsylvania"/>
    <n v="19134"/>
    <x v="3"/>
    <s v="OFF-SU-10002881"/>
    <x v="1"/>
    <s v="Supplies"/>
    <s v="Martin Yale Chadless Opener Electric Letter Opener"/>
    <n v="666.24800000000005"/>
    <n v="8"/>
    <n v="0.1"/>
    <n v="39.97"/>
    <n v="3"/>
    <x v="11"/>
    <n v="3"/>
    <x v="11"/>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n v="52.512"/>
    <n v="2"/>
    <n v="0.2"/>
    <n v="7.88"/>
    <n v="3"/>
    <x v="11"/>
    <n v="3"/>
    <x v="11"/>
  </r>
  <r>
    <n v="532"/>
    <s v="CA-2016-102848"/>
    <d v="2016-11-07T00:00:00"/>
    <d v="2016-11-09T00:00:00"/>
    <s v="Second Class"/>
    <s v="KB-16240"/>
    <s v="Karen Bern"/>
    <s v="Corporate"/>
    <s v="United States"/>
    <s v="Los Angeles"/>
    <s v="California"/>
    <n v="90036"/>
    <x v="1"/>
    <s v="FUR-CH-10000595"/>
    <x v="0"/>
    <s v="Chairs"/>
    <s v="Safco Contoured Stacking Chairs"/>
    <n v="190.72"/>
    <n v="4"/>
    <n v="0"/>
    <n v="28.61"/>
    <n v="1"/>
    <x v="6"/>
    <n v="4"/>
    <x v="6"/>
  </r>
  <r>
    <n v="533"/>
    <s v="US-2018-129441"/>
    <d v="2018-09-07T00:00:00"/>
    <d v="2018-09-11T00:00:00"/>
    <s v="Standard Class"/>
    <s v="JC-15340"/>
    <s v="Jasper Cacioppo"/>
    <s v="Consumer"/>
    <s v="United States"/>
    <s v="Los Angeles"/>
    <s v="California"/>
    <n v="90032"/>
    <x v="1"/>
    <s v="FUR-FU-10000448"/>
    <x v="0"/>
    <s v="Furnishings"/>
    <s v="Tenex Chairmats For Use With Carpeted Floors"/>
    <n v="47.94"/>
    <n v="10"/>
    <n v="0.1"/>
    <n v="14.38"/>
    <n v="1"/>
    <x v="15"/>
    <n v="3"/>
    <x v="15"/>
  </r>
  <r>
    <n v="534"/>
    <s v="CA-2017-168753"/>
    <d v="2017-05-29T00:00:00"/>
    <d v="2017-06-01T00:00:00"/>
    <s v="Second Class"/>
    <s v="RL-19615"/>
    <s v="Rob Lucas"/>
    <s v="Consumer"/>
    <s v="United States"/>
    <s v="Montgomery"/>
    <s v="Alabama"/>
    <n v="36116"/>
    <x v="0"/>
    <s v="TEC-PH-10000984"/>
    <x v="2"/>
    <s v="Phones"/>
    <s v="Panasonic KX-TG9471B"/>
    <n v="979.95"/>
    <n v="8"/>
    <n v="0"/>
    <n v="205.79"/>
    <n v="2"/>
    <x v="35"/>
    <n v="2"/>
    <x v="35"/>
  </r>
  <r>
    <n v="535"/>
    <s v="CA-2017-168753"/>
    <d v="2017-05-29T00:00:00"/>
    <d v="2017-06-01T00:00:00"/>
    <s v="Second Class"/>
    <s v="RL-19615"/>
    <s v="Rob Lucas"/>
    <s v="Consumer"/>
    <s v="United States"/>
    <s v="Montgomery"/>
    <s v="Alabama"/>
    <n v="36116"/>
    <x v="0"/>
    <s v="OFF-BI-10002557"/>
    <x v="1"/>
    <s v="Binders"/>
    <s v="Presstex Flexible Ring Binders"/>
    <n v="22.75"/>
    <n v="8"/>
    <n v="0.3"/>
    <n v="-7.51"/>
    <n v="2"/>
    <x v="35"/>
    <n v="2"/>
    <x v="35"/>
  </r>
  <r>
    <n v="536"/>
    <s v="CA-2017-126613"/>
    <d v="2017-07-10T00:00:00"/>
    <d v="2017-07-16T00:00:00"/>
    <s v="Standard Class"/>
    <s v="AA-10375"/>
    <s v="Allen Armold"/>
    <s v="Consumer"/>
    <s v="United States"/>
    <s v="Mesa"/>
    <s v="Arizona"/>
    <n v="85204"/>
    <x v="1"/>
    <s v="OFF-ST-10001325"/>
    <x v="1"/>
    <s v="Storage"/>
    <s v="Sterilite Officeware Hinged File Box"/>
    <n v="16.768000000000001"/>
    <n v="8"/>
    <n v="0.3"/>
    <n v="-5.87"/>
    <n v="1"/>
    <x v="16"/>
    <n v="3"/>
    <x v="16"/>
  </r>
  <r>
    <n v="537"/>
    <s v="US-2018-122637"/>
    <d v="2018-09-03T00:00:00"/>
    <d v="2018-09-08T00:00:00"/>
    <s v="Second Class"/>
    <s v="EP-13915"/>
    <s v="Emily Phan"/>
    <s v="Consumer"/>
    <s v="United States"/>
    <s v="Chicago"/>
    <s v="Illinois"/>
    <n v="60653"/>
    <x v="2"/>
    <s v="OFF-BI-10002429"/>
    <x v="1"/>
    <s v="Binders"/>
    <s v="Premier Elliptical Ring Binder, Black"/>
    <n v="42.616"/>
    <n v="6"/>
    <n v="0.1"/>
    <n v="12.36"/>
    <n v="1"/>
    <x v="15"/>
    <n v="3"/>
    <x v="15"/>
  </r>
  <r>
    <n v="538"/>
    <s v="CA-2016-147851"/>
    <d v="2016-12-03T00:00:00"/>
    <d v="2016-12-08T00:00:00"/>
    <s v="Standard Class"/>
    <s v="MP-17470"/>
    <s v="Mark Packer"/>
    <s v="Home Office"/>
    <s v="United States"/>
    <s v="New York City"/>
    <s v="New York"/>
    <n v="10009"/>
    <x v="3"/>
    <s v="OFF-BI-10004528"/>
    <x v="1"/>
    <s v="Binders"/>
    <s v="Cardinal Poly Pocket Divider Pockets for Ring Binders"/>
    <n v="10.752000000000001"/>
    <n v="9"/>
    <n v="0"/>
    <n v="2.9"/>
    <n v="1"/>
    <x v="14"/>
    <n v="4"/>
    <x v="14"/>
  </r>
  <r>
    <n v="539"/>
    <s v="CA-2016-134894"/>
    <d v="2016-12-07T00:00:00"/>
    <d v="2016-12-11T00:00:00"/>
    <s v="Standard Class"/>
    <s v="DK-12985"/>
    <s v="Darren Koutras"/>
    <s v="Consumer"/>
    <s v="United States"/>
    <s v="Henderson"/>
    <s v="Kentucky"/>
    <n v="42420"/>
    <x v="0"/>
    <s v="OFF-AP-10001271"/>
    <x v="1"/>
    <s v="Appliances"/>
    <s v="Eureka The Boss Cordless Rechargeable Stick Vac"/>
    <n v="152.94"/>
    <n v="3"/>
    <n v="0"/>
    <n v="30.59"/>
    <n v="2"/>
    <x v="14"/>
    <n v="4"/>
    <x v="14"/>
  </r>
  <r>
    <n v="540"/>
    <s v="CA-2016-134894"/>
    <d v="2016-12-07T00:00:00"/>
    <d v="2016-12-11T00:00:00"/>
    <s v="Standard Class"/>
    <s v="DK-12985"/>
    <s v="Darren Koutras"/>
    <s v="Consumer"/>
    <s v="United States"/>
    <s v="Henderson"/>
    <s v="Kentucky"/>
    <n v="42420"/>
    <x v="0"/>
    <s v="FUR-CH-10002647"/>
    <x v="0"/>
    <s v="Chairs"/>
    <s v="Situations Contoured Folding Chairs, 4/Set"/>
    <n v="283.92"/>
    <n v="1"/>
    <n v="0"/>
    <n v="51.11"/>
    <n v="2"/>
    <x v="14"/>
    <n v="4"/>
    <x v="14"/>
  </r>
  <r>
    <n v="541"/>
    <s v="CA-2015-140795"/>
    <d v="2015-02-01T00:00:00"/>
    <d v="2015-02-03T00:00:00"/>
    <s v="First Class"/>
    <s v="BD-11500"/>
    <s v="Bradley Drucker"/>
    <s v="Consumer"/>
    <s v="United States"/>
    <s v="Green Bay"/>
    <s v="Wisconsin"/>
    <n v="54302"/>
    <x v="2"/>
    <s v="TEC-AC-10001432"/>
    <x v="2"/>
    <s v="Accessories"/>
    <s v="Enermax Aurora Lite Keyboard"/>
    <n v="468.9"/>
    <n v="10"/>
    <n v="0"/>
    <n v="154.74"/>
    <n v="1"/>
    <x v="45"/>
    <n v="1"/>
    <x v="45"/>
  </r>
  <r>
    <n v="542"/>
    <s v="CA-2017-136924"/>
    <d v="2017-07-14T00:00:00"/>
    <d v="2017-07-17T00:00:00"/>
    <s v="First Class"/>
    <s v="ES-14080"/>
    <s v="Erin Smith"/>
    <s v="Corporate"/>
    <s v="United States"/>
    <s v="Tucson"/>
    <s v="Arizona"/>
    <n v="85705"/>
    <x v="1"/>
    <s v="TEC-PH-10002262"/>
    <x v="2"/>
    <s v="Phones"/>
    <s v="LG Electronics Tone+ HBS-730 Bluetooth Headset"/>
    <n v="380.86399999999998"/>
    <n v="4"/>
    <n v="0"/>
    <n v="57.13"/>
    <n v="1"/>
    <x v="16"/>
    <n v="3"/>
    <x v="16"/>
  </r>
  <r>
    <n v="543"/>
    <s v="US-2016-120161"/>
    <d v="2016-12-18T00:00:00"/>
    <d v="2016-12-23T00:00:00"/>
    <s v="Standard Class"/>
    <s v="LM-17065"/>
    <s v="Liz MacKendrick"/>
    <s v="Consumer"/>
    <s v="United States"/>
    <s v="Springfield"/>
    <s v="Ohio"/>
    <n v="45503"/>
    <x v="3"/>
    <s v="OFF-ST-10001809"/>
    <x v="1"/>
    <s v="Storage"/>
    <s v="Fellowes Officeware Wire Shelving"/>
    <n v="646.77599999999995"/>
    <n v="8"/>
    <n v="0.2"/>
    <n v="84.08"/>
    <n v="1"/>
    <x v="14"/>
    <n v="4"/>
    <x v="14"/>
  </r>
  <r>
    <n v="544"/>
    <s v="CA-2015-103849"/>
    <d v="2015-05-11T00:00:00"/>
    <d v="2015-05-16T00:00:00"/>
    <s v="Standard Class"/>
    <s v="PG-18895"/>
    <s v="Paul Gonzalez"/>
    <s v="Consumer"/>
    <s v="United States"/>
    <s v="Fort Worth"/>
    <s v="Texas"/>
    <n v="76106"/>
    <x v="2"/>
    <s v="TEC-AC-10001465"/>
    <x v="2"/>
    <s v="Accessories"/>
    <s v="SanDisk Cruzer 64 GB USB Flash Drive"/>
    <n v="58.112000000000002"/>
    <n v="7"/>
    <n v="0.3"/>
    <n v="-12.2"/>
    <n v="3"/>
    <x v="8"/>
    <n v="2"/>
    <x v="8"/>
  </r>
  <r>
    <n v="545"/>
    <s v="CA-2015-103849"/>
    <d v="2015-05-11T00:00:00"/>
    <d v="2015-05-16T00:00:00"/>
    <s v="Standard Class"/>
    <s v="PG-18895"/>
    <s v="Paul Gonzalez"/>
    <s v="Consumer"/>
    <s v="United States"/>
    <s v="Fort Worth"/>
    <s v="Texas"/>
    <n v="76106"/>
    <x v="2"/>
    <s v="TEC-PH-10002597"/>
    <x v="2"/>
    <s v="Phones"/>
    <s v="Xblue XB-1670-86 X16 SmallÂ Office TelephoneÂ - Titanium"/>
    <n v="100.792"/>
    <n v="1"/>
    <n v="0.2"/>
    <n v="11.09"/>
    <n v="3"/>
    <x v="8"/>
    <n v="2"/>
    <x v="8"/>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n v="66.111999999999995"/>
    <n v="9"/>
    <n v="0"/>
    <n v="19.170000000000002"/>
    <n v="3"/>
    <x v="8"/>
    <n v="2"/>
    <x v="8"/>
  </r>
  <r>
    <n v="547"/>
    <s v="CA-2018-162929"/>
    <d v="2018-11-19T00:00:00"/>
    <d v="2018-11-22T00:00:00"/>
    <s v="First Class"/>
    <s v="AS-10135"/>
    <s v="Adrian Shami"/>
    <s v="Home Office"/>
    <s v="United States"/>
    <s v="New York City"/>
    <s v="New York"/>
    <n v="10035"/>
    <x v="3"/>
    <s v="OFF-BI-10000404"/>
    <x v="1"/>
    <s v="Binders"/>
    <s v="Avery Printable Repositionable Plastic Tabs"/>
    <n v="41.28"/>
    <n v="4"/>
    <n v="0.2"/>
    <n v="9.49"/>
    <n v="2"/>
    <x v="23"/>
    <n v="4"/>
    <x v="23"/>
  </r>
  <r>
    <n v="548"/>
    <s v="CA-2018-162929"/>
    <d v="2018-11-19T00:00:00"/>
    <d v="2018-11-22T00:00:00"/>
    <s v="First Class"/>
    <s v="AS-10135"/>
    <s v="Adrian Shami"/>
    <s v="Home Office"/>
    <s v="United States"/>
    <s v="New York City"/>
    <s v="New York"/>
    <n v="10035"/>
    <x v="3"/>
    <s v="OFF-PA-10002986"/>
    <x v="1"/>
    <s v="Paper"/>
    <s v="Xerox 1898"/>
    <n v="13.36"/>
    <n v="3"/>
    <n v="0.3"/>
    <n v="-4.28"/>
    <n v="2"/>
    <x v="23"/>
    <n v="4"/>
    <x v="23"/>
  </r>
  <r>
    <n v="549"/>
    <s v="CA-2016-113173"/>
    <d v="2016-11-15T00:00:00"/>
    <d v="2016-11-17T00:00:00"/>
    <s v="Second Class"/>
    <s v="DK-13225"/>
    <s v="Dean Katz"/>
    <s v="Corporate"/>
    <s v="United States"/>
    <s v="Chicago"/>
    <s v="Illinois"/>
    <n v="60653"/>
    <x v="2"/>
    <s v="OFF-ST-10000604"/>
    <x v="1"/>
    <s v="Storage"/>
    <s v="Home/Office Personal File Carts"/>
    <n v="250.27199999999999"/>
    <n v="5"/>
    <n v="0"/>
    <n v="45.05"/>
    <n v="3"/>
    <x v="6"/>
    <n v="4"/>
    <x v="6"/>
  </r>
  <r>
    <n v="550"/>
    <s v="CA-2016-113173"/>
    <d v="2016-11-15T00:00:00"/>
    <d v="2016-11-17T00:00:00"/>
    <s v="Second Class"/>
    <s v="DK-13225"/>
    <s v="Dean Katz"/>
    <s v="Corporate"/>
    <s v="United States"/>
    <s v="Chicago"/>
    <s v="Illinois"/>
    <n v="60653"/>
    <x v="2"/>
    <s v="OFF-BI-10004738"/>
    <x v="1"/>
    <s v="Binders"/>
    <s v="Flexible Leather- Look Classic Collection Ring Binder"/>
    <n v="11.364000000000001"/>
    <n v="6"/>
    <n v="0.1"/>
    <n v="1.48"/>
    <n v="3"/>
    <x v="6"/>
    <n v="4"/>
    <x v="6"/>
  </r>
  <r>
    <n v="551"/>
    <s v="CA-2016-113173"/>
    <d v="2016-11-15T00:00:00"/>
    <d v="2016-11-17T00:00:00"/>
    <s v="Second Class"/>
    <s v="DK-13225"/>
    <s v="Dean Katz"/>
    <s v="Corporate"/>
    <s v="United States"/>
    <s v="Chicago"/>
    <s v="Illinois"/>
    <n v="60653"/>
    <x v="2"/>
    <s v="OFF-SU-10001935"/>
    <x v="1"/>
    <s v="Supplies"/>
    <s v="Staple remover"/>
    <n v="8.7200000000000006"/>
    <n v="6"/>
    <n v="0"/>
    <n v="1.05"/>
    <n v="3"/>
    <x v="6"/>
    <n v="4"/>
    <x v="6"/>
  </r>
  <r>
    <n v="552"/>
    <s v="CA-2017-136406"/>
    <d v="2017-04-15T00:00:00"/>
    <d v="2017-04-17T00:00:00"/>
    <s v="Second Class"/>
    <s v="BD-11320"/>
    <s v="Bill Donatelli"/>
    <s v="Consumer"/>
    <s v="United States"/>
    <s v="San Francisco"/>
    <s v="California"/>
    <n v="94110"/>
    <x v="1"/>
    <s v="FUR-CH-10002024"/>
    <x v="0"/>
    <s v="Chairs"/>
    <s v="HON 5400 Series Task Chairs for Big and Tall"/>
    <n v="1121.568"/>
    <n v="6"/>
    <n v="0.2"/>
    <n v="347.69"/>
    <n v="1"/>
    <x v="25"/>
    <n v="2"/>
    <x v="25"/>
  </r>
  <r>
    <n v="553"/>
    <s v="CA-2018-112774"/>
    <d v="2018-09-11T00:00:00"/>
    <d v="2018-09-12T00:00:00"/>
    <s v="First Class"/>
    <s v="RC-19960"/>
    <s v="Ryan Crowe"/>
    <s v="Consumer"/>
    <s v="United States"/>
    <s v="Jacksonville"/>
    <s v="Florida"/>
    <n v="32216"/>
    <x v="0"/>
    <s v="FUR-FU-10003039"/>
    <x v="0"/>
    <s v="Furnishings"/>
    <s v="Howard Miller 11-1/2&quot; Diameter Grantwood Wall Clock"/>
    <n v="34.503999999999998"/>
    <n v="1"/>
    <n v="0.2"/>
    <n v="5.18"/>
    <n v="1"/>
    <x v="15"/>
    <n v="3"/>
    <x v="15"/>
  </r>
  <r>
    <n v="554"/>
    <s v="CA-2018-101945"/>
    <d v="2018-11-24T00:00:00"/>
    <d v="2018-11-28T00:00:00"/>
    <s v="Standard Class"/>
    <s v="GT-14710"/>
    <s v="Greg Tran"/>
    <s v="Consumer"/>
    <s v="United States"/>
    <s v="Houston"/>
    <s v="Texas"/>
    <n v="77070"/>
    <x v="2"/>
    <s v="OFF-FA-10004248"/>
    <x v="1"/>
    <s v="Fasteners"/>
    <s v="Advantus T-Pin Paper Clips"/>
    <n v="10.824"/>
    <n v="7"/>
    <n v="0.1"/>
    <n v="2.06"/>
    <n v="1"/>
    <x v="23"/>
    <n v="4"/>
    <x v="23"/>
  </r>
  <r>
    <n v="555"/>
    <s v="CA-2018-100650"/>
    <d v="2018-06-29T00:00:00"/>
    <d v="2018-07-03T00:00:00"/>
    <s v="Second Class"/>
    <s v="DK-13225"/>
    <s v="Dean Katz"/>
    <s v="Corporate"/>
    <s v="United States"/>
    <s v="Anaheim"/>
    <s v="California"/>
    <n v="92804"/>
    <x v="1"/>
    <s v="OFF-ST-10001780"/>
    <x v="1"/>
    <s v="Storage"/>
    <s v="Tennsco 16-Compartment Lockers with Coat Rack"/>
    <n v="1295.78"/>
    <n v="10"/>
    <n v="0.1"/>
    <n v="142.54"/>
    <n v="1"/>
    <x v="27"/>
    <n v="2"/>
    <x v="27"/>
  </r>
  <r>
    <n v="556"/>
    <s v="CA-2015-155852"/>
    <d v="2015-03-03T00:00:00"/>
    <d v="2015-03-07T00:00:00"/>
    <s v="Second Class"/>
    <s v="AJ-10945"/>
    <s v="Ashley Jarboe"/>
    <s v="Consumer"/>
    <s v="United States"/>
    <s v="Wilmington"/>
    <s v="North Carolina"/>
    <n v="28403"/>
    <x v="0"/>
    <s v="OFF-AR-10003560"/>
    <x v="1"/>
    <s v="Art"/>
    <s v="Zebra Zazzle Fluorescent Highlighters"/>
    <n v="19.456"/>
    <n v="10"/>
    <n v="0.2"/>
    <n v="3.7"/>
    <n v="1"/>
    <x v="34"/>
    <n v="1"/>
    <x v="34"/>
  </r>
  <r>
    <n v="557"/>
    <s v="CA-2017-113243"/>
    <d v="2017-06-10T00:00:00"/>
    <d v="2017-06-15T00:00:00"/>
    <s v="Standard Class"/>
    <s v="OT-18730"/>
    <s v="Olvera Toch"/>
    <s v="Consumer"/>
    <s v="United States"/>
    <s v="Los Angeles"/>
    <s v="California"/>
    <n v="90045"/>
    <x v="1"/>
    <s v="OFF-LA-10001297"/>
    <x v="1"/>
    <s v="Labels"/>
    <s v="Avery 473"/>
    <n v="20.7"/>
    <n v="1"/>
    <n v="0"/>
    <n v="6.62"/>
    <n v="3"/>
    <x v="1"/>
    <n v="2"/>
    <x v="1"/>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n v="1335.68"/>
    <n v="4"/>
    <n v="0.3"/>
    <n v="-213.71"/>
    <n v="3"/>
    <x v="1"/>
    <n v="2"/>
    <x v="1"/>
  </r>
  <r>
    <n v="559"/>
    <s v="CA-2017-113243"/>
    <d v="2017-06-10T00:00:00"/>
    <d v="2017-06-15T00:00:00"/>
    <s v="Standard Class"/>
    <s v="OT-18730"/>
    <s v="Olvera Toch"/>
    <s v="Consumer"/>
    <s v="United States"/>
    <s v="Los Angeles"/>
    <s v="California"/>
    <n v="90045"/>
    <x v="1"/>
    <s v="OFF-PA-10003441"/>
    <x v="1"/>
    <s v="Paper"/>
    <s v="Xerox 226"/>
    <n v="32.4"/>
    <n v="3"/>
    <n v="0"/>
    <n v="6.8"/>
    <n v="3"/>
    <x v="1"/>
    <n v="2"/>
    <x v="1"/>
  </r>
  <r>
    <n v="560"/>
    <s v="CA-2018-118731"/>
    <d v="2018-11-20T00:00:00"/>
    <d v="2018-11-22T00:00:00"/>
    <s v="Second Class"/>
    <s v="LP-17080"/>
    <s v="Liz Pelletier"/>
    <s v="Consumer"/>
    <s v="United States"/>
    <s v="San Francisco"/>
    <s v="California"/>
    <n v="94110"/>
    <x v="1"/>
    <s v="FUR-FU-10003347"/>
    <x v="0"/>
    <s v="Furnishings"/>
    <s v="Coloredge Poster Frame"/>
    <n v="42.6"/>
    <n v="9"/>
    <n v="0.3"/>
    <n v="-11.5"/>
    <n v="2"/>
    <x v="23"/>
    <n v="4"/>
    <x v="23"/>
  </r>
  <r>
    <n v="561"/>
    <s v="CA-2018-118731"/>
    <d v="2018-11-20T00:00:00"/>
    <d v="2018-11-22T00:00:00"/>
    <s v="Second Class"/>
    <s v="LP-17080"/>
    <s v="Liz Pelletier"/>
    <s v="Consumer"/>
    <s v="United States"/>
    <s v="San Francisco"/>
    <s v="California"/>
    <n v="94110"/>
    <x v="1"/>
    <s v="OFF-BI-10000069"/>
    <x v="1"/>
    <s v="Binders"/>
    <s v="GBC Prepunched Paper, 19-Hole, for Binding Systems, 24-lb"/>
    <n v="84.055999999999997"/>
    <n v="3"/>
    <n v="0.2"/>
    <n v="11.77"/>
    <n v="2"/>
    <x v="23"/>
    <n v="4"/>
    <x v="23"/>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n v="13"/>
    <n v="6"/>
    <n v="0.2"/>
    <n v="0.91"/>
    <n v="2"/>
    <x v="30"/>
    <n v="3"/>
    <x v="30"/>
  </r>
  <r>
    <n v="563"/>
    <s v="CA-2015-145576"/>
    <d v="2015-09-14T00:00:00"/>
    <d v="2015-09-18T00:00:00"/>
    <s v="Second Class"/>
    <s v="CA-12775"/>
    <s v="Cynthia Arntzen"/>
    <s v="Consumer"/>
    <s v="United States"/>
    <s v="Tampa"/>
    <s v="Florida"/>
    <n v="33614"/>
    <x v="0"/>
    <s v="FUR-FU-10004020"/>
    <x v="0"/>
    <s v="Furnishings"/>
    <s v="Advantus Panel Wall Acrylic Frame"/>
    <n v="13.128"/>
    <n v="1"/>
    <n v="0"/>
    <n v="3.94"/>
    <n v="2"/>
    <x v="30"/>
    <n v="3"/>
    <x v="30"/>
  </r>
  <r>
    <n v="564"/>
    <s v="CA-2016-130736"/>
    <d v="2016-12-07T00:00:00"/>
    <d v="2016-12-09T00:00:00"/>
    <s v="First Class"/>
    <s v="JF-15490"/>
    <s v="Jeremy Farry"/>
    <s v="Consumer"/>
    <s v="United States"/>
    <s v="Seattle"/>
    <s v="Washington"/>
    <n v="98105"/>
    <x v="1"/>
    <s v="OFF-FA-10003467"/>
    <x v="1"/>
    <s v="Fasteners"/>
    <s v="Alliance Big Bands Rubber Bands, 12/Pack"/>
    <n v="3.96"/>
    <n v="1"/>
    <n v="0.1"/>
    <n v="0.32"/>
    <n v="2"/>
    <x v="14"/>
    <n v="4"/>
    <x v="14"/>
  </r>
  <r>
    <n v="565"/>
    <s v="CA-2016-130736"/>
    <d v="2016-12-07T00:00:00"/>
    <d v="2016-12-09T00:00:00"/>
    <s v="First Class"/>
    <s v="JF-15490"/>
    <s v="Jeremy Farry"/>
    <s v="Consumer"/>
    <s v="United States"/>
    <s v="Seattle"/>
    <s v="Washington"/>
    <n v="98105"/>
    <x v="1"/>
    <s v="OFF-LA-10000634"/>
    <x v="1"/>
    <s v="Labels"/>
    <s v="Avery 509"/>
    <n v="2.61"/>
    <n v="8"/>
    <n v="0"/>
    <n v="0.21"/>
    <n v="2"/>
    <x v="14"/>
    <n v="4"/>
    <x v="14"/>
  </r>
  <r>
    <n v="566"/>
    <s v="CA-2018-137099"/>
    <d v="2018-12-07T00:00:00"/>
    <d v="2018-12-10T00:00:00"/>
    <s v="First Class"/>
    <s v="FP-14320"/>
    <s v="Frank Preis"/>
    <s v="Consumer"/>
    <s v="United States"/>
    <s v="Los Angeles"/>
    <s v="California"/>
    <n v="90008"/>
    <x v="1"/>
    <s v="TEC-PH-10002496"/>
    <x v="2"/>
    <s v="Phones"/>
    <s v="Cisco SPA301"/>
    <n v="374.37599999999998"/>
    <n v="3"/>
    <n v="0.3"/>
    <n v="-56.16"/>
    <n v="1"/>
    <x v="22"/>
    <n v="4"/>
    <x v="22"/>
  </r>
  <r>
    <n v="567"/>
    <s v="CA-2018-156951"/>
    <d v="2018-10-01T00:00:00"/>
    <d v="2018-10-08T00:00:00"/>
    <s v="Standard Class"/>
    <s v="EB-13840"/>
    <s v="Ellis Ballard"/>
    <s v="Corporate"/>
    <s v="United States"/>
    <s v="Seattle"/>
    <s v="Washington"/>
    <n v="98105"/>
    <x v="1"/>
    <s v="OFF-PA-10004530"/>
    <x v="1"/>
    <s v="Paper"/>
    <s v="Personal Creations Ink Jet Cards and Labels"/>
    <n v="91.84"/>
    <n v="6"/>
    <n v="0.2"/>
    <n v="29.39"/>
    <n v="4"/>
    <x v="13"/>
    <n v="4"/>
    <x v="13"/>
  </r>
  <r>
    <n v="568"/>
    <s v="CA-2018-156951"/>
    <d v="2018-10-01T00:00:00"/>
    <d v="2018-10-08T00:00:00"/>
    <s v="Standard Class"/>
    <s v="EB-13840"/>
    <s v="Ellis Ballard"/>
    <s v="Corporate"/>
    <s v="United States"/>
    <s v="Seattle"/>
    <s v="Washington"/>
    <n v="98105"/>
    <x v="1"/>
    <s v="OFF-BI-10001107"/>
    <x v="1"/>
    <s v="Binders"/>
    <s v="GBC White Gloss Covers, Plain Front"/>
    <n v="81.087999999999994"/>
    <n v="10"/>
    <n v="0.2"/>
    <n v="18.649999999999999"/>
    <n v="4"/>
    <x v="13"/>
    <n v="4"/>
    <x v="13"/>
  </r>
  <r>
    <n v="569"/>
    <s v="CA-2018-156951"/>
    <d v="2018-10-01T00:00:00"/>
    <d v="2018-10-08T00:00:00"/>
    <s v="Standard Class"/>
    <s v="EB-13840"/>
    <s v="Ellis Ballard"/>
    <s v="Corporate"/>
    <s v="United States"/>
    <s v="Seattle"/>
    <s v="Washington"/>
    <n v="98105"/>
    <x v="1"/>
    <s v="OFF-PA-10004451"/>
    <x v="1"/>
    <s v="Paper"/>
    <s v="Xerox 222"/>
    <n v="19.440000000000001"/>
    <n v="4"/>
    <n v="0.1"/>
    <n v="4.28"/>
    <n v="4"/>
    <x v="13"/>
    <n v="4"/>
    <x v="13"/>
  </r>
  <r>
    <n v="570"/>
    <s v="CA-2018-156951"/>
    <d v="2018-10-01T00:00:00"/>
    <d v="2018-10-08T00:00:00"/>
    <s v="Standard Class"/>
    <s v="EB-13840"/>
    <s v="Ellis Ballard"/>
    <s v="Corporate"/>
    <s v="United States"/>
    <s v="Seattle"/>
    <s v="Washington"/>
    <n v="98105"/>
    <x v="1"/>
    <s v="FUR-CH-10004997"/>
    <x v="0"/>
    <s v="Chairs"/>
    <s v="Hon Every-Day Series Multi-Task Chairs"/>
    <n v="451.15199999999999"/>
    <n v="7"/>
    <n v="0"/>
    <n v="63.16"/>
    <n v="4"/>
    <x v="13"/>
    <n v="4"/>
    <x v="13"/>
  </r>
  <r>
    <n v="571"/>
    <s v="CA-2018-164826"/>
    <d v="2018-12-28T00:00:00"/>
    <d v="2019-01-04T00:00:00"/>
    <s v="Standard Class"/>
    <s v="JF-15415"/>
    <s v="Jennifer Ferguson"/>
    <s v="Consumer"/>
    <s v="United States"/>
    <s v="New York City"/>
    <s v="New York"/>
    <n v="10024"/>
    <x v="3"/>
    <s v="OFF-LA-10001297"/>
    <x v="1"/>
    <s v="Labels"/>
    <s v="Avery 473"/>
    <n v="72.45"/>
    <n v="10"/>
    <n v="0"/>
    <n v="11.59"/>
    <n v="4"/>
    <x v="22"/>
    <n v="4"/>
    <x v="22"/>
  </r>
  <r>
    <n v="572"/>
    <s v="CA-2018-164826"/>
    <d v="2018-12-28T00:00:00"/>
    <d v="2019-01-04T00:00:00"/>
    <s v="Standard Class"/>
    <s v="JF-15415"/>
    <s v="Jennifer Ferguson"/>
    <s v="Consumer"/>
    <s v="United States"/>
    <s v="New York City"/>
    <s v="New York"/>
    <n v="10024"/>
    <x v="3"/>
    <s v="OFF-FA-10000585"/>
    <x v="1"/>
    <s v="Fasteners"/>
    <s v="OIC Bulk Pack Metal Binder Clips"/>
    <n v="13.96"/>
    <n v="1"/>
    <n v="0.1"/>
    <n v="1.81"/>
    <n v="4"/>
    <x v="22"/>
    <n v="4"/>
    <x v="22"/>
  </r>
  <r>
    <n v="573"/>
    <s v="CA-2018-164826"/>
    <d v="2018-12-28T00:00:00"/>
    <d v="2019-01-04T00:00:00"/>
    <s v="Standard Class"/>
    <s v="JF-15415"/>
    <s v="Jennifer Ferguson"/>
    <s v="Consumer"/>
    <s v="United States"/>
    <s v="New York City"/>
    <s v="New York"/>
    <n v="10024"/>
    <x v="3"/>
    <s v="OFF-BI-10001922"/>
    <x v="1"/>
    <s v="Binders"/>
    <s v="Storex Dura Pro Binders"/>
    <n v="33.264000000000003"/>
    <n v="3"/>
    <n v="0"/>
    <n v="6.65"/>
    <n v="4"/>
    <x v="22"/>
    <n v="4"/>
    <x v="22"/>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n v="14.85"/>
    <n v="6"/>
    <n v="0.2"/>
    <n v="5.05"/>
    <n v="4"/>
    <x v="22"/>
    <n v="4"/>
    <x v="22"/>
  </r>
  <r>
    <n v="575"/>
    <s v="CA-2017-127250"/>
    <d v="2017-11-03T00:00:00"/>
    <d v="2017-11-07T00:00:00"/>
    <s v="Standard Class"/>
    <s v="SF-20200"/>
    <s v="Sarah Foster"/>
    <s v="Consumer"/>
    <s v="United States"/>
    <s v="Marysville"/>
    <s v="Washington"/>
    <n v="98270"/>
    <x v="1"/>
    <s v="OFF-AR-10003394"/>
    <x v="1"/>
    <s v="Art"/>
    <s v="Newell 332"/>
    <n v="8.82"/>
    <n v="1"/>
    <n v="0.2"/>
    <n v="0.71"/>
    <n v="1"/>
    <x v="0"/>
    <n v="4"/>
    <x v="0"/>
  </r>
  <r>
    <n v="576"/>
    <s v="CA-2016-149713"/>
    <d v="2016-09-18T00:00:00"/>
    <d v="2016-09-22T00:00:00"/>
    <s v="Second Class"/>
    <s v="TG-21640"/>
    <s v="Trudy Glocke"/>
    <s v="Consumer"/>
    <s v="United States"/>
    <s v="Long Beach"/>
    <s v="California"/>
    <n v="90805"/>
    <x v="1"/>
    <s v="OFF-PA-10004530"/>
    <x v="1"/>
    <s v="Paper"/>
    <s v="Personal Creations Ink Jet Cards and Labels"/>
    <n v="160.72"/>
    <n v="7"/>
    <n v="0"/>
    <n v="8.0399999999999991"/>
    <n v="3"/>
    <x v="11"/>
    <n v="3"/>
    <x v="11"/>
  </r>
  <r>
    <n v="577"/>
    <s v="CA-2016-149713"/>
    <d v="2016-09-18T00:00:00"/>
    <d v="2016-09-22T00:00:00"/>
    <s v="Second Class"/>
    <s v="TG-21640"/>
    <s v="Trudy Glocke"/>
    <s v="Consumer"/>
    <s v="United States"/>
    <s v="Long Beach"/>
    <s v="California"/>
    <n v="90805"/>
    <x v="1"/>
    <s v="OFF-PA-10001450"/>
    <x v="1"/>
    <s v="Paper"/>
    <s v="Rediform S.O.S. Phone Message Books"/>
    <n v="19.920000000000002"/>
    <n v="6"/>
    <n v="0"/>
    <n v="1.39"/>
    <n v="3"/>
    <x v="11"/>
    <n v="3"/>
    <x v="11"/>
  </r>
  <r>
    <n v="578"/>
    <s v="CA-2016-149713"/>
    <d v="2016-09-18T00:00:00"/>
    <d v="2016-09-22T00:00:00"/>
    <s v="Second Class"/>
    <s v="TG-21640"/>
    <s v="Trudy Glocke"/>
    <s v="Consumer"/>
    <s v="United States"/>
    <s v="Long Beach"/>
    <s v="California"/>
    <n v="90805"/>
    <x v="1"/>
    <s v="OFF-SU-10001574"/>
    <x v="1"/>
    <s v="Supplies"/>
    <s v="Acme Value Line Scissors"/>
    <n v="7.3"/>
    <n v="9"/>
    <n v="0.2"/>
    <n v="2.04"/>
    <n v="3"/>
    <x v="11"/>
    <n v="3"/>
    <x v="11"/>
  </r>
  <r>
    <n v="579"/>
    <s v="CA-2018-118640"/>
    <d v="2018-07-20T00:00:00"/>
    <d v="2018-07-26T00:00:00"/>
    <s v="Standard Class"/>
    <s v="CS-11950"/>
    <s v="Carlos Soltero"/>
    <s v="Consumer"/>
    <s v="United States"/>
    <s v="Chicago"/>
    <s v="Illinois"/>
    <n v="60610"/>
    <x v="2"/>
    <s v="OFF-ST-10002974"/>
    <x v="1"/>
    <s v="Storage"/>
    <s v="Trav-L-File Heavy-Duty Shuttle II, Black"/>
    <n v="69.712000000000003"/>
    <n v="5"/>
    <n v="0.1"/>
    <n v="19.52"/>
    <n v="2"/>
    <x v="10"/>
    <n v="3"/>
    <x v="10"/>
  </r>
  <r>
    <n v="580"/>
    <s v="CA-2018-118640"/>
    <d v="2018-07-20T00:00:00"/>
    <d v="2018-07-26T00:00:00"/>
    <s v="Standard Class"/>
    <s v="CS-11950"/>
    <s v="Carlos Soltero"/>
    <s v="Consumer"/>
    <s v="United States"/>
    <s v="Chicago"/>
    <s v="Illinois"/>
    <n v="60610"/>
    <x v="2"/>
    <s v="FUR-FU-10001475"/>
    <x v="0"/>
    <s v="Furnishings"/>
    <s v="Contract Clock, 14&quot;, Brown"/>
    <n v="8.7919999999999998"/>
    <n v="7"/>
    <n v="0.2"/>
    <n v="1.58"/>
    <n v="2"/>
    <x v="10"/>
    <n v="3"/>
    <x v="10"/>
  </r>
  <r>
    <n v="581"/>
    <s v="CA-2016-132906"/>
    <d v="2016-09-10T00:00:00"/>
    <d v="2016-09-14T00:00:00"/>
    <s v="Standard Class"/>
    <s v="CC-12145"/>
    <s v="Charles Crestani"/>
    <s v="Consumer"/>
    <s v="United States"/>
    <s v="Los Angeles"/>
    <s v="California"/>
    <n v="90004"/>
    <x v="1"/>
    <s v="OFF-SU-10004498"/>
    <x v="1"/>
    <s v="Supplies"/>
    <s v="Martin-Yale Premier Letter Opener"/>
    <n v="51.52"/>
    <n v="6"/>
    <n v="0.3"/>
    <n v="-11.85"/>
    <n v="1"/>
    <x v="11"/>
    <n v="3"/>
    <x v="11"/>
  </r>
  <r>
    <n v="582"/>
    <s v="CA-2018-145233"/>
    <d v="2018-12-01T00:00:00"/>
    <d v="2018-12-05T00:00:00"/>
    <s v="Standard Class"/>
    <s v="DV-13465"/>
    <s v="Dianna Vittorini"/>
    <s v="Consumer"/>
    <s v="United States"/>
    <s v="Denver"/>
    <s v="Colorado"/>
    <n v="80219"/>
    <x v="1"/>
    <s v="TEC-PH-10004977"/>
    <x v="2"/>
    <s v="Phones"/>
    <s v="GE 30524EE4"/>
    <n v="470.37599999999998"/>
    <n v="8"/>
    <n v="0"/>
    <n v="112.89"/>
    <n v="5"/>
    <x v="22"/>
    <n v="4"/>
    <x v="22"/>
  </r>
  <r>
    <n v="583"/>
    <s v="CA-2018-145233"/>
    <d v="2018-12-01T00:00:00"/>
    <d v="2018-12-05T00:00:00"/>
    <s v="Standard Class"/>
    <s v="DV-13465"/>
    <s v="Dianna Vittorini"/>
    <s v="Consumer"/>
    <s v="United States"/>
    <s v="Denver"/>
    <s v="Colorado"/>
    <n v="80219"/>
    <x v="1"/>
    <s v="TEC-PH-10000586"/>
    <x v="2"/>
    <s v="Phones"/>
    <s v="AT&amp;T SB67148 SynJ"/>
    <n v="105.584"/>
    <n v="8"/>
    <n v="0.2"/>
    <n v="23.23"/>
    <n v="5"/>
    <x v="22"/>
    <n v="4"/>
    <x v="22"/>
  </r>
  <r>
    <n v="584"/>
    <s v="CA-2018-145233"/>
    <d v="2018-12-01T00:00:00"/>
    <d v="2018-12-05T00:00:00"/>
    <s v="Standard Class"/>
    <s v="DV-13465"/>
    <s v="Dianna Vittorini"/>
    <s v="Consumer"/>
    <s v="United States"/>
    <s v="Denver"/>
    <s v="Colorado"/>
    <n v="80219"/>
    <x v="1"/>
    <s v="OFF-AP-10000358"/>
    <x v="1"/>
    <s v="Appliances"/>
    <s v="Fellowes Basic Home/Office Series Surge Protectors"/>
    <n v="31.152000000000001"/>
    <n v="2"/>
    <n v="0.3"/>
    <n v="-4.3600000000000003"/>
    <n v="5"/>
    <x v="22"/>
    <n v="4"/>
    <x v="22"/>
  </r>
  <r>
    <n v="585"/>
    <s v="CA-2018-145233"/>
    <d v="2018-12-01T00:00:00"/>
    <d v="2018-12-05T00:00:00"/>
    <s v="Standard Class"/>
    <s v="DV-13465"/>
    <s v="Dianna Vittorini"/>
    <s v="Consumer"/>
    <s v="United States"/>
    <s v="Denver"/>
    <s v="Colorado"/>
    <n v="80219"/>
    <x v="1"/>
    <s v="OFF-BI-10002764"/>
    <x v="1"/>
    <s v="Binders"/>
    <s v="Recycled Pressboard Report Cover with Reinforced Top Hinge"/>
    <n v="6.7830000000000004"/>
    <n v="9"/>
    <n v="0.1"/>
    <n v="1.56"/>
    <n v="5"/>
    <x v="22"/>
    <n v="4"/>
    <x v="22"/>
  </r>
  <r>
    <n v="586"/>
    <s v="CA-2018-145233"/>
    <d v="2018-12-01T00:00:00"/>
    <d v="2018-12-05T00:00:00"/>
    <s v="Standard Class"/>
    <s v="DV-13465"/>
    <s v="Dianna Vittorini"/>
    <s v="Consumer"/>
    <s v="United States"/>
    <s v="Denver"/>
    <s v="Colorado"/>
    <n v="80219"/>
    <x v="1"/>
    <s v="TEC-PH-10001254"/>
    <x v="2"/>
    <s v="Phones"/>
    <s v="Jabra BIZ 2300 Duo QD Duo CordedÂ Headset"/>
    <n v="406.36799999999999"/>
    <n v="8"/>
    <n v="0.1"/>
    <n v="48.76"/>
    <n v="5"/>
    <x v="22"/>
    <n v="4"/>
    <x v="22"/>
  </r>
  <r>
    <n v="587"/>
    <s v="CA-2016-128139"/>
    <d v="2016-07-03T00:00:00"/>
    <d v="2016-07-09T00:00:00"/>
    <s v="Standard Class"/>
    <s v="BD-11725"/>
    <s v="Bruce Degenhardt"/>
    <s v="Consumer"/>
    <s v="United States"/>
    <s v="Richmond"/>
    <s v="Kentucky"/>
    <n v="40475"/>
    <x v="0"/>
    <s v="FUR-CH-10003956"/>
    <x v="0"/>
    <s v="Chairs"/>
    <s v="Novimex High-Tech Fabric Mesh Task Chair"/>
    <n v="70.98"/>
    <n v="5"/>
    <n v="0"/>
    <n v="15.62"/>
    <n v="2"/>
    <x v="38"/>
    <n v="3"/>
    <x v="38"/>
  </r>
  <r>
    <n v="588"/>
    <s v="CA-2016-128139"/>
    <d v="2016-07-03T00:00:00"/>
    <d v="2016-07-09T00:00:00"/>
    <s v="Standard Class"/>
    <s v="BD-11725"/>
    <s v="Bruce Degenhardt"/>
    <s v="Consumer"/>
    <s v="United States"/>
    <s v="Richmond"/>
    <s v="Kentucky"/>
    <n v="40475"/>
    <x v="0"/>
    <s v="OFF-LA-10003930"/>
    <x v="1"/>
    <s v="Labels"/>
    <s v="Dot Matrix Printer Tape Reel Labels, White, 5000/Box"/>
    <n v="294.93"/>
    <n v="9"/>
    <n v="0.2"/>
    <n v="29.49"/>
    <n v="2"/>
    <x v="38"/>
    <n v="3"/>
    <x v="38"/>
  </r>
  <r>
    <n v="589"/>
    <s v="US-2017-156986"/>
    <d v="2017-03-20T00:00:00"/>
    <d v="2017-03-24T00:00:00"/>
    <s v="Standard Class"/>
    <s v="ZC-21910"/>
    <s v="Zuschuss Carroll"/>
    <s v="Consumer"/>
    <s v="United States"/>
    <s v="Salem"/>
    <s v="Oregon"/>
    <n v="97301"/>
    <x v="1"/>
    <s v="TEC-PH-10003800"/>
    <x v="2"/>
    <s v="Phones"/>
    <s v="i.Sound Portable Power - 8000 mAh"/>
    <n v="84.784000000000006"/>
    <n v="3"/>
    <n v="0.3"/>
    <n v="-27.13"/>
    <n v="4"/>
    <x v="17"/>
    <n v="1"/>
    <x v="17"/>
  </r>
  <r>
    <n v="590"/>
    <s v="US-2017-156986"/>
    <d v="2017-03-20T00:00:00"/>
    <d v="2017-03-24T00:00:00"/>
    <s v="Standard Class"/>
    <s v="ZC-21910"/>
    <s v="Zuschuss Carroll"/>
    <s v="Consumer"/>
    <s v="United States"/>
    <s v="Salem"/>
    <s v="Oregon"/>
    <n v="97301"/>
    <x v="1"/>
    <s v="OFF-PA-10002005"/>
    <x v="1"/>
    <s v="Paper"/>
    <s v="Xerox 225"/>
    <n v="20.736000000000001"/>
    <n v="9"/>
    <n v="0"/>
    <n v="1.45"/>
    <n v="4"/>
    <x v="17"/>
    <n v="1"/>
    <x v="17"/>
  </r>
  <r>
    <n v="591"/>
    <s v="US-2017-156986"/>
    <d v="2017-03-20T00:00:00"/>
    <d v="2017-03-24T00:00:00"/>
    <s v="Standard Class"/>
    <s v="ZC-21910"/>
    <s v="Zuschuss Carroll"/>
    <s v="Consumer"/>
    <s v="United States"/>
    <s v="Salem"/>
    <s v="Oregon"/>
    <n v="97301"/>
    <x v="1"/>
    <s v="OFF-BI-10002498"/>
    <x v="1"/>
    <s v="Binders"/>
    <s v="Clear Mylar Reinforcing Strips"/>
    <n v="16.821000000000002"/>
    <n v="7"/>
    <n v="0.3"/>
    <n v="-2.35"/>
    <n v="4"/>
    <x v="17"/>
    <n v="1"/>
    <x v="17"/>
  </r>
  <r>
    <n v="592"/>
    <s v="US-2017-156986"/>
    <d v="2017-03-20T00:00:00"/>
    <d v="2017-03-24T00:00:00"/>
    <s v="Standard Class"/>
    <s v="ZC-21910"/>
    <s v="Zuschuss Carroll"/>
    <s v="Consumer"/>
    <s v="United States"/>
    <s v="Salem"/>
    <s v="Oregon"/>
    <n v="97301"/>
    <x v="1"/>
    <s v="OFF-PA-10004101"/>
    <x v="1"/>
    <s v="Paper"/>
    <s v="Xerox 1894"/>
    <n v="10.368"/>
    <n v="9"/>
    <n v="0.2"/>
    <n v="2.1800000000000002"/>
    <n v="4"/>
    <x v="17"/>
    <n v="1"/>
    <x v="17"/>
  </r>
  <r>
    <n v="593"/>
    <s v="CA-2015-135405"/>
    <d v="2015-01-09T00:00:00"/>
    <d v="2015-01-13T00:00:00"/>
    <s v="Standard Class"/>
    <s v="MS-17830"/>
    <s v="Melanie Seite"/>
    <s v="Consumer"/>
    <s v="United States"/>
    <s v="Laredo"/>
    <s v="Texas"/>
    <n v="78041"/>
    <x v="2"/>
    <s v="OFF-AR-10004078"/>
    <x v="1"/>
    <s v="Art"/>
    <s v="Newell 312"/>
    <n v="9.3439999999999994"/>
    <n v="8"/>
    <n v="0.3"/>
    <n v="-1.1200000000000001"/>
    <n v="2"/>
    <x v="46"/>
    <n v="1"/>
    <x v="46"/>
  </r>
  <r>
    <n v="594"/>
    <s v="CA-2015-135405"/>
    <d v="2015-01-09T00:00:00"/>
    <d v="2015-01-13T00:00:00"/>
    <s v="Standard Class"/>
    <s v="MS-17830"/>
    <s v="Melanie Seite"/>
    <s v="Consumer"/>
    <s v="United States"/>
    <s v="Laredo"/>
    <s v="Texas"/>
    <n v="78041"/>
    <x v="2"/>
    <s v="TEC-AC-10001266"/>
    <x v="2"/>
    <s v="Accessories"/>
    <s v="Memorex Micro Travel Drive 8 GB"/>
    <n v="31.2"/>
    <n v="7"/>
    <n v="0"/>
    <n v="4.0599999999999996"/>
    <n v="2"/>
    <x v="46"/>
    <n v="1"/>
    <x v="46"/>
  </r>
  <r>
    <n v="595"/>
    <s v="CA-2015-131450"/>
    <d v="2015-08-08T00:00:00"/>
    <d v="2015-08-15T00:00:00"/>
    <s v="Standard Class"/>
    <s v="LR-16915"/>
    <s v="Lena Radford"/>
    <s v="Consumer"/>
    <s v="United States"/>
    <s v="San Diego"/>
    <s v="California"/>
    <n v="92024"/>
    <x v="1"/>
    <s v="OFF-AP-10004708"/>
    <x v="1"/>
    <s v="Appliances"/>
    <s v="Fellowes Superior 10 Outlet Split Surge Protector"/>
    <n v="76.12"/>
    <n v="3"/>
    <n v="0.1"/>
    <n v="9.9"/>
    <n v="4"/>
    <x v="9"/>
    <n v="3"/>
    <x v="9"/>
  </r>
  <r>
    <n v="596"/>
    <s v="CA-2015-131450"/>
    <d v="2015-08-08T00:00:00"/>
    <d v="2015-08-15T00:00:00"/>
    <s v="Standard Class"/>
    <s v="LR-16915"/>
    <s v="Lena Radford"/>
    <s v="Consumer"/>
    <s v="United States"/>
    <s v="San Diego"/>
    <s v="California"/>
    <n v="92024"/>
    <x v="1"/>
    <s v="TEC-CO-10004115"/>
    <x v="2"/>
    <s v="Copiers"/>
    <s v="Sharp AL-1530CS Digital Copier"/>
    <n v="1199.9760000000001"/>
    <n v="10"/>
    <n v="0.3"/>
    <n v="-84"/>
    <n v="4"/>
    <x v="9"/>
    <n v="3"/>
    <x v="9"/>
  </r>
  <r>
    <n v="597"/>
    <s v="CA-2015-131450"/>
    <d v="2015-08-08T00:00:00"/>
    <d v="2015-08-15T00:00:00"/>
    <s v="Standard Class"/>
    <s v="LR-16915"/>
    <s v="Lena Radford"/>
    <s v="Consumer"/>
    <s v="United States"/>
    <s v="San Diego"/>
    <s v="California"/>
    <n v="92024"/>
    <x v="1"/>
    <s v="TEC-PH-10002398"/>
    <x v="2"/>
    <s v="Phones"/>
    <s v="AT&amp;T 1070 Corded Phone"/>
    <n v="445.96"/>
    <n v="8"/>
    <n v="0.3"/>
    <n v="-93.65"/>
    <n v="4"/>
    <x v="9"/>
    <n v="3"/>
    <x v="9"/>
  </r>
  <r>
    <n v="598"/>
    <s v="CA-2015-131450"/>
    <d v="2015-08-08T00:00:00"/>
    <d v="2015-08-15T00:00:00"/>
    <s v="Standard Class"/>
    <s v="LR-16915"/>
    <s v="Lena Radford"/>
    <s v="Consumer"/>
    <s v="United States"/>
    <s v="San Diego"/>
    <s v="California"/>
    <n v="92024"/>
    <x v="1"/>
    <s v="FUR-FU-10001979"/>
    <x v="0"/>
    <s v="Furnishings"/>
    <s v="Dana Halogen Swing-Arm Architect Lamp"/>
    <n v="327.76"/>
    <n v="7"/>
    <n v="0.1"/>
    <n v="88.5"/>
    <n v="4"/>
    <x v="9"/>
    <n v="3"/>
    <x v="9"/>
  </r>
  <r>
    <n v="599"/>
    <s v="CA-2017-120180"/>
    <d v="2017-07-14T00:00:00"/>
    <d v="2017-07-16T00:00:00"/>
    <s v="First Class"/>
    <s v="TP-21130"/>
    <s v="Theone Pippenger"/>
    <s v="Consumer"/>
    <s v="United States"/>
    <s v="Philadelphia"/>
    <s v="Pennsylvania"/>
    <n v="19134"/>
    <x v="3"/>
    <s v="OFF-SU-10004115"/>
    <x v="1"/>
    <s v="Supplies"/>
    <s v="Acme Stainless Steel Office Snips"/>
    <n v="11.632"/>
    <n v="8"/>
    <n v="0.2"/>
    <n v="3.02"/>
    <n v="1"/>
    <x v="16"/>
    <n v="3"/>
    <x v="16"/>
  </r>
  <r>
    <n v="600"/>
    <s v="US-2017-100720"/>
    <d v="2017-07-16T00:00:00"/>
    <d v="2017-07-21T00:00:00"/>
    <s v="Standard Class"/>
    <s v="CK-12205"/>
    <s v="Chloris Kastensmidt"/>
    <s v="Consumer"/>
    <s v="United States"/>
    <s v="Philadelphia"/>
    <s v="Pennsylvania"/>
    <n v="19120"/>
    <x v="3"/>
    <s v="TEC-PH-10001425"/>
    <x v="2"/>
    <s v="Phones"/>
    <s v="Mophie Juice Pack Helium for iPhone"/>
    <n v="143.982"/>
    <n v="5"/>
    <n v="0.2"/>
    <n v="43.19"/>
    <n v="3"/>
    <x v="16"/>
    <n v="3"/>
    <x v="16"/>
  </r>
  <r>
    <n v="601"/>
    <s v="US-2017-100720"/>
    <d v="2017-07-16T00:00:00"/>
    <d v="2017-07-21T00:00:00"/>
    <s v="Standard Class"/>
    <s v="CK-12205"/>
    <s v="Chloris Kastensmidt"/>
    <s v="Consumer"/>
    <s v="United States"/>
    <s v="Philadelphia"/>
    <s v="Pennsylvania"/>
    <n v="19120"/>
    <x v="3"/>
    <s v="TEC-PH-10003963"/>
    <x v="2"/>
    <s v="Phones"/>
    <s v="GE 2-Jack Phone Line Splitter"/>
    <n v="494.37599999999998"/>
    <n v="5"/>
    <n v="0"/>
    <n v="98.88"/>
    <n v="3"/>
    <x v="16"/>
    <n v="3"/>
    <x v="16"/>
  </r>
  <r>
    <n v="602"/>
    <s v="US-2017-100720"/>
    <d v="2017-07-16T00:00:00"/>
    <d v="2017-07-21T00:00:00"/>
    <s v="Standard Class"/>
    <s v="CK-12205"/>
    <s v="Chloris Kastensmidt"/>
    <s v="Consumer"/>
    <s v="United States"/>
    <s v="Philadelphia"/>
    <s v="Pennsylvania"/>
    <n v="19120"/>
    <x v="3"/>
    <s v="OFF-SU-10001574"/>
    <x v="1"/>
    <s v="Supplies"/>
    <s v="Acme Value Line Scissors"/>
    <n v="5.84"/>
    <n v="9"/>
    <n v="0.1"/>
    <n v="1.46"/>
    <n v="3"/>
    <x v="16"/>
    <n v="3"/>
    <x v="16"/>
  </r>
  <r>
    <n v="603"/>
    <s v="CA-2015-149958"/>
    <d v="2015-03-15T00:00:00"/>
    <d v="2015-03-19T00:00:00"/>
    <s v="Standard Class"/>
    <s v="AS-10240"/>
    <s v="Alan Shonely"/>
    <s v="Consumer"/>
    <s v="United States"/>
    <s v="Tampa"/>
    <s v="Florida"/>
    <n v="33614"/>
    <x v="0"/>
    <s v="OFF-ST-10001490"/>
    <x v="1"/>
    <s v="Storage"/>
    <s v="Hot File 7-Pocket, Floor Stand"/>
    <n v="142.77600000000001"/>
    <n v="7"/>
    <n v="0"/>
    <n v="11.42"/>
    <n v="5"/>
    <x v="34"/>
    <n v="1"/>
    <x v="34"/>
  </r>
  <r>
    <n v="604"/>
    <s v="CA-2015-149958"/>
    <d v="2015-03-15T00:00:00"/>
    <d v="2015-03-19T00:00:00"/>
    <s v="Standard Class"/>
    <s v="AS-10240"/>
    <s v="Alan Shonely"/>
    <s v="Consumer"/>
    <s v="United States"/>
    <s v="Tampa"/>
    <s v="Florida"/>
    <n v="33614"/>
    <x v="0"/>
    <s v="FUR-FU-10001756"/>
    <x v="0"/>
    <s v="Furnishings"/>
    <s v="Eldon Expressions Desk Accessory, Wood Photo Frame, Mahogany"/>
    <n v="45.695999999999998"/>
    <n v="6"/>
    <n v="0.3"/>
    <n v="-13.71"/>
    <n v="5"/>
    <x v="34"/>
    <n v="1"/>
    <x v="34"/>
  </r>
  <r>
    <n v="605"/>
    <s v="CA-2015-149958"/>
    <d v="2015-03-15T00:00:00"/>
    <d v="2015-03-19T00:00:00"/>
    <s v="Standard Class"/>
    <s v="AS-10240"/>
    <s v="Alan Shonely"/>
    <s v="Consumer"/>
    <s v="United States"/>
    <s v="Tampa"/>
    <s v="Florida"/>
    <n v="33614"/>
    <x v="0"/>
    <s v="OFF-BI-10000773"/>
    <x v="1"/>
    <s v="Binders"/>
    <s v="Insertable Tab Post Binder Dividers"/>
    <n v="7.218"/>
    <n v="7"/>
    <n v="0.2"/>
    <n v="0.72"/>
    <n v="5"/>
    <x v="34"/>
    <n v="1"/>
    <x v="34"/>
  </r>
  <r>
    <n v="606"/>
    <s v="CA-2015-149958"/>
    <d v="2015-03-15T00:00:00"/>
    <d v="2015-03-19T00:00:00"/>
    <s v="Standard Class"/>
    <s v="AS-10240"/>
    <s v="Alan Shonely"/>
    <s v="Consumer"/>
    <s v="United States"/>
    <s v="Tampa"/>
    <s v="Florida"/>
    <n v="33614"/>
    <x v="0"/>
    <s v="OFF-BI-10001543"/>
    <x v="1"/>
    <s v="Binders"/>
    <s v="GBC VeloBinder Manual Binding System"/>
    <n v="43.188000000000002"/>
    <n v="10"/>
    <n v="0.2"/>
    <n v="3.02"/>
    <n v="5"/>
    <x v="34"/>
    <n v="1"/>
    <x v="34"/>
  </r>
  <r>
    <n v="607"/>
    <s v="CA-2015-149958"/>
    <d v="2015-03-15T00:00:00"/>
    <d v="2015-03-19T00:00:00"/>
    <s v="Standard Class"/>
    <s v="AS-10240"/>
    <s v="Alan Shonely"/>
    <s v="Consumer"/>
    <s v="United States"/>
    <s v="Tampa"/>
    <s v="Florida"/>
    <n v="33614"/>
    <x v="0"/>
    <s v="OFF-PA-10002120"/>
    <x v="1"/>
    <s v="Paper"/>
    <s v="Xerox 1889"/>
    <n v="131.904"/>
    <n v="2"/>
    <n v="0.2"/>
    <n v="43.53"/>
    <n v="5"/>
    <x v="34"/>
    <n v="1"/>
    <x v="34"/>
  </r>
  <r>
    <n v="608"/>
    <s v="US-2015-105767"/>
    <d v="2015-05-23T00:00:00"/>
    <d v="2015-05-27T00:00:00"/>
    <s v="Standard Class"/>
    <s v="AR-10510"/>
    <s v="Andrew Roberts"/>
    <s v="Consumer"/>
    <s v="United States"/>
    <s v="Philadelphia"/>
    <s v="Pennsylvania"/>
    <n v="19134"/>
    <x v="3"/>
    <s v="OFF-BI-10000848"/>
    <x v="1"/>
    <s v="Binders"/>
    <s v="Angle-D Ring Binders"/>
    <n v="3.282"/>
    <n v="3"/>
    <n v="0.1"/>
    <n v="0.49"/>
    <n v="3"/>
    <x v="8"/>
    <n v="2"/>
    <x v="8"/>
  </r>
  <r>
    <n v="609"/>
    <s v="US-2015-105767"/>
    <d v="2015-05-23T00:00:00"/>
    <d v="2015-05-27T00:00:00"/>
    <s v="Standard Class"/>
    <s v="AR-10510"/>
    <s v="Andrew Roberts"/>
    <s v="Consumer"/>
    <s v="United States"/>
    <s v="Philadelphia"/>
    <s v="Pennsylvania"/>
    <n v="19134"/>
    <x v="3"/>
    <s v="OFF-AR-10001246"/>
    <x v="1"/>
    <s v="Art"/>
    <s v="Newell 317"/>
    <n v="21.167999999999999"/>
    <n v="10"/>
    <n v="0.2"/>
    <n v="2.33"/>
    <n v="3"/>
    <x v="8"/>
    <n v="2"/>
    <x v="8"/>
  </r>
  <r>
    <n v="610"/>
    <s v="US-2015-105767"/>
    <d v="2015-05-23T00:00:00"/>
    <d v="2015-05-27T00:00:00"/>
    <s v="Standard Class"/>
    <s v="AR-10510"/>
    <s v="Andrew Roberts"/>
    <s v="Consumer"/>
    <s v="United States"/>
    <s v="Philadelphia"/>
    <s v="Pennsylvania"/>
    <n v="19134"/>
    <x v="3"/>
    <s v="TEC-PH-10003092"/>
    <x v="2"/>
    <s v="Phones"/>
    <s v="Motorola L804"/>
    <n v="55.188000000000002"/>
    <n v="1"/>
    <n v="0.3"/>
    <n v="-17.11"/>
    <n v="3"/>
    <x v="8"/>
    <n v="2"/>
    <x v="8"/>
  </r>
  <r>
    <n v="611"/>
    <s v="CA-2017-161816"/>
    <d v="2017-04-28T00:00:00"/>
    <d v="2017-05-01T00:00:00"/>
    <s v="First Class"/>
    <s v="NB-18655"/>
    <s v="Nona Balk"/>
    <s v="Corporate"/>
    <s v="United States"/>
    <s v="Dallas"/>
    <s v="Texas"/>
    <n v="75217"/>
    <x v="2"/>
    <s v="TEC-PH-10003012"/>
    <x v="2"/>
    <s v="Phones"/>
    <s v="Nortel Meridian M3904 Professional Digital phone"/>
    <n v="369.57600000000002"/>
    <n v="3"/>
    <n v="0"/>
    <n v="40.65"/>
    <n v="2"/>
    <x v="25"/>
    <n v="2"/>
    <x v="25"/>
  </r>
  <r>
    <n v="612"/>
    <s v="CA-2017-161816"/>
    <d v="2017-04-28T00:00:00"/>
    <d v="2017-05-01T00:00:00"/>
    <s v="First Class"/>
    <s v="NB-18655"/>
    <s v="Nona Balk"/>
    <s v="Corporate"/>
    <s v="United States"/>
    <s v="Dallas"/>
    <s v="Texas"/>
    <n v="75217"/>
    <x v="2"/>
    <s v="OFF-LA-10004345"/>
    <x v="1"/>
    <s v="Labels"/>
    <s v="Avery 493"/>
    <n v="15.712"/>
    <n v="10"/>
    <n v="0.1"/>
    <n v="1.26"/>
    <n v="2"/>
    <x v="25"/>
    <n v="2"/>
    <x v="25"/>
  </r>
  <r>
    <n v="613"/>
    <s v="CA-2017-121223"/>
    <d v="2017-09-11T00:00:00"/>
    <d v="2017-09-13T00:00:00"/>
    <s v="Second Class"/>
    <s v="GD-14590"/>
    <s v="Giulietta Dortch"/>
    <s v="Corporate"/>
    <s v="United States"/>
    <s v="Philadelphia"/>
    <s v="Pennsylvania"/>
    <n v="19143"/>
    <x v="3"/>
    <s v="OFF-PA-10001204"/>
    <x v="1"/>
    <s v="Paper"/>
    <s v="Xerox 1972"/>
    <n v="8.4480000000000004"/>
    <n v="5"/>
    <n v="0"/>
    <n v="2.37"/>
    <n v="2"/>
    <x v="21"/>
    <n v="3"/>
    <x v="21"/>
  </r>
  <r>
    <n v="614"/>
    <s v="CA-2017-121223"/>
    <d v="2017-09-11T00:00:00"/>
    <d v="2017-09-13T00:00:00"/>
    <s v="Second Class"/>
    <s v="GD-14590"/>
    <s v="Giulietta Dortch"/>
    <s v="Corporate"/>
    <s v="United States"/>
    <s v="Philadelphia"/>
    <s v="Pennsylvania"/>
    <n v="19143"/>
    <x v="3"/>
    <s v="TEC-PH-10004667"/>
    <x v="2"/>
    <s v="Phones"/>
    <s v="Cisco 8x8 Inc. 6753i IP Business Phone System"/>
    <n v="728.94600000000003"/>
    <n v="2"/>
    <n v="0"/>
    <n v="247.84"/>
    <n v="2"/>
    <x v="21"/>
    <n v="3"/>
    <x v="21"/>
  </r>
  <r>
    <n v="615"/>
    <s v="CA-2018-138611"/>
    <d v="2018-11-14T00:00:00"/>
    <d v="2018-11-17T00:00:00"/>
    <s v="Second Class"/>
    <s v="CK-12595"/>
    <s v="Clytie Kelty"/>
    <s v="Consumer"/>
    <s v="United States"/>
    <s v="Grove City"/>
    <s v="Ohio"/>
    <n v="43123"/>
    <x v="3"/>
    <s v="TEC-PH-10000011"/>
    <x v="2"/>
    <s v="Phones"/>
    <s v="PureGear Roll-On Screen Protector"/>
    <n v="119.94"/>
    <n v="10"/>
    <n v="0.3"/>
    <n v="-21.59"/>
    <n v="2"/>
    <x v="23"/>
    <n v="4"/>
    <x v="23"/>
  </r>
  <r>
    <n v="616"/>
    <s v="CA-2018-138611"/>
    <d v="2018-11-14T00:00:00"/>
    <d v="2018-11-17T00:00:00"/>
    <s v="Second Class"/>
    <s v="CK-12595"/>
    <s v="Clytie Kelty"/>
    <s v="Consumer"/>
    <s v="United States"/>
    <s v="Grove City"/>
    <s v="Ohio"/>
    <n v="43123"/>
    <x v="3"/>
    <s v="OFF-BI-10002949"/>
    <x v="1"/>
    <s v="Binders"/>
    <s v="Prestige Round Ring Binders"/>
    <n v="3.6480000000000001"/>
    <n v="10"/>
    <n v="0.1"/>
    <n v="0.95"/>
    <n v="2"/>
    <x v="23"/>
    <n v="4"/>
    <x v="23"/>
  </r>
  <r>
    <n v="617"/>
    <s v="CA-2018-117947"/>
    <d v="2018-08-18T00:00:00"/>
    <d v="2018-08-23T00:00:00"/>
    <s v="Second Class"/>
    <s v="NG-18355"/>
    <s v="Nat Gilpin"/>
    <s v="Corporate"/>
    <s v="United States"/>
    <s v="New York City"/>
    <s v="New York"/>
    <n v="10011"/>
    <x v="3"/>
    <s v="FUR-FU-10003849"/>
    <x v="0"/>
    <s v="Furnishings"/>
    <s v="DAX Metal Frame, Desktop, Stepped-Edge"/>
    <n v="40.479999999999997"/>
    <n v="4"/>
    <n v="0.2"/>
    <n v="6.07"/>
    <n v="5"/>
    <x v="43"/>
    <n v="3"/>
    <x v="43"/>
  </r>
  <r>
    <n v="618"/>
    <s v="CA-2018-117947"/>
    <d v="2018-08-18T00:00:00"/>
    <d v="2018-08-23T00:00:00"/>
    <s v="Second Class"/>
    <s v="NG-18355"/>
    <s v="Nat Gilpin"/>
    <s v="Corporate"/>
    <s v="United States"/>
    <s v="New York City"/>
    <s v="New York"/>
    <n v="10011"/>
    <x v="3"/>
    <s v="FUR-FU-10000010"/>
    <x v="0"/>
    <s v="Furnishings"/>
    <s v="DAX Value U-Channel Document Frames, Easel Back"/>
    <n v="9.94"/>
    <n v="1"/>
    <n v="0"/>
    <n v="2.39"/>
    <n v="5"/>
    <x v="43"/>
    <n v="3"/>
    <x v="43"/>
  </r>
  <r>
    <n v="619"/>
    <s v="CA-2018-117947"/>
    <d v="2018-08-18T00:00:00"/>
    <d v="2018-08-23T00:00:00"/>
    <s v="Second Class"/>
    <s v="NG-18355"/>
    <s v="Nat Gilpin"/>
    <s v="Corporate"/>
    <s v="United States"/>
    <s v="New York City"/>
    <s v="New York"/>
    <n v="10011"/>
    <x v="3"/>
    <s v="OFF-BI-10002824"/>
    <x v="1"/>
    <s v="Binders"/>
    <s v="Recycled Easel Ring Binders"/>
    <n v="107.42400000000001"/>
    <n v="1"/>
    <n v="0"/>
    <n v="25.78"/>
    <n v="5"/>
    <x v="43"/>
    <n v="3"/>
    <x v="43"/>
  </r>
  <r>
    <n v="620"/>
    <s v="CA-2018-117947"/>
    <d v="2018-08-18T00:00:00"/>
    <d v="2018-08-23T00:00:00"/>
    <s v="Second Class"/>
    <s v="NG-18355"/>
    <s v="Nat Gilpin"/>
    <s v="Corporate"/>
    <s v="United States"/>
    <s v="New York City"/>
    <s v="New York"/>
    <n v="10011"/>
    <x v="3"/>
    <s v="TEC-PH-10002538"/>
    <x v="2"/>
    <s v="Phones"/>
    <s v="Grandstream GXP1160 VoIP phone"/>
    <n v="37.909999999999997"/>
    <n v="3"/>
    <n v="0.2"/>
    <n v="11.37"/>
    <n v="5"/>
    <x v="43"/>
    <n v="3"/>
    <x v="43"/>
  </r>
  <r>
    <n v="621"/>
    <s v="CA-2018-117947"/>
    <d v="2018-08-18T00:00:00"/>
    <d v="2018-08-23T00:00:00"/>
    <s v="Second Class"/>
    <s v="NG-18355"/>
    <s v="Nat Gilpin"/>
    <s v="Corporate"/>
    <s v="United States"/>
    <s v="New York City"/>
    <s v="New York"/>
    <n v="10011"/>
    <x v="3"/>
    <s v="FUR-FU-10000521"/>
    <x v="0"/>
    <s v="Furnishings"/>
    <s v="Seth Thomas 14&quot; Putty-Colored Wall Clock"/>
    <n v="88.02"/>
    <n v="8"/>
    <n v="0.1"/>
    <n v="13.2"/>
    <n v="5"/>
    <x v="43"/>
    <n v="3"/>
    <x v="43"/>
  </r>
  <r>
    <n v="622"/>
    <s v="US-2015-111171"/>
    <d v="2015-12-26T00:00:00"/>
    <d v="2015-12-31T00:00:00"/>
    <s v="Standard Class"/>
    <s v="CA-12265"/>
    <s v="Christina Anderson"/>
    <s v="Consumer"/>
    <s v="United States"/>
    <s v="Chicago"/>
    <s v="Illinois"/>
    <n v="60610"/>
    <x v="2"/>
    <s v="OFF-BI-10002103"/>
    <x v="1"/>
    <s v="Binders"/>
    <s v="Cardinal Slant-D Ring Binder, Heavy Gauge Vinyl"/>
    <n v="8.69"/>
    <n v="3"/>
    <n v="0"/>
    <n v="2"/>
    <n v="1"/>
    <x v="20"/>
    <n v="4"/>
    <x v="20"/>
  </r>
  <r>
    <n v="623"/>
    <s v="CA-2016-138009"/>
    <d v="2016-11-29T00:00:00"/>
    <d v="2016-12-03T00:00:00"/>
    <s v="Standard Class"/>
    <s v="SF-20965"/>
    <s v="Sylvia Foulston"/>
    <s v="Corporate"/>
    <s v="United States"/>
    <s v="Dearborn"/>
    <s v="Michigan"/>
    <n v="48126"/>
    <x v="2"/>
    <s v="FUR-CH-10004853"/>
    <x v="0"/>
    <s v="Chairs"/>
    <s v="Global Manager's Adjustable Task Chair, Storm"/>
    <n v="301.95999999999998"/>
    <n v="2"/>
    <n v="0.1"/>
    <n v="36.24"/>
    <n v="4"/>
    <x v="6"/>
    <n v="4"/>
    <x v="6"/>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n v="555.21"/>
    <n v="1"/>
    <n v="0"/>
    <n v="127.7"/>
    <n v="4"/>
    <x v="6"/>
    <n v="4"/>
    <x v="6"/>
  </r>
  <r>
    <n v="625"/>
    <s v="CA-2016-138009"/>
    <d v="2016-11-29T00:00:00"/>
    <d v="2016-12-03T00:00:00"/>
    <s v="Standard Class"/>
    <s v="SF-20965"/>
    <s v="Sylvia Foulston"/>
    <s v="Corporate"/>
    <s v="United States"/>
    <s v="Dearborn"/>
    <s v="Michigan"/>
    <n v="48126"/>
    <x v="2"/>
    <s v="OFF-ST-10001272"/>
    <x v="1"/>
    <s v="Storage"/>
    <s v="Mini 13-1/2 Capacity Data Binder Rack, Pearl"/>
    <n v="523.48"/>
    <n v="3"/>
    <n v="0.1"/>
    <n v="151.81"/>
    <n v="4"/>
    <x v="6"/>
    <n v="4"/>
    <x v="6"/>
  </r>
  <r>
    <n v="626"/>
    <s v="CA-2016-138009"/>
    <d v="2016-11-29T00:00:00"/>
    <d v="2016-12-03T00:00:00"/>
    <s v="Standard Class"/>
    <s v="SF-20965"/>
    <s v="Sylvia Foulston"/>
    <s v="Corporate"/>
    <s v="United States"/>
    <s v="Dearborn"/>
    <s v="Michigan"/>
    <n v="48126"/>
    <x v="2"/>
    <s v="OFF-AR-10004042"/>
    <x v="1"/>
    <s v="Art"/>
    <s v="BOSTON Model 1800 Electric Pencil Sharpeners, Putty/Woodgrain"/>
    <n v="161.82"/>
    <n v="7"/>
    <n v="0"/>
    <n v="19.420000000000002"/>
    <n v="4"/>
    <x v="6"/>
    <n v="4"/>
    <x v="6"/>
  </r>
  <r>
    <n v="627"/>
    <s v="CA-2018-163020"/>
    <d v="2018-09-15T00:00:00"/>
    <d v="2018-09-19T00:00:00"/>
    <s v="Standard Class"/>
    <s v="MO-17800"/>
    <s v="Meg O'Connel"/>
    <s v="Home Office"/>
    <s v="United States"/>
    <s v="New York City"/>
    <s v="New York"/>
    <n v="10009"/>
    <x v="3"/>
    <s v="FUR-FU-10000221"/>
    <x v="0"/>
    <s v="Furnishings"/>
    <s v="Master Caster Door Stop, Brown"/>
    <n v="35.56"/>
    <n v="5"/>
    <n v="0"/>
    <n v="8.89"/>
    <n v="1"/>
    <x v="15"/>
    <n v="3"/>
    <x v="15"/>
  </r>
  <r>
    <n v="628"/>
    <s v="CA-2018-153787"/>
    <d v="2018-05-19T00:00:00"/>
    <d v="2018-05-23T00:00:00"/>
    <s v="Standard Class"/>
    <s v="AT-10735"/>
    <s v="Annie Thurman"/>
    <s v="Consumer"/>
    <s v="United States"/>
    <s v="Seattle"/>
    <s v="Washington"/>
    <n v="98115"/>
    <x v="1"/>
    <s v="OFF-AP-10001563"/>
    <x v="1"/>
    <s v="Appliances"/>
    <s v="Belkin Premiere Surge Master II 8-outlet surge protector"/>
    <n v="97.16"/>
    <n v="2"/>
    <n v="0.3"/>
    <n v="-10.69"/>
    <n v="1"/>
    <x v="24"/>
    <n v="2"/>
    <x v="24"/>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n v="15.24"/>
    <n v="9"/>
    <n v="0.3"/>
    <n v="-3.81"/>
    <n v="2"/>
    <x v="22"/>
    <n v="4"/>
    <x v="22"/>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n v="13.23"/>
    <n v="9"/>
    <n v="0"/>
    <n v="2.5099999999999998"/>
    <n v="2"/>
    <x v="22"/>
    <n v="4"/>
    <x v="22"/>
  </r>
  <r>
    <n v="631"/>
    <s v="US-2017-135720"/>
    <d v="2017-12-11T00:00:00"/>
    <d v="2017-12-13T00:00:00"/>
    <s v="Second Class"/>
    <s v="FM-14380"/>
    <s v="Fred McMath"/>
    <s v="Consumer"/>
    <s v="United States"/>
    <s v="Aurora"/>
    <s v="Colorado"/>
    <n v="80013"/>
    <x v="1"/>
    <s v="OFF-ST-10001963"/>
    <x v="1"/>
    <s v="Storage"/>
    <s v="Tennsco Regal Shelving Units"/>
    <n v="243.38399999999999"/>
    <n v="2"/>
    <n v="0"/>
    <n v="70.58"/>
    <n v="3"/>
    <x v="5"/>
    <n v="4"/>
    <x v="5"/>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n v="119.8"/>
    <n v="5"/>
    <n v="0.2"/>
    <n v="41.93"/>
    <n v="3"/>
    <x v="5"/>
    <n v="4"/>
    <x v="5"/>
  </r>
  <r>
    <n v="633"/>
    <s v="US-2017-135720"/>
    <d v="2017-12-11T00:00:00"/>
    <d v="2017-12-13T00:00:00"/>
    <s v="Second Class"/>
    <s v="FM-14380"/>
    <s v="Fred McMath"/>
    <s v="Consumer"/>
    <s v="United States"/>
    <s v="Aurora"/>
    <s v="Colorado"/>
    <n v="80013"/>
    <x v="1"/>
    <s v="TEC-PH-10002103"/>
    <x v="2"/>
    <s v="Phones"/>
    <s v="Jabra SPEAK 410"/>
    <n v="300.76799999999997"/>
    <n v="4"/>
    <n v="0.2"/>
    <n v="36.090000000000003"/>
    <n v="3"/>
    <x v="5"/>
    <n v="4"/>
    <x v="5"/>
  </r>
  <r>
    <n v="634"/>
    <s v="CA-2018-144694"/>
    <d v="2018-09-24T00:00:00"/>
    <d v="2018-09-26T00:00:00"/>
    <s v="Second Class"/>
    <s v="BD-11605"/>
    <s v="Brian Dahlen"/>
    <s v="Consumer"/>
    <s v="United States"/>
    <s v="Miami"/>
    <s v="Florida"/>
    <n v="33180"/>
    <x v="0"/>
    <s v="TEC-AC-10002857"/>
    <x v="2"/>
    <s v="Accessories"/>
    <s v="Verbatim 25 GB 6x Blu-ray Single Layer Recordable Disc, 1/Pack"/>
    <n v="17.88"/>
    <n v="1"/>
    <n v="0"/>
    <n v="5.9"/>
    <n v="2"/>
    <x v="15"/>
    <n v="3"/>
    <x v="15"/>
  </r>
  <r>
    <n v="635"/>
    <s v="CA-2018-144694"/>
    <d v="2018-09-24T00:00:00"/>
    <d v="2018-09-26T00:00:00"/>
    <s v="Second Class"/>
    <s v="BD-11605"/>
    <s v="Brian Dahlen"/>
    <s v="Consumer"/>
    <s v="United States"/>
    <s v="Miami"/>
    <s v="Florida"/>
    <n v="33180"/>
    <x v="0"/>
    <s v="OFF-LA-10003930"/>
    <x v="1"/>
    <s v="Labels"/>
    <s v="Dot Matrix Printer Tape Reel Labels, White, 5000/Box"/>
    <n v="235.94399999999999"/>
    <n v="8"/>
    <n v="0"/>
    <n v="80.22"/>
    <n v="2"/>
    <x v="15"/>
    <n v="3"/>
    <x v="15"/>
  </r>
  <r>
    <n v="636"/>
    <s v="CA-2016-168004"/>
    <d v="2016-10-04T00:00:00"/>
    <d v="2016-10-09T00:00:00"/>
    <s v="Second Class"/>
    <s v="DJ-13420"/>
    <s v="Denny Joy"/>
    <s v="Corporate"/>
    <s v="United States"/>
    <s v="Warner Robins"/>
    <s v="Georgia"/>
    <n v="31088"/>
    <x v="0"/>
    <s v="FUR-CH-10001482"/>
    <x v="0"/>
    <s v="Chairs"/>
    <s v="Office Star - Mesh Screen back chair with Vinyl seat"/>
    <n v="392.94"/>
    <n v="8"/>
    <n v="0"/>
    <n v="43.22"/>
    <n v="1"/>
    <x v="2"/>
    <n v="4"/>
    <x v="2"/>
  </r>
  <r>
    <n v="637"/>
    <s v="US-2017-123470"/>
    <d v="2017-08-15T00:00:00"/>
    <d v="2017-08-21T00:00:00"/>
    <s v="Standard Class"/>
    <s v="ME-17725"/>
    <s v="Max Engle"/>
    <s v="Consumer"/>
    <s v="United States"/>
    <s v="Aurora"/>
    <s v="Colorado"/>
    <n v="80013"/>
    <x v="1"/>
    <s v="OFF-BI-10001989"/>
    <x v="1"/>
    <s v="Binders"/>
    <s v="Premium Transparent Presentation Covers by GBC"/>
    <n v="18.882000000000001"/>
    <n v="7"/>
    <n v="0.3"/>
    <n v="-5.29"/>
    <n v="2"/>
    <x v="28"/>
    <n v="3"/>
    <x v="28"/>
  </r>
  <r>
    <n v="638"/>
    <s v="US-2017-123470"/>
    <d v="2017-08-15T00:00:00"/>
    <d v="2017-08-21T00:00:00"/>
    <s v="Standard Class"/>
    <s v="ME-17725"/>
    <s v="Max Engle"/>
    <s v="Consumer"/>
    <s v="United States"/>
    <s v="Aurora"/>
    <s v="Colorado"/>
    <n v="80013"/>
    <x v="1"/>
    <s v="OFF-AP-10003287"/>
    <x v="1"/>
    <s v="Appliances"/>
    <s v="Tripp Lite TLP810NET Broadband Surge for Modem/Fax"/>
    <n v="122.328"/>
    <n v="1"/>
    <n v="0"/>
    <n v="23.24"/>
    <n v="2"/>
    <x v="28"/>
    <n v="3"/>
    <x v="28"/>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n v="1049.2"/>
    <n v="6"/>
    <n v="0.1"/>
    <n v="125.9"/>
    <n v="2"/>
    <x v="35"/>
    <n v="2"/>
    <x v="35"/>
  </r>
  <r>
    <n v="640"/>
    <s v="CA-2017-115917"/>
    <d v="2017-05-20T00:00:00"/>
    <d v="2017-05-25T00:00:00"/>
    <s v="Standard Class"/>
    <s v="RB-19465"/>
    <s v="Rick Bensley"/>
    <s v="Home Office"/>
    <s v="United States"/>
    <s v="Vallejo"/>
    <s v="California"/>
    <n v="94591"/>
    <x v="1"/>
    <s v="OFF-BI-10004728"/>
    <x v="1"/>
    <s v="Binders"/>
    <s v="Wilson Jones Turn Tabs Binder Tool for Ring Binders"/>
    <n v="15.423999999999999"/>
    <n v="7"/>
    <n v="0.3"/>
    <n v="-2.31"/>
    <n v="2"/>
    <x v="35"/>
    <n v="2"/>
    <x v="35"/>
  </r>
  <r>
    <n v="641"/>
    <s v="CA-2017-147067"/>
    <d v="2017-12-18T00:00:00"/>
    <d v="2017-12-22T00:00:00"/>
    <s v="Standard Class"/>
    <s v="JD-16150"/>
    <s v="Justin Deggeller"/>
    <s v="Corporate"/>
    <s v="United States"/>
    <s v="Minneapolis"/>
    <s v="Minnesota"/>
    <n v="55407"/>
    <x v="2"/>
    <s v="FUR-FU-10000732"/>
    <x v="0"/>
    <s v="Furnishings"/>
    <s v="Eldon 200 Class Desk Accessories"/>
    <n v="18.84"/>
    <n v="7"/>
    <n v="0.3"/>
    <n v="-3.39"/>
    <n v="1"/>
    <x v="5"/>
    <n v="4"/>
    <x v="5"/>
  </r>
  <r>
    <n v="642"/>
    <s v="CA-2018-167913"/>
    <d v="2018-07-30T00:00:00"/>
    <d v="2018-08-03T00:00:00"/>
    <s v="Second Class"/>
    <s v="JL-15835"/>
    <s v="John Lee"/>
    <s v="Consumer"/>
    <s v="United States"/>
    <s v="Mission Viejo"/>
    <s v="California"/>
    <n v="92691"/>
    <x v="1"/>
    <s v="OFF-ST-10000585"/>
    <x v="1"/>
    <s v="Storage"/>
    <s v="Economy Rollaway Files"/>
    <n v="330.4"/>
    <n v="9"/>
    <n v="0.1"/>
    <n v="59.47"/>
    <n v="2"/>
    <x v="10"/>
    <n v="3"/>
    <x v="10"/>
  </r>
  <r>
    <n v="643"/>
    <s v="CA-2018-167913"/>
    <d v="2018-07-30T00:00:00"/>
    <d v="2018-08-03T00:00:00"/>
    <s v="Second Class"/>
    <s v="JL-15835"/>
    <s v="John Lee"/>
    <s v="Consumer"/>
    <s v="United States"/>
    <s v="Mission Viejo"/>
    <s v="California"/>
    <n v="92691"/>
    <x v="1"/>
    <s v="OFF-LA-10002787"/>
    <x v="1"/>
    <s v="Labels"/>
    <s v="Avery 480"/>
    <n v="26.25"/>
    <n v="2"/>
    <n v="0.2"/>
    <n v="4.2"/>
    <n v="2"/>
    <x v="10"/>
    <n v="3"/>
    <x v="10"/>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n v="132.52000000000001"/>
    <n v="7"/>
    <n v="0.1"/>
    <n v="30.48"/>
    <n v="1"/>
    <x v="27"/>
    <n v="2"/>
    <x v="27"/>
  </r>
  <r>
    <n v="645"/>
    <s v="US-2018-127719"/>
    <d v="2018-07-21T00:00:00"/>
    <d v="2018-07-25T00:00:00"/>
    <s v="Standard Class"/>
    <s v="TW-21025"/>
    <s v="Tamara Willingham"/>
    <s v="Home Office"/>
    <s v="United States"/>
    <s v="Plainfield"/>
    <s v="New Jersey"/>
    <n v="7060"/>
    <x v="3"/>
    <s v="OFF-PA-10001934"/>
    <x v="1"/>
    <s v="Paper"/>
    <s v="Xerox 1993"/>
    <n v="6.48"/>
    <n v="4"/>
    <n v="0"/>
    <n v="1.56"/>
    <n v="1"/>
    <x v="10"/>
    <n v="3"/>
    <x v="10"/>
  </r>
  <r>
    <n v="646"/>
    <s v="CA-2018-126221"/>
    <d v="2018-12-30T00:00:00"/>
    <d v="2019-01-05T00:00:00"/>
    <s v="Standard Class"/>
    <s v="CC-12430"/>
    <s v="Chuck Clark"/>
    <s v="Home Office"/>
    <s v="United States"/>
    <s v="Columbus"/>
    <s v="Indiana"/>
    <n v="47201"/>
    <x v="2"/>
    <s v="OFF-AP-10002457"/>
    <x v="1"/>
    <s v="Appliances"/>
    <s v="Eureka The Boss Plus 12-Amp Hard Box Upright Vacuum, Red"/>
    <n v="209.3"/>
    <n v="5"/>
    <n v="0.3"/>
    <n v="-54.42"/>
    <n v="1"/>
    <x v="22"/>
    <n v="4"/>
    <x v="22"/>
  </r>
  <r>
    <n v="647"/>
    <s v="CA-2017-103947"/>
    <d v="2017-04-01T00:00:00"/>
    <d v="2017-04-08T00:00:00"/>
    <s v="Standard Class"/>
    <s v="BB-10990"/>
    <s v="Barry Blumstein"/>
    <s v="Corporate"/>
    <s v="United States"/>
    <s v="Sierra Vista"/>
    <s v="Arizona"/>
    <n v="85635"/>
    <x v="1"/>
    <s v="OFF-FA-10003112"/>
    <x v="1"/>
    <s v="Fasteners"/>
    <s v="Staples"/>
    <n v="31.56"/>
    <n v="6"/>
    <n v="0"/>
    <n v="2.84"/>
    <n v="2"/>
    <x v="25"/>
    <n v="2"/>
    <x v="25"/>
  </r>
  <r>
    <n v="648"/>
    <s v="CA-2017-103947"/>
    <d v="2017-04-01T00:00:00"/>
    <d v="2017-04-08T00:00:00"/>
    <s v="Standard Class"/>
    <s v="BB-10990"/>
    <s v="Barry Blumstein"/>
    <s v="Corporate"/>
    <s v="United States"/>
    <s v="Sierra Vista"/>
    <s v="Arizona"/>
    <n v="85635"/>
    <x v="1"/>
    <s v="OFF-AP-10002350"/>
    <x v="1"/>
    <s v="Appliances"/>
    <s v="Belkin F9H710-06 7 Outlet SurgeMaster Surge Protector"/>
    <n v="30.143999999999998"/>
    <n v="5"/>
    <n v="0.2"/>
    <n v="6.93"/>
    <n v="2"/>
    <x v="25"/>
    <n v="2"/>
    <x v="25"/>
  </r>
  <r>
    <n v="649"/>
    <s v="CA-2017-160745"/>
    <d v="2017-12-11T00:00:00"/>
    <d v="2017-12-16T00:00:00"/>
    <s v="Second Class"/>
    <s v="AR-10825"/>
    <s v="Anthony Rawles"/>
    <s v="Corporate"/>
    <s v="United States"/>
    <s v="Vancouver"/>
    <s v="Washington"/>
    <n v="98661"/>
    <x v="1"/>
    <s v="FUR-FU-10001935"/>
    <x v="0"/>
    <s v="Furnishings"/>
    <s v="3M Hangers With Command Adhesive"/>
    <n v="14.8"/>
    <n v="4"/>
    <n v="0.3"/>
    <n v="-1.92"/>
    <n v="3"/>
    <x v="5"/>
    <n v="4"/>
    <x v="5"/>
  </r>
  <r>
    <n v="650"/>
    <s v="CA-2017-160745"/>
    <d v="2017-12-11T00:00:00"/>
    <d v="2017-12-16T00:00:00"/>
    <s v="Second Class"/>
    <s v="AR-10825"/>
    <s v="Anthony Rawles"/>
    <s v="Corporate"/>
    <s v="United States"/>
    <s v="Vancouver"/>
    <s v="Washington"/>
    <n v="98661"/>
    <x v="1"/>
    <s v="TEC-PH-10003273"/>
    <x v="2"/>
    <s v="Phones"/>
    <s v="AT&amp;T TR1909W"/>
    <n v="302.37599999999998"/>
    <n v="8"/>
    <n v="0.3"/>
    <n v="-45.36"/>
    <n v="3"/>
    <x v="5"/>
    <n v="4"/>
    <x v="5"/>
  </r>
  <r>
    <n v="651"/>
    <s v="CA-2017-160745"/>
    <d v="2017-12-11T00:00:00"/>
    <d v="2017-12-16T00:00:00"/>
    <s v="Second Class"/>
    <s v="AR-10825"/>
    <s v="Anthony Rawles"/>
    <s v="Corporate"/>
    <s v="United States"/>
    <s v="Vancouver"/>
    <s v="Washington"/>
    <n v="98661"/>
    <x v="1"/>
    <s v="TEC-AC-10001142"/>
    <x v="2"/>
    <s v="Accessories"/>
    <s v="First Data FD10 PIN Pad"/>
    <n v="316"/>
    <n v="3"/>
    <n v="0"/>
    <n v="37.92"/>
    <n v="3"/>
    <x v="5"/>
    <n v="4"/>
    <x v="5"/>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n v="379.4"/>
    <n v="8"/>
    <n v="0.2"/>
    <n v="22.76"/>
    <n v="1"/>
    <x v="32"/>
    <n v="4"/>
    <x v="32"/>
  </r>
  <r>
    <n v="653"/>
    <s v="CA-2018-140844"/>
    <d v="2018-06-19T00:00:00"/>
    <d v="2018-06-23T00:00:00"/>
    <s v="Standard Class"/>
    <s v="AR-10405"/>
    <s v="Allen Rosenblatt"/>
    <s v="Corporate"/>
    <s v="United States"/>
    <s v="New York City"/>
    <s v="New York"/>
    <n v="10035"/>
    <x v="3"/>
    <s v="OFF-PA-10003892"/>
    <x v="1"/>
    <s v="Paper"/>
    <s v="Xerox 1943"/>
    <n v="97.82"/>
    <n v="8"/>
    <n v="0.1"/>
    <n v="24.46"/>
    <n v="2"/>
    <x v="27"/>
    <n v="2"/>
    <x v="27"/>
  </r>
  <r>
    <n v="654"/>
    <s v="CA-2018-140844"/>
    <d v="2018-06-19T00:00:00"/>
    <d v="2018-06-23T00:00:00"/>
    <s v="Standard Class"/>
    <s v="AR-10405"/>
    <s v="Allen Rosenblatt"/>
    <s v="Corporate"/>
    <s v="United States"/>
    <s v="New York City"/>
    <s v="New York"/>
    <n v="10035"/>
    <x v="3"/>
    <s v="TEC-AC-10001101"/>
    <x v="2"/>
    <s v="Accessories"/>
    <s v="Sony 16GB Class 10 Micro SDHC R40 Memory Card"/>
    <n v="103.12"/>
    <n v="4"/>
    <n v="0"/>
    <n v="11.34"/>
    <n v="2"/>
    <x v="27"/>
    <n v="2"/>
    <x v="27"/>
  </r>
  <r>
    <n v="655"/>
    <s v="CA-2017-137239"/>
    <d v="2017-08-22T00:00:00"/>
    <d v="2017-08-28T00:00:00"/>
    <s v="Standard Class"/>
    <s v="CR-12730"/>
    <s v="Craig Reiter"/>
    <s v="Consumer"/>
    <s v="United States"/>
    <s v="Columbus"/>
    <s v="Ohio"/>
    <n v="43229"/>
    <x v="3"/>
    <s v="OFF-AP-10002439"/>
    <x v="1"/>
    <s v="Appliances"/>
    <s v="Tripp Lite Isotel 8 Ultra 8 Outlet Metal Surge"/>
    <n v="113.55200000000001"/>
    <n v="10"/>
    <n v="0.1"/>
    <n v="9.08"/>
    <n v="3"/>
    <x v="28"/>
    <n v="3"/>
    <x v="28"/>
  </r>
  <r>
    <n v="656"/>
    <s v="CA-2017-137239"/>
    <d v="2017-08-22T00:00:00"/>
    <d v="2017-08-28T00:00:00"/>
    <s v="Standard Class"/>
    <s v="CR-12730"/>
    <s v="Craig Reiter"/>
    <s v="Consumer"/>
    <s v="United States"/>
    <s v="Columbus"/>
    <s v="Ohio"/>
    <n v="43229"/>
    <x v="3"/>
    <s v="OFF-BI-10002827"/>
    <x v="1"/>
    <s v="Binders"/>
    <s v="Avery Durable Poly Binders"/>
    <n v="3.3180000000000001"/>
    <n v="4"/>
    <n v="0.3"/>
    <n v="-0.56000000000000005"/>
    <n v="3"/>
    <x v="28"/>
    <n v="3"/>
    <x v="28"/>
  </r>
  <r>
    <n v="657"/>
    <s v="CA-2017-137239"/>
    <d v="2017-08-22T00:00:00"/>
    <d v="2017-08-28T00:00:00"/>
    <s v="Standard Class"/>
    <s v="CR-12730"/>
    <s v="Craig Reiter"/>
    <s v="Consumer"/>
    <s v="United States"/>
    <s v="Columbus"/>
    <s v="Ohio"/>
    <n v="43229"/>
    <x v="3"/>
    <s v="OFF-EN-10002230"/>
    <x v="1"/>
    <s v="Envelopes"/>
    <s v="Airmail Envelopes"/>
    <n v="134.28800000000001"/>
    <n v="3"/>
    <n v="0.1"/>
    <n v="44.32"/>
    <n v="3"/>
    <x v="28"/>
    <n v="3"/>
    <x v="28"/>
  </r>
  <r>
    <n v="658"/>
    <s v="US-2017-156097"/>
    <d v="2017-09-19T00:00:00"/>
    <d v="2017-09-19T00:00:00"/>
    <s v="Same Day"/>
    <s v="EH-14125"/>
    <s v="Eugene Hildebrand"/>
    <s v="Home Office"/>
    <s v="United States"/>
    <s v="Aurora"/>
    <s v="Illinois"/>
    <n v="60505"/>
    <x v="2"/>
    <s v="FUR-CH-10001215"/>
    <x v="0"/>
    <s v="Chairs"/>
    <s v="Global Troy Executive Leather Low-Back Tilter"/>
    <n v="701.37199999999996"/>
    <n v="6"/>
    <n v="0"/>
    <n v="245.48"/>
    <n v="2"/>
    <x v="21"/>
    <n v="3"/>
    <x v="21"/>
  </r>
  <r>
    <n v="659"/>
    <s v="US-2017-156097"/>
    <d v="2017-09-19T00:00:00"/>
    <d v="2017-09-19T00:00:00"/>
    <s v="Same Day"/>
    <s v="EH-14125"/>
    <s v="Eugene Hildebrand"/>
    <s v="Home Office"/>
    <s v="United States"/>
    <s v="Aurora"/>
    <s v="Illinois"/>
    <n v="60505"/>
    <x v="2"/>
    <s v="OFF-BI-10004654"/>
    <x v="1"/>
    <s v="Binders"/>
    <s v="Avery Binding System Hidden Tab Executive Style Index Sets"/>
    <n v="2.3079999999999998"/>
    <n v="1"/>
    <n v="0.1"/>
    <n v="0.69"/>
    <n v="2"/>
    <x v="21"/>
    <n v="3"/>
    <x v="21"/>
  </r>
  <r>
    <n v="660"/>
    <s v="CA-2016-146563"/>
    <d v="2016-08-24T00:00:00"/>
    <d v="2016-08-28T00:00:00"/>
    <s v="Standard Class"/>
    <s v="CB-12025"/>
    <s v="Cassandra Brandow"/>
    <s v="Consumer"/>
    <s v="United States"/>
    <s v="Arlington"/>
    <s v="Texas"/>
    <n v="76017"/>
    <x v="2"/>
    <s v="OFF-ST-10001490"/>
    <x v="1"/>
    <s v="Storage"/>
    <s v="Hot File 7-Pocket, Floor Stand"/>
    <n v="999.43200000000002"/>
    <n v="2"/>
    <n v="0.2"/>
    <n v="59.97"/>
    <n v="4"/>
    <x v="37"/>
    <n v="3"/>
    <x v="37"/>
  </r>
  <r>
    <n v="661"/>
    <s v="CA-2016-146563"/>
    <d v="2016-08-24T00:00:00"/>
    <d v="2016-08-28T00:00:00"/>
    <s v="Standard Class"/>
    <s v="CB-12025"/>
    <s v="Cassandra Brandow"/>
    <s v="Consumer"/>
    <s v="United States"/>
    <s v="Arlington"/>
    <s v="Texas"/>
    <n v="76017"/>
    <x v="2"/>
    <s v="OFF-ST-10001511"/>
    <x v="1"/>
    <s v="Storage"/>
    <s v="Space Solutions Commercial Steel Shelving"/>
    <n v="724.08"/>
    <n v="8"/>
    <n v="0"/>
    <n v="86.89"/>
    <n v="4"/>
    <x v="37"/>
    <n v="3"/>
    <x v="37"/>
  </r>
  <r>
    <n v="662"/>
    <s v="CA-2016-146563"/>
    <d v="2016-08-24T00:00:00"/>
    <d v="2016-08-28T00:00:00"/>
    <s v="Standard Class"/>
    <s v="CB-12025"/>
    <s v="Cassandra Brandow"/>
    <s v="Consumer"/>
    <s v="United States"/>
    <s v="Arlington"/>
    <s v="Texas"/>
    <n v="76017"/>
    <x v="2"/>
    <s v="FUR-TA-10001768"/>
    <x v="0"/>
    <s v="Tables"/>
    <s v="Hon Racetrack Conference Tables"/>
    <n v="918.78499999999997"/>
    <n v="7"/>
    <n v="0"/>
    <n v="147.01"/>
    <n v="4"/>
    <x v="37"/>
    <n v="3"/>
    <x v="37"/>
  </r>
  <r>
    <n v="663"/>
    <s v="CA-2016-146563"/>
    <d v="2016-08-24T00:00:00"/>
    <d v="2016-08-28T00:00:00"/>
    <s v="Standard Class"/>
    <s v="CB-12025"/>
    <s v="Cassandra Brandow"/>
    <s v="Consumer"/>
    <s v="United States"/>
    <s v="Arlington"/>
    <s v="Texas"/>
    <n v="76017"/>
    <x v="2"/>
    <s v="OFF-BI-10003981"/>
    <x v="1"/>
    <s v="Binders"/>
    <s v="Avery Durable Plastic 1&quot; Binders"/>
    <n v="2.7240000000000002"/>
    <n v="6"/>
    <n v="0"/>
    <n v="0.38"/>
    <n v="4"/>
    <x v="37"/>
    <n v="3"/>
    <x v="37"/>
  </r>
  <r>
    <n v="664"/>
    <s v="CA-2017-123666"/>
    <d v="2017-03-26T00:00:00"/>
    <d v="2017-03-30T00:00:00"/>
    <s v="Standard Class"/>
    <s v="SP-20545"/>
    <s v="Sibella Parks"/>
    <s v="Corporate"/>
    <s v="United States"/>
    <s v="New York City"/>
    <s v="New York"/>
    <n v="10011"/>
    <x v="3"/>
    <s v="OFF-ST-10001522"/>
    <x v="1"/>
    <s v="Storage"/>
    <s v="Gould Plastics 18-Pocket Panel Bin, 34w x 5-1/4d x 20-1/2h"/>
    <n v="459.95"/>
    <n v="2"/>
    <n v="0.1"/>
    <n v="124.19"/>
    <n v="1"/>
    <x v="17"/>
    <n v="1"/>
    <x v="17"/>
  </r>
  <r>
    <n v="665"/>
    <s v="CA-2017-143308"/>
    <d v="2017-11-04T00:00:00"/>
    <d v="2017-11-04T00:00:00"/>
    <s v="Same Day"/>
    <s v="RC-19825"/>
    <s v="Roy Collins"/>
    <s v="Consumer"/>
    <s v="United States"/>
    <s v="Louisville"/>
    <s v="Kentucky"/>
    <n v="40214"/>
    <x v="0"/>
    <s v="OFF-FA-10000621"/>
    <x v="1"/>
    <s v="Fasteners"/>
    <s v="OIC Colored Binder Clips, Assorted Sizes"/>
    <n v="10.74"/>
    <n v="6"/>
    <n v="0"/>
    <n v="1.29"/>
    <n v="1"/>
    <x v="0"/>
    <n v="4"/>
    <x v="0"/>
  </r>
  <r>
    <n v="666"/>
    <s v="CA-2018-132682"/>
    <d v="2018-06-08T00:00:00"/>
    <d v="2018-06-10T00:00:00"/>
    <s v="Second Class"/>
    <s v="TH-21235"/>
    <s v="Tiffany House"/>
    <s v="Corporate"/>
    <s v="United States"/>
    <s v="Dallas"/>
    <s v="Texas"/>
    <n v="75081"/>
    <x v="2"/>
    <s v="OFF-SU-10004231"/>
    <x v="1"/>
    <s v="Supplies"/>
    <s v="Acme Tagit Stainless Steel Antibacterial Scissors"/>
    <n v="23.76"/>
    <n v="9"/>
    <n v="0.3"/>
    <n v="-4.28"/>
    <n v="3"/>
    <x v="27"/>
    <n v="2"/>
    <x v="27"/>
  </r>
  <r>
    <n v="667"/>
    <s v="CA-2018-132682"/>
    <d v="2018-06-08T00:00:00"/>
    <d v="2018-06-10T00:00:00"/>
    <s v="Second Class"/>
    <s v="TH-21235"/>
    <s v="Tiffany House"/>
    <s v="Corporate"/>
    <s v="United States"/>
    <s v="Dallas"/>
    <s v="Texas"/>
    <n v="75081"/>
    <x v="2"/>
    <s v="OFF-PA-10000474"/>
    <x v="1"/>
    <s v="Paper"/>
    <s v="Easy-staple paper"/>
    <n v="85.055999999999997"/>
    <n v="2"/>
    <n v="0"/>
    <n v="15.31"/>
    <n v="3"/>
    <x v="27"/>
    <n v="2"/>
    <x v="27"/>
  </r>
  <r>
    <n v="668"/>
    <s v="CA-2018-132682"/>
    <d v="2018-06-08T00:00:00"/>
    <d v="2018-06-10T00:00:00"/>
    <s v="Second Class"/>
    <s v="TH-21235"/>
    <s v="Tiffany House"/>
    <s v="Corporate"/>
    <s v="United States"/>
    <s v="Dallas"/>
    <s v="Texas"/>
    <n v="75081"/>
    <x v="2"/>
    <s v="TEC-PH-10004042"/>
    <x v="2"/>
    <s v="Phones"/>
    <s v="ClearOne Communications CHAT 70 OCÂ Speaker Phone"/>
    <n v="381.57600000000002"/>
    <n v="9"/>
    <n v="0"/>
    <n v="38.159999999999997"/>
    <n v="3"/>
    <x v="27"/>
    <n v="2"/>
    <x v="27"/>
  </r>
  <r>
    <n v="669"/>
    <s v="CA-2015-156314"/>
    <d v="2015-12-24T00:00:00"/>
    <d v="2015-12-26T00:00:00"/>
    <s v="First Class"/>
    <s v="RP-19390"/>
    <s v="Resi PÃ¶lking"/>
    <s v="Consumer"/>
    <s v="United States"/>
    <s v="Cleveland"/>
    <s v="Ohio"/>
    <n v="44105"/>
    <x v="3"/>
    <s v="FUR-FU-10003096"/>
    <x v="0"/>
    <s v="Furnishings"/>
    <s v="Master Giant Foot Doorstop, Safety Yellow"/>
    <n v="30.36"/>
    <n v="3"/>
    <n v="0.1"/>
    <n v="2.4300000000000002"/>
    <n v="1"/>
    <x v="20"/>
    <n v="4"/>
    <x v="20"/>
  </r>
  <r>
    <n v="670"/>
    <s v="US-2018-106663"/>
    <d v="2018-06-09T00:00:00"/>
    <d v="2018-06-13T00:00:00"/>
    <s v="Standard Class"/>
    <s v="MO-17800"/>
    <s v="Meg O'Connel"/>
    <s v="Home Office"/>
    <s v="United States"/>
    <s v="Chicago"/>
    <s v="Illinois"/>
    <n v="60653"/>
    <x v="2"/>
    <s v="FUR-FU-10002759"/>
    <x v="0"/>
    <s v="Furnishings"/>
    <s v="12-1/2 Diameter Round Wall Clock"/>
    <n v="23.975999999999999"/>
    <n v="6"/>
    <n v="0"/>
    <n v="1.68"/>
    <n v="3"/>
    <x v="27"/>
    <n v="2"/>
    <x v="27"/>
  </r>
  <r>
    <n v="671"/>
    <s v="US-2018-106663"/>
    <d v="2018-06-09T00:00:00"/>
    <d v="2018-06-13T00:00:00"/>
    <s v="Standard Class"/>
    <s v="MO-17800"/>
    <s v="Meg O'Connel"/>
    <s v="Home Office"/>
    <s v="United States"/>
    <s v="Chicago"/>
    <s v="Illinois"/>
    <n v="60653"/>
    <x v="2"/>
    <s v="FUR-TA-10000688"/>
    <x v="0"/>
    <s v="Tables"/>
    <s v="Chromcraft Bull-Nose Wood Round Conference Table Top, Wood Base"/>
    <n v="108.925"/>
    <n v="1"/>
    <n v="0.2"/>
    <n v="38.119999999999997"/>
    <n v="3"/>
    <x v="27"/>
    <n v="2"/>
    <x v="27"/>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
    <n v="4.3600000000000003"/>
    <n v="3"/>
    <x v="27"/>
    <n v="2"/>
    <x v="27"/>
  </r>
  <r>
    <n v="673"/>
    <s v="CA-2018-111178"/>
    <d v="2018-06-15T00:00:00"/>
    <d v="2018-06-22T00:00:00"/>
    <s v="Standard Class"/>
    <s v="TD-20995"/>
    <s v="Tamara Dahlen"/>
    <s v="Consumer"/>
    <s v="United States"/>
    <s v="Quincy"/>
    <s v="Illinois"/>
    <n v="62301"/>
    <x v="2"/>
    <s v="OFF-AR-10001954"/>
    <x v="1"/>
    <s v="Art"/>
    <s v="Newell 331"/>
    <n v="19.559999999999999"/>
    <n v="8"/>
    <n v="0.1"/>
    <n v="2.15"/>
    <n v="1"/>
    <x v="27"/>
    <n v="2"/>
    <x v="27"/>
  </r>
  <r>
    <n v="674"/>
    <s v="CA-2018-130351"/>
    <d v="2018-12-05T00:00:00"/>
    <d v="2018-12-08T00:00:00"/>
    <s v="First Class"/>
    <s v="RB-19570"/>
    <s v="Rob Beeghly"/>
    <s v="Consumer"/>
    <s v="United States"/>
    <s v="Columbus"/>
    <s v="Indiana"/>
    <n v="47201"/>
    <x v="2"/>
    <s v="OFF-AP-10004532"/>
    <x v="1"/>
    <s v="Appliances"/>
    <s v="Kensington 6 Outlet Guardian Standard Surge Protector"/>
    <n v="61.44"/>
    <n v="10"/>
    <n v="0.1"/>
    <n v="12.9"/>
    <n v="3"/>
    <x v="22"/>
    <n v="4"/>
    <x v="22"/>
  </r>
  <r>
    <n v="675"/>
    <s v="CA-2018-130351"/>
    <d v="2018-12-05T00:00:00"/>
    <d v="2018-12-08T00:00:00"/>
    <s v="First Class"/>
    <s v="RB-19570"/>
    <s v="Rob Beeghly"/>
    <s v="Consumer"/>
    <s v="United States"/>
    <s v="Columbus"/>
    <s v="Indiana"/>
    <n v="47201"/>
    <x v="2"/>
    <s v="OFF-PA-10002137"/>
    <x v="1"/>
    <s v="Paper"/>
    <s v="Southworth 100% RÃ©sumÃ© Paper, 24lb."/>
    <n v="38.9"/>
    <n v="6"/>
    <n v="0"/>
    <n v="10.5"/>
    <n v="3"/>
    <x v="22"/>
    <n v="4"/>
    <x v="22"/>
  </r>
  <r>
    <n v="676"/>
    <s v="CA-2018-130351"/>
    <d v="2018-12-05T00:00:00"/>
    <d v="2018-12-08T00:00:00"/>
    <s v="First Class"/>
    <s v="RB-19570"/>
    <s v="Rob Beeghly"/>
    <s v="Consumer"/>
    <s v="United States"/>
    <s v="Columbus"/>
    <s v="Indiana"/>
    <n v="47201"/>
    <x v="2"/>
    <s v="TEC-AC-10003832"/>
    <x v="2"/>
    <s v="Accessories"/>
    <s v="ImationÂ 16GB Mini TravelDrive USB 2.0Â Flash Drive"/>
    <n v="99.39"/>
    <n v="10"/>
    <n v="0.2"/>
    <n v="29.82"/>
    <n v="3"/>
    <x v="22"/>
    <n v="4"/>
    <x v="22"/>
  </r>
  <r>
    <n v="677"/>
    <s v="US-2018-119438"/>
    <d v="2018-03-18T00:00:00"/>
    <d v="2018-03-23T00:00:00"/>
    <s v="Standard Class"/>
    <s v="CD-11980"/>
    <s v="Carol Darley"/>
    <s v="Consumer"/>
    <s v="United States"/>
    <s v="Tyler"/>
    <s v="Texas"/>
    <n v="75701"/>
    <x v="2"/>
    <s v="OFF-AP-10000804"/>
    <x v="1"/>
    <s v="Appliances"/>
    <s v="Hoover Portapower Portable Vacuum"/>
    <n v="2.6880000000000002"/>
    <n v="5"/>
    <n v="0.2"/>
    <n v="0.91"/>
    <n v="4"/>
    <x v="42"/>
    <n v="1"/>
    <x v="42"/>
  </r>
  <r>
    <n v="678"/>
    <s v="US-2018-119438"/>
    <d v="2018-03-18T00:00:00"/>
    <d v="2018-03-23T00:00:00"/>
    <s v="Standard Class"/>
    <s v="CD-11980"/>
    <s v="Carol Darley"/>
    <s v="Consumer"/>
    <s v="United States"/>
    <s v="Tyler"/>
    <s v="Texas"/>
    <n v="75701"/>
    <x v="2"/>
    <s v="TEC-AC-10003614"/>
    <x v="2"/>
    <s v="Accessories"/>
    <s v="Verbatim 25 GB 6x Blu-ray Single Layer Recordable Disc, 10/Pack"/>
    <n v="27.815999999999999"/>
    <n v="2"/>
    <n v="0.2"/>
    <n v="6.68"/>
    <n v="4"/>
    <x v="42"/>
    <n v="1"/>
    <x v="42"/>
  </r>
  <r>
    <n v="679"/>
    <s v="US-2018-119438"/>
    <d v="2018-03-18T00:00:00"/>
    <d v="2018-03-23T00:00:00"/>
    <s v="Standard Class"/>
    <s v="CD-11980"/>
    <s v="Carol Darley"/>
    <s v="Consumer"/>
    <s v="United States"/>
    <s v="Tyler"/>
    <s v="Texas"/>
    <n v="75701"/>
    <x v="2"/>
    <s v="FUR-FU-10003553"/>
    <x v="0"/>
    <s v="Furnishings"/>
    <s v="Howard Miller 13-1/2&quot; Diameter Rosebrook Wall Clock"/>
    <n v="82.524000000000001"/>
    <n v="3"/>
    <n v="0.1"/>
    <n v="4.13"/>
    <n v="4"/>
    <x v="42"/>
    <n v="1"/>
    <x v="42"/>
  </r>
  <r>
    <n v="680"/>
    <s v="US-2018-119438"/>
    <d v="2018-03-18T00:00:00"/>
    <d v="2018-03-23T00:00:00"/>
    <s v="Standard Class"/>
    <s v="CD-11980"/>
    <s v="Carol Darley"/>
    <s v="Consumer"/>
    <s v="United States"/>
    <s v="Tyler"/>
    <s v="Texas"/>
    <n v="75701"/>
    <x v="2"/>
    <s v="OFF-BI-10004632"/>
    <x v="1"/>
    <s v="Binders"/>
    <s v="Ibico Hi-Tech Manual Binding System"/>
    <n v="182.994"/>
    <n v="3"/>
    <n v="0.1"/>
    <n v="34.770000000000003"/>
    <n v="4"/>
    <x v="42"/>
    <n v="1"/>
    <x v="42"/>
  </r>
  <r>
    <n v="681"/>
    <s v="CA-2017-164511"/>
    <d v="2017-11-19T00:00:00"/>
    <d v="2017-11-24T00:00:00"/>
    <s v="Standard Class"/>
    <s v="DJ-13630"/>
    <s v="Doug Jacobs"/>
    <s v="Consumer"/>
    <s v="United States"/>
    <s v="New York City"/>
    <s v="New York"/>
    <n v="10024"/>
    <x v="3"/>
    <s v="OFF-BI-10003305"/>
    <x v="1"/>
    <s v="Binders"/>
    <s v="Avery Hanging File Binders"/>
    <n v="14.352"/>
    <n v="6"/>
    <n v="0.2"/>
    <n v="4.0199999999999996"/>
    <n v="3"/>
    <x v="0"/>
    <n v="4"/>
    <x v="0"/>
  </r>
  <r>
    <n v="682"/>
    <s v="CA-2017-164511"/>
    <d v="2017-11-19T00:00:00"/>
    <d v="2017-11-24T00:00:00"/>
    <s v="Standard Class"/>
    <s v="DJ-13630"/>
    <s v="Doug Jacobs"/>
    <s v="Consumer"/>
    <s v="United States"/>
    <s v="New York City"/>
    <s v="New York"/>
    <n v="10024"/>
    <x v="3"/>
    <s v="OFF-ST-10002583"/>
    <x v="1"/>
    <s v="Storage"/>
    <s v="Fellowes Neat Ideas Storage Cubes"/>
    <n v="64.959999999999994"/>
    <n v="8"/>
    <n v="0"/>
    <n v="16.89"/>
    <n v="3"/>
    <x v="0"/>
    <n v="4"/>
    <x v="0"/>
  </r>
  <r>
    <n v="683"/>
    <s v="CA-2017-164511"/>
    <d v="2017-11-19T00:00:00"/>
    <d v="2017-11-24T00:00:00"/>
    <s v="Standard Class"/>
    <s v="DJ-13630"/>
    <s v="Doug Jacobs"/>
    <s v="Consumer"/>
    <s v="United States"/>
    <s v="New York City"/>
    <s v="New York"/>
    <n v="10024"/>
    <x v="3"/>
    <s v="OFF-ST-10004507"/>
    <x v="1"/>
    <s v="Storage"/>
    <s v="Advantus Rolling Storage Box"/>
    <n v="68.599999999999994"/>
    <n v="7"/>
    <n v="0.3"/>
    <n v="-23.32"/>
    <n v="3"/>
    <x v="0"/>
    <n v="4"/>
    <x v="0"/>
  </r>
  <r>
    <n v="684"/>
    <s v="US-2018-168116"/>
    <d v="2018-11-04T00:00:00"/>
    <d v="2018-11-04T00:00:00"/>
    <s v="Same Day"/>
    <s v="GT-14635"/>
    <s v="Grant Thornton"/>
    <s v="Corporate"/>
    <s v="United States"/>
    <s v="Burlington"/>
    <s v="North Carolina"/>
    <n v="27217"/>
    <x v="0"/>
    <s v="TEC-MA-10004125"/>
    <x v="2"/>
    <s v="Machines"/>
    <s v="Cubify CubeX 3D Printer Triple Head Print"/>
    <n v="7999.98"/>
    <n v="10"/>
    <n v="0.2"/>
    <n v="2000"/>
    <n v="2"/>
    <x v="23"/>
    <n v="4"/>
    <x v="23"/>
  </r>
  <r>
    <n v="685"/>
    <s v="US-2018-168116"/>
    <d v="2018-11-04T00:00:00"/>
    <d v="2018-11-04T00:00:00"/>
    <s v="Same Day"/>
    <s v="GT-14635"/>
    <s v="Grant Thornton"/>
    <s v="Corporate"/>
    <s v="United States"/>
    <s v="Burlington"/>
    <s v="North Carolina"/>
    <n v="27217"/>
    <x v="0"/>
    <s v="OFF-AP-10002457"/>
    <x v="1"/>
    <s v="Appliances"/>
    <s v="Eureka The Boss Plus 12-Amp Hard Box Upright Vacuum, Red"/>
    <n v="167.44"/>
    <n v="2"/>
    <n v="0"/>
    <n v="58.6"/>
    <n v="2"/>
    <x v="23"/>
    <n v="4"/>
    <x v="23"/>
  </r>
  <r>
    <n v="686"/>
    <s v="CA-2015-157784"/>
    <d v="2015-07-05T00:00:00"/>
    <d v="2015-07-08T00:00:00"/>
    <s v="First Class"/>
    <s v="MC-17845"/>
    <s v="Michael Chen"/>
    <s v="Consumer"/>
    <s v="United States"/>
    <s v="Jackson"/>
    <s v="Mississippi"/>
    <n v="39212"/>
    <x v="0"/>
    <s v="TEC-AC-10003911"/>
    <x v="2"/>
    <s v="Accessories"/>
    <s v="NETGEAR AC1750 Dual Band GigabitÂ Smart WiFi Router"/>
    <n v="479.97"/>
    <n v="4"/>
    <n v="0.2"/>
    <n v="153.59"/>
    <n v="3"/>
    <x v="39"/>
    <n v="3"/>
    <x v="39"/>
  </r>
  <r>
    <n v="687"/>
    <s v="CA-2015-157784"/>
    <d v="2015-07-05T00:00:00"/>
    <d v="2015-07-08T00:00:00"/>
    <s v="First Class"/>
    <s v="MC-17845"/>
    <s v="Michael Chen"/>
    <s v="Consumer"/>
    <s v="United States"/>
    <s v="Jackson"/>
    <s v="Mississippi"/>
    <n v="39212"/>
    <x v="0"/>
    <s v="OFF-LA-10001934"/>
    <x v="1"/>
    <s v="Labels"/>
    <s v="Avery 516"/>
    <n v="14.62"/>
    <n v="1"/>
    <n v="0"/>
    <n v="2.0499999999999998"/>
    <n v="3"/>
    <x v="39"/>
    <n v="3"/>
    <x v="39"/>
  </r>
  <r>
    <n v="688"/>
    <s v="CA-2015-157784"/>
    <d v="2015-07-05T00:00:00"/>
    <d v="2015-07-08T00:00:00"/>
    <s v="First Class"/>
    <s v="MC-17845"/>
    <s v="Michael Chen"/>
    <s v="Consumer"/>
    <s v="United States"/>
    <s v="Jackson"/>
    <s v="Mississippi"/>
    <n v="39212"/>
    <x v="0"/>
    <s v="OFF-PA-10000304"/>
    <x v="1"/>
    <s v="Paper"/>
    <s v="Xerox 1995"/>
    <n v="19.440000000000001"/>
    <n v="9"/>
    <n v="0.1"/>
    <n v="1.56"/>
    <n v="3"/>
    <x v="39"/>
    <n v="3"/>
    <x v="39"/>
  </r>
  <r>
    <n v="689"/>
    <s v="CA-2018-161480"/>
    <d v="2018-12-25T00:00:00"/>
    <d v="2018-12-29T00:00:00"/>
    <s v="Standard Class"/>
    <s v="RA-19285"/>
    <s v="Ralph Arnett"/>
    <s v="Consumer"/>
    <s v="United States"/>
    <s v="New York City"/>
    <s v="New York"/>
    <n v="10035"/>
    <x v="3"/>
    <s v="FUR-BO-10004015"/>
    <x v="0"/>
    <s v="Bookcases"/>
    <s v="Bush Andora Bookcase, Maple/Graphite Gray Finish"/>
    <n v="191.98400000000001"/>
    <n v="6"/>
    <n v="0"/>
    <n v="42.24"/>
    <n v="1"/>
    <x v="22"/>
    <n v="4"/>
    <x v="22"/>
  </r>
  <r>
    <n v="690"/>
    <s v="US-2015-117135"/>
    <d v="2015-06-21T00:00:00"/>
    <d v="2015-06-23T00:00:00"/>
    <s v="Second Class"/>
    <s v="NP-18325"/>
    <s v="Naresj Patel"/>
    <s v="Consumer"/>
    <s v="United States"/>
    <s v="Waynesboro"/>
    <s v="Virginia"/>
    <n v="22980"/>
    <x v="0"/>
    <s v="FUR-FU-10004071"/>
    <x v="0"/>
    <s v="Furnishings"/>
    <s v="Luxo Professional Magnifying Clamp-On Fluorescent Lamps"/>
    <n v="104.01"/>
    <n v="6"/>
    <n v="0"/>
    <n v="33.28"/>
    <n v="3"/>
    <x v="3"/>
    <n v="2"/>
    <x v="3"/>
  </r>
  <r>
    <n v="691"/>
    <s v="US-2015-117135"/>
    <d v="2015-06-21T00:00:00"/>
    <d v="2015-06-23T00:00:00"/>
    <s v="Second Class"/>
    <s v="NP-18325"/>
    <s v="Naresj Patel"/>
    <s v="Consumer"/>
    <s v="United States"/>
    <s v="Waynesboro"/>
    <s v="Virginia"/>
    <n v="22980"/>
    <x v="0"/>
    <s v="TEC-PH-10002033"/>
    <x v="2"/>
    <s v="Phones"/>
    <s v="Konftel 250 ConferenceÂ phoneÂ - Charcoal black"/>
    <n v="284.82"/>
    <n v="1"/>
    <n v="0"/>
    <n v="34.18"/>
    <n v="3"/>
    <x v="3"/>
    <n v="2"/>
    <x v="3"/>
  </r>
  <r>
    <n v="692"/>
    <s v="US-2015-117135"/>
    <d v="2015-06-21T00:00:00"/>
    <d v="2015-06-23T00:00:00"/>
    <s v="Second Class"/>
    <s v="NP-18325"/>
    <s v="Naresj Patel"/>
    <s v="Consumer"/>
    <s v="United States"/>
    <s v="Waynesboro"/>
    <s v="Virginia"/>
    <n v="22980"/>
    <x v="0"/>
    <s v="OFF-ST-10002444"/>
    <x v="1"/>
    <s v="Storage"/>
    <s v="Recycled Eldon Regeneration Jumbo File"/>
    <n v="36.840000000000003"/>
    <n v="4"/>
    <n v="0.1"/>
    <n v="5.53"/>
    <n v="3"/>
    <x v="3"/>
    <n v="2"/>
    <x v="3"/>
  </r>
  <r>
    <n v="693"/>
    <s v="CA-2016-131534"/>
    <d v="2016-03-28T00:00:00"/>
    <d v="2016-04-02T00:00:00"/>
    <s v="Standard Class"/>
    <s v="AB-10165"/>
    <s v="Alan Barnes"/>
    <s v="Consumer"/>
    <s v="United States"/>
    <s v="Los Angeles"/>
    <s v="California"/>
    <n v="90036"/>
    <x v="1"/>
    <s v="TEC-AC-10002253"/>
    <x v="2"/>
    <s v="Accessories"/>
    <s v="Imation Bio 8GB USBÂ Flash Drive ImationÂ Corp"/>
    <n v="166.24"/>
    <n v="6"/>
    <n v="0.3"/>
    <n v="-26.6"/>
    <n v="2"/>
    <x v="29"/>
    <n v="1"/>
    <x v="29"/>
  </r>
  <r>
    <n v="694"/>
    <s v="CA-2016-131534"/>
    <d v="2016-03-28T00:00:00"/>
    <d v="2016-04-02T00:00:00"/>
    <s v="Standard Class"/>
    <s v="AB-10165"/>
    <s v="Alan Barnes"/>
    <s v="Consumer"/>
    <s v="United States"/>
    <s v="Los Angeles"/>
    <s v="California"/>
    <n v="90036"/>
    <x v="1"/>
    <s v="OFF-PA-10000743"/>
    <x v="1"/>
    <s v="Paper"/>
    <s v="Xerox 1977"/>
    <n v="33.4"/>
    <n v="6"/>
    <n v="0"/>
    <n v="7.01"/>
    <n v="2"/>
    <x v="29"/>
    <n v="1"/>
    <x v="29"/>
  </r>
  <r>
    <n v="695"/>
    <s v="CA-2016-119291"/>
    <d v="2016-05-14T00:00:00"/>
    <d v="2016-05-17T00:00:00"/>
    <s v="First Class"/>
    <s v="JO-15550"/>
    <s v="Jesus Ocampo"/>
    <s v="Home Office"/>
    <s v="United States"/>
    <s v="Chester"/>
    <s v="Pennsylvania"/>
    <n v="19013"/>
    <x v="3"/>
    <s v="OFF-AR-10003373"/>
    <x v="1"/>
    <s v="Art"/>
    <s v="Boston School Pro Electric Pencil Sharpener, 1670"/>
    <n v="198.27199999999999"/>
    <n v="9"/>
    <n v="0"/>
    <n v="47.59"/>
    <n v="7"/>
    <x v="33"/>
    <n v="2"/>
    <x v="33"/>
  </r>
  <r>
    <n v="696"/>
    <s v="CA-2016-119291"/>
    <d v="2016-05-14T00:00:00"/>
    <d v="2016-05-17T00:00:00"/>
    <s v="First Class"/>
    <s v="JO-15550"/>
    <s v="Jesus Ocampo"/>
    <s v="Home Office"/>
    <s v="United States"/>
    <s v="Chester"/>
    <s v="Pennsylvania"/>
    <n v="19013"/>
    <x v="3"/>
    <s v="OFF-LA-10002312"/>
    <x v="1"/>
    <s v="Labels"/>
    <s v="Avery 490"/>
    <n v="47.36"/>
    <n v="1"/>
    <n v="0.1"/>
    <n v="7.1"/>
    <n v="7"/>
    <x v="33"/>
    <n v="2"/>
    <x v="33"/>
  </r>
  <r>
    <n v="697"/>
    <s v="CA-2016-119291"/>
    <d v="2016-05-14T00:00:00"/>
    <d v="2016-05-17T00:00:00"/>
    <s v="First Class"/>
    <s v="JO-15550"/>
    <s v="Jesus Ocampo"/>
    <s v="Home Office"/>
    <s v="United States"/>
    <s v="Chester"/>
    <s v="Pennsylvania"/>
    <n v="19013"/>
    <x v="3"/>
    <s v="OFF-EN-10000927"/>
    <x v="1"/>
    <s v="Envelopes"/>
    <s v="Jet-Pak Recycled Peel 'N' Seal Padded Mailers"/>
    <n v="200.98400000000001"/>
    <n v="4"/>
    <n v="0.2"/>
    <n v="22.11"/>
    <n v="7"/>
    <x v="33"/>
    <n v="2"/>
    <x v="33"/>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n v="97.695999999999998"/>
    <n v="3"/>
    <n v="0.2"/>
    <n v="33.22"/>
    <n v="7"/>
    <x v="33"/>
    <n v="2"/>
    <x v="33"/>
  </r>
  <r>
    <n v="699"/>
    <s v="CA-2016-119291"/>
    <d v="2016-05-14T00:00:00"/>
    <d v="2016-05-17T00:00:00"/>
    <s v="First Class"/>
    <s v="JO-15550"/>
    <s v="Jesus Ocampo"/>
    <s v="Home Office"/>
    <s v="United States"/>
    <s v="Chester"/>
    <s v="Pennsylvania"/>
    <n v="19013"/>
    <x v="3"/>
    <s v="OFF-AR-10001118"/>
    <x v="1"/>
    <s v="Art"/>
    <s v="Binney &amp; Smith Crayola Metallic Crayons, 16-Color Pack"/>
    <n v="2.6960000000000002"/>
    <n v="10"/>
    <n v="0.2"/>
    <n v="0.84"/>
    <n v="7"/>
    <x v="33"/>
    <n v="2"/>
    <x v="33"/>
  </r>
  <r>
    <n v="700"/>
    <s v="CA-2016-119291"/>
    <d v="2016-05-14T00:00:00"/>
    <d v="2016-05-17T00:00:00"/>
    <s v="First Class"/>
    <s v="JO-15550"/>
    <s v="Jesus Ocampo"/>
    <s v="Home Office"/>
    <s v="United States"/>
    <s v="Chester"/>
    <s v="Pennsylvania"/>
    <n v="19013"/>
    <x v="3"/>
    <s v="OFF-BI-10001575"/>
    <x v="1"/>
    <s v="Binders"/>
    <s v="GBC Linen Binding Covers"/>
    <n v="18.588000000000001"/>
    <n v="7"/>
    <n v="0.1"/>
    <n v="2.04"/>
    <n v="7"/>
    <x v="33"/>
    <n v="2"/>
    <x v="33"/>
  </r>
  <r>
    <n v="701"/>
    <s v="CA-2016-119291"/>
    <d v="2016-05-14T00:00:00"/>
    <d v="2016-05-17T00:00:00"/>
    <s v="First Class"/>
    <s v="JO-15550"/>
    <s v="Jesus Ocampo"/>
    <s v="Home Office"/>
    <s v="United States"/>
    <s v="Chester"/>
    <s v="Pennsylvania"/>
    <n v="19013"/>
    <x v="3"/>
    <s v="OFF-BI-10001982"/>
    <x v="1"/>
    <s v="Binders"/>
    <s v="Wilson Jones Custom Binder Spines &amp; Labels"/>
    <n v="4.8959999999999999"/>
    <n v="8"/>
    <n v="0.2"/>
    <n v="1.18"/>
    <n v="7"/>
    <x v="33"/>
    <n v="2"/>
    <x v="33"/>
  </r>
  <r>
    <n v="702"/>
    <s v="CA-2018-114552"/>
    <d v="2018-09-02T00:00:00"/>
    <d v="2018-09-08T00:00:00"/>
    <s v="Standard Class"/>
    <s v="Dl-13600"/>
    <s v="Dorris liebe"/>
    <s v="Corporate"/>
    <s v="United States"/>
    <s v="Cleveland"/>
    <s v="Ohio"/>
    <n v="44105"/>
    <x v="3"/>
    <s v="FUR-FU-10002960"/>
    <x v="0"/>
    <s v="Furnishings"/>
    <s v="Eldon 200 Class Desk Accessories, Burgundy"/>
    <n v="15.071999999999999"/>
    <n v="5"/>
    <n v="0.1"/>
    <n v="3.77"/>
    <n v="1"/>
    <x v="15"/>
    <n v="3"/>
    <x v="15"/>
  </r>
  <r>
    <n v="703"/>
    <s v="CA-2017-163755"/>
    <d v="2017-11-04T00:00:00"/>
    <d v="2017-11-08T00:00:00"/>
    <s v="Second Class"/>
    <s v="AS-10285"/>
    <s v="Alejandro Savely"/>
    <s v="Corporate"/>
    <s v="United States"/>
    <s v="Seattle"/>
    <s v="Washington"/>
    <n v="98103"/>
    <x v="1"/>
    <s v="FUR-FU-10003394"/>
    <x v="0"/>
    <s v="Furnishings"/>
    <s v="Tenex &quot;The Solids&quot; Textured Chair Mats"/>
    <n v="209.88"/>
    <n v="10"/>
    <n v="0.3"/>
    <n v="-31.48"/>
    <n v="1"/>
    <x v="0"/>
    <n v="4"/>
    <x v="0"/>
  </r>
  <r>
    <n v="704"/>
    <s v="CA-2016-142027"/>
    <d v="2016-04-09T00:00:00"/>
    <d v="2016-04-14T00:00:00"/>
    <s v="Standard Class"/>
    <s v="JK-15370"/>
    <s v="Jay Kimmel"/>
    <s v="Consumer"/>
    <s v="United States"/>
    <s v="Long Beach"/>
    <s v="California"/>
    <n v="90805"/>
    <x v="1"/>
    <s v="FUR-TA-10002774"/>
    <x v="0"/>
    <s v="Tables"/>
    <s v="Laminate Occasional Tables"/>
    <n v="369.91199999999998"/>
    <n v="8"/>
    <n v="0.2"/>
    <n v="125.77"/>
    <n v="1"/>
    <x v="19"/>
    <n v="2"/>
    <x v="19"/>
  </r>
  <r>
    <n v="705"/>
    <s v="CA-2015-138527"/>
    <d v="2015-09-12T00:00:00"/>
    <d v="2015-09-17T00:00:00"/>
    <s v="Standard Class"/>
    <s v="BN-11470"/>
    <s v="Brad Norvell"/>
    <s v="Corporate"/>
    <s v="United States"/>
    <s v="Cary"/>
    <s v="North Carolina"/>
    <n v="27511"/>
    <x v="0"/>
    <s v="OFF-PA-10001800"/>
    <x v="1"/>
    <s v="Paper"/>
    <s v="Xerox 220"/>
    <n v="10.368"/>
    <n v="10"/>
    <n v="0.3"/>
    <n v="-0.52"/>
    <n v="3"/>
    <x v="30"/>
    <n v="3"/>
    <x v="30"/>
  </r>
  <r>
    <n v="706"/>
    <s v="CA-2015-138527"/>
    <d v="2015-09-12T00:00:00"/>
    <d v="2015-09-17T00:00:00"/>
    <s v="Standard Class"/>
    <s v="BN-11470"/>
    <s v="Brad Norvell"/>
    <s v="Corporate"/>
    <s v="United States"/>
    <s v="Cary"/>
    <s v="North Carolina"/>
    <n v="27511"/>
    <x v="0"/>
    <s v="OFF-AP-10001469"/>
    <x v="1"/>
    <s v="Appliances"/>
    <s v="Fellowes 8 Outlet Superior Workstation Surge Protector"/>
    <n v="166.84"/>
    <n v="7"/>
    <n v="0.2"/>
    <n v="23.36"/>
    <n v="3"/>
    <x v="30"/>
    <n v="3"/>
    <x v="30"/>
  </r>
  <r>
    <n v="707"/>
    <s v="CA-2015-138527"/>
    <d v="2015-09-12T00:00:00"/>
    <d v="2015-09-17T00:00:00"/>
    <s v="Standard Class"/>
    <s v="BN-11470"/>
    <s v="Brad Norvell"/>
    <s v="Corporate"/>
    <s v="United States"/>
    <s v="Cary"/>
    <s v="North Carolina"/>
    <n v="27511"/>
    <x v="0"/>
    <s v="TEC-AC-10002399"/>
    <x v="2"/>
    <s v="Accessories"/>
    <s v="SanDisk Cruzer 32 GB USB Flash Drive"/>
    <n v="15.215999999999999"/>
    <n v="7"/>
    <n v="0"/>
    <n v="4.72"/>
    <n v="3"/>
    <x v="30"/>
    <n v="3"/>
    <x v="30"/>
  </r>
  <r>
    <n v="708"/>
    <s v="CA-2015-112158"/>
    <d v="2015-12-02T00:00:00"/>
    <d v="2015-12-04T00:00:00"/>
    <s v="First Class"/>
    <s v="DP-13165"/>
    <s v="David Philippe"/>
    <s v="Consumer"/>
    <s v="United States"/>
    <s v="New York City"/>
    <s v="New York"/>
    <n v="10035"/>
    <x v="3"/>
    <s v="TEC-AC-10003628"/>
    <x v="2"/>
    <s v="Accessories"/>
    <s v="Logitech 910-002974 M325 Wireless Mouse for Web Scrolling"/>
    <n v="119.96"/>
    <n v="3"/>
    <n v="0.3"/>
    <n v="-19.190000000000001"/>
    <n v="3"/>
    <x v="20"/>
    <n v="4"/>
    <x v="20"/>
  </r>
  <r>
    <n v="709"/>
    <s v="CA-2015-112158"/>
    <d v="2015-12-02T00:00:00"/>
    <d v="2015-12-04T00:00:00"/>
    <s v="First Class"/>
    <s v="DP-13165"/>
    <s v="David Philippe"/>
    <s v="Consumer"/>
    <s v="United States"/>
    <s v="New York City"/>
    <s v="New York"/>
    <n v="10035"/>
    <x v="3"/>
    <s v="FUR-BO-10003272"/>
    <x v="0"/>
    <s v="Bookcases"/>
    <s v="O'Sullivan Living Dimensions 5-Shelf Bookcases"/>
    <n v="883.92"/>
    <n v="10"/>
    <n v="0.2"/>
    <n v="132.59"/>
    <n v="3"/>
    <x v="20"/>
    <n v="4"/>
    <x v="20"/>
  </r>
  <r>
    <n v="710"/>
    <s v="CA-2015-112158"/>
    <d v="2015-12-02T00:00:00"/>
    <d v="2015-12-04T00:00:00"/>
    <s v="First Class"/>
    <s v="DP-13165"/>
    <s v="David Philippe"/>
    <s v="Consumer"/>
    <s v="United States"/>
    <s v="New York City"/>
    <s v="New York"/>
    <n v="10035"/>
    <x v="3"/>
    <s v="OFF-BI-10000050"/>
    <x v="1"/>
    <s v="Binders"/>
    <s v="Angle-D Binders with Locking Rings, Label Holders"/>
    <n v="46.72"/>
    <n v="5"/>
    <n v="0.3"/>
    <n v="-11.21"/>
    <n v="3"/>
    <x v="20"/>
    <n v="4"/>
    <x v="20"/>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n v="55.48"/>
    <n v="1"/>
    <n v="0.1"/>
    <n v="17.2"/>
    <n v="1"/>
    <x v="41"/>
    <n v="2"/>
    <x v="41"/>
  </r>
  <r>
    <n v="712"/>
    <s v="CA-2018-146136"/>
    <d v="2018-09-03T00:00:00"/>
    <d v="2018-09-07T00:00:00"/>
    <s v="Standard Class"/>
    <s v="AP-10915"/>
    <s v="Arthur Prichep"/>
    <s v="Consumer"/>
    <s v="United States"/>
    <s v="Palm Coast"/>
    <s v="Florida"/>
    <n v="32137"/>
    <x v="0"/>
    <s v="OFF-EN-10001219"/>
    <x v="1"/>
    <s v="Envelopes"/>
    <s v="#10- 4 1/8&quot; x 9 1/2&quot; Security-Tint Envelopes"/>
    <n v="24.448"/>
    <n v="9"/>
    <n v="0"/>
    <n v="3.42"/>
    <n v="1"/>
    <x v="15"/>
    <n v="3"/>
    <x v="15"/>
  </r>
  <r>
    <n v="713"/>
    <s v="US-2018-100048"/>
    <d v="2018-05-19T00:00:00"/>
    <d v="2018-05-24T00:00:00"/>
    <s v="Standard Class"/>
    <s v="RS-19765"/>
    <s v="Roland Schwarz"/>
    <s v="Corporate"/>
    <s v="United States"/>
    <s v="Mount Vernon"/>
    <s v="New York"/>
    <n v="10550"/>
    <x v="3"/>
    <s v="OFF-AP-10001154"/>
    <x v="1"/>
    <s v="Appliances"/>
    <s v="Bionaire Personal Warm Mist Humidifier/Vaporizer"/>
    <n v="281.33999999999997"/>
    <n v="6"/>
    <n v="0.3"/>
    <n v="-84.4"/>
    <n v="3"/>
    <x v="24"/>
    <n v="2"/>
    <x v="24"/>
  </r>
  <r>
    <n v="714"/>
    <s v="US-2018-100048"/>
    <d v="2018-05-19T00:00:00"/>
    <d v="2018-05-24T00:00:00"/>
    <s v="Standard Class"/>
    <s v="RS-19765"/>
    <s v="Roland Schwarz"/>
    <s v="Corporate"/>
    <s v="United States"/>
    <s v="Mount Vernon"/>
    <s v="New York"/>
    <n v="10550"/>
    <x v="3"/>
    <s v="TEC-PH-10003012"/>
    <x v="2"/>
    <s v="Phones"/>
    <s v="Nortel Meridian M3904 Professional Digital phone"/>
    <n v="307.98"/>
    <n v="1"/>
    <n v="0"/>
    <n v="58.52"/>
    <n v="3"/>
    <x v="24"/>
    <n v="2"/>
    <x v="24"/>
  </r>
  <r>
    <n v="715"/>
    <s v="US-2018-100048"/>
    <d v="2018-05-19T00:00:00"/>
    <d v="2018-05-24T00:00:00"/>
    <s v="Standard Class"/>
    <s v="RS-19765"/>
    <s v="Roland Schwarz"/>
    <s v="Corporate"/>
    <s v="United States"/>
    <s v="Mount Vernon"/>
    <s v="New York"/>
    <n v="10550"/>
    <x v="3"/>
    <s v="TEC-AC-10001606"/>
    <x v="2"/>
    <s v="Accessories"/>
    <s v="Logitech Wireless Performance Mouse MX for PC and Mac"/>
    <n v="299.97000000000003"/>
    <n v="6"/>
    <n v="0.2"/>
    <n v="15"/>
    <n v="3"/>
    <x v="24"/>
    <n v="2"/>
    <x v="24"/>
  </r>
  <r>
    <n v="716"/>
    <s v="CA-2015-153150"/>
    <d v="2015-07-01T00:00:00"/>
    <d v="2015-07-06T00:00:00"/>
    <s v="Second Class"/>
    <s v="Dl-13600"/>
    <s v="Dorris liebe"/>
    <s v="Corporate"/>
    <s v="United States"/>
    <s v="Seattle"/>
    <s v="Washington"/>
    <n v="98105"/>
    <x v="1"/>
    <s v="OFF-BI-10003355"/>
    <x v="1"/>
    <s v="Binders"/>
    <s v="Cardinal Holdit Business Card Pockets"/>
    <n v="19.920000000000002"/>
    <n v="6"/>
    <n v="0"/>
    <n v="1.59"/>
    <n v="1"/>
    <x v="39"/>
    <n v="3"/>
    <x v="39"/>
  </r>
  <r>
    <n v="717"/>
    <s v="CA-2015-130092"/>
    <d v="2015-01-11T00:00:00"/>
    <d v="2015-01-14T00:00:00"/>
    <s v="First Class"/>
    <s v="SV-20365"/>
    <s v="Seth Vernon"/>
    <s v="Consumer"/>
    <s v="United States"/>
    <s v="Dover"/>
    <s v="Delaware"/>
    <n v="19901"/>
    <x v="3"/>
    <s v="FUR-FU-10000010"/>
    <x v="0"/>
    <s v="Furnishings"/>
    <s v="DAX Value U-Channel Document Frames, Easel Back"/>
    <n v="9.94"/>
    <n v="5"/>
    <n v="0.1"/>
    <n v="2.39"/>
    <n v="1"/>
    <x v="46"/>
    <n v="1"/>
    <x v="46"/>
  </r>
  <r>
    <n v="718"/>
    <s v="CA-2018-108910"/>
    <d v="2018-09-24T00:00:00"/>
    <d v="2018-09-29T00:00:00"/>
    <s v="Standard Class"/>
    <s v="KC-16540"/>
    <s v="Kelly Collister"/>
    <s v="Consumer"/>
    <s v="United States"/>
    <s v="Newark"/>
    <s v="Ohio"/>
    <n v="43055"/>
    <x v="3"/>
    <s v="FUR-FU-10002253"/>
    <x v="0"/>
    <s v="Furnishings"/>
    <s v="Howard Miller 13&quot; Diameter Pewter Finish Round Wall Clock"/>
    <n v="103.056"/>
    <n v="1"/>
    <n v="0.1"/>
    <n v="36.07"/>
    <n v="1"/>
    <x v="15"/>
    <n v="3"/>
    <x v="15"/>
  </r>
  <r>
    <n v="719"/>
    <s v="CA-2015-104472"/>
    <d v="2015-06-02T00:00:00"/>
    <d v="2015-06-07T00:00:00"/>
    <s v="Standard Class"/>
    <s v="CK-12325"/>
    <s v="Christine Kargatis"/>
    <s v="Home Office"/>
    <s v="United States"/>
    <s v="Orem"/>
    <s v="Utah"/>
    <n v="84057"/>
    <x v="1"/>
    <s v="OFF-BI-10001658"/>
    <x v="1"/>
    <s v="Binders"/>
    <s v="GBC Standard Therm-A-Bind Covers"/>
    <n v="59.808"/>
    <n v="7"/>
    <n v="0.2"/>
    <n v="19.14"/>
    <n v="2"/>
    <x v="3"/>
    <n v="2"/>
    <x v="3"/>
  </r>
  <r>
    <n v="720"/>
    <s v="CA-2015-104472"/>
    <d v="2015-06-02T00:00:00"/>
    <d v="2015-06-07T00:00:00"/>
    <s v="Standard Class"/>
    <s v="CK-12325"/>
    <s v="Christine Kargatis"/>
    <s v="Home Office"/>
    <s v="United States"/>
    <s v="Orem"/>
    <s v="Utah"/>
    <n v="84057"/>
    <x v="1"/>
    <s v="FUR-FU-10000246"/>
    <x v="0"/>
    <s v="Furnishings"/>
    <s v="Aluminum Document Frame"/>
    <n v="73.319999999999993"/>
    <n v="8"/>
    <n v="0.1"/>
    <n v="5.87"/>
    <n v="2"/>
    <x v="3"/>
    <n v="2"/>
    <x v="3"/>
  </r>
  <r>
    <n v="721"/>
    <s v="CA-2017-112942"/>
    <d v="2017-02-13T00:00:00"/>
    <d v="2017-02-18T00:00:00"/>
    <s v="Standard Class"/>
    <s v="RD-19810"/>
    <s v="Ross DeVincentis"/>
    <s v="Home Office"/>
    <s v="United States"/>
    <s v="Los Angeles"/>
    <s v="California"/>
    <n v="90045"/>
    <x v="1"/>
    <s v="OFF-PA-10004092"/>
    <x v="1"/>
    <s v="Paper"/>
    <s v="Tops Green Bar Computer Printout Paper"/>
    <n v="146.82"/>
    <n v="5"/>
    <n v="0.3"/>
    <n v="-19.09"/>
    <n v="1"/>
    <x v="47"/>
    <n v="1"/>
    <x v="47"/>
  </r>
  <r>
    <n v="722"/>
    <s v="CA-2017-142335"/>
    <d v="2017-12-15T00:00:00"/>
    <d v="2017-12-19T00:00:00"/>
    <s v="Standard Class"/>
    <s v="MP-17965"/>
    <s v="Michael Paige"/>
    <s v="Corporate"/>
    <s v="United States"/>
    <s v="Detroit"/>
    <s v="Michigan"/>
    <n v="48205"/>
    <x v="2"/>
    <s v="FUR-TA-10000198"/>
    <x v="0"/>
    <s v="Tables"/>
    <s v="Chromcraft Bull-Nose Wood Oval Conference Tables &amp; Bases"/>
    <n v="1652.94"/>
    <n v="6"/>
    <n v="0.3"/>
    <n v="-247.94"/>
    <n v="2"/>
    <x v="5"/>
    <n v="4"/>
    <x v="5"/>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n v="296.37"/>
    <n v="5"/>
    <n v="0.3"/>
    <n v="-85.95"/>
    <n v="2"/>
    <x v="5"/>
    <n v="4"/>
    <x v="5"/>
  </r>
  <r>
    <n v="724"/>
    <s v="CA-2015-117429"/>
    <d v="2015-10-07T00:00:00"/>
    <d v="2015-10-13T00:00:00"/>
    <s v="Standard Class"/>
    <s v="MR-17545"/>
    <s v="Mathew Reese"/>
    <s v="Home Office"/>
    <s v="United States"/>
    <s v="Philadelphia"/>
    <s v="Pennsylvania"/>
    <n v="19140"/>
    <x v="3"/>
    <s v="FUR-FU-10000222"/>
    <x v="0"/>
    <s v="Furnishings"/>
    <s v="Seth Thomas 16&quot; Steel Case Clock"/>
    <n v="129.91999999999999"/>
    <n v="7"/>
    <n v="0"/>
    <n v="11.69"/>
    <n v="1"/>
    <x v="18"/>
    <n v="4"/>
    <x v="18"/>
  </r>
  <r>
    <n v="725"/>
    <s v="CA-2017-114713"/>
    <d v="2017-07-07T00:00:00"/>
    <d v="2017-07-12T00:00:00"/>
    <s v="Standard Class"/>
    <s v="SC-20695"/>
    <s v="Steve Chapman"/>
    <s v="Corporate"/>
    <s v="United States"/>
    <s v="Hialeah"/>
    <s v="Florida"/>
    <n v="33012"/>
    <x v="0"/>
    <s v="OFF-SU-10004664"/>
    <x v="1"/>
    <s v="Supplies"/>
    <s v="Acme Softgrip Scissors"/>
    <n v="45.584000000000003"/>
    <n v="7"/>
    <n v="0"/>
    <n v="15.5"/>
    <n v="1"/>
    <x v="16"/>
    <n v="3"/>
    <x v="16"/>
  </r>
  <r>
    <n v="726"/>
    <s v="CA-2018-144113"/>
    <d v="2018-09-16T00:00:00"/>
    <d v="2018-09-20T00:00:00"/>
    <s v="Standard Class"/>
    <s v="JF-15355"/>
    <s v="Jay Fein"/>
    <s v="Consumer"/>
    <s v="United States"/>
    <s v="Austin"/>
    <s v="Texas"/>
    <n v="78745"/>
    <x v="2"/>
    <s v="OFF-EN-10001141"/>
    <x v="1"/>
    <s v="Envelopes"/>
    <s v="Manila Recycled Extra-Heavyweight Clasp Envelopes, 6&quot; x 9&quot;"/>
    <n v="17.568000000000001"/>
    <n v="2"/>
    <n v="0.3"/>
    <n v="-2.11"/>
    <n v="2"/>
    <x v="15"/>
    <n v="3"/>
    <x v="15"/>
  </r>
  <r>
    <n v="727"/>
    <s v="CA-2018-144113"/>
    <d v="2018-09-16T00:00:00"/>
    <d v="2018-09-20T00:00:00"/>
    <s v="Standard Class"/>
    <s v="JF-15355"/>
    <s v="Jay Fein"/>
    <s v="Consumer"/>
    <s v="United States"/>
    <s v="Austin"/>
    <s v="Texas"/>
    <n v="78745"/>
    <x v="2"/>
    <s v="TEC-PH-10002170"/>
    <x v="2"/>
    <s v="Phones"/>
    <s v="ClearSounds CSC500 Amplified Spirit Phone Corded phone"/>
    <n v="55.991999999999997"/>
    <n v="3"/>
    <n v="0"/>
    <n v="14.56"/>
    <n v="2"/>
    <x v="15"/>
    <n v="3"/>
    <x v="15"/>
  </r>
  <r>
    <n v="728"/>
    <s v="US-2017-150861"/>
    <d v="2017-12-03T00:00:00"/>
    <d v="2017-12-06T00:00:00"/>
    <s v="First Class"/>
    <s v="EG-13900"/>
    <s v="Emily Grady"/>
    <s v="Consumer"/>
    <s v="United States"/>
    <s v="Oceanside"/>
    <s v="New York"/>
    <n v="11572"/>
    <x v="3"/>
    <s v="OFF-PA-10001954"/>
    <x v="1"/>
    <s v="Paper"/>
    <s v="Xerox 1964"/>
    <n v="182.72"/>
    <n v="9"/>
    <n v="0.3"/>
    <n v="-16.440000000000001"/>
    <n v="5"/>
    <x v="5"/>
    <n v="4"/>
    <x v="5"/>
  </r>
  <r>
    <n v="729"/>
    <s v="US-2017-150861"/>
    <d v="2017-12-03T00:00:00"/>
    <d v="2017-12-06T00:00:00"/>
    <s v="First Class"/>
    <s v="EG-13900"/>
    <s v="Emily Grady"/>
    <s v="Consumer"/>
    <s v="United States"/>
    <s v="Oceanside"/>
    <s v="New York"/>
    <n v="11572"/>
    <x v="3"/>
    <s v="FUR-TA-10002228"/>
    <x v="0"/>
    <s v="Tables"/>
    <s v="Bevis Traditional Conference Table Top, Plinth Base"/>
    <n v="400.03199999999998"/>
    <n v="7"/>
    <n v="0"/>
    <n v="32"/>
    <n v="5"/>
    <x v="5"/>
    <n v="4"/>
    <x v="5"/>
  </r>
  <r>
    <n v="730"/>
    <s v="US-2017-150861"/>
    <d v="2017-12-03T00:00:00"/>
    <d v="2017-12-06T00:00:00"/>
    <s v="First Class"/>
    <s v="EG-13900"/>
    <s v="Emily Grady"/>
    <s v="Consumer"/>
    <s v="United States"/>
    <s v="Oceanside"/>
    <s v="New York"/>
    <n v="11572"/>
    <x v="3"/>
    <s v="OFF-ST-10004634"/>
    <x v="1"/>
    <s v="Storage"/>
    <s v="Personal Folder Holder, Ebony"/>
    <n v="33.630000000000003"/>
    <n v="10"/>
    <n v="0.1"/>
    <n v="7.4"/>
    <n v="5"/>
    <x v="5"/>
    <n v="4"/>
    <x v="5"/>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n v="542.64599999999996"/>
    <n v="4"/>
    <n v="0"/>
    <n v="157.37"/>
    <n v="5"/>
    <x v="5"/>
    <n v="4"/>
    <x v="5"/>
  </r>
  <r>
    <n v="732"/>
    <s v="US-2017-150861"/>
    <d v="2017-12-03T00:00:00"/>
    <d v="2017-12-06T00:00:00"/>
    <s v="First Class"/>
    <s v="EG-13900"/>
    <s v="Emily Grady"/>
    <s v="Consumer"/>
    <s v="United States"/>
    <s v="Oceanside"/>
    <s v="New York"/>
    <n v="11572"/>
    <x v="3"/>
    <s v="OFF-LA-10001317"/>
    <x v="1"/>
    <s v="Labels"/>
    <s v="Avery 520"/>
    <n v="6.3"/>
    <n v="8"/>
    <n v="0.2"/>
    <n v="1.45"/>
    <n v="5"/>
    <x v="5"/>
    <n v="4"/>
    <x v="5"/>
  </r>
  <r>
    <n v="733"/>
    <s v="CA-2018-131954"/>
    <d v="2018-01-21T00:00:00"/>
    <d v="2018-01-25T00:00:00"/>
    <s v="Standard Class"/>
    <s v="DS-13030"/>
    <s v="Darrin Sayre"/>
    <s v="Home Office"/>
    <s v="United States"/>
    <s v="Seattle"/>
    <s v="Washington"/>
    <n v="98115"/>
    <x v="1"/>
    <s v="OFF-ST-10000736"/>
    <x v="1"/>
    <s v="Storage"/>
    <s v="Carina Double Wide Media Storage Towers in Natural &amp; Black"/>
    <n v="242.94"/>
    <n v="1"/>
    <n v="0"/>
    <n v="55.88"/>
    <n v="6"/>
    <x v="44"/>
    <n v="1"/>
    <x v="44"/>
  </r>
  <r>
    <n v="734"/>
    <s v="CA-2018-131954"/>
    <d v="2018-01-21T00:00:00"/>
    <d v="2018-01-25T00:00:00"/>
    <s v="Standard Class"/>
    <s v="DS-13030"/>
    <s v="Darrin Sayre"/>
    <s v="Home Office"/>
    <s v="United States"/>
    <s v="Seattle"/>
    <s v="Washington"/>
    <n v="98115"/>
    <x v="1"/>
    <s v="TEC-AC-10003610"/>
    <x v="2"/>
    <s v="Accessories"/>
    <s v="LogitechÂ Illuminated - Keyboard"/>
    <n v="179.97"/>
    <n v="4"/>
    <n v="0"/>
    <n v="10.8"/>
    <n v="6"/>
    <x v="44"/>
    <n v="1"/>
    <x v="44"/>
  </r>
  <r>
    <n v="735"/>
    <s v="CA-2018-131954"/>
    <d v="2018-01-21T00:00:00"/>
    <d v="2018-01-25T00:00:00"/>
    <s v="Standard Class"/>
    <s v="DS-13030"/>
    <s v="Darrin Sayre"/>
    <s v="Home Office"/>
    <s v="United States"/>
    <s v="Seattle"/>
    <s v="Washington"/>
    <n v="98115"/>
    <x v="1"/>
    <s v="OFF-BI-10003982"/>
    <x v="1"/>
    <s v="Binders"/>
    <s v="Wilson Jones Century Plastic Molded Ring Binders"/>
    <n v="99.695999999999998"/>
    <n v="10"/>
    <n v="0.3"/>
    <n v="-14.95"/>
    <n v="6"/>
    <x v="44"/>
    <n v="1"/>
    <x v="44"/>
  </r>
  <r>
    <n v="736"/>
    <s v="CA-2018-131954"/>
    <d v="2018-01-21T00:00:00"/>
    <d v="2018-01-25T00:00:00"/>
    <s v="Standard Class"/>
    <s v="DS-13030"/>
    <s v="Darrin Sayre"/>
    <s v="Home Office"/>
    <s v="United States"/>
    <s v="Seattle"/>
    <s v="Washington"/>
    <n v="98115"/>
    <x v="1"/>
    <s v="OFF-BI-10003291"/>
    <x v="1"/>
    <s v="Binders"/>
    <s v="Wilson Jones Leather-Like Binders with DublLock Round Rings"/>
    <n v="27.936"/>
    <n v="8"/>
    <n v="0.1"/>
    <n v="5.03"/>
    <n v="6"/>
    <x v="44"/>
    <n v="1"/>
    <x v="44"/>
  </r>
  <r>
    <n v="737"/>
    <s v="CA-2018-131954"/>
    <d v="2018-01-21T00:00:00"/>
    <d v="2018-01-25T00:00:00"/>
    <s v="Standard Class"/>
    <s v="DS-13030"/>
    <s v="Darrin Sayre"/>
    <s v="Home Office"/>
    <s v="United States"/>
    <s v="Seattle"/>
    <s v="Washington"/>
    <n v="98115"/>
    <x v="1"/>
    <s v="FUR-BO-10001619"/>
    <x v="0"/>
    <s v="Bookcases"/>
    <s v="O'Sullivan Cherrywood Estates Traditional Bookcase"/>
    <n v="84.98"/>
    <n v="9"/>
    <n v="0.2"/>
    <n v="8.5"/>
    <n v="6"/>
    <x v="44"/>
    <n v="1"/>
    <x v="44"/>
  </r>
  <r>
    <n v="738"/>
    <s v="CA-2018-131954"/>
    <d v="2018-01-21T00:00:00"/>
    <d v="2018-01-25T00:00:00"/>
    <s v="Standard Class"/>
    <s v="DS-13030"/>
    <s v="Darrin Sayre"/>
    <s v="Home Office"/>
    <s v="United States"/>
    <s v="Seattle"/>
    <s v="Washington"/>
    <n v="98115"/>
    <x v="1"/>
    <s v="OFF-BI-10000138"/>
    <x v="1"/>
    <s v="Binders"/>
    <s v="Acco Translucent Poly Ring Binders"/>
    <n v="18.72"/>
    <n v="2"/>
    <n v="0"/>
    <n v="2.06"/>
    <n v="6"/>
    <x v="44"/>
    <n v="1"/>
    <x v="44"/>
  </r>
  <r>
    <n v="739"/>
    <s v="CA-2015-132500"/>
    <d v="2015-09-08T00:00:00"/>
    <d v="2015-09-12T00:00:00"/>
    <s v="Standard Class"/>
    <s v="GZ-14470"/>
    <s v="Gary Zandusky"/>
    <s v="Consumer"/>
    <s v="United States"/>
    <s v="San Francisco"/>
    <s v="California"/>
    <n v="94110"/>
    <x v="1"/>
    <s v="TEC-AC-10001383"/>
    <x v="2"/>
    <s v="Accessories"/>
    <s v="Logitech Wireless Touch Keyboard K400"/>
    <n v="49.98"/>
    <n v="5"/>
    <n v="0"/>
    <n v="8"/>
    <n v="1"/>
    <x v="30"/>
    <n v="3"/>
    <x v="30"/>
  </r>
  <r>
    <n v="740"/>
    <s v="CA-2015-112326"/>
    <d v="2015-01-04T00:00:00"/>
    <d v="2015-01-08T00:00:00"/>
    <s v="Standard Class"/>
    <s v="PO-19195"/>
    <s v="Phillina Ober"/>
    <s v="Home Office"/>
    <s v="United States"/>
    <s v="Naperville"/>
    <s v="Illinois"/>
    <n v="60540"/>
    <x v="2"/>
    <s v="OFF-LA-10003223"/>
    <x v="1"/>
    <s v="Labels"/>
    <s v="Avery 508"/>
    <n v="11.784000000000001"/>
    <n v="2"/>
    <n v="0"/>
    <n v="1.77"/>
    <n v="3"/>
    <x v="46"/>
    <n v="1"/>
    <x v="46"/>
  </r>
  <r>
    <n v="741"/>
    <s v="CA-2015-112326"/>
    <d v="2015-01-04T00:00:00"/>
    <d v="2015-01-08T00:00:00"/>
    <s v="Standard Class"/>
    <s v="PO-19195"/>
    <s v="Phillina Ober"/>
    <s v="Home Office"/>
    <s v="United States"/>
    <s v="Naperville"/>
    <s v="Illinois"/>
    <n v="60540"/>
    <x v="2"/>
    <s v="OFF-ST-10002743"/>
    <x v="1"/>
    <s v="Storage"/>
    <s v="SAFCO Boltless Steel Shelving"/>
    <n v="272.73599999999999"/>
    <n v="3"/>
    <n v="0.3"/>
    <n v="-16.36"/>
    <n v="3"/>
    <x v="46"/>
    <n v="1"/>
    <x v="46"/>
  </r>
  <r>
    <n v="742"/>
    <s v="CA-2015-112326"/>
    <d v="2015-01-04T00:00:00"/>
    <d v="2015-01-08T00:00:00"/>
    <s v="Standard Class"/>
    <s v="PO-19195"/>
    <s v="Phillina Ober"/>
    <s v="Home Office"/>
    <s v="United States"/>
    <s v="Naperville"/>
    <s v="Illinois"/>
    <n v="60540"/>
    <x v="2"/>
    <s v="OFF-BI-10004094"/>
    <x v="1"/>
    <s v="Binders"/>
    <s v="GBC Standard Plastic Binding Systems Combs"/>
    <n v="3.54"/>
    <n v="7"/>
    <n v="0.3"/>
    <n v="-0.18"/>
    <n v="3"/>
    <x v="46"/>
    <n v="1"/>
    <x v="46"/>
  </r>
  <r>
    <n v="743"/>
    <s v="US-2017-146710"/>
    <d v="2017-08-27T00:00:00"/>
    <d v="2017-09-01T00:00:00"/>
    <s v="Standard Class"/>
    <s v="SS-20875"/>
    <s v="Sung Shariari"/>
    <s v="Consumer"/>
    <s v="United States"/>
    <s v="Dallas"/>
    <s v="Texas"/>
    <n v="75220"/>
    <x v="2"/>
    <s v="OFF-SU-10004498"/>
    <x v="1"/>
    <s v="Supplies"/>
    <s v="Martin-Yale Premier Letter Opener"/>
    <n v="51.52"/>
    <n v="8"/>
    <n v="0.2"/>
    <n v="16.489999999999998"/>
    <n v="4"/>
    <x v="28"/>
    <n v="3"/>
    <x v="28"/>
  </r>
  <r>
    <n v="744"/>
    <s v="US-2017-146710"/>
    <d v="2017-08-27T00:00:00"/>
    <d v="2017-09-01T00:00:00"/>
    <s v="Standard Class"/>
    <s v="SS-20875"/>
    <s v="Sung Shariari"/>
    <s v="Consumer"/>
    <s v="United States"/>
    <s v="Dallas"/>
    <s v="Texas"/>
    <n v="75220"/>
    <x v="2"/>
    <s v="OFF-PA-10002615"/>
    <x v="1"/>
    <s v="Paper"/>
    <s v="Ampad Gold Fibre Wirebound Steno Books, 6&quot; x 9&quot;, Gregg Ruled"/>
    <n v="3.528"/>
    <n v="7"/>
    <n v="0.2"/>
    <n v="0.32"/>
    <n v="4"/>
    <x v="28"/>
    <n v="3"/>
    <x v="28"/>
  </r>
  <r>
    <n v="745"/>
    <s v="US-2017-146710"/>
    <d v="2017-08-27T00:00:00"/>
    <d v="2017-09-01T00:00:00"/>
    <s v="Standard Class"/>
    <s v="SS-20875"/>
    <s v="Sung Shariari"/>
    <s v="Consumer"/>
    <s v="United States"/>
    <s v="Dallas"/>
    <s v="Texas"/>
    <n v="75220"/>
    <x v="2"/>
    <s v="OFF-PA-10004971"/>
    <x v="1"/>
    <s v="Paper"/>
    <s v="Xerox 196"/>
    <n v="4.6239999999999997"/>
    <n v="9"/>
    <n v="0.2"/>
    <n v="1.48"/>
    <n v="4"/>
    <x v="28"/>
    <n v="3"/>
    <x v="28"/>
  </r>
  <r>
    <n v="746"/>
    <s v="US-2017-146710"/>
    <d v="2017-08-27T00:00:00"/>
    <d v="2017-09-01T00:00:00"/>
    <s v="Standard Class"/>
    <s v="SS-20875"/>
    <s v="Sung Shariari"/>
    <s v="Consumer"/>
    <s v="United States"/>
    <s v="Dallas"/>
    <s v="Texas"/>
    <n v="75220"/>
    <x v="2"/>
    <s v="OFF-SU-10004261"/>
    <x v="1"/>
    <s v="Supplies"/>
    <s v="Fiskars 8&quot; Scissors, 2/Pack"/>
    <n v="55.167999999999999"/>
    <n v="6"/>
    <n v="0.3"/>
    <n v="-11.59"/>
    <n v="4"/>
    <x v="28"/>
    <n v="3"/>
    <x v="28"/>
  </r>
  <r>
    <n v="747"/>
    <s v="CA-2015-124429"/>
    <d v="2015-05-27T00:00:00"/>
    <d v="2015-05-27T00:00:00"/>
    <s v="Same Day"/>
    <s v="MH-17785"/>
    <s v="Maya Herman"/>
    <s v="Corporate"/>
    <s v="United States"/>
    <s v="San Diego"/>
    <s v="California"/>
    <n v="92105"/>
    <x v="1"/>
    <s v="FUR-TA-10002607"/>
    <x v="0"/>
    <s v="Tables"/>
    <s v="KI Conference Tables"/>
    <n v="567.12"/>
    <n v="3"/>
    <n v="0.1"/>
    <n v="147.44999999999999"/>
    <n v="2"/>
    <x v="8"/>
    <n v="2"/>
    <x v="8"/>
  </r>
  <r>
    <n v="748"/>
    <s v="CA-2015-124429"/>
    <d v="2015-05-27T00:00:00"/>
    <d v="2015-05-27T00:00:00"/>
    <s v="Same Day"/>
    <s v="MH-17785"/>
    <s v="Maya Herman"/>
    <s v="Corporate"/>
    <s v="United States"/>
    <s v="San Diego"/>
    <s v="California"/>
    <n v="92105"/>
    <x v="1"/>
    <s v="OFF-ST-10001809"/>
    <x v="1"/>
    <s v="Storage"/>
    <s v="Fellowes Officeware Wire Shelving"/>
    <n v="359.32"/>
    <n v="3"/>
    <n v="0"/>
    <n v="97.02"/>
    <n v="2"/>
    <x v="8"/>
    <n v="2"/>
    <x v="8"/>
  </r>
  <r>
    <n v="749"/>
    <s v="CA-2017-150889"/>
    <d v="2017-03-20T00:00:00"/>
    <d v="2017-03-22T00:00:00"/>
    <s v="Second Class"/>
    <s v="PB-19105"/>
    <s v="Peter BÃ¼hler"/>
    <s v="Consumer"/>
    <s v="United States"/>
    <s v="Evanston"/>
    <s v="Illinois"/>
    <n v="60201"/>
    <x v="2"/>
    <s v="TEC-PH-10000004"/>
    <x v="2"/>
    <s v="Phones"/>
    <s v="Belkin iPhone and iPad Lightning Cable"/>
    <n v="11.992000000000001"/>
    <n v="10"/>
    <n v="0.2"/>
    <n v="3.96"/>
    <n v="1"/>
    <x v="17"/>
    <n v="1"/>
    <x v="17"/>
  </r>
  <r>
    <n v="750"/>
    <s v="CA-2018-126074"/>
    <d v="2018-10-02T00:00:00"/>
    <d v="2018-10-06T00:00:00"/>
    <s v="Standard Class"/>
    <s v="RF-19735"/>
    <s v="Roland Fjeld"/>
    <s v="Consumer"/>
    <s v="United States"/>
    <s v="Trenton"/>
    <s v="Michigan"/>
    <n v="48183"/>
    <x v="2"/>
    <s v="OFF-BI-10003638"/>
    <x v="1"/>
    <s v="Binders"/>
    <s v="GBC Durable Plastic Covers"/>
    <n v="58.05"/>
    <n v="6"/>
    <n v="0.3"/>
    <n v="-7.55"/>
    <n v="4"/>
    <x v="13"/>
    <n v="4"/>
    <x v="13"/>
  </r>
  <r>
    <n v="751"/>
    <s v="CA-2018-126074"/>
    <d v="2018-10-02T00:00:00"/>
    <d v="2018-10-06T00:00:00"/>
    <s v="Standard Class"/>
    <s v="RF-19735"/>
    <s v="Roland Fjeld"/>
    <s v="Consumer"/>
    <s v="United States"/>
    <s v="Trenton"/>
    <s v="Michigan"/>
    <n v="48183"/>
    <x v="2"/>
    <s v="FUR-FU-10003577"/>
    <x v="0"/>
    <s v="Furnishings"/>
    <s v="Nu-Dell Leatherette Frames"/>
    <n v="157.74"/>
    <n v="10"/>
    <n v="0.1"/>
    <n v="18.93"/>
    <n v="4"/>
    <x v="13"/>
    <n v="4"/>
    <x v="13"/>
  </r>
  <r>
    <n v="752"/>
    <s v="CA-2018-126074"/>
    <d v="2018-10-02T00:00:00"/>
    <d v="2018-10-06T00:00:00"/>
    <s v="Standard Class"/>
    <s v="RF-19735"/>
    <s v="Roland Fjeld"/>
    <s v="Consumer"/>
    <s v="United States"/>
    <s v="Trenton"/>
    <s v="Michigan"/>
    <n v="48183"/>
    <x v="2"/>
    <s v="OFF-AR-10003478"/>
    <x v="1"/>
    <s v="Art"/>
    <s v="Avery Hi-Liter EverBold Pen Style Fluorescent Highlighters, 4/Pack"/>
    <n v="56.98"/>
    <n v="4"/>
    <n v="0.1"/>
    <n v="6.84"/>
    <n v="4"/>
    <x v="13"/>
    <n v="4"/>
    <x v="13"/>
  </r>
  <r>
    <n v="753"/>
    <s v="CA-2018-126074"/>
    <d v="2018-10-02T00:00:00"/>
    <d v="2018-10-06T00:00:00"/>
    <s v="Standard Class"/>
    <s v="RF-19735"/>
    <s v="Roland Fjeld"/>
    <s v="Consumer"/>
    <s v="United States"/>
    <s v="Trenton"/>
    <s v="Michigan"/>
    <n v="48183"/>
    <x v="2"/>
    <s v="OFF-BI-10000546"/>
    <x v="1"/>
    <s v="Binders"/>
    <s v="Avery Durable Binders"/>
    <n v="2.88"/>
    <n v="5"/>
    <n v="0.2"/>
    <n v="0.78"/>
    <n v="4"/>
    <x v="13"/>
    <n v="4"/>
    <x v="13"/>
  </r>
  <r>
    <n v="754"/>
    <s v="CA-2017-110499"/>
    <d v="2017-04-07T00:00:00"/>
    <d v="2017-04-09T00:00:00"/>
    <s v="First Class"/>
    <s v="YC-21895"/>
    <s v="Yoseph Carroll"/>
    <s v="Corporate"/>
    <s v="United States"/>
    <s v="San Francisco"/>
    <s v="California"/>
    <n v="94110"/>
    <x v="1"/>
    <s v="TEC-CO-10002095"/>
    <x v="2"/>
    <s v="Copiers"/>
    <s v="Hewlett Packard 610 Color Digital Copier / Printer"/>
    <n v="1199.9760000000001"/>
    <n v="3"/>
    <n v="0"/>
    <n v="311.99"/>
    <n v="1"/>
    <x v="25"/>
    <n v="2"/>
    <x v="25"/>
  </r>
  <r>
    <n v="755"/>
    <s v="CA-2016-135272"/>
    <d v="2016-12-07T00:00:00"/>
    <d v="2016-12-12T00:00:00"/>
    <s v="Standard Class"/>
    <s v="MS-17830"/>
    <s v="Melanie Seite"/>
    <s v="Consumer"/>
    <s v="United States"/>
    <s v="Los Angeles"/>
    <s v="California"/>
    <n v="90036"/>
    <x v="1"/>
    <s v="FUR-FU-10002759"/>
    <x v="0"/>
    <s v="Furnishings"/>
    <s v="12-1/2 Diameter Round Wall Clock"/>
    <n v="79.92"/>
    <n v="6"/>
    <n v="0"/>
    <n v="8.7899999999999991"/>
    <n v="1"/>
    <x v="14"/>
    <n v="4"/>
    <x v="14"/>
  </r>
  <r>
    <n v="756"/>
    <s v="CA-2017-140928"/>
    <d v="2017-09-18T00:00:00"/>
    <d v="2017-09-22T00:00:00"/>
    <s v="Standard Class"/>
    <s v="NB-18655"/>
    <s v="Nona Balk"/>
    <s v="Corporate"/>
    <s v="United States"/>
    <s v="Jacksonville"/>
    <s v="Florida"/>
    <n v="32216"/>
    <x v="0"/>
    <s v="FUR-TA-10001095"/>
    <x v="0"/>
    <s v="Tables"/>
    <s v="Chromcraft Round Conference Tables"/>
    <n v="383.43799999999999"/>
    <n v="5"/>
    <n v="0.1"/>
    <n v="134.19999999999999"/>
    <n v="1"/>
    <x v="21"/>
    <n v="3"/>
    <x v="21"/>
  </r>
  <r>
    <n v="757"/>
    <s v="CA-2015-106803"/>
    <d v="2015-12-29T00:00:00"/>
    <d v="2016-01-02T00:00:00"/>
    <s v="Standard Class"/>
    <s v="DC-13285"/>
    <s v="Debra Catini"/>
    <s v="Consumer"/>
    <s v="United States"/>
    <s v="Cottage Grove"/>
    <s v="Minnesota"/>
    <n v="55016"/>
    <x v="2"/>
    <s v="OFF-ST-10002444"/>
    <x v="1"/>
    <s v="Storage"/>
    <s v="Recycled Eldon Regeneration Jumbo File"/>
    <n v="24.56"/>
    <n v="7"/>
    <n v="0"/>
    <n v="7.61"/>
    <n v="2"/>
    <x v="20"/>
    <n v="4"/>
    <x v="20"/>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n v="119.8"/>
    <n v="4"/>
    <n v="0.2"/>
    <n v="20.37"/>
    <n v="2"/>
    <x v="20"/>
    <n v="4"/>
    <x v="20"/>
  </r>
  <r>
    <n v="759"/>
    <s v="CA-2018-117240"/>
    <d v="2018-07-23T00:00:00"/>
    <d v="2018-07-28T00:00:00"/>
    <s v="Standard Class"/>
    <s v="CP-12340"/>
    <s v="Christine Phan"/>
    <s v="Corporate"/>
    <s v="United States"/>
    <s v="New York City"/>
    <s v="New York"/>
    <n v="10009"/>
    <x v="3"/>
    <s v="OFF-BI-10000848"/>
    <x v="1"/>
    <s v="Binders"/>
    <s v="Angle-D Ring Binders"/>
    <n v="13.128"/>
    <n v="4"/>
    <n v="0"/>
    <n v="1.58"/>
    <n v="1"/>
    <x v="10"/>
    <n v="3"/>
    <x v="10"/>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n v="22.72"/>
    <n v="1"/>
    <n v="0.2"/>
    <n v="7.04"/>
    <n v="1"/>
    <x v="15"/>
    <n v="3"/>
    <x v="15"/>
  </r>
  <r>
    <n v="761"/>
    <s v="CA-2016-112319"/>
    <d v="2016-08-31T00:00:00"/>
    <d v="2016-09-05T00:00:00"/>
    <s v="Standard Class"/>
    <s v="AR-10510"/>
    <s v="Andrew Roberts"/>
    <s v="Consumer"/>
    <s v="United States"/>
    <s v="Los Angeles"/>
    <s v="California"/>
    <n v="90004"/>
    <x v="1"/>
    <s v="OFF-PA-10003441"/>
    <x v="1"/>
    <s v="Paper"/>
    <s v="Xerox 226"/>
    <n v="58.32"/>
    <n v="4"/>
    <n v="0.1"/>
    <n v="2.92"/>
    <n v="1"/>
    <x v="37"/>
    <n v="3"/>
    <x v="37"/>
  </r>
  <r>
    <n v="762"/>
    <s v="CA-2018-126046"/>
    <d v="2018-11-03T00:00:00"/>
    <d v="2018-11-07T00:00:00"/>
    <s v="Standard Class"/>
    <s v="JC-16105"/>
    <s v="Julie Creighton"/>
    <s v="Corporate"/>
    <s v="United States"/>
    <s v="Atlanta"/>
    <s v="Georgia"/>
    <n v="30318"/>
    <x v="0"/>
    <s v="OFF-LA-10004484"/>
    <x v="1"/>
    <s v="Labels"/>
    <s v="Avery 476"/>
    <n v="12.39"/>
    <n v="8"/>
    <n v="0"/>
    <n v="1.36"/>
    <n v="1"/>
    <x v="23"/>
    <n v="4"/>
    <x v="23"/>
  </r>
  <r>
    <n v="763"/>
    <s v="CA-2016-114923"/>
    <d v="2016-02-08T00:00:00"/>
    <d v="2016-02-13T00:00:00"/>
    <s v="Standard Class"/>
    <s v="LH-17020"/>
    <s v="Lisa Hazard"/>
    <s v="Consumer"/>
    <s v="United States"/>
    <s v="Columbus"/>
    <s v="Ohio"/>
    <n v="43229"/>
    <x v="3"/>
    <s v="TEC-PH-10003931"/>
    <x v="2"/>
    <s v="Phones"/>
    <s v="JBL Micro Wireless Portable Bluetooth Speaker"/>
    <n v="107.982"/>
    <n v="3"/>
    <n v="0.1"/>
    <n v="30.23"/>
    <n v="1"/>
    <x v="36"/>
    <n v="1"/>
    <x v="36"/>
  </r>
  <r>
    <n v="764"/>
    <s v="CA-2015-162775"/>
    <d v="2015-01-13T00:00:00"/>
    <d v="2015-01-15T00:00:00"/>
    <s v="Second Class"/>
    <s v="CS-12250"/>
    <s v="Chris Selesnick"/>
    <s v="Corporate"/>
    <s v="United States"/>
    <s v="Bossier City"/>
    <s v="Louisiana"/>
    <n v="71111"/>
    <x v="0"/>
    <s v="OFF-EN-10001990"/>
    <x v="1"/>
    <s v="Envelopes"/>
    <s v="Staple envelope"/>
    <n v="11.36"/>
    <n v="10"/>
    <n v="0"/>
    <n v="1.93"/>
    <n v="5"/>
    <x v="46"/>
    <n v="1"/>
    <x v="46"/>
  </r>
  <r>
    <n v="765"/>
    <s v="CA-2015-162775"/>
    <d v="2015-01-13T00:00:00"/>
    <d v="2015-01-15T00:00:00"/>
    <s v="Second Class"/>
    <s v="CS-12250"/>
    <s v="Chris Selesnick"/>
    <s v="Corporate"/>
    <s v="United States"/>
    <s v="Bossier City"/>
    <s v="Louisiana"/>
    <n v="71111"/>
    <x v="0"/>
    <s v="OFF-EN-10001532"/>
    <x v="1"/>
    <s v="Envelopes"/>
    <s v="Brown Kraft Recycled Envelopes"/>
    <n v="50.94"/>
    <n v="1"/>
    <n v="0.2"/>
    <n v="17.32"/>
    <n v="5"/>
    <x v="46"/>
    <n v="1"/>
    <x v="46"/>
  </r>
  <r>
    <n v="766"/>
    <s v="CA-2015-162775"/>
    <d v="2015-01-13T00:00:00"/>
    <d v="2015-01-15T00:00:00"/>
    <s v="Second Class"/>
    <s v="CS-12250"/>
    <s v="Chris Selesnick"/>
    <s v="Corporate"/>
    <s v="United States"/>
    <s v="Bossier City"/>
    <s v="Louisiana"/>
    <n v="71111"/>
    <x v="0"/>
    <s v="TEC-AC-10003174"/>
    <x v="2"/>
    <s v="Accessories"/>
    <s v="Plantronics S12 Corded Telephone Headset System"/>
    <n v="646.74"/>
    <n v="3"/>
    <n v="0"/>
    <n v="187.55"/>
    <n v="5"/>
    <x v="46"/>
    <n v="1"/>
    <x v="46"/>
  </r>
  <r>
    <n v="767"/>
    <s v="CA-2015-162775"/>
    <d v="2015-01-13T00:00:00"/>
    <d v="2015-01-15T00:00:00"/>
    <s v="Second Class"/>
    <s v="CS-12250"/>
    <s v="Chris Selesnick"/>
    <s v="Corporate"/>
    <s v="United States"/>
    <s v="Bossier City"/>
    <s v="Louisiana"/>
    <n v="71111"/>
    <x v="0"/>
    <s v="OFF-BI-10004187"/>
    <x v="1"/>
    <s v="Binders"/>
    <s v="3-ring staple pack"/>
    <n v="5.64"/>
    <n v="6"/>
    <n v="0"/>
    <n v="1.02"/>
    <n v="5"/>
    <x v="46"/>
    <n v="1"/>
    <x v="46"/>
  </r>
  <r>
    <n v="768"/>
    <s v="CA-2015-162775"/>
    <d v="2015-01-13T00:00:00"/>
    <d v="2015-01-15T00:00:00"/>
    <s v="Second Class"/>
    <s v="CS-12250"/>
    <s v="Chris Selesnick"/>
    <s v="Corporate"/>
    <s v="United States"/>
    <s v="Bossier City"/>
    <s v="Louisiana"/>
    <n v="71111"/>
    <x v="0"/>
    <s v="OFF-ST-10000025"/>
    <x v="1"/>
    <s v="Storage"/>
    <s v="Fellowes Stor/Drawer Steel Plus Storage Drawers"/>
    <n v="572.58000000000004"/>
    <n v="3"/>
    <n v="0.1"/>
    <n v="154.6"/>
    <n v="5"/>
    <x v="46"/>
    <n v="1"/>
    <x v="46"/>
  </r>
  <r>
    <n v="769"/>
    <s v="CA-2015-106810"/>
    <d v="2015-05-14T00:00:00"/>
    <d v="2015-05-20T00:00:00"/>
    <s v="Standard Class"/>
    <s v="AJ-10795"/>
    <s v="Anthony Johnson"/>
    <s v="Corporate"/>
    <s v="United States"/>
    <s v="Saint Petersburg"/>
    <s v="Florida"/>
    <n v="33710"/>
    <x v="0"/>
    <s v="FUR-FU-10004306"/>
    <x v="0"/>
    <s v="Furnishings"/>
    <s v="Electrix Halogen Magnifier Lamp"/>
    <n v="310.88"/>
    <n v="2"/>
    <n v="0"/>
    <n v="65.28"/>
    <n v="1"/>
    <x v="8"/>
    <n v="2"/>
    <x v="8"/>
  </r>
  <r>
    <n v="770"/>
    <s v="CA-2017-157245"/>
    <d v="2017-05-19T00:00:00"/>
    <d v="2017-05-24T00:00:00"/>
    <s v="Standard Class"/>
    <s v="LE-16810"/>
    <s v="Laurel Elliston"/>
    <s v="Consumer"/>
    <s v="United States"/>
    <s v="Arlington"/>
    <s v="Virginia"/>
    <n v="22204"/>
    <x v="0"/>
    <s v="FUR-CH-10003746"/>
    <x v="0"/>
    <s v="Chairs"/>
    <s v="Hon 4070 Series Pagoda Round Back Stacking Chairs"/>
    <n v="641.96"/>
    <n v="9"/>
    <n v="0"/>
    <n v="102.71"/>
    <n v="1"/>
    <x v="35"/>
    <n v="2"/>
    <x v="35"/>
  </r>
  <r>
    <n v="771"/>
    <s v="CA-2018-104220"/>
    <d v="2018-01-30T00:00:00"/>
    <d v="2018-02-05T00:00:00"/>
    <s v="Standard Class"/>
    <s v="BV-11245"/>
    <s v="Benjamin Venier"/>
    <s v="Corporate"/>
    <s v="United States"/>
    <s v="Des Moines"/>
    <s v="Iowa"/>
    <n v="50315"/>
    <x v="2"/>
    <s v="OFF-BI-10001036"/>
    <x v="1"/>
    <s v="Binders"/>
    <s v="Cardinal EasyOpen D-Ring Binders"/>
    <n v="18.28"/>
    <n v="4"/>
    <n v="0.2"/>
    <n v="5.12"/>
    <n v="6"/>
    <x v="44"/>
    <n v="1"/>
    <x v="44"/>
  </r>
  <r>
    <n v="772"/>
    <s v="CA-2018-104220"/>
    <d v="2018-01-30T00:00:00"/>
    <d v="2018-02-05T00:00:00"/>
    <s v="Standard Class"/>
    <s v="BV-11245"/>
    <s v="Benjamin Venier"/>
    <s v="Corporate"/>
    <s v="United States"/>
    <s v="Des Moines"/>
    <s v="Iowa"/>
    <n v="50315"/>
    <x v="2"/>
    <s v="TEC-PH-10004614"/>
    <x v="2"/>
    <s v="Phones"/>
    <s v="AT&amp;T 841000 Phone"/>
    <n v="207"/>
    <n v="4"/>
    <n v="0.2"/>
    <n v="10.35"/>
    <n v="6"/>
    <x v="44"/>
    <n v="1"/>
    <x v="44"/>
  </r>
  <r>
    <n v="773"/>
    <s v="CA-2018-104220"/>
    <d v="2018-01-30T00:00:00"/>
    <d v="2018-02-05T00:00:00"/>
    <s v="Standard Class"/>
    <s v="BV-11245"/>
    <s v="Benjamin Venier"/>
    <s v="Corporate"/>
    <s v="United States"/>
    <s v="Des Moines"/>
    <s v="Iowa"/>
    <n v="50315"/>
    <x v="2"/>
    <s v="OFF-BI-10000301"/>
    <x v="1"/>
    <s v="Binders"/>
    <s v="GBC Instant Report Kit"/>
    <n v="32.35"/>
    <n v="10"/>
    <n v="0.3"/>
    <n v="-4.53"/>
    <n v="6"/>
    <x v="44"/>
    <n v="1"/>
    <x v="44"/>
  </r>
  <r>
    <n v="774"/>
    <s v="CA-2018-104220"/>
    <d v="2018-01-30T00:00:00"/>
    <d v="2018-02-05T00:00:00"/>
    <s v="Standard Class"/>
    <s v="BV-11245"/>
    <s v="Benjamin Venier"/>
    <s v="Corporate"/>
    <s v="United States"/>
    <s v="Des Moines"/>
    <s v="Iowa"/>
    <n v="50315"/>
    <x v="2"/>
    <s v="OFF-BI-10003910"/>
    <x v="1"/>
    <s v="Binders"/>
    <s v="DXL Angle-View Binders with Locking Rings by Samsill"/>
    <n v="7.71"/>
    <n v="10"/>
    <n v="0"/>
    <n v="0.93"/>
    <n v="6"/>
    <x v="44"/>
    <n v="1"/>
    <x v="44"/>
  </r>
  <r>
    <n v="775"/>
    <s v="CA-2018-104220"/>
    <d v="2018-01-30T00:00:00"/>
    <d v="2018-02-05T00:00:00"/>
    <s v="Standard Class"/>
    <s v="BV-11245"/>
    <s v="Benjamin Venier"/>
    <s v="Corporate"/>
    <s v="United States"/>
    <s v="Des Moines"/>
    <s v="Iowa"/>
    <n v="50315"/>
    <x v="2"/>
    <s v="OFF-AR-10004648"/>
    <x v="1"/>
    <s v="Art"/>
    <s v="Boston 19500 Mighty Mite Electric Pencil Sharpener"/>
    <n v="40.299999999999997"/>
    <n v="4"/>
    <n v="0.3"/>
    <n v="-12.49"/>
    <n v="6"/>
    <x v="44"/>
    <n v="1"/>
    <x v="44"/>
  </r>
  <r>
    <n v="776"/>
    <s v="CA-2018-104220"/>
    <d v="2018-01-30T00:00:00"/>
    <d v="2018-02-05T00:00:00"/>
    <s v="Standard Class"/>
    <s v="BV-11245"/>
    <s v="Benjamin Venier"/>
    <s v="Corporate"/>
    <s v="United States"/>
    <s v="Des Moines"/>
    <s v="Iowa"/>
    <n v="50315"/>
    <x v="2"/>
    <s v="FUR-FU-10002597"/>
    <x v="0"/>
    <s v="Furnishings"/>
    <s v="C-Line Magnetic Cubicle Keepers, Clear Polypropylene"/>
    <n v="34.58"/>
    <n v="10"/>
    <n v="0.2"/>
    <n v="11.41"/>
    <n v="6"/>
    <x v="44"/>
    <n v="1"/>
    <x v="44"/>
  </r>
  <r>
    <n v="777"/>
    <s v="CA-2015-165974"/>
    <d v="2015-06-29T00:00:00"/>
    <d v="2015-07-06T00:00:00"/>
    <s v="Standard Class"/>
    <s v="DL-12865"/>
    <s v="Dan Lawera"/>
    <s v="Consumer"/>
    <s v="United States"/>
    <s v="Cincinnati"/>
    <s v="Ohio"/>
    <n v="45231"/>
    <x v="3"/>
    <s v="OFF-AR-10003405"/>
    <x v="1"/>
    <s v="Art"/>
    <s v="Dixon My First Ticonderoga Pencil, #2"/>
    <n v="32.76"/>
    <n v="1"/>
    <n v="0"/>
    <n v="4.59"/>
    <n v="1"/>
    <x v="3"/>
    <n v="2"/>
    <x v="3"/>
  </r>
  <r>
    <n v="778"/>
    <s v="CA-2016-144267"/>
    <d v="2016-08-21T00:00:00"/>
    <d v="2016-08-23T00:00:00"/>
    <s v="First Class"/>
    <s v="NZ-18565"/>
    <s v="Nick Zandusky"/>
    <s v="Home Office"/>
    <s v="United States"/>
    <s v="San Francisco"/>
    <s v="California"/>
    <n v="94110"/>
    <x v="1"/>
    <s v="FUR-CH-10002335"/>
    <x v="0"/>
    <s v="Chairs"/>
    <s v="Hon GuestStacker Chair"/>
    <n v="544.00800000000004"/>
    <n v="7"/>
    <n v="0.2"/>
    <n v="141.44"/>
    <n v="4"/>
    <x v="37"/>
    <n v="3"/>
    <x v="37"/>
  </r>
  <r>
    <n v="779"/>
    <s v="CA-2016-144267"/>
    <d v="2016-08-21T00:00:00"/>
    <d v="2016-08-23T00:00:00"/>
    <s v="First Class"/>
    <s v="NZ-18565"/>
    <s v="Nick Zandusky"/>
    <s v="Home Office"/>
    <s v="United States"/>
    <s v="San Francisco"/>
    <s v="California"/>
    <n v="94110"/>
    <x v="1"/>
    <s v="OFF-PA-10000157"/>
    <x v="1"/>
    <s v="Paper"/>
    <s v="Xerox 191"/>
    <n v="59.94"/>
    <n v="4"/>
    <n v="0.3"/>
    <n v="-14.99"/>
    <n v="4"/>
    <x v="37"/>
    <n v="3"/>
    <x v="37"/>
  </r>
  <r>
    <n v="780"/>
    <s v="CA-2016-144267"/>
    <d v="2016-08-21T00:00:00"/>
    <d v="2016-08-23T00:00:00"/>
    <s v="First Class"/>
    <s v="NZ-18565"/>
    <s v="Nick Zandusky"/>
    <s v="Home Office"/>
    <s v="United States"/>
    <s v="San Francisco"/>
    <s v="California"/>
    <n v="94110"/>
    <x v="1"/>
    <s v="OFF-PA-10001947"/>
    <x v="1"/>
    <s v="Paper"/>
    <s v="Xerox 1974"/>
    <n v="23.92"/>
    <n v="6"/>
    <n v="0"/>
    <n v="4.54"/>
    <n v="4"/>
    <x v="37"/>
    <n v="3"/>
    <x v="37"/>
  </r>
  <r>
    <n v="781"/>
    <s v="CA-2016-144267"/>
    <d v="2016-08-21T00:00:00"/>
    <d v="2016-08-23T00:00:00"/>
    <s v="First Class"/>
    <s v="NZ-18565"/>
    <s v="Nick Zandusky"/>
    <s v="Home Office"/>
    <s v="United States"/>
    <s v="San Francisco"/>
    <s v="California"/>
    <n v="94110"/>
    <x v="1"/>
    <s v="OFF-PA-10003657"/>
    <x v="1"/>
    <s v="Paper"/>
    <s v="Xerox 1927"/>
    <n v="4.28"/>
    <n v="7"/>
    <n v="0.2"/>
    <n v="1.33"/>
    <n v="4"/>
    <x v="37"/>
    <n v="3"/>
    <x v="37"/>
  </r>
  <r>
    <n v="782"/>
    <s v="US-2016-157014"/>
    <d v="2016-10-03T00:00:00"/>
    <d v="2016-10-06T00:00:00"/>
    <s v="Second Class"/>
    <s v="BM-11785"/>
    <s v="Bryan Mills"/>
    <s v="Consumer"/>
    <s v="United States"/>
    <s v="Columbus"/>
    <s v="Ohio"/>
    <n v="43229"/>
    <x v="3"/>
    <s v="OFF-BI-10001098"/>
    <x v="1"/>
    <s v="Binders"/>
    <s v="Acco D-Ring Binder w/DublLock"/>
    <n v="32.07"/>
    <n v="2"/>
    <n v="0.1"/>
    <n v="6.41"/>
    <n v="4"/>
    <x v="2"/>
    <n v="4"/>
    <x v="2"/>
  </r>
  <r>
    <n v="783"/>
    <s v="US-2016-157014"/>
    <d v="2016-10-03T00:00:00"/>
    <d v="2016-10-06T00:00:00"/>
    <s v="Second Class"/>
    <s v="BM-11785"/>
    <s v="Bryan Mills"/>
    <s v="Consumer"/>
    <s v="United States"/>
    <s v="Columbus"/>
    <s v="Ohio"/>
    <n v="43229"/>
    <x v="3"/>
    <s v="TEC-AC-10002167"/>
    <x v="2"/>
    <s v="Accessories"/>
    <s v="ImationÂ 8gb Micro Traveldrive Usb 2.0Â Flash Drive"/>
    <n v="24"/>
    <n v="3"/>
    <n v="0.1"/>
    <n v="5.04"/>
    <n v="4"/>
    <x v="2"/>
    <n v="4"/>
    <x v="2"/>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n v="35.49"/>
    <n v="7"/>
    <n v="0.1"/>
    <n v="11"/>
    <n v="4"/>
    <x v="2"/>
    <n v="4"/>
    <x v="2"/>
  </r>
  <r>
    <n v="785"/>
    <s v="US-2016-157014"/>
    <d v="2016-10-03T00:00:00"/>
    <d v="2016-10-06T00:00:00"/>
    <s v="Second Class"/>
    <s v="BM-11785"/>
    <s v="Bryan Mills"/>
    <s v="Consumer"/>
    <s v="United States"/>
    <s v="Columbus"/>
    <s v="Ohio"/>
    <n v="43229"/>
    <x v="3"/>
    <s v="TEC-AC-10000057"/>
    <x v="2"/>
    <s v="Accessories"/>
    <s v="Microsoft Natural Ergonomic Keyboard 4000"/>
    <n v="47.984000000000002"/>
    <n v="1"/>
    <n v="0"/>
    <n v="10.56"/>
    <n v="4"/>
    <x v="2"/>
    <n v="4"/>
    <x v="2"/>
  </r>
  <r>
    <n v="786"/>
    <s v="CA-2016-154921"/>
    <d v="2016-05-23T00:00:00"/>
    <d v="2016-05-28T00:00:00"/>
    <s v="Standard Class"/>
    <s v="EA-14035"/>
    <s v="Erin Ashbrook"/>
    <s v="Corporate"/>
    <s v="United States"/>
    <s v="Columbia"/>
    <s v="South Carolina"/>
    <n v="29203"/>
    <x v="0"/>
    <s v="OFF-EN-10000056"/>
    <x v="1"/>
    <s v="Envelopes"/>
    <s v="Cameo Buff Policy Envelopes"/>
    <n v="186.69"/>
    <n v="3"/>
    <n v="0.1"/>
    <n v="9.33"/>
    <n v="1"/>
    <x v="33"/>
    <n v="2"/>
    <x v="33"/>
  </r>
  <r>
    <n v="787"/>
    <s v="CA-2018-129567"/>
    <d v="2018-03-17T00:00:00"/>
    <d v="2018-03-21T00:00:00"/>
    <s v="Second Class"/>
    <s v="CL-12565"/>
    <s v="Clay Ludtke"/>
    <s v="Consumer"/>
    <s v="United States"/>
    <s v="Lancaster"/>
    <s v="California"/>
    <n v="93534"/>
    <x v="1"/>
    <s v="OFF-BI-10000014"/>
    <x v="1"/>
    <s v="Binders"/>
    <s v="Heavy-Duty E-Z-D Binders"/>
    <n v="17.456"/>
    <n v="2"/>
    <n v="0.1"/>
    <n v="1.4"/>
    <n v="1"/>
    <x v="42"/>
    <n v="1"/>
    <x v="42"/>
  </r>
  <r>
    <n v="788"/>
    <s v="CA-2016-154620"/>
    <d v="2016-12-12T00:00:00"/>
    <d v="2016-12-16T00:00:00"/>
    <s v="Standard Class"/>
    <s v="LT-17110"/>
    <s v="Liz Thompson"/>
    <s v="Consumer"/>
    <s v="United States"/>
    <s v="Lancaster"/>
    <s v="California"/>
    <n v="93534"/>
    <x v="1"/>
    <s v="FUR-CH-10004675"/>
    <x v="0"/>
    <s v="Chairs"/>
    <s v="Lifetime Advantage Folding Chairs, 4/Carton"/>
    <n v="348.928"/>
    <n v="5"/>
    <n v="0"/>
    <n v="38.380000000000003"/>
    <n v="1"/>
    <x v="14"/>
    <n v="4"/>
    <x v="14"/>
  </r>
  <r>
    <n v="789"/>
    <s v="CA-2016-115938"/>
    <d v="2016-06-26T00:00:00"/>
    <d v="2016-06-30T00:00:00"/>
    <s v="Standard Class"/>
    <s v="SA-20830"/>
    <s v="Sue Ann Reed"/>
    <s v="Consumer"/>
    <s v="United States"/>
    <s v="Richmond"/>
    <s v="Virginia"/>
    <n v="23223"/>
    <x v="0"/>
    <s v="OFF-BI-10001543"/>
    <x v="1"/>
    <s v="Binders"/>
    <s v="GBC VeloBinder Manual Binding System"/>
    <n v="143.96"/>
    <n v="5"/>
    <n v="0.1"/>
    <n v="24.47"/>
    <n v="4"/>
    <x v="40"/>
    <n v="2"/>
    <x v="40"/>
  </r>
  <r>
    <n v="790"/>
    <s v="CA-2016-115938"/>
    <d v="2016-06-26T00:00:00"/>
    <d v="2016-06-30T00:00:00"/>
    <s v="Standard Class"/>
    <s v="SA-20830"/>
    <s v="Sue Ann Reed"/>
    <s v="Consumer"/>
    <s v="United States"/>
    <s v="Richmond"/>
    <s v="Virginia"/>
    <n v="23223"/>
    <x v="0"/>
    <s v="OFF-ST-10001321"/>
    <x v="1"/>
    <s v="Storage"/>
    <s v="Decoflex Hanging Personal Folder File, Blue"/>
    <n v="15.42"/>
    <n v="10"/>
    <n v="0"/>
    <n v="1.08"/>
    <n v="4"/>
    <x v="40"/>
    <n v="2"/>
    <x v="40"/>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n v="43.04"/>
    <n v="3"/>
    <n v="0.3"/>
    <n v="-8.61"/>
    <n v="4"/>
    <x v="40"/>
    <n v="2"/>
    <x v="40"/>
  </r>
  <r>
    <n v="792"/>
    <s v="CA-2016-115938"/>
    <d v="2016-06-26T00:00:00"/>
    <d v="2016-06-30T00:00:00"/>
    <s v="Standard Class"/>
    <s v="SA-20830"/>
    <s v="Sue Ann Reed"/>
    <s v="Consumer"/>
    <s v="United States"/>
    <s v="Richmond"/>
    <s v="Virginia"/>
    <n v="23223"/>
    <x v="0"/>
    <s v="FUR-CH-10003199"/>
    <x v="0"/>
    <s v="Chairs"/>
    <s v="Office Star - Contemporary Task Swivel Chair"/>
    <n v="332.94"/>
    <n v="4"/>
    <n v="0"/>
    <n v="113.2"/>
    <n v="4"/>
    <x v="40"/>
    <n v="2"/>
    <x v="40"/>
  </r>
  <r>
    <n v="793"/>
    <s v="CA-2017-105256"/>
    <d v="2017-05-20T00:00:00"/>
    <d v="2017-05-20T00:00:00"/>
    <s v="Same Day"/>
    <s v="JK-15730"/>
    <s v="Joe Kamberova"/>
    <s v="Consumer"/>
    <s v="United States"/>
    <s v="Asheville"/>
    <s v="North Carolina"/>
    <n v="28806"/>
    <x v="0"/>
    <s v="TEC-PH-10001530"/>
    <x v="2"/>
    <s v="Phones"/>
    <s v="Cisco Unified IP Phone 7945G VoIP phone"/>
    <n v="1363.96"/>
    <n v="9"/>
    <n v="0"/>
    <n v="81.84"/>
    <n v="1"/>
    <x v="35"/>
    <n v="2"/>
    <x v="35"/>
  </r>
  <r>
    <n v="794"/>
    <s v="CA-2015-156433"/>
    <d v="2015-09-20T00:00:00"/>
    <d v="2015-09-26T00:00:00"/>
    <s v="Standard Class"/>
    <s v="ES-14020"/>
    <s v="Erica Smith"/>
    <s v="Consumer"/>
    <s v="United States"/>
    <s v="San Francisco"/>
    <s v="California"/>
    <n v="94110"/>
    <x v="1"/>
    <s v="OFF-LA-10001569"/>
    <x v="1"/>
    <s v="Labels"/>
    <s v="Avery 499"/>
    <n v="9.9600000000000009"/>
    <n v="1"/>
    <n v="0"/>
    <n v="0.8"/>
    <n v="2"/>
    <x v="30"/>
    <n v="3"/>
    <x v="30"/>
  </r>
  <r>
    <n v="795"/>
    <s v="CA-2015-156433"/>
    <d v="2015-09-20T00:00:00"/>
    <d v="2015-09-26T00:00:00"/>
    <s v="Standard Class"/>
    <s v="ES-14020"/>
    <s v="Erica Smith"/>
    <s v="Consumer"/>
    <s v="United States"/>
    <s v="San Francisco"/>
    <s v="California"/>
    <n v="94110"/>
    <x v="1"/>
    <s v="OFF-PA-10003724"/>
    <x v="1"/>
    <s v="Paper"/>
    <s v="Wirebound Message Book, 4 per Page"/>
    <n v="21.72"/>
    <n v="5"/>
    <n v="0.3"/>
    <n v="-2.17"/>
    <n v="2"/>
    <x v="30"/>
    <n v="3"/>
    <x v="30"/>
  </r>
  <r>
    <n v="796"/>
    <s v="CA-2018-151428"/>
    <d v="2018-09-21T00:00:00"/>
    <d v="2018-09-26T00:00:00"/>
    <s v="Standard Class"/>
    <s v="RH-19495"/>
    <s v="Rick Hansen"/>
    <s v="Consumer"/>
    <s v="United States"/>
    <s v="Rochester"/>
    <s v="Minnesota"/>
    <n v="55901"/>
    <x v="2"/>
    <s v="OFF-BI-10000546"/>
    <x v="1"/>
    <s v="Binders"/>
    <s v="Avery Durable Binders"/>
    <n v="20.16"/>
    <n v="1"/>
    <n v="0"/>
    <n v="2.02"/>
    <n v="1"/>
    <x v="15"/>
    <n v="3"/>
    <x v="15"/>
  </r>
  <r>
    <n v="797"/>
    <s v="CA-2016-124653"/>
    <d v="2016-12-24T00:00:00"/>
    <d v="2016-12-26T00:00:00"/>
    <s v="First Class"/>
    <s v="DB-13120"/>
    <s v="David Bremer"/>
    <s v="Corporate"/>
    <s v="United States"/>
    <s v="Rochester"/>
    <s v="New York"/>
    <n v="14609"/>
    <x v="3"/>
    <s v="OFF-PA-10000176"/>
    <x v="1"/>
    <s v="Paper"/>
    <s v="Xerox 1887"/>
    <n v="132.79"/>
    <n v="3"/>
    <n v="0.1"/>
    <n v="22.57"/>
    <n v="3"/>
    <x v="14"/>
    <n v="4"/>
    <x v="14"/>
  </r>
  <r>
    <n v="798"/>
    <s v="CA-2016-124653"/>
    <d v="2016-12-24T00:00:00"/>
    <d v="2016-12-26T00:00:00"/>
    <s v="First Class"/>
    <s v="DB-13120"/>
    <s v="David Bremer"/>
    <s v="Corporate"/>
    <s v="United States"/>
    <s v="Rochester"/>
    <s v="New York"/>
    <n v="14609"/>
    <x v="3"/>
    <s v="OFF-PA-10002365"/>
    <x v="1"/>
    <s v="Paper"/>
    <s v="Xerox 1967"/>
    <n v="12.96"/>
    <n v="7"/>
    <n v="0"/>
    <n v="0.91"/>
    <n v="3"/>
    <x v="14"/>
    <n v="4"/>
    <x v="14"/>
  </r>
  <r>
    <n v="799"/>
    <s v="CA-2016-124653"/>
    <d v="2016-12-24T00:00:00"/>
    <d v="2016-12-26T00:00:00"/>
    <s v="First Class"/>
    <s v="DB-13120"/>
    <s v="David Bremer"/>
    <s v="Corporate"/>
    <s v="United States"/>
    <s v="Rochester"/>
    <s v="New York"/>
    <n v="14609"/>
    <x v="3"/>
    <s v="OFF-LA-10002271"/>
    <x v="1"/>
    <s v="Labels"/>
    <s v="Smead Alpha-Z Color-Coded Second Alphabetical Labels and Starter Set"/>
    <n v="21.56"/>
    <n v="5"/>
    <n v="0.3"/>
    <n v="-2.37"/>
    <n v="3"/>
    <x v="14"/>
    <n v="4"/>
    <x v="14"/>
  </r>
  <r>
    <n v="800"/>
    <s v="CA-2016-101910"/>
    <d v="2016-11-27T00:00:00"/>
    <d v="2016-12-03T00:00:00"/>
    <s v="Standard Class"/>
    <s v="CD-11920"/>
    <s v="Carlos Daly"/>
    <s v="Consumer"/>
    <s v="United States"/>
    <s v="Lake Elsinore"/>
    <s v="California"/>
    <n v="92530"/>
    <x v="1"/>
    <s v="FUR-CH-10002647"/>
    <x v="0"/>
    <s v="Chairs"/>
    <s v="Situations Contoured Folding Chairs, 4/Set"/>
    <n v="283.92"/>
    <n v="2"/>
    <n v="0.3"/>
    <n v="-22.71"/>
    <n v="1"/>
    <x v="6"/>
    <n v="4"/>
    <x v="6"/>
  </r>
  <r>
    <n v="801"/>
    <s v="CA-2018-105809"/>
    <d v="2018-02-20T00:00:00"/>
    <d v="2018-02-23T00:00:00"/>
    <s v="First Class"/>
    <s v="HW-14935"/>
    <s v="Helen Wasserman"/>
    <s v="Corporate"/>
    <s v="United States"/>
    <s v="San Diego"/>
    <s v="California"/>
    <n v="92105"/>
    <x v="1"/>
    <s v="FUR-FU-10004090"/>
    <x v="0"/>
    <s v="Furnishings"/>
    <s v="Executive Impressions 14&quot; Contract Wall Clock"/>
    <n v="22.23"/>
    <n v="9"/>
    <n v="0.2"/>
    <n v="6.22"/>
    <n v="2"/>
    <x v="31"/>
    <n v="1"/>
    <x v="31"/>
  </r>
  <r>
    <n v="802"/>
    <s v="CA-2018-105809"/>
    <d v="2018-02-20T00:00:00"/>
    <d v="2018-02-23T00:00:00"/>
    <s v="First Class"/>
    <s v="HW-14935"/>
    <s v="Helen Wasserman"/>
    <s v="Corporate"/>
    <s v="United States"/>
    <s v="San Diego"/>
    <s v="California"/>
    <n v="92105"/>
    <x v="1"/>
    <s v="TEC-PH-10001580"/>
    <x v="2"/>
    <s v="Phones"/>
    <s v="Logitech Mobile Speakerphone P710e -Â speaker phone"/>
    <n v="215.96799999999999"/>
    <n v="8"/>
    <n v="0"/>
    <n v="73.430000000000007"/>
    <n v="2"/>
    <x v="31"/>
    <n v="1"/>
    <x v="31"/>
  </r>
  <r>
    <n v="803"/>
    <s v="CA-2017-136133"/>
    <d v="2017-08-18T00:00:00"/>
    <d v="2017-08-23T00:00:00"/>
    <s v="Second Class"/>
    <s v="HW-14935"/>
    <s v="Helen Wasserman"/>
    <s v="Corporate"/>
    <s v="United States"/>
    <s v="New York City"/>
    <s v="New York"/>
    <n v="10024"/>
    <x v="3"/>
    <s v="OFF-AP-10000576"/>
    <x v="1"/>
    <s v="Appliances"/>
    <s v="Belkin 7 Outlet SurgeMaster II"/>
    <n v="355.32"/>
    <n v="1"/>
    <n v="0"/>
    <n v="95.94"/>
    <n v="1"/>
    <x v="28"/>
    <n v="3"/>
    <x v="28"/>
  </r>
  <r>
    <n v="804"/>
    <s v="CA-2017-115504"/>
    <d v="2017-03-12T00:00:00"/>
    <d v="2017-03-17T00:00:00"/>
    <s v="Standard Class"/>
    <s v="MC-18130"/>
    <s v="Mike Caudle"/>
    <s v="Corporate"/>
    <s v="United States"/>
    <s v="Monroe"/>
    <s v="Louisiana"/>
    <n v="71203"/>
    <x v="0"/>
    <s v="OFF-PA-10003953"/>
    <x v="1"/>
    <s v="Paper"/>
    <s v="Xerox 218"/>
    <n v="12.96"/>
    <n v="9"/>
    <n v="0.2"/>
    <n v="3.37"/>
    <n v="1"/>
    <x v="17"/>
    <n v="1"/>
    <x v="17"/>
  </r>
  <r>
    <n v="805"/>
    <s v="CA-2018-135783"/>
    <d v="2018-04-22T00:00:00"/>
    <d v="2018-04-24T00:00:00"/>
    <s v="First Class"/>
    <s v="GM-14440"/>
    <s v="Gary McGarr"/>
    <s v="Consumer"/>
    <s v="United States"/>
    <s v="San Francisco"/>
    <s v="California"/>
    <n v="94122"/>
    <x v="1"/>
    <s v="FUR-FU-10000794"/>
    <x v="0"/>
    <s v="Furnishings"/>
    <s v="Eldon Stackable Tray, Side-Load, Legal, Smoke"/>
    <n v="18.28"/>
    <n v="2"/>
    <n v="0"/>
    <n v="5.48"/>
    <n v="1"/>
    <x v="4"/>
    <n v="2"/>
    <x v="4"/>
  </r>
  <r>
    <n v="806"/>
    <s v="CA-2015-134313"/>
    <d v="2015-11-01T00:00:00"/>
    <d v="2015-11-07T00:00:00"/>
    <s v="Standard Class"/>
    <s v="RA-19915"/>
    <s v="Russell Applegate"/>
    <s v="Consumer"/>
    <s v="United States"/>
    <s v="Denver"/>
    <s v="Colorado"/>
    <n v="80219"/>
    <x v="1"/>
    <s v="OFF-AR-10001897"/>
    <x v="1"/>
    <s v="Art"/>
    <s v="Model L Table or Wall-Mount Pencil Sharpener"/>
    <n v="43.176000000000002"/>
    <n v="1"/>
    <n v="0.1"/>
    <n v="10.79"/>
    <n v="2"/>
    <x v="7"/>
    <n v="4"/>
    <x v="7"/>
  </r>
  <r>
    <n v="807"/>
    <s v="CA-2015-134313"/>
    <d v="2015-11-01T00:00:00"/>
    <d v="2015-11-07T00:00:00"/>
    <s v="Standard Class"/>
    <s v="RA-19915"/>
    <s v="Russell Applegate"/>
    <s v="Consumer"/>
    <s v="United States"/>
    <s v="Denver"/>
    <s v="Colorado"/>
    <n v="80219"/>
    <x v="1"/>
    <s v="TEC-PH-10001795"/>
    <x v="2"/>
    <s v="Phones"/>
    <s v="ClearOne CHATAttach 160 -Â speaker phone"/>
    <n v="1983.9680000000001"/>
    <n v="9"/>
    <n v="0"/>
    <n v="198.4"/>
    <n v="2"/>
    <x v="7"/>
    <n v="4"/>
    <x v="7"/>
  </r>
  <r>
    <n v="808"/>
    <s v="CA-2016-140921"/>
    <d v="2016-02-03T00:00:00"/>
    <d v="2016-02-05T00:00:00"/>
    <s v="First Class"/>
    <s v="AA-10375"/>
    <s v="Allen Armold"/>
    <s v="Consumer"/>
    <s v="United States"/>
    <s v="Omaha"/>
    <s v="Nebraska"/>
    <n v="68104"/>
    <x v="2"/>
    <s v="FUR-FU-10003347"/>
    <x v="0"/>
    <s v="Furnishings"/>
    <s v="Coloredge Poster Frame"/>
    <n v="28.4"/>
    <n v="9"/>
    <n v="0.1"/>
    <n v="8.8000000000000007"/>
    <n v="2"/>
    <x v="36"/>
    <n v="1"/>
    <x v="36"/>
  </r>
  <r>
    <n v="809"/>
    <s v="CA-2016-140921"/>
    <d v="2016-02-03T00:00:00"/>
    <d v="2016-02-05T00:00:00"/>
    <s v="First Class"/>
    <s v="AA-10375"/>
    <s v="Allen Armold"/>
    <s v="Consumer"/>
    <s v="United States"/>
    <s v="Omaha"/>
    <s v="Nebraska"/>
    <n v="68104"/>
    <x v="2"/>
    <s v="TEC-AC-10004901"/>
    <x v="2"/>
    <s v="Accessories"/>
    <s v="Kensington SlimBlade Notebook Wireless Mouse with Nano Receiver"/>
    <n v="149.97"/>
    <n v="3"/>
    <n v="0.1"/>
    <n v="40.49"/>
    <n v="2"/>
    <x v="36"/>
    <n v="1"/>
    <x v="36"/>
  </r>
  <r>
    <n v="810"/>
    <s v="CA-2015-151995"/>
    <d v="2015-10-13T00:00:00"/>
    <d v="2015-10-15T00:00:00"/>
    <s v="First Class"/>
    <s v="ZC-21910"/>
    <s v="Zuschuss Carroll"/>
    <s v="Consumer"/>
    <s v="United States"/>
    <s v="Edmonds"/>
    <s v="Washington"/>
    <n v="98026"/>
    <x v="1"/>
    <s v="OFF-AR-10003190"/>
    <x v="1"/>
    <s v="Art"/>
    <s v="Newell 32"/>
    <n v="11.52"/>
    <n v="10"/>
    <n v="0.3"/>
    <n v="-3.92"/>
    <n v="4"/>
    <x v="18"/>
    <n v="4"/>
    <x v="18"/>
  </r>
  <r>
    <n v="811"/>
    <s v="CA-2015-151995"/>
    <d v="2015-10-13T00:00:00"/>
    <d v="2015-10-15T00:00:00"/>
    <s v="First Class"/>
    <s v="ZC-21910"/>
    <s v="Zuschuss Carroll"/>
    <s v="Consumer"/>
    <s v="United States"/>
    <s v="Edmonds"/>
    <s v="Washington"/>
    <n v="98026"/>
    <x v="1"/>
    <s v="FUR-TA-10002903"/>
    <x v="0"/>
    <s v="Tables"/>
    <s v="Bevis Round Bullnose 29&quot; High Table Top"/>
    <n v="1298.55"/>
    <n v="8"/>
    <n v="0.2"/>
    <n v="64.930000000000007"/>
    <n v="4"/>
    <x v="18"/>
    <n v="4"/>
    <x v="18"/>
  </r>
  <r>
    <n v="812"/>
    <s v="CA-2015-151995"/>
    <d v="2015-10-13T00:00:00"/>
    <d v="2015-10-15T00:00:00"/>
    <s v="First Class"/>
    <s v="ZC-21910"/>
    <s v="Zuschuss Carroll"/>
    <s v="Consumer"/>
    <s v="United States"/>
    <s v="Edmonds"/>
    <s v="Washington"/>
    <n v="98026"/>
    <x v="1"/>
    <s v="OFF-AP-10000240"/>
    <x v="1"/>
    <s v="Appliances"/>
    <s v="Belkin F9G930V10-GRY 9 Outlet Surge"/>
    <n v="213.92"/>
    <n v="7"/>
    <n v="0"/>
    <n v="27.81"/>
    <n v="4"/>
    <x v="18"/>
    <n v="4"/>
    <x v="18"/>
  </r>
  <r>
    <n v="813"/>
    <s v="CA-2015-151995"/>
    <d v="2015-10-13T00:00:00"/>
    <d v="2015-10-15T00:00:00"/>
    <s v="First Class"/>
    <s v="ZC-21910"/>
    <s v="Zuschuss Carroll"/>
    <s v="Consumer"/>
    <s v="United States"/>
    <s v="Edmonds"/>
    <s v="Washington"/>
    <n v="98026"/>
    <x v="1"/>
    <s v="TEC-AC-10001101"/>
    <x v="2"/>
    <s v="Accessories"/>
    <s v="Sony 16GB Class 10 Micro SDHC R40 Memory Card"/>
    <n v="25.78"/>
    <n v="2"/>
    <n v="0.3"/>
    <n v="-7.48"/>
    <n v="4"/>
    <x v="18"/>
    <n v="4"/>
    <x v="18"/>
  </r>
  <r>
    <n v="814"/>
    <s v="CA-2018-143686"/>
    <d v="2018-05-14T00:00:00"/>
    <d v="2018-05-14T00:00:00"/>
    <s v="Same Day"/>
    <s v="PJ-19015"/>
    <s v="Pauline Johnson"/>
    <s v="Consumer"/>
    <s v="United States"/>
    <s v="Santa Ana"/>
    <s v="California"/>
    <n v="92704"/>
    <x v="1"/>
    <s v="FUR-FU-10000794"/>
    <x v="0"/>
    <s v="Furnishings"/>
    <s v="Eldon Stackable Tray, Side-Load, Legal, Smoke"/>
    <n v="18.28"/>
    <n v="10"/>
    <n v="0"/>
    <n v="3.84"/>
    <n v="2"/>
    <x v="24"/>
    <n v="2"/>
    <x v="24"/>
  </r>
  <r>
    <n v="815"/>
    <s v="CA-2018-143686"/>
    <d v="2018-05-14T00:00:00"/>
    <d v="2018-05-14T00:00:00"/>
    <s v="Same Day"/>
    <s v="PJ-19015"/>
    <s v="Pauline Johnson"/>
    <s v="Consumer"/>
    <s v="United States"/>
    <s v="Santa Ana"/>
    <s v="California"/>
    <n v="92704"/>
    <x v="1"/>
    <s v="TEC-AC-10001838"/>
    <x v="2"/>
    <s v="Accessories"/>
    <s v="Razer Tiamat Over Ear 7.1 Surround Sound PC Gaming Headset"/>
    <n v="1399.93"/>
    <n v="5"/>
    <n v="0.3"/>
    <n v="-265.99"/>
    <n v="2"/>
    <x v="24"/>
    <n v="2"/>
    <x v="24"/>
  </r>
  <r>
    <n v="816"/>
    <s v="CA-2016-106565"/>
    <d v="2016-03-20T00:00:00"/>
    <d v="2016-03-23T00:00:00"/>
    <s v="First Class"/>
    <s v="BW-11110"/>
    <s v="Bart Watters"/>
    <s v="Corporate"/>
    <s v="United States"/>
    <s v="Milwaukee"/>
    <s v="Wisconsin"/>
    <n v="53209"/>
    <x v="2"/>
    <s v="OFF-PA-10000061"/>
    <x v="1"/>
    <s v="Paper"/>
    <s v="Xerox 205"/>
    <n v="51.84"/>
    <n v="6"/>
    <n v="0.1"/>
    <n v="16.07"/>
    <n v="1"/>
    <x v="29"/>
    <n v="1"/>
    <x v="29"/>
  </r>
  <r>
    <n v="817"/>
    <s v="CA-2017-149370"/>
    <d v="2017-09-15T00:00:00"/>
    <d v="2017-09-19T00:00:00"/>
    <s v="Standard Class"/>
    <s v="DB-13210"/>
    <s v="Dean Braden"/>
    <s v="Consumer"/>
    <s v="United States"/>
    <s v="Philadelphia"/>
    <s v="Pennsylvania"/>
    <n v="19140"/>
    <x v="3"/>
    <s v="OFF-PA-10003651"/>
    <x v="1"/>
    <s v="Paper"/>
    <s v="Xerox 1968"/>
    <n v="5.3440000000000003"/>
    <n v="2"/>
    <n v="0"/>
    <n v="1.07"/>
    <n v="1"/>
    <x v="21"/>
    <n v="3"/>
    <x v="21"/>
  </r>
  <r>
    <n v="818"/>
    <s v="CA-2015-140858"/>
    <d v="2015-06-28T00:00:00"/>
    <d v="2015-07-02T00:00:00"/>
    <s v="Standard Class"/>
    <s v="CA-12775"/>
    <s v="Cynthia Arntzen"/>
    <s v="Consumer"/>
    <s v="United States"/>
    <s v="Philadelphia"/>
    <s v="Pennsylvania"/>
    <n v="19140"/>
    <x v="3"/>
    <s v="OFF-PA-10000304"/>
    <x v="1"/>
    <s v="Paper"/>
    <s v="Xerox 1995"/>
    <n v="41.472000000000001"/>
    <n v="3"/>
    <n v="0.1"/>
    <n v="8.7100000000000009"/>
    <n v="5"/>
    <x v="3"/>
    <n v="2"/>
    <x v="3"/>
  </r>
  <r>
    <n v="819"/>
    <s v="CA-2015-140858"/>
    <d v="2015-06-28T00:00:00"/>
    <d v="2015-07-02T00:00:00"/>
    <s v="Standard Class"/>
    <s v="CA-12775"/>
    <s v="Cynthia Arntzen"/>
    <s v="Consumer"/>
    <s v="United States"/>
    <s v="Philadelphia"/>
    <s v="Pennsylvania"/>
    <n v="19140"/>
    <x v="3"/>
    <s v="OFF-BI-10003094"/>
    <x v="1"/>
    <s v="Binders"/>
    <s v="Self-Adhesive Ring Binder Labels"/>
    <n v="3.1680000000000001"/>
    <n v="10"/>
    <n v="0.1"/>
    <n v="0.89"/>
    <n v="5"/>
    <x v="3"/>
    <n v="2"/>
    <x v="3"/>
  </r>
  <r>
    <n v="820"/>
    <s v="CA-2015-140858"/>
    <d v="2015-06-28T00:00:00"/>
    <d v="2015-07-02T00:00:00"/>
    <s v="Standard Class"/>
    <s v="CA-12775"/>
    <s v="Cynthia Arntzen"/>
    <s v="Consumer"/>
    <s v="United States"/>
    <s v="Philadelphia"/>
    <s v="Pennsylvania"/>
    <n v="19140"/>
    <x v="3"/>
    <s v="FUR-CH-10001394"/>
    <x v="0"/>
    <s v="Chairs"/>
    <s v="Global Leather Executive Chair"/>
    <n v="1228.4649999999999"/>
    <n v="8"/>
    <n v="0"/>
    <n v="110.56"/>
    <n v="5"/>
    <x v="3"/>
    <n v="2"/>
    <x v="3"/>
  </r>
  <r>
    <n v="821"/>
    <s v="CA-2015-140858"/>
    <d v="2015-06-28T00:00:00"/>
    <d v="2015-07-02T00:00:00"/>
    <s v="Standard Class"/>
    <s v="CA-12775"/>
    <s v="Cynthia Arntzen"/>
    <s v="Consumer"/>
    <s v="United States"/>
    <s v="Philadelphia"/>
    <s v="Pennsylvania"/>
    <n v="19140"/>
    <x v="3"/>
    <s v="OFF-BI-10004230"/>
    <x v="1"/>
    <s v="Binders"/>
    <s v="GBC Recycled Grain Textured Covers"/>
    <n v="31.085999999999999"/>
    <n v="8"/>
    <n v="0.2"/>
    <n v="1.55"/>
    <n v="5"/>
    <x v="3"/>
    <n v="2"/>
    <x v="3"/>
  </r>
  <r>
    <n v="822"/>
    <s v="CA-2015-140858"/>
    <d v="2015-06-28T00:00:00"/>
    <d v="2015-07-02T00:00:00"/>
    <s v="Standard Class"/>
    <s v="CA-12775"/>
    <s v="Cynthia Arntzen"/>
    <s v="Consumer"/>
    <s v="United States"/>
    <s v="Philadelphia"/>
    <s v="Pennsylvania"/>
    <n v="19140"/>
    <x v="3"/>
    <s v="OFF-PA-10003395"/>
    <x v="1"/>
    <s v="Paper"/>
    <s v="Xerox 1941"/>
    <n v="335.52"/>
    <n v="10"/>
    <n v="0.1"/>
    <n v="83.88"/>
    <n v="5"/>
    <x v="3"/>
    <n v="2"/>
    <x v="3"/>
  </r>
  <r>
    <n v="823"/>
    <s v="CA-2018-101434"/>
    <d v="2018-06-20T00:00:00"/>
    <d v="2018-06-27T00:00:00"/>
    <s v="Standard Class"/>
    <s v="TR-21325"/>
    <s v="Toby Ritter"/>
    <s v="Consumer"/>
    <s v="United States"/>
    <s v="Belleville"/>
    <s v="New Jersey"/>
    <n v="7109"/>
    <x v="3"/>
    <s v="TEC-AC-10002402"/>
    <x v="2"/>
    <s v="Accessories"/>
    <s v="Razer Kraken PRO Over Ear PC and Music Headset"/>
    <n v="239.97"/>
    <n v="7"/>
    <n v="0.2"/>
    <n v="19.2"/>
    <n v="2"/>
    <x v="27"/>
    <n v="2"/>
    <x v="27"/>
  </r>
  <r>
    <n v="824"/>
    <s v="CA-2018-101434"/>
    <d v="2018-06-20T00:00:00"/>
    <d v="2018-06-27T00:00:00"/>
    <s v="Standard Class"/>
    <s v="TR-21325"/>
    <s v="Toby Ritter"/>
    <s v="Consumer"/>
    <s v="United States"/>
    <s v="Belleville"/>
    <s v="New Jersey"/>
    <n v="7109"/>
    <x v="3"/>
    <s v="OFF-LA-10003223"/>
    <x v="1"/>
    <s v="Labels"/>
    <s v="Avery 508"/>
    <n v="9.82"/>
    <n v="1"/>
    <n v="0.2"/>
    <n v="2.36"/>
    <n v="2"/>
    <x v="27"/>
    <n v="2"/>
    <x v="27"/>
  </r>
  <r>
    <n v="825"/>
    <s v="US-2015-102071"/>
    <d v="2015-05-09T00:00:00"/>
    <d v="2015-05-15T00:00:00"/>
    <s v="Standard Class"/>
    <s v="PG-18820"/>
    <s v="Patrick Gardner"/>
    <s v="Consumer"/>
    <s v="United States"/>
    <s v="San Francisco"/>
    <s v="California"/>
    <n v="94110"/>
    <x v="1"/>
    <s v="TEC-AC-10003441"/>
    <x v="2"/>
    <s v="Accessories"/>
    <s v="Kingston Digital DataTraveler 32GB USB 2.0"/>
    <n v="67.8"/>
    <n v="3"/>
    <n v="0.3"/>
    <n v="-12.2"/>
    <n v="2"/>
    <x v="8"/>
    <n v="2"/>
    <x v="8"/>
  </r>
  <r>
    <n v="826"/>
    <s v="US-2015-102071"/>
    <d v="2015-05-09T00:00:00"/>
    <d v="2015-05-15T00:00:00"/>
    <s v="Standard Class"/>
    <s v="PG-18820"/>
    <s v="Patrick Gardner"/>
    <s v="Consumer"/>
    <s v="United States"/>
    <s v="San Francisco"/>
    <s v="California"/>
    <n v="94110"/>
    <x v="1"/>
    <s v="TEC-AC-10000109"/>
    <x v="2"/>
    <s v="Accessories"/>
    <s v="Sony Micro Vault Click 16 GB USB 2.0 Flash Drive"/>
    <n v="167.97"/>
    <n v="2"/>
    <n v="0"/>
    <n v="48.71"/>
    <n v="2"/>
    <x v="8"/>
    <n v="2"/>
    <x v="8"/>
  </r>
  <r>
    <n v="827"/>
    <s v="CA-2018-126956"/>
    <d v="2018-08-21T00:00:00"/>
    <d v="2018-08-28T00:00:00"/>
    <s v="Standard Class"/>
    <s v="GT-14710"/>
    <s v="Greg Tran"/>
    <s v="Consumer"/>
    <s v="United States"/>
    <s v="Lakeville"/>
    <s v="Minnesota"/>
    <n v="55044"/>
    <x v="2"/>
    <s v="OFF-FA-10002280"/>
    <x v="1"/>
    <s v="Fasteners"/>
    <s v="Advantus Plastic Paper Clips"/>
    <n v="35"/>
    <n v="1"/>
    <n v="0"/>
    <n v="12.25"/>
    <n v="3"/>
    <x v="43"/>
    <n v="3"/>
    <x v="43"/>
  </r>
  <r>
    <n v="828"/>
    <s v="CA-2018-126956"/>
    <d v="2018-08-21T00:00:00"/>
    <d v="2018-08-28T00:00:00"/>
    <s v="Standard Class"/>
    <s v="GT-14710"/>
    <s v="Greg Tran"/>
    <s v="Consumer"/>
    <s v="United States"/>
    <s v="Lakeville"/>
    <s v="Minnesota"/>
    <n v="55044"/>
    <x v="2"/>
    <s v="OFF-SU-10000381"/>
    <x v="1"/>
    <s v="Supplies"/>
    <s v="Acme Forged Steel Scissors with Black Enamel Handles"/>
    <n v="37.24"/>
    <n v="3"/>
    <n v="0"/>
    <n v="12.66"/>
    <n v="3"/>
    <x v="43"/>
    <n v="3"/>
    <x v="43"/>
  </r>
  <r>
    <n v="829"/>
    <s v="CA-2018-126956"/>
    <d v="2018-08-21T00:00:00"/>
    <d v="2018-08-28T00:00:00"/>
    <s v="Standard Class"/>
    <s v="GT-14710"/>
    <s v="Greg Tran"/>
    <s v="Consumer"/>
    <s v="United States"/>
    <s v="Lakeville"/>
    <s v="Minnesota"/>
    <n v="55044"/>
    <x v="2"/>
    <s v="OFF-EN-10004459"/>
    <x v="1"/>
    <s v="Envelopes"/>
    <s v="Security-Tint Envelopes"/>
    <n v="15.28"/>
    <n v="5"/>
    <n v="0.3"/>
    <n v="-4.58"/>
    <n v="3"/>
    <x v="43"/>
    <n v="3"/>
    <x v="43"/>
  </r>
  <r>
    <n v="830"/>
    <s v="CA-2018-129462"/>
    <d v="2018-06-16T00:00:00"/>
    <d v="2018-06-21T00:00:00"/>
    <s v="Second Class"/>
    <s v="JE-15745"/>
    <s v="Joel Eaton"/>
    <s v="Consumer"/>
    <s v="United States"/>
    <s v="Florence"/>
    <s v="Kentucky"/>
    <n v="41042"/>
    <x v="0"/>
    <s v="FUR-CH-10000665"/>
    <x v="0"/>
    <s v="Chairs"/>
    <s v="Global Airflow Leather Mesh Back Chair, Black"/>
    <n v="301.95999999999998"/>
    <n v="4"/>
    <n v="0"/>
    <n v="90.59"/>
    <n v="4"/>
    <x v="27"/>
    <n v="2"/>
    <x v="27"/>
  </r>
  <r>
    <n v="831"/>
    <s v="CA-2018-129462"/>
    <d v="2018-06-16T00:00:00"/>
    <d v="2018-06-21T00:00:00"/>
    <s v="Second Class"/>
    <s v="JE-15745"/>
    <s v="Joel Eaton"/>
    <s v="Consumer"/>
    <s v="United States"/>
    <s v="Florence"/>
    <s v="Kentucky"/>
    <n v="41042"/>
    <x v="0"/>
    <s v="OFF-AP-10003884"/>
    <x v="1"/>
    <s v="Appliances"/>
    <s v="Fellowes Smart Surge Ten-Outlet Protector, Platinum"/>
    <n v="180.66"/>
    <n v="7"/>
    <n v="0.3"/>
    <n v="-61.42"/>
    <n v="4"/>
    <x v="27"/>
    <n v="2"/>
    <x v="27"/>
  </r>
  <r>
    <n v="832"/>
    <s v="CA-2018-129462"/>
    <d v="2018-06-16T00:00:00"/>
    <d v="2018-06-21T00:00:00"/>
    <s v="Second Class"/>
    <s v="JE-15745"/>
    <s v="Joel Eaton"/>
    <s v="Consumer"/>
    <s v="United States"/>
    <s v="Florence"/>
    <s v="Kentucky"/>
    <n v="41042"/>
    <x v="0"/>
    <s v="TEC-PH-10001557"/>
    <x v="2"/>
    <s v="Phones"/>
    <s v="Pyle PMP37LED"/>
    <n v="191.98"/>
    <n v="7"/>
    <n v="0.3"/>
    <n v="-65.27"/>
    <n v="4"/>
    <x v="27"/>
    <n v="2"/>
    <x v="27"/>
  </r>
  <r>
    <n v="833"/>
    <s v="CA-2018-129462"/>
    <d v="2018-06-16T00:00:00"/>
    <d v="2018-06-21T00:00:00"/>
    <s v="Second Class"/>
    <s v="JE-15745"/>
    <s v="Joel Eaton"/>
    <s v="Consumer"/>
    <s v="United States"/>
    <s v="Florence"/>
    <s v="Kentucky"/>
    <n v="41042"/>
    <x v="0"/>
    <s v="TEC-PH-10002085"/>
    <x v="2"/>
    <s v="Phones"/>
    <s v="Clarity 53712"/>
    <n v="65.989999999999995"/>
    <n v="9"/>
    <n v="0"/>
    <n v="22.44"/>
    <n v="4"/>
    <x v="27"/>
    <n v="2"/>
    <x v="27"/>
  </r>
  <r>
    <n v="834"/>
    <s v="CA-2017-165316"/>
    <d v="2017-07-23T00:00:00"/>
    <d v="2017-07-27T00:00:00"/>
    <s v="Standard Class"/>
    <s v="JB-15400"/>
    <s v="Jennifer Braxton"/>
    <s v="Corporate"/>
    <s v="United States"/>
    <s v="Tampa"/>
    <s v="Florida"/>
    <n v="33614"/>
    <x v="0"/>
    <s v="OFF-AR-10002956"/>
    <x v="1"/>
    <s v="Art"/>
    <s v="Boston 16801 Nautilus Battery Pencil Sharpener"/>
    <n v="35.216000000000001"/>
    <n v="1"/>
    <n v="0.1"/>
    <n v="6.34"/>
    <n v="3"/>
    <x v="16"/>
    <n v="3"/>
    <x v="16"/>
  </r>
  <r>
    <n v="835"/>
    <s v="CA-2017-165316"/>
    <d v="2017-07-23T00:00:00"/>
    <d v="2017-07-27T00:00:00"/>
    <s v="Standard Class"/>
    <s v="JB-15400"/>
    <s v="Jennifer Braxton"/>
    <s v="Corporate"/>
    <s v="United States"/>
    <s v="Tampa"/>
    <s v="Florida"/>
    <n v="33614"/>
    <x v="0"/>
    <s v="OFF-AP-10003266"/>
    <x v="1"/>
    <s v="Appliances"/>
    <s v="Holmes Replacement Filter for HEPA Air Cleaner, Large Room"/>
    <n v="23.696000000000002"/>
    <n v="9"/>
    <n v="0.1"/>
    <n v="6.63"/>
    <n v="3"/>
    <x v="16"/>
    <n v="3"/>
    <x v="16"/>
  </r>
  <r>
    <n v="836"/>
    <s v="CA-2017-165316"/>
    <d v="2017-07-23T00:00:00"/>
    <d v="2017-07-27T00:00:00"/>
    <s v="Standard Class"/>
    <s v="JB-15400"/>
    <s v="Jennifer Braxton"/>
    <s v="Corporate"/>
    <s v="United States"/>
    <s v="Tampa"/>
    <s v="Florida"/>
    <n v="33614"/>
    <x v="0"/>
    <s v="TEC-MA-10004002"/>
    <x v="2"/>
    <s v="Machines"/>
    <s v="Zebra GX420t Direct Thermal/Thermal Transfer Printer"/>
    <n v="265.47500000000002"/>
    <n v="10"/>
    <n v="0"/>
    <n v="53.1"/>
    <n v="3"/>
    <x v="16"/>
    <n v="3"/>
    <x v="16"/>
  </r>
  <r>
    <n v="837"/>
    <s v="US-2015-115987"/>
    <d v="2015-09-08T00:00:00"/>
    <d v="2015-09-13T00:00:00"/>
    <s v="Second Class"/>
    <s v="LH-17020"/>
    <s v="Lisa Hazard"/>
    <s v="Consumer"/>
    <s v="United States"/>
    <s v="Tyler"/>
    <s v="Texas"/>
    <n v="75701"/>
    <x v="2"/>
    <s v="OFF-BI-10001071"/>
    <x v="1"/>
    <s v="Binders"/>
    <s v="GBC ProClick Punch Binding System"/>
    <n v="51.183999999999997"/>
    <n v="4"/>
    <n v="0.2"/>
    <n v="4.09"/>
    <n v="1"/>
    <x v="30"/>
    <n v="3"/>
    <x v="30"/>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n v="3"/>
    <n v="0.1"/>
    <n v="2.61"/>
    <n v="1"/>
    <x v="23"/>
    <n v="4"/>
    <x v="23"/>
  </r>
  <r>
    <n v="839"/>
    <s v="US-2017-137547"/>
    <d v="2017-03-07T00:00:00"/>
    <d v="2017-03-12T00:00:00"/>
    <s v="Standard Class"/>
    <s v="EB-13705"/>
    <s v="Ed Braxton"/>
    <s v="Corporate"/>
    <s v="United States"/>
    <s v="Fort Worth"/>
    <s v="Texas"/>
    <n v="76106"/>
    <x v="2"/>
    <s v="TEC-PH-10002365"/>
    <x v="2"/>
    <s v="Phones"/>
    <s v="Belkin Grip Candy Sheer Case / Cover for iPhone 5 and 5S"/>
    <n v="21.071999999999999"/>
    <n v="8"/>
    <n v="0.2"/>
    <n v="2.3199999999999998"/>
    <n v="1"/>
    <x v="17"/>
    <n v="1"/>
    <x v="17"/>
  </r>
  <r>
    <n v="840"/>
    <s v="CA-2016-100454"/>
    <d v="2016-11-20T00:00:00"/>
    <d v="2016-11-25T00:00:00"/>
    <s v="Standard Class"/>
    <s v="BM-11650"/>
    <s v="Brian Moss"/>
    <s v="Corporate"/>
    <s v="United States"/>
    <s v="New York City"/>
    <s v="New York"/>
    <n v="10035"/>
    <x v="3"/>
    <s v="OFF-AR-10004648"/>
    <x v="1"/>
    <s v="Art"/>
    <s v="Boston 19500 Mighty Mite Electric Pencil Sharpener"/>
    <n v="60.45"/>
    <n v="1"/>
    <n v="0"/>
    <n v="13.9"/>
    <n v="3"/>
    <x v="6"/>
    <n v="4"/>
    <x v="6"/>
  </r>
  <r>
    <n v="841"/>
    <s v="CA-2016-100454"/>
    <d v="2016-11-20T00:00:00"/>
    <d v="2016-11-25T00:00:00"/>
    <s v="Standard Class"/>
    <s v="BM-11650"/>
    <s v="Brian Moss"/>
    <s v="Corporate"/>
    <s v="United States"/>
    <s v="New York City"/>
    <s v="New York"/>
    <n v="10035"/>
    <x v="3"/>
    <s v="OFF-AR-10002578"/>
    <x v="1"/>
    <s v="Art"/>
    <s v="Newell 335"/>
    <n v="11.52"/>
    <n v="7"/>
    <n v="0.3"/>
    <n v="-3.23"/>
    <n v="3"/>
    <x v="6"/>
    <n v="4"/>
    <x v="6"/>
  </r>
  <r>
    <n v="842"/>
    <s v="CA-2016-100454"/>
    <d v="2016-11-20T00:00:00"/>
    <d v="2016-11-25T00:00:00"/>
    <s v="Standard Class"/>
    <s v="BM-11650"/>
    <s v="Brian Moss"/>
    <s v="Corporate"/>
    <s v="United States"/>
    <s v="New York City"/>
    <s v="New York"/>
    <n v="10035"/>
    <x v="3"/>
    <s v="FUR-BO-10001519"/>
    <x v="0"/>
    <s v="Bookcases"/>
    <s v="O'Sullivan 3-Shelf Heavy-Duty Bookcases"/>
    <n v="186.048"/>
    <n v="6"/>
    <n v="0"/>
    <n v="26.05"/>
    <n v="3"/>
    <x v="6"/>
    <n v="4"/>
    <x v="6"/>
  </r>
  <r>
    <n v="843"/>
    <s v="CA-2017-161669"/>
    <d v="2017-11-07T00:00:00"/>
    <d v="2017-11-09T00:00:00"/>
    <s v="First Class"/>
    <s v="EM-14095"/>
    <s v="Eudokia Martin"/>
    <s v="Corporate"/>
    <s v="United States"/>
    <s v="Los Angeles"/>
    <s v="California"/>
    <n v="90036"/>
    <x v="1"/>
    <s v="OFF-BI-10001294"/>
    <x v="1"/>
    <s v="Binders"/>
    <s v="Fellowes Binding Cases"/>
    <n v="37.44"/>
    <n v="9"/>
    <n v="0"/>
    <n v="6.36"/>
    <n v="4"/>
    <x v="0"/>
    <n v="4"/>
    <x v="0"/>
  </r>
  <r>
    <n v="844"/>
    <s v="CA-2017-161669"/>
    <d v="2017-11-07T00:00:00"/>
    <d v="2017-11-09T00:00:00"/>
    <s v="First Class"/>
    <s v="EM-14095"/>
    <s v="Eudokia Martin"/>
    <s v="Corporate"/>
    <s v="United States"/>
    <s v="Los Angeles"/>
    <s v="California"/>
    <n v="90036"/>
    <x v="1"/>
    <s v="OFF-BI-10001636"/>
    <x v="1"/>
    <s v="Binders"/>
    <s v="Ibico Plastic and Wire Spiral Binding Combs"/>
    <n v="26.975999999999999"/>
    <n v="2"/>
    <n v="0"/>
    <n v="1.62"/>
    <n v="4"/>
    <x v="0"/>
    <n v="4"/>
    <x v="0"/>
  </r>
  <r>
    <n v="845"/>
    <s v="CA-2017-161669"/>
    <d v="2017-11-07T00:00:00"/>
    <d v="2017-11-09T00:00:00"/>
    <s v="First Class"/>
    <s v="EM-14095"/>
    <s v="Eudokia Martin"/>
    <s v="Corporate"/>
    <s v="United States"/>
    <s v="Los Angeles"/>
    <s v="California"/>
    <n v="90036"/>
    <x v="1"/>
    <s v="OFF-SU-10002503"/>
    <x v="1"/>
    <s v="Supplies"/>
    <s v="Acme Preferred Stainless Steel Scissors"/>
    <n v="11.36"/>
    <n v="1"/>
    <n v="0"/>
    <n v="3.75"/>
    <n v="4"/>
    <x v="0"/>
    <n v="4"/>
    <x v="0"/>
  </r>
  <r>
    <n v="846"/>
    <s v="CA-2017-161669"/>
    <d v="2017-11-07T00:00:00"/>
    <d v="2017-11-09T00:00:00"/>
    <s v="First Class"/>
    <s v="EM-14095"/>
    <s v="Eudokia Martin"/>
    <s v="Corporate"/>
    <s v="United States"/>
    <s v="Los Angeles"/>
    <s v="California"/>
    <n v="90036"/>
    <x v="1"/>
    <s v="OFF-LA-10004093"/>
    <x v="1"/>
    <s v="Labels"/>
    <s v="Avery 486"/>
    <n v="14.62"/>
    <n v="4"/>
    <n v="0.1"/>
    <n v="3.36"/>
    <n v="4"/>
    <x v="0"/>
    <n v="4"/>
    <x v="0"/>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n v="4"/>
    <n v="0.2"/>
    <n v="19.260000000000002"/>
    <n v="2"/>
    <x v="2"/>
    <n v="4"/>
    <x v="2"/>
  </r>
  <r>
    <n v="848"/>
    <s v="CA-2016-114300"/>
    <d v="2016-10-13T00:00:00"/>
    <d v="2016-10-17T00:00:00"/>
    <s v="Standard Class"/>
    <s v="AF-10885"/>
    <s v="Art Foster"/>
    <s v="Consumer"/>
    <s v="United States"/>
    <s v="Louisville"/>
    <s v="Kentucky"/>
    <n v="40214"/>
    <x v="0"/>
    <s v="FUR-CH-10001891"/>
    <x v="0"/>
    <s v="Chairs"/>
    <s v="Global Deluxe Office Fabric Chairs"/>
    <n v="287.94"/>
    <n v="3"/>
    <n v="0.1"/>
    <n v="46.07"/>
    <n v="2"/>
    <x v="2"/>
    <n v="4"/>
    <x v="2"/>
  </r>
  <r>
    <n v="849"/>
    <s v="CA-2018-107503"/>
    <d v="2018-01-01T00:00:00"/>
    <d v="2018-01-06T00:00:00"/>
    <s v="Standard Class"/>
    <s v="GA-14725"/>
    <s v="Guy Armstrong"/>
    <s v="Consumer"/>
    <s v="United States"/>
    <s v="Lorain"/>
    <s v="Ohio"/>
    <n v="44052"/>
    <x v="3"/>
    <s v="FUR-FU-10003878"/>
    <x v="0"/>
    <s v="Furnishings"/>
    <s v="Linden 10&quot; Round Wall Clock, Black"/>
    <n v="48.896000000000001"/>
    <n v="3"/>
    <n v="0.1"/>
    <n v="12.71"/>
    <n v="1"/>
    <x v="44"/>
    <n v="1"/>
    <x v="44"/>
  </r>
  <r>
    <n v="850"/>
    <s v="CA-2015-107755"/>
    <d v="2015-02-07T00:00:00"/>
    <d v="2015-02-12T00:00:00"/>
    <s v="Standard Class"/>
    <s v="CK-12760"/>
    <s v="Cyma Kinney"/>
    <s v="Corporate"/>
    <s v="United States"/>
    <s v="Linden"/>
    <s v="New Jersey"/>
    <n v="7036"/>
    <x v="3"/>
    <s v="TEC-AC-10000710"/>
    <x v="2"/>
    <s v="Accessories"/>
    <s v="Maxell DVD-RAM Discs"/>
    <n v="115.36"/>
    <n v="6"/>
    <n v="0.3"/>
    <n v="-12.69"/>
    <n v="1"/>
    <x v="45"/>
    <n v="1"/>
    <x v="45"/>
  </r>
  <r>
    <n v="851"/>
    <s v="CA-2017-152534"/>
    <d v="2017-06-20T00:00:00"/>
    <d v="2017-06-25T00:00:00"/>
    <s v="Second Class"/>
    <s v="DP-13105"/>
    <s v="Dave Poirier"/>
    <s v="Corporate"/>
    <s v="United States"/>
    <s v="Salinas"/>
    <s v="California"/>
    <n v="93905"/>
    <x v="1"/>
    <s v="OFF-AR-10002335"/>
    <x v="1"/>
    <s v="Art"/>
    <s v="DIXON Oriole Pencils"/>
    <n v="5.16"/>
    <n v="2"/>
    <n v="0.2"/>
    <n v="1.34"/>
    <n v="2"/>
    <x v="1"/>
    <n v="2"/>
    <x v="1"/>
  </r>
  <r>
    <n v="852"/>
    <s v="CA-2017-152534"/>
    <d v="2017-06-20T00:00:00"/>
    <d v="2017-06-25T00:00:00"/>
    <s v="Second Class"/>
    <s v="DP-13105"/>
    <s v="Dave Poirier"/>
    <s v="Corporate"/>
    <s v="United States"/>
    <s v="Salinas"/>
    <s v="California"/>
    <n v="93905"/>
    <x v="1"/>
    <s v="OFF-PA-10001870"/>
    <x v="1"/>
    <s v="Paper"/>
    <s v="Xerox 202"/>
    <n v="38.880000000000003"/>
    <n v="5"/>
    <n v="0.1"/>
    <n v="11.28"/>
    <n v="2"/>
    <x v="1"/>
    <n v="2"/>
    <x v="1"/>
  </r>
  <r>
    <n v="853"/>
    <s v="CA-2017-113747"/>
    <d v="2017-05-28T00:00:00"/>
    <d v="2017-06-04T00:00:00"/>
    <s v="Standard Class"/>
    <s v="VD-21670"/>
    <s v="Valerie Dominguez"/>
    <s v="Consumer"/>
    <s v="United States"/>
    <s v="Jackson"/>
    <s v="Mississippi"/>
    <n v="39212"/>
    <x v="0"/>
    <s v="OFF-AR-10003373"/>
    <x v="1"/>
    <s v="Art"/>
    <s v="Boston School Pro Electric Pencil Sharpener, 1670"/>
    <n v="185.88"/>
    <n v="9"/>
    <n v="0.3"/>
    <n v="-55.76"/>
    <n v="1"/>
    <x v="35"/>
    <n v="2"/>
    <x v="35"/>
  </r>
  <r>
    <n v="854"/>
    <s v="CA-2017-123274"/>
    <d v="2017-02-19T00:00:00"/>
    <d v="2017-02-24T00:00:00"/>
    <s v="Standard Class"/>
    <s v="GT-14710"/>
    <s v="Greg Tran"/>
    <s v="Consumer"/>
    <s v="United States"/>
    <s v="New York City"/>
    <s v="New York"/>
    <n v="10035"/>
    <x v="3"/>
    <s v="FUR-FU-10004090"/>
    <x v="0"/>
    <s v="Furnishings"/>
    <s v="Executive Impressions 14&quot; Contract Wall Clock"/>
    <n v="44.46"/>
    <n v="8"/>
    <n v="0"/>
    <n v="15.56"/>
    <n v="2"/>
    <x v="47"/>
    <n v="1"/>
    <x v="47"/>
  </r>
  <r>
    <n v="855"/>
    <s v="CA-2017-123274"/>
    <d v="2017-02-19T00:00:00"/>
    <d v="2017-02-24T00:00:00"/>
    <s v="Standard Class"/>
    <s v="GT-14710"/>
    <s v="Greg Tran"/>
    <s v="Consumer"/>
    <s v="United States"/>
    <s v="New York City"/>
    <s v="New York"/>
    <n v="10035"/>
    <x v="3"/>
    <s v="OFF-ST-10000736"/>
    <x v="1"/>
    <s v="Storage"/>
    <s v="Carina Double Wide Media Storage Towers in Natural &amp; Black"/>
    <n v="242.94"/>
    <n v="9"/>
    <n v="0.1"/>
    <n v="38.869999999999997"/>
    <n v="2"/>
    <x v="47"/>
    <n v="1"/>
    <x v="47"/>
  </r>
  <r>
    <n v="856"/>
    <s v="CA-2015-125612"/>
    <d v="2015-08-03T00:00:00"/>
    <d v="2015-08-08T00:00:00"/>
    <s v="Standard Class"/>
    <s v="BK-11260"/>
    <s v="Berenike Kampe"/>
    <s v="Consumer"/>
    <s v="United States"/>
    <s v="New York City"/>
    <s v="New York"/>
    <n v="10035"/>
    <x v="3"/>
    <s v="OFF-PA-10001019"/>
    <x v="1"/>
    <s v="Paper"/>
    <s v="Xerox 1884"/>
    <n v="39.96"/>
    <n v="4"/>
    <n v="0.1"/>
    <n v="13.59"/>
    <n v="3"/>
    <x v="9"/>
    <n v="3"/>
    <x v="9"/>
  </r>
  <r>
    <n v="857"/>
    <s v="CA-2015-125612"/>
    <d v="2015-08-03T00:00:00"/>
    <d v="2015-08-08T00:00:00"/>
    <s v="Standard Class"/>
    <s v="BK-11260"/>
    <s v="Berenike Kampe"/>
    <s v="Consumer"/>
    <s v="United States"/>
    <s v="New York City"/>
    <s v="New York"/>
    <n v="10035"/>
    <x v="3"/>
    <s v="OFF-SU-10002537"/>
    <x v="1"/>
    <s v="Supplies"/>
    <s v="Acme Box Cutter Scissors"/>
    <n v="102.3"/>
    <n v="5"/>
    <n v="0.2"/>
    <n v="20.46"/>
    <n v="3"/>
    <x v="9"/>
    <n v="3"/>
    <x v="9"/>
  </r>
  <r>
    <n v="858"/>
    <s v="CA-2015-125612"/>
    <d v="2015-08-03T00:00:00"/>
    <d v="2015-08-08T00:00:00"/>
    <s v="Standard Class"/>
    <s v="BK-11260"/>
    <s v="Berenike Kampe"/>
    <s v="Consumer"/>
    <s v="United States"/>
    <s v="New York City"/>
    <s v="New York"/>
    <n v="10035"/>
    <x v="3"/>
    <s v="OFF-ST-10003221"/>
    <x v="1"/>
    <s v="Storage"/>
    <s v="Staple magnet"/>
    <n v="21.36"/>
    <n v="8"/>
    <n v="0.2"/>
    <n v="6.19"/>
    <n v="3"/>
    <x v="9"/>
    <n v="3"/>
    <x v="9"/>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n v="7.61"/>
    <n v="8"/>
    <n v="0.2"/>
    <n v="1.37"/>
    <n v="2"/>
    <x v="4"/>
    <n v="2"/>
    <x v="4"/>
  </r>
  <r>
    <n v="860"/>
    <s v="CA-2018-161984"/>
    <d v="2018-04-10T00:00:00"/>
    <d v="2018-04-15T00:00:00"/>
    <s v="Standard Class"/>
    <s v="SJ-20125"/>
    <s v="Sanjit Jacobs"/>
    <s v="Home Office"/>
    <s v="United States"/>
    <s v="New Brunswick"/>
    <s v="New Jersey"/>
    <n v="8901"/>
    <x v="3"/>
    <s v="OFF-FA-10000624"/>
    <x v="1"/>
    <s v="Fasteners"/>
    <s v="OIC Binder Clips"/>
    <n v="7.16"/>
    <n v="2"/>
    <n v="0.2"/>
    <n v="2.5099999999999998"/>
    <n v="2"/>
    <x v="4"/>
    <n v="2"/>
    <x v="4"/>
  </r>
  <r>
    <n v="861"/>
    <s v="CA-2015-133851"/>
    <d v="2015-06-09T00:00:00"/>
    <d v="2015-06-16T00:00:00"/>
    <s v="Standard Class"/>
    <s v="CM-12445"/>
    <s v="Chuck Magee"/>
    <s v="Consumer"/>
    <s v="United States"/>
    <s v="San Francisco"/>
    <s v="California"/>
    <n v="94122"/>
    <x v="1"/>
    <s v="OFF-SU-10001225"/>
    <x v="1"/>
    <s v="Supplies"/>
    <s v="Staple remover"/>
    <n v="7.36"/>
    <n v="4"/>
    <n v="0.1"/>
    <n v="1.69"/>
    <n v="2"/>
    <x v="3"/>
    <n v="2"/>
    <x v="3"/>
  </r>
  <r>
    <n v="862"/>
    <s v="CA-2015-133851"/>
    <d v="2015-06-09T00:00:00"/>
    <d v="2015-06-16T00:00:00"/>
    <s v="Standard Class"/>
    <s v="CM-12445"/>
    <s v="Chuck Magee"/>
    <s v="Consumer"/>
    <s v="United States"/>
    <s v="San Francisco"/>
    <s v="California"/>
    <n v="94122"/>
    <x v="1"/>
    <s v="OFF-AR-10003752"/>
    <x v="1"/>
    <s v="Art"/>
    <s v="Deluxe Chalkboard Eraser Cleaner"/>
    <n v="23.1"/>
    <n v="9"/>
    <n v="0.2"/>
    <n v="3.7"/>
    <n v="2"/>
    <x v="3"/>
    <n v="2"/>
    <x v="3"/>
  </r>
  <r>
    <n v="863"/>
    <s v="CA-2017-134474"/>
    <d v="2017-01-05T00:00:00"/>
    <d v="2017-01-07T00:00:00"/>
    <s v="Second Class"/>
    <s v="AJ-10795"/>
    <s v="Anthony Johnson"/>
    <s v="Corporate"/>
    <s v="United States"/>
    <s v="Jacksonville"/>
    <s v="Florida"/>
    <n v="32216"/>
    <x v="0"/>
    <s v="TEC-AC-10001714"/>
    <x v="2"/>
    <s v="Accessories"/>
    <s v="LogitechÂ MX Performance Wireless Mouse"/>
    <n v="191.47200000000001"/>
    <n v="6"/>
    <n v="0.2"/>
    <n v="32.549999999999997"/>
    <n v="3"/>
    <x v="12"/>
    <n v="1"/>
    <x v="12"/>
  </r>
  <r>
    <n v="864"/>
    <s v="CA-2017-134474"/>
    <d v="2017-01-05T00:00:00"/>
    <d v="2017-01-07T00:00:00"/>
    <s v="Second Class"/>
    <s v="AJ-10795"/>
    <s v="Anthony Johnson"/>
    <s v="Corporate"/>
    <s v="United States"/>
    <s v="Jacksonville"/>
    <s v="Florida"/>
    <n v="32216"/>
    <x v="0"/>
    <s v="OFF-AR-10003958"/>
    <x v="1"/>
    <s v="Art"/>
    <s v="Newell 337"/>
    <n v="5.2480000000000002"/>
    <n v="10"/>
    <n v="0.2"/>
    <n v="0.84"/>
    <n v="3"/>
    <x v="12"/>
    <n v="1"/>
    <x v="12"/>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n v="59.183999999999997"/>
    <n v="6"/>
    <n v="0.1"/>
    <n v="17.16"/>
    <n v="3"/>
    <x v="12"/>
    <n v="1"/>
    <x v="12"/>
  </r>
  <r>
    <n v="866"/>
    <s v="CA-2015-149020"/>
    <d v="2015-01-10T00:00:00"/>
    <d v="2015-01-15T00:00:00"/>
    <s v="Standard Class"/>
    <s v="AJ-10780"/>
    <s v="Anthony Jacobs"/>
    <s v="Corporate"/>
    <s v="United States"/>
    <s v="Springfield"/>
    <s v="Virginia"/>
    <n v="22153"/>
    <x v="0"/>
    <s v="OFF-LA-10004272"/>
    <x v="1"/>
    <s v="Labels"/>
    <s v="Avery 482"/>
    <n v="2.89"/>
    <n v="10"/>
    <n v="0.3"/>
    <n v="-0.69"/>
    <n v="2"/>
    <x v="46"/>
    <n v="1"/>
    <x v="46"/>
  </r>
  <r>
    <n v="867"/>
    <s v="CA-2015-149020"/>
    <d v="2015-01-10T00:00:00"/>
    <d v="2015-01-15T00:00:00"/>
    <s v="Standard Class"/>
    <s v="AJ-10780"/>
    <s v="Anthony Jacobs"/>
    <s v="Corporate"/>
    <s v="United States"/>
    <s v="Springfield"/>
    <s v="Virginia"/>
    <n v="22153"/>
    <x v="0"/>
    <s v="FUR-FU-10000965"/>
    <x v="0"/>
    <s v="Furnishings"/>
    <s v="Howard Miller 11-1/2&quot; Diameter Ridgewood Wall Clock"/>
    <n v="51.94"/>
    <n v="9"/>
    <n v="0.1"/>
    <n v="12.47"/>
    <n v="2"/>
    <x v="46"/>
    <n v="1"/>
    <x v="46"/>
  </r>
  <r>
    <n v="868"/>
    <s v="CA-2017-134362"/>
    <d v="2017-09-29T00:00:00"/>
    <d v="2017-10-02T00:00:00"/>
    <s v="First Class"/>
    <s v="LS-16945"/>
    <s v="Linda Southworth"/>
    <s v="Corporate"/>
    <s v="United States"/>
    <s v="Philadelphia"/>
    <s v="Pennsylvania"/>
    <n v="19140"/>
    <x v="3"/>
    <s v="OFF-LA-10004853"/>
    <x v="1"/>
    <s v="Labels"/>
    <s v="Avery 483"/>
    <n v="15.936"/>
    <n v="2"/>
    <n v="0"/>
    <n v="4.1399999999999997"/>
    <n v="1"/>
    <x v="21"/>
    <n v="3"/>
    <x v="21"/>
  </r>
  <r>
    <n v="869"/>
    <s v="CA-2015-136742"/>
    <d v="2015-04-06T00:00:00"/>
    <d v="2015-04-10T00:00:00"/>
    <s v="Standard Class"/>
    <s v="GP-14740"/>
    <s v="Guy Phonely"/>
    <s v="Corporate"/>
    <s v="United States"/>
    <s v="Lancaster"/>
    <s v="Pennsylvania"/>
    <n v="17602"/>
    <x v="3"/>
    <s v="OFF-BI-10003719"/>
    <x v="1"/>
    <s v="Binders"/>
    <s v="Large Capacity Hanging Post Binders"/>
    <n v="44.91"/>
    <n v="7"/>
    <n v="0.3"/>
    <n v="-7.19"/>
    <n v="1"/>
    <x v="41"/>
    <n v="2"/>
    <x v="41"/>
  </r>
  <r>
    <n v="870"/>
    <s v="CA-2017-158099"/>
    <d v="2017-09-03T00:00:00"/>
    <d v="2017-09-05T00:00:00"/>
    <s v="First Class"/>
    <s v="PK-18910"/>
    <s v="Paul Knutson"/>
    <s v="Home Office"/>
    <s v="United States"/>
    <s v="Philadelphia"/>
    <s v="Pennsylvania"/>
    <n v="19143"/>
    <x v="3"/>
    <s v="OFF-BI-10000545"/>
    <x v="1"/>
    <s v="Binders"/>
    <s v="GBC Ibimaster 500 Manual ProClick Binding System"/>
    <n v="1141.47"/>
    <n v="7"/>
    <n v="0"/>
    <n v="91.32"/>
    <n v="2"/>
    <x v="21"/>
    <n v="3"/>
    <x v="21"/>
  </r>
  <r>
    <n v="871"/>
    <s v="CA-2017-158099"/>
    <d v="2017-09-03T00:00:00"/>
    <d v="2017-09-05T00:00:00"/>
    <s v="First Class"/>
    <s v="PK-18910"/>
    <s v="Paul Knutson"/>
    <s v="Home Office"/>
    <s v="United States"/>
    <s v="Philadelphia"/>
    <s v="Pennsylvania"/>
    <n v="19143"/>
    <x v="3"/>
    <s v="TEC-PH-10002496"/>
    <x v="2"/>
    <s v="Phones"/>
    <s v="Cisco SPA301"/>
    <n v="280.78199999999998"/>
    <n v="5"/>
    <n v="0"/>
    <n v="44.93"/>
    <n v="2"/>
    <x v="21"/>
    <n v="3"/>
    <x v="21"/>
  </r>
  <r>
    <n v="872"/>
    <s v="CA-2016-131128"/>
    <d v="2016-10-19T00:00:00"/>
    <d v="2016-10-20T00:00:00"/>
    <s v="First Class"/>
    <s v="TB-21520"/>
    <s v="Tracy Blumstein"/>
    <s v="Consumer"/>
    <s v="United States"/>
    <s v="Concord"/>
    <s v="New Hampshire"/>
    <n v="3301"/>
    <x v="3"/>
    <s v="OFF-PA-10003591"/>
    <x v="1"/>
    <s v="Paper"/>
    <s v="Southworth 100% Cotton The Best Paper"/>
    <n v="34.44"/>
    <n v="5"/>
    <n v="0.1"/>
    <n v="11.37"/>
    <n v="1"/>
    <x v="2"/>
    <n v="4"/>
    <x v="2"/>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n v="11.36"/>
    <n v="9"/>
    <n v="0"/>
    <n v="0.68"/>
    <n v="2"/>
    <x v="20"/>
    <n v="4"/>
    <x v="20"/>
  </r>
  <r>
    <n v="874"/>
    <s v="CA-2015-148488"/>
    <d v="2015-12-10T00:00:00"/>
    <d v="2015-12-15T00:00:00"/>
    <s v="Standard Class"/>
    <s v="SM-20005"/>
    <s v="Sally Matthias"/>
    <s v="Consumer"/>
    <s v="United States"/>
    <s v="New York City"/>
    <s v="New York"/>
    <n v="10009"/>
    <x v="3"/>
    <s v="OFF-BI-10000315"/>
    <x v="1"/>
    <s v="Binders"/>
    <s v="Poly Designer Cover &amp; Back"/>
    <n v="106.34399999999999"/>
    <n v="10"/>
    <n v="0.3"/>
    <n v="-36.159999999999997"/>
    <n v="2"/>
    <x v="20"/>
    <n v="4"/>
    <x v="20"/>
  </r>
  <r>
    <n v="875"/>
    <s v="CA-2018-114636"/>
    <d v="2018-08-25T00:00:00"/>
    <d v="2018-08-29T00:00:00"/>
    <s v="Standard Class"/>
    <s v="GA-14725"/>
    <s v="Guy Armstrong"/>
    <s v="Consumer"/>
    <s v="United States"/>
    <s v="Charlotte"/>
    <s v="North Carolina"/>
    <n v="28205"/>
    <x v="0"/>
    <s v="OFF-PA-10001790"/>
    <x v="1"/>
    <s v="Paper"/>
    <s v="Xerox 1910"/>
    <n v="192.16"/>
    <n v="3"/>
    <n v="0.2"/>
    <n v="30.75"/>
    <n v="1"/>
    <x v="43"/>
    <n v="3"/>
    <x v="43"/>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10"/>
    <n v="0.2"/>
    <n v="51.61"/>
    <n v="3"/>
    <x v="12"/>
    <n v="1"/>
    <x v="12"/>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n v="29.99"/>
    <n v="10"/>
    <n v="0"/>
    <n v="5.7"/>
    <n v="3"/>
    <x v="12"/>
    <n v="1"/>
    <x v="12"/>
  </r>
  <r>
    <n v="878"/>
    <s v="CA-2017-116736"/>
    <d v="2017-01-17T00:00:00"/>
    <d v="2017-01-21T00:00:00"/>
    <s v="Standard Class"/>
    <s v="CC-12430"/>
    <s v="Chuck Clark"/>
    <s v="Home Office"/>
    <s v="United States"/>
    <s v="Concord"/>
    <s v="New Hampshire"/>
    <n v="3301"/>
    <x v="3"/>
    <s v="TEC-AC-10002049"/>
    <x v="2"/>
    <s v="Accessories"/>
    <s v="Logitech G19 Programmable Gaming Keyboard"/>
    <n v="371.97"/>
    <n v="7"/>
    <n v="0"/>
    <n v="37.200000000000003"/>
    <n v="3"/>
    <x v="12"/>
    <n v="1"/>
    <x v="12"/>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n v="5.8920000000000003"/>
    <n v="5"/>
    <n v="0"/>
    <n v="0.28999999999999998"/>
    <n v="1"/>
    <x v="30"/>
    <n v="3"/>
    <x v="30"/>
  </r>
  <r>
    <n v="880"/>
    <s v="CA-2018-111689"/>
    <d v="2018-11-30T00:00:00"/>
    <d v="2018-12-02T00:00:00"/>
    <s v="Second Class"/>
    <s v="HP-14815"/>
    <s v="Harold Pawlan"/>
    <s v="Home Office"/>
    <s v="United States"/>
    <s v="New York City"/>
    <s v="New York"/>
    <n v="10024"/>
    <x v="3"/>
    <s v="OFF-BI-10003984"/>
    <x v="1"/>
    <s v="Binders"/>
    <s v="Lock-Up Easel 'Spel-Binder'"/>
    <n v="68.471999999999994"/>
    <n v="6"/>
    <n v="0.2"/>
    <n v="19.170000000000002"/>
    <n v="2"/>
    <x v="23"/>
    <n v="4"/>
    <x v="23"/>
  </r>
  <r>
    <n v="881"/>
    <s v="CA-2018-111689"/>
    <d v="2018-11-30T00:00:00"/>
    <d v="2018-12-02T00:00:00"/>
    <s v="Second Class"/>
    <s v="HP-14815"/>
    <s v="Harold Pawlan"/>
    <s v="Home Office"/>
    <s v="United States"/>
    <s v="New York City"/>
    <s v="New York"/>
    <n v="10024"/>
    <x v="3"/>
    <s v="FUR-CH-10004287"/>
    <x v="0"/>
    <s v="Chairs"/>
    <s v="SAFCO Arco Folding Chair"/>
    <n v="1242.9000000000001"/>
    <n v="4"/>
    <n v="0"/>
    <n v="223.72"/>
    <n v="2"/>
    <x v="23"/>
    <n v="4"/>
    <x v="23"/>
  </r>
  <r>
    <n v="882"/>
    <s v="CA-2016-129098"/>
    <d v="2016-10-09T00:00:00"/>
    <d v="2016-10-13T00:00:00"/>
    <s v="Standard Class"/>
    <s v="DK-13090"/>
    <s v="Dave Kipp"/>
    <s v="Consumer"/>
    <s v="United States"/>
    <s v="Springfield"/>
    <s v="Virginia"/>
    <n v="22153"/>
    <x v="0"/>
    <s v="OFF-ST-10001321"/>
    <x v="1"/>
    <s v="Storage"/>
    <s v="Decoflex Hanging Personal Folder File, Blue"/>
    <n v="30.84"/>
    <n v="10"/>
    <n v="0"/>
    <n v="3.7"/>
    <n v="1"/>
    <x v="2"/>
    <n v="4"/>
    <x v="2"/>
  </r>
  <r>
    <n v="883"/>
    <s v="US-2018-123463"/>
    <d v="2018-12-23T00:00:00"/>
    <d v="2018-12-23T00:00:00"/>
    <s v="Same Day"/>
    <s v="GZ-14470"/>
    <s v="Gary Zandusky"/>
    <s v="Consumer"/>
    <s v="United States"/>
    <s v="San Francisco"/>
    <s v="California"/>
    <n v="94109"/>
    <x v="1"/>
    <s v="OFF-AR-10001118"/>
    <x v="1"/>
    <s v="Art"/>
    <s v="Binney &amp; Smith Crayola Metallic Crayons, 16-Color Pack"/>
    <n v="13.48"/>
    <n v="8"/>
    <n v="0"/>
    <n v="3.1"/>
    <n v="1"/>
    <x v="22"/>
    <n v="4"/>
    <x v="22"/>
  </r>
  <r>
    <n v="884"/>
    <s v="CA-2017-165148"/>
    <d v="2017-10-22T00:00:00"/>
    <d v="2017-10-24T00:00:00"/>
    <s v="First Class"/>
    <s v="PM-19135"/>
    <s v="Peter McVee"/>
    <s v="Home Office"/>
    <s v="United States"/>
    <s v="Detroit"/>
    <s v="Michigan"/>
    <n v="48227"/>
    <x v="2"/>
    <s v="FUR-FU-10000732"/>
    <x v="0"/>
    <s v="Furnishings"/>
    <s v="Eldon 200 Class Desk Accessories"/>
    <n v="31.4"/>
    <n v="7"/>
    <n v="0.1"/>
    <n v="5.34"/>
    <n v="1"/>
    <x v="32"/>
    <n v="4"/>
    <x v="32"/>
  </r>
  <r>
    <n v="885"/>
    <s v="CA-2015-134061"/>
    <d v="2015-04-29T00:00:00"/>
    <d v="2015-05-04T00:00:00"/>
    <s v="Standard Class"/>
    <s v="LL-16840"/>
    <s v="Lauren Leatherbury"/>
    <s v="Consumer"/>
    <s v="United States"/>
    <s v="Rochester"/>
    <s v="New York"/>
    <n v="14609"/>
    <x v="3"/>
    <s v="FUR-FU-10001424"/>
    <x v="0"/>
    <s v="Furnishings"/>
    <s v="Dax Clear Box Frame"/>
    <n v="17.46"/>
    <n v="3"/>
    <n v="0.1"/>
    <n v="4.54"/>
    <n v="1"/>
    <x v="41"/>
    <n v="2"/>
    <x v="41"/>
  </r>
  <r>
    <n v="886"/>
    <s v="CA-2016-143602"/>
    <d v="2016-04-25T00:00:00"/>
    <d v="2016-04-28T00:00:00"/>
    <s v="Second Class"/>
    <s v="JS-15595"/>
    <s v="Jill Stevenson"/>
    <s v="Corporate"/>
    <s v="United States"/>
    <s v="Los Angeles"/>
    <s v="California"/>
    <n v="90045"/>
    <x v="1"/>
    <s v="OFF-BI-10002071"/>
    <x v="1"/>
    <s v="Binders"/>
    <s v="Fellowes Black Plastic Comb Bindings"/>
    <n v="13.944000000000001"/>
    <n v="5"/>
    <n v="0.3"/>
    <n v="-0.98"/>
    <n v="1"/>
    <x v="19"/>
    <n v="2"/>
    <x v="19"/>
  </r>
  <r>
    <n v="887"/>
    <s v="CA-2018-115364"/>
    <d v="2018-06-26T00:00:00"/>
    <d v="2018-07-02T00:00:00"/>
    <s v="Standard Class"/>
    <s v="OT-18730"/>
    <s v="Olvera Toch"/>
    <s v="Consumer"/>
    <s v="United States"/>
    <s v="San Diego"/>
    <s v="California"/>
    <n v="92105"/>
    <x v="1"/>
    <s v="OFF-ST-10002486"/>
    <x v="1"/>
    <s v="Storage"/>
    <s v="Eldon Shelf Savers Cubes and Bins"/>
    <n v="83.76"/>
    <n v="1"/>
    <n v="0.2"/>
    <n v="11.73"/>
    <n v="1"/>
    <x v="27"/>
    <n v="2"/>
    <x v="27"/>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n v="37.659999999999997"/>
    <n v="10"/>
    <n v="0"/>
    <n v="11.3"/>
    <n v="1"/>
    <x v="13"/>
    <n v="4"/>
    <x v="13"/>
  </r>
  <r>
    <n v="889"/>
    <s v="CA-2015-104976"/>
    <d v="2015-12-09T00:00:00"/>
    <d v="2015-12-16T00:00:00"/>
    <s v="Standard Class"/>
    <s v="CK-12760"/>
    <s v="Cyma Kinney"/>
    <s v="Corporate"/>
    <s v="United States"/>
    <s v="San Francisco"/>
    <s v="California"/>
    <n v="94122"/>
    <x v="1"/>
    <s v="OFF-PA-10003845"/>
    <x v="1"/>
    <s v="Paper"/>
    <s v="Xerox 1987"/>
    <n v="34.68"/>
    <n v="4"/>
    <n v="0.3"/>
    <n v="-3.47"/>
    <n v="1"/>
    <x v="20"/>
    <n v="4"/>
    <x v="20"/>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n v="149.94999999999999"/>
    <n v="2"/>
    <n v="0"/>
    <n v="17.989999999999998"/>
    <n v="2"/>
    <x v="27"/>
    <n v="2"/>
    <x v="27"/>
  </r>
  <r>
    <n v="891"/>
    <s v="CA-2018-132934"/>
    <d v="2018-06-20T00:00:00"/>
    <d v="2018-06-26T00:00:00"/>
    <s v="Standard Class"/>
    <s v="JE-15475"/>
    <s v="Jeremy Ellison"/>
    <s v="Consumer"/>
    <s v="United States"/>
    <s v="New Rochelle"/>
    <s v="New York"/>
    <n v="10801"/>
    <x v="3"/>
    <s v="OFF-BI-10001098"/>
    <x v="1"/>
    <s v="Binders"/>
    <s v="Acco D-Ring Binder w/DublLock"/>
    <n v="51.311999999999998"/>
    <n v="1"/>
    <n v="0.1"/>
    <n v="17.45"/>
    <n v="2"/>
    <x v="27"/>
    <n v="2"/>
    <x v="27"/>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n v="4.54"/>
    <n v="4"/>
    <n v="0"/>
    <n v="1.41"/>
    <n v="3"/>
    <x v="27"/>
    <n v="2"/>
    <x v="27"/>
  </r>
  <r>
    <n v="893"/>
    <s v="CA-2018-133256"/>
    <d v="2018-06-26T00:00:00"/>
    <d v="2018-06-27T00:00:00"/>
    <s v="First Class"/>
    <s v="TH-21550"/>
    <s v="Tracy Hopkins"/>
    <s v="Home Office"/>
    <s v="United States"/>
    <s v="Detroit"/>
    <s v="Michigan"/>
    <n v="48227"/>
    <x v="2"/>
    <s v="OFF-AR-10003158"/>
    <x v="1"/>
    <s v="Art"/>
    <s v="Fluorescent Highlighters by Dixon"/>
    <n v="15.92"/>
    <n v="2"/>
    <n v="0"/>
    <n v="0.8"/>
    <n v="3"/>
    <x v="27"/>
    <n v="2"/>
    <x v="27"/>
  </r>
  <r>
    <n v="894"/>
    <s v="CA-2018-133256"/>
    <d v="2018-06-26T00:00:00"/>
    <d v="2018-06-27T00:00:00"/>
    <s v="First Class"/>
    <s v="TH-21550"/>
    <s v="Tracy Hopkins"/>
    <s v="Home Office"/>
    <s v="United States"/>
    <s v="Detroit"/>
    <s v="Michigan"/>
    <n v="48227"/>
    <x v="2"/>
    <s v="TEC-PH-10002660"/>
    <x v="2"/>
    <s v="Phones"/>
    <s v="Nortel Networks T7316 E Nt8 B27"/>
    <n v="543.91999999999996"/>
    <n v="4"/>
    <n v="0.1"/>
    <n v="43.51"/>
    <n v="3"/>
    <x v="27"/>
    <n v="2"/>
    <x v="27"/>
  </r>
  <r>
    <n v="895"/>
    <s v="CA-2017-105494"/>
    <d v="2017-11-10T00:00:00"/>
    <d v="2017-11-12T00:00:00"/>
    <s v="First Class"/>
    <s v="PC-18745"/>
    <s v="Pamela Coakley"/>
    <s v="Corporate"/>
    <s v="United States"/>
    <s v="San Francisco"/>
    <s v="California"/>
    <n v="94122"/>
    <x v="1"/>
    <s v="OFF-ST-10002205"/>
    <x v="1"/>
    <s v="Storage"/>
    <s v="File Shuttle I and Handi-File"/>
    <n v="155.82"/>
    <n v="3"/>
    <n v="0"/>
    <n v="31.16"/>
    <n v="2"/>
    <x v="0"/>
    <n v="4"/>
    <x v="0"/>
  </r>
  <r>
    <n v="896"/>
    <s v="CA-2017-105494"/>
    <d v="2017-11-10T00:00:00"/>
    <d v="2017-11-12T00:00:00"/>
    <s v="First Class"/>
    <s v="PC-18745"/>
    <s v="Pamela Coakley"/>
    <s v="Corporate"/>
    <s v="United States"/>
    <s v="San Francisco"/>
    <s v="California"/>
    <n v="94122"/>
    <x v="1"/>
    <s v="OFF-BI-10003364"/>
    <x v="1"/>
    <s v="Binders"/>
    <s v="Binding Machine Supplies"/>
    <n v="70.007999999999996"/>
    <n v="9"/>
    <n v="0"/>
    <n v="24.5"/>
    <n v="2"/>
    <x v="0"/>
    <n v="4"/>
    <x v="0"/>
  </r>
  <r>
    <n v="897"/>
    <s v="CA-2017-140634"/>
    <d v="2017-10-03T00:00:00"/>
    <d v="2017-10-06T00:00:00"/>
    <s v="Second Class"/>
    <s v="HL-15040"/>
    <s v="Hunter Lopez"/>
    <s v="Consumer"/>
    <s v="United States"/>
    <s v="Houston"/>
    <s v="Texas"/>
    <n v="77095"/>
    <x v="2"/>
    <s v="OFF-EN-10001099"/>
    <x v="1"/>
    <s v="Envelopes"/>
    <s v="Staple envelope"/>
    <n v="15.648"/>
    <n v="6"/>
    <n v="0"/>
    <n v="3.76"/>
    <n v="1"/>
    <x v="32"/>
    <n v="4"/>
    <x v="32"/>
  </r>
  <r>
    <n v="898"/>
    <s v="CA-2015-144407"/>
    <d v="2015-09-09T00:00:00"/>
    <d v="2015-09-15T00:00:00"/>
    <s v="Standard Class"/>
    <s v="MS-17365"/>
    <s v="Maribeth Schnelling"/>
    <s v="Consumer"/>
    <s v="United States"/>
    <s v="Detroit"/>
    <s v="Michigan"/>
    <n v="48227"/>
    <x v="2"/>
    <s v="OFF-LA-10003923"/>
    <x v="1"/>
    <s v="Labels"/>
    <s v="Alphabetical Labels for Top Tab Filing"/>
    <n v="103.6"/>
    <n v="10"/>
    <n v="0.2"/>
    <n v="34.19"/>
    <n v="1"/>
    <x v="30"/>
    <n v="3"/>
    <x v="30"/>
  </r>
  <r>
    <n v="899"/>
    <s v="CA-2018-160983"/>
    <d v="2018-10-29T00:00:00"/>
    <d v="2018-10-31T00:00:00"/>
    <s v="Second Class"/>
    <s v="GB-14530"/>
    <s v="George Bell"/>
    <s v="Corporate"/>
    <s v="United States"/>
    <s v="Auburn"/>
    <s v="New York"/>
    <n v="13021"/>
    <x v="3"/>
    <s v="OFF-PA-10002250"/>
    <x v="1"/>
    <s v="Paper"/>
    <s v="Things To Do Today Pad"/>
    <n v="46.96"/>
    <n v="2"/>
    <n v="0"/>
    <n v="15.03"/>
    <n v="1"/>
    <x v="13"/>
    <n v="4"/>
    <x v="13"/>
  </r>
  <r>
    <n v="900"/>
    <s v="US-2017-114622"/>
    <d v="2017-04-10T00:00:00"/>
    <d v="2017-04-12T00:00:00"/>
    <s v="First Class"/>
    <s v="JR-16210"/>
    <s v="Justin Ritter"/>
    <s v="Corporate"/>
    <s v="United States"/>
    <s v="Springfield"/>
    <s v="Ohio"/>
    <n v="45503"/>
    <x v="3"/>
    <s v="OFF-BI-10004716"/>
    <x v="1"/>
    <s v="Binders"/>
    <s v="Wilson Jones Hanging Recycled Pressboard Data Binders"/>
    <n v="8.9039999999999999"/>
    <n v="8"/>
    <n v="0"/>
    <n v="2.94"/>
    <n v="1"/>
    <x v="25"/>
    <n v="2"/>
    <x v="25"/>
  </r>
  <r>
    <n v="901"/>
    <s v="CA-2018-150959"/>
    <d v="2018-11-11T00:00:00"/>
    <d v="2018-11-13T00:00:00"/>
    <s v="First Class"/>
    <s v="TD-20995"/>
    <s v="Tamara Dahlen"/>
    <s v="Consumer"/>
    <s v="United States"/>
    <s v="Garland"/>
    <s v="Texas"/>
    <n v="75043"/>
    <x v="2"/>
    <s v="OFF-LA-10001045"/>
    <x v="1"/>
    <s v="Labels"/>
    <s v="Permanent Self-Adhesive File Folder Labels for Typewriters by Universal"/>
    <n v="10.44"/>
    <n v="3"/>
    <n v="0.3"/>
    <n v="-3.03"/>
    <n v="2"/>
    <x v="23"/>
    <n v="4"/>
    <x v="23"/>
  </r>
  <r>
    <n v="902"/>
    <s v="CA-2018-150959"/>
    <d v="2018-11-11T00:00:00"/>
    <d v="2018-11-13T00:00:00"/>
    <s v="First Class"/>
    <s v="TD-20995"/>
    <s v="Tamara Dahlen"/>
    <s v="Consumer"/>
    <s v="United States"/>
    <s v="Garland"/>
    <s v="Texas"/>
    <n v="75043"/>
    <x v="2"/>
    <s v="OFF-BI-10001510"/>
    <x v="1"/>
    <s v="Binders"/>
    <s v="Deluxe Heavy-Duty Vinyl Round Ring Binder"/>
    <n v="18.335999999999999"/>
    <n v="5"/>
    <n v="0.2"/>
    <n v="2.57"/>
    <n v="2"/>
    <x v="23"/>
    <n v="4"/>
    <x v="23"/>
  </r>
  <r>
    <n v="903"/>
    <s v="CA-2018-132353"/>
    <d v="2018-09-15T00:00:00"/>
    <d v="2018-09-17T00:00:00"/>
    <s v="First Class"/>
    <s v="DB-13060"/>
    <s v="Dave Brooks"/>
    <s v="Consumer"/>
    <s v="United States"/>
    <s v="Chicago"/>
    <s v="Illinois"/>
    <n v="60653"/>
    <x v="2"/>
    <s v="TEC-PH-10004536"/>
    <x v="2"/>
    <s v="Phones"/>
    <s v="Avaya 5420 Digital phone"/>
    <n v="323.976"/>
    <n v="9"/>
    <n v="0.1"/>
    <n v="42.12"/>
    <n v="1"/>
    <x v="15"/>
    <n v="3"/>
    <x v="15"/>
  </r>
  <r>
    <n v="904"/>
    <s v="CA-2017-130477"/>
    <d v="2017-04-08T00:00:00"/>
    <d v="2017-04-12T00:00:00"/>
    <s v="Standard Class"/>
    <s v="LC-17140"/>
    <s v="Logan Currie"/>
    <s v="Consumer"/>
    <s v="United States"/>
    <s v="Los Angeles"/>
    <s v="California"/>
    <n v="90032"/>
    <x v="1"/>
    <s v="OFF-PA-10002947"/>
    <x v="1"/>
    <s v="Paper"/>
    <s v="Xerox 1923"/>
    <n v="20.04"/>
    <n v="7"/>
    <n v="0.1"/>
    <n v="5.01"/>
    <n v="3"/>
    <x v="25"/>
    <n v="2"/>
    <x v="25"/>
  </r>
  <r>
    <n v="905"/>
    <s v="CA-2017-130477"/>
    <d v="2017-04-08T00:00:00"/>
    <d v="2017-04-12T00:00:00"/>
    <s v="Standard Class"/>
    <s v="LC-17140"/>
    <s v="Logan Currie"/>
    <s v="Consumer"/>
    <s v="United States"/>
    <s v="Los Angeles"/>
    <s v="California"/>
    <n v="90032"/>
    <x v="1"/>
    <s v="OFF-ST-10002583"/>
    <x v="1"/>
    <s v="Storage"/>
    <s v="Fellowes Neat Ideas Storage Cubes"/>
    <n v="64.959999999999994"/>
    <n v="5"/>
    <n v="0.3"/>
    <n v="-9.09"/>
    <n v="3"/>
    <x v="25"/>
    <n v="2"/>
    <x v="25"/>
  </r>
  <r>
    <n v="906"/>
    <s v="CA-2017-130477"/>
    <d v="2017-04-08T00:00:00"/>
    <d v="2017-04-12T00:00:00"/>
    <s v="Standard Class"/>
    <s v="LC-17140"/>
    <s v="Logan Currie"/>
    <s v="Consumer"/>
    <s v="United States"/>
    <s v="Los Angeles"/>
    <s v="California"/>
    <n v="90032"/>
    <x v="1"/>
    <s v="OFF-PA-10000019"/>
    <x v="1"/>
    <s v="Paper"/>
    <s v="Xerox 1931"/>
    <n v="12.96"/>
    <n v="9"/>
    <n v="0.3"/>
    <n v="-4.1500000000000004"/>
    <n v="3"/>
    <x v="25"/>
    <n v="2"/>
    <x v="25"/>
  </r>
  <r>
    <n v="907"/>
    <s v="CA-2018-143259"/>
    <d v="2018-12-30T00:00:00"/>
    <d v="2019-01-03T00:00:00"/>
    <s v="Standard Class"/>
    <s v="PO-18865"/>
    <s v="Patrick O'Donnell"/>
    <s v="Consumer"/>
    <s v="United States"/>
    <s v="New York City"/>
    <s v="New York"/>
    <n v="10009"/>
    <x v="3"/>
    <s v="FUR-BO-10003441"/>
    <x v="0"/>
    <s v="Bookcases"/>
    <s v="Bush Westfield Collection Bookcases, Fully Assembled"/>
    <n v="323.13600000000002"/>
    <n v="10"/>
    <n v="0.3"/>
    <n v="-90.48"/>
    <n v="3"/>
    <x v="22"/>
    <n v="4"/>
    <x v="22"/>
  </r>
  <r>
    <n v="908"/>
    <s v="CA-2018-143259"/>
    <d v="2018-12-30T00:00:00"/>
    <d v="2019-01-03T00:00:00"/>
    <s v="Standard Class"/>
    <s v="PO-18865"/>
    <s v="Patrick O'Donnell"/>
    <s v="Consumer"/>
    <s v="United States"/>
    <s v="New York City"/>
    <s v="New York"/>
    <n v="10009"/>
    <x v="3"/>
    <s v="TEC-PH-10004774"/>
    <x v="2"/>
    <s v="Phones"/>
    <s v="Gear Head AU3700S Headset"/>
    <n v="90.93"/>
    <n v="4"/>
    <n v="0"/>
    <n v="16.37"/>
    <n v="3"/>
    <x v="22"/>
    <n v="4"/>
    <x v="22"/>
  </r>
  <r>
    <n v="909"/>
    <s v="CA-2018-143259"/>
    <d v="2018-12-30T00:00:00"/>
    <d v="2019-01-03T00:00:00"/>
    <s v="Standard Class"/>
    <s v="PO-18865"/>
    <s v="Patrick O'Donnell"/>
    <s v="Consumer"/>
    <s v="United States"/>
    <s v="New York City"/>
    <s v="New York"/>
    <n v="10009"/>
    <x v="3"/>
    <s v="OFF-BI-10003684"/>
    <x v="1"/>
    <s v="Binders"/>
    <s v="Wilson Jones Legal Size Ring Binders"/>
    <n v="52.776000000000003"/>
    <n v="2"/>
    <n v="0.1"/>
    <n v="4.75"/>
    <n v="3"/>
    <x v="22"/>
    <n v="4"/>
    <x v="22"/>
  </r>
  <r>
    <n v="910"/>
    <s v="CA-2018-137596"/>
    <d v="2018-09-02T00:00:00"/>
    <d v="2018-09-07T00:00:00"/>
    <s v="Standard Class"/>
    <s v="BE-11335"/>
    <s v="Bill Eplett"/>
    <s v="Home Office"/>
    <s v="United States"/>
    <s v="Jackson"/>
    <s v="Michigan"/>
    <n v="49201"/>
    <x v="2"/>
    <s v="TEC-PH-10001494"/>
    <x v="2"/>
    <s v="Phones"/>
    <s v="Polycom CX600 IP Phone VoIP phone"/>
    <n v="1199.8"/>
    <n v="8"/>
    <n v="0"/>
    <n v="119.98"/>
    <n v="3"/>
    <x v="15"/>
    <n v="3"/>
    <x v="15"/>
  </r>
  <r>
    <n v="911"/>
    <s v="CA-2018-137596"/>
    <d v="2018-09-02T00:00:00"/>
    <d v="2018-09-07T00:00:00"/>
    <s v="Standard Class"/>
    <s v="BE-11335"/>
    <s v="Bill Eplett"/>
    <s v="Home Office"/>
    <s v="United States"/>
    <s v="Jackson"/>
    <s v="Michigan"/>
    <n v="49201"/>
    <x v="2"/>
    <s v="TEC-AC-10004666"/>
    <x v="2"/>
    <s v="Accessories"/>
    <s v="MaxellÂ iVDR EX 500GB Cartridge"/>
    <n v="1928.78"/>
    <n v="2"/>
    <n v="0.1"/>
    <n v="520.77"/>
    <n v="3"/>
    <x v="15"/>
    <n v="3"/>
    <x v="15"/>
  </r>
  <r>
    <n v="912"/>
    <s v="CA-2018-137596"/>
    <d v="2018-09-02T00:00:00"/>
    <d v="2018-09-07T00:00:00"/>
    <s v="Standard Class"/>
    <s v="BE-11335"/>
    <s v="Bill Eplett"/>
    <s v="Home Office"/>
    <s v="United States"/>
    <s v="Jackson"/>
    <s v="Michigan"/>
    <n v="49201"/>
    <x v="2"/>
    <s v="OFF-ST-10003816"/>
    <x v="1"/>
    <s v="Storage"/>
    <s v="Fellowes High-Stak Drawer Files"/>
    <n v="352.38"/>
    <n v="6"/>
    <n v="0.2"/>
    <n v="123.33"/>
    <n v="3"/>
    <x v="15"/>
    <n v="3"/>
    <x v="15"/>
  </r>
  <r>
    <n v="913"/>
    <s v="CA-2016-133627"/>
    <d v="2016-05-31T00:00:00"/>
    <d v="2016-06-07T00:00:00"/>
    <s v="Standard Class"/>
    <s v="SC-20050"/>
    <s v="Sample Company A"/>
    <s v="Home Office"/>
    <s v="United States"/>
    <s v="Norwich"/>
    <s v="Connecticut"/>
    <n v="6360"/>
    <x v="3"/>
    <s v="FUR-FU-10001935"/>
    <x v="0"/>
    <s v="Furnishings"/>
    <s v="3M Hangers With Command Adhesive"/>
    <n v="22.2"/>
    <n v="3"/>
    <n v="0"/>
    <n v="2.66"/>
    <n v="1"/>
    <x v="33"/>
    <n v="2"/>
    <x v="33"/>
  </r>
  <r>
    <n v="914"/>
    <s v="CA-2018-102519"/>
    <d v="2018-11-27T00:00:00"/>
    <d v="2018-11-29T00:00:00"/>
    <s v="First Class"/>
    <s v="BM-11650"/>
    <s v="Brian Moss"/>
    <s v="Corporate"/>
    <s v="United States"/>
    <s v="Milwaukee"/>
    <s v="Wisconsin"/>
    <n v="53209"/>
    <x v="2"/>
    <s v="FUR-FU-10004091"/>
    <x v="0"/>
    <s v="Furnishings"/>
    <s v="Howard Miller 13&quot; Diameter Goldtone Round Wall Clock"/>
    <n v="46.94"/>
    <n v="1"/>
    <n v="0.1"/>
    <n v="7.51"/>
    <n v="2"/>
    <x v="23"/>
    <n v="4"/>
    <x v="23"/>
  </r>
  <r>
    <n v="915"/>
    <s v="CA-2018-102519"/>
    <d v="2018-11-27T00:00:00"/>
    <d v="2018-11-29T00:00:00"/>
    <s v="First Class"/>
    <s v="BM-11650"/>
    <s v="Brian Moss"/>
    <s v="Corporate"/>
    <s v="United States"/>
    <s v="Milwaukee"/>
    <s v="Wisconsin"/>
    <n v="53209"/>
    <x v="2"/>
    <s v="TEC-AC-10001772"/>
    <x v="2"/>
    <s v="Accessories"/>
    <s v="Memorex Mini Travel Drive 16 GB USB 2.0 Flash Drive"/>
    <n v="143.72999999999999"/>
    <n v="5"/>
    <n v="0"/>
    <n v="47.43"/>
    <n v="2"/>
    <x v="23"/>
    <n v="4"/>
    <x v="23"/>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n v="99.918000000000006"/>
    <n v="9"/>
    <n v="0.3"/>
    <n v="-21.98"/>
    <n v="3"/>
    <x v="3"/>
    <n v="2"/>
    <x v="3"/>
  </r>
  <r>
    <n v="917"/>
    <s v="US-2015-141215"/>
    <d v="2015-06-15T00:00:00"/>
    <d v="2015-06-21T00:00:00"/>
    <s v="Standard Class"/>
    <s v="KL-16555"/>
    <s v="Kelly Lampkin"/>
    <s v="Corporate"/>
    <s v="United States"/>
    <s v="San Antonio"/>
    <s v="Texas"/>
    <n v="78207"/>
    <x v="2"/>
    <s v="FUR-CH-10003379"/>
    <x v="0"/>
    <s v="Chairs"/>
    <s v="Global Commerce Series High-Back Swivel/Tilt Chairs"/>
    <n v="797.94399999999996"/>
    <n v="3"/>
    <n v="0.1"/>
    <n v="191.51"/>
    <n v="3"/>
    <x v="3"/>
    <n v="2"/>
    <x v="3"/>
  </r>
  <r>
    <n v="918"/>
    <s v="US-2015-141215"/>
    <d v="2015-06-15T00:00:00"/>
    <d v="2015-06-21T00:00:00"/>
    <s v="Standard Class"/>
    <s v="KL-16555"/>
    <s v="Kelly Lampkin"/>
    <s v="Corporate"/>
    <s v="United States"/>
    <s v="San Antonio"/>
    <s v="Texas"/>
    <n v="78207"/>
    <x v="2"/>
    <s v="OFF-BI-10002706"/>
    <x v="1"/>
    <s v="Binders"/>
    <s v="Avery Premier Heavy-Duty Binder with Round Locking Rings"/>
    <n v="8.5679999999999996"/>
    <n v="9"/>
    <n v="0"/>
    <n v="2.57"/>
    <n v="3"/>
    <x v="3"/>
    <n v="2"/>
    <x v="3"/>
  </r>
  <r>
    <n v="919"/>
    <s v="CA-2017-165218"/>
    <d v="2017-03-05T00:00:00"/>
    <d v="2017-03-11T00:00:00"/>
    <s v="Standard Class"/>
    <s v="RW-19630"/>
    <s v="Rob Williams"/>
    <s v="Corporate"/>
    <s v="United States"/>
    <s v="Dallas"/>
    <s v="Texas"/>
    <n v="75220"/>
    <x v="2"/>
    <s v="OFF-EN-10000056"/>
    <x v="1"/>
    <s v="Envelopes"/>
    <s v="Cameo Buff Policy Envelopes"/>
    <n v="149.352"/>
    <n v="4"/>
    <n v="0.2"/>
    <n v="43.31"/>
    <n v="2"/>
    <x v="17"/>
    <n v="1"/>
    <x v="17"/>
  </r>
  <r>
    <n v="920"/>
    <s v="CA-2017-165218"/>
    <d v="2017-03-05T00:00:00"/>
    <d v="2017-03-11T00:00:00"/>
    <s v="Standard Class"/>
    <s v="RW-19630"/>
    <s v="Rob Williams"/>
    <s v="Corporate"/>
    <s v="United States"/>
    <s v="Dallas"/>
    <s v="Texas"/>
    <n v="75220"/>
    <x v="2"/>
    <s v="OFF-ST-10001558"/>
    <x v="1"/>
    <s v="Storage"/>
    <s v="Acco Perma 4000 Stacking Storage Drawers"/>
    <n v="12.992000000000001"/>
    <n v="2"/>
    <n v="0.3"/>
    <n v="-3.77"/>
    <n v="2"/>
    <x v="17"/>
    <n v="1"/>
    <x v="17"/>
  </r>
  <r>
    <n v="921"/>
    <s v="CA-2015-138296"/>
    <d v="2015-12-05T00:00:00"/>
    <d v="2015-12-12T00:00:00"/>
    <s v="Standard Class"/>
    <s v="RC-19825"/>
    <s v="Roy Collins"/>
    <s v="Consumer"/>
    <s v="United States"/>
    <s v="Alexandria"/>
    <s v="Virginia"/>
    <n v="22304"/>
    <x v="0"/>
    <s v="OFF-ST-10002444"/>
    <x v="1"/>
    <s v="Storage"/>
    <s v="Recycled Eldon Regeneration Jumbo File"/>
    <n v="24.56"/>
    <n v="5"/>
    <n v="0.2"/>
    <n v="6.63"/>
    <n v="1"/>
    <x v="20"/>
    <n v="4"/>
    <x v="20"/>
  </r>
  <r>
    <n v="922"/>
    <s v="CA-2016-111164"/>
    <d v="2016-04-11T00:00:00"/>
    <d v="2016-04-15T00:00:00"/>
    <s v="Standard Class"/>
    <s v="SE-20110"/>
    <s v="Sanjit Engle"/>
    <s v="Consumer"/>
    <s v="United States"/>
    <s v="New York City"/>
    <s v="New York"/>
    <n v="10009"/>
    <x v="3"/>
    <s v="TEC-AC-10002473"/>
    <x v="2"/>
    <s v="Accessories"/>
    <s v="Maxell 4.7GB DVD-R"/>
    <n v="85.14"/>
    <n v="1"/>
    <n v="0.3"/>
    <n v="-24.69"/>
    <n v="3"/>
    <x v="19"/>
    <n v="2"/>
    <x v="19"/>
  </r>
  <r>
    <n v="923"/>
    <s v="CA-2016-111164"/>
    <d v="2016-04-11T00:00:00"/>
    <d v="2016-04-15T00:00:00"/>
    <s v="Standard Class"/>
    <s v="SE-20110"/>
    <s v="Sanjit Engle"/>
    <s v="Consumer"/>
    <s v="United States"/>
    <s v="New York City"/>
    <s v="New York"/>
    <n v="10009"/>
    <x v="3"/>
    <s v="TEC-PH-10004531"/>
    <x v="2"/>
    <s v="Phones"/>
    <s v="OtterBox Commuter Series Case - iPhone 5 &amp; 5s"/>
    <n v="21.99"/>
    <n v="4"/>
    <n v="0"/>
    <n v="7.04"/>
    <n v="3"/>
    <x v="19"/>
    <n v="2"/>
    <x v="1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n v="406.6"/>
    <n v="5"/>
    <n v="0"/>
    <n v="97.58"/>
    <n v="3"/>
    <x v="19"/>
    <n v="2"/>
    <x v="19"/>
  </r>
  <r>
    <n v="925"/>
    <s v="CA-2017-149797"/>
    <d v="2017-09-15T00:00:00"/>
    <d v="2017-09-20T00:00:00"/>
    <s v="Standard Class"/>
    <s v="AH-10075"/>
    <s v="Adam Hart"/>
    <s v="Corporate"/>
    <s v="United States"/>
    <s v="New York City"/>
    <s v="New York"/>
    <n v="10011"/>
    <x v="3"/>
    <s v="OFF-BI-10003650"/>
    <x v="1"/>
    <s v="Binders"/>
    <s v="GBC DocuBind 300 Electric Binding Machine"/>
    <n v="841.56799999999998"/>
    <n v="5"/>
    <n v="0.2"/>
    <n v="134.65"/>
    <n v="1"/>
    <x v="21"/>
    <n v="3"/>
    <x v="21"/>
  </r>
  <r>
    <n v="926"/>
    <s v="CA-2015-132962"/>
    <d v="2015-09-13T00:00:00"/>
    <d v="2015-09-16T00:00:00"/>
    <s v="First Class"/>
    <s v="JM-15535"/>
    <s v="Jessica Myrick"/>
    <s v="Consumer"/>
    <s v="United States"/>
    <s v="Philadelphia"/>
    <s v="Pennsylvania"/>
    <n v="19143"/>
    <x v="3"/>
    <s v="OFF-PA-10003543"/>
    <x v="1"/>
    <s v="Paper"/>
    <s v="Xerox 1985"/>
    <n v="15.552"/>
    <n v="4"/>
    <n v="0"/>
    <n v="2.64"/>
    <n v="2"/>
    <x v="30"/>
    <n v="3"/>
    <x v="30"/>
  </r>
  <r>
    <n v="927"/>
    <s v="CA-2015-132962"/>
    <d v="2015-09-13T00:00:00"/>
    <d v="2015-09-16T00:00:00"/>
    <s v="First Class"/>
    <s v="JM-15535"/>
    <s v="Jessica Myrick"/>
    <s v="Consumer"/>
    <s v="United States"/>
    <s v="Philadelphia"/>
    <s v="Pennsylvania"/>
    <n v="19143"/>
    <x v="3"/>
    <s v="TEC-AC-10004353"/>
    <x v="2"/>
    <s v="Accessories"/>
    <s v="Hypercom P1300 Pinpad"/>
    <n v="252"/>
    <n v="7"/>
    <n v="0"/>
    <n v="25.2"/>
    <n v="2"/>
    <x v="30"/>
    <n v="3"/>
    <x v="30"/>
  </r>
  <r>
    <n v="928"/>
    <s v="CA-2016-115091"/>
    <d v="2016-10-05T00:00:00"/>
    <d v="2016-10-09T00:00:00"/>
    <s v="Standard Class"/>
    <s v="JJ-15760"/>
    <s v="Joel Jenkins"/>
    <s v="Home Office"/>
    <s v="United States"/>
    <s v="Springfield"/>
    <s v="Virginia"/>
    <n v="22153"/>
    <x v="0"/>
    <s v="OFF-AR-10000658"/>
    <x v="1"/>
    <s v="Art"/>
    <s v="Newell 324"/>
    <n v="46.2"/>
    <n v="4"/>
    <n v="0.1"/>
    <n v="9.24"/>
    <n v="2"/>
    <x v="2"/>
    <n v="4"/>
    <x v="2"/>
  </r>
  <r>
    <n v="929"/>
    <s v="CA-2016-115091"/>
    <d v="2016-10-05T00:00:00"/>
    <d v="2016-10-09T00:00:00"/>
    <s v="Standard Class"/>
    <s v="JJ-15760"/>
    <s v="Joel Jenkins"/>
    <s v="Home Office"/>
    <s v="United States"/>
    <s v="Springfield"/>
    <s v="Virginia"/>
    <n v="22153"/>
    <x v="0"/>
    <s v="OFF-AP-10000696"/>
    <x v="1"/>
    <s v="Appliances"/>
    <s v="Holmes Odor Grabber"/>
    <n v="28.84"/>
    <n v="4"/>
    <n v="0.1"/>
    <n v="6.34"/>
    <n v="2"/>
    <x v="2"/>
    <n v="4"/>
    <x v="2"/>
  </r>
  <r>
    <n v="930"/>
    <s v="CA-2018-144932"/>
    <d v="2018-04-14T00:00:00"/>
    <d v="2018-04-17T00:00:00"/>
    <s v="First Class"/>
    <s v="AB-10165"/>
    <s v="Alan Barnes"/>
    <s v="Consumer"/>
    <s v="United States"/>
    <s v="Toledo"/>
    <s v="Ohio"/>
    <n v="43615"/>
    <x v="3"/>
    <s v="OFF-AR-10003560"/>
    <x v="1"/>
    <s v="Art"/>
    <s v="Zebra Zazzle Fluorescent Highlighters"/>
    <n v="14.592000000000001"/>
    <n v="3"/>
    <n v="0.1"/>
    <n v="3.5"/>
    <n v="3"/>
    <x v="4"/>
    <n v="2"/>
    <x v="4"/>
  </r>
  <r>
    <n v="931"/>
    <s v="CA-2018-144932"/>
    <d v="2018-04-14T00:00:00"/>
    <d v="2018-04-17T00:00:00"/>
    <s v="First Class"/>
    <s v="AB-10165"/>
    <s v="Alan Barnes"/>
    <s v="Consumer"/>
    <s v="United States"/>
    <s v="Toledo"/>
    <s v="Ohio"/>
    <n v="43615"/>
    <x v="3"/>
    <s v="OFF-AR-10001468"/>
    <x v="1"/>
    <s v="Art"/>
    <s v="Sanford Prismacolor Professional Thick Lead Art Pencils, 36-Color Set"/>
    <n v="89.855999999999995"/>
    <n v="9"/>
    <n v="0.3"/>
    <n v="-29.65"/>
    <n v="3"/>
    <x v="4"/>
    <n v="2"/>
    <x v="4"/>
  </r>
  <r>
    <n v="932"/>
    <s v="CA-2018-144932"/>
    <d v="2018-04-14T00:00:00"/>
    <d v="2018-04-17T00:00:00"/>
    <s v="First Class"/>
    <s v="AB-10165"/>
    <s v="Alan Barnes"/>
    <s v="Consumer"/>
    <s v="United States"/>
    <s v="Toledo"/>
    <s v="Ohio"/>
    <n v="43615"/>
    <x v="3"/>
    <s v="OFF-PA-10004971"/>
    <x v="1"/>
    <s v="Paper"/>
    <s v="Xerox 196"/>
    <n v="13.872"/>
    <n v="9"/>
    <n v="0"/>
    <n v="2.36"/>
    <n v="3"/>
    <x v="4"/>
    <n v="2"/>
    <x v="4"/>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n v="12.192"/>
    <n v="1"/>
    <n v="0"/>
    <n v="2.19"/>
    <n v="1"/>
    <x v="15"/>
    <n v="3"/>
    <x v="15"/>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n v="45.055999999999997"/>
    <n v="7"/>
    <n v="0"/>
    <n v="2.7"/>
    <n v="4"/>
    <x v="1"/>
    <n v="2"/>
    <x v="1"/>
  </r>
  <r>
    <n v="935"/>
    <s v="CA-2017-140081"/>
    <d v="2017-06-20T00:00:00"/>
    <d v="2017-06-24T00:00:00"/>
    <s v="Standard Class"/>
    <s v="CG-12040"/>
    <s v="Catherine Glotzbach"/>
    <s v="Home Office"/>
    <s v="United States"/>
    <s v="Philadelphia"/>
    <s v="Pennsylvania"/>
    <n v="19120"/>
    <x v="3"/>
    <s v="OFF-BI-10004826"/>
    <x v="1"/>
    <s v="Binders"/>
    <s v="JM Magazine Binder"/>
    <n v="29.718"/>
    <n v="6"/>
    <n v="0.3"/>
    <n v="-7.73"/>
    <n v="4"/>
    <x v="1"/>
    <n v="2"/>
    <x v="1"/>
  </r>
  <r>
    <n v="936"/>
    <s v="CA-2017-140081"/>
    <d v="2017-06-20T00:00:00"/>
    <d v="2017-06-24T00:00:00"/>
    <s v="Standard Class"/>
    <s v="CG-12040"/>
    <s v="Catherine Glotzbach"/>
    <s v="Home Office"/>
    <s v="United States"/>
    <s v="Philadelphia"/>
    <s v="Pennsylvania"/>
    <n v="19120"/>
    <x v="3"/>
    <s v="OFF-PA-10001870"/>
    <x v="1"/>
    <s v="Paper"/>
    <s v="Xerox 202"/>
    <n v="15.552"/>
    <n v="8"/>
    <n v="0.3"/>
    <n v="-1.0900000000000001"/>
    <n v="4"/>
    <x v="1"/>
    <n v="2"/>
    <x v="1"/>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n v="447.69600000000003"/>
    <n v="5"/>
    <n v="0.2"/>
    <n v="94.02"/>
    <n v="4"/>
    <x v="1"/>
    <n v="2"/>
    <x v="1"/>
  </r>
  <r>
    <n v="938"/>
    <s v="US-2018-111745"/>
    <d v="2018-11-05T00:00:00"/>
    <d v="2018-11-06T00:00:00"/>
    <s v="First Class"/>
    <s v="RA-19885"/>
    <s v="Ruben Ausman"/>
    <s v="Corporate"/>
    <s v="United States"/>
    <s v="Farmington"/>
    <s v="New Mexico"/>
    <n v="87401"/>
    <x v="1"/>
    <s v="TEC-AC-10003911"/>
    <x v="2"/>
    <s v="Accessories"/>
    <s v="NETGEAR AC1750 Dual Band GigabitÂ Smart WiFi Router"/>
    <n v="159.99"/>
    <n v="7"/>
    <n v="0.3"/>
    <n v="-9.6"/>
    <n v="1"/>
    <x v="23"/>
    <n v="4"/>
    <x v="23"/>
  </r>
  <r>
    <n v="939"/>
    <s v="CA-2016-148250"/>
    <d v="2016-12-13T00:00:00"/>
    <d v="2016-12-17T00:00:00"/>
    <s v="Standard Class"/>
    <s v="RP-19270"/>
    <s v="Rachel Payne"/>
    <s v="Corporate"/>
    <s v="United States"/>
    <s v="Riverside"/>
    <s v="California"/>
    <n v="92503"/>
    <x v="1"/>
    <s v="OFF-PA-10000289"/>
    <x v="1"/>
    <s v="Paper"/>
    <s v="Xerox 213"/>
    <n v="12.96"/>
    <n v="9"/>
    <n v="0"/>
    <n v="1.17"/>
    <n v="2"/>
    <x v="14"/>
    <n v="4"/>
    <x v="14"/>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n v="7"/>
    <n v="0.2"/>
    <n v="22.86"/>
    <n v="2"/>
    <x v="14"/>
    <n v="4"/>
    <x v="14"/>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n v="17.12"/>
    <n v="5"/>
    <n v="0"/>
    <n v="3.6"/>
    <n v="1"/>
    <x v="1"/>
    <n v="2"/>
    <x v="1"/>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n v="6.0960000000000001"/>
    <n v="9"/>
    <n v="0.2"/>
    <n v="2.0099999999999998"/>
    <n v="2"/>
    <x v="5"/>
    <n v="4"/>
    <x v="5"/>
  </r>
  <r>
    <n v="943"/>
    <s v="CA-2017-142958"/>
    <d v="2017-12-13T00:00:00"/>
    <d v="2017-12-20T00:00:00"/>
    <s v="Standard Class"/>
    <s v="RW-19630"/>
    <s v="Rob Williams"/>
    <s v="Corporate"/>
    <s v="United States"/>
    <s v="Torrance"/>
    <s v="California"/>
    <n v="90503"/>
    <x v="1"/>
    <s v="FUR-TA-10000577"/>
    <x v="0"/>
    <s v="Tables"/>
    <s v="Bretford CR4500 Series Slim Rectangular Table"/>
    <n v="1114.2719999999999"/>
    <n v="9"/>
    <n v="0.2"/>
    <n v="200.57"/>
    <n v="2"/>
    <x v="5"/>
    <n v="4"/>
    <x v="5"/>
  </r>
  <r>
    <n v="944"/>
    <s v="CA-2016-120880"/>
    <d v="2016-05-29T00:00:00"/>
    <d v="2016-06-03T00:00:00"/>
    <s v="Standard Class"/>
    <s v="JL-15850"/>
    <s v="John Lucas"/>
    <s v="Consumer"/>
    <s v="United States"/>
    <s v="Seattle"/>
    <s v="Washington"/>
    <n v="98105"/>
    <x v="1"/>
    <s v="OFF-PA-10004101"/>
    <x v="1"/>
    <s v="Paper"/>
    <s v="Xerox 1894"/>
    <n v="32.4"/>
    <n v="8"/>
    <n v="0"/>
    <n v="9.07"/>
    <n v="3"/>
    <x v="33"/>
    <n v="2"/>
    <x v="33"/>
  </r>
  <r>
    <n v="945"/>
    <s v="CA-2016-120880"/>
    <d v="2016-05-29T00:00:00"/>
    <d v="2016-06-03T00:00:00"/>
    <s v="Standard Class"/>
    <s v="JL-15850"/>
    <s v="John Lucas"/>
    <s v="Consumer"/>
    <s v="United States"/>
    <s v="Seattle"/>
    <s v="Washington"/>
    <n v="98105"/>
    <x v="1"/>
    <s v="OFF-ST-10001496"/>
    <x v="1"/>
    <s v="Storage"/>
    <s v="Standard Rollaway File with Lock"/>
    <n v="540.57000000000005"/>
    <n v="5"/>
    <n v="0"/>
    <n v="151.36000000000001"/>
    <n v="3"/>
    <x v="33"/>
    <n v="2"/>
    <x v="33"/>
  </r>
  <r>
    <n v="946"/>
    <s v="CA-2016-120880"/>
    <d v="2016-05-29T00:00:00"/>
    <d v="2016-06-03T00:00:00"/>
    <s v="Standard Class"/>
    <s v="JL-15850"/>
    <s v="John Lucas"/>
    <s v="Consumer"/>
    <s v="United States"/>
    <s v="Seattle"/>
    <s v="Washington"/>
    <n v="98105"/>
    <x v="1"/>
    <s v="OFF-BI-10002931"/>
    <x v="1"/>
    <s v="Binders"/>
    <s v="Avery Trapezoid Extra Heavy Duty 4&quot; Binders"/>
    <n v="167.76"/>
    <n v="1"/>
    <n v="0.2"/>
    <n v="46.97"/>
    <n v="3"/>
    <x v="33"/>
    <n v="2"/>
    <x v="33"/>
  </r>
  <r>
    <n v="947"/>
    <s v="US-2016-140200"/>
    <d v="2016-07-26T00:00:00"/>
    <d v="2016-07-28T00:00:00"/>
    <s v="First Class"/>
    <s v="CA-12775"/>
    <s v="Cynthia Arntzen"/>
    <s v="Consumer"/>
    <s v="United States"/>
    <s v="Mesa"/>
    <s v="Arizona"/>
    <n v="85204"/>
    <x v="1"/>
    <s v="FUR-TA-10002356"/>
    <x v="0"/>
    <s v="Tables"/>
    <s v="Bevis Boat-Shaped Conference Table"/>
    <n v="393.16500000000002"/>
    <n v="5"/>
    <n v="0.1"/>
    <n v="86.5"/>
    <n v="1"/>
    <x v="38"/>
    <n v="3"/>
    <x v="38"/>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n v="516.48800000000006"/>
    <n v="5"/>
    <n v="0"/>
    <n v="134.29"/>
    <n v="5"/>
    <x v="23"/>
    <n v="4"/>
    <x v="23"/>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n v="1007.232"/>
    <n v="7"/>
    <n v="0"/>
    <n v="80.58"/>
    <n v="5"/>
    <x v="23"/>
    <n v="4"/>
    <x v="23"/>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n v="2065.3200000000002"/>
    <n v="6"/>
    <n v="0"/>
    <n v="722.86"/>
    <n v="5"/>
    <x v="23"/>
    <n v="4"/>
    <x v="23"/>
  </r>
  <r>
    <n v="951"/>
    <s v="US-2018-110576"/>
    <d v="2018-11-28T00:00:00"/>
    <d v="2018-12-02T00:00:00"/>
    <s v="Standard Class"/>
    <s v="RB-19795"/>
    <s v="Ross Baird"/>
    <s v="Home Office"/>
    <s v="United States"/>
    <s v="Philadelphia"/>
    <s v="Pennsylvania"/>
    <n v="19120"/>
    <x v="3"/>
    <s v="OFF-PA-10000788"/>
    <x v="1"/>
    <s v="Paper"/>
    <s v="Xerox 210"/>
    <n v="15.552"/>
    <n v="1"/>
    <n v="0.2"/>
    <n v="3.89"/>
    <n v="5"/>
    <x v="23"/>
    <n v="4"/>
    <x v="23"/>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n v="25.344000000000001"/>
    <n v="2"/>
    <n v="0.2"/>
    <n v="4.3099999999999996"/>
    <n v="5"/>
    <x v="23"/>
    <n v="4"/>
    <x v="23"/>
  </r>
  <r>
    <n v="953"/>
    <s v="CA-2018-131156"/>
    <d v="2018-04-03T00:00:00"/>
    <d v="2018-04-07T00:00:00"/>
    <s v="Standard Class"/>
    <s v="KH-16360"/>
    <s v="Katherine Hughes"/>
    <s v="Consumer"/>
    <s v="United States"/>
    <s v="Philadelphia"/>
    <s v="Pennsylvania"/>
    <n v="19143"/>
    <x v="3"/>
    <s v="FUR-FU-10001940"/>
    <x v="0"/>
    <s v="Furnishings"/>
    <s v="Staple-based wall hangings"/>
    <n v="25.472000000000001"/>
    <n v="1"/>
    <n v="0.1"/>
    <n v="1.53"/>
    <n v="1"/>
    <x v="4"/>
    <n v="2"/>
    <x v="4"/>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n v="8"/>
    <n v="0.3"/>
    <n v="-9.51"/>
    <n v="2"/>
    <x v="22"/>
    <n v="4"/>
    <x v="22"/>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n v="1"/>
    <n v="0.2"/>
    <n v="15.77"/>
    <n v="2"/>
    <x v="22"/>
    <n v="4"/>
    <x v="22"/>
  </r>
  <r>
    <n v="956"/>
    <s v="CA-2018-119305"/>
    <d v="2018-11-30T00:00:00"/>
    <d v="2018-12-04T00:00:00"/>
    <s v="Standard Class"/>
    <s v="SW-20275"/>
    <s v="Scott Williamson"/>
    <s v="Consumer"/>
    <s v="United States"/>
    <s v="Jackson"/>
    <s v="Mississippi"/>
    <n v="39212"/>
    <x v="0"/>
    <s v="OFF-ST-10000604"/>
    <x v="1"/>
    <s v="Storage"/>
    <s v="Home/Office Personal File Carts"/>
    <n v="173.8"/>
    <n v="5"/>
    <n v="0"/>
    <n v="46.93"/>
    <n v="1"/>
    <x v="23"/>
    <n v="4"/>
    <x v="23"/>
  </r>
  <r>
    <n v="957"/>
    <s v="CA-2018-102414"/>
    <d v="2018-05-15T00:00:00"/>
    <d v="2018-05-18T00:00:00"/>
    <s v="Second Class"/>
    <s v="JA-15970"/>
    <s v="Joseph Airdo"/>
    <s v="Consumer"/>
    <s v="United States"/>
    <s v="Phoenix"/>
    <s v="Arizona"/>
    <n v="85023"/>
    <x v="1"/>
    <s v="TEC-PH-10002923"/>
    <x v="2"/>
    <s v="Phones"/>
    <s v="Logitech B530 USBÂ HeadsetÂ -Â headsetÂ - Full size, Binaural"/>
    <n v="29.591999999999999"/>
    <n v="2"/>
    <n v="0.3"/>
    <n v="-1.78"/>
    <n v="3"/>
    <x v="24"/>
    <n v="2"/>
    <x v="24"/>
  </r>
  <r>
    <n v="958"/>
    <s v="CA-2018-102414"/>
    <d v="2018-05-15T00:00:00"/>
    <d v="2018-05-18T00:00:00"/>
    <s v="Second Class"/>
    <s v="JA-15970"/>
    <s v="Joseph Airdo"/>
    <s v="Consumer"/>
    <s v="United States"/>
    <s v="Phoenix"/>
    <s v="Arizona"/>
    <n v="85023"/>
    <x v="1"/>
    <s v="OFF-BI-10004465"/>
    <x v="1"/>
    <s v="Binders"/>
    <s v="Avery Durable Slant Ring Binders"/>
    <n v="4.7519999999999998"/>
    <n v="6"/>
    <n v="0"/>
    <n v="1.33"/>
    <n v="3"/>
    <x v="24"/>
    <n v="2"/>
    <x v="24"/>
  </r>
  <r>
    <n v="959"/>
    <s v="CA-2018-102414"/>
    <d v="2018-05-15T00:00:00"/>
    <d v="2018-05-18T00:00:00"/>
    <s v="Second Class"/>
    <s v="JA-15970"/>
    <s v="Joseph Airdo"/>
    <s v="Consumer"/>
    <s v="United States"/>
    <s v="Phoenix"/>
    <s v="Arizona"/>
    <n v="85023"/>
    <x v="1"/>
    <s v="OFF-PA-10002333"/>
    <x v="1"/>
    <s v="Paper"/>
    <s v="Universal Ultra Bright White Copier/Laser Paper, 8 1/2&quot; x 11&quot;, Ream"/>
    <n v="15.552"/>
    <n v="2"/>
    <n v="0"/>
    <n v="3.27"/>
    <n v="3"/>
    <x v="24"/>
    <n v="2"/>
    <x v="24"/>
  </r>
  <r>
    <n v="960"/>
    <s v="CA-2016-112571"/>
    <d v="2016-09-22T00:00:00"/>
    <d v="2016-09-22T00:00:00"/>
    <s v="Same Day"/>
    <s v="DL-12925"/>
    <s v="Daniel Lacy"/>
    <s v="Consumer"/>
    <s v="United States"/>
    <s v="Oceanside"/>
    <s v="California"/>
    <n v="92054"/>
    <x v="1"/>
    <s v="FUR-FU-10004188"/>
    <x v="0"/>
    <s v="Furnishings"/>
    <s v="Luxo Professional Combination Clamp-On Lamps"/>
    <n v="204.6"/>
    <n v="2"/>
    <n v="0"/>
    <n v="14.32"/>
    <n v="1"/>
    <x v="11"/>
    <n v="3"/>
    <x v="11"/>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n v="321.56799999999998"/>
    <n v="10"/>
    <n v="0"/>
    <n v="67.53"/>
    <n v="1"/>
    <x v="23"/>
    <n v="4"/>
    <x v="23"/>
  </r>
  <r>
    <n v="962"/>
    <s v="CA-2016-160059"/>
    <d v="2016-11-27T00:00:00"/>
    <d v="2016-12-01T00:00:00"/>
    <s v="Standard Class"/>
    <s v="TB-21190"/>
    <s v="Thomas Brumley"/>
    <s v="Home Office"/>
    <s v="United States"/>
    <s v="Fayetteville"/>
    <s v="Arkansas"/>
    <n v="72701"/>
    <x v="0"/>
    <s v="OFF-BI-10000145"/>
    <x v="1"/>
    <s v="Binders"/>
    <s v="Zipper Ring Binder Pockets"/>
    <n v="6.24"/>
    <n v="1"/>
    <n v="0.3"/>
    <n v="-1.1200000000000001"/>
    <n v="1"/>
    <x v="6"/>
    <n v="4"/>
    <x v="6"/>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n v="21.88"/>
    <n v="6"/>
    <n v="0.3"/>
    <n v="-1.31"/>
    <n v="1"/>
    <x v="21"/>
    <n v="3"/>
    <x v="21"/>
  </r>
  <r>
    <n v="964"/>
    <s v="CA-2015-127488"/>
    <d v="2015-09-22T00:00:00"/>
    <d v="2015-09-24T00:00:00"/>
    <s v="Second Class"/>
    <s v="MS-17365"/>
    <s v="Maribeth Schnelling"/>
    <s v="Consumer"/>
    <s v="United States"/>
    <s v="Boca Raton"/>
    <s v="Florida"/>
    <n v="33433"/>
    <x v="0"/>
    <s v="OFF-LA-10001613"/>
    <x v="1"/>
    <s v="Labels"/>
    <s v="Avery File Folder Labels"/>
    <n v="4.6079999999999997"/>
    <n v="9"/>
    <n v="0.1"/>
    <n v="0.69"/>
    <n v="1"/>
    <x v="30"/>
    <n v="3"/>
    <x v="30"/>
  </r>
  <r>
    <n v="965"/>
    <s v="CA-2018-135279"/>
    <d v="2018-04-09T00:00:00"/>
    <d v="2018-04-11T00:00:00"/>
    <s v="First Class"/>
    <s v="BS-11800"/>
    <s v="Bryan Spruell"/>
    <s v="Home Office"/>
    <s v="United States"/>
    <s v="New York City"/>
    <s v="New York"/>
    <n v="10011"/>
    <x v="3"/>
    <s v="OFF-LA-10004055"/>
    <x v="1"/>
    <s v="Labels"/>
    <s v="Color-Coded Legal Exhibit Labels"/>
    <n v="9.82"/>
    <n v="6"/>
    <n v="0"/>
    <n v="1.96"/>
    <n v="6"/>
    <x v="4"/>
    <n v="2"/>
    <x v="4"/>
  </r>
  <r>
    <n v="966"/>
    <s v="CA-2018-135279"/>
    <d v="2018-04-09T00:00:00"/>
    <d v="2018-04-11T00:00:00"/>
    <s v="First Class"/>
    <s v="BS-11800"/>
    <s v="Bryan Spruell"/>
    <s v="Home Office"/>
    <s v="United States"/>
    <s v="New York City"/>
    <s v="New York"/>
    <n v="10011"/>
    <x v="3"/>
    <s v="OFF-AR-10004344"/>
    <x v="1"/>
    <s v="Art"/>
    <s v="Bulldog Vacuum Base Pencil Sharpener"/>
    <n v="35.97"/>
    <n v="4"/>
    <n v="0.3"/>
    <n v="-7.19"/>
    <n v="6"/>
    <x v="4"/>
    <n v="2"/>
    <x v="4"/>
  </r>
  <r>
    <n v="967"/>
    <s v="CA-2018-135279"/>
    <d v="2018-04-09T00:00:00"/>
    <d v="2018-04-11T00:00:00"/>
    <s v="First Class"/>
    <s v="BS-11800"/>
    <s v="Bryan Spruell"/>
    <s v="Home Office"/>
    <s v="United States"/>
    <s v="New York City"/>
    <s v="New York"/>
    <n v="10011"/>
    <x v="3"/>
    <s v="OFF-PA-10004621"/>
    <x v="1"/>
    <s v="Paper"/>
    <s v="Xerox 212"/>
    <n v="12.96"/>
    <n v="4"/>
    <n v="0.3"/>
    <n v="-1.56"/>
    <n v="6"/>
    <x v="4"/>
    <n v="2"/>
    <x v="4"/>
  </r>
  <r>
    <n v="968"/>
    <s v="CA-2018-135279"/>
    <d v="2018-04-09T00:00:00"/>
    <d v="2018-04-11T00:00:00"/>
    <s v="First Class"/>
    <s v="BS-11800"/>
    <s v="Bryan Spruell"/>
    <s v="Home Office"/>
    <s v="United States"/>
    <s v="New York City"/>
    <s v="New York"/>
    <n v="10011"/>
    <x v="3"/>
    <s v="OFF-PA-10001281"/>
    <x v="1"/>
    <s v="Paper"/>
    <s v="Computer Printout Paper with Letter-Trim Fine Perforations"/>
    <n v="191.6"/>
    <n v="10"/>
    <n v="0.3"/>
    <n v="-44.07"/>
    <n v="6"/>
    <x v="4"/>
    <n v="2"/>
    <x v="4"/>
  </r>
  <r>
    <n v="969"/>
    <s v="CA-2018-135279"/>
    <d v="2018-04-09T00:00:00"/>
    <d v="2018-04-11T00:00:00"/>
    <s v="First Class"/>
    <s v="BS-11800"/>
    <s v="Bryan Spruell"/>
    <s v="Home Office"/>
    <s v="United States"/>
    <s v="New York City"/>
    <s v="New York"/>
    <n v="10011"/>
    <x v="3"/>
    <s v="OFF-LA-10001613"/>
    <x v="1"/>
    <s v="Labels"/>
    <s v="Avery File Folder Labels"/>
    <n v="8.64"/>
    <n v="10"/>
    <n v="0"/>
    <n v="1.64"/>
    <n v="6"/>
    <x v="4"/>
    <n v="2"/>
    <x v="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n v="501.81"/>
    <n v="6"/>
    <n v="0.1"/>
    <n v="125.45"/>
    <n v="6"/>
    <x v="4"/>
    <n v="2"/>
    <x v="4"/>
  </r>
  <r>
    <n v="971"/>
    <s v="CA-2015-115791"/>
    <d v="2015-01-16T00:00:00"/>
    <d v="2015-01-18T00:00:00"/>
    <s v="Second Class"/>
    <s v="DL-13315"/>
    <s v="Delfina Latchford"/>
    <s v="Consumer"/>
    <s v="United States"/>
    <s v="Philadelphia"/>
    <s v="Pennsylvania"/>
    <n v="19134"/>
    <x v="3"/>
    <s v="FUR-FU-10001095"/>
    <x v="0"/>
    <s v="Furnishings"/>
    <s v="DAX Black Cherry Wood-Tone Poster Frame"/>
    <n v="127.104"/>
    <n v="6"/>
    <n v="0"/>
    <n v="44.49"/>
    <n v="4"/>
    <x v="46"/>
    <n v="1"/>
    <x v="46"/>
  </r>
  <r>
    <n v="972"/>
    <s v="CA-2015-115791"/>
    <d v="2015-01-16T00:00:00"/>
    <d v="2015-01-18T00:00:00"/>
    <s v="Second Class"/>
    <s v="DL-13315"/>
    <s v="Delfina Latchford"/>
    <s v="Consumer"/>
    <s v="United States"/>
    <s v="Philadelphia"/>
    <s v="Pennsylvania"/>
    <n v="19134"/>
    <x v="3"/>
    <s v="TEC-PH-10004614"/>
    <x v="2"/>
    <s v="Phones"/>
    <s v="AT&amp;T 841000 Phone"/>
    <n v="124.2"/>
    <n v="3"/>
    <n v="0"/>
    <n v="16.149999999999999"/>
    <n v="4"/>
    <x v="46"/>
    <n v="1"/>
    <x v="46"/>
  </r>
  <r>
    <n v="973"/>
    <s v="CA-2015-115791"/>
    <d v="2015-01-16T00:00:00"/>
    <d v="2015-01-18T00:00:00"/>
    <s v="Second Class"/>
    <s v="DL-13315"/>
    <s v="Delfina Latchford"/>
    <s v="Consumer"/>
    <s v="United States"/>
    <s v="Philadelphia"/>
    <s v="Pennsylvania"/>
    <n v="19134"/>
    <x v="3"/>
    <s v="OFF-BI-10001575"/>
    <x v="1"/>
    <s v="Binders"/>
    <s v="GBC Linen Binding Covers"/>
    <n v="18.588000000000001"/>
    <n v="4"/>
    <n v="0"/>
    <n v="2.6"/>
    <n v="4"/>
    <x v="46"/>
    <n v="1"/>
    <x v="46"/>
  </r>
  <r>
    <n v="974"/>
    <s v="CA-2015-115791"/>
    <d v="2015-01-16T00:00:00"/>
    <d v="2015-01-18T00:00:00"/>
    <s v="Second Class"/>
    <s v="DL-13315"/>
    <s v="Delfina Latchford"/>
    <s v="Consumer"/>
    <s v="United States"/>
    <s v="Philadelphia"/>
    <s v="Pennsylvania"/>
    <n v="19134"/>
    <x v="3"/>
    <s v="OFF-LA-10001074"/>
    <x v="1"/>
    <s v="Labels"/>
    <s v="Round Specialty Laser Printer Labels"/>
    <n v="30.071999999999999"/>
    <n v="9"/>
    <n v="0.2"/>
    <n v="9.92"/>
    <n v="4"/>
    <x v="46"/>
    <n v="1"/>
    <x v="46"/>
  </r>
  <r>
    <n v="975"/>
    <s v="US-2018-103247"/>
    <d v="2018-10-05T00:00:00"/>
    <d v="2018-10-08T00:00:00"/>
    <s v="Second Class"/>
    <s v="PO-19195"/>
    <s v="Phillina Ober"/>
    <s v="Home Office"/>
    <s v="United States"/>
    <s v="New York City"/>
    <s v="New York"/>
    <n v="10011"/>
    <x v="3"/>
    <s v="TEC-PH-10003555"/>
    <x v="2"/>
    <s v="Phones"/>
    <s v="Motorola HK250 Universal Bluetooth Headset"/>
    <n v="160.93"/>
    <n v="8"/>
    <n v="0"/>
    <n v="9.66"/>
    <n v="2"/>
    <x v="13"/>
    <n v="4"/>
    <x v="13"/>
  </r>
  <r>
    <n v="976"/>
    <s v="US-2018-103247"/>
    <d v="2018-10-05T00:00:00"/>
    <d v="2018-10-08T00:00:00"/>
    <s v="Second Class"/>
    <s v="PO-19195"/>
    <s v="Phillina Ober"/>
    <s v="Home Office"/>
    <s v="United States"/>
    <s v="New York City"/>
    <s v="New York"/>
    <n v="10011"/>
    <x v="3"/>
    <s v="OFF-BI-10004492"/>
    <x v="1"/>
    <s v="Binders"/>
    <s v="Tuf-Vin Binders"/>
    <n v="75.792000000000002"/>
    <n v="3"/>
    <n v="0"/>
    <n v="4.55"/>
    <n v="2"/>
    <x v="13"/>
    <n v="4"/>
    <x v="13"/>
  </r>
  <r>
    <n v="977"/>
    <s v="US-2018-100209"/>
    <d v="2018-07-09T00:00:00"/>
    <d v="2018-07-15T00:00:00"/>
    <s v="Standard Class"/>
    <s v="TD-20995"/>
    <s v="Tamara Dahlen"/>
    <s v="Consumer"/>
    <s v="United States"/>
    <s v="Portland"/>
    <s v="Oregon"/>
    <n v="97206"/>
    <x v="1"/>
    <s v="OFF-BI-10002012"/>
    <x v="1"/>
    <s v="Binders"/>
    <s v="Wilson Jones Easy Flow II Sheet Lifters"/>
    <n v="1.08"/>
    <n v="1"/>
    <n v="0.3"/>
    <n v="-0.21"/>
    <n v="1"/>
    <x v="10"/>
    <n v="3"/>
    <x v="10"/>
  </r>
  <r>
    <n v="978"/>
    <s v="CA-2018-159366"/>
    <d v="2018-01-07T00:00:00"/>
    <d v="2018-01-10T00:00:00"/>
    <s v="First Class"/>
    <s v="BW-11110"/>
    <s v="Bart Watters"/>
    <s v="Corporate"/>
    <s v="United States"/>
    <s v="Detroit"/>
    <s v="Michigan"/>
    <n v="48205"/>
    <x v="2"/>
    <s v="TEC-MA-10000822"/>
    <x v="2"/>
    <s v="Machines"/>
    <s v="Lexmark MX611dhe Monochrome Laser Printer"/>
    <n v="3059.982"/>
    <n v="4"/>
    <n v="0.3"/>
    <n v="-1009.79"/>
    <n v="1"/>
    <x v="44"/>
    <n v="1"/>
    <x v="44"/>
  </r>
  <r>
    <n v="979"/>
    <s v="CA-2017-145499"/>
    <d v="2017-05-30T00:00:00"/>
    <d v="2017-05-31T00:00:00"/>
    <s v="First Class"/>
    <s v="RW-19690"/>
    <s v="Robert Waldorf"/>
    <s v="Consumer"/>
    <s v="United States"/>
    <s v="Wilmington"/>
    <s v="North Carolina"/>
    <n v="28403"/>
    <x v="0"/>
    <s v="OFF-BI-10000848"/>
    <x v="1"/>
    <s v="Binders"/>
    <s v="Angle-D Ring Binders"/>
    <n v="3.282"/>
    <n v="6"/>
    <n v="0"/>
    <n v="0.59"/>
    <n v="1"/>
    <x v="35"/>
    <n v="2"/>
    <x v="35"/>
  </r>
  <r>
    <n v="980"/>
    <s v="CA-2016-157035"/>
    <d v="2016-12-09T00:00:00"/>
    <d v="2016-12-12T00:00:00"/>
    <s v="First Class"/>
    <s v="KB-16600"/>
    <s v="Ken Brennan"/>
    <s v="Corporate"/>
    <s v="United States"/>
    <s v="Columbus"/>
    <s v="Indiana"/>
    <n v="47201"/>
    <x v="2"/>
    <s v="OFF-PA-10004156"/>
    <x v="1"/>
    <s v="Paper"/>
    <s v="Xerox 188"/>
    <n v="34.020000000000003"/>
    <n v="2"/>
    <n v="0.2"/>
    <n v="6.46"/>
    <n v="1"/>
    <x v="14"/>
    <n v="4"/>
    <x v="14"/>
  </r>
  <r>
    <n v="981"/>
    <s v="CA-2017-144939"/>
    <d v="2017-10-03T00:00:00"/>
    <d v="2017-10-08T00:00:00"/>
    <s v="Standard Class"/>
    <s v="EB-13870"/>
    <s v="Emily Burns"/>
    <s v="Consumer"/>
    <s v="United States"/>
    <s v="New York City"/>
    <s v="New York"/>
    <n v="10035"/>
    <x v="3"/>
    <s v="FUR-CH-10003199"/>
    <x v="0"/>
    <s v="Chairs"/>
    <s v="Office Star - Contemporary Task Swivel Chair"/>
    <n v="599.29200000000003"/>
    <n v="2"/>
    <n v="0.1"/>
    <n v="191.77"/>
    <n v="1"/>
    <x v="32"/>
    <n v="4"/>
    <x v="32"/>
  </r>
  <r>
    <n v="982"/>
    <s v="CA-2015-163419"/>
    <d v="2015-11-11T00:00:00"/>
    <d v="2015-11-14T00:00:00"/>
    <s v="Second Class"/>
    <s v="TZ-21580"/>
    <s v="Tracy Zic"/>
    <s v="Consumer"/>
    <s v="United States"/>
    <s v="Louisville"/>
    <s v="Colorado"/>
    <n v="80027"/>
    <x v="1"/>
    <s v="OFF-AR-10000034"/>
    <x v="1"/>
    <s v="Art"/>
    <s v="BIC Brite Liner Grip Highlighters, Assorted, 5/Pack"/>
    <n v="3.3919999999999999"/>
    <n v="10"/>
    <n v="0"/>
    <n v="0.92"/>
    <n v="3"/>
    <x v="7"/>
    <n v="4"/>
    <x v="7"/>
  </r>
  <r>
    <n v="983"/>
    <s v="CA-2015-163419"/>
    <d v="2015-11-11T00:00:00"/>
    <d v="2015-11-14T00:00:00"/>
    <s v="Second Class"/>
    <s v="TZ-21580"/>
    <s v="Tracy Zic"/>
    <s v="Consumer"/>
    <s v="United States"/>
    <s v="Louisville"/>
    <s v="Colorado"/>
    <n v="80027"/>
    <x v="1"/>
    <s v="TEC-PH-10000560"/>
    <x v="2"/>
    <s v="Phones"/>
    <s v="Samsung Galaxy S III - 16GB - pebble blue (T-Mobile)"/>
    <n v="559.98400000000004"/>
    <n v="1"/>
    <n v="0.1"/>
    <n v="145.6"/>
    <n v="3"/>
    <x v="7"/>
    <n v="4"/>
    <x v="7"/>
  </r>
  <r>
    <n v="984"/>
    <s v="CA-2015-163419"/>
    <d v="2015-11-11T00:00:00"/>
    <d v="2015-11-14T00:00:00"/>
    <s v="Second Class"/>
    <s v="TZ-21580"/>
    <s v="Tracy Zic"/>
    <s v="Consumer"/>
    <s v="United States"/>
    <s v="Louisville"/>
    <s v="Colorado"/>
    <n v="80027"/>
    <x v="1"/>
    <s v="FUR-CH-10000665"/>
    <x v="0"/>
    <s v="Chairs"/>
    <s v="Global Airflow Leather Mesh Back Chair, Black"/>
    <n v="603.91999999999996"/>
    <n v="9"/>
    <n v="0"/>
    <n v="36.24"/>
    <n v="3"/>
    <x v="7"/>
    <n v="4"/>
    <x v="7"/>
  </r>
  <r>
    <n v="985"/>
    <s v="CA-2018-100314"/>
    <d v="2018-09-29T00:00:00"/>
    <d v="2018-10-05T00:00:00"/>
    <s v="Standard Class"/>
    <s v="AS-10630"/>
    <s v="Ann Steele"/>
    <s v="Home Office"/>
    <s v="United States"/>
    <s v="Pasadena"/>
    <s v="Texas"/>
    <n v="77506"/>
    <x v="2"/>
    <s v="OFF-LA-10001569"/>
    <x v="1"/>
    <s v="Labels"/>
    <s v="Avery 499"/>
    <n v="7.968"/>
    <n v="8"/>
    <n v="0"/>
    <n v="1.59"/>
    <n v="3"/>
    <x v="15"/>
    <n v="3"/>
    <x v="15"/>
  </r>
  <r>
    <n v="986"/>
    <s v="CA-2018-100314"/>
    <d v="2018-09-29T00:00:00"/>
    <d v="2018-10-05T00:00:00"/>
    <s v="Standard Class"/>
    <s v="AS-10630"/>
    <s v="Ann Steele"/>
    <s v="Home Office"/>
    <s v="United States"/>
    <s v="Pasadena"/>
    <s v="Texas"/>
    <n v="77506"/>
    <x v="2"/>
    <s v="OFF-EN-10000461"/>
    <x v="1"/>
    <s v="Envelopes"/>
    <s v="#10- 4 1/8&quot; x 9 1/2&quot; Recycled Envelopes"/>
    <n v="27.968"/>
    <n v="3"/>
    <n v="0.1"/>
    <n v="2.52"/>
    <n v="3"/>
    <x v="15"/>
    <n v="3"/>
    <x v="15"/>
  </r>
  <r>
    <n v="987"/>
    <s v="CA-2018-100314"/>
    <d v="2018-09-29T00:00:00"/>
    <d v="2018-10-05T00:00:00"/>
    <s v="Standard Class"/>
    <s v="AS-10630"/>
    <s v="Ann Steele"/>
    <s v="Home Office"/>
    <s v="United States"/>
    <s v="Pasadena"/>
    <s v="Texas"/>
    <n v="77506"/>
    <x v="2"/>
    <s v="TEC-MA-10003066"/>
    <x v="2"/>
    <s v="Machines"/>
    <s v="Wasp CCD Handheld Bar Code Reader"/>
    <n v="336.51"/>
    <n v="10"/>
    <n v="0"/>
    <n v="117.78"/>
    <n v="3"/>
    <x v="15"/>
    <n v="3"/>
    <x v="15"/>
  </r>
  <r>
    <n v="988"/>
    <s v="CA-2016-146829"/>
    <d v="2016-03-10T00:00:00"/>
    <d v="2016-03-10T00:00:00"/>
    <s v="Same Day"/>
    <s v="TS-21340"/>
    <s v="Toby Swindell"/>
    <s v="Consumer"/>
    <s v="United States"/>
    <s v="Houston"/>
    <s v="Texas"/>
    <n v="77041"/>
    <x v="2"/>
    <s v="OFF-BI-10004022"/>
    <x v="1"/>
    <s v="Binders"/>
    <s v="Acco Suede Grain Vinyl Round Ring Binder"/>
    <n v="1.1120000000000001"/>
    <n v="9"/>
    <n v="0.1"/>
    <n v="0.38"/>
    <n v="1"/>
    <x v="29"/>
    <n v="1"/>
    <x v="29"/>
  </r>
  <r>
    <n v="989"/>
    <s v="CA-2018-167899"/>
    <d v="2018-05-21T00:00:00"/>
    <d v="2018-05-26T00:00:00"/>
    <s v="Standard Class"/>
    <s v="JG-15805"/>
    <s v="John Grady"/>
    <s v="Corporate"/>
    <s v="United States"/>
    <s v="Auburn"/>
    <s v="New York"/>
    <n v="13021"/>
    <x v="3"/>
    <s v="FUR-FU-10004071"/>
    <x v="0"/>
    <s v="Furnishings"/>
    <s v="Luxo Professional Magnifying Clamp-On Fluorescent Lamps"/>
    <n v="520.04999999999995"/>
    <n v="2"/>
    <n v="0"/>
    <n v="171.62"/>
    <n v="2"/>
    <x v="24"/>
    <n v="2"/>
    <x v="24"/>
  </r>
  <r>
    <n v="990"/>
    <s v="CA-2018-167899"/>
    <d v="2018-05-21T00:00:00"/>
    <d v="2018-05-26T00:00:00"/>
    <s v="Standard Class"/>
    <s v="JG-15805"/>
    <s v="John Grady"/>
    <s v="Corporate"/>
    <s v="United States"/>
    <s v="Auburn"/>
    <s v="New York"/>
    <n v="13021"/>
    <x v="3"/>
    <s v="OFF-AR-10001988"/>
    <x v="1"/>
    <s v="Art"/>
    <s v="Bulldog Table or Wall-Mount Pencil Sharpener"/>
    <n v="17.97"/>
    <n v="2"/>
    <n v="0.3"/>
    <n v="-2.52"/>
    <n v="2"/>
    <x v="24"/>
    <n v="2"/>
    <x v="24"/>
  </r>
  <r>
    <n v="991"/>
    <s v="CA-2016-153549"/>
    <d v="2016-03-29T00:00:00"/>
    <d v="2016-03-31T00:00:00"/>
    <s v="Second Class"/>
    <s v="SL-20155"/>
    <s v="Sara Luxemburg"/>
    <s v="Home Office"/>
    <s v="United States"/>
    <s v="Jacksonville"/>
    <s v="Florida"/>
    <n v="32216"/>
    <x v="0"/>
    <s v="FUR-CH-10004086"/>
    <x v="0"/>
    <s v="Chairs"/>
    <s v="Hon 4070 Series Pagoda Armless Upholstered Stacking Chairs"/>
    <n v="1166.92"/>
    <n v="4"/>
    <n v="0.2"/>
    <n v="128.36000000000001"/>
    <n v="1"/>
    <x v="29"/>
    <n v="1"/>
    <x v="29"/>
  </r>
  <r>
    <n v="992"/>
    <s v="CA-2017-110023"/>
    <d v="2017-09-09T00:00:00"/>
    <d v="2017-09-11T00:00:00"/>
    <s v="First Class"/>
    <s v="TS-21610"/>
    <s v="Troy Staebel"/>
    <s v="Consumer"/>
    <s v="United States"/>
    <s v="New York City"/>
    <s v="New York"/>
    <n v="10024"/>
    <x v="3"/>
    <s v="OFF-BI-10001036"/>
    <x v="1"/>
    <s v="Binders"/>
    <s v="Cardinal EasyOpen D-Ring Binders"/>
    <n v="14.624000000000001"/>
    <n v="5"/>
    <n v="0.3"/>
    <n v="-1.46"/>
    <n v="1"/>
    <x v="21"/>
    <n v="3"/>
    <x v="21"/>
  </r>
  <r>
    <n v="993"/>
    <s v="CA-2017-105585"/>
    <d v="2017-08-26T00:00:00"/>
    <d v="2017-08-27T00:00:00"/>
    <s v="First Class"/>
    <s v="RF-19735"/>
    <s v="Roland Fjeld"/>
    <s v="Consumer"/>
    <s v="United States"/>
    <s v="San Jose"/>
    <s v="California"/>
    <n v="95123"/>
    <x v="1"/>
    <s v="OFF-FA-10002983"/>
    <x v="1"/>
    <s v="Fasteners"/>
    <s v="Advantus SlideClip Paper Clips"/>
    <n v="10.23"/>
    <n v="4"/>
    <n v="0"/>
    <n v="1.94"/>
    <n v="2"/>
    <x v="28"/>
    <n v="3"/>
    <x v="28"/>
  </r>
  <r>
    <n v="994"/>
    <s v="CA-2017-105585"/>
    <d v="2017-08-26T00:00:00"/>
    <d v="2017-08-27T00:00:00"/>
    <s v="First Class"/>
    <s v="RF-19735"/>
    <s v="Roland Fjeld"/>
    <s v="Consumer"/>
    <s v="United States"/>
    <s v="San Jose"/>
    <s v="California"/>
    <n v="95123"/>
    <x v="1"/>
    <s v="OFF-PA-10003625"/>
    <x v="1"/>
    <s v="Paper"/>
    <s v="Xerox 1979"/>
    <n v="154.9"/>
    <n v="6"/>
    <n v="0"/>
    <n v="13.94"/>
    <n v="2"/>
    <x v="28"/>
    <n v="3"/>
    <x v="28"/>
  </r>
  <r>
    <n v="995"/>
    <s v="CA-2015-117639"/>
    <d v="2015-05-21T00:00:00"/>
    <d v="2015-05-25T00:00:00"/>
    <s v="Standard Class"/>
    <s v="MW-18235"/>
    <s v="Mitch Willingham"/>
    <s v="Corporate"/>
    <s v="United States"/>
    <s v="Virginia Beach"/>
    <s v="Virginia"/>
    <n v="23464"/>
    <x v="0"/>
    <s v="OFF-BI-10003925"/>
    <x v="1"/>
    <s v="Binders"/>
    <s v="Fellowes PB300 Plastic Comb Binding Machine"/>
    <n v="2715.93"/>
    <n v="7"/>
    <n v="0.2"/>
    <n v="896.26"/>
    <n v="2"/>
    <x v="8"/>
    <n v="2"/>
    <x v="8"/>
  </r>
  <r>
    <n v="996"/>
    <s v="CA-2015-117639"/>
    <d v="2015-05-21T00:00:00"/>
    <d v="2015-05-25T00:00:00"/>
    <s v="Standard Class"/>
    <s v="MW-18235"/>
    <s v="Mitch Willingham"/>
    <s v="Corporate"/>
    <s v="United States"/>
    <s v="Virginia Beach"/>
    <s v="Virginia"/>
    <n v="23464"/>
    <x v="0"/>
    <s v="TEC-PH-10001530"/>
    <x v="2"/>
    <s v="Phones"/>
    <s v="Plantronics Voyager Pro Legend"/>
    <n v="617.97"/>
    <n v="10"/>
    <n v="0.3"/>
    <n v="-123.59"/>
    <n v="2"/>
    <x v="8"/>
    <n v="2"/>
    <x v="8"/>
  </r>
  <r>
    <n v="997"/>
    <s v="CA-2016-162537"/>
    <d v="2016-10-28T00:00:00"/>
    <d v="2016-11-03T00:00:00"/>
    <s v="Standard Class"/>
    <s v="RD-19585"/>
    <s v="Rob Dowd"/>
    <s v="Consumer"/>
    <s v="United States"/>
    <s v="Henderson"/>
    <s v="Kentucky"/>
    <n v="42420"/>
    <x v="0"/>
    <s v="OFF-EN-10003862"/>
    <x v="1"/>
    <s v="Envelopes"/>
    <s v="Laser &amp; Ink Jet Business Envelopes"/>
    <n v="10.67"/>
    <n v="10"/>
    <n v="0.2"/>
    <n v="1.81"/>
    <n v="4"/>
    <x v="2"/>
    <n v="4"/>
    <x v="2"/>
  </r>
  <r>
    <n v="998"/>
    <s v="CA-2016-162537"/>
    <d v="2016-10-28T00:00:00"/>
    <d v="2016-11-03T00:00:00"/>
    <s v="Standard Class"/>
    <s v="RD-19585"/>
    <s v="Rob Dowd"/>
    <s v="Consumer"/>
    <s v="United States"/>
    <s v="Henderson"/>
    <s v="Kentucky"/>
    <n v="42420"/>
    <x v="0"/>
    <s v="OFF-ST-10004258"/>
    <x v="1"/>
    <s v="Storage"/>
    <s v="Portable Personal File Box"/>
    <n v="36.630000000000003"/>
    <n v="5"/>
    <n v="0"/>
    <n v="5.13"/>
    <n v="4"/>
    <x v="2"/>
    <n v="4"/>
    <x v="2"/>
  </r>
  <r>
    <n v="999"/>
    <s v="CA-2016-162537"/>
    <d v="2016-10-28T00:00:00"/>
    <d v="2016-11-03T00:00:00"/>
    <s v="Standard Class"/>
    <s v="RD-19585"/>
    <s v="Rob Dowd"/>
    <s v="Consumer"/>
    <s v="United States"/>
    <s v="Henderson"/>
    <s v="Kentucky"/>
    <n v="42420"/>
    <x v="0"/>
    <s v="FUR-FU-10002885"/>
    <x v="0"/>
    <s v="Furnishings"/>
    <s v="Magna Visual Magnetic Picture Hangers"/>
    <n v="24.1"/>
    <n v="4"/>
    <n v="0.3"/>
    <n v="-3.13"/>
    <n v="4"/>
    <x v="2"/>
    <n v="4"/>
    <x v="2"/>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n v="33.11"/>
    <n v="2"/>
    <n v="0.3"/>
    <n v="-1.99"/>
    <n v="4"/>
    <x v="2"/>
    <n v="4"/>
    <x v="2"/>
  </r>
  <r>
    <n v="1001"/>
    <s v="CA-2017-155488"/>
    <d v="2017-11-13T00:00:00"/>
    <d v="2017-11-17T00:00:00"/>
    <s v="Standard Class"/>
    <s v="FM-14290"/>
    <s v="Frank Merwin"/>
    <s v="Home Office"/>
    <s v="United States"/>
    <s v="Vancouver"/>
    <s v="Washington"/>
    <n v="98661"/>
    <x v="1"/>
    <s v="OFF-AR-10002956"/>
    <x v="1"/>
    <s v="Art"/>
    <s v="Boston 16801 Nautilus Battery Pencil Sharpener"/>
    <n v="44.02"/>
    <n v="10"/>
    <n v="0.2"/>
    <n v="8.8000000000000007"/>
    <n v="1"/>
    <x v="0"/>
    <n v="4"/>
    <x v="0"/>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n v="2309.65"/>
    <n v="7"/>
    <n v="0.3"/>
    <n v="-438.83"/>
    <n v="3"/>
    <x v="38"/>
    <n v="3"/>
    <x v="38"/>
  </r>
  <r>
    <n v="1003"/>
    <s v="CA-2016-124891"/>
    <d v="2016-07-31T00:00:00"/>
    <d v="2016-07-31T00:00:00"/>
    <s v="Same Day"/>
    <s v="RH-19495"/>
    <s v="Rick Hansen"/>
    <s v="Consumer"/>
    <s v="United States"/>
    <s v="New York City"/>
    <s v="New York"/>
    <n v="10024"/>
    <x v="3"/>
    <s v="FUR-TA-10002903"/>
    <x v="0"/>
    <s v="Tables"/>
    <s v="Bevis Round Bullnose 29&quot; High Table Top"/>
    <n v="1090.7819999999999"/>
    <n v="2"/>
    <n v="0.2"/>
    <n v="141.80000000000001"/>
    <n v="3"/>
    <x v="38"/>
    <n v="3"/>
    <x v="38"/>
  </r>
  <r>
    <n v="1004"/>
    <s v="CA-2016-124891"/>
    <d v="2016-07-31T00:00:00"/>
    <d v="2016-07-31T00:00:00"/>
    <s v="Same Day"/>
    <s v="RH-19495"/>
    <s v="Rick Hansen"/>
    <s v="Consumer"/>
    <s v="United States"/>
    <s v="New York City"/>
    <s v="New York"/>
    <n v="10024"/>
    <x v="3"/>
    <s v="OFF-PA-10004621"/>
    <x v="1"/>
    <s v="Paper"/>
    <s v="Xerox 212"/>
    <n v="19.440000000000001"/>
    <n v="7"/>
    <n v="0"/>
    <n v="3.69"/>
    <n v="3"/>
    <x v="38"/>
    <n v="3"/>
    <x v="38"/>
  </r>
  <r>
    <n v="1005"/>
    <s v="CA-2016-126445"/>
    <d v="2016-08-27T00:00:00"/>
    <d v="2016-08-31T00:00:00"/>
    <s v="Standard Class"/>
    <s v="RA-19945"/>
    <s v="Ryan Akin"/>
    <s v="Consumer"/>
    <s v="United States"/>
    <s v="Murrieta"/>
    <s v="California"/>
    <n v="92563"/>
    <x v="1"/>
    <s v="OFF-ST-10000046"/>
    <x v="1"/>
    <s v="Storage"/>
    <s v="Fellowes Super Stor/Drawer Files"/>
    <n v="484.65"/>
    <n v="6"/>
    <n v="0.2"/>
    <n v="106.62"/>
    <n v="1"/>
    <x v="37"/>
    <n v="3"/>
    <x v="37"/>
  </r>
  <r>
    <n v="1006"/>
    <s v="CA-2016-111199"/>
    <d v="2016-11-13T00:00:00"/>
    <d v="2016-11-17T00:00:00"/>
    <s v="Standard Class"/>
    <s v="JK-15730"/>
    <s v="Joe Kamberova"/>
    <s v="Consumer"/>
    <s v="United States"/>
    <s v="Jacksonville"/>
    <s v="North Carolina"/>
    <n v="28540"/>
    <x v="0"/>
    <s v="OFF-PA-10001790"/>
    <x v="1"/>
    <s v="Paper"/>
    <s v="Xerox 1910"/>
    <n v="115.29600000000001"/>
    <n v="1"/>
    <n v="0"/>
    <n v="25.37"/>
    <n v="1"/>
    <x v="6"/>
    <n v="4"/>
    <x v="6"/>
  </r>
  <r>
    <n v="1007"/>
    <s v="CA-2016-105312"/>
    <d v="2016-11-06T00:00:00"/>
    <d v="2016-11-09T00:00:00"/>
    <s v="First Class"/>
    <s v="MT-17815"/>
    <s v="Meg Tillman"/>
    <s v="Consumer"/>
    <s v="United States"/>
    <s v="Scottsdale"/>
    <s v="Arizona"/>
    <n v="85254"/>
    <x v="1"/>
    <s v="OFF-EN-10002600"/>
    <x v="1"/>
    <s v="Envelopes"/>
    <s v="Redi-Strip #10 Envelopes, 4 1/8 x 9 1/2"/>
    <n v="7.08"/>
    <n v="1"/>
    <n v="0"/>
    <n v="1.1299999999999999"/>
    <n v="2"/>
    <x v="6"/>
    <n v="4"/>
    <x v="6"/>
  </r>
  <r>
    <n v="1008"/>
    <s v="CA-2016-105312"/>
    <d v="2016-11-06T00:00:00"/>
    <d v="2016-11-09T00:00:00"/>
    <s v="First Class"/>
    <s v="MT-17815"/>
    <s v="Meg Tillman"/>
    <s v="Consumer"/>
    <s v="United States"/>
    <s v="Scottsdale"/>
    <s v="Arizona"/>
    <n v="85254"/>
    <x v="1"/>
    <s v="OFF-BI-10002049"/>
    <x v="1"/>
    <s v="Binders"/>
    <s v="UniKeep View Case Binders"/>
    <n v="4.4009999999999998"/>
    <n v="5"/>
    <n v="0.2"/>
    <n v="1.32"/>
    <n v="2"/>
    <x v="6"/>
    <n v="4"/>
    <x v="6"/>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n v="2"/>
    <n v="0"/>
    <n v="10.29"/>
    <n v="1"/>
    <x v="22"/>
    <n v="4"/>
    <x v="22"/>
  </r>
  <r>
    <n v="1010"/>
    <s v="CA-2018-135034"/>
    <d v="2018-08-01T00:00:00"/>
    <d v="2018-08-03T00:00:00"/>
    <s v="First Class"/>
    <s v="AT-10735"/>
    <s v="Annie Thurman"/>
    <s v="Consumer"/>
    <s v="United States"/>
    <s v="Chicago"/>
    <s v="Illinois"/>
    <n v="60653"/>
    <x v="2"/>
    <s v="TEC-PH-10003931"/>
    <x v="2"/>
    <s v="Phones"/>
    <s v="JBL Micro Wireless Portable Bluetooth Speaker"/>
    <n v="95.983999999999995"/>
    <n v="6"/>
    <n v="0.2"/>
    <n v="15.36"/>
    <n v="1"/>
    <x v="43"/>
    <n v="3"/>
    <x v="43"/>
  </r>
  <r>
    <n v="1011"/>
    <s v="CA-2015-158540"/>
    <d v="2015-11-24T00:00:00"/>
    <d v="2015-11-26T00:00:00"/>
    <s v="First Class"/>
    <s v="VG-21790"/>
    <s v="Vivek Gonzalez"/>
    <s v="Consumer"/>
    <s v="United States"/>
    <s v="San Diego"/>
    <s v="California"/>
    <n v="92037"/>
    <x v="1"/>
    <s v="FUR-FU-10001602"/>
    <x v="0"/>
    <s v="Furnishings"/>
    <s v="Eldon Delta Triangular Chair Mat, 52&quot; x 58&quot;, Clear"/>
    <n v="151.72"/>
    <n v="9"/>
    <n v="0.2"/>
    <n v="40.96"/>
    <n v="1"/>
    <x v="7"/>
    <n v="4"/>
    <x v="7"/>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n v="155.25"/>
    <n v="5"/>
    <n v="0.3"/>
    <n v="-35.71"/>
    <n v="2"/>
    <x v="27"/>
    <n v="2"/>
    <x v="27"/>
  </r>
  <r>
    <n v="1013"/>
    <s v="CA-2018-118437"/>
    <d v="2018-06-17T00:00:00"/>
    <d v="2018-06-21T00:00:00"/>
    <s v="Second Class"/>
    <s v="PF-19165"/>
    <s v="Philip Fox"/>
    <s v="Consumer"/>
    <s v="United States"/>
    <s v="Olympia"/>
    <s v="Washington"/>
    <n v="98502"/>
    <x v="1"/>
    <s v="OFF-ST-10003722"/>
    <x v="1"/>
    <s v="Storage"/>
    <s v="Project Tote Personal File"/>
    <n v="14.03"/>
    <n v="3"/>
    <n v="0.1"/>
    <n v="2.81"/>
    <n v="2"/>
    <x v="27"/>
    <n v="2"/>
    <x v="27"/>
  </r>
  <r>
    <n v="1014"/>
    <s v="US-2016-126214"/>
    <d v="2016-12-21T00:00:00"/>
    <d v="2016-12-24T00:00:00"/>
    <s v="Second Class"/>
    <s v="JS-15880"/>
    <s v="John Stevenson"/>
    <s v="Consumer"/>
    <s v="United States"/>
    <s v="Seattle"/>
    <s v="Washington"/>
    <n v="98103"/>
    <x v="1"/>
    <s v="FUR-TA-10003748"/>
    <x v="0"/>
    <s v="Tables"/>
    <s v="Bevis 36 x 72 Conference Tables"/>
    <n v="1618.37"/>
    <n v="8"/>
    <n v="0.3"/>
    <n v="-550.25"/>
    <n v="2"/>
    <x v="14"/>
    <n v="4"/>
    <x v="14"/>
  </r>
  <r>
    <n v="1015"/>
    <s v="US-2016-126214"/>
    <d v="2016-12-21T00:00:00"/>
    <d v="2016-12-24T00:00:00"/>
    <s v="Second Class"/>
    <s v="JS-15880"/>
    <s v="John Stevenson"/>
    <s v="Consumer"/>
    <s v="United States"/>
    <s v="Seattle"/>
    <s v="Washington"/>
    <n v="98103"/>
    <x v="1"/>
    <s v="TEC-AC-10003198"/>
    <x v="2"/>
    <s v="Accessories"/>
    <s v="Enermax Acrylux Wireless Keyboard"/>
    <n v="99.6"/>
    <n v="6"/>
    <n v="0.1"/>
    <n v="31.87"/>
    <n v="2"/>
    <x v="14"/>
    <n v="4"/>
    <x v="14"/>
  </r>
  <r>
    <n v="1016"/>
    <s v="CA-2016-133025"/>
    <d v="2016-09-17T00:00:00"/>
    <d v="2016-09-19T00:00:00"/>
    <s v="Second Class"/>
    <s v="MO-17800"/>
    <s v="Meg O'Connel"/>
    <s v="Home Office"/>
    <s v="United States"/>
    <s v="Los Angeles"/>
    <s v="California"/>
    <n v="90036"/>
    <x v="1"/>
    <s v="OFF-PA-10004100"/>
    <x v="1"/>
    <s v="Paper"/>
    <s v="Xerox 216"/>
    <n v="32.4"/>
    <n v="9"/>
    <n v="0.2"/>
    <n v="9.07"/>
    <n v="1"/>
    <x v="11"/>
    <n v="3"/>
    <x v="11"/>
  </r>
  <r>
    <n v="1017"/>
    <s v="CA-2016-108665"/>
    <d v="2016-07-06T00:00:00"/>
    <d v="2016-07-10T00:00:00"/>
    <s v="Standard Class"/>
    <s v="KM-16225"/>
    <s v="Kalyca Meade"/>
    <s v="Corporate"/>
    <s v="United States"/>
    <s v="New York City"/>
    <s v="New York"/>
    <n v="10011"/>
    <x v="3"/>
    <s v="FUR-FU-10002191"/>
    <x v="0"/>
    <s v="Furnishings"/>
    <s v="G.E. Halogen Desk Lamp Bulbs"/>
    <n v="13.96"/>
    <n v="2"/>
    <n v="0"/>
    <n v="0.84"/>
    <n v="4"/>
    <x v="38"/>
    <n v="3"/>
    <x v="38"/>
  </r>
  <r>
    <n v="1018"/>
    <s v="CA-2016-108665"/>
    <d v="2016-07-06T00:00:00"/>
    <d v="2016-07-10T00:00:00"/>
    <s v="Standard Class"/>
    <s v="KM-16225"/>
    <s v="Kalyca Meade"/>
    <s v="Corporate"/>
    <s v="United States"/>
    <s v="New York City"/>
    <s v="New York"/>
    <n v="10011"/>
    <x v="3"/>
    <s v="FUR-FU-10000965"/>
    <x v="0"/>
    <s v="Furnishings"/>
    <s v="Howard Miller 11-1/2&quot; Diameter Ridgewood Wall Clock"/>
    <n v="155.82"/>
    <n v="2"/>
    <n v="0.2"/>
    <n v="31.16"/>
    <n v="4"/>
    <x v="38"/>
    <n v="3"/>
    <x v="38"/>
  </r>
  <r>
    <n v="1019"/>
    <s v="CA-2016-108665"/>
    <d v="2016-07-06T00:00:00"/>
    <d v="2016-07-10T00:00:00"/>
    <s v="Standard Class"/>
    <s v="KM-16225"/>
    <s v="Kalyca Meade"/>
    <s v="Corporate"/>
    <s v="United States"/>
    <s v="New York City"/>
    <s v="New York"/>
    <n v="10011"/>
    <x v="3"/>
    <s v="TEC-PH-10004188"/>
    <x v="2"/>
    <s v="Phones"/>
    <s v="OtterBox Commuter Series Case - Samsung Galaxy S4"/>
    <n v="124.95"/>
    <n v="10"/>
    <n v="0"/>
    <n v="24.99"/>
    <n v="4"/>
    <x v="38"/>
    <n v="3"/>
    <x v="38"/>
  </r>
  <r>
    <n v="1020"/>
    <s v="CA-2016-108665"/>
    <d v="2016-07-06T00:00:00"/>
    <d v="2016-07-10T00:00:00"/>
    <s v="Standard Class"/>
    <s v="KM-16225"/>
    <s v="Kalyca Meade"/>
    <s v="Corporate"/>
    <s v="United States"/>
    <s v="New York City"/>
    <s v="New York"/>
    <n v="10011"/>
    <x v="3"/>
    <s v="OFF-ST-10001526"/>
    <x v="1"/>
    <s v="Storage"/>
    <s v="Iceberg Mobile Mega Data/Printer Cart"/>
    <n v="601.65"/>
    <n v="10"/>
    <n v="0"/>
    <n v="120.33"/>
    <n v="4"/>
    <x v="38"/>
    <n v="3"/>
    <x v="38"/>
  </r>
  <r>
    <n v="1021"/>
    <s v="CA-2016-124450"/>
    <d v="2016-04-27T00:00:00"/>
    <d v="2016-05-03T00:00:00"/>
    <s v="Standard Class"/>
    <s v="GT-14710"/>
    <s v="Greg Tran"/>
    <s v="Consumer"/>
    <s v="United States"/>
    <s v="Washington"/>
    <s v="District of Columbia"/>
    <n v="20016"/>
    <x v="3"/>
    <s v="OFF-AR-10001166"/>
    <x v="1"/>
    <s v="Art"/>
    <s v="Staples in misc. colors"/>
    <n v="22.74"/>
    <n v="5"/>
    <n v="0.2"/>
    <n v="7.73"/>
    <n v="3"/>
    <x v="19"/>
    <n v="2"/>
    <x v="19"/>
  </r>
  <r>
    <n v="1022"/>
    <s v="CA-2016-124450"/>
    <d v="2016-04-27T00:00:00"/>
    <d v="2016-05-03T00:00:00"/>
    <s v="Standard Class"/>
    <s v="GT-14710"/>
    <s v="Greg Tran"/>
    <s v="Consumer"/>
    <s v="United States"/>
    <s v="Washington"/>
    <s v="District of Columbia"/>
    <n v="20016"/>
    <x v="3"/>
    <s v="FUR-CH-10000309"/>
    <x v="0"/>
    <s v="Chairs"/>
    <s v="Global Comet Stacking Arm Chair"/>
    <n v="1267.53"/>
    <n v="3"/>
    <n v="0.2"/>
    <n v="418.28"/>
    <n v="3"/>
    <x v="19"/>
    <n v="2"/>
    <x v="19"/>
  </r>
  <r>
    <n v="1023"/>
    <s v="CA-2016-124450"/>
    <d v="2016-04-27T00:00:00"/>
    <d v="2016-05-03T00:00:00"/>
    <s v="Standard Class"/>
    <s v="GT-14710"/>
    <s v="Greg Tran"/>
    <s v="Consumer"/>
    <s v="United States"/>
    <s v="Washington"/>
    <s v="District of Columbia"/>
    <n v="20016"/>
    <x v="3"/>
    <s v="TEC-MA-10004212"/>
    <x v="2"/>
    <s v="Machines"/>
    <s v="Cisco SPA525G2 5-Line IP Phone"/>
    <n v="1379.92"/>
    <n v="7"/>
    <n v="0.2"/>
    <n v="386.38"/>
    <n v="3"/>
    <x v="19"/>
    <n v="2"/>
    <x v="19"/>
  </r>
  <r>
    <n v="1024"/>
    <s v="CA-2016-167269"/>
    <d v="2016-06-16T00:00:00"/>
    <d v="2016-06-20T00:00:00"/>
    <s v="Standard Class"/>
    <s v="PB-19150"/>
    <s v="Philip Brown"/>
    <s v="Consumer"/>
    <s v="United States"/>
    <s v="Philadelphia"/>
    <s v="Pennsylvania"/>
    <n v="19134"/>
    <x v="3"/>
    <s v="OFF-EN-10003072"/>
    <x v="1"/>
    <s v="Envelopes"/>
    <s v="Peel &amp; Seel Envelopes"/>
    <n v="6.2080000000000002"/>
    <n v="2"/>
    <n v="0.1"/>
    <n v="1.3"/>
    <n v="1"/>
    <x v="40"/>
    <n v="2"/>
    <x v="40"/>
  </r>
  <r>
    <n v="1025"/>
    <s v="CA-2018-106964"/>
    <d v="2018-12-17T00:00:00"/>
    <d v="2018-12-20T00:00:00"/>
    <s v="First Class"/>
    <s v="HR-14770"/>
    <s v="Hallie Redmond"/>
    <s v="Home Office"/>
    <s v="United States"/>
    <s v="Los Angeles"/>
    <s v="California"/>
    <n v="90045"/>
    <x v="1"/>
    <s v="OFF-BI-10000320"/>
    <x v="1"/>
    <s v="Binders"/>
    <s v="GBC Plastic Binding Combs"/>
    <n v="11.808"/>
    <n v="3"/>
    <n v="0.2"/>
    <n v="2.72"/>
    <n v="1"/>
    <x v="22"/>
    <n v="4"/>
    <x v="22"/>
  </r>
  <r>
    <n v="1026"/>
    <s v="CA-2017-126529"/>
    <d v="2017-01-11T00:00:00"/>
    <d v="2017-01-13T00:00:00"/>
    <s v="Second Class"/>
    <s v="DE-13255"/>
    <s v="Deanra Eno"/>
    <s v="Home Office"/>
    <s v="United States"/>
    <s v="Springfield"/>
    <s v="Ohio"/>
    <n v="45503"/>
    <x v="3"/>
    <s v="OFF-PA-10001166"/>
    <x v="1"/>
    <s v="Paper"/>
    <s v="Xerox 2"/>
    <n v="15.552"/>
    <n v="2"/>
    <n v="0.2"/>
    <n v="2.4900000000000002"/>
    <n v="3"/>
    <x v="12"/>
    <n v="1"/>
    <x v="12"/>
  </r>
  <r>
    <n v="1027"/>
    <s v="CA-2017-126529"/>
    <d v="2017-01-11T00:00:00"/>
    <d v="2017-01-13T00:00:00"/>
    <s v="Second Class"/>
    <s v="DE-13255"/>
    <s v="Deanra Eno"/>
    <s v="Home Office"/>
    <s v="United States"/>
    <s v="Springfield"/>
    <s v="Ohio"/>
    <n v="45503"/>
    <x v="3"/>
    <s v="OFF-PA-10003656"/>
    <x v="1"/>
    <s v="Paper"/>
    <s v="Xerox 1935"/>
    <n v="63.311999999999998"/>
    <n v="1"/>
    <n v="0"/>
    <n v="8.23"/>
    <n v="3"/>
    <x v="12"/>
    <n v="1"/>
    <x v="12"/>
  </r>
  <r>
    <n v="1028"/>
    <s v="CA-2017-126529"/>
    <d v="2017-01-11T00:00:00"/>
    <d v="2017-01-13T00:00:00"/>
    <s v="Second Class"/>
    <s v="DE-13255"/>
    <s v="Deanra Eno"/>
    <s v="Home Office"/>
    <s v="United States"/>
    <s v="Springfield"/>
    <s v="Ohio"/>
    <n v="45503"/>
    <x v="3"/>
    <s v="TEC-PH-10000148"/>
    <x v="2"/>
    <s v="Phones"/>
    <s v="Cyber Acoustics AC-202b Speech Recognition Stereo Headset"/>
    <n v="15.587999999999999"/>
    <n v="5"/>
    <n v="0.2"/>
    <n v="1.87"/>
    <n v="3"/>
    <x v="12"/>
    <n v="1"/>
    <x v="12"/>
  </r>
  <r>
    <n v="1029"/>
    <s v="CA-2015-163552"/>
    <d v="2015-07-11T00:00:00"/>
    <d v="2015-07-15T00:00:00"/>
    <s v="Standard Class"/>
    <s v="LA-16780"/>
    <s v="Laura Armstrong"/>
    <s v="Corporate"/>
    <s v="United States"/>
    <s v="Hackensack"/>
    <s v="New Jersey"/>
    <n v="7601"/>
    <x v="3"/>
    <s v="OFF-PA-10000474"/>
    <x v="1"/>
    <s v="Paper"/>
    <s v="Easy-staple paper"/>
    <n v="177.2"/>
    <n v="8"/>
    <n v="0.3"/>
    <n v="-33.67"/>
    <n v="5"/>
    <x v="39"/>
    <n v="3"/>
    <x v="39"/>
  </r>
  <r>
    <n v="1030"/>
    <s v="CA-2015-163552"/>
    <d v="2015-07-11T00:00:00"/>
    <d v="2015-07-15T00:00:00"/>
    <s v="Standard Class"/>
    <s v="LA-16780"/>
    <s v="Laura Armstrong"/>
    <s v="Corporate"/>
    <s v="United States"/>
    <s v="Hackensack"/>
    <s v="New Jersey"/>
    <n v="7601"/>
    <x v="3"/>
    <s v="TEC-PH-10003885"/>
    <x v="2"/>
    <s v="Phones"/>
    <s v="Cisco SPA508G"/>
    <n v="197.97"/>
    <n v="9"/>
    <n v="0.2"/>
    <n v="9.9"/>
    <n v="5"/>
    <x v="39"/>
    <n v="3"/>
    <x v="39"/>
  </r>
  <r>
    <n v="1031"/>
    <s v="CA-2015-163552"/>
    <d v="2015-07-11T00:00:00"/>
    <d v="2015-07-15T00:00:00"/>
    <s v="Standard Class"/>
    <s v="LA-16780"/>
    <s v="Laura Armstrong"/>
    <s v="Corporate"/>
    <s v="United States"/>
    <s v="Hackensack"/>
    <s v="New Jersey"/>
    <n v="7601"/>
    <x v="3"/>
    <s v="FUR-CH-10003379"/>
    <x v="0"/>
    <s v="Chairs"/>
    <s v="Global Commerce Series High-Back Swivel/Tilt Chairs"/>
    <n v="854.94"/>
    <n v="9"/>
    <n v="0.2"/>
    <n v="188.09"/>
    <n v="5"/>
    <x v="39"/>
    <n v="3"/>
    <x v="39"/>
  </r>
  <r>
    <n v="1032"/>
    <s v="CA-2015-163552"/>
    <d v="2015-07-11T00:00:00"/>
    <d v="2015-07-15T00:00:00"/>
    <s v="Standard Class"/>
    <s v="LA-16780"/>
    <s v="Laura Armstrong"/>
    <s v="Corporate"/>
    <s v="United States"/>
    <s v="Hackensack"/>
    <s v="New Jersey"/>
    <n v="7601"/>
    <x v="3"/>
    <s v="FUR-FU-10000629"/>
    <x v="0"/>
    <s v="Furnishings"/>
    <s v="9-3/4 Diameter Round Wall Clock"/>
    <n v="124.11"/>
    <n v="10"/>
    <n v="0"/>
    <n v="21.1"/>
    <n v="5"/>
    <x v="39"/>
    <n v="3"/>
    <x v="39"/>
  </r>
  <r>
    <n v="1033"/>
    <s v="CA-2015-163552"/>
    <d v="2015-07-11T00:00:00"/>
    <d v="2015-07-15T00:00:00"/>
    <s v="Standard Class"/>
    <s v="LA-16780"/>
    <s v="Laura Armstrong"/>
    <s v="Corporate"/>
    <s v="United States"/>
    <s v="Hackensack"/>
    <s v="New Jersey"/>
    <n v="7601"/>
    <x v="3"/>
    <s v="OFF-LA-10001175"/>
    <x v="1"/>
    <s v="Labels"/>
    <s v="Avery 514"/>
    <n v="14.4"/>
    <n v="7"/>
    <n v="0"/>
    <n v="5.04"/>
    <n v="5"/>
    <x v="39"/>
    <n v="3"/>
    <x v="39"/>
  </r>
  <r>
    <n v="1034"/>
    <s v="CA-2017-109820"/>
    <d v="2017-11-20T00:00:00"/>
    <d v="2017-11-22T00:00:00"/>
    <s v="First Class"/>
    <s v="AG-10390"/>
    <s v="Allen Goldenen"/>
    <s v="Consumer"/>
    <s v="United States"/>
    <s v="Cincinnati"/>
    <s v="Ohio"/>
    <n v="45231"/>
    <x v="3"/>
    <s v="OFF-PA-10000955"/>
    <x v="1"/>
    <s v="Paper"/>
    <s v="Southworth 25% Cotton Granite Paper &amp; Envelopes"/>
    <n v="15.696"/>
    <n v="2"/>
    <n v="0"/>
    <n v="1.88"/>
    <n v="3"/>
    <x v="0"/>
    <n v="4"/>
    <x v="0"/>
  </r>
  <r>
    <n v="1035"/>
    <s v="CA-2017-109820"/>
    <d v="2017-11-20T00:00:00"/>
    <d v="2017-11-22T00:00:00"/>
    <s v="First Class"/>
    <s v="AG-10390"/>
    <s v="Allen Goldenen"/>
    <s v="Consumer"/>
    <s v="United States"/>
    <s v="Cincinnati"/>
    <s v="Ohio"/>
    <n v="45231"/>
    <x v="3"/>
    <s v="OFF-BI-10003460"/>
    <x v="1"/>
    <s v="Binders"/>
    <s v="Acco 3-Hole Punch"/>
    <n v="2.6280000000000001"/>
    <n v="4"/>
    <n v="0"/>
    <n v="0.53"/>
    <n v="3"/>
    <x v="0"/>
    <n v="4"/>
    <x v="0"/>
  </r>
  <r>
    <n v="1036"/>
    <s v="CA-2017-109820"/>
    <d v="2017-11-20T00:00:00"/>
    <d v="2017-11-22T00:00:00"/>
    <s v="First Class"/>
    <s v="AG-10390"/>
    <s v="Allen Goldenen"/>
    <s v="Consumer"/>
    <s v="United States"/>
    <s v="Cincinnati"/>
    <s v="Ohio"/>
    <n v="45231"/>
    <x v="3"/>
    <s v="OFF-BI-10000474"/>
    <x v="1"/>
    <s v="Binders"/>
    <s v="Avery Recycled Flexi-View Covers for Binding Systems"/>
    <n v="14.427"/>
    <n v="2"/>
    <n v="0"/>
    <n v="4.76"/>
    <n v="3"/>
    <x v="0"/>
    <n v="4"/>
    <x v="0"/>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n v="86.62"/>
    <n v="5"/>
    <n v="0.1"/>
    <n v="8.66"/>
    <n v="1"/>
    <x v="25"/>
    <n v="2"/>
    <x v="25"/>
  </r>
  <r>
    <n v="1038"/>
    <s v="CA-2016-127418"/>
    <d v="2016-06-13T00:00:00"/>
    <d v="2016-06-14T00:00:00"/>
    <s v="First Class"/>
    <s v="JJ-15445"/>
    <s v="Jennifer Jackson"/>
    <s v="Consumer"/>
    <s v="United States"/>
    <s v="Los Angeles"/>
    <s v="California"/>
    <n v="90004"/>
    <x v="1"/>
    <s v="OFF-BI-10003707"/>
    <x v="1"/>
    <s v="Binders"/>
    <s v="Aluminum Screw Posts"/>
    <n v="36.624000000000002"/>
    <n v="8"/>
    <n v="0"/>
    <n v="12.82"/>
    <n v="1"/>
    <x v="40"/>
    <n v="2"/>
    <x v="40"/>
  </r>
  <r>
    <n v="1039"/>
    <s v="CA-2018-121818"/>
    <d v="2018-11-20T00:00:00"/>
    <d v="2018-11-21T00:00:00"/>
    <s v="First Class"/>
    <s v="JH-15430"/>
    <s v="Jennifer Halladay"/>
    <s v="Consumer"/>
    <s v="United States"/>
    <s v="Burlington"/>
    <s v="North Carolina"/>
    <n v="27217"/>
    <x v="0"/>
    <s v="OFF-AR-10000203"/>
    <x v="1"/>
    <s v="Art"/>
    <s v="Newell 336"/>
    <n v="23.968"/>
    <n v="3"/>
    <n v="0.2"/>
    <n v="5.03"/>
    <n v="2"/>
    <x v="23"/>
    <n v="4"/>
    <x v="23"/>
  </r>
  <r>
    <n v="1040"/>
    <s v="CA-2018-121818"/>
    <d v="2018-11-20T00:00:00"/>
    <d v="2018-11-21T00:00:00"/>
    <s v="First Class"/>
    <s v="JH-15430"/>
    <s v="Jennifer Halladay"/>
    <s v="Consumer"/>
    <s v="United States"/>
    <s v="Burlington"/>
    <s v="North Carolina"/>
    <n v="27217"/>
    <x v="0"/>
    <s v="OFF-AR-10004790"/>
    <x v="1"/>
    <s v="Art"/>
    <s v="Staples in misc. colors"/>
    <n v="28.728000000000002"/>
    <n v="8"/>
    <n v="0"/>
    <n v="6.03"/>
    <n v="2"/>
    <x v="23"/>
    <n v="4"/>
    <x v="23"/>
  </r>
  <r>
    <n v="1041"/>
    <s v="CA-2017-127670"/>
    <d v="2017-03-20T00:00:00"/>
    <d v="2017-03-24T00:00:00"/>
    <s v="Standard Class"/>
    <s v="RD-19660"/>
    <s v="Robert Dilbeck"/>
    <s v="Home Office"/>
    <s v="United States"/>
    <s v="Saint Peters"/>
    <s v="Missouri"/>
    <n v="63376"/>
    <x v="2"/>
    <s v="FUR-TA-10001095"/>
    <x v="0"/>
    <s v="Tables"/>
    <s v="Chromcraft Round Conference Tables"/>
    <n v="697.16"/>
    <n v="6"/>
    <n v="0.2"/>
    <n v="111.55"/>
    <n v="1"/>
    <x v="17"/>
    <n v="1"/>
    <x v="17"/>
  </r>
  <r>
    <n v="1042"/>
    <s v="CA-2017-102981"/>
    <d v="2017-09-06T00:00:00"/>
    <d v="2017-09-09T00:00:00"/>
    <s v="Second Class"/>
    <s v="MO-17500"/>
    <s v="Mary O'Rourke"/>
    <s v="Consumer"/>
    <s v="United States"/>
    <s v="New York City"/>
    <s v="New York"/>
    <n v="10035"/>
    <x v="3"/>
    <s v="TEC-AC-10004761"/>
    <x v="2"/>
    <s v="Accessories"/>
    <s v="Maxell 4.7GB DVD+RW 3/Pack"/>
    <n v="31.86"/>
    <n v="4"/>
    <n v="0.1"/>
    <n v="4.46"/>
    <n v="2"/>
    <x v="21"/>
    <n v="3"/>
    <x v="21"/>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n v="10"/>
    <n v="0"/>
    <n v="195.04"/>
    <n v="2"/>
    <x v="21"/>
    <n v="3"/>
    <x v="21"/>
  </r>
  <r>
    <n v="1044"/>
    <s v="CA-2018-115651"/>
    <d v="2018-07-09T00:00:00"/>
    <d v="2018-07-12T00:00:00"/>
    <s v="First Class"/>
    <s v="NS-18640"/>
    <s v="Noel Staavos"/>
    <s v="Corporate"/>
    <s v="United States"/>
    <s v="Chicago"/>
    <s v="Illinois"/>
    <n v="60610"/>
    <x v="2"/>
    <s v="OFF-AR-10001130"/>
    <x v="1"/>
    <s v="Art"/>
    <s v="Quartet Alpha White Chalk, 12/Pack"/>
    <n v="8.84"/>
    <n v="2"/>
    <n v="0.2"/>
    <n v="1.68"/>
    <n v="2"/>
    <x v="10"/>
    <n v="3"/>
    <x v="10"/>
  </r>
  <r>
    <n v="1045"/>
    <s v="CA-2018-115651"/>
    <d v="2018-07-09T00:00:00"/>
    <d v="2018-07-12T00:00:00"/>
    <s v="First Class"/>
    <s v="NS-18640"/>
    <s v="Noel Staavos"/>
    <s v="Corporate"/>
    <s v="United States"/>
    <s v="Chicago"/>
    <s v="Illinois"/>
    <n v="60610"/>
    <x v="2"/>
    <s v="OFF-AP-10000055"/>
    <x v="1"/>
    <s v="Appliances"/>
    <s v="Belkin F9S820V06 8 Outlet Surge"/>
    <n v="58.463999999999999"/>
    <n v="4"/>
    <n v="0.1"/>
    <n v="15.79"/>
    <n v="2"/>
    <x v="10"/>
    <n v="3"/>
    <x v="10"/>
  </r>
  <r>
    <n v="1046"/>
    <s v="CA-2018-152702"/>
    <d v="2018-10-12T00:00:00"/>
    <d v="2018-10-16T00:00:00"/>
    <s v="Standard Class"/>
    <s v="SN-20710"/>
    <s v="Steve Nguyen"/>
    <s v="Home Office"/>
    <s v="United States"/>
    <s v="Rockford"/>
    <s v="Illinois"/>
    <n v="61107"/>
    <x v="2"/>
    <s v="FUR-CH-10002304"/>
    <x v="0"/>
    <s v="Chairs"/>
    <s v="Global Stack Chair without Arms, Black"/>
    <n v="254.60400000000001"/>
    <n v="8"/>
    <n v="0.1"/>
    <n v="35.64"/>
    <n v="1"/>
    <x v="13"/>
    <n v="4"/>
    <x v="13"/>
  </r>
  <r>
    <n v="1047"/>
    <s v="CA-2017-169103"/>
    <d v="2017-03-08T00:00:00"/>
    <d v="2017-03-13T00:00:00"/>
    <s v="Standard Class"/>
    <s v="ZC-21910"/>
    <s v="Zuschuss Carroll"/>
    <s v="Consumer"/>
    <s v="United States"/>
    <s v="Miami"/>
    <s v="Florida"/>
    <n v="33142"/>
    <x v="0"/>
    <s v="TEC-PH-10001530"/>
    <x v="2"/>
    <s v="Phones"/>
    <s v="Cisco Unified IP Phone 7945G VoIP phone"/>
    <n v="1363.96"/>
    <n v="1"/>
    <n v="0.3"/>
    <n v="-177.31"/>
    <n v="2"/>
    <x v="17"/>
    <n v="1"/>
    <x v="17"/>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n v="102.36"/>
    <n v="8"/>
    <n v="0.3"/>
    <n v="-13.31"/>
    <n v="2"/>
    <x v="17"/>
    <n v="1"/>
    <x v="17"/>
  </r>
  <r>
    <n v="1049"/>
    <s v="CA-2015-139192"/>
    <d v="2015-05-27T00:00:00"/>
    <d v="2015-06-01T00:00:00"/>
    <s v="Second Class"/>
    <s v="LC-16885"/>
    <s v="Lena Creighton"/>
    <s v="Consumer"/>
    <s v="United States"/>
    <s v="San Francisco"/>
    <s v="California"/>
    <n v="94109"/>
    <x v="1"/>
    <s v="TEC-PH-10000486"/>
    <x v="2"/>
    <s v="Phones"/>
    <s v="Plantronics HL10 Handset Lifter"/>
    <n v="1113.5039999999999"/>
    <n v="6"/>
    <n v="0.2"/>
    <n v="211.57"/>
    <n v="2"/>
    <x v="8"/>
    <n v="2"/>
    <x v="8"/>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n v="99.99"/>
    <n v="5"/>
    <n v="0.2"/>
    <n v="33"/>
    <n v="2"/>
    <x v="8"/>
    <n v="2"/>
    <x v="8"/>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n v="168.464"/>
    <n v="2"/>
    <n v="0"/>
    <n v="55.59"/>
    <n v="3"/>
    <x v="38"/>
    <n v="3"/>
    <x v="38"/>
  </r>
  <r>
    <n v="1052"/>
    <s v="US-2016-153500"/>
    <d v="2016-07-03T00:00:00"/>
    <d v="2016-07-05T00:00:00"/>
    <s v="First Class"/>
    <s v="DG-13300"/>
    <s v="Deirdre Greer"/>
    <s v="Corporate"/>
    <s v="United States"/>
    <s v="Philadelphia"/>
    <s v="Pennsylvania"/>
    <n v="19134"/>
    <x v="3"/>
    <s v="OFF-PA-10001307"/>
    <x v="1"/>
    <s v="Paper"/>
    <s v="Important Message Pads, 50 4-1/4 x 5-1/2 Forms per Pad"/>
    <n v="6.72"/>
    <n v="5"/>
    <n v="0.2"/>
    <n v="1.34"/>
    <n v="3"/>
    <x v="38"/>
    <n v="3"/>
    <x v="38"/>
  </r>
  <r>
    <n v="1053"/>
    <s v="US-2016-153500"/>
    <d v="2016-07-03T00:00:00"/>
    <d v="2016-07-05T00:00:00"/>
    <s v="First Class"/>
    <s v="DG-13300"/>
    <s v="Deirdre Greer"/>
    <s v="Corporate"/>
    <s v="United States"/>
    <s v="Philadelphia"/>
    <s v="Pennsylvania"/>
    <n v="19134"/>
    <x v="3"/>
    <s v="FUR-FU-10004460"/>
    <x v="0"/>
    <s v="Furnishings"/>
    <s v="Howard Miller 12&quot; Round Wall Clock"/>
    <n v="282.88799999999998"/>
    <n v="1"/>
    <n v="0.3"/>
    <n v="-87.7"/>
    <n v="3"/>
    <x v="38"/>
    <n v="3"/>
    <x v="38"/>
  </r>
  <r>
    <n v="1054"/>
    <s v="CA-2016-110667"/>
    <d v="2016-04-04T00:00:00"/>
    <d v="2016-04-08T00:00:00"/>
    <s v="Standard Class"/>
    <s v="NF-18595"/>
    <s v="Nicole Fjeld"/>
    <s v="Home Office"/>
    <s v="United States"/>
    <s v="New York City"/>
    <s v="New York"/>
    <n v="10009"/>
    <x v="3"/>
    <s v="OFF-AR-10000716"/>
    <x v="1"/>
    <s v="Art"/>
    <s v="DIXON Ticonderoga Erasable Checking Pencils"/>
    <n v="11.16"/>
    <n v="5"/>
    <n v="0.2"/>
    <n v="0.56000000000000005"/>
    <n v="4"/>
    <x v="19"/>
    <n v="2"/>
    <x v="19"/>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n v="108.4"/>
    <n v="7"/>
    <n v="0.1"/>
    <n v="10.84"/>
    <n v="4"/>
    <x v="19"/>
    <n v="2"/>
    <x v="19"/>
  </r>
  <r>
    <n v="1056"/>
    <s v="CA-2016-110667"/>
    <d v="2016-04-04T00:00:00"/>
    <d v="2016-04-08T00:00:00"/>
    <s v="Standard Class"/>
    <s v="NF-18595"/>
    <s v="Nicole Fjeld"/>
    <s v="Home Office"/>
    <s v="United States"/>
    <s v="New York City"/>
    <s v="New York"/>
    <n v="10009"/>
    <x v="3"/>
    <s v="OFF-BI-10002735"/>
    <x v="1"/>
    <s v="Binders"/>
    <s v="GBC Prestige Therm-A-Bind Covers"/>
    <n v="82.343999999999994"/>
    <n v="1"/>
    <n v="0"/>
    <n v="5.76"/>
    <n v="4"/>
    <x v="19"/>
    <n v="2"/>
    <x v="19"/>
  </r>
  <r>
    <n v="1057"/>
    <s v="CA-2016-110667"/>
    <d v="2016-04-04T00:00:00"/>
    <d v="2016-04-08T00:00:00"/>
    <s v="Standard Class"/>
    <s v="NF-18595"/>
    <s v="Nicole Fjeld"/>
    <s v="Home Office"/>
    <s v="United States"/>
    <s v="New York City"/>
    <s v="New York"/>
    <n v="10009"/>
    <x v="3"/>
    <s v="OFF-BI-10003529"/>
    <x v="1"/>
    <s v="Binders"/>
    <s v="Avery Round Ring Poly Binders"/>
    <n v="9.0879999999999992"/>
    <n v="3"/>
    <n v="0"/>
    <n v="2.36"/>
    <n v="4"/>
    <x v="19"/>
    <n v="2"/>
    <x v="19"/>
  </r>
  <r>
    <n v="1058"/>
    <s v="CA-2018-167150"/>
    <d v="2018-12-10T00:00:00"/>
    <d v="2018-12-17T00:00:00"/>
    <s v="Standard Class"/>
    <s v="BP-11185"/>
    <s v="Ben Peterman"/>
    <s v="Corporate"/>
    <s v="United States"/>
    <s v="San Diego"/>
    <s v="California"/>
    <n v="92037"/>
    <x v="1"/>
    <s v="OFF-BI-10001097"/>
    <x v="1"/>
    <s v="Binders"/>
    <s v="Avery Hole Reinforcements"/>
    <n v="19.936"/>
    <n v="8"/>
    <n v="0"/>
    <n v="1.79"/>
    <n v="2"/>
    <x v="22"/>
    <n v="4"/>
    <x v="22"/>
  </r>
  <r>
    <n v="1059"/>
    <s v="CA-2018-167150"/>
    <d v="2018-12-10T00:00:00"/>
    <d v="2018-12-17T00:00:00"/>
    <s v="Standard Class"/>
    <s v="BP-11185"/>
    <s v="Ben Peterman"/>
    <s v="Corporate"/>
    <s v="United States"/>
    <s v="San Diego"/>
    <s v="California"/>
    <n v="92037"/>
    <x v="1"/>
    <s v="OFF-BI-10001597"/>
    <x v="1"/>
    <s v="Binders"/>
    <s v="Wilson Jones Ledger-Size, Piano-Hinge Binder, 2&quot;, Blue"/>
    <n v="65.567999999999998"/>
    <n v="10"/>
    <n v="0.2"/>
    <n v="22.29"/>
    <n v="2"/>
    <x v="22"/>
    <n v="4"/>
    <x v="22"/>
  </r>
  <r>
    <n v="1060"/>
    <s v="CA-2017-105284"/>
    <d v="2017-11-24T00:00:00"/>
    <d v="2017-12-01T00:00:00"/>
    <s v="Standard Class"/>
    <s v="MG-17650"/>
    <s v="Matthew Grinstein"/>
    <s v="Home Office"/>
    <s v="United States"/>
    <s v="Philadelphia"/>
    <s v="Pennsylvania"/>
    <n v="19143"/>
    <x v="3"/>
    <s v="OFF-FA-10001754"/>
    <x v="1"/>
    <s v="Fasteners"/>
    <s v="Stockwell Gold Paper Clips"/>
    <n v="4.4160000000000004"/>
    <n v="7"/>
    <n v="0.1"/>
    <n v="0.84"/>
    <n v="1"/>
    <x v="0"/>
    <n v="4"/>
    <x v="0"/>
  </r>
  <r>
    <n v="1061"/>
    <s v="US-2016-125374"/>
    <d v="2016-03-23T00:00:00"/>
    <d v="2016-03-29T00:00:00"/>
    <s v="Standard Class"/>
    <s v="JD-16060"/>
    <s v="Julia Dunbar"/>
    <s v="Consumer"/>
    <s v="United States"/>
    <s v="Houston"/>
    <s v="Texas"/>
    <n v="77095"/>
    <x v="2"/>
    <s v="FUR-CH-10003396"/>
    <x v="0"/>
    <s v="Chairs"/>
    <s v="Global Deluxe Steno Chair"/>
    <n v="107.77200000000001"/>
    <n v="4"/>
    <n v="0.1"/>
    <n v="25.87"/>
    <n v="1"/>
    <x v="29"/>
    <n v="1"/>
    <x v="29"/>
  </r>
  <r>
    <n v="1062"/>
    <s v="CA-2016-161263"/>
    <d v="2016-04-16T00:00:00"/>
    <d v="2016-04-21T00:00:00"/>
    <s v="Standard Class"/>
    <s v="TS-21160"/>
    <s v="Theresa Swint"/>
    <s v="Corporate"/>
    <s v="United States"/>
    <s v="Toledo"/>
    <s v="Ohio"/>
    <n v="43615"/>
    <x v="3"/>
    <s v="OFF-AP-10002350"/>
    <x v="1"/>
    <s v="Appliances"/>
    <s v="Belkin F9H710-06 7 Outlet SurgeMaster Surge Protector"/>
    <n v="45.216000000000001"/>
    <n v="7"/>
    <n v="0"/>
    <n v="14.02"/>
    <n v="6"/>
    <x v="19"/>
    <n v="2"/>
    <x v="19"/>
  </r>
  <r>
    <n v="1063"/>
    <s v="CA-2016-161263"/>
    <d v="2016-04-16T00:00:00"/>
    <d v="2016-04-21T00:00:00"/>
    <s v="Standard Class"/>
    <s v="TS-21160"/>
    <s v="Theresa Swint"/>
    <s v="Corporate"/>
    <s v="United States"/>
    <s v="Toledo"/>
    <s v="Ohio"/>
    <n v="43615"/>
    <x v="3"/>
    <s v="OFF-FA-10004838"/>
    <x v="1"/>
    <s v="Fasteners"/>
    <s v="Super Bands, 12/Pack"/>
    <n v="10.416"/>
    <n v="3"/>
    <n v="0.1"/>
    <n v="0.52"/>
    <n v="6"/>
    <x v="19"/>
    <n v="2"/>
    <x v="19"/>
  </r>
  <r>
    <n v="1064"/>
    <s v="CA-2016-161263"/>
    <d v="2016-04-16T00:00:00"/>
    <d v="2016-04-21T00:00:00"/>
    <s v="Standard Class"/>
    <s v="TS-21160"/>
    <s v="Theresa Swint"/>
    <s v="Corporate"/>
    <s v="United States"/>
    <s v="Toledo"/>
    <s v="Ohio"/>
    <n v="43615"/>
    <x v="3"/>
    <s v="OFF-AR-10004757"/>
    <x v="1"/>
    <s v="Art"/>
    <s v="Crayola Colored Pencils"/>
    <n v="7.8719999999999999"/>
    <n v="8"/>
    <n v="0"/>
    <n v="0.71"/>
    <n v="6"/>
    <x v="19"/>
    <n v="2"/>
    <x v="19"/>
  </r>
  <r>
    <n v="1065"/>
    <s v="CA-2016-161263"/>
    <d v="2016-04-16T00:00:00"/>
    <d v="2016-04-21T00:00:00"/>
    <s v="Standard Class"/>
    <s v="TS-21160"/>
    <s v="Theresa Swint"/>
    <s v="Corporate"/>
    <s v="United States"/>
    <s v="Toledo"/>
    <s v="Ohio"/>
    <n v="43615"/>
    <x v="3"/>
    <s v="TEC-PH-10002115"/>
    <x v="2"/>
    <s v="Phones"/>
    <s v="Plantronics 81402"/>
    <n v="118.782"/>
    <n v="9"/>
    <n v="0.3"/>
    <n v="-39.200000000000003"/>
    <n v="6"/>
    <x v="19"/>
    <n v="2"/>
    <x v="19"/>
  </r>
  <r>
    <n v="1066"/>
    <s v="CA-2016-161263"/>
    <d v="2016-04-16T00:00:00"/>
    <d v="2016-04-21T00:00:00"/>
    <s v="Standard Class"/>
    <s v="TS-21160"/>
    <s v="Theresa Swint"/>
    <s v="Corporate"/>
    <s v="United States"/>
    <s v="Toledo"/>
    <s v="Ohio"/>
    <n v="43615"/>
    <x v="3"/>
    <s v="OFF-FA-10003059"/>
    <x v="1"/>
    <s v="Fasteners"/>
    <s v="Assorted Color Push Pins"/>
    <n v="1.448"/>
    <n v="3"/>
    <n v="0.3"/>
    <n v="-0.49"/>
    <n v="6"/>
    <x v="19"/>
    <n v="2"/>
    <x v="19"/>
  </r>
  <r>
    <n v="1067"/>
    <s v="CA-2016-161263"/>
    <d v="2016-04-16T00:00:00"/>
    <d v="2016-04-21T00:00:00"/>
    <s v="Standard Class"/>
    <s v="TS-21160"/>
    <s v="Theresa Swint"/>
    <s v="Corporate"/>
    <s v="United States"/>
    <s v="Toledo"/>
    <s v="Ohio"/>
    <n v="43615"/>
    <x v="3"/>
    <s v="OFF-BI-10004330"/>
    <x v="1"/>
    <s v="Binders"/>
    <s v="GBC Velobind Prepunched Cover Sets, Regency Series"/>
    <n v="55.47"/>
    <n v="8"/>
    <n v="0.1"/>
    <n v="17.2"/>
    <n v="6"/>
    <x v="19"/>
    <n v="2"/>
    <x v="19"/>
  </r>
  <r>
    <n v="1068"/>
    <s v="CA-2017-157686"/>
    <d v="2017-10-01T00:00:00"/>
    <d v="2017-10-02T00:00:00"/>
    <s v="First Class"/>
    <s v="BD-11620"/>
    <s v="Brian DeCherney"/>
    <s v="Consumer"/>
    <s v="United States"/>
    <s v="San Francisco"/>
    <s v="California"/>
    <n v="94122"/>
    <x v="1"/>
    <s v="FUR-CH-10001146"/>
    <x v="0"/>
    <s v="Chairs"/>
    <s v="Global Value Mid-Back Manager's Chair, Gray"/>
    <n v="194.84800000000001"/>
    <n v="3"/>
    <n v="0.2"/>
    <n v="44.82"/>
    <n v="1"/>
    <x v="32"/>
    <n v="4"/>
    <x v="32"/>
  </r>
  <r>
    <n v="1069"/>
    <s v="US-2018-139955"/>
    <d v="2018-09-28T00:00:00"/>
    <d v="2018-09-30T00:00:00"/>
    <s v="Second Class"/>
    <s v="CM-12160"/>
    <s v="Charles McCrossin"/>
    <s v="Consumer"/>
    <s v="United States"/>
    <s v="Brownsville"/>
    <s v="Texas"/>
    <n v="78521"/>
    <x v="2"/>
    <s v="OFF-SU-10001935"/>
    <x v="1"/>
    <s v="Supplies"/>
    <s v="Staple remover"/>
    <n v="1.744"/>
    <n v="2"/>
    <n v="0.3"/>
    <n v="-0.23"/>
    <n v="1"/>
    <x v="15"/>
    <n v="3"/>
    <x v="15"/>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n v="25.175999999999998"/>
    <n v="2"/>
    <n v="0"/>
    <n v="7.55"/>
    <n v="1"/>
    <x v="38"/>
    <n v="3"/>
    <x v="38"/>
  </r>
  <r>
    <n v="1071"/>
    <s v="CA-2016-144652"/>
    <d v="2016-11-20T00:00:00"/>
    <d v="2016-11-26T00:00:00"/>
    <s v="Standard Class"/>
    <s v="SN-20560"/>
    <s v="Skye Norling"/>
    <s v="Home Office"/>
    <s v="United States"/>
    <s v="Los Angeles"/>
    <s v="California"/>
    <n v="90008"/>
    <x v="1"/>
    <s v="OFF-AR-10003732"/>
    <x v="1"/>
    <s v="Art"/>
    <s v="Newell 333"/>
    <n v="19.46"/>
    <n v="6"/>
    <n v="0"/>
    <n v="3.5"/>
    <n v="1"/>
    <x v="6"/>
    <n v="4"/>
    <x v="6"/>
  </r>
  <r>
    <n v="1072"/>
    <s v="CA-2017-152814"/>
    <d v="2017-04-28T00:00:00"/>
    <d v="2017-05-02T00:00:00"/>
    <s v="Standard Class"/>
    <s v="EH-14005"/>
    <s v="Erica Hernandez"/>
    <s v="Home Office"/>
    <s v="United States"/>
    <s v="Denver"/>
    <s v="Colorado"/>
    <n v="80219"/>
    <x v="1"/>
    <s v="OFF-PA-10001970"/>
    <x v="1"/>
    <s v="Paper"/>
    <s v="Xerox 1881"/>
    <n v="29.472000000000001"/>
    <n v="1"/>
    <n v="0.1"/>
    <n v="3.24"/>
    <n v="1"/>
    <x v="25"/>
    <n v="2"/>
    <x v="25"/>
  </r>
  <r>
    <n v="1073"/>
    <s v="CA-2018-106943"/>
    <d v="2018-11-14T00:00:00"/>
    <d v="2018-11-19T00:00:00"/>
    <s v="Standard Class"/>
    <s v="FO-14305"/>
    <s v="Frank Olsen"/>
    <s v="Consumer"/>
    <s v="United States"/>
    <s v="New York City"/>
    <s v="New York"/>
    <n v="10035"/>
    <x v="3"/>
    <s v="OFF-BI-10003669"/>
    <x v="1"/>
    <s v="Binders"/>
    <s v="3M Organizer Strips"/>
    <n v="8.64"/>
    <n v="3"/>
    <n v="0.2"/>
    <n v="3.02"/>
    <n v="1"/>
    <x v="23"/>
    <n v="4"/>
    <x v="23"/>
  </r>
  <r>
    <n v="1074"/>
    <s v="CA-2017-134348"/>
    <d v="2017-11-12T00:00:00"/>
    <d v="2017-11-19T00:00:00"/>
    <s v="Standard Class"/>
    <s v="MS-17710"/>
    <s v="Maurice Satty"/>
    <s v="Consumer"/>
    <s v="United States"/>
    <s v="Mesa"/>
    <s v="Arizona"/>
    <n v="85204"/>
    <x v="1"/>
    <s v="OFF-BI-10003727"/>
    <x v="1"/>
    <s v="Binders"/>
    <s v="Avery Durable Slant Ring Binders With Label Holder"/>
    <n v="6.27"/>
    <n v="8"/>
    <n v="0"/>
    <n v="0.69"/>
    <n v="3"/>
    <x v="0"/>
    <n v="4"/>
    <x v="0"/>
  </r>
  <r>
    <n v="1075"/>
    <s v="CA-2017-134348"/>
    <d v="2017-11-12T00:00:00"/>
    <d v="2017-11-19T00:00:00"/>
    <s v="Standard Class"/>
    <s v="MS-17710"/>
    <s v="Maurice Satty"/>
    <s v="Consumer"/>
    <s v="United States"/>
    <s v="Mesa"/>
    <s v="Arizona"/>
    <n v="85204"/>
    <x v="1"/>
    <s v="OFF-BI-10004967"/>
    <x v="1"/>
    <s v="Binders"/>
    <s v="Round Ring Binders"/>
    <n v="4.3680000000000003"/>
    <n v="7"/>
    <n v="0.1"/>
    <n v="0.79"/>
    <n v="3"/>
    <x v="0"/>
    <n v="4"/>
    <x v="0"/>
  </r>
  <r>
    <n v="1076"/>
    <s v="CA-2017-134348"/>
    <d v="2017-11-12T00:00:00"/>
    <d v="2017-11-19T00:00:00"/>
    <s v="Standard Class"/>
    <s v="MS-17710"/>
    <s v="Maurice Satty"/>
    <s v="Consumer"/>
    <s v="United States"/>
    <s v="Mesa"/>
    <s v="Arizona"/>
    <n v="85204"/>
    <x v="1"/>
    <s v="TEC-AC-10003447"/>
    <x v="2"/>
    <s v="Accessories"/>
    <s v="Micropad Numeric Keypads"/>
    <n v="31.984000000000002"/>
    <n v="6"/>
    <n v="0"/>
    <n v="8"/>
    <n v="3"/>
    <x v="0"/>
    <n v="4"/>
    <x v="0"/>
  </r>
  <r>
    <n v="1077"/>
    <s v="CA-2017-161781"/>
    <d v="2017-09-29T00:00:00"/>
    <d v="2017-09-30T00:00:00"/>
    <s v="First Class"/>
    <s v="CC-12100"/>
    <s v="Chad Cunningham"/>
    <s v="Home Office"/>
    <s v="United States"/>
    <s v="Columbus"/>
    <s v="Indiana"/>
    <n v="47201"/>
    <x v="2"/>
    <s v="OFF-AR-10000255"/>
    <x v="1"/>
    <s v="Art"/>
    <s v="Newell 328"/>
    <n v="40.880000000000003"/>
    <n v="8"/>
    <n v="0.1"/>
    <n v="11.86"/>
    <n v="1"/>
    <x v="21"/>
    <n v="3"/>
    <x v="21"/>
  </r>
  <r>
    <n v="1078"/>
    <s v="CA-2018-132521"/>
    <d v="2018-09-23T00:00:00"/>
    <d v="2018-09-25T00:00:00"/>
    <s v="Second Class"/>
    <s v="DW-13540"/>
    <s v="Don Weiss"/>
    <s v="Consumer"/>
    <s v="United States"/>
    <s v="Seattle"/>
    <s v="Washington"/>
    <n v="98105"/>
    <x v="1"/>
    <s v="OFF-AP-10002191"/>
    <x v="1"/>
    <s v="Appliances"/>
    <s v="Belkin 8 Outlet SurgeMaster II Gold Surge Protector"/>
    <n v="119.96"/>
    <n v="4"/>
    <n v="0"/>
    <n v="34.79"/>
    <n v="3"/>
    <x v="15"/>
    <n v="3"/>
    <x v="15"/>
  </r>
  <r>
    <n v="1079"/>
    <s v="CA-2018-132521"/>
    <d v="2018-09-23T00:00:00"/>
    <d v="2018-09-25T00:00:00"/>
    <s v="Second Class"/>
    <s v="DW-13540"/>
    <s v="Don Weiss"/>
    <s v="Consumer"/>
    <s v="United States"/>
    <s v="Seattle"/>
    <s v="Washington"/>
    <n v="98105"/>
    <x v="1"/>
    <s v="OFF-ST-10001325"/>
    <x v="1"/>
    <s v="Storage"/>
    <s v="Sterilite Officeware Hinged File Box"/>
    <n v="31.44"/>
    <n v="9"/>
    <n v="0"/>
    <n v="6.29"/>
    <n v="3"/>
    <x v="15"/>
    <n v="3"/>
    <x v="15"/>
  </r>
  <r>
    <n v="1080"/>
    <s v="CA-2018-132521"/>
    <d v="2018-09-23T00:00:00"/>
    <d v="2018-09-25T00:00:00"/>
    <s v="Second Class"/>
    <s v="DW-13540"/>
    <s v="Don Weiss"/>
    <s v="Consumer"/>
    <s v="United States"/>
    <s v="Seattle"/>
    <s v="Washington"/>
    <n v="98105"/>
    <x v="1"/>
    <s v="OFF-BI-10000404"/>
    <x v="1"/>
    <s v="Binders"/>
    <s v="Avery Printable Repositionable Plastic Tabs"/>
    <n v="6.88"/>
    <n v="5"/>
    <n v="0.2"/>
    <n v="1.17"/>
    <n v="3"/>
    <x v="15"/>
    <n v="3"/>
    <x v="15"/>
  </r>
  <r>
    <n v="1081"/>
    <s v="CA-2016-110016"/>
    <d v="2016-11-29T00:00:00"/>
    <d v="2016-12-04T00:00:00"/>
    <s v="Standard Class"/>
    <s v="BT-11395"/>
    <s v="Bill Tyler"/>
    <s v="Corporate"/>
    <s v="United States"/>
    <s v="Detroit"/>
    <s v="Michigan"/>
    <n v="48227"/>
    <x v="2"/>
    <s v="OFF-PA-10000349"/>
    <x v="1"/>
    <s v="Paper"/>
    <s v="Easy-staple paper"/>
    <n v="19.920000000000002"/>
    <n v="1"/>
    <n v="0.3"/>
    <n v="-6.97"/>
    <n v="2"/>
    <x v="6"/>
    <n v="4"/>
    <x v="6"/>
  </r>
  <r>
    <n v="1082"/>
    <s v="CA-2016-110016"/>
    <d v="2016-11-29T00:00:00"/>
    <d v="2016-12-04T00:00:00"/>
    <s v="Standard Class"/>
    <s v="BT-11395"/>
    <s v="Bill Tyler"/>
    <s v="Corporate"/>
    <s v="United States"/>
    <s v="Detroit"/>
    <s v="Michigan"/>
    <n v="48227"/>
    <x v="2"/>
    <s v="FUR-CH-10002880"/>
    <x v="0"/>
    <s v="Chairs"/>
    <s v="Global High-Back Leather Tilter, Burgundy"/>
    <n v="1106.9100000000001"/>
    <n v="4"/>
    <n v="0"/>
    <n v="99.62"/>
    <n v="2"/>
    <x v="6"/>
    <n v="4"/>
    <x v="6"/>
  </r>
  <r>
    <n v="1083"/>
    <s v="US-2017-143819"/>
    <d v="2017-03-01T00:00:00"/>
    <d v="2017-03-05T00:00:00"/>
    <s v="Standard Class"/>
    <s v="KD-16270"/>
    <s v="Karen Daniels"/>
    <s v="Consumer"/>
    <s v="United States"/>
    <s v="Yonkers"/>
    <s v="New York"/>
    <n v="10701"/>
    <x v="3"/>
    <s v="FUR-TA-10001095"/>
    <x v="0"/>
    <s v="Tables"/>
    <s v="Chromcraft Round Conference Tables"/>
    <n v="836.59199999999998"/>
    <n v="1"/>
    <n v="0.1"/>
    <n v="259.33999999999997"/>
    <n v="4"/>
    <x v="17"/>
    <n v="1"/>
    <x v="17"/>
  </r>
  <r>
    <n v="1084"/>
    <s v="US-2017-143819"/>
    <d v="2017-03-01T00:00:00"/>
    <d v="2017-03-05T00:00:00"/>
    <s v="Standard Class"/>
    <s v="KD-16270"/>
    <s v="Karen Daniels"/>
    <s v="Consumer"/>
    <s v="United States"/>
    <s v="Yonkers"/>
    <s v="New York"/>
    <n v="10701"/>
    <x v="3"/>
    <s v="OFF-PA-10003127"/>
    <x v="1"/>
    <s v="Paper"/>
    <s v="Easy-staple paper"/>
    <n v="26.38"/>
    <n v="6"/>
    <n v="0.3"/>
    <n v="-3.17"/>
    <n v="4"/>
    <x v="17"/>
    <n v="1"/>
    <x v="17"/>
  </r>
  <r>
    <n v="1085"/>
    <s v="US-2017-143819"/>
    <d v="2017-03-01T00:00:00"/>
    <d v="2017-03-05T00:00:00"/>
    <s v="Standard Class"/>
    <s v="KD-16270"/>
    <s v="Karen Daniels"/>
    <s v="Consumer"/>
    <s v="United States"/>
    <s v="Yonkers"/>
    <s v="New York"/>
    <n v="10701"/>
    <x v="3"/>
    <s v="OFF-ST-10003208"/>
    <x v="1"/>
    <s v="Storage"/>
    <s v="Adjustable Depth Letter/Legal Cart"/>
    <n v="362.92"/>
    <n v="7"/>
    <n v="0.3"/>
    <n v="-18.149999999999999"/>
    <n v="4"/>
    <x v="17"/>
    <n v="1"/>
    <x v="17"/>
  </r>
  <r>
    <n v="1086"/>
    <s v="US-2017-143819"/>
    <d v="2017-03-01T00:00:00"/>
    <d v="2017-03-05T00:00:00"/>
    <s v="Standard Class"/>
    <s v="KD-16270"/>
    <s v="Karen Daniels"/>
    <s v="Consumer"/>
    <s v="United States"/>
    <s v="Yonkers"/>
    <s v="New York"/>
    <n v="10701"/>
    <x v="3"/>
    <s v="TEC-MA-10003979"/>
    <x v="2"/>
    <s v="Machines"/>
    <s v="Ativa V4110MDD Micro-Cut Shredder"/>
    <n v="4899.93"/>
    <n v="10"/>
    <n v="0"/>
    <n v="1616.98"/>
    <n v="4"/>
    <x v="17"/>
    <n v="1"/>
    <x v="17"/>
  </r>
  <r>
    <n v="1087"/>
    <s v="CA-2017-167584"/>
    <d v="2017-08-12T00:00:00"/>
    <d v="2017-08-12T00:00:00"/>
    <s v="Same Day"/>
    <s v="LC-16870"/>
    <s v="Lena Cacioppo"/>
    <s v="Consumer"/>
    <s v="United States"/>
    <s v="Des Moines"/>
    <s v="Iowa"/>
    <n v="50315"/>
    <x v="2"/>
    <s v="OFF-PA-10000029"/>
    <x v="1"/>
    <s v="Paper"/>
    <s v="Xerox 224"/>
    <n v="6.48"/>
    <n v="8"/>
    <n v="0"/>
    <n v="0.32"/>
    <n v="1"/>
    <x v="28"/>
    <n v="3"/>
    <x v="28"/>
  </r>
  <r>
    <n v="1088"/>
    <s v="CA-2017-166163"/>
    <d v="2017-08-15T00:00:00"/>
    <d v="2017-08-20T00:00:00"/>
    <s v="Second Class"/>
    <s v="CY-12745"/>
    <s v="Craig Yedwab"/>
    <s v="Corporate"/>
    <s v="United States"/>
    <s v="Oakland"/>
    <s v="California"/>
    <n v="94601"/>
    <x v="1"/>
    <s v="TEC-PH-10004896"/>
    <x v="2"/>
    <s v="Phones"/>
    <s v="Nokia Lumia 521 (T-Mobile)"/>
    <n v="71.975999999999999"/>
    <n v="10"/>
    <n v="0"/>
    <n v="20.87"/>
    <n v="2"/>
    <x v="28"/>
    <n v="3"/>
    <x v="28"/>
  </r>
  <r>
    <n v="1089"/>
    <s v="CA-2017-166163"/>
    <d v="2017-08-15T00:00:00"/>
    <d v="2017-08-20T00:00:00"/>
    <s v="Second Class"/>
    <s v="CY-12745"/>
    <s v="Craig Yedwab"/>
    <s v="Corporate"/>
    <s v="United States"/>
    <s v="Oakland"/>
    <s v="California"/>
    <n v="94601"/>
    <x v="1"/>
    <s v="OFF-LA-10000452"/>
    <x v="1"/>
    <s v="Labels"/>
    <s v="Avery 488"/>
    <n v="3.15"/>
    <n v="3"/>
    <n v="0.3"/>
    <n v="-0.44"/>
    <n v="2"/>
    <x v="28"/>
    <n v="3"/>
    <x v="28"/>
  </r>
  <r>
    <n v="1090"/>
    <s v="CA-2018-158407"/>
    <d v="2018-06-04T00:00:00"/>
    <d v="2018-06-10T00:00:00"/>
    <s v="Standard Class"/>
    <s v="LW-16990"/>
    <s v="Lindsay Williams"/>
    <s v="Corporate"/>
    <s v="United States"/>
    <s v="Monroe"/>
    <s v="North Carolina"/>
    <n v="28110"/>
    <x v="0"/>
    <s v="FUR-FU-10001967"/>
    <x v="0"/>
    <s v="Furnishings"/>
    <s v="Telescoping Adjustable Floor Lamp"/>
    <n v="31.984000000000002"/>
    <n v="10"/>
    <n v="0.3"/>
    <n v="-4.4800000000000004"/>
    <n v="2"/>
    <x v="27"/>
    <n v="2"/>
    <x v="27"/>
  </r>
  <r>
    <n v="1091"/>
    <s v="CA-2018-158407"/>
    <d v="2018-06-04T00:00:00"/>
    <d v="2018-06-10T00:00:00"/>
    <s v="Standard Class"/>
    <s v="LW-16990"/>
    <s v="Lindsay Williams"/>
    <s v="Corporate"/>
    <s v="United States"/>
    <s v="Monroe"/>
    <s v="North Carolina"/>
    <n v="28110"/>
    <x v="0"/>
    <s v="TEC-PH-10001819"/>
    <x v="2"/>
    <s v="Phones"/>
    <s v="Innergie mMini Combo Duo USB Travel Charging Kit"/>
    <n v="71.983999999999995"/>
    <n v="1"/>
    <n v="0.3"/>
    <n v="-23.03"/>
    <n v="2"/>
    <x v="27"/>
    <n v="2"/>
    <x v="27"/>
  </r>
  <r>
    <n v="1092"/>
    <s v="CA-2016-143490"/>
    <d v="2016-12-06T00:00:00"/>
    <d v="2016-12-13T00:00:00"/>
    <s v="Standard Class"/>
    <s v="NP-18325"/>
    <s v="Naresj Patel"/>
    <s v="Consumer"/>
    <s v="United States"/>
    <s v="San Diego"/>
    <s v="California"/>
    <n v="92105"/>
    <x v="1"/>
    <s v="OFF-AR-10002952"/>
    <x v="1"/>
    <s v="Art"/>
    <s v="Stanley Contemporary Battery Pencil Sharpeners"/>
    <n v="120.15"/>
    <n v="8"/>
    <n v="0.2"/>
    <n v="40.85"/>
    <n v="2"/>
    <x v="14"/>
    <n v="4"/>
    <x v="14"/>
  </r>
  <r>
    <n v="1093"/>
    <s v="CA-2016-143490"/>
    <d v="2016-12-06T00:00:00"/>
    <d v="2016-12-13T00:00:00"/>
    <s v="Standard Class"/>
    <s v="NP-18325"/>
    <s v="Naresj Patel"/>
    <s v="Consumer"/>
    <s v="United States"/>
    <s v="San Diego"/>
    <s v="California"/>
    <n v="92105"/>
    <x v="1"/>
    <s v="TEC-PH-10000576"/>
    <x v="2"/>
    <s v="Phones"/>
    <s v="AT&amp;T 1080 Corded phone"/>
    <n v="219.184"/>
    <n v="1"/>
    <n v="0"/>
    <n v="35.07"/>
    <n v="2"/>
    <x v="14"/>
    <n v="4"/>
    <x v="14"/>
  </r>
  <r>
    <n v="1094"/>
    <s v="CA-2016-165085"/>
    <d v="2016-12-27T00:00:00"/>
    <d v="2016-12-31T00:00:00"/>
    <s v="Standard Class"/>
    <s v="BT-11485"/>
    <s v="Brad Thomas"/>
    <s v="Home Office"/>
    <s v="United States"/>
    <s v="Clinton"/>
    <s v="Maryland"/>
    <n v="20735"/>
    <x v="3"/>
    <s v="OFF-PA-10000605"/>
    <x v="1"/>
    <s v="Paper"/>
    <s v="Xerox 1950"/>
    <n v="28.9"/>
    <n v="8"/>
    <n v="0"/>
    <n v="4.91"/>
    <n v="2"/>
    <x v="14"/>
    <n v="4"/>
    <x v="14"/>
  </r>
  <r>
    <n v="1095"/>
    <s v="CA-2016-165085"/>
    <d v="2016-12-27T00:00:00"/>
    <d v="2016-12-31T00:00:00"/>
    <s v="Standard Class"/>
    <s v="BT-11485"/>
    <s v="Brad Thomas"/>
    <s v="Home Office"/>
    <s v="United States"/>
    <s v="Clinton"/>
    <s v="Maryland"/>
    <n v="20735"/>
    <x v="3"/>
    <s v="OFF-AP-10002518"/>
    <x v="1"/>
    <s v="Appliances"/>
    <s v="Kensington 7 Outlet MasterPiece Power Center"/>
    <n v="355.96"/>
    <n v="10"/>
    <n v="0.2"/>
    <n v="117.47"/>
    <n v="2"/>
    <x v="14"/>
    <n v="4"/>
    <x v="14"/>
  </r>
  <r>
    <n v="1096"/>
    <s v="CA-2018-160423"/>
    <d v="2018-01-21T00:00:00"/>
    <d v="2018-01-26T00:00:00"/>
    <s v="Standard Class"/>
    <s v="PS-19045"/>
    <s v="Penelope Sewall"/>
    <s v="Home Office"/>
    <s v="United States"/>
    <s v="Charlotte"/>
    <s v="North Carolina"/>
    <n v="28205"/>
    <x v="0"/>
    <s v="OFF-ST-10004340"/>
    <x v="1"/>
    <s v="Storage"/>
    <s v="Fellowes Mobile File Cart, Black"/>
    <n v="348.20800000000003"/>
    <n v="9"/>
    <n v="0"/>
    <n v="69.64"/>
    <n v="2"/>
    <x v="44"/>
    <n v="1"/>
    <x v="44"/>
  </r>
  <r>
    <n v="1097"/>
    <s v="CA-2018-160423"/>
    <d v="2018-01-21T00:00:00"/>
    <d v="2018-01-26T00:00:00"/>
    <s v="Standard Class"/>
    <s v="PS-19045"/>
    <s v="Penelope Sewall"/>
    <s v="Home Office"/>
    <s v="United States"/>
    <s v="Charlotte"/>
    <s v="North Carolina"/>
    <n v="28205"/>
    <x v="0"/>
    <s v="OFF-BI-10004001"/>
    <x v="1"/>
    <s v="Binders"/>
    <s v="GBC Recycled VeloBinder Covers"/>
    <n v="35.783999999999999"/>
    <n v="2"/>
    <n v="0.1"/>
    <n v="5.73"/>
    <n v="2"/>
    <x v="44"/>
    <n v="1"/>
    <x v="44"/>
  </r>
  <r>
    <n v="1098"/>
    <s v="CA-2015-159338"/>
    <d v="2015-06-25T00:00:00"/>
    <d v="2015-06-28T00:00:00"/>
    <s v="First Class"/>
    <s v="NS-18640"/>
    <s v="Noel Staavos"/>
    <s v="Corporate"/>
    <s v="United States"/>
    <s v="Los Angeles"/>
    <s v="California"/>
    <n v="90049"/>
    <x v="1"/>
    <s v="FUR-TA-10004147"/>
    <x v="0"/>
    <s v="Tables"/>
    <s v="Hon 4060 Series Tables"/>
    <n v="447.84"/>
    <n v="6"/>
    <n v="0.2"/>
    <n v="80.61"/>
    <n v="1"/>
    <x v="3"/>
    <n v="2"/>
    <x v="3"/>
  </r>
  <r>
    <n v="1099"/>
    <s v="CA-2017-107216"/>
    <d v="2017-06-14T00:00:00"/>
    <d v="2017-06-17T00:00:00"/>
    <s v="First Class"/>
    <s v="PV-18985"/>
    <s v="Paul Van Hugh"/>
    <s v="Home Office"/>
    <s v="United States"/>
    <s v="San Francisco"/>
    <s v="California"/>
    <n v="94122"/>
    <x v="1"/>
    <s v="OFF-AR-10001545"/>
    <x v="1"/>
    <s v="Art"/>
    <s v="Newell 326"/>
    <n v="7.04"/>
    <n v="9"/>
    <n v="0.3"/>
    <n v="-0.92"/>
    <n v="4"/>
    <x v="1"/>
    <n v="2"/>
    <x v="1"/>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n v="8.73"/>
    <n v="8"/>
    <n v="0.3"/>
    <n v="-0.87"/>
    <n v="4"/>
    <x v="1"/>
    <n v="2"/>
    <x v="1"/>
  </r>
  <r>
    <n v="1101"/>
    <s v="CA-2017-107216"/>
    <d v="2017-06-14T00:00:00"/>
    <d v="2017-06-17T00:00:00"/>
    <s v="First Class"/>
    <s v="PV-18985"/>
    <s v="Paul Van Hugh"/>
    <s v="Home Office"/>
    <s v="United States"/>
    <s v="San Francisco"/>
    <s v="California"/>
    <n v="94122"/>
    <x v="1"/>
    <s v="TEC-AC-10001013"/>
    <x v="2"/>
    <s v="Accessories"/>
    <s v="Logitech ClearChat Comfort/USB Headset H390"/>
    <n v="29.29"/>
    <n v="2"/>
    <n v="0.2"/>
    <n v="9.9600000000000009"/>
    <n v="4"/>
    <x v="1"/>
    <n v="2"/>
    <x v="1"/>
  </r>
  <r>
    <n v="1102"/>
    <s v="CA-2017-107216"/>
    <d v="2017-06-14T00:00:00"/>
    <d v="2017-06-17T00:00:00"/>
    <s v="First Class"/>
    <s v="PV-18985"/>
    <s v="Paul Van Hugh"/>
    <s v="Home Office"/>
    <s v="United States"/>
    <s v="San Francisco"/>
    <s v="California"/>
    <n v="94122"/>
    <x v="1"/>
    <s v="OFF-AR-10002255"/>
    <x v="1"/>
    <s v="Art"/>
    <s v="Newell 346"/>
    <n v="8.64"/>
    <n v="1"/>
    <n v="0.3"/>
    <n v="-1.99"/>
    <n v="4"/>
    <x v="1"/>
    <n v="2"/>
    <x v="1"/>
  </r>
  <r>
    <n v="1103"/>
    <s v="US-2018-145863"/>
    <d v="2018-04-21T00:00:00"/>
    <d v="2018-04-27T00:00:00"/>
    <s v="Standard Class"/>
    <s v="RP-19390"/>
    <s v="Resi PÃ¶lking"/>
    <s v="Consumer"/>
    <s v="United States"/>
    <s v="Houston"/>
    <s v="Texas"/>
    <n v="77041"/>
    <x v="2"/>
    <s v="OFF-BI-10004140"/>
    <x v="1"/>
    <s v="Binders"/>
    <s v="Avery Non-Stick Binders"/>
    <n v="2.694"/>
    <n v="7"/>
    <n v="0.2"/>
    <n v="0.13"/>
    <n v="2"/>
    <x v="4"/>
    <n v="2"/>
    <x v="4"/>
  </r>
  <r>
    <n v="1104"/>
    <s v="US-2018-145863"/>
    <d v="2018-04-21T00:00:00"/>
    <d v="2018-04-27T00:00:00"/>
    <s v="Standard Class"/>
    <s v="RP-19390"/>
    <s v="Resi PÃ¶lking"/>
    <s v="Consumer"/>
    <s v="United States"/>
    <s v="Houston"/>
    <s v="Texas"/>
    <n v="77041"/>
    <x v="2"/>
    <s v="OFF-BI-10002049"/>
    <x v="1"/>
    <s v="Binders"/>
    <s v="UniKeep View Case Binders"/>
    <n v="2.9340000000000002"/>
    <n v="5"/>
    <n v="0"/>
    <n v="0.82"/>
    <n v="2"/>
    <x v="4"/>
    <n v="2"/>
    <x v="4"/>
  </r>
  <r>
    <n v="1105"/>
    <s v="CA-2017-112340"/>
    <d v="2017-10-21T00:00:00"/>
    <d v="2017-10-27T00:00:00"/>
    <s v="Standard Class"/>
    <s v="NM-18520"/>
    <s v="Neoma Murray"/>
    <s v="Consumer"/>
    <s v="United States"/>
    <s v="Riverside"/>
    <s v="California"/>
    <n v="92503"/>
    <x v="1"/>
    <s v="OFF-PA-10001892"/>
    <x v="1"/>
    <s v="Paper"/>
    <s v="Rediform Wirebound &quot;Phone Memo&quot; Message Book, 11 x 5-3/4"/>
    <n v="22.92"/>
    <n v="7"/>
    <n v="0"/>
    <n v="3.9"/>
    <n v="1"/>
    <x v="32"/>
    <n v="4"/>
    <x v="32"/>
  </r>
  <r>
    <n v="1106"/>
    <s v="US-2017-110156"/>
    <d v="2017-11-19T00:00:00"/>
    <d v="2017-11-24T00:00:00"/>
    <s v="Standard Class"/>
    <s v="EH-13945"/>
    <s v="Eric Hoffmann"/>
    <s v="Consumer"/>
    <s v="United States"/>
    <s v="Houston"/>
    <s v="Texas"/>
    <n v="77041"/>
    <x v="2"/>
    <s v="OFF-ST-10000642"/>
    <x v="1"/>
    <s v="Storage"/>
    <s v="Tennsco Lockers, Gray"/>
    <n v="100.70399999999999"/>
    <n v="7"/>
    <n v="0.3"/>
    <n v="-29.2"/>
    <n v="8"/>
    <x v="0"/>
    <n v="4"/>
    <x v="0"/>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n v="2.3279999999999998"/>
    <n v="6"/>
    <n v="0"/>
    <n v="0.14000000000000001"/>
    <n v="8"/>
    <x v="0"/>
    <n v="4"/>
    <x v="0"/>
  </r>
  <r>
    <n v="1108"/>
    <s v="US-2017-110156"/>
    <d v="2017-11-19T00:00:00"/>
    <d v="2017-11-24T00:00:00"/>
    <s v="Standard Class"/>
    <s v="EH-13945"/>
    <s v="Eric Hoffmann"/>
    <s v="Consumer"/>
    <s v="United States"/>
    <s v="Houston"/>
    <s v="Texas"/>
    <n v="77041"/>
    <x v="2"/>
    <s v="OFF-BI-10003676"/>
    <x v="1"/>
    <s v="Binders"/>
    <s v="GBC Standard Recycled Report Covers, Clear Plastic Sheets"/>
    <n v="10.78"/>
    <n v="8"/>
    <n v="0"/>
    <n v="0.54"/>
    <n v="8"/>
    <x v="0"/>
    <n v="4"/>
    <x v="0"/>
  </r>
  <r>
    <n v="1109"/>
    <s v="US-2017-110156"/>
    <d v="2017-11-19T00:00:00"/>
    <d v="2017-11-24T00:00:00"/>
    <s v="Standard Class"/>
    <s v="EH-13945"/>
    <s v="Eric Hoffmann"/>
    <s v="Consumer"/>
    <s v="United States"/>
    <s v="Houston"/>
    <s v="Texas"/>
    <n v="77041"/>
    <x v="2"/>
    <s v="OFF-FA-10003495"/>
    <x v="1"/>
    <s v="Fasteners"/>
    <s v="Staples"/>
    <n v="58.368000000000002"/>
    <n v="10"/>
    <n v="0"/>
    <n v="20.43"/>
    <n v="8"/>
    <x v="0"/>
    <n v="4"/>
    <x v="0"/>
  </r>
  <r>
    <n v="1110"/>
    <s v="US-2017-110156"/>
    <d v="2017-11-19T00:00:00"/>
    <d v="2017-11-24T00:00:00"/>
    <s v="Standard Class"/>
    <s v="EH-13945"/>
    <s v="Eric Hoffmann"/>
    <s v="Consumer"/>
    <s v="United States"/>
    <s v="Houston"/>
    <s v="Texas"/>
    <n v="77041"/>
    <x v="2"/>
    <s v="OFF-EN-10003798"/>
    <x v="1"/>
    <s v="Envelopes"/>
    <s v="Recycled Interoffice Envelopes with Re-Use-A-Seal Closure, 10 x 13"/>
    <n v="40.968000000000004"/>
    <n v="8"/>
    <n v="0"/>
    <n v="7.37"/>
    <n v="8"/>
    <x v="0"/>
    <n v="4"/>
    <x v="0"/>
  </r>
  <r>
    <n v="1111"/>
    <s v="US-2017-110156"/>
    <d v="2017-11-19T00:00:00"/>
    <d v="2017-11-24T00:00:00"/>
    <s v="Standard Class"/>
    <s v="EH-13945"/>
    <s v="Eric Hoffmann"/>
    <s v="Consumer"/>
    <s v="United States"/>
    <s v="Houston"/>
    <s v="Texas"/>
    <n v="77041"/>
    <x v="2"/>
    <s v="TEC-PH-10003589"/>
    <x v="2"/>
    <s v="Phones"/>
    <s v="invisibleSHIELD by ZAGG Smudge-Free Screen Protector"/>
    <n v="71.959999999999994"/>
    <n v="10"/>
    <n v="0"/>
    <n v="17.989999999999998"/>
    <n v="8"/>
    <x v="0"/>
    <n v="4"/>
    <x v="0"/>
  </r>
  <r>
    <n v="1112"/>
    <s v="US-2017-110156"/>
    <d v="2017-11-19T00:00:00"/>
    <d v="2017-11-24T00:00:00"/>
    <s v="Standard Class"/>
    <s v="EH-13945"/>
    <s v="Eric Hoffmann"/>
    <s v="Consumer"/>
    <s v="United States"/>
    <s v="Houston"/>
    <s v="Texas"/>
    <n v="77041"/>
    <x v="2"/>
    <s v="OFF-PA-10004735"/>
    <x v="1"/>
    <s v="Paper"/>
    <s v="Xerox 1905"/>
    <n v="10.368"/>
    <n v="2"/>
    <n v="0.1"/>
    <n v="3.32"/>
    <n v="8"/>
    <x v="0"/>
    <n v="4"/>
    <x v="0"/>
  </r>
  <r>
    <n v="1113"/>
    <s v="US-2017-110156"/>
    <d v="2017-11-19T00:00:00"/>
    <d v="2017-11-24T00:00:00"/>
    <s v="Standard Class"/>
    <s v="EH-13945"/>
    <s v="Eric Hoffmann"/>
    <s v="Consumer"/>
    <s v="United States"/>
    <s v="Houston"/>
    <s v="Texas"/>
    <n v="77041"/>
    <x v="2"/>
    <s v="OFF-BI-10002609"/>
    <x v="1"/>
    <s v="Binders"/>
    <s v="Avery Hidden Tab Dividers for Binding Systems"/>
    <n v="1.1919999999999999"/>
    <n v="8"/>
    <n v="0.3"/>
    <n v="-0.12"/>
    <n v="8"/>
    <x v="0"/>
    <n v="4"/>
    <x v="0"/>
  </r>
  <r>
    <n v="1114"/>
    <s v="CA-2018-140585"/>
    <d v="2018-12-18T00:00:00"/>
    <d v="2018-12-23T00:00:00"/>
    <s v="Second Class"/>
    <s v="RA-19915"/>
    <s v="Russell Applegate"/>
    <s v="Consumer"/>
    <s v="United States"/>
    <s v="Encinitas"/>
    <s v="California"/>
    <n v="92024"/>
    <x v="1"/>
    <s v="OFF-BI-10003364"/>
    <x v="1"/>
    <s v="Binders"/>
    <s v="Binding Machine Supplies"/>
    <n v="46.671999999999997"/>
    <n v="7"/>
    <n v="0.2"/>
    <n v="6.53"/>
    <n v="3"/>
    <x v="22"/>
    <n v="4"/>
    <x v="22"/>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n v="119.833"/>
    <n v="2"/>
    <n v="0"/>
    <n v="26.36"/>
    <n v="3"/>
    <x v="22"/>
    <n v="4"/>
    <x v="22"/>
  </r>
  <r>
    <n v="1116"/>
    <s v="CA-2018-140585"/>
    <d v="2018-12-18T00:00:00"/>
    <d v="2018-12-23T00:00:00"/>
    <s v="Second Class"/>
    <s v="RA-19915"/>
    <s v="Russell Applegate"/>
    <s v="Consumer"/>
    <s v="United States"/>
    <s v="Encinitas"/>
    <s v="California"/>
    <n v="92024"/>
    <x v="1"/>
    <s v="TEC-AC-10003610"/>
    <x v="2"/>
    <s v="Accessories"/>
    <s v="LogitechÂ Illuminated - Keyboard"/>
    <n v="119.98"/>
    <n v="3"/>
    <n v="0.3"/>
    <n v="-35.99"/>
    <n v="3"/>
    <x v="22"/>
    <n v="4"/>
    <x v="22"/>
  </r>
  <r>
    <n v="1117"/>
    <s v="CA-2017-144855"/>
    <d v="2017-07-22T00:00:00"/>
    <d v="2017-07-24T00:00:00"/>
    <s v="Second Class"/>
    <s v="DL-13495"/>
    <s v="Dionis Lloyd"/>
    <s v="Corporate"/>
    <s v="United States"/>
    <s v="San Francisco"/>
    <s v="California"/>
    <n v="94110"/>
    <x v="1"/>
    <s v="OFF-LA-10003766"/>
    <x v="1"/>
    <s v="Labels"/>
    <s v="Self-Adhesive Removable Labels"/>
    <n v="6.3"/>
    <n v="9"/>
    <n v="0.1"/>
    <n v="0.44"/>
    <n v="1"/>
    <x v="16"/>
    <n v="3"/>
    <x v="16"/>
  </r>
  <r>
    <n v="1118"/>
    <s v="CA-2016-142755"/>
    <d v="2016-09-04T00:00:00"/>
    <d v="2016-09-08T00:00:00"/>
    <s v="Standard Class"/>
    <s v="CS-12355"/>
    <s v="Christine Sundaresam"/>
    <s v="Consumer"/>
    <s v="United States"/>
    <s v="Roswell"/>
    <s v="Georgia"/>
    <n v="30076"/>
    <x v="0"/>
    <s v="OFF-PA-10001970"/>
    <x v="1"/>
    <s v="Paper"/>
    <s v="Xerox 1908"/>
    <n v="279.89999999999998"/>
    <n v="6"/>
    <n v="0"/>
    <n v="27.99"/>
    <n v="4"/>
    <x v="11"/>
    <n v="3"/>
    <x v="11"/>
  </r>
  <r>
    <n v="1119"/>
    <s v="CA-2016-142755"/>
    <d v="2016-09-04T00:00:00"/>
    <d v="2016-09-08T00:00:00"/>
    <s v="Standard Class"/>
    <s v="CS-12355"/>
    <s v="Christine Sundaresam"/>
    <s v="Consumer"/>
    <s v="United States"/>
    <s v="Roswell"/>
    <s v="Georgia"/>
    <n v="30076"/>
    <x v="0"/>
    <s v="TEC-AC-10002049"/>
    <x v="2"/>
    <s v="Accessories"/>
    <s v="Logitech G19 Programmable Gaming Keyboard"/>
    <n v="619.95000000000005"/>
    <n v="10"/>
    <n v="0.1"/>
    <n v="136.38999999999999"/>
    <n v="4"/>
    <x v="11"/>
    <n v="3"/>
    <x v="11"/>
  </r>
  <r>
    <n v="1120"/>
    <s v="CA-2016-142755"/>
    <d v="2016-09-04T00:00:00"/>
    <d v="2016-09-08T00:00:00"/>
    <s v="Standard Class"/>
    <s v="CS-12355"/>
    <s v="Christine Sundaresam"/>
    <s v="Consumer"/>
    <s v="United States"/>
    <s v="Roswell"/>
    <s v="Georgia"/>
    <n v="30076"/>
    <x v="0"/>
    <s v="OFF-PA-10000141"/>
    <x v="1"/>
    <s v="Paper"/>
    <s v="Ampad Evidence Wirebond Steno Books, 6&quot; x 9&quot;"/>
    <n v="4.3600000000000003"/>
    <n v="5"/>
    <n v="0.3"/>
    <n v="-1.35"/>
    <n v="4"/>
    <x v="11"/>
    <n v="3"/>
    <x v="11"/>
  </r>
  <r>
    <n v="1121"/>
    <s v="CA-2016-142755"/>
    <d v="2016-09-04T00:00:00"/>
    <d v="2016-09-08T00:00:00"/>
    <s v="Standard Class"/>
    <s v="CS-12355"/>
    <s v="Christine Sundaresam"/>
    <s v="Consumer"/>
    <s v="United States"/>
    <s v="Roswell"/>
    <s v="Georgia"/>
    <n v="30076"/>
    <x v="0"/>
    <s v="OFF-EN-10004459"/>
    <x v="1"/>
    <s v="Envelopes"/>
    <s v="Security-Tint Envelopes"/>
    <n v="15.28"/>
    <n v="8"/>
    <n v="0.1"/>
    <n v="3.82"/>
    <n v="4"/>
    <x v="11"/>
    <n v="3"/>
    <x v="11"/>
  </r>
  <r>
    <n v="1122"/>
    <s v="US-2015-147627"/>
    <d v="2015-01-20T00:00:00"/>
    <d v="2015-01-26T00:00:00"/>
    <s v="Standard Class"/>
    <s v="HL-15040"/>
    <s v="Hunter Lopez"/>
    <s v="Consumer"/>
    <s v="United States"/>
    <s v="Jonesboro"/>
    <s v="Arkansas"/>
    <n v="72401"/>
    <x v="0"/>
    <s v="TEC-PH-10001061"/>
    <x v="2"/>
    <s v="Phones"/>
    <s v="Apple iPhone 5C"/>
    <n v="699.93"/>
    <n v="3"/>
    <n v="0"/>
    <n v="83.99"/>
    <n v="6"/>
    <x v="46"/>
    <n v="1"/>
    <x v="46"/>
  </r>
  <r>
    <n v="1123"/>
    <s v="US-2015-147627"/>
    <d v="2015-01-20T00:00:00"/>
    <d v="2015-01-26T00:00:00"/>
    <s v="Standard Class"/>
    <s v="HL-15040"/>
    <s v="Hunter Lopez"/>
    <s v="Consumer"/>
    <s v="United States"/>
    <s v="Jonesboro"/>
    <s v="Arkansas"/>
    <n v="72401"/>
    <x v="0"/>
    <s v="OFF-AR-10002375"/>
    <x v="1"/>
    <s v="Art"/>
    <s v="Newell 351"/>
    <n v="22.96"/>
    <n v="10"/>
    <n v="0.3"/>
    <n v="-6.66"/>
    <n v="6"/>
    <x v="46"/>
    <n v="1"/>
    <x v="46"/>
  </r>
  <r>
    <n v="1124"/>
    <s v="US-2015-147627"/>
    <d v="2015-01-20T00:00:00"/>
    <d v="2015-01-26T00:00:00"/>
    <s v="Standard Class"/>
    <s v="HL-15040"/>
    <s v="Hunter Lopez"/>
    <s v="Consumer"/>
    <s v="United States"/>
    <s v="Jonesboro"/>
    <s v="Arkansas"/>
    <n v="72401"/>
    <x v="0"/>
    <s v="FUR-FU-10003194"/>
    <x v="0"/>
    <s v="Furnishings"/>
    <s v="Eldon Expressions Desk Accessory, Wood Pencil Holder, Oak"/>
    <n v="38.6"/>
    <n v="9"/>
    <n v="0.1"/>
    <n v="7.72"/>
    <n v="6"/>
    <x v="46"/>
    <n v="1"/>
    <x v="46"/>
  </r>
  <r>
    <n v="1125"/>
    <s v="US-2015-147627"/>
    <d v="2015-01-20T00:00:00"/>
    <d v="2015-01-26T00:00:00"/>
    <s v="Standard Class"/>
    <s v="HL-15040"/>
    <s v="Hunter Lopez"/>
    <s v="Consumer"/>
    <s v="United States"/>
    <s v="Jonesboro"/>
    <s v="Arkansas"/>
    <n v="72401"/>
    <x v="0"/>
    <s v="OFF-AR-10003811"/>
    <x v="1"/>
    <s v="Art"/>
    <s v="Newell 327"/>
    <n v="6.63"/>
    <n v="7"/>
    <n v="0.3"/>
    <n v="-0.99"/>
    <n v="6"/>
    <x v="46"/>
    <n v="1"/>
    <x v="46"/>
  </r>
  <r>
    <n v="1126"/>
    <s v="US-2015-147627"/>
    <d v="2015-01-20T00:00:00"/>
    <d v="2015-01-26T00:00:00"/>
    <s v="Standard Class"/>
    <s v="HL-15040"/>
    <s v="Hunter Lopez"/>
    <s v="Consumer"/>
    <s v="United States"/>
    <s v="Jonesboro"/>
    <s v="Arkansas"/>
    <n v="72401"/>
    <x v="0"/>
    <s v="OFF-EN-10001539"/>
    <x v="1"/>
    <s v="Envelopes"/>
    <s v="Staple envelope"/>
    <n v="23.34"/>
    <n v="3"/>
    <n v="0"/>
    <n v="5.6"/>
    <n v="6"/>
    <x v="46"/>
    <n v="1"/>
    <x v="46"/>
  </r>
  <r>
    <n v="1127"/>
    <s v="US-2015-147627"/>
    <d v="2015-01-20T00:00:00"/>
    <d v="2015-01-26T00:00:00"/>
    <s v="Standard Class"/>
    <s v="HL-15040"/>
    <s v="Hunter Lopez"/>
    <s v="Consumer"/>
    <s v="United States"/>
    <s v="Jonesboro"/>
    <s v="Arkansas"/>
    <n v="72401"/>
    <x v="0"/>
    <s v="FUR-CH-10002331"/>
    <x v="0"/>
    <s v="Chairs"/>
    <s v="Hon 4700 Series Mobuis Mid-Back Task Chairs with Adjustable Arms"/>
    <n v="1067.94"/>
    <n v="10"/>
    <n v="0.3"/>
    <n v="-138.83000000000001"/>
    <n v="6"/>
    <x v="46"/>
    <n v="1"/>
    <x v="46"/>
  </r>
  <r>
    <n v="1128"/>
    <s v="CA-2016-105970"/>
    <d v="2016-03-02T00:00:00"/>
    <d v="2016-03-07T00:00:00"/>
    <s v="Standard Class"/>
    <s v="PA-19060"/>
    <s v="Pete Armstrong"/>
    <s v="Home Office"/>
    <s v="United States"/>
    <s v="Richmond"/>
    <s v="Indiana"/>
    <n v="47374"/>
    <x v="2"/>
    <s v="OFF-AR-10003156"/>
    <x v="1"/>
    <s v="Art"/>
    <s v="50 Colored Long Pencils"/>
    <n v="10.16"/>
    <n v="9"/>
    <n v="0.2"/>
    <n v="1.63"/>
    <n v="2"/>
    <x v="29"/>
    <n v="1"/>
    <x v="29"/>
  </r>
  <r>
    <n v="1129"/>
    <s v="CA-2016-105970"/>
    <d v="2016-03-02T00:00:00"/>
    <d v="2016-03-07T00:00:00"/>
    <s v="Standard Class"/>
    <s v="PA-19060"/>
    <s v="Pete Armstrong"/>
    <s v="Home Office"/>
    <s v="United States"/>
    <s v="Richmond"/>
    <s v="Indiana"/>
    <n v="47374"/>
    <x v="2"/>
    <s v="OFF-EN-10001532"/>
    <x v="1"/>
    <s v="Envelopes"/>
    <s v="Brown Kraft Recycled Envelopes"/>
    <n v="101.88"/>
    <n v="6"/>
    <n v="0"/>
    <n v="7.13"/>
    <n v="2"/>
    <x v="29"/>
    <n v="1"/>
    <x v="29"/>
  </r>
  <r>
    <n v="1130"/>
    <s v="CA-2017-112102"/>
    <d v="2017-04-12T00:00:00"/>
    <d v="2017-04-16T00:00:00"/>
    <s v="Standard Class"/>
    <s v="BD-11605"/>
    <s v="Brian Dahlen"/>
    <s v="Consumer"/>
    <s v="United States"/>
    <s v="Springfield"/>
    <s v="Virginia"/>
    <n v="22153"/>
    <x v="0"/>
    <s v="FUR-TA-10004086"/>
    <x v="0"/>
    <s v="Tables"/>
    <s v="KI Adjustable-Height Table"/>
    <n v="343.92"/>
    <n v="8"/>
    <n v="0"/>
    <n v="92.86"/>
    <n v="3"/>
    <x v="25"/>
    <n v="2"/>
    <x v="25"/>
  </r>
  <r>
    <n v="1131"/>
    <s v="CA-2017-112102"/>
    <d v="2017-04-12T00:00:00"/>
    <d v="2017-04-16T00:00:00"/>
    <s v="Standard Class"/>
    <s v="BD-11605"/>
    <s v="Brian Dahlen"/>
    <s v="Consumer"/>
    <s v="United States"/>
    <s v="Springfield"/>
    <s v="Virginia"/>
    <n v="22153"/>
    <x v="0"/>
    <s v="OFF-PA-10000100"/>
    <x v="1"/>
    <s v="Paper"/>
    <s v="Xerox 1945"/>
    <n v="40.99"/>
    <n v="2"/>
    <n v="0"/>
    <n v="12.3"/>
    <n v="3"/>
    <x v="25"/>
    <n v="2"/>
    <x v="25"/>
  </r>
  <r>
    <n v="1132"/>
    <s v="CA-2017-112102"/>
    <d v="2017-04-12T00:00:00"/>
    <d v="2017-04-16T00:00:00"/>
    <s v="Standard Class"/>
    <s v="BD-11605"/>
    <s v="Brian Dahlen"/>
    <s v="Consumer"/>
    <s v="United States"/>
    <s v="Springfield"/>
    <s v="Virginia"/>
    <n v="22153"/>
    <x v="0"/>
    <s v="OFF-EN-10002500"/>
    <x v="1"/>
    <s v="Envelopes"/>
    <s v="Globe Weis Peel &amp; Seel First Class Envelopes"/>
    <n v="63.9"/>
    <n v="1"/>
    <n v="0.3"/>
    <n v="-12.78"/>
    <n v="3"/>
    <x v="25"/>
    <n v="2"/>
    <x v="25"/>
  </r>
  <r>
    <n v="1133"/>
    <s v="US-2017-114776"/>
    <d v="2017-12-06T00:00:00"/>
    <d v="2017-12-07T00:00:00"/>
    <s v="First Class"/>
    <s v="GG-14650"/>
    <s v="Greg Guthrie"/>
    <s v="Corporate"/>
    <s v="United States"/>
    <s v="Antioch"/>
    <s v="California"/>
    <n v="94509"/>
    <x v="1"/>
    <s v="OFF-PA-10004100"/>
    <x v="1"/>
    <s v="Paper"/>
    <s v="Xerox 216"/>
    <n v="19.440000000000001"/>
    <n v="1"/>
    <n v="0.1"/>
    <n v="2.92"/>
    <n v="1"/>
    <x v="5"/>
    <n v="4"/>
    <x v="5"/>
  </r>
  <r>
    <n v="1134"/>
    <s v="US-2017-134908"/>
    <d v="2017-06-05T00:00:00"/>
    <d v="2017-06-09T00:00:00"/>
    <s v="Standard Class"/>
    <s v="JS-15940"/>
    <s v="Joni Sundaresam"/>
    <s v="Home Office"/>
    <s v="United States"/>
    <s v="Philadelphia"/>
    <s v="Pennsylvania"/>
    <n v="19134"/>
    <x v="3"/>
    <s v="OFF-ST-10003479"/>
    <x v="1"/>
    <s v="Storage"/>
    <s v="Eldon Base for stackable storage shelf, platinum"/>
    <n v="124.608"/>
    <n v="1"/>
    <n v="0"/>
    <n v="23.68"/>
    <n v="2"/>
    <x v="1"/>
    <n v="2"/>
    <x v="1"/>
  </r>
  <r>
    <n v="1135"/>
    <s v="US-2017-134908"/>
    <d v="2017-06-05T00:00:00"/>
    <d v="2017-06-09T00:00:00"/>
    <s v="Standard Class"/>
    <s v="JS-15940"/>
    <s v="Joni Sundaresam"/>
    <s v="Home Office"/>
    <s v="United States"/>
    <s v="Philadelphia"/>
    <s v="Pennsylvania"/>
    <n v="19134"/>
    <x v="3"/>
    <s v="OFF-LA-10000973"/>
    <x v="1"/>
    <s v="Labels"/>
    <s v="Avery 502"/>
    <n v="7.56"/>
    <n v="1"/>
    <n v="0.3"/>
    <n v="-0.45"/>
    <n v="2"/>
    <x v="1"/>
    <n v="2"/>
    <x v="1"/>
  </r>
  <r>
    <n v="1136"/>
    <s v="US-2017-148803"/>
    <d v="2017-12-11T00:00:00"/>
    <d v="2017-12-11T00:00:00"/>
    <s v="Same Day"/>
    <s v="LR-16915"/>
    <s v="Lena Radford"/>
    <s v="Consumer"/>
    <s v="United States"/>
    <s v="Homestead"/>
    <s v="Florida"/>
    <n v="33030"/>
    <x v="0"/>
    <s v="OFF-ST-10001476"/>
    <x v="1"/>
    <s v="Storage"/>
    <s v="Steel Personal Filing/Posting Tote"/>
    <n v="85.224000000000004"/>
    <n v="2"/>
    <n v="0.2"/>
    <n v="6.82"/>
    <n v="1"/>
    <x v="5"/>
    <n v="4"/>
    <x v="5"/>
  </r>
  <r>
    <n v="1137"/>
    <s v="CA-2017-152170"/>
    <d v="2017-11-12T00:00:00"/>
    <d v="2017-11-15T00:00:00"/>
    <s v="Second Class"/>
    <s v="FH-14275"/>
    <s v="Frank Hawley"/>
    <s v="Corporate"/>
    <s v="United States"/>
    <s v="La Porte"/>
    <s v="Indiana"/>
    <n v="46350"/>
    <x v="2"/>
    <s v="OFF-EN-10002831"/>
    <x v="1"/>
    <s v="Envelopes"/>
    <s v="Tyvek  Top-Opening Peel &amp; Seel  Envelopes, Gray"/>
    <n v="287.52"/>
    <n v="6"/>
    <n v="0"/>
    <n v="37.380000000000003"/>
    <n v="5"/>
    <x v="0"/>
    <n v="4"/>
    <x v="0"/>
  </r>
  <r>
    <n v="1138"/>
    <s v="CA-2017-152170"/>
    <d v="2017-11-12T00:00:00"/>
    <d v="2017-11-15T00:00:00"/>
    <s v="Second Class"/>
    <s v="FH-14275"/>
    <s v="Frank Hawley"/>
    <s v="Corporate"/>
    <s v="United States"/>
    <s v="La Porte"/>
    <s v="Indiana"/>
    <n v="46350"/>
    <x v="2"/>
    <s v="OFF-AP-10002350"/>
    <x v="1"/>
    <s v="Appliances"/>
    <s v="Belkin F9H710-06 7 Outlet SurgeMaster Surge Protector"/>
    <n v="37.68"/>
    <n v="8"/>
    <n v="0.1"/>
    <n v="6.78"/>
    <n v="5"/>
    <x v="0"/>
    <n v="4"/>
    <x v="0"/>
  </r>
  <r>
    <n v="1139"/>
    <s v="CA-2017-152170"/>
    <d v="2017-11-12T00:00:00"/>
    <d v="2017-11-15T00:00:00"/>
    <s v="Second Class"/>
    <s v="FH-14275"/>
    <s v="Frank Hawley"/>
    <s v="Corporate"/>
    <s v="United States"/>
    <s v="La Porte"/>
    <s v="Indiana"/>
    <n v="46350"/>
    <x v="2"/>
    <s v="OFF-PA-10001763"/>
    <x v="1"/>
    <s v="Paper"/>
    <s v="Xerox 1896"/>
    <n v="19.98"/>
    <n v="1"/>
    <n v="0"/>
    <n v="3.2"/>
    <n v="5"/>
    <x v="0"/>
    <n v="4"/>
    <x v="0"/>
  </r>
  <r>
    <n v="1140"/>
    <s v="CA-2017-152170"/>
    <d v="2017-11-12T00:00:00"/>
    <d v="2017-11-15T00:00:00"/>
    <s v="Second Class"/>
    <s v="FH-14275"/>
    <s v="Frank Hawley"/>
    <s v="Corporate"/>
    <s v="United States"/>
    <s v="La Porte"/>
    <s v="Indiana"/>
    <n v="46350"/>
    <x v="2"/>
    <s v="OFF-AR-10003394"/>
    <x v="1"/>
    <s v="Art"/>
    <s v="Newell 332"/>
    <n v="20.58"/>
    <n v="1"/>
    <n v="0.3"/>
    <n v="-7"/>
    <n v="5"/>
    <x v="0"/>
    <n v="4"/>
    <x v="0"/>
  </r>
  <r>
    <n v="1141"/>
    <s v="CA-2017-152170"/>
    <d v="2017-11-12T00:00:00"/>
    <d v="2017-11-15T00:00:00"/>
    <s v="Second Class"/>
    <s v="FH-14275"/>
    <s v="Frank Hawley"/>
    <s v="Corporate"/>
    <s v="United States"/>
    <s v="La Porte"/>
    <s v="Indiana"/>
    <n v="46350"/>
    <x v="2"/>
    <s v="OFF-BI-10002072"/>
    <x v="1"/>
    <s v="Binders"/>
    <s v="Cardinal Slant-D Ring Binders"/>
    <n v="17.38"/>
    <n v="5"/>
    <n v="0"/>
    <n v="2.2599999999999998"/>
    <n v="5"/>
    <x v="0"/>
    <n v="4"/>
    <x v="0"/>
  </r>
  <r>
    <n v="1142"/>
    <s v="CA-2015-146969"/>
    <d v="2015-09-29T00:00:00"/>
    <d v="2015-10-03T00:00:00"/>
    <s v="Standard Class"/>
    <s v="AP-10915"/>
    <s v="Arthur Prichep"/>
    <s v="Consumer"/>
    <s v="United States"/>
    <s v="Los Angeles"/>
    <s v="California"/>
    <n v="90045"/>
    <x v="1"/>
    <s v="FUR-FU-10004188"/>
    <x v="0"/>
    <s v="Furnishings"/>
    <s v="Luxo Professional Combination Clamp-On Lamps"/>
    <n v="204.6"/>
    <n v="9"/>
    <n v="0.3"/>
    <n v="-28.64"/>
    <n v="5"/>
    <x v="30"/>
    <n v="3"/>
    <x v="30"/>
  </r>
  <r>
    <n v="1143"/>
    <s v="CA-2015-146969"/>
    <d v="2015-09-29T00:00:00"/>
    <d v="2015-10-03T00:00:00"/>
    <s v="Standard Class"/>
    <s v="AP-10915"/>
    <s v="Arthur Prichep"/>
    <s v="Consumer"/>
    <s v="United States"/>
    <s v="Los Angeles"/>
    <s v="California"/>
    <n v="90045"/>
    <x v="1"/>
    <s v="OFF-FA-10001561"/>
    <x v="1"/>
    <s v="Fasteners"/>
    <s v="Stockwell Push Pins"/>
    <n v="8.7200000000000006"/>
    <n v="5"/>
    <n v="0"/>
    <n v="0.61"/>
    <n v="5"/>
    <x v="30"/>
    <n v="3"/>
    <x v="30"/>
  </r>
  <r>
    <n v="1144"/>
    <s v="CA-2015-146969"/>
    <d v="2015-09-29T00:00:00"/>
    <d v="2015-10-03T00:00:00"/>
    <s v="Standard Class"/>
    <s v="AP-10915"/>
    <s v="Arthur Prichep"/>
    <s v="Consumer"/>
    <s v="United States"/>
    <s v="Los Angeles"/>
    <s v="California"/>
    <n v="90045"/>
    <x v="1"/>
    <s v="OFF-PA-10002105"/>
    <x v="1"/>
    <s v="Paper"/>
    <s v="Xerox 223"/>
    <n v="6.48"/>
    <n v="9"/>
    <n v="0"/>
    <n v="1.23"/>
    <n v="5"/>
    <x v="30"/>
    <n v="3"/>
    <x v="30"/>
  </r>
  <r>
    <n v="1145"/>
    <s v="CA-2015-146969"/>
    <d v="2015-09-29T00:00:00"/>
    <d v="2015-10-03T00:00:00"/>
    <s v="Standard Class"/>
    <s v="AP-10915"/>
    <s v="Arthur Prichep"/>
    <s v="Consumer"/>
    <s v="United States"/>
    <s v="Los Angeles"/>
    <s v="California"/>
    <n v="90045"/>
    <x v="1"/>
    <s v="TEC-MA-10004241"/>
    <x v="2"/>
    <s v="Machines"/>
    <s v="Star Micronics TSP800 TSP847IIU Receipt Printer"/>
    <n v="686.32"/>
    <n v="10"/>
    <n v="0"/>
    <n v="192.17"/>
    <n v="5"/>
    <x v="30"/>
    <n v="3"/>
    <x v="30"/>
  </r>
  <r>
    <n v="1146"/>
    <s v="CA-2015-146969"/>
    <d v="2015-09-29T00:00:00"/>
    <d v="2015-10-03T00:00:00"/>
    <s v="Standard Class"/>
    <s v="AP-10915"/>
    <s v="Arthur Prichep"/>
    <s v="Consumer"/>
    <s v="United States"/>
    <s v="Los Angeles"/>
    <s v="California"/>
    <n v="90045"/>
    <x v="1"/>
    <s v="OFF-ST-10004340"/>
    <x v="1"/>
    <s v="Storage"/>
    <s v="Fellowes Mobile File Cart, Black"/>
    <n v="62.18"/>
    <n v="9"/>
    <n v="0.3"/>
    <n v="-9.33"/>
    <n v="5"/>
    <x v="30"/>
    <n v="3"/>
    <x v="30"/>
  </r>
  <r>
    <n v="1147"/>
    <s v="CA-2016-112452"/>
    <d v="2016-04-04T00:00:00"/>
    <d v="2016-04-04T00:00:00"/>
    <s v="Same Day"/>
    <s v="NC-18340"/>
    <s v="Nat Carroll"/>
    <s v="Consumer"/>
    <s v="United States"/>
    <s v="Lansing"/>
    <s v="Michigan"/>
    <n v="48911"/>
    <x v="2"/>
    <s v="OFF-AP-10003849"/>
    <x v="1"/>
    <s v="Appliances"/>
    <s v="Hoover Shoulder Vac Commercial Portable Vacuum"/>
    <n v="644.07600000000002"/>
    <n v="2"/>
    <n v="0.3"/>
    <n v="-70.849999999999994"/>
    <n v="5"/>
    <x v="19"/>
    <n v="2"/>
    <x v="19"/>
  </r>
  <r>
    <n v="1148"/>
    <s v="CA-2016-112452"/>
    <d v="2016-04-04T00:00:00"/>
    <d v="2016-04-04T00:00:00"/>
    <s v="Same Day"/>
    <s v="NC-18340"/>
    <s v="Nat Carroll"/>
    <s v="Consumer"/>
    <s v="United States"/>
    <s v="Lansing"/>
    <s v="Michigan"/>
    <n v="48911"/>
    <x v="2"/>
    <s v="OFF-FA-10000735"/>
    <x v="1"/>
    <s v="Fasteners"/>
    <s v="Staples"/>
    <n v="5.84"/>
    <n v="5"/>
    <n v="0"/>
    <n v="0.28999999999999998"/>
    <n v="5"/>
    <x v="19"/>
    <n v="2"/>
    <x v="19"/>
  </r>
  <r>
    <n v="1149"/>
    <s v="CA-2016-112452"/>
    <d v="2016-04-04T00:00:00"/>
    <d v="2016-04-04T00:00:00"/>
    <s v="Same Day"/>
    <s v="NC-18340"/>
    <s v="Nat Carroll"/>
    <s v="Consumer"/>
    <s v="United States"/>
    <s v="Lansing"/>
    <s v="Michigan"/>
    <n v="48911"/>
    <x v="2"/>
    <s v="OFF-BI-10003350"/>
    <x v="1"/>
    <s v="Binders"/>
    <s v="Acco Expandable Hanging Binders"/>
    <n v="12.76"/>
    <n v="1"/>
    <n v="0.3"/>
    <n v="-4.34"/>
    <n v="5"/>
    <x v="19"/>
    <n v="2"/>
    <x v="19"/>
  </r>
  <r>
    <n v="1150"/>
    <s v="CA-2016-112452"/>
    <d v="2016-04-04T00:00:00"/>
    <d v="2016-04-04T00:00:00"/>
    <s v="Same Day"/>
    <s v="NC-18340"/>
    <s v="Nat Carroll"/>
    <s v="Consumer"/>
    <s v="United States"/>
    <s v="Lansing"/>
    <s v="Michigan"/>
    <n v="48911"/>
    <x v="2"/>
    <s v="TEC-PH-10000307"/>
    <x v="2"/>
    <s v="Phones"/>
    <s v="Shocksock Galaxy S4 Armband"/>
    <n v="10.95"/>
    <n v="10"/>
    <n v="0.3"/>
    <n v="-2.63"/>
    <n v="5"/>
    <x v="19"/>
    <n v="2"/>
    <x v="19"/>
  </r>
  <r>
    <n v="1151"/>
    <s v="CA-2016-112452"/>
    <d v="2016-04-04T00:00:00"/>
    <d v="2016-04-04T00:00:00"/>
    <s v="Same Day"/>
    <s v="NC-18340"/>
    <s v="Nat Carroll"/>
    <s v="Consumer"/>
    <s v="United States"/>
    <s v="Lansing"/>
    <s v="Michigan"/>
    <n v="48911"/>
    <x v="2"/>
    <s v="TEC-CO-10004202"/>
    <x v="2"/>
    <s v="Copiers"/>
    <s v="Brother DCP1000 Digital 3 in 1 Multifunction Machine"/>
    <n v="599.98"/>
    <n v="5"/>
    <n v="0.1"/>
    <n v="144"/>
    <n v="5"/>
    <x v="19"/>
    <n v="2"/>
    <x v="19"/>
  </r>
  <r>
    <n v="1152"/>
    <s v="CA-2016-113971"/>
    <d v="2016-05-08T00:00:00"/>
    <d v="2016-05-14T00:00:00"/>
    <s v="Standard Class"/>
    <s v="CB-12535"/>
    <s v="Claudia Bergmann"/>
    <s v="Corporate"/>
    <s v="United States"/>
    <s v="Cuyahoga Falls"/>
    <s v="Ohio"/>
    <n v="44221"/>
    <x v="3"/>
    <s v="FUR-FU-10001852"/>
    <x v="0"/>
    <s v="Furnishings"/>
    <s v="Eldon Regeneration Recycled Desk Accessories, Smoke"/>
    <n v="8.3520000000000003"/>
    <n v="10"/>
    <n v="0.1"/>
    <n v="1.42"/>
    <n v="1"/>
    <x v="33"/>
    <n v="2"/>
    <x v="33"/>
  </r>
  <r>
    <n v="1153"/>
    <s v="CA-2017-160395"/>
    <d v="2017-12-31T00:00:00"/>
    <d v="2018-01-06T00:00:00"/>
    <s v="Standard Class"/>
    <s v="KL-16555"/>
    <s v="Kelly Lampkin"/>
    <s v="Corporate"/>
    <s v="United States"/>
    <s v="Reno"/>
    <s v="Nevada"/>
    <n v="89502"/>
    <x v="1"/>
    <s v="OFF-AR-10003759"/>
    <x v="1"/>
    <s v="Art"/>
    <s v="Crayola Anti Dust Chalk, 12/Pack"/>
    <n v="3.64"/>
    <n v="2"/>
    <n v="0"/>
    <n v="0.55000000000000004"/>
    <n v="2"/>
    <x v="5"/>
    <n v="4"/>
    <x v="5"/>
  </r>
  <r>
    <n v="1154"/>
    <s v="CA-2017-160395"/>
    <d v="2017-12-31T00:00:00"/>
    <d v="2018-01-06T00:00:00"/>
    <s v="Standard Class"/>
    <s v="KL-16555"/>
    <s v="Kelly Lampkin"/>
    <s v="Corporate"/>
    <s v="United States"/>
    <s v="Reno"/>
    <s v="Nevada"/>
    <n v="89502"/>
    <x v="1"/>
    <s v="OFF-BI-10003984"/>
    <x v="1"/>
    <s v="Binders"/>
    <s v="Lock-Up Easel 'Spel-Binder'"/>
    <n v="159.768"/>
    <n v="6"/>
    <n v="0.3"/>
    <n v="-41.54"/>
    <n v="2"/>
    <x v="5"/>
    <n v="4"/>
    <x v="5"/>
  </r>
  <r>
    <n v="1155"/>
    <s v="CA-2015-136567"/>
    <d v="2015-12-20T00:00:00"/>
    <d v="2015-12-21T00:00:00"/>
    <s v="First Class"/>
    <s v="PS-19045"/>
    <s v="Penelope Sewall"/>
    <s v="Home Office"/>
    <s v="United States"/>
    <s v="Harrisonburg"/>
    <s v="Virginia"/>
    <n v="22801"/>
    <x v="0"/>
    <s v="OFF-ST-10004337"/>
    <x v="1"/>
    <s v="Storage"/>
    <s v="SAFCO Commercial Wire Shelving, 72h"/>
    <n v="122.48"/>
    <n v="9"/>
    <n v="0.1"/>
    <n v="26.95"/>
    <n v="4"/>
    <x v="20"/>
    <n v="4"/>
    <x v="20"/>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n v="2244.48"/>
    <n v="5"/>
    <n v="0.3"/>
    <n v="-202"/>
    <n v="4"/>
    <x v="20"/>
    <n v="4"/>
    <x v="20"/>
  </r>
  <r>
    <n v="1157"/>
    <s v="CA-2015-136567"/>
    <d v="2015-12-20T00:00:00"/>
    <d v="2015-12-21T00:00:00"/>
    <s v="First Class"/>
    <s v="PS-19045"/>
    <s v="Penelope Sewall"/>
    <s v="Home Office"/>
    <s v="United States"/>
    <s v="Harrisonburg"/>
    <s v="Virginia"/>
    <n v="22801"/>
    <x v="0"/>
    <s v="OFF-BI-10003982"/>
    <x v="1"/>
    <s v="Binders"/>
    <s v="Wilson Jones Century Plastic Molded Ring Binders"/>
    <n v="62.31"/>
    <n v="9"/>
    <n v="0.2"/>
    <n v="21.19"/>
    <n v="4"/>
    <x v="20"/>
    <n v="4"/>
    <x v="20"/>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n v="455.1"/>
    <n v="7"/>
    <n v="0.3"/>
    <n v="-31.86"/>
    <n v="4"/>
    <x v="20"/>
    <n v="4"/>
    <x v="20"/>
  </r>
  <r>
    <n v="1159"/>
    <s v="CA-2017-149314"/>
    <d v="2017-07-02T00:00:00"/>
    <d v="2017-07-07T00:00:00"/>
    <s v="Second Class"/>
    <s v="GB-14530"/>
    <s v="George Bell"/>
    <s v="Corporate"/>
    <s v="United States"/>
    <s v="Los Angeles"/>
    <s v="California"/>
    <n v="90004"/>
    <x v="1"/>
    <s v="FUR-CH-10002126"/>
    <x v="0"/>
    <s v="Chairs"/>
    <s v="Hon Deluxe Fabric Upholstered Stacking Chairs"/>
    <n v="195.184"/>
    <n v="9"/>
    <n v="0.1"/>
    <n v="68.31"/>
    <n v="1"/>
    <x v="16"/>
    <n v="3"/>
    <x v="16"/>
  </r>
  <r>
    <n v="1160"/>
    <s v="CA-2018-147039"/>
    <d v="2018-06-29T00:00:00"/>
    <d v="2018-07-04T00:00:00"/>
    <s v="Standard Class"/>
    <s v="AA-10315"/>
    <s v="Alex Avila"/>
    <s v="Consumer"/>
    <s v="United States"/>
    <s v="Minneapolis"/>
    <s v="Minnesota"/>
    <n v="55407"/>
    <x v="2"/>
    <s v="OFF-AP-10000576"/>
    <x v="1"/>
    <s v="Appliances"/>
    <s v="Belkin 325VA UPS Surge Protector, 6'"/>
    <n v="362.94"/>
    <n v="10"/>
    <n v="0"/>
    <n v="50.81"/>
    <n v="2"/>
    <x v="27"/>
    <n v="2"/>
    <x v="27"/>
  </r>
  <r>
    <n v="1161"/>
    <s v="CA-2018-147039"/>
    <d v="2018-06-29T00:00:00"/>
    <d v="2018-07-04T00:00:00"/>
    <s v="Standard Class"/>
    <s v="AA-10315"/>
    <s v="Alex Avila"/>
    <s v="Consumer"/>
    <s v="United States"/>
    <s v="Minneapolis"/>
    <s v="Minnesota"/>
    <n v="55407"/>
    <x v="2"/>
    <s v="OFF-BI-10004654"/>
    <x v="1"/>
    <s v="Binders"/>
    <s v="Avery Binding System Hidden Tab Executive Style Index Sets"/>
    <n v="11.54"/>
    <n v="4"/>
    <n v="0.3"/>
    <n v="-3.69"/>
    <n v="2"/>
    <x v="27"/>
    <n v="2"/>
    <x v="27"/>
  </r>
  <r>
    <n v="1162"/>
    <s v="CA-2015-126522"/>
    <d v="2015-09-01T00:00:00"/>
    <d v="2015-09-05T00:00:00"/>
    <s v="Second Class"/>
    <s v="LT-16765"/>
    <s v="Larry Tron"/>
    <s v="Consumer"/>
    <s v="United States"/>
    <s v="Escondido"/>
    <s v="California"/>
    <n v="92025"/>
    <x v="1"/>
    <s v="OFF-AR-10004042"/>
    <x v="1"/>
    <s v="Art"/>
    <s v="BOSTON Model 1800 Electric Pencil Sharpeners, Putty/Woodgrain"/>
    <n v="53.94"/>
    <n v="1"/>
    <n v="0.3"/>
    <n v="-15.1"/>
    <n v="1"/>
    <x v="30"/>
    <n v="3"/>
    <x v="30"/>
  </r>
  <r>
    <n v="1163"/>
    <s v="CA-2015-127964"/>
    <d v="2015-03-03T00:00:00"/>
    <d v="2015-03-08T00:00:00"/>
    <s v="Standard Class"/>
    <s v="AP-10720"/>
    <s v="Anne Pryor"/>
    <s v="Home Office"/>
    <s v="United States"/>
    <s v="New York City"/>
    <s v="New York"/>
    <n v="10035"/>
    <x v="3"/>
    <s v="TEC-PH-10004700"/>
    <x v="2"/>
    <s v="Phones"/>
    <s v="PowerGen Dual USB Car Charger"/>
    <n v="9.99"/>
    <n v="6"/>
    <n v="0"/>
    <n v="0.5"/>
    <n v="3"/>
    <x v="34"/>
    <n v="1"/>
    <x v="34"/>
  </r>
  <r>
    <n v="1164"/>
    <s v="CA-2015-127964"/>
    <d v="2015-03-03T00:00:00"/>
    <d v="2015-03-08T00:00:00"/>
    <s v="Standard Class"/>
    <s v="AP-10720"/>
    <s v="Anne Pryor"/>
    <s v="Home Office"/>
    <s v="United States"/>
    <s v="New York City"/>
    <s v="New York"/>
    <n v="10035"/>
    <x v="3"/>
    <s v="OFF-BI-10004593"/>
    <x v="1"/>
    <s v="Binders"/>
    <s v="Ibico Laser Imprintable Binding System Covers"/>
    <n v="125.76"/>
    <n v="10"/>
    <n v="0"/>
    <n v="36.47"/>
    <n v="3"/>
    <x v="34"/>
    <n v="1"/>
    <x v="34"/>
  </r>
  <r>
    <n v="1165"/>
    <s v="CA-2015-127964"/>
    <d v="2015-03-03T00:00:00"/>
    <d v="2015-03-08T00:00:00"/>
    <s v="Standard Class"/>
    <s v="AP-10720"/>
    <s v="Anne Pryor"/>
    <s v="Home Office"/>
    <s v="United States"/>
    <s v="New York City"/>
    <s v="New York"/>
    <n v="10035"/>
    <x v="3"/>
    <s v="OFF-BI-10003429"/>
    <x v="1"/>
    <s v="Binders"/>
    <s v="Cardinal HOLDit! Binder Insert Strips,Extra Strips"/>
    <n v="25.32"/>
    <n v="6"/>
    <n v="0.1"/>
    <n v="3.04"/>
    <n v="3"/>
    <x v="34"/>
    <n v="1"/>
    <x v="34"/>
  </r>
  <r>
    <n v="1166"/>
    <s v="CA-2015-117709"/>
    <d v="2015-05-04T00:00:00"/>
    <d v="2015-05-08T00:00:00"/>
    <s v="Standard Class"/>
    <s v="PM-18940"/>
    <s v="Paul MacIntyre"/>
    <s v="Consumer"/>
    <s v="United States"/>
    <s v="Jackson"/>
    <s v="Michigan"/>
    <n v="49201"/>
    <x v="2"/>
    <s v="OFF-BI-10001294"/>
    <x v="1"/>
    <s v="Binders"/>
    <s v="Fellowes Binding Cases"/>
    <n v="46.8"/>
    <n v="2"/>
    <n v="0.2"/>
    <n v="7.49"/>
    <n v="1"/>
    <x v="8"/>
    <n v="2"/>
    <x v="8"/>
  </r>
  <r>
    <n v="1167"/>
    <s v="CA-2016-125416"/>
    <d v="2016-11-02T00:00:00"/>
    <d v="2016-11-02T00:00:00"/>
    <s v="Same Day"/>
    <s v="KC-16540"/>
    <s v="Kelly Collister"/>
    <s v="Consumer"/>
    <s v="United States"/>
    <s v="Seattle"/>
    <s v="Washington"/>
    <n v="98115"/>
    <x v="1"/>
    <s v="TEC-AC-10001552"/>
    <x v="2"/>
    <s v="Accessories"/>
    <s v="Logitech K350 2.4Ghz Wireless Keyboard"/>
    <n v="447.93"/>
    <n v="8"/>
    <n v="0"/>
    <n v="22.4"/>
    <n v="1"/>
    <x v="6"/>
    <n v="4"/>
    <x v="6"/>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n v="109.48"/>
    <n v="6"/>
    <n v="0"/>
    <n v="14.23"/>
    <n v="4"/>
    <x v="22"/>
    <n v="4"/>
    <x v="22"/>
  </r>
  <r>
    <n v="1169"/>
    <s v="CA-2018-145226"/>
    <d v="2018-12-08T00:00:00"/>
    <d v="2018-12-10T00:00:00"/>
    <s v="Second Class"/>
    <s v="DL-13315"/>
    <s v="Delfina Latchford"/>
    <s v="Consumer"/>
    <s v="United States"/>
    <s v="New York City"/>
    <s v="New York"/>
    <n v="10035"/>
    <x v="3"/>
    <s v="OFF-ST-10004123"/>
    <x v="1"/>
    <s v="Storage"/>
    <s v="Safco Industrial Wire Shelving System"/>
    <n v="272.94"/>
    <n v="10"/>
    <n v="0.1"/>
    <n v="90.07"/>
    <n v="4"/>
    <x v="22"/>
    <n v="4"/>
    <x v="22"/>
  </r>
  <r>
    <n v="1170"/>
    <s v="CA-2018-145226"/>
    <d v="2018-12-08T00:00:00"/>
    <d v="2018-12-10T00:00:00"/>
    <s v="Second Class"/>
    <s v="DL-13315"/>
    <s v="Delfina Latchford"/>
    <s v="Consumer"/>
    <s v="United States"/>
    <s v="New York City"/>
    <s v="New York"/>
    <n v="10035"/>
    <x v="3"/>
    <s v="OFF-PA-10003172"/>
    <x v="1"/>
    <s v="Paper"/>
    <s v="Xerox 1996"/>
    <n v="19.440000000000001"/>
    <n v="3"/>
    <n v="0.1"/>
    <n v="6.42"/>
    <n v="4"/>
    <x v="22"/>
    <n v="4"/>
    <x v="22"/>
  </r>
  <r>
    <n v="1171"/>
    <s v="CA-2018-145226"/>
    <d v="2018-12-08T00:00:00"/>
    <d v="2018-12-10T00:00:00"/>
    <s v="Second Class"/>
    <s v="DL-13315"/>
    <s v="Delfina Latchford"/>
    <s v="Consumer"/>
    <s v="United States"/>
    <s v="New York City"/>
    <s v="New York"/>
    <n v="10035"/>
    <x v="3"/>
    <s v="OFF-ST-10002352"/>
    <x v="1"/>
    <s v="Storage"/>
    <s v="Iris Project Case"/>
    <n v="31.92"/>
    <n v="10"/>
    <n v="0.1"/>
    <n v="3.51"/>
    <n v="4"/>
    <x v="22"/>
    <n v="4"/>
    <x v="22"/>
  </r>
  <r>
    <n v="1172"/>
    <s v="US-2015-100279"/>
    <d v="2015-03-10T00:00:00"/>
    <d v="2015-03-14T00:00:00"/>
    <s v="Standard Class"/>
    <s v="SW-20275"/>
    <s v="Scott Williamson"/>
    <s v="Consumer"/>
    <s v="United States"/>
    <s v="Royal Oak"/>
    <s v="Michigan"/>
    <n v="48073"/>
    <x v="2"/>
    <s v="OFF-PA-10002259"/>
    <x v="1"/>
    <s v="Paper"/>
    <s v="Geographics Note Cards, Blank, White, 8 1/2&quot; x 11&quot;"/>
    <n v="22.38"/>
    <n v="2"/>
    <n v="0"/>
    <n v="5.6"/>
    <n v="1"/>
    <x v="34"/>
    <n v="1"/>
    <x v="34"/>
  </r>
  <r>
    <n v="1173"/>
    <s v="CA-2015-158064"/>
    <d v="2015-04-21T00:00:00"/>
    <d v="2015-04-25T00:00:00"/>
    <s v="Standard Class"/>
    <s v="AA-10375"/>
    <s v="Allen Armold"/>
    <s v="Consumer"/>
    <s v="United States"/>
    <s v="Los Angeles"/>
    <s v="California"/>
    <n v="90008"/>
    <x v="1"/>
    <s v="OFF-BI-10002976"/>
    <x v="1"/>
    <s v="Binders"/>
    <s v="ACCOHIDE Binder by Acco"/>
    <n v="16.52"/>
    <n v="8"/>
    <n v="0.1"/>
    <n v="3.14"/>
    <n v="1"/>
    <x v="41"/>
    <n v="2"/>
    <x v="41"/>
  </r>
  <r>
    <n v="1174"/>
    <s v="US-2016-104430"/>
    <d v="2016-10-22T00:00:00"/>
    <d v="2016-10-26T00:00:00"/>
    <s v="Standard Class"/>
    <s v="LT-17110"/>
    <s v="Liz Thompson"/>
    <s v="Consumer"/>
    <s v="United States"/>
    <s v="Bloomington"/>
    <s v="Illinois"/>
    <n v="61701"/>
    <x v="2"/>
    <s v="OFF-BI-10000301"/>
    <x v="1"/>
    <s v="Binders"/>
    <s v="GBC Instant Report Kit"/>
    <n v="5.1760000000000002"/>
    <n v="9"/>
    <n v="0"/>
    <n v="0.41"/>
    <n v="1"/>
    <x v="2"/>
    <n v="4"/>
    <x v="2"/>
  </r>
  <r>
    <n v="1175"/>
    <s v="CA-2016-132080"/>
    <d v="2016-08-22T00:00:00"/>
    <d v="2016-08-25T00:00:00"/>
    <s v="First Class"/>
    <s v="DP-13105"/>
    <s v="Dave Poirier"/>
    <s v="Corporate"/>
    <s v="United States"/>
    <s v="New York City"/>
    <s v="New York"/>
    <n v="10035"/>
    <x v="3"/>
    <s v="OFF-BI-10003694"/>
    <x v="1"/>
    <s v="Binders"/>
    <s v="Avery 3 1/2&quot; Diskette Storage Pages, 10/Pack"/>
    <n v="50.112000000000002"/>
    <n v="1"/>
    <n v="0"/>
    <n v="13.03"/>
    <n v="1"/>
    <x v="37"/>
    <n v="3"/>
    <x v="37"/>
  </r>
  <r>
    <n v="1176"/>
    <s v="CA-2017-161207"/>
    <d v="2017-08-29T00:00:00"/>
    <d v="2017-09-03T00:00:00"/>
    <s v="Standard Class"/>
    <s v="AB-10060"/>
    <s v="Adam Bellavance"/>
    <s v="Home Office"/>
    <s v="United States"/>
    <s v="Concord"/>
    <s v="New Hampshire"/>
    <n v="3301"/>
    <x v="3"/>
    <s v="OFF-SU-10000381"/>
    <x v="1"/>
    <s v="Supplies"/>
    <s v="Acme Forged Steel Scissors with Black Enamel Handles"/>
    <n v="27.93"/>
    <n v="10"/>
    <n v="0.1"/>
    <n v="9.5"/>
    <n v="1"/>
    <x v="28"/>
    <n v="3"/>
    <x v="28"/>
  </r>
  <r>
    <n v="1177"/>
    <s v="CA-2015-120243"/>
    <d v="2015-12-27T00:00:00"/>
    <d v="2015-12-30T00:00:00"/>
    <s v="Second Class"/>
    <s v="AT-10435"/>
    <s v="Alyssa Tate"/>
    <s v="Home Office"/>
    <s v="United States"/>
    <s v="Los Angeles"/>
    <s v="California"/>
    <n v="90004"/>
    <x v="1"/>
    <s v="OFF-LA-10004425"/>
    <x v="1"/>
    <s v="Labels"/>
    <s v="Staple-on labels"/>
    <n v="11.56"/>
    <n v="6"/>
    <n v="0"/>
    <n v="1.62"/>
    <n v="1"/>
    <x v="20"/>
    <n v="4"/>
    <x v="20"/>
  </r>
  <r>
    <n v="1178"/>
    <s v="CA-2017-113621"/>
    <d v="2017-12-01T00:00:00"/>
    <d v="2017-12-05T00:00:00"/>
    <s v="Standard Class"/>
    <s v="JE-15745"/>
    <s v="Joel Eaton"/>
    <s v="Consumer"/>
    <s v="United States"/>
    <s v="Rockville"/>
    <s v="Maryland"/>
    <n v="20852"/>
    <x v="3"/>
    <s v="FUR-CH-10001270"/>
    <x v="0"/>
    <s v="Chairs"/>
    <s v="Harbour Creations Steel Folding Chair"/>
    <n v="172.5"/>
    <n v="4"/>
    <n v="0.1"/>
    <n v="10.35"/>
    <n v="2"/>
    <x v="5"/>
    <n v="4"/>
    <x v="5"/>
  </r>
  <r>
    <n v="1179"/>
    <s v="CA-2017-113621"/>
    <d v="2017-12-01T00:00:00"/>
    <d v="2017-12-05T00:00:00"/>
    <s v="Standard Class"/>
    <s v="JE-15745"/>
    <s v="Joel Eaton"/>
    <s v="Consumer"/>
    <s v="United States"/>
    <s v="Rockville"/>
    <s v="Maryland"/>
    <n v="20852"/>
    <x v="3"/>
    <s v="TEC-PH-10003931"/>
    <x v="2"/>
    <s v="Phones"/>
    <s v="JBL Micro Wireless Portable Bluetooth Speaker"/>
    <n v="179.97"/>
    <n v="10"/>
    <n v="0.3"/>
    <n v="-18"/>
    <n v="2"/>
    <x v="5"/>
    <n v="4"/>
    <x v="5"/>
  </r>
  <r>
    <n v="1180"/>
    <s v="CA-2017-168081"/>
    <d v="2017-04-24T00:00:00"/>
    <d v="2017-04-27T00:00:00"/>
    <s v="Second Class"/>
    <s v="CA-12055"/>
    <s v="Cathy Armstrong"/>
    <s v="Home Office"/>
    <s v="United States"/>
    <s v="Houston"/>
    <s v="Texas"/>
    <n v="77070"/>
    <x v="2"/>
    <s v="TEC-AC-10003174"/>
    <x v="2"/>
    <s v="Accessories"/>
    <s v="Plantronics S12 Corded Telephone Headset System"/>
    <n v="258.69600000000003"/>
    <n v="4"/>
    <n v="0.2"/>
    <n v="23.28"/>
    <n v="1"/>
    <x v="25"/>
    <n v="2"/>
    <x v="25"/>
  </r>
  <r>
    <n v="1181"/>
    <s v="CA-2015-128146"/>
    <d v="2015-06-21T00:00:00"/>
    <d v="2015-06-25T00:00:00"/>
    <s v="Standard Class"/>
    <s v="DB-13060"/>
    <s v="Dave Brooks"/>
    <s v="Consumer"/>
    <s v="United States"/>
    <s v="Lakewood"/>
    <s v="New Jersey"/>
    <n v="8701"/>
    <x v="3"/>
    <s v="TEC-PH-10004539"/>
    <x v="2"/>
    <s v="Phones"/>
    <s v="Wireless Extenders zBoost YX545 SOHO Signal Booster"/>
    <n v="1322.93"/>
    <n v="2"/>
    <n v="0"/>
    <n v="198.44"/>
    <n v="2"/>
    <x v="3"/>
    <n v="2"/>
    <x v="3"/>
  </r>
  <r>
    <n v="1182"/>
    <s v="CA-2015-128146"/>
    <d v="2015-06-21T00:00:00"/>
    <d v="2015-06-25T00:00:00"/>
    <s v="Standard Class"/>
    <s v="DB-13060"/>
    <s v="Dave Brooks"/>
    <s v="Consumer"/>
    <s v="United States"/>
    <s v="Lakewood"/>
    <s v="New Jersey"/>
    <n v="8701"/>
    <x v="3"/>
    <s v="OFF-AR-10001919"/>
    <x v="1"/>
    <s v="Art"/>
    <s v="OIC #2 Pencils, Medium Soft"/>
    <n v="3.76"/>
    <n v="6"/>
    <n v="0.2"/>
    <n v="1.02"/>
    <n v="2"/>
    <x v="3"/>
    <n v="2"/>
    <x v="3"/>
  </r>
  <r>
    <n v="1183"/>
    <s v="CA-2018-138779"/>
    <d v="2018-01-14T00:00:00"/>
    <d v="2018-01-15T00:00:00"/>
    <s v="First Class"/>
    <s v="RB-19570"/>
    <s v="Rob Beeghly"/>
    <s v="Consumer"/>
    <s v="United States"/>
    <s v="Jacksonville"/>
    <s v="North Carolina"/>
    <n v="28540"/>
    <x v="0"/>
    <s v="OFF-EN-10002504"/>
    <x v="1"/>
    <s v="Envelopes"/>
    <s v="Tyvek  Top-Opening Peel &amp; Seel Envelopes, Plain White"/>
    <n v="21.744"/>
    <n v="1"/>
    <n v="0"/>
    <n v="5.87"/>
    <n v="2"/>
    <x v="44"/>
    <n v="1"/>
    <x v="44"/>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n v="7.92"/>
    <n v="6"/>
    <n v="0.1"/>
    <n v="2.06"/>
    <n v="2"/>
    <x v="44"/>
    <n v="1"/>
    <x v="44"/>
  </r>
  <r>
    <n v="1185"/>
    <s v="CA-2015-127131"/>
    <d v="2015-11-24T00:00:00"/>
    <d v="2015-11-30T00:00:00"/>
    <s v="Standard Class"/>
    <s v="HR-14830"/>
    <s v="Harold Ryan"/>
    <s v="Corporate"/>
    <s v="United States"/>
    <s v="Seattle"/>
    <s v="Washington"/>
    <n v="98103"/>
    <x v="1"/>
    <s v="OFF-BI-10004656"/>
    <x v="1"/>
    <s v="Binders"/>
    <s v="Peel &amp; Stick Add-On Corner Pockets"/>
    <n v="12.096"/>
    <n v="9"/>
    <n v="0.3"/>
    <n v="-0.6"/>
    <n v="4"/>
    <x v="7"/>
    <n v="4"/>
    <x v="7"/>
  </r>
  <r>
    <n v="1186"/>
    <s v="CA-2015-127131"/>
    <d v="2015-11-24T00:00:00"/>
    <d v="2015-11-30T00:00:00"/>
    <s v="Standard Class"/>
    <s v="HR-14830"/>
    <s v="Harold Ryan"/>
    <s v="Corporate"/>
    <s v="United States"/>
    <s v="Seattle"/>
    <s v="Washington"/>
    <n v="98103"/>
    <x v="1"/>
    <s v="OFF-ST-10002344"/>
    <x v="1"/>
    <s v="Storage"/>
    <s v="Carina 42&quot;Hx23 3/4&quot;W Media Storage Unit"/>
    <n v="485.88"/>
    <n v="4"/>
    <n v="0.1"/>
    <n v="72.88"/>
    <n v="4"/>
    <x v="7"/>
    <n v="4"/>
    <x v="7"/>
  </r>
  <r>
    <n v="1187"/>
    <s v="CA-2015-127131"/>
    <d v="2015-11-24T00:00:00"/>
    <d v="2015-11-30T00:00:00"/>
    <s v="Standard Class"/>
    <s v="HR-14830"/>
    <s v="Harold Ryan"/>
    <s v="Corporate"/>
    <s v="United States"/>
    <s v="Seattle"/>
    <s v="Washington"/>
    <n v="98103"/>
    <x v="1"/>
    <s v="OFF-PA-10001800"/>
    <x v="1"/>
    <s v="Paper"/>
    <s v="Xerox 220"/>
    <n v="25.92"/>
    <n v="4"/>
    <n v="0"/>
    <n v="8.5500000000000007"/>
    <n v="4"/>
    <x v="7"/>
    <n v="4"/>
    <x v="7"/>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n v="197.58"/>
    <n v="5"/>
    <n v="0"/>
    <n v="33.590000000000003"/>
    <n v="4"/>
    <x v="7"/>
    <n v="4"/>
    <x v="7"/>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n v="81.92"/>
    <n v="3"/>
    <n v="0.1"/>
    <n v="25.4"/>
    <n v="5"/>
    <x v="31"/>
    <n v="1"/>
    <x v="31"/>
  </r>
  <r>
    <n v="1190"/>
    <s v="CA-2018-117212"/>
    <d v="2018-02-26T00:00:00"/>
    <d v="2018-02-28T00:00:00"/>
    <s v="Second Class"/>
    <s v="BT-11530"/>
    <s v="Bradley Talbott"/>
    <s v="Home Office"/>
    <s v="United States"/>
    <s v="Los Angeles"/>
    <s v="California"/>
    <n v="90036"/>
    <x v="1"/>
    <s v="TEC-PH-10004447"/>
    <x v="2"/>
    <s v="Phones"/>
    <s v="Toshiba IPT2010-SD IPÂ Telephone"/>
    <n v="889.53599999999994"/>
    <n v="3"/>
    <n v="0.2"/>
    <n v="97.85"/>
    <n v="5"/>
    <x v="31"/>
    <n v="1"/>
    <x v="31"/>
  </r>
  <r>
    <n v="1191"/>
    <s v="CA-2018-117212"/>
    <d v="2018-02-26T00:00:00"/>
    <d v="2018-02-28T00:00:00"/>
    <s v="Second Class"/>
    <s v="BT-11530"/>
    <s v="Bradley Talbott"/>
    <s v="Home Office"/>
    <s v="United States"/>
    <s v="Los Angeles"/>
    <s v="California"/>
    <n v="90036"/>
    <x v="1"/>
    <s v="FUR-CH-10003973"/>
    <x v="0"/>
    <s v="Chairs"/>
    <s v="GuestStacker Chair with Chrome Finish Legs"/>
    <n v="892.22400000000005"/>
    <n v="6"/>
    <n v="0"/>
    <n v="249.82"/>
    <n v="5"/>
    <x v="31"/>
    <n v="1"/>
    <x v="31"/>
  </r>
  <r>
    <n v="1192"/>
    <s v="CA-2018-117212"/>
    <d v="2018-02-26T00:00:00"/>
    <d v="2018-02-28T00:00:00"/>
    <s v="Second Class"/>
    <s v="BT-11530"/>
    <s v="Bradley Talbott"/>
    <s v="Home Office"/>
    <s v="United States"/>
    <s v="Los Angeles"/>
    <s v="California"/>
    <n v="90036"/>
    <x v="1"/>
    <s v="OFF-PA-10001970"/>
    <x v="1"/>
    <s v="Paper"/>
    <s v="Xerox 1908"/>
    <n v="223.92"/>
    <n v="1"/>
    <n v="0.3"/>
    <n v="-11.2"/>
    <n v="5"/>
    <x v="31"/>
    <n v="1"/>
    <x v="31"/>
  </r>
  <r>
    <n v="1193"/>
    <s v="CA-2018-117212"/>
    <d v="2018-02-26T00:00:00"/>
    <d v="2018-02-28T00:00:00"/>
    <s v="Second Class"/>
    <s v="BT-11530"/>
    <s v="Bradley Talbott"/>
    <s v="Home Office"/>
    <s v="United States"/>
    <s v="Los Angeles"/>
    <s v="California"/>
    <n v="90036"/>
    <x v="1"/>
    <s v="OFF-PA-10000682"/>
    <x v="1"/>
    <s v="Paper"/>
    <s v="Xerox 1924"/>
    <n v="23.12"/>
    <n v="9"/>
    <n v="0.1"/>
    <n v="4.8600000000000003"/>
    <n v="5"/>
    <x v="31"/>
    <n v="1"/>
    <x v="31"/>
  </r>
  <r>
    <n v="1194"/>
    <s v="US-2016-130519"/>
    <d v="2016-09-15T00:00:00"/>
    <d v="2016-09-15T00:00:00"/>
    <s v="Same Day"/>
    <s v="NG-18355"/>
    <s v="Nat Gilpin"/>
    <s v="Corporate"/>
    <s v="United States"/>
    <s v="Coral Springs"/>
    <s v="Florida"/>
    <n v="33065"/>
    <x v="0"/>
    <s v="OFF-PA-10001937"/>
    <x v="1"/>
    <s v="Paper"/>
    <s v="Xerox 21"/>
    <n v="15.552"/>
    <n v="3"/>
    <n v="0"/>
    <n v="4.51"/>
    <n v="4"/>
    <x v="11"/>
    <n v="3"/>
    <x v="11"/>
  </r>
  <r>
    <n v="1195"/>
    <s v="US-2016-130519"/>
    <d v="2016-09-15T00:00:00"/>
    <d v="2016-09-15T00:00:00"/>
    <s v="Same Day"/>
    <s v="NG-18355"/>
    <s v="Nat Gilpin"/>
    <s v="Corporate"/>
    <s v="United States"/>
    <s v="Coral Springs"/>
    <s v="Florida"/>
    <n v="33065"/>
    <x v="0"/>
    <s v="FUR-FU-10002268"/>
    <x v="0"/>
    <s v="Furnishings"/>
    <s v="Ultra Door Push Plate"/>
    <n v="15.712"/>
    <n v="4"/>
    <n v="0.1"/>
    <n v="3.14"/>
    <n v="4"/>
    <x v="11"/>
    <n v="3"/>
    <x v="11"/>
  </r>
  <r>
    <n v="1196"/>
    <s v="US-2016-130519"/>
    <d v="2016-09-15T00:00:00"/>
    <d v="2016-09-15T00:00:00"/>
    <s v="Same Day"/>
    <s v="NG-18355"/>
    <s v="Nat Gilpin"/>
    <s v="Corporate"/>
    <s v="United States"/>
    <s v="Coral Springs"/>
    <s v="Florida"/>
    <n v="33065"/>
    <x v="0"/>
    <s v="OFF-ST-10001321"/>
    <x v="1"/>
    <s v="Storage"/>
    <s v="Decoflex Hanging Personal Folder File, Blue"/>
    <n v="24.672000000000001"/>
    <n v="3"/>
    <n v="0.2"/>
    <n v="7.65"/>
    <n v="4"/>
    <x v="11"/>
    <n v="3"/>
    <x v="11"/>
  </r>
  <r>
    <n v="1197"/>
    <s v="US-2016-130519"/>
    <d v="2016-09-15T00:00:00"/>
    <d v="2016-09-15T00:00:00"/>
    <s v="Same Day"/>
    <s v="NG-18355"/>
    <s v="Nat Gilpin"/>
    <s v="Corporate"/>
    <s v="United States"/>
    <s v="Coral Springs"/>
    <s v="Florida"/>
    <n v="33065"/>
    <x v="0"/>
    <s v="FUR-FU-10003394"/>
    <x v="0"/>
    <s v="Furnishings"/>
    <s v="Tenex &quot;The Solids&quot; Textured Chair Mats"/>
    <n v="55.968000000000004"/>
    <n v="5"/>
    <n v="0.1"/>
    <n v="16.79"/>
    <n v="4"/>
    <x v="11"/>
    <n v="3"/>
    <x v="11"/>
  </r>
  <r>
    <n v="1198"/>
    <s v="CA-2017-130946"/>
    <d v="2017-04-08T00:00:00"/>
    <d v="2017-04-12T00:00:00"/>
    <s v="Standard Class"/>
    <s v="ZC-21910"/>
    <s v="Zuschuss Carroll"/>
    <s v="Consumer"/>
    <s v="United States"/>
    <s v="Houston"/>
    <s v="Texas"/>
    <n v="77041"/>
    <x v="2"/>
    <s v="TEC-AC-10001990"/>
    <x v="2"/>
    <s v="Accessories"/>
    <s v="Kensington Orbit Wireless Mobile Trackball for PC and Mac"/>
    <n v="431.928"/>
    <n v="7"/>
    <n v="0"/>
    <n v="133.9"/>
    <n v="3"/>
    <x v="25"/>
    <n v="2"/>
    <x v="25"/>
  </r>
  <r>
    <n v="1199"/>
    <s v="CA-2017-130946"/>
    <d v="2017-04-08T00:00:00"/>
    <d v="2017-04-12T00:00:00"/>
    <s v="Standard Class"/>
    <s v="ZC-21910"/>
    <s v="Zuschuss Carroll"/>
    <s v="Consumer"/>
    <s v="United States"/>
    <s v="Houston"/>
    <s v="Texas"/>
    <n v="77041"/>
    <x v="2"/>
    <s v="FUR-CH-10004540"/>
    <x v="0"/>
    <s v="Chairs"/>
    <s v="Global Chrome Stack Chair"/>
    <n v="95.983999999999995"/>
    <n v="3"/>
    <n v="0.2"/>
    <n v="5.76"/>
    <n v="3"/>
    <x v="25"/>
    <n v="2"/>
    <x v="25"/>
  </r>
  <r>
    <n v="1200"/>
    <s v="CA-2017-130946"/>
    <d v="2017-04-08T00:00:00"/>
    <d v="2017-04-12T00:00:00"/>
    <s v="Standard Class"/>
    <s v="ZC-21910"/>
    <s v="Zuschuss Carroll"/>
    <s v="Consumer"/>
    <s v="United States"/>
    <s v="Houston"/>
    <s v="Texas"/>
    <n v="77041"/>
    <x v="2"/>
    <s v="OFF-BI-10004995"/>
    <x v="1"/>
    <s v="Binders"/>
    <s v="GBC DocuBind P400 Electric Binding System"/>
    <n v="1088.7919999999999"/>
    <n v="9"/>
    <n v="0.3"/>
    <n v="-163.32"/>
    <n v="3"/>
    <x v="25"/>
    <n v="2"/>
    <x v="25"/>
  </r>
  <r>
    <n v="1201"/>
    <s v="CA-2017-114727"/>
    <d v="2017-07-18T00:00:00"/>
    <d v="2017-07-24T00:00:00"/>
    <s v="Standard Class"/>
    <s v="LS-16945"/>
    <s v="Linda Southworth"/>
    <s v="Corporate"/>
    <s v="United States"/>
    <s v="Denver"/>
    <s v="Colorado"/>
    <n v="80219"/>
    <x v="1"/>
    <s v="FUR-CH-10002335"/>
    <x v="0"/>
    <s v="Chairs"/>
    <s v="Hon GuestStacker Chair"/>
    <n v="544.00800000000004"/>
    <n v="9"/>
    <n v="0"/>
    <n v="27.2"/>
    <n v="5"/>
    <x v="16"/>
    <n v="3"/>
    <x v="16"/>
  </r>
  <r>
    <n v="1202"/>
    <s v="CA-2017-114727"/>
    <d v="2017-07-18T00:00:00"/>
    <d v="2017-07-24T00:00:00"/>
    <s v="Standard Class"/>
    <s v="LS-16945"/>
    <s v="Linda Southworth"/>
    <s v="Corporate"/>
    <s v="United States"/>
    <s v="Denver"/>
    <s v="Colorado"/>
    <n v="80219"/>
    <x v="1"/>
    <s v="OFF-BI-10004967"/>
    <x v="1"/>
    <s v="Binders"/>
    <s v="Round Ring Binders"/>
    <n v="1.8720000000000001"/>
    <n v="8"/>
    <n v="0"/>
    <n v="0.34"/>
    <n v="5"/>
    <x v="16"/>
    <n v="3"/>
    <x v="16"/>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n v="854.35199999999998"/>
    <n v="10"/>
    <n v="0.1"/>
    <n v="239.22"/>
    <n v="5"/>
    <x v="16"/>
    <n v="3"/>
    <x v="16"/>
  </r>
  <r>
    <n v="1204"/>
    <s v="CA-2017-114727"/>
    <d v="2017-07-18T00:00:00"/>
    <d v="2017-07-24T00:00:00"/>
    <s v="Standard Class"/>
    <s v="LS-16945"/>
    <s v="Linda Southworth"/>
    <s v="Corporate"/>
    <s v="United States"/>
    <s v="Denver"/>
    <s v="Colorado"/>
    <n v="80219"/>
    <x v="1"/>
    <s v="OFF-ST-10002292"/>
    <x v="1"/>
    <s v="Storage"/>
    <s v="Sauder Facets Collection Locker/File Cabinet, Sky Alder Finish"/>
    <n v="593.56799999999998"/>
    <n v="7"/>
    <n v="0.3"/>
    <n v="-189.94"/>
    <n v="5"/>
    <x v="16"/>
    <n v="3"/>
    <x v="16"/>
  </r>
  <r>
    <n v="1205"/>
    <s v="CA-2017-114727"/>
    <d v="2017-07-18T00:00:00"/>
    <d v="2017-07-24T00:00:00"/>
    <s v="Standard Class"/>
    <s v="LS-16945"/>
    <s v="Linda Southworth"/>
    <s v="Corporate"/>
    <s v="United States"/>
    <s v="Denver"/>
    <s v="Colorado"/>
    <n v="80219"/>
    <x v="1"/>
    <s v="OFF-ST-10000689"/>
    <x v="1"/>
    <s v="Storage"/>
    <s v="Fellowes Strictly Business Drawer File, Letter/Legal Size"/>
    <n v="338.04"/>
    <n v="6"/>
    <n v="0"/>
    <n v="114.93"/>
    <n v="5"/>
    <x v="16"/>
    <n v="3"/>
    <x v="16"/>
  </r>
  <r>
    <n v="1206"/>
    <s v="CA-2018-133235"/>
    <d v="2018-08-01T00:00:00"/>
    <d v="2018-08-04T00:00:00"/>
    <s v="First Class"/>
    <s v="LH-16750"/>
    <s v="Larry Hughes"/>
    <s v="Consumer"/>
    <s v="United States"/>
    <s v="Charlotte"/>
    <s v="North Carolina"/>
    <n v="28205"/>
    <x v="0"/>
    <s v="TEC-PH-10002660"/>
    <x v="2"/>
    <s v="Phones"/>
    <s v="Nortel Networks T7316 E Nt8 B27"/>
    <n v="271.95999999999998"/>
    <n v="2"/>
    <n v="0"/>
    <n v="13.6"/>
    <n v="1"/>
    <x v="43"/>
    <n v="3"/>
    <x v="43"/>
  </r>
  <r>
    <n v="1207"/>
    <s v="CA-2017-137050"/>
    <d v="2017-07-14T00:00:00"/>
    <d v="2017-07-18T00:00:00"/>
    <s v="Second Class"/>
    <s v="SW-20755"/>
    <s v="Steven Ward"/>
    <s v="Corporate"/>
    <s v="United States"/>
    <s v="New York City"/>
    <s v="New York"/>
    <n v="10009"/>
    <x v="3"/>
    <s v="OFF-ST-10004634"/>
    <x v="1"/>
    <s v="Storage"/>
    <s v="Personal Folder Holder, Ebony"/>
    <n v="11.21"/>
    <n v="1"/>
    <n v="0.1"/>
    <n v="1.57"/>
    <n v="6"/>
    <x v="16"/>
    <n v="3"/>
    <x v="16"/>
  </r>
  <r>
    <n v="1208"/>
    <s v="CA-2017-137050"/>
    <d v="2017-07-14T00:00:00"/>
    <d v="2017-07-18T00:00:00"/>
    <s v="Second Class"/>
    <s v="SW-20755"/>
    <s v="Steven Ward"/>
    <s v="Corporate"/>
    <s v="United States"/>
    <s v="New York City"/>
    <s v="New York"/>
    <n v="10009"/>
    <x v="3"/>
    <s v="OFF-BI-10002160"/>
    <x v="1"/>
    <s v="Binders"/>
    <s v="Acco Hanging Data Binders"/>
    <n v="9.1440000000000001"/>
    <n v="2"/>
    <n v="0.2"/>
    <n v="2.29"/>
    <n v="6"/>
    <x v="16"/>
    <n v="3"/>
    <x v="16"/>
  </r>
  <r>
    <n v="1209"/>
    <s v="CA-2017-137050"/>
    <d v="2017-07-14T00:00:00"/>
    <d v="2017-07-18T00:00:00"/>
    <s v="Second Class"/>
    <s v="SW-20755"/>
    <s v="Steven Ward"/>
    <s v="Corporate"/>
    <s v="United States"/>
    <s v="New York City"/>
    <s v="New York"/>
    <n v="10009"/>
    <x v="3"/>
    <s v="OFF-FA-10002988"/>
    <x v="1"/>
    <s v="Fasteners"/>
    <s v="Ideal Clamps"/>
    <n v="14.07"/>
    <n v="6"/>
    <n v="0.1"/>
    <n v="4.22"/>
    <n v="6"/>
    <x v="16"/>
    <n v="3"/>
    <x v="16"/>
  </r>
  <r>
    <n v="1210"/>
    <s v="CA-2017-137050"/>
    <d v="2017-07-14T00:00:00"/>
    <d v="2017-07-18T00:00:00"/>
    <s v="Second Class"/>
    <s v="SW-20755"/>
    <s v="Steven Ward"/>
    <s v="Corporate"/>
    <s v="United States"/>
    <s v="New York City"/>
    <s v="New York"/>
    <n v="10009"/>
    <x v="3"/>
    <s v="OFF-AR-10004999"/>
    <x v="1"/>
    <s v="Art"/>
    <s v="Newell 315"/>
    <n v="41.86"/>
    <n v="10"/>
    <n v="0.3"/>
    <n v="-4.1900000000000004"/>
    <n v="6"/>
    <x v="16"/>
    <n v="3"/>
    <x v="16"/>
  </r>
  <r>
    <n v="1211"/>
    <s v="CA-2017-137050"/>
    <d v="2017-07-14T00:00:00"/>
    <d v="2017-07-18T00:00:00"/>
    <s v="Second Class"/>
    <s v="SW-20755"/>
    <s v="Steven Ward"/>
    <s v="Corporate"/>
    <s v="United States"/>
    <s v="New York City"/>
    <s v="New York"/>
    <n v="10009"/>
    <x v="3"/>
    <s v="OFF-BI-10001031"/>
    <x v="1"/>
    <s v="Binders"/>
    <s v="Pressboard Data Binders by Wilson Jones"/>
    <n v="8.5440000000000005"/>
    <n v="3"/>
    <n v="0.2"/>
    <n v="2.99"/>
    <n v="6"/>
    <x v="16"/>
    <n v="3"/>
    <x v="16"/>
  </r>
  <r>
    <n v="1212"/>
    <s v="CA-2017-137050"/>
    <d v="2017-07-14T00:00:00"/>
    <d v="2017-07-18T00:00:00"/>
    <s v="Second Class"/>
    <s v="SW-20755"/>
    <s v="Steven Ward"/>
    <s v="Corporate"/>
    <s v="United States"/>
    <s v="New York City"/>
    <s v="New York"/>
    <n v="10009"/>
    <x v="3"/>
    <s v="FUR-BO-10004695"/>
    <x v="0"/>
    <s v="Bookcases"/>
    <s v="O'Sullivan 2-Door Barrister Bookcase in Odessa Pine"/>
    <n v="579.13599999999997"/>
    <n v="2"/>
    <n v="0.3"/>
    <n v="-46.33"/>
    <n v="6"/>
    <x v="16"/>
    <n v="3"/>
    <x v="16"/>
  </r>
  <r>
    <n v="1213"/>
    <s v="US-2018-118087"/>
    <d v="2018-09-09T00:00:00"/>
    <d v="2018-09-13T00:00:00"/>
    <s v="Standard Class"/>
    <s v="SP-20620"/>
    <s v="Stefania Perrino"/>
    <s v="Corporate"/>
    <s v="United States"/>
    <s v="Philadelphia"/>
    <s v="Pennsylvania"/>
    <n v="19134"/>
    <x v="3"/>
    <s v="FUR-CH-10004860"/>
    <x v="0"/>
    <s v="Chairs"/>
    <s v="Global Low Back Tilter Chair"/>
    <n v="141.37200000000001"/>
    <n v="8"/>
    <n v="0.1"/>
    <n v="48.07"/>
    <n v="8"/>
    <x v="15"/>
    <n v="3"/>
    <x v="15"/>
  </r>
  <r>
    <n v="1214"/>
    <s v="US-2018-118087"/>
    <d v="2018-09-09T00:00:00"/>
    <d v="2018-09-13T00:00:00"/>
    <s v="Standard Class"/>
    <s v="SP-20620"/>
    <s v="Stefania Perrino"/>
    <s v="Corporate"/>
    <s v="United States"/>
    <s v="Philadelphia"/>
    <s v="Pennsylvania"/>
    <n v="19134"/>
    <x v="3"/>
    <s v="OFF-BI-10002432"/>
    <x v="1"/>
    <s v="Binders"/>
    <s v="Wilson Jones Standard D-Ring Binders"/>
    <n v="3.036"/>
    <n v="8"/>
    <n v="0.1"/>
    <n v="0.24"/>
    <n v="8"/>
    <x v="15"/>
    <n v="3"/>
    <x v="15"/>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n v="4.5030000000000001"/>
    <n v="7"/>
    <n v="0.1"/>
    <n v="0.81"/>
    <n v="8"/>
    <x v="15"/>
    <n v="3"/>
    <x v="15"/>
  </r>
  <r>
    <n v="1216"/>
    <s v="US-2018-118087"/>
    <d v="2018-09-09T00:00:00"/>
    <d v="2018-09-13T00:00:00"/>
    <s v="Standard Class"/>
    <s v="SP-20620"/>
    <s v="Stefania Perrino"/>
    <s v="Corporate"/>
    <s v="United States"/>
    <s v="Philadelphia"/>
    <s v="Pennsylvania"/>
    <n v="19134"/>
    <x v="3"/>
    <s v="OFF-AR-10003602"/>
    <x v="1"/>
    <s v="Art"/>
    <s v="Quartet Omega Colored Chalk, 12/Pack"/>
    <n v="4.6719999999999997"/>
    <n v="2"/>
    <n v="0.2"/>
    <n v="0.7"/>
    <n v="8"/>
    <x v="15"/>
    <n v="3"/>
    <x v="15"/>
  </r>
  <r>
    <n v="1217"/>
    <s v="US-2018-118087"/>
    <d v="2018-09-09T00:00:00"/>
    <d v="2018-09-13T00:00:00"/>
    <s v="Standard Class"/>
    <s v="SP-20620"/>
    <s v="Stefania Perrino"/>
    <s v="Corporate"/>
    <s v="United States"/>
    <s v="Philadelphia"/>
    <s v="Pennsylvania"/>
    <n v="19134"/>
    <x v="3"/>
    <s v="TEC-AC-10004469"/>
    <x v="2"/>
    <s v="Accessories"/>
    <s v="Microsoft Sculpt Comfort Mouse"/>
    <n v="95.88"/>
    <n v="9"/>
    <n v="0.3"/>
    <n v="-28.76"/>
    <n v="8"/>
    <x v="15"/>
    <n v="3"/>
    <x v="15"/>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n v="8"/>
    <n v="0.2"/>
    <n v="4.9400000000000004"/>
    <n v="8"/>
    <x v="15"/>
    <n v="3"/>
    <x v="15"/>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n v="258.69600000000003"/>
    <n v="8"/>
    <n v="0"/>
    <n v="15.52"/>
    <n v="8"/>
    <x v="15"/>
    <n v="3"/>
    <x v="15"/>
  </r>
  <r>
    <n v="1220"/>
    <s v="US-2018-118087"/>
    <d v="2018-09-09T00:00:00"/>
    <d v="2018-09-13T00:00:00"/>
    <s v="Standard Class"/>
    <s v="SP-20620"/>
    <s v="Stefania Perrino"/>
    <s v="Corporate"/>
    <s v="United States"/>
    <s v="Philadelphia"/>
    <s v="Pennsylvania"/>
    <n v="19134"/>
    <x v="3"/>
    <s v="TEC-PH-10002200"/>
    <x v="2"/>
    <s v="Phones"/>
    <s v="Samsung Galaxy Note 2"/>
    <n v="1931.9580000000001"/>
    <n v="9"/>
    <n v="0"/>
    <n v="270.47000000000003"/>
    <n v="8"/>
    <x v="15"/>
    <n v="3"/>
    <x v="15"/>
  </r>
  <r>
    <n v="1221"/>
    <s v="CA-2015-110184"/>
    <d v="2015-07-12T00:00:00"/>
    <d v="2015-07-16T00:00:00"/>
    <s v="Standard Class"/>
    <s v="BF-11170"/>
    <s v="Ben Ferrer"/>
    <s v="Home Office"/>
    <s v="United States"/>
    <s v="Los Angeles"/>
    <s v="California"/>
    <n v="90036"/>
    <x v="1"/>
    <s v="OFF-ST-10000107"/>
    <x v="1"/>
    <s v="Storage"/>
    <s v="Fellowes Super Stor/Drawer"/>
    <n v="249.75"/>
    <n v="8"/>
    <n v="0"/>
    <n v="67.430000000000007"/>
    <n v="2"/>
    <x v="39"/>
    <n v="3"/>
    <x v="39"/>
  </r>
  <r>
    <n v="1222"/>
    <s v="CA-2015-110184"/>
    <d v="2015-07-12T00:00:00"/>
    <d v="2015-07-16T00:00:00"/>
    <s v="Standard Class"/>
    <s v="BF-11170"/>
    <s v="Ben Ferrer"/>
    <s v="Home Office"/>
    <s v="United States"/>
    <s v="Los Angeles"/>
    <s v="California"/>
    <n v="90036"/>
    <x v="1"/>
    <s v="TEC-PH-10000439"/>
    <x v="2"/>
    <s v="Phones"/>
    <s v="GE DSL Phone Line Filter"/>
    <n v="255.93600000000001"/>
    <n v="8"/>
    <n v="0.2"/>
    <n v="63.98"/>
    <n v="2"/>
    <x v="39"/>
    <n v="3"/>
    <x v="39"/>
  </r>
  <r>
    <n v="1223"/>
    <s v="CA-2017-126004"/>
    <d v="2017-12-04T00:00:00"/>
    <d v="2017-12-05T00:00:00"/>
    <s v="First Class"/>
    <s v="BM-11140"/>
    <s v="Becky Martin"/>
    <s v="Consumer"/>
    <s v="United States"/>
    <s v="New York City"/>
    <s v="New York"/>
    <n v="10024"/>
    <x v="3"/>
    <s v="FUR-FU-10001602"/>
    <x v="0"/>
    <s v="Furnishings"/>
    <s v="Eldon Delta Triangular Chair Mat, 52&quot; x 58&quot;, Clear"/>
    <n v="113.79"/>
    <n v="10"/>
    <n v="0.3"/>
    <n v="-23.9"/>
    <n v="6"/>
    <x v="5"/>
    <n v="4"/>
    <x v="5"/>
  </r>
  <r>
    <n v="1224"/>
    <s v="CA-2017-126004"/>
    <d v="2017-12-04T00:00:00"/>
    <d v="2017-12-05T00:00:00"/>
    <s v="First Class"/>
    <s v="BM-11140"/>
    <s v="Becky Martin"/>
    <s v="Consumer"/>
    <s v="United States"/>
    <s v="New York City"/>
    <s v="New York"/>
    <n v="10024"/>
    <x v="3"/>
    <s v="TEC-AC-10001432"/>
    <x v="2"/>
    <s v="Accessories"/>
    <s v="Enermax Aurora Lite Keyboard"/>
    <n v="78.150000000000006"/>
    <n v="2"/>
    <n v="0.3"/>
    <n v="-8.6"/>
    <n v="6"/>
    <x v="5"/>
    <n v="4"/>
    <x v="5"/>
  </r>
  <r>
    <n v="1225"/>
    <s v="CA-2017-126004"/>
    <d v="2017-12-04T00:00:00"/>
    <d v="2017-12-05T00:00:00"/>
    <s v="First Class"/>
    <s v="BM-11140"/>
    <s v="Becky Martin"/>
    <s v="Consumer"/>
    <s v="United States"/>
    <s v="New York City"/>
    <s v="New York"/>
    <n v="10024"/>
    <x v="3"/>
    <s v="OFF-BI-10004656"/>
    <x v="1"/>
    <s v="Binders"/>
    <s v="Peel &amp; Stick Add-On Corner Pockets"/>
    <n v="1.728"/>
    <n v="10"/>
    <n v="0"/>
    <n v="0.6"/>
    <n v="6"/>
    <x v="5"/>
    <n v="4"/>
    <x v="5"/>
  </r>
  <r>
    <n v="1226"/>
    <s v="CA-2017-126004"/>
    <d v="2017-12-04T00:00:00"/>
    <d v="2017-12-05T00:00:00"/>
    <s v="First Class"/>
    <s v="BM-11140"/>
    <s v="Becky Martin"/>
    <s v="Consumer"/>
    <s v="United States"/>
    <s v="New York City"/>
    <s v="New York"/>
    <n v="10024"/>
    <x v="3"/>
    <s v="OFF-PA-10001685"/>
    <x v="1"/>
    <s v="Paper"/>
    <s v="Easy-staple paper"/>
    <n v="40.56"/>
    <n v="1"/>
    <n v="0.1"/>
    <n v="5.27"/>
    <n v="6"/>
    <x v="5"/>
    <n v="4"/>
    <x v="5"/>
  </r>
  <r>
    <n v="1227"/>
    <s v="CA-2017-126004"/>
    <d v="2017-12-04T00:00:00"/>
    <d v="2017-12-05T00:00:00"/>
    <s v="First Class"/>
    <s v="BM-11140"/>
    <s v="Becky Martin"/>
    <s v="Consumer"/>
    <s v="United States"/>
    <s v="New York City"/>
    <s v="New York"/>
    <n v="10024"/>
    <x v="3"/>
    <s v="OFF-ST-10001418"/>
    <x v="1"/>
    <s v="Storage"/>
    <s v="Carina Media Storage Towers in Natural &amp; Black"/>
    <n v="182.94"/>
    <n v="6"/>
    <n v="0.1"/>
    <n v="56.71"/>
    <n v="6"/>
    <x v="5"/>
    <n v="4"/>
    <x v="5"/>
  </r>
  <r>
    <n v="1228"/>
    <s v="CA-2017-126004"/>
    <d v="2017-12-04T00:00:00"/>
    <d v="2017-12-05T00:00:00"/>
    <s v="First Class"/>
    <s v="BM-11140"/>
    <s v="Becky Martin"/>
    <s v="Consumer"/>
    <s v="United States"/>
    <s v="New York City"/>
    <s v="New York"/>
    <n v="10024"/>
    <x v="3"/>
    <s v="OFF-ST-10000676"/>
    <x v="1"/>
    <s v="Storage"/>
    <s v="Fellowes Econo/Stor Drawers"/>
    <n v="193.86"/>
    <n v="7"/>
    <n v="0.2"/>
    <n v="40.71"/>
    <n v="6"/>
    <x v="5"/>
    <n v="4"/>
    <x v="5"/>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n v="9"/>
    <n v="0.1"/>
    <n v="1.07"/>
    <n v="3"/>
    <x v="23"/>
    <n v="4"/>
    <x v="23"/>
  </r>
  <r>
    <n v="1230"/>
    <s v="CA-2018-100013"/>
    <d v="2018-11-06T00:00:00"/>
    <d v="2018-11-11T00:00:00"/>
    <s v="Standard Class"/>
    <s v="ZC-21910"/>
    <s v="Zuschuss Carroll"/>
    <s v="Consumer"/>
    <s v="United States"/>
    <s v="Los Angeles"/>
    <s v="California"/>
    <n v="90045"/>
    <x v="1"/>
    <s v="FUR-FU-10001424"/>
    <x v="0"/>
    <s v="Furnishings"/>
    <s v="Dax Clear Box Frame"/>
    <n v="8.73"/>
    <n v="5"/>
    <n v="0"/>
    <n v="0.7"/>
    <n v="3"/>
    <x v="23"/>
    <n v="4"/>
    <x v="23"/>
  </r>
  <r>
    <n v="1231"/>
    <s v="CA-2018-100013"/>
    <d v="2018-11-06T00:00:00"/>
    <d v="2018-11-11T00:00:00"/>
    <s v="Standard Class"/>
    <s v="ZC-21910"/>
    <s v="Zuschuss Carroll"/>
    <s v="Consumer"/>
    <s v="United States"/>
    <s v="Los Angeles"/>
    <s v="California"/>
    <n v="90045"/>
    <x v="1"/>
    <s v="OFF-AR-10001022"/>
    <x v="1"/>
    <s v="Art"/>
    <s v="SANFORD Liquid Accent Tank-Style Highlighters"/>
    <n v="5.68"/>
    <n v="6"/>
    <n v="0"/>
    <n v="0.8"/>
    <n v="3"/>
    <x v="23"/>
    <n v="4"/>
    <x v="23"/>
  </r>
  <r>
    <n v="1232"/>
    <s v="CA-2016-132570"/>
    <d v="2016-10-31T00:00:00"/>
    <d v="2016-11-02T00:00:00"/>
    <s v="Second Class"/>
    <s v="KT-16480"/>
    <s v="Kean Thornton"/>
    <s v="Consumer"/>
    <s v="United States"/>
    <s v="Buffalo"/>
    <s v="New York"/>
    <n v="14215"/>
    <x v="3"/>
    <s v="OFF-AR-10000369"/>
    <x v="1"/>
    <s v="Art"/>
    <s v="Design Ebony Sketching Pencil"/>
    <n v="2.78"/>
    <n v="9"/>
    <n v="0"/>
    <n v="0.33"/>
    <n v="2"/>
    <x v="2"/>
    <n v="4"/>
    <x v="2"/>
  </r>
  <r>
    <n v="1233"/>
    <s v="CA-2016-132570"/>
    <d v="2016-10-31T00:00:00"/>
    <d v="2016-11-02T00:00:00"/>
    <s v="Second Class"/>
    <s v="KT-16480"/>
    <s v="Kean Thornton"/>
    <s v="Consumer"/>
    <s v="United States"/>
    <s v="Buffalo"/>
    <s v="New York"/>
    <n v="14215"/>
    <x v="3"/>
    <s v="OFF-EN-10003055"/>
    <x v="1"/>
    <s v="Envelopes"/>
    <s v="Blue String-Tie &amp; Button Interoffice Envelopes, 10 x 13"/>
    <n v="79.959999999999994"/>
    <n v="7"/>
    <n v="0"/>
    <n v="19.989999999999998"/>
    <n v="2"/>
    <x v="2"/>
    <n v="4"/>
    <x v="2"/>
  </r>
  <r>
    <n v="1234"/>
    <s v="CA-2017-153682"/>
    <d v="2017-05-30T00:00:00"/>
    <d v="2017-06-01T00:00:00"/>
    <s v="First Class"/>
    <s v="BG-11695"/>
    <s v="Brooke Gillingham"/>
    <s v="Corporate"/>
    <s v="United States"/>
    <s v="Cincinnati"/>
    <s v="Ohio"/>
    <n v="45231"/>
    <x v="3"/>
    <s v="TEC-CO-10001046"/>
    <x v="2"/>
    <s v="Copiers"/>
    <s v="Canon Imageclass D680 Copier / Fax"/>
    <n v="839.98800000000006"/>
    <n v="8"/>
    <n v="0"/>
    <n v="84"/>
    <n v="1"/>
    <x v="35"/>
    <n v="2"/>
    <x v="35"/>
  </r>
  <r>
    <n v="1235"/>
    <s v="CA-2017-144344"/>
    <d v="2017-10-28T00:00:00"/>
    <d v="2017-10-28T00:00:00"/>
    <s v="Same Day"/>
    <s v="PG-18820"/>
    <s v="Patrick Gardner"/>
    <s v="Consumer"/>
    <s v="United States"/>
    <s v="Boynton Beach"/>
    <s v="Florida"/>
    <n v="33437"/>
    <x v="0"/>
    <s v="FUR-FU-10000076"/>
    <x v="0"/>
    <s v="Furnishings"/>
    <s v="24-Hour Round Wall Clock"/>
    <n v="47.951999999999998"/>
    <n v="7"/>
    <n v="0"/>
    <n v="7.19"/>
    <n v="4"/>
    <x v="32"/>
    <n v="4"/>
    <x v="32"/>
  </r>
  <r>
    <n v="1236"/>
    <s v="CA-2017-144344"/>
    <d v="2017-10-28T00:00:00"/>
    <d v="2017-10-28T00:00:00"/>
    <s v="Same Day"/>
    <s v="PG-18820"/>
    <s v="Patrick Gardner"/>
    <s v="Consumer"/>
    <s v="United States"/>
    <s v="Boynton Beach"/>
    <s v="Florida"/>
    <n v="33437"/>
    <x v="0"/>
    <s v="OFF-BI-10003719"/>
    <x v="1"/>
    <s v="Binders"/>
    <s v="Large Capacity Hanging Post Binders"/>
    <n v="37.424999999999997"/>
    <n v="1"/>
    <n v="0"/>
    <n v="9.36"/>
    <n v="4"/>
    <x v="32"/>
    <n v="4"/>
    <x v="32"/>
  </r>
  <r>
    <n v="1237"/>
    <s v="CA-2017-144344"/>
    <d v="2017-10-28T00:00:00"/>
    <d v="2017-10-28T00:00:00"/>
    <s v="Same Day"/>
    <s v="PG-18820"/>
    <s v="Patrick Gardner"/>
    <s v="Consumer"/>
    <s v="United States"/>
    <s v="Boynton Beach"/>
    <s v="Florida"/>
    <n v="33437"/>
    <x v="0"/>
    <s v="FUR-FU-10003268"/>
    <x v="0"/>
    <s v="Furnishings"/>
    <s v="Eldon Radial Chair Mat for Low to Medium Pile Carpets"/>
    <n v="63.968000000000004"/>
    <n v="10"/>
    <n v="0"/>
    <n v="19.190000000000001"/>
    <n v="4"/>
    <x v="32"/>
    <n v="4"/>
    <x v="32"/>
  </r>
  <r>
    <n v="1238"/>
    <s v="CA-2017-144344"/>
    <d v="2017-10-28T00:00:00"/>
    <d v="2017-10-28T00:00:00"/>
    <s v="Same Day"/>
    <s v="PG-18820"/>
    <s v="Patrick Gardner"/>
    <s v="Consumer"/>
    <s v="United States"/>
    <s v="Boynton Beach"/>
    <s v="Florida"/>
    <n v="33437"/>
    <x v="0"/>
    <s v="FUR-FU-10003553"/>
    <x v="0"/>
    <s v="Furnishings"/>
    <s v="Howard Miller 13-1/2&quot; Diameter Rosebrook Wall Clock"/>
    <n v="165.048"/>
    <n v="9"/>
    <n v="0"/>
    <n v="37.96"/>
    <n v="4"/>
    <x v="32"/>
    <n v="4"/>
    <x v="32"/>
  </r>
  <r>
    <n v="1239"/>
    <s v="CA-2015-127012"/>
    <d v="2015-08-11T00:00:00"/>
    <d v="2015-08-15T00:00:00"/>
    <s v="Standard Class"/>
    <s v="GM-14680"/>
    <s v="Greg Matthias"/>
    <s v="Consumer"/>
    <s v="United States"/>
    <s v="Seattle"/>
    <s v="Washington"/>
    <n v="98105"/>
    <x v="1"/>
    <s v="FUR-FU-10003691"/>
    <x v="0"/>
    <s v="Furnishings"/>
    <s v="Eldon Image Series Desk Accessories, Ebony"/>
    <n v="12.35"/>
    <n v="6"/>
    <n v="0"/>
    <n v="3.71"/>
    <n v="3"/>
    <x v="9"/>
    <n v="3"/>
    <x v="9"/>
  </r>
  <r>
    <n v="1240"/>
    <s v="CA-2015-127012"/>
    <d v="2015-08-11T00:00:00"/>
    <d v="2015-08-15T00:00:00"/>
    <s v="Standard Class"/>
    <s v="GM-14680"/>
    <s v="Greg Matthias"/>
    <s v="Consumer"/>
    <s v="United States"/>
    <s v="Seattle"/>
    <s v="Washington"/>
    <n v="98105"/>
    <x v="1"/>
    <s v="OFF-AR-10003903"/>
    <x v="1"/>
    <s v="Art"/>
    <s v="Sanford 52201 APSCO Electric Pencil Sharpener"/>
    <n v="40.97"/>
    <n v="1"/>
    <n v="0"/>
    <n v="4.92"/>
    <n v="3"/>
    <x v="9"/>
    <n v="3"/>
    <x v="9"/>
  </r>
  <r>
    <n v="1241"/>
    <s v="CA-2015-127012"/>
    <d v="2015-08-11T00:00:00"/>
    <d v="2015-08-15T00:00:00"/>
    <s v="Standard Class"/>
    <s v="GM-14680"/>
    <s v="Greg Matthias"/>
    <s v="Consumer"/>
    <s v="United States"/>
    <s v="Seattle"/>
    <s v="Washington"/>
    <n v="98105"/>
    <x v="1"/>
    <s v="OFF-FA-10004854"/>
    <x v="1"/>
    <s v="Fasteners"/>
    <s v="Vinyl Coated Wire Paper Clips in Organizer Box, 800/Box"/>
    <n v="22.96"/>
    <n v="9"/>
    <n v="0.1"/>
    <n v="3.9"/>
    <n v="3"/>
    <x v="9"/>
    <n v="3"/>
    <x v="9"/>
  </r>
  <r>
    <n v="1242"/>
    <s v="CA-2017-128727"/>
    <d v="2017-08-29T00:00:00"/>
    <d v="2017-09-04T00:00:00"/>
    <s v="Standard Class"/>
    <s v="MO-17800"/>
    <s v="Meg O'Connel"/>
    <s v="Home Office"/>
    <s v="United States"/>
    <s v="New York City"/>
    <s v="New York"/>
    <n v="10024"/>
    <x v="3"/>
    <s v="TEC-PH-10003442"/>
    <x v="2"/>
    <s v="Phones"/>
    <s v="Samsung Replacement EH64AVFWE Premium Headset"/>
    <n v="22"/>
    <n v="1"/>
    <n v="0"/>
    <n v="4.62"/>
    <n v="1"/>
    <x v="28"/>
    <n v="3"/>
    <x v="28"/>
  </r>
  <r>
    <n v="1243"/>
    <s v="US-2017-162859"/>
    <d v="2017-02-15T00:00:00"/>
    <d v="2017-02-22T00:00:00"/>
    <s v="Standard Class"/>
    <s v="PG-18820"/>
    <s v="Patrick Gardner"/>
    <s v="Consumer"/>
    <s v="United States"/>
    <s v="New York City"/>
    <s v="New York"/>
    <n v="10009"/>
    <x v="3"/>
    <s v="OFF-BI-10004519"/>
    <x v="1"/>
    <s v="Binders"/>
    <s v="GBC DocuBind P100 Manual Binding Machine"/>
    <n v="398.35199999999998"/>
    <n v="1"/>
    <n v="0.3"/>
    <n v="-71.7"/>
    <n v="2"/>
    <x v="47"/>
    <n v="1"/>
    <x v="47"/>
  </r>
  <r>
    <n v="1244"/>
    <s v="US-2017-162859"/>
    <d v="2017-02-15T00:00:00"/>
    <d v="2017-02-22T00:00:00"/>
    <s v="Standard Class"/>
    <s v="PG-18820"/>
    <s v="Patrick Gardner"/>
    <s v="Consumer"/>
    <s v="United States"/>
    <s v="New York City"/>
    <s v="New York"/>
    <n v="10009"/>
    <x v="3"/>
    <s v="OFF-FA-10000304"/>
    <x v="1"/>
    <s v="Fasteners"/>
    <s v="Advantus Push Pins"/>
    <n v="8.7200000000000006"/>
    <n v="1"/>
    <n v="0.1"/>
    <n v="2.0099999999999998"/>
    <n v="2"/>
    <x v="47"/>
    <n v="1"/>
    <x v="47"/>
  </r>
  <r>
    <n v="1245"/>
    <s v="CA-2018-133641"/>
    <d v="2018-05-14T00:00:00"/>
    <d v="2018-05-21T00:00:00"/>
    <s v="Standard Class"/>
    <s v="EJ-14155"/>
    <s v="Eva Jacobs"/>
    <s v="Consumer"/>
    <s v="United States"/>
    <s v="Gulfport"/>
    <s v="Mississippi"/>
    <n v="39503"/>
    <x v="0"/>
    <s v="OFF-EN-10004955"/>
    <x v="1"/>
    <s v="Envelopes"/>
    <s v="Fashion Color Clasp Envelopes"/>
    <n v="48.69"/>
    <n v="9"/>
    <n v="0"/>
    <n v="11.2"/>
    <n v="1"/>
    <x v="24"/>
    <n v="2"/>
    <x v="24"/>
  </r>
  <r>
    <n v="1246"/>
    <s v="CA-2015-168494"/>
    <d v="2015-12-12T00:00:00"/>
    <d v="2015-12-14T00:00:00"/>
    <s v="Second Class"/>
    <s v="NP-18700"/>
    <s v="Nora Preis"/>
    <s v="Consumer"/>
    <s v="United States"/>
    <s v="Fresno"/>
    <s v="California"/>
    <n v="93727"/>
    <x v="1"/>
    <s v="FUR-TA-10004619"/>
    <x v="0"/>
    <s v="Tables"/>
    <s v="Hon Non-Folding Utility Tables"/>
    <n v="764.68799999999999"/>
    <n v="2"/>
    <n v="0"/>
    <n v="229.41"/>
    <n v="3"/>
    <x v="20"/>
    <n v="4"/>
    <x v="20"/>
  </r>
  <r>
    <n v="1247"/>
    <s v="CA-2015-168494"/>
    <d v="2015-12-12T00:00:00"/>
    <d v="2015-12-14T00:00:00"/>
    <s v="Second Class"/>
    <s v="NP-18700"/>
    <s v="Nora Preis"/>
    <s v="Consumer"/>
    <s v="United States"/>
    <s v="Fresno"/>
    <s v="California"/>
    <n v="93727"/>
    <x v="1"/>
    <s v="FUR-TA-10003473"/>
    <x v="0"/>
    <s v="Tables"/>
    <s v="Bretford Rectangular Conference Table Tops"/>
    <n v="3610.848"/>
    <n v="8"/>
    <n v="0.2"/>
    <n v="1155.47"/>
    <n v="3"/>
    <x v="20"/>
    <n v="4"/>
    <x v="20"/>
  </r>
  <r>
    <n v="1248"/>
    <s v="CA-2015-168494"/>
    <d v="2015-12-12T00:00:00"/>
    <d v="2015-12-14T00:00:00"/>
    <s v="Second Class"/>
    <s v="NP-18700"/>
    <s v="Nora Preis"/>
    <s v="Consumer"/>
    <s v="United States"/>
    <s v="Fresno"/>
    <s v="California"/>
    <n v="93727"/>
    <x v="1"/>
    <s v="FUR-BO-10004467"/>
    <x v="0"/>
    <s v="Bookcases"/>
    <s v="Bestar Classic Bookcase"/>
    <n v="254.97450000000001"/>
    <n v="5"/>
    <n v="0"/>
    <n v="68.84"/>
    <n v="3"/>
    <x v="20"/>
    <n v="4"/>
    <x v="20"/>
  </r>
  <r>
    <n v="1249"/>
    <s v="CA-2018-115602"/>
    <d v="2018-12-18T00:00:00"/>
    <d v="2018-12-24T00:00:00"/>
    <s v="Standard Class"/>
    <s v="DJ-13630"/>
    <s v="Doug Jacobs"/>
    <s v="Consumer"/>
    <s v="United States"/>
    <s v="New York City"/>
    <s v="New York"/>
    <n v="10009"/>
    <x v="3"/>
    <s v="OFF-AR-10002280"/>
    <x v="1"/>
    <s v="Art"/>
    <s v="Staples in misc. colors"/>
    <n v="38.82"/>
    <n v="1"/>
    <n v="0.3"/>
    <n v="-10.48"/>
    <n v="4"/>
    <x v="22"/>
    <n v="4"/>
    <x v="22"/>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n v="1141.9380000000001"/>
    <n v="5"/>
    <n v="0.2"/>
    <n v="91.36"/>
    <n v="4"/>
    <x v="22"/>
    <n v="4"/>
    <x v="22"/>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n v="1704.56"/>
    <n v="1"/>
    <n v="0.3"/>
    <n v="-511.37"/>
    <n v="4"/>
    <x v="22"/>
    <n v="4"/>
    <x v="22"/>
  </r>
  <r>
    <n v="1252"/>
    <s v="CA-2018-115602"/>
    <d v="2018-12-18T00:00:00"/>
    <d v="2018-12-24T00:00:00"/>
    <s v="Standard Class"/>
    <s v="DJ-13630"/>
    <s v="Doug Jacobs"/>
    <s v="Consumer"/>
    <s v="United States"/>
    <s v="New York City"/>
    <s v="New York"/>
    <n v="10009"/>
    <x v="3"/>
    <s v="OFF-AR-10000462"/>
    <x v="1"/>
    <s v="Art"/>
    <s v="Sanford Pocket Accent Highlighters"/>
    <n v="3.2"/>
    <n v="6"/>
    <n v="0.1"/>
    <n v="0.61"/>
    <n v="4"/>
    <x v="22"/>
    <n v="4"/>
    <x v="22"/>
  </r>
  <r>
    <n v="1253"/>
    <s v="CA-2016-154956"/>
    <d v="2016-07-04T00:00:00"/>
    <d v="2016-07-09T00:00:00"/>
    <s v="Standard Class"/>
    <s v="IM-15070"/>
    <s v="Irene Maddox"/>
    <s v="Consumer"/>
    <s v="United States"/>
    <s v="Milwaukee"/>
    <s v="Wisconsin"/>
    <n v="53209"/>
    <x v="2"/>
    <s v="TEC-PH-10004165"/>
    <x v="2"/>
    <s v="Phones"/>
    <s v="Mitel MiVoice 5330e IP Phone"/>
    <n v="1099.96"/>
    <n v="2"/>
    <n v="0.3"/>
    <n v="-99"/>
    <n v="1"/>
    <x v="38"/>
    <n v="3"/>
    <x v="38"/>
  </r>
  <r>
    <n v="1254"/>
    <s v="CA-2018-144638"/>
    <d v="2018-03-10T00:00:00"/>
    <d v="2018-03-14T00:00:00"/>
    <s v="Standard Class"/>
    <s v="MH-18115"/>
    <s v="Mick Hernandez"/>
    <s v="Home Office"/>
    <s v="United States"/>
    <s v="Chester"/>
    <s v="Pennsylvania"/>
    <n v="19013"/>
    <x v="3"/>
    <s v="OFF-AR-10003958"/>
    <x v="1"/>
    <s v="Art"/>
    <s v="Newell 337"/>
    <n v="5.2480000000000002"/>
    <n v="3"/>
    <n v="0.1"/>
    <n v="0.26"/>
    <n v="4"/>
    <x v="42"/>
    <n v="1"/>
    <x v="42"/>
  </r>
  <r>
    <n v="1255"/>
    <s v="CA-2018-144638"/>
    <d v="2018-03-10T00:00:00"/>
    <d v="2018-03-14T00:00:00"/>
    <s v="Standard Class"/>
    <s v="MH-18115"/>
    <s v="Mick Hernandez"/>
    <s v="Home Office"/>
    <s v="United States"/>
    <s v="Chester"/>
    <s v="Pennsylvania"/>
    <n v="19013"/>
    <x v="3"/>
    <s v="TEC-PH-10000149"/>
    <x v="2"/>
    <s v="Phones"/>
    <s v="Cisco SPA525G2 IP Phone - Wireless"/>
    <n v="35.909999999999997"/>
    <n v="1"/>
    <n v="0"/>
    <n v="2.5099999999999998"/>
    <n v="4"/>
    <x v="42"/>
    <n v="1"/>
    <x v="42"/>
  </r>
  <r>
    <n v="1256"/>
    <s v="CA-2018-144638"/>
    <d v="2018-03-10T00:00:00"/>
    <d v="2018-03-14T00:00:00"/>
    <s v="Standard Class"/>
    <s v="MH-18115"/>
    <s v="Mick Hernandez"/>
    <s v="Home Office"/>
    <s v="United States"/>
    <s v="Chester"/>
    <s v="Pennsylvania"/>
    <n v="19013"/>
    <x v="3"/>
    <s v="FUR-FU-10003724"/>
    <x v="0"/>
    <s v="Furnishings"/>
    <s v="Westinghouse Clip-On Gooseneck Lamps"/>
    <n v="6.6959999999999997"/>
    <n v="7"/>
    <n v="0.2"/>
    <n v="1.54"/>
    <n v="4"/>
    <x v="42"/>
    <n v="1"/>
    <x v="42"/>
  </r>
  <r>
    <n v="1257"/>
    <s v="CA-2018-144638"/>
    <d v="2018-03-10T00:00:00"/>
    <d v="2018-03-14T00:00:00"/>
    <s v="Standard Class"/>
    <s v="MH-18115"/>
    <s v="Mick Hernandez"/>
    <s v="Home Office"/>
    <s v="United States"/>
    <s v="Chester"/>
    <s v="Pennsylvania"/>
    <n v="19013"/>
    <x v="3"/>
    <s v="FUR-FU-10003535"/>
    <x v="0"/>
    <s v="Furnishings"/>
    <s v="Howard Miller Distant Time Traveler Alarm Clock"/>
    <n v="43.872"/>
    <n v="3"/>
    <n v="0.2"/>
    <n v="12.28"/>
    <n v="4"/>
    <x v="42"/>
    <n v="1"/>
    <x v="42"/>
  </r>
  <r>
    <n v="1258"/>
    <s v="US-2017-168620"/>
    <d v="2017-12-24T00:00:00"/>
    <d v="2017-12-28T00:00:00"/>
    <s v="Second Class"/>
    <s v="RB-19795"/>
    <s v="Ross Baird"/>
    <s v="Home Office"/>
    <s v="United States"/>
    <s v="Charlotte"/>
    <s v="North Carolina"/>
    <n v="28205"/>
    <x v="0"/>
    <s v="OFF-BI-10001575"/>
    <x v="1"/>
    <s v="Binders"/>
    <s v="GBC Linen Binding Covers"/>
    <n v="27.882000000000001"/>
    <n v="4"/>
    <n v="0.1"/>
    <n v="1.95"/>
    <n v="3"/>
    <x v="5"/>
    <n v="4"/>
    <x v="5"/>
  </r>
  <r>
    <n v="1259"/>
    <s v="US-2017-168620"/>
    <d v="2017-12-24T00:00:00"/>
    <d v="2017-12-28T00:00:00"/>
    <s v="Second Class"/>
    <s v="RB-19795"/>
    <s v="Ross Baird"/>
    <s v="Home Office"/>
    <s v="United States"/>
    <s v="Charlotte"/>
    <s v="North Carolina"/>
    <n v="28205"/>
    <x v="0"/>
    <s v="OFF-ST-10003716"/>
    <x v="1"/>
    <s v="Storage"/>
    <s v="Tennsco Double-Tier Lockers"/>
    <n v="540.048"/>
    <n v="1"/>
    <n v="0"/>
    <n v="27"/>
    <n v="3"/>
    <x v="5"/>
    <n v="4"/>
    <x v="5"/>
  </r>
  <r>
    <n v="1260"/>
    <s v="US-2017-168620"/>
    <d v="2017-12-24T00:00:00"/>
    <d v="2017-12-28T00:00:00"/>
    <s v="Second Class"/>
    <s v="RB-19795"/>
    <s v="Ross Baird"/>
    <s v="Home Office"/>
    <s v="United States"/>
    <s v="Charlotte"/>
    <s v="North Carolina"/>
    <n v="28205"/>
    <x v="0"/>
    <s v="TEC-AC-10004469"/>
    <x v="2"/>
    <s v="Accessories"/>
    <s v="Microsoft Sculpt Comfort Mouse"/>
    <n v="255.68"/>
    <n v="2"/>
    <n v="0.2"/>
    <n v="48.58"/>
    <n v="3"/>
    <x v="5"/>
    <n v="4"/>
    <x v="5"/>
  </r>
  <r>
    <n v="1261"/>
    <s v="CA-2018-117079"/>
    <d v="2018-10-23T00:00:00"/>
    <d v="2018-10-27T00:00:00"/>
    <s v="Standard Class"/>
    <s v="JR-15700"/>
    <s v="Jocasta Rupert"/>
    <s v="Consumer"/>
    <s v="United States"/>
    <s v="Jacksonville"/>
    <s v="Florida"/>
    <n v="32216"/>
    <x v="0"/>
    <s v="TEC-PH-10004586"/>
    <x v="2"/>
    <s v="Phones"/>
    <s v="Wilson SignalBoost 841262 DB PRO Amplifier Kit"/>
    <n v="863.88"/>
    <n v="6"/>
    <n v="0.3"/>
    <n v="-164.14"/>
    <n v="1"/>
    <x v="13"/>
    <n v="4"/>
    <x v="13"/>
  </r>
  <r>
    <n v="1262"/>
    <s v="US-2017-144393"/>
    <d v="2017-10-28T00:00:00"/>
    <d v="2017-11-04T00:00:00"/>
    <s v="Standard Class"/>
    <s v="SM-20950"/>
    <s v="Suzanne McNair"/>
    <s v="Corporate"/>
    <s v="United States"/>
    <s v="Greenville"/>
    <s v="North Carolina"/>
    <n v="27834"/>
    <x v="0"/>
    <s v="OFF-BI-10004236"/>
    <x v="1"/>
    <s v="Binders"/>
    <s v="XtraLife ClearVue Slant-D Ring Binder, White, 3&quot;"/>
    <n v="17.616"/>
    <n v="9"/>
    <n v="0.1"/>
    <n v="4.2300000000000004"/>
    <n v="1"/>
    <x v="32"/>
    <n v="4"/>
    <x v="32"/>
  </r>
  <r>
    <n v="1263"/>
    <s v="CA-2018-105053"/>
    <d v="2018-07-07T00:00:00"/>
    <d v="2018-07-09T00:00:00"/>
    <s v="Second Class"/>
    <s v="CS-12355"/>
    <s v="Christine Sundaresam"/>
    <s v="Consumer"/>
    <s v="United States"/>
    <s v="Long Beach"/>
    <s v="New York"/>
    <n v="11561"/>
    <x v="3"/>
    <s v="OFF-BI-10001634"/>
    <x v="1"/>
    <s v="Binders"/>
    <s v="Wilson Jones Active Use Binders"/>
    <n v="17.472000000000001"/>
    <n v="1"/>
    <n v="0.3"/>
    <n v="-4.0199999999999996"/>
    <n v="1"/>
    <x v="10"/>
    <n v="3"/>
    <x v="10"/>
  </r>
  <r>
    <n v="1264"/>
    <s v="CA-2017-155992"/>
    <d v="2017-10-01T00:00:00"/>
    <d v="2017-10-02T00:00:00"/>
    <s v="First Class"/>
    <s v="CC-12220"/>
    <s v="Chris Cortes"/>
    <s v="Consumer"/>
    <s v="United States"/>
    <s v="La Porte"/>
    <s v="Indiana"/>
    <n v="46350"/>
    <x v="2"/>
    <s v="TEC-PH-10000215"/>
    <x v="2"/>
    <s v="Phones"/>
    <s v="Plantronics CordlessÂ Phone HeadsetÂ with In-line Volume - M214C"/>
    <n v="69.900000000000006"/>
    <n v="1"/>
    <n v="0"/>
    <n v="10.49"/>
    <n v="2"/>
    <x v="32"/>
    <n v="4"/>
    <x v="32"/>
  </r>
  <r>
    <n v="1265"/>
    <s v="CA-2017-155992"/>
    <d v="2017-10-01T00:00:00"/>
    <d v="2017-10-02T00:00:00"/>
    <s v="First Class"/>
    <s v="CC-12220"/>
    <s v="Chris Cortes"/>
    <s v="Consumer"/>
    <s v="United States"/>
    <s v="La Porte"/>
    <s v="Indiana"/>
    <n v="46350"/>
    <x v="2"/>
    <s v="FUR-FU-10003724"/>
    <x v="0"/>
    <s v="Furnishings"/>
    <s v="Westinghouse Clip-On Gooseneck Lamps"/>
    <n v="41.85"/>
    <n v="10"/>
    <n v="0.1"/>
    <n v="7.11"/>
    <n v="2"/>
    <x v="32"/>
    <n v="4"/>
    <x v="32"/>
  </r>
  <r>
    <n v="1266"/>
    <s v="CA-2018-110380"/>
    <d v="2018-09-02T00:00:00"/>
    <d v="2018-09-07T00:00:00"/>
    <s v="Standard Class"/>
    <s v="PF-19225"/>
    <s v="Phillip Flathmann"/>
    <s v="Consumer"/>
    <s v="United States"/>
    <s v="San Francisco"/>
    <s v="California"/>
    <n v="94122"/>
    <x v="1"/>
    <s v="OFF-AR-10000422"/>
    <x v="1"/>
    <s v="Art"/>
    <s v="Pencil and Crayon Sharpener"/>
    <n v="6.57"/>
    <n v="9"/>
    <n v="0.2"/>
    <n v="1.71"/>
    <n v="1"/>
    <x v="15"/>
    <n v="3"/>
    <x v="15"/>
  </r>
  <r>
    <n v="1267"/>
    <s v="US-2015-167738"/>
    <d v="2015-12-24T00:00:00"/>
    <d v="2015-12-29T00:00:00"/>
    <s v="Standard Class"/>
    <s v="JC-16105"/>
    <s v="Julie Creighton"/>
    <s v="Corporate"/>
    <s v="United States"/>
    <s v="Los Angeles"/>
    <s v="California"/>
    <n v="90045"/>
    <x v="1"/>
    <s v="OFF-ST-10003306"/>
    <x v="1"/>
    <s v="Storage"/>
    <s v="Letter Size Cart"/>
    <n v="142.86000000000001"/>
    <n v="1"/>
    <n v="0.1"/>
    <n v="12.86"/>
    <n v="2"/>
    <x v="20"/>
    <n v="4"/>
    <x v="20"/>
  </r>
  <r>
    <n v="1268"/>
    <s v="US-2015-167738"/>
    <d v="2015-12-24T00:00:00"/>
    <d v="2015-12-29T00:00:00"/>
    <s v="Standard Class"/>
    <s v="JC-16105"/>
    <s v="Julie Creighton"/>
    <s v="Corporate"/>
    <s v="United States"/>
    <s v="Los Angeles"/>
    <s v="California"/>
    <n v="90045"/>
    <x v="1"/>
    <s v="FUR-CH-10001146"/>
    <x v="0"/>
    <s v="Chairs"/>
    <s v="Global Value Mid-Back Manager's Chair, Gray"/>
    <n v="292.27199999999999"/>
    <n v="5"/>
    <n v="0.3"/>
    <n v="-32.15"/>
    <n v="2"/>
    <x v="20"/>
    <n v="4"/>
    <x v="20"/>
  </r>
  <r>
    <n v="1269"/>
    <s v="CA-2018-121412"/>
    <d v="2018-09-23T00:00:00"/>
    <d v="2018-09-27T00:00:00"/>
    <s v="Standard Class"/>
    <s v="BG-11695"/>
    <s v="Brooke Gillingham"/>
    <s v="Corporate"/>
    <s v="United States"/>
    <s v="Louisville"/>
    <s v="Colorado"/>
    <n v="80027"/>
    <x v="1"/>
    <s v="FUR-FU-10000246"/>
    <x v="0"/>
    <s v="Furnishings"/>
    <s v="Aluminum Document Frame"/>
    <n v="29.327999999999999"/>
    <n v="2"/>
    <n v="0.3"/>
    <n v="-4.4000000000000004"/>
    <n v="1"/>
    <x v="15"/>
    <n v="3"/>
    <x v="15"/>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n v="12.48"/>
    <n v="9"/>
    <n v="0"/>
    <n v="1.87"/>
    <n v="1"/>
    <x v="27"/>
    <n v="2"/>
    <x v="27"/>
  </r>
  <r>
    <n v="1271"/>
    <s v="US-2017-103646"/>
    <d v="2017-04-21T00:00:00"/>
    <d v="2017-04-26T00:00:00"/>
    <s v="Standard Class"/>
    <s v="SP-20545"/>
    <s v="Sibella Parks"/>
    <s v="Corporate"/>
    <s v="United States"/>
    <s v="Chicago"/>
    <s v="Illinois"/>
    <n v="60623"/>
    <x v="2"/>
    <s v="OFF-ST-10000563"/>
    <x v="1"/>
    <s v="Storage"/>
    <s v="Fellowes Bankers Box Stor/Drawer Steel Plus"/>
    <n v="102.336"/>
    <n v="1"/>
    <n v="0.1"/>
    <n v="19.440000000000001"/>
    <n v="3"/>
    <x v="25"/>
    <n v="2"/>
    <x v="25"/>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n v="48.792000000000002"/>
    <n v="4"/>
    <n v="0"/>
    <n v="14.15"/>
    <n v="3"/>
    <x v="25"/>
    <n v="2"/>
    <x v="25"/>
  </r>
  <r>
    <n v="1273"/>
    <s v="US-2017-103646"/>
    <d v="2017-04-21T00:00:00"/>
    <d v="2017-04-26T00:00:00"/>
    <s v="Standard Class"/>
    <s v="SP-20545"/>
    <s v="Sibella Parks"/>
    <s v="Corporate"/>
    <s v="United States"/>
    <s v="Chicago"/>
    <s v="Illinois"/>
    <n v="60623"/>
    <x v="2"/>
    <s v="OFF-BI-10002854"/>
    <x v="1"/>
    <s v="Binders"/>
    <s v="Performers Binder/Pad Holder, Black"/>
    <n v="44.847999999999999"/>
    <n v="6"/>
    <n v="0.3"/>
    <n v="-15.7"/>
    <n v="3"/>
    <x v="25"/>
    <n v="2"/>
    <x v="25"/>
  </r>
  <r>
    <n v="1274"/>
    <s v="CA-2017-119186"/>
    <d v="2017-05-26T00:00:00"/>
    <d v="2017-05-26T00:00:00"/>
    <s v="Same Day"/>
    <s v="MS-17710"/>
    <s v="Maurice Satty"/>
    <s v="Consumer"/>
    <s v="United States"/>
    <s v="Fort Worth"/>
    <s v="Texas"/>
    <n v="76106"/>
    <x v="2"/>
    <s v="OFF-PA-10004621"/>
    <x v="1"/>
    <s v="Paper"/>
    <s v="Xerox 212"/>
    <n v="10.368"/>
    <n v="4"/>
    <n v="0.3"/>
    <n v="-2.8"/>
    <n v="4"/>
    <x v="35"/>
    <n v="2"/>
    <x v="35"/>
  </r>
  <r>
    <n v="1275"/>
    <s v="CA-2017-119186"/>
    <d v="2017-05-26T00:00:00"/>
    <d v="2017-05-26T00:00:00"/>
    <s v="Same Day"/>
    <s v="MS-17710"/>
    <s v="Maurice Satty"/>
    <s v="Consumer"/>
    <s v="United States"/>
    <s v="Fort Worth"/>
    <s v="Texas"/>
    <n v="76106"/>
    <x v="2"/>
    <s v="FUR-CH-10001973"/>
    <x v="0"/>
    <s v="Chairs"/>
    <s v="Office Star Flex Back Scooter Chair with White Frame"/>
    <n v="388.43"/>
    <n v="2"/>
    <n v="0.3"/>
    <n v="-97.11"/>
    <n v="4"/>
    <x v="35"/>
    <n v="2"/>
    <x v="35"/>
  </r>
  <r>
    <n v="1276"/>
    <s v="CA-2017-119186"/>
    <d v="2017-05-26T00:00:00"/>
    <d v="2017-05-26T00:00:00"/>
    <s v="Same Day"/>
    <s v="MS-17710"/>
    <s v="Maurice Satty"/>
    <s v="Consumer"/>
    <s v="United States"/>
    <s v="Fort Worth"/>
    <s v="Texas"/>
    <n v="76106"/>
    <x v="2"/>
    <s v="OFF-PA-10004040"/>
    <x v="1"/>
    <s v="Paper"/>
    <s v="Universal Premium White Copier/Laser Paper (20Lb. and 87 Bright)"/>
    <n v="14.352"/>
    <n v="6"/>
    <n v="0"/>
    <n v="1.58"/>
    <n v="4"/>
    <x v="35"/>
    <n v="2"/>
    <x v="35"/>
  </r>
  <r>
    <n v="1277"/>
    <s v="CA-2017-119186"/>
    <d v="2017-05-26T00:00:00"/>
    <d v="2017-05-26T00:00:00"/>
    <s v="Same Day"/>
    <s v="MS-17710"/>
    <s v="Maurice Satty"/>
    <s v="Consumer"/>
    <s v="United States"/>
    <s v="Fort Worth"/>
    <s v="Texas"/>
    <n v="76106"/>
    <x v="2"/>
    <s v="TEC-AC-10000580"/>
    <x v="2"/>
    <s v="Accessories"/>
    <s v="Logitech G13 Programmable Gameboard with LCD Display"/>
    <n v="63.991999999999997"/>
    <n v="1"/>
    <n v="0.2"/>
    <n v="10.88"/>
    <n v="4"/>
    <x v="35"/>
    <n v="2"/>
    <x v="35"/>
  </r>
  <r>
    <n v="1278"/>
    <s v="CA-2017-148698"/>
    <d v="2017-05-02T00:00:00"/>
    <d v="2017-05-07T00:00:00"/>
    <s v="Standard Class"/>
    <s v="BD-11770"/>
    <s v="Bryan Davis"/>
    <s v="Consumer"/>
    <s v="United States"/>
    <s v="Houston"/>
    <s v="Texas"/>
    <n v="77070"/>
    <x v="2"/>
    <s v="OFF-AR-10004022"/>
    <x v="1"/>
    <s v="Art"/>
    <s v="Panasonic KP-380BK Classic Electric Pencil Sharpener"/>
    <n v="86.352000000000004"/>
    <n v="6"/>
    <n v="0.2"/>
    <n v="27.63"/>
    <n v="1"/>
    <x v="35"/>
    <n v="2"/>
    <x v="35"/>
  </r>
  <r>
    <n v="1279"/>
    <s v="CA-2015-163293"/>
    <d v="2015-09-08T00:00:00"/>
    <d v="2015-09-11T00:00:00"/>
    <s v="First Class"/>
    <s v="KC-16255"/>
    <s v="Karen Carlisle"/>
    <s v="Corporate"/>
    <s v="United States"/>
    <s v="Macon"/>
    <s v="Georgia"/>
    <n v="31204"/>
    <x v="0"/>
    <s v="TEC-AC-10004209"/>
    <x v="2"/>
    <s v="Accessories"/>
    <s v="Memorex Froggy Flash Drive 4 GB"/>
    <n v="32.97"/>
    <n v="10"/>
    <n v="0"/>
    <n v="5.28"/>
    <n v="2"/>
    <x v="30"/>
    <n v="3"/>
    <x v="30"/>
  </r>
  <r>
    <n v="1280"/>
    <s v="CA-2015-163293"/>
    <d v="2015-09-08T00:00:00"/>
    <d v="2015-09-11T00:00:00"/>
    <s v="First Class"/>
    <s v="KC-16255"/>
    <s v="Karen Carlisle"/>
    <s v="Corporate"/>
    <s v="United States"/>
    <s v="Macon"/>
    <s v="Georgia"/>
    <n v="31204"/>
    <x v="0"/>
    <s v="TEC-AC-10000023"/>
    <x v="2"/>
    <s v="Accessories"/>
    <s v="Maxell 74 Minute CD-R Spindle, 50/Pack"/>
    <n v="83.88"/>
    <n v="4"/>
    <n v="0.3"/>
    <n v="-29.36"/>
    <n v="2"/>
    <x v="30"/>
    <n v="3"/>
    <x v="30"/>
  </r>
  <r>
    <n v="1281"/>
    <s v="CA-2017-160815"/>
    <d v="2017-09-05T00:00:00"/>
    <d v="2017-09-06T00:00:00"/>
    <s v="First Class"/>
    <s v="TR-21325"/>
    <s v="Toby Ritter"/>
    <s v="Consumer"/>
    <s v="United States"/>
    <s v="Cedar Rapids"/>
    <s v="Iowa"/>
    <n v="52402"/>
    <x v="2"/>
    <s v="TEC-PH-10003505"/>
    <x v="2"/>
    <s v="Phones"/>
    <s v="Geemarc AmpliPOWER60"/>
    <n v="278.39999999999998"/>
    <n v="7"/>
    <n v="0.2"/>
    <n v="22.27"/>
    <n v="1"/>
    <x v="21"/>
    <n v="3"/>
    <x v="21"/>
  </r>
  <r>
    <n v="1282"/>
    <s v="CA-2018-122154"/>
    <d v="2018-04-09T00:00:00"/>
    <d v="2018-04-11T00:00:00"/>
    <s v="First Class"/>
    <s v="SA-20830"/>
    <s v="Sue Ann Reed"/>
    <s v="Consumer"/>
    <s v="United States"/>
    <s v="Jacksonville"/>
    <s v="Florida"/>
    <n v="32216"/>
    <x v="0"/>
    <s v="OFF-LA-10000121"/>
    <x v="1"/>
    <s v="Labels"/>
    <s v="Avery 48"/>
    <n v="15.12"/>
    <n v="3"/>
    <n v="0.2"/>
    <n v="3.78"/>
    <n v="3"/>
    <x v="4"/>
    <n v="2"/>
    <x v="4"/>
  </r>
  <r>
    <n v="1283"/>
    <s v="CA-2018-122154"/>
    <d v="2018-04-09T00:00:00"/>
    <d v="2018-04-11T00:00:00"/>
    <s v="First Class"/>
    <s v="SA-20830"/>
    <s v="Sue Ann Reed"/>
    <s v="Consumer"/>
    <s v="United States"/>
    <s v="Jacksonville"/>
    <s v="Florida"/>
    <n v="32216"/>
    <x v="0"/>
    <s v="OFF-BI-10002026"/>
    <x v="1"/>
    <s v="Binders"/>
    <s v="Avery Arch Ring Binders"/>
    <n v="17.43"/>
    <n v="3"/>
    <n v="0"/>
    <n v="3.14"/>
    <n v="3"/>
    <x v="4"/>
    <n v="2"/>
    <x v="4"/>
  </r>
  <r>
    <n v="1284"/>
    <s v="CA-2018-122154"/>
    <d v="2018-04-09T00:00:00"/>
    <d v="2018-04-11T00:00:00"/>
    <s v="First Class"/>
    <s v="SA-20830"/>
    <s v="Sue Ann Reed"/>
    <s v="Consumer"/>
    <s v="United States"/>
    <s v="Jacksonville"/>
    <s v="Florida"/>
    <n v="32216"/>
    <x v="0"/>
    <s v="OFF-PA-10000994"/>
    <x v="1"/>
    <s v="Paper"/>
    <s v="Xerox 1915"/>
    <n v="251.64"/>
    <n v="1"/>
    <n v="0"/>
    <n v="12.58"/>
    <n v="3"/>
    <x v="4"/>
    <n v="2"/>
    <x v="4"/>
  </r>
  <r>
    <n v="1285"/>
    <s v="US-2016-149692"/>
    <d v="2016-12-06T00:00:00"/>
    <d v="2016-12-12T00:00:00"/>
    <s v="Standard Class"/>
    <s v="KW-16435"/>
    <s v="Katrina Willman"/>
    <s v="Consumer"/>
    <s v="United States"/>
    <s v="Austin"/>
    <s v="Texas"/>
    <n v="78745"/>
    <x v="2"/>
    <s v="OFF-BI-10002813"/>
    <x v="1"/>
    <s v="Binders"/>
    <s v="Avery Reinforcements for Hole-Punch Pages"/>
    <n v="2.7719999999999998"/>
    <n v="6"/>
    <n v="0.2"/>
    <n v="0.25"/>
    <n v="1"/>
    <x v="14"/>
    <n v="4"/>
    <x v="14"/>
  </r>
  <r>
    <n v="1286"/>
    <s v="CA-2017-119445"/>
    <d v="2017-06-26T00:00:00"/>
    <d v="2017-07-03T00:00:00"/>
    <s v="Standard Class"/>
    <s v="GM-14500"/>
    <s v="Gene McClure"/>
    <s v="Consumer"/>
    <s v="United States"/>
    <s v="Providence"/>
    <s v="Rhode Island"/>
    <n v="2908"/>
    <x v="3"/>
    <s v="OFF-ST-10000617"/>
    <x v="1"/>
    <s v="Storage"/>
    <s v="Woodgrain Magazine Files by Perma"/>
    <n v="14.9"/>
    <n v="1"/>
    <n v="0"/>
    <n v="1.64"/>
    <n v="1"/>
    <x v="1"/>
    <n v="2"/>
    <x v="1"/>
  </r>
  <r>
    <n v="1287"/>
    <s v="CA-2016-124268"/>
    <d v="2016-07-04T00:00:00"/>
    <d v="2016-07-08T00:00:00"/>
    <s v="Standard Class"/>
    <s v="AD-10180"/>
    <s v="Alan Dominguez"/>
    <s v="Home Office"/>
    <s v="United States"/>
    <s v="New York City"/>
    <s v="New York"/>
    <n v="10035"/>
    <x v="3"/>
    <s v="OFF-AR-10004817"/>
    <x v="1"/>
    <s v="Art"/>
    <s v="Colorific Watercolor Pencils"/>
    <n v="15.48"/>
    <n v="5"/>
    <n v="0.1"/>
    <n v="4.49"/>
    <n v="1"/>
    <x v="38"/>
    <n v="3"/>
    <x v="38"/>
  </r>
  <r>
    <n v="1288"/>
    <s v="CA-2017-154711"/>
    <d v="2017-11-22T00:00:00"/>
    <d v="2017-11-26T00:00:00"/>
    <s v="Standard Class"/>
    <s v="TB-21355"/>
    <s v="Todd Boyes"/>
    <s v="Corporate"/>
    <s v="United States"/>
    <s v="New York City"/>
    <s v="New York"/>
    <n v="10009"/>
    <x v="3"/>
    <s v="FUR-FU-10000397"/>
    <x v="0"/>
    <s v="Furnishings"/>
    <s v="Luxo Economy Swing Arm Lamp"/>
    <n v="39.880000000000003"/>
    <n v="8"/>
    <n v="0"/>
    <n v="12.76"/>
    <n v="3"/>
    <x v="0"/>
    <n v="4"/>
    <x v="0"/>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n v="12.192"/>
    <n v="9"/>
    <n v="0.3"/>
    <n v="-1.1000000000000001"/>
    <n v="3"/>
    <x v="0"/>
    <n v="4"/>
    <x v="0"/>
  </r>
  <r>
    <n v="1290"/>
    <s v="CA-2017-154711"/>
    <d v="2017-11-22T00:00:00"/>
    <d v="2017-11-26T00:00:00"/>
    <s v="Standard Class"/>
    <s v="TB-21355"/>
    <s v="Todd Boyes"/>
    <s v="Corporate"/>
    <s v="United States"/>
    <s v="New York City"/>
    <s v="New York"/>
    <n v="10009"/>
    <x v="3"/>
    <s v="OFF-AR-10001860"/>
    <x v="1"/>
    <s v="Art"/>
    <s v="BIC Liqua Brite Liner"/>
    <n v="20.82"/>
    <n v="9"/>
    <n v="0.3"/>
    <n v="-1.67"/>
    <n v="3"/>
    <x v="0"/>
    <n v="4"/>
    <x v="0"/>
  </r>
  <r>
    <n v="1291"/>
    <s v="CA-2017-163384"/>
    <d v="2017-11-10T00:00:00"/>
    <d v="2017-11-12T00:00:00"/>
    <s v="First Class"/>
    <s v="CC-12430"/>
    <s v="Chuck Clark"/>
    <s v="Home Office"/>
    <s v="United States"/>
    <s v="San Francisco"/>
    <s v="California"/>
    <n v="94122"/>
    <x v="1"/>
    <s v="OFF-BI-10004970"/>
    <x v="1"/>
    <s v="Binders"/>
    <s v="ACCOHIDE 3-Ring Binder, Blue, 1&quot;"/>
    <n v="13.215999999999999"/>
    <n v="1"/>
    <n v="0.1"/>
    <n v="1.32"/>
    <n v="2"/>
    <x v="0"/>
    <n v="4"/>
    <x v="0"/>
  </r>
  <r>
    <n v="1292"/>
    <s v="CA-2017-163384"/>
    <d v="2017-11-10T00:00:00"/>
    <d v="2017-11-12T00:00:00"/>
    <s v="First Class"/>
    <s v="CC-12430"/>
    <s v="Chuck Clark"/>
    <s v="Home Office"/>
    <s v="United States"/>
    <s v="San Francisco"/>
    <s v="California"/>
    <n v="94122"/>
    <x v="1"/>
    <s v="OFF-PA-10003172"/>
    <x v="1"/>
    <s v="Paper"/>
    <s v="Xerox 1996"/>
    <n v="32.4"/>
    <n v="10"/>
    <n v="0.3"/>
    <n v="-5.51"/>
    <n v="2"/>
    <x v="0"/>
    <n v="4"/>
    <x v="0"/>
  </r>
  <r>
    <n v="1293"/>
    <s v="CA-2016-101707"/>
    <d v="2016-08-27T00:00:00"/>
    <d v="2016-09-01T00:00:00"/>
    <s v="Standard Class"/>
    <s v="PF-19165"/>
    <s v="Philip Fox"/>
    <s v="Consumer"/>
    <s v="United States"/>
    <s v="San Diego"/>
    <s v="California"/>
    <n v="92105"/>
    <x v="1"/>
    <s v="OFF-SU-10001218"/>
    <x v="1"/>
    <s v="Supplies"/>
    <s v="Fiskars Softgrip Scissors"/>
    <n v="32.94"/>
    <n v="8"/>
    <n v="0.1"/>
    <n v="7.25"/>
    <n v="3"/>
    <x v="37"/>
    <n v="3"/>
    <x v="37"/>
  </r>
  <r>
    <n v="1294"/>
    <s v="CA-2016-101707"/>
    <d v="2016-08-27T00:00:00"/>
    <d v="2016-09-01T00:00:00"/>
    <s v="Standard Class"/>
    <s v="PF-19165"/>
    <s v="Philip Fox"/>
    <s v="Consumer"/>
    <s v="United States"/>
    <s v="San Diego"/>
    <s v="California"/>
    <n v="92105"/>
    <x v="1"/>
    <s v="OFF-PA-10002968"/>
    <x v="1"/>
    <s v="Paper"/>
    <s v="Xerox 1973"/>
    <n v="114.2"/>
    <n v="2"/>
    <n v="0.1"/>
    <n v="25.12"/>
    <n v="3"/>
    <x v="37"/>
    <n v="3"/>
    <x v="37"/>
  </r>
  <r>
    <n v="1295"/>
    <s v="CA-2016-101707"/>
    <d v="2016-08-27T00:00:00"/>
    <d v="2016-09-01T00:00:00"/>
    <s v="Standard Class"/>
    <s v="PF-19165"/>
    <s v="Philip Fox"/>
    <s v="Consumer"/>
    <s v="United States"/>
    <s v="San Diego"/>
    <s v="California"/>
    <n v="92105"/>
    <x v="1"/>
    <s v="OFF-LA-10000134"/>
    <x v="1"/>
    <s v="Labels"/>
    <s v="Avery 511"/>
    <n v="3.08"/>
    <n v="2"/>
    <n v="0.2"/>
    <n v="0.4"/>
    <n v="3"/>
    <x v="37"/>
    <n v="3"/>
    <x v="37"/>
  </r>
  <r>
    <n v="1296"/>
    <s v="CA-2016-138898"/>
    <d v="2016-05-25T00:00:00"/>
    <d v="2016-05-29T00:00:00"/>
    <s v="Standard Class"/>
    <s v="JH-16180"/>
    <s v="Justin Hirsh"/>
    <s v="Consumer"/>
    <s v="United States"/>
    <s v="Pueblo"/>
    <s v="Colorado"/>
    <n v="81001"/>
    <x v="1"/>
    <s v="OFF-AP-10004487"/>
    <x v="1"/>
    <s v="Appliances"/>
    <s v="Kensington 4 Outlet MasterPiece Compact Power Control Center"/>
    <n v="845.72799999999995"/>
    <n v="9"/>
    <n v="0"/>
    <n v="50.74"/>
    <n v="1"/>
    <x v="33"/>
    <n v="2"/>
    <x v="33"/>
  </r>
  <r>
    <n v="1297"/>
    <s v="CA-2018-115427"/>
    <d v="2018-12-30T00:00:00"/>
    <d v="2019-01-03T00:00:00"/>
    <s v="Standard Class"/>
    <s v="EB-13975"/>
    <s v="Erica Bern"/>
    <s v="Corporate"/>
    <s v="United States"/>
    <s v="Fairfield"/>
    <s v="California"/>
    <n v="94533"/>
    <x v="1"/>
    <s v="OFF-BI-10002103"/>
    <x v="1"/>
    <s v="Binders"/>
    <s v="Cardinal Slant-D Ring Binder, Heavy Gauge Vinyl"/>
    <n v="13.904"/>
    <n v="2"/>
    <n v="0.3"/>
    <n v="-2.36"/>
    <n v="2"/>
    <x v="22"/>
    <n v="4"/>
    <x v="22"/>
  </r>
  <r>
    <n v="1298"/>
    <s v="CA-2018-115427"/>
    <d v="2018-12-30T00:00:00"/>
    <d v="2019-01-03T00:00:00"/>
    <s v="Standard Class"/>
    <s v="EB-13975"/>
    <s v="Erica Bern"/>
    <s v="Corporate"/>
    <s v="United States"/>
    <s v="Fairfield"/>
    <s v="California"/>
    <n v="94533"/>
    <x v="1"/>
    <s v="OFF-BI-10004632"/>
    <x v="1"/>
    <s v="Binders"/>
    <s v="GBC Binding covers"/>
    <n v="20.72"/>
    <n v="5"/>
    <n v="0"/>
    <n v="5.8"/>
    <n v="2"/>
    <x v="22"/>
    <n v="4"/>
    <x v="22"/>
  </r>
  <r>
    <n v="1299"/>
    <s v="CA-2017-134425"/>
    <d v="2017-12-08T00:00:00"/>
    <d v="2017-12-12T00:00:00"/>
    <s v="Second Class"/>
    <s v="QJ-19255"/>
    <s v="Quincy Jones"/>
    <s v="Corporate"/>
    <s v="United States"/>
    <s v="Saint Paul"/>
    <s v="Minnesota"/>
    <n v="55106"/>
    <x v="2"/>
    <s v="TEC-PH-10003555"/>
    <x v="2"/>
    <s v="Phones"/>
    <s v="Motorola HK250 Universal Bluetooth Headset"/>
    <n v="114.95"/>
    <n v="3"/>
    <n v="0"/>
    <n v="37.93"/>
    <n v="1"/>
    <x v="5"/>
    <n v="4"/>
    <x v="5"/>
  </r>
  <r>
    <n v="1300"/>
    <s v="CA-2016-121391"/>
    <d v="2016-10-04T00:00:00"/>
    <d v="2016-10-07T00:00:00"/>
    <s v="First Class"/>
    <s v="AA-10315"/>
    <s v="Alex Avila"/>
    <s v="Consumer"/>
    <s v="United States"/>
    <s v="San Francisco"/>
    <s v="California"/>
    <n v="94109"/>
    <x v="1"/>
    <s v="OFF-ST-10001590"/>
    <x v="1"/>
    <s v="Storage"/>
    <s v="Tenex Personal Project File with Scoop Front Design, Black"/>
    <n v="26.96"/>
    <n v="8"/>
    <n v="0.2"/>
    <n v="1.89"/>
    <n v="1"/>
    <x v="2"/>
    <n v="4"/>
    <x v="2"/>
  </r>
  <r>
    <n v="1301"/>
    <s v="CA-2017-137043"/>
    <d v="2017-12-23T00:00:00"/>
    <d v="2017-12-25T00:00:00"/>
    <s v="Second Class"/>
    <s v="LC-17140"/>
    <s v="Logan Currie"/>
    <s v="Consumer"/>
    <s v="United States"/>
    <s v="Springfield"/>
    <s v="Virginia"/>
    <n v="22153"/>
    <x v="0"/>
    <s v="FUR-FU-10003664"/>
    <x v="0"/>
    <s v="Furnishings"/>
    <s v="Electrix Architect's Clamp-On Swing Arm Lamp, Black"/>
    <n v="572.76"/>
    <n v="1"/>
    <n v="0.2"/>
    <n v="28.64"/>
    <n v="2"/>
    <x v="5"/>
    <n v="4"/>
    <x v="5"/>
  </r>
  <r>
    <n v="1302"/>
    <s v="CA-2017-137043"/>
    <d v="2017-12-23T00:00:00"/>
    <d v="2017-12-25T00:00:00"/>
    <s v="Second Class"/>
    <s v="LC-17140"/>
    <s v="Logan Currie"/>
    <s v="Consumer"/>
    <s v="United States"/>
    <s v="Springfield"/>
    <s v="Virginia"/>
    <n v="22153"/>
    <x v="0"/>
    <s v="FUR-FU-10003664"/>
    <x v="0"/>
    <s v="Furnishings"/>
    <s v="Electrix Architect's Clamp-On Swing Arm Lamp, Black"/>
    <n v="286.38"/>
    <n v="8"/>
    <n v="0"/>
    <n v="22.91"/>
    <n v="2"/>
    <x v="5"/>
    <n v="4"/>
    <x v="5"/>
  </r>
  <r>
    <n v="1303"/>
    <s v="CA-2016-115847"/>
    <d v="2016-09-19T00:00:00"/>
    <d v="2016-09-24T00:00:00"/>
    <s v="Second Class"/>
    <s v="TC-21535"/>
    <s v="Tracy Collins"/>
    <s v="Home Office"/>
    <s v="United States"/>
    <s v="Arlington"/>
    <s v="Virginia"/>
    <n v="22204"/>
    <x v="0"/>
    <s v="FUR-BO-10003433"/>
    <x v="0"/>
    <s v="Bookcases"/>
    <s v="Sauder Cornerstone Collection Library"/>
    <n v="61.96"/>
    <n v="1"/>
    <n v="0.2"/>
    <n v="13.01"/>
    <n v="1"/>
    <x v="11"/>
    <n v="3"/>
    <x v="11"/>
  </r>
  <r>
    <n v="1304"/>
    <s v="US-2018-126179"/>
    <d v="2018-07-03T00:00:00"/>
    <d v="2018-07-07T00:00:00"/>
    <s v="Standard Class"/>
    <s v="CS-12460"/>
    <s v="Chuck Sachs"/>
    <s v="Consumer"/>
    <s v="United States"/>
    <s v="Columbus"/>
    <s v="Georgia"/>
    <n v="31907"/>
    <x v="0"/>
    <s v="FUR-FU-10002554"/>
    <x v="0"/>
    <s v="Furnishings"/>
    <s v="Westinghouse Floor Lamp with Metal Mesh Shade, Black"/>
    <n v="23.99"/>
    <n v="1"/>
    <n v="0"/>
    <n v="7.44"/>
    <n v="2"/>
    <x v="10"/>
    <n v="3"/>
    <x v="10"/>
  </r>
  <r>
    <n v="1305"/>
    <s v="US-2018-126179"/>
    <d v="2018-07-03T00:00:00"/>
    <d v="2018-07-07T00:00:00"/>
    <s v="Standard Class"/>
    <s v="CS-12460"/>
    <s v="Chuck Sachs"/>
    <s v="Consumer"/>
    <s v="United States"/>
    <s v="Columbus"/>
    <s v="Georgia"/>
    <n v="31907"/>
    <x v="0"/>
    <s v="TEC-PH-10001557"/>
    <x v="2"/>
    <s v="Phones"/>
    <s v="Pyle PMP37LED"/>
    <n v="287.97000000000003"/>
    <n v="9"/>
    <n v="0.1"/>
    <n v="83.51"/>
    <n v="2"/>
    <x v="10"/>
    <n v="3"/>
    <x v="10"/>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n v="419.94400000000002"/>
    <n v="1"/>
    <n v="0"/>
    <n v="88.19"/>
    <n v="1"/>
    <x v="16"/>
    <n v="3"/>
    <x v="16"/>
  </r>
  <r>
    <n v="1307"/>
    <s v="CA-2017-141397"/>
    <d v="2017-06-20T00:00:00"/>
    <d v="2017-06-21T00:00:00"/>
    <s v="First Class"/>
    <s v="RC-19825"/>
    <s v="Roy Collins"/>
    <s v="Consumer"/>
    <s v="United States"/>
    <s v="Pasadena"/>
    <s v="California"/>
    <n v="91104"/>
    <x v="1"/>
    <s v="OFF-PA-10002986"/>
    <x v="1"/>
    <s v="Paper"/>
    <s v="Xerox 1898"/>
    <n v="46.76"/>
    <n v="10"/>
    <n v="0"/>
    <n v="12.16"/>
    <n v="5"/>
    <x v="1"/>
    <n v="2"/>
    <x v="1"/>
  </r>
  <r>
    <n v="1308"/>
    <s v="CA-2017-141397"/>
    <d v="2017-06-20T00:00:00"/>
    <d v="2017-06-21T00:00:00"/>
    <s v="First Class"/>
    <s v="RC-19825"/>
    <s v="Roy Collins"/>
    <s v="Consumer"/>
    <s v="United States"/>
    <s v="Pasadena"/>
    <s v="California"/>
    <n v="91104"/>
    <x v="1"/>
    <s v="OFF-BI-10000320"/>
    <x v="1"/>
    <s v="Binders"/>
    <s v="GBC Plastic Binding Combs"/>
    <n v="17.712"/>
    <n v="6"/>
    <n v="0.2"/>
    <n v="4.78"/>
    <n v="5"/>
    <x v="1"/>
    <n v="2"/>
    <x v="1"/>
  </r>
  <r>
    <n v="1309"/>
    <s v="CA-2017-141397"/>
    <d v="2017-06-20T00:00:00"/>
    <d v="2017-06-21T00:00:00"/>
    <s v="First Class"/>
    <s v="RC-19825"/>
    <s v="Roy Collins"/>
    <s v="Consumer"/>
    <s v="United States"/>
    <s v="Pasadena"/>
    <s v="California"/>
    <n v="91104"/>
    <x v="1"/>
    <s v="OFF-AP-10003971"/>
    <x v="1"/>
    <s v="Appliances"/>
    <s v="Belkin 6 Outlet Metallic Surge Strip"/>
    <n v="21.78"/>
    <n v="3"/>
    <n v="0.1"/>
    <n v="1.96"/>
    <n v="5"/>
    <x v="1"/>
    <n v="2"/>
    <x v="1"/>
  </r>
  <r>
    <n v="1310"/>
    <s v="CA-2017-141397"/>
    <d v="2017-06-20T00:00:00"/>
    <d v="2017-06-21T00:00:00"/>
    <s v="First Class"/>
    <s v="RC-19825"/>
    <s v="Roy Collins"/>
    <s v="Consumer"/>
    <s v="United States"/>
    <s v="Pasadena"/>
    <s v="California"/>
    <n v="91104"/>
    <x v="1"/>
    <s v="OFF-ST-10001469"/>
    <x v="1"/>
    <s v="Storage"/>
    <s v="Fellowes Bankers Box Recycled Super Stor/Drawer"/>
    <n v="161.94"/>
    <n v="6"/>
    <n v="0.2"/>
    <n v="50.2"/>
    <n v="5"/>
    <x v="1"/>
    <n v="2"/>
    <x v="1"/>
  </r>
  <r>
    <n v="1311"/>
    <s v="CA-2017-141397"/>
    <d v="2017-06-20T00:00:00"/>
    <d v="2017-06-21T00:00:00"/>
    <s v="First Class"/>
    <s v="RC-19825"/>
    <s v="Roy Collins"/>
    <s v="Consumer"/>
    <s v="United States"/>
    <s v="Pasadena"/>
    <s v="California"/>
    <n v="91104"/>
    <x v="1"/>
    <s v="FUR-CH-10003846"/>
    <x v="0"/>
    <s v="Chairs"/>
    <s v="Hon Valutask Swivel Chairs"/>
    <n v="161.56800000000001"/>
    <n v="2"/>
    <n v="0.2"/>
    <n v="48.47"/>
    <n v="5"/>
    <x v="1"/>
    <n v="2"/>
    <x v="1"/>
  </r>
  <r>
    <n v="1312"/>
    <s v="CA-2017-141082"/>
    <d v="2017-12-09T00:00:00"/>
    <d v="2017-12-13T00:00:00"/>
    <s v="Standard Class"/>
    <s v="FM-14380"/>
    <s v="Fred McMath"/>
    <s v="Consumer"/>
    <s v="United States"/>
    <s v="Lawrence"/>
    <s v="Massachusetts"/>
    <n v="1841"/>
    <x v="3"/>
    <s v="OFF-LA-10001404"/>
    <x v="1"/>
    <s v="Labels"/>
    <s v="Avery 517"/>
    <n v="3.69"/>
    <n v="2"/>
    <n v="0.1"/>
    <n v="0.77"/>
    <n v="2"/>
    <x v="5"/>
    <n v="4"/>
    <x v="5"/>
  </r>
  <r>
    <n v="1313"/>
    <s v="CA-2017-141082"/>
    <d v="2017-12-09T00:00:00"/>
    <d v="2017-12-13T00:00:00"/>
    <s v="Standard Class"/>
    <s v="FM-14380"/>
    <s v="Fred McMath"/>
    <s v="Consumer"/>
    <s v="United States"/>
    <s v="Lawrence"/>
    <s v="Massachusetts"/>
    <n v="1841"/>
    <x v="3"/>
    <s v="OFF-LA-10001474"/>
    <x v="1"/>
    <s v="Labels"/>
    <s v="Avery 477"/>
    <n v="122.12"/>
    <n v="2"/>
    <n v="0.3"/>
    <n v="-12.21"/>
    <n v="2"/>
    <x v="5"/>
    <n v="4"/>
    <x v="5"/>
  </r>
  <r>
    <n v="1314"/>
    <s v="US-2017-134488"/>
    <d v="2017-09-24T00:00:00"/>
    <d v="2017-10-01T00:00:00"/>
    <s v="Standard Class"/>
    <s v="PK-19075"/>
    <s v="Pete Kriz"/>
    <s v="Consumer"/>
    <s v="United States"/>
    <s v="Columbus"/>
    <s v="Ohio"/>
    <n v="43229"/>
    <x v="3"/>
    <s v="FUR-CH-10003199"/>
    <x v="0"/>
    <s v="Chairs"/>
    <s v="Office Star - Contemporary Task Swivel Chair"/>
    <n v="155.37200000000001"/>
    <n v="9"/>
    <n v="0.3"/>
    <n v="-9.32"/>
    <n v="1"/>
    <x v="21"/>
    <n v="3"/>
    <x v="21"/>
  </r>
  <r>
    <n v="1315"/>
    <s v="CA-2017-145919"/>
    <d v="2017-12-18T00:00:00"/>
    <d v="2017-12-23T00:00:00"/>
    <s v="Standard Class"/>
    <s v="HG-14965"/>
    <s v="Henry Goldwyn"/>
    <s v="Corporate"/>
    <s v="United States"/>
    <s v="Los Angeles"/>
    <s v="California"/>
    <n v="90032"/>
    <x v="1"/>
    <s v="OFF-PA-10003072"/>
    <x v="1"/>
    <s v="Paper"/>
    <s v="Eureka Recycled Copy Paper 8 1/2&quot; x 11&quot;, Ream"/>
    <n v="38.880000000000003"/>
    <n v="7"/>
    <n v="0.1"/>
    <n v="7"/>
    <n v="3"/>
    <x v="5"/>
    <n v="4"/>
    <x v="5"/>
  </r>
  <r>
    <n v="1316"/>
    <s v="CA-2017-145919"/>
    <d v="2017-12-18T00:00:00"/>
    <d v="2017-12-23T00:00:00"/>
    <s v="Standard Class"/>
    <s v="HG-14965"/>
    <s v="Henry Goldwyn"/>
    <s v="Corporate"/>
    <s v="United States"/>
    <s v="Los Angeles"/>
    <s v="California"/>
    <n v="90032"/>
    <x v="1"/>
    <s v="FUR-FU-10004960"/>
    <x v="0"/>
    <s v="Furnishings"/>
    <s v="Seth Thomas 12&quot; Clock w/ Goldtone Case"/>
    <n v="183.84"/>
    <n v="6"/>
    <n v="0"/>
    <n v="36.770000000000003"/>
    <n v="3"/>
    <x v="5"/>
    <n v="4"/>
    <x v="5"/>
  </r>
  <r>
    <n v="1317"/>
    <s v="CA-2017-145919"/>
    <d v="2017-12-18T00:00:00"/>
    <d v="2017-12-23T00:00:00"/>
    <s v="Standard Class"/>
    <s v="HG-14965"/>
    <s v="Henry Goldwyn"/>
    <s v="Corporate"/>
    <s v="United States"/>
    <s v="Los Angeles"/>
    <s v="California"/>
    <n v="90032"/>
    <x v="1"/>
    <s v="OFF-SU-10003505"/>
    <x v="1"/>
    <s v="Supplies"/>
    <s v="Premier Electric Letter Opener"/>
    <n v="579.29999999999995"/>
    <n v="8"/>
    <n v="0.2"/>
    <n v="144.83000000000001"/>
    <n v="3"/>
    <x v="5"/>
    <n v="4"/>
    <x v="5"/>
  </r>
  <r>
    <n v="1318"/>
    <s v="CA-2018-157651"/>
    <d v="2018-12-10T00:00:00"/>
    <d v="2018-12-14T00:00:00"/>
    <s v="Standard Class"/>
    <s v="HA-14920"/>
    <s v="Helen Andreada"/>
    <s v="Consumer"/>
    <s v="United States"/>
    <s v="Philadelphia"/>
    <s v="Pennsylvania"/>
    <n v="19120"/>
    <x v="3"/>
    <s v="TEC-AC-10003116"/>
    <x v="2"/>
    <s v="Accessories"/>
    <s v="Memorex Froggy Flash Drive 8 GB"/>
    <n v="14.2"/>
    <n v="9"/>
    <n v="0.1"/>
    <n v="4.12"/>
    <n v="1"/>
    <x v="22"/>
    <n v="4"/>
    <x v="22"/>
  </r>
  <r>
    <n v="1319"/>
    <s v="CA-2015-160773"/>
    <d v="2015-07-01T00:00:00"/>
    <d v="2015-07-05T00:00:00"/>
    <s v="Standard Class"/>
    <s v="LW-16825"/>
    <s v="Laurel Workman"/>
    <s v="Corporate"/>
    <s v="United States"/>
    <s v="Deltona"/>
    <s v="Florida"/>
    <n v="32725"/>
    <x v="0"/>
    <s v="TEC-PH-10004586"/>
    <x v="2"/>
    <s v="Phones"/>
    <s v="Wilson SignalBoost 841262 DB PRO Amplifier Kit"/>
    <n v="575.91999999999996"/>
    <n v="4"/>
    <n v="0.2"/>
    <n v="28.8"/>
    <n v="2"/>
    <x v="39"/>
    <n v="3"/>
    <x v="39"/>
  </r>
  <r>
    <n v="1320"/>
    <s v="CA-2015-160773"/>
    <d v="2015-07-01T00:00:00"/>
    <d v="2015-07-05T00:00:00"/>
    <s v="Standard Class"/>
    <s v="LW-16825"/>
    <s v="Laurel Workman"/>
    <s v="Corporate"/>
    <s v="United States"/>
    <s v="Deltona"/>
    <s v="Florida"/>
    <n v="32725"/>
    <x v="0"/>
    <s v="OFF-BI-10000546"/>
    <x v="1"/>
    <s v="Binders"/>
    <s v="Avery Durable Binders"/>
    <n v="5.1840000000000002"/>
    <n v="10"/>
    <n v="0.1"/>
    <n v="0.67"/>
    <n v="2"/>
    <x v="39"/>
    <n v="3"/>
    <x v="39"/>
  </r>
  <r>
    <n v="1321"/>
    <s v="CA-2018-167703"/>
    <d v="2018-02-03T00:00:00"/>
    <d v="2018-02-08T00:00:00"/>
    <s v="Standard Class"/>
    <s v="MC-17575"/>
    <s v="Matt Collins"/>
    <s v="Consumer"/>
    <s v="United States"/>
    <s v="Cincinnati"/>
    <s v="Ohio"/>
    <n v="45231"/>
    <x v="3"/>
    <s v="OFF-BI-10002071"/>
    <x v="1"/>
    <s v="Binders"/>
    <s v="Fellowes Black Plastic Comb Bindings"/>
    <n v="5.2290000000000001"/>
    <n v="10"/>
    <n v="0"/>
    <n v="0.94"/>
    <n v="2"/>
    <x v="31"/>
    <n v="1"/>
    <x v="31"/>
  </r>
  <r>
    <n v="1322"/>
    <s v="CA-2018-167703"/>
    <d v="2018-02-03T00:00:00"/>
    <d v="2018-02-08T00:00:00"/>
    <s v="Standard Class"/>
    <s v="MC-17575"/>
    <s v="Matt Collins"/>
    <s v="Consumer"/>
    <s v="United States"/>
    <s v="Cincinnati"/>
    <s v="Ohio"/>
    <n v="45231"/>
    <x v="3"/>
    <s v="OFF-ST-10001490"/>
    <x v="1"/>
    <s v="Storage"/>
    <s v="Hot File 7-Pocket, Floor Stand"/>
    <n v="285.55200000000002"/>
    <n v="2"/>
    <n v="0"/>
    <n v="79.95"/>
    <n v="2"/>
    <x v="31"/>
    <n v="1"/>
    <x v="31"/>
  </r>
  <r>
    <n v="1323"/>
    <s v="CA-2018-121804"/>
    <d v="2018-03-03T00:00:00"/>
    <d v="2018-03-08T00:00:00"/>
    <s v="Standard Class"/>
    <s v="LP-17095"/>
    <s v="Liz Preis"/>
    <s v="Consumer"/>
    <s v="United States"/>
    <s v="Murray"/>
    <s v="Kentucky"/>
    <n v="42071"/>
    <x v="0"/>
    <s v="OFF-AP-10004859"/>
    <x v="1"/>
    <s v="Appliances"/>
    <s v="Acco 6 Outlet Guardian Premium Surge Suppressor"/>
    <n v="72.8"/>
    <n v="7"/>
    <n v="0.1"/>
    <n v="16.739999999999998"/>
    <n v="1"/>
    <x v="42"/>
    <n v="1"/>
    <x v="42"/>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n v="8"/>
    <n v="0.1"/>
    <n v="2.38"/>
    <n v="1"/>
    <x v="13"/>
    <n v="4"/>
    <x v="13"/>
  </r>
  <r>
    <n v="1325"/>
    <s v="CA-2015-107153"/>
    <d v="2015-09-28T00:00:00"/>
    <d v="2015-10-03T00:00:00"/>
    <s v="Standard Class"/>
    <s v="GZ-14545"/>
    <s v="George Zrebassa"/>
    <s v="Corporate"/>
    <s v="United States"/>
    <s v="Lawrence"/>
    <s v="Massachusetts"/>
    <n v="1841"/>
    <x v="3"/>
    <s v="OFF-ST-10001321"/>
    <x v="1"/>
    <s v="Storage"/>
    <s v="Decoflex Hanging Personal Folder File, Blue"/>
    <n v="46.26"/>
    <n v="2"/>
    <n v="0.1"/>
    <n v="8.7899999999999991"/>
    <n v="1"/>
    <x v="30"/>
    <n v="3"/>
    <x v="30"/>
  </r>
  <r>
    <n v="1326"/>
    <s v="US-2015-117058"/>
    <d v="2015-05-27T00:00:00"/>
    <d v="2015-05-30T00:00:00"/>
    <s v="First Class"/>
    <s v="LE-16810"/>
    <s v="Laurel Elliston"/>
    <s v="Consumer"/>
    <s v="United States"/>
    <s v="Chicago"/>
    <s v="Illinois"/>
    <n v="60653"/>
    <x v="2"/>
    <s v="OFF-BI-10004139"/>
    <x v="1"/>
    <s v="Binders"/>
    <s v="Fellowes Presentation Covers for Comb Binding Machines"/>
    <n v="17.46"/>
    <n v="10"/>
    <n v="0"/>
    <n v="1.4"/>
    <n v="1"/>
    <x v="8"/>
    <n v="2"/>
    <x v="8"/>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n v="10"/>
    <n v="0.1"/>
    <n v="6.13"/>
    <n v="1"/>
    <x v="40"/>
    <n v="2"/>
    <x v="40"/>
  </r>
  <r>
    <n v="1328"/>
    <s v="CA-2017-128258"/>
    <d v="2017-03-30T00:00:00"/>
    <d v="2017-04-01T00:00:00"/>
    <s v="First Class"/>
    <s v="CP-12085"/>
    <s v="Cathy Prescott"/>
    <s v="Corporate"/>
    <s v="United States"/>
    <s v="Norwich"/>
    <s v="Connecticut"/>
    <n v="6360"/>
    <x v="3"/>
    <s v="OFF-PA-10004156"/>
    <x v="1"/>
    <s v="Paper"/>
    <s v="Xerox 188"/>
    <n v="11.34"/>
    <n v="4"/>
    <n v="0"/>
    <n v="2.4900000000000002"/>
    <n v="1"/>
    <x v="17"/>
    <n v="1"/>
    <x v="17"/>
  </r>
  <r>
    <n v="1329"/>
    <s v="CA-2018-106033"/>
    <d v="2018-10-15T00:00:00"/>
    <d v="2018-10-18T00:00:00"/>
    <s v="Second Class"/>
    <s v="FG-14260"/>
    <s v="Frank Gastineau"/>
    <s v="Home Office"/>
    <s v="United States"/>
    <s v="San Francisco"/>
    <s v="California"/>
    <n v="94110"/>
    <x v="1"/>
    <s v="OFF-AR-10002818"/>
    <x v="1"/>
    <s v="Art"/>
    <s v="Panasonic KP-310 Heavy-Duty Electric Pencil Sharpener"/>
    <n v="87.92"/>
    <n v="1"/>
    <n v="0.1"/>
    <n v="29.89"/>
    <n v="1"/>
    <x v="13"/>
    <n v="4"/>
    <x v="13"/>
  </r>
  <r>
    <n v="1330"/>
    <s v="CA-2017-142762"/>
    <d v="2017-05-23T00:00:00"/>
    <d v="2017-05-27T00:00:00"/>
    <s v="Standard Class"/>
    <s v="LD-17005"/>
    <s v="Lisa DeCherney"/>
    <s v="Consumer"/>
    <s v="United States"/>
    <s v="San Francisco"/>
    <s v="California"/>
    <n v="94109"/>
    <x v="1"/>
    <s v="FUR-FU-10003691"/>
    <x v="0"/>
    <s v="Furnishings"/>
    <s v="Eldon Image Series Desk Accessories, Ebony"/>
    <n v="37.049999999999997"/>
    <n v="5"/>
    <n v="0.3"/>
    <n v="-12.97"/>
    <n v="1"/>
    <x v="35"/>
    <n v="2"/>
    <x v="35"/>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n v="8"/>
    <n v="0.1"/>
    <n v="0.71"/>
    <n v="2"/>
    <x v="27"/>
    <n v="2"/>
    <x v="27"/>
  </r>
  <r>
    <n v="1332"/>
    <s v="CA-2018-127705"/>
    <d v="2018-06-02T00:00:00"/>
    <d v="2018-06-06T00:00:00"/>
    <s v="Standard Class"/>
    <s v="AB-10255"/>
    <s v="Alejandro Ballentine"/>
    <s v="Home Office"/>
    <s v="United States"/>
    <s v="Lorain"/>
    <s v="Ohio"/>
    <n v="44052"/>
    <x v="3"/>
    <s v="OFF-ST-10004507"/>
    <x v="1"/>
    <s v="Storage"/>
    <s v="Advantus Rolling Storage Box"/>
    <n v="27.44"/>
    <n v="2"/>
    <n v="0"/>
    <n v="1.92"/>
    <n v="2"/>
    <x v="27"/>
    <n v="2"/>
    <x v="27"/>
  </r>
  <r>
    <n v="1333"/>
    <s v="CA-2015-122567"/>
    <d v="2015-02-16T00:00:00"/>
    <d v="2015-02-21T00:00:00"/>
    <s v="Standard Class"/>
    <s v="MN-17935"/>
    <s v="Michael Nguyen"/>
    <s v="Consumer"/>
    <s v="United States"/>
    <s v="Dallas"/>
    <s v="Texas"/>
    <n v="75220"/>
    <x v="2"/>
    <s v="OFF-BI-10002012"/>
    <x v="1"/>
    <s v="Binders"/>
    <s v="Wilson Jones Easy Flow II Sheet Lifters"/>
    <n v="1.08"/>
    <n v="9"/>
    <n v="0"/>
    <n v="0.08"/>
    <n v="2"/>
    <x v="45"/>
    <n v="1"/>
    <x v="45"/>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n v="7.96"/>
    <n v="7"/>
    <n v="0.1"/>
    <n v="0.72"/>
    <n v="2"/>
    <x v="45"/>
    <n v="1"/>
    <x v="45"/>
  </r>
  <r>
    <n v="1335"/>
    <s v="CA-2015-121664"/>
    <d v="2015-05-06T00:00:00"/>
    <d v="2015-05-10T00:00:00"/>
    <s v="Standard Class"/>
    <s v="HP-14815"/>
    <s v="Harold Pawlan"/>
    <s v="Home Office"/>
    <s v="United States"/>
    <s v="Los Angeles"/>
    <s v="California"/>
    <n v="90049"/>
    <x v="1"/>
    <s v="OFF-BI-10003684"/>
    <x v="1"/>
    <s v="Binders"/>
    <s v="Wilson Jones Legal Size Ring Binders"/>
    <n v="140.73599999999999"/>
    <n v="10"/>
    <n v="0"/>
    <n v="21.11"/>
    <n v="1"/>
    <x v="8"/>
    <n v="2"/>
    <x v="8"/>
  </r>
  <r>
    <n v="1336"/>
    <s v="CA-2017-122133"/>
    <d v="2017-05-16T00:00:00"/>
    <d v="2017-05-23T00:00:00"/>
    <s v="Standard Class"/>
    <s v="JR-15670"/>
    <s v="Jim Radford"/>
    <s v="Consumer"/>
    <s v="United States"/>
    <s v="Middletown"/>
    <s v="Connecticut"/>
    <n v="6457"/>
    <x v="3"/>
    <s v="OFF-ST-10002574"/>
    <x v="1"/>
    <s v="Storage"/>
    <s v="SAFCO Commercial Wire Shelving, Black"/>
    <n v="552.55999999999995"/>
    <n v="9"/>
    <n v="0.1"/>
    <n v="104.99"/>
    <n v="1"/>
    <x v="35"/>
    <n v="2"/>
    <x v="35"/>
  </r>
  <r>
    <n v="1337"/>
    <s v="US-2018-123281"/>
    <d v="2018-04-02T00:00:00"/>
    <d v="2018-04-07T00:00:00"/>
    <s v="Standard Class"/>
    <s v="JF-15190"/>
    <s v="Jamie Frazer"/>
    <s v="Consumer"/>
    <s v="United States"/>
    <s v="Los Angeles"/>
    <s v="California"/>
    <n v="90008"/>
    <x v="1"/>
    <s v="FUR-FU-10003724"/>
    <x v="0"/>
    <s v="Furnishings"/>
    <s v="Westinghouse Clip-On Gooseneck Lamps"/>
    <n v="25.11"/>
    <n v="7"/>
    <n v="0.3"/>
    <n v="-2.76"/>
    <n v="1"/>
    <x v="4"/>
    <n v="2"/>
    <x v="4"/>
  </r>
  <r>
    <n v="1338"/>
    <s v="CA-2018-100524"/>
    <d v="2018-03-31T00:00:00"/>
    <d v="2018-04-02T00:00:00"/>
    <s v="Second Class"/>
    <s v="CM-12115"/>
    <s v="Chad McGuire"/>
    <s v="Consumer"/>
    <s v="United States"/>
    <s v="New York City"/>
    <s v="New York"/>
    <n v="10011"/>
    <x v="3"/>
    <s v="FUR-FU-10004018"/>
    <x v="0"/>
    <s v="Furnishings"/>
    <s v="Tensor Computer Mounted Lamp"/>
    <n v="29.78"/>
    <n v="2"/>
    <n v="0"/>
    <n v="4.76"/>
    <n v="3"/>
    <x v="42"/>
    <n v="1"/>
    <x v="42"/>
  </r>
  <r>
    <n v="1339"/>
    <s v="CA-2018-100524"/>
    <d v="2018-03-31T00:00:00"/>
    <d v="2018-04-02T00:00:00"/>
    <s v="Second Class"/>
    <s v="CM-12115"/>
    <s v="Chad McGuire"/>
    <s v="Consumer"/>
    <s v="United States"/>
    <s v="New York City"/>
    <s v="New York"/>
    <n v="10011"/>
    <x v="3"/>
    <s v="TEC-PH-10002549"/>
    <x v="2"/>
    <s v="Phones"/>
    <s v="Polycom SoundPoint IP 450 VoIP phone"/>
    <n v="677.58"/>
    <n v="4"/>
    <n v="0"/>
    <n v="223.6"/>
    <n v="3"/>
    <x v="42"/>
    <n v="1"/>
    <x v="42"/>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n v="75.040000000000006"/>
    <n v="9"/>
    <n v="0"/>
    <n v="4.5"/>
    <n v="3"/>
    <x v="42"/>
    <n v="1"/>
    <x v="42"/>
  </r>
  <r>
    <n v="1341"/>
    <s v="CA-2018-113481"/>
    <d v="2018-01-02T00:00:00"/>
    <d v="2018-01-04T00:00:00"/>
    <s v="First Class"/>
    <s v="AS-10045"/>
    <s v="Aaron Smayling"/>
    <s v="Corporate"/>
    <s v="United States"/>
    <s v="Jacksonville"/>
    <s v="North Carolina"/>
    <n v="28540"/>
    <x v="0"/>
    <s v="TEC-MA-10002178"/>
    <x v="2"/>
    <s v="Machines"/>
    <s v="Cisco CP-7937G Unified IP Conference Station Phone"/>
    <n v="695.7"/>
    <n v="5"/>
    <n v="0.1"/>
    <n v="48.7"/>
    <n v="3"/>
    <x v="44"/>
    <n v="1"/>
    <x v="44"/>
  </r>
  <r>
    <n v="1342"/>
    <s v="CA-2018-113481"/>
    <d v="2018-01-02T00:00:00"/>
    <d v="2018-01-04T00:00:00"/>
    <s v="First Class"/>
    <s v="AS-10045"/>
    <s v="Aaron Smayling"/>
    <s v="Corporate"/>
    <s v="United States"/>
    <s v="Jacksonville"/>
    <s v="North Carolina"/>
    <n v="28540"/>
    <x v="0"/>
    <s v="OFF-BI-10003694"/>
    <x v="1"/>
    <s v="Binders"/>
    <s v="Avery 3 1/2&quot; Diskette Storage Pages, 10/Pack"/>
    <n v="15.66"/>
    <n v="9"/>
    <n v="0.2"/>
    <n v="2.98"/>
    <n v="3"/>
    <x v="44"/>
    <n v="1"/>
    <x v="44"/>
  </r>
  <r>
    <n v="1343"/>
    <s v="CA-2018-113481"/>
    <d v="2018-01-02T00:00:00"/>
    <d v="2018-01-04T00:00:00"/>
    <s v="First Class"/>
    <s v="AS-10045"/>
    <s v="Aaron Smayling"/>
    <s v="Corporate"/>
    <s v="United States"/>
    <s v="Jacksonville"/>
    <s v="North Carolina"/>
    <n v="28540"/>
    <x v="0"/>
    <s v="OFF-BI-10000474"/>
    <x v="1"/>
    <s v="Binders"/>
    <s v="Avery Recycled Flexi-View Covers for Binding Systems"/>
    <n v="28.853999999999999"/>
    <n v="10"/>
    <n v="0"/>
    <n v="7.21"/>
    <n v="3"/>
    <x v="44"/>
    <n v="1"/>
    <x v="44"/>
  </r>
  <r>
    <n v="1344"/>
    <s v="CA-2016-131758"/>
    <d v="2016-05-28T00:00:00"/>
    <d v="2016-06-01T00:00:00"/>
    <s v="Standard Class"/>
    <s v="KB-16315"/>
    <s v="Karl Braun"/>
    <s v="Consumer"/>
    <s v="United States"/>
    <s v="Freeport"/>
    <s v="New York"/>
    <n v="11520"/>
    <x v="3"/>
    <s v="OFF-AR-10000411"/>
    <x v="1"/>
    <s v="Art"/>
    <s v="Boston 16701 Slimline Battery Pencil Sharpener"/>
    <n v="47.82"/>
    <n v="10"/>
    <n v="0.1"/>
    <n v="14.35"/>
    <n v="2"/>
    <x v="33"/>
    <n v="2"/>
    <x v="33"/>
  </r>
  <r>
    <n v="1345"/>
    <s v="CA-2016-131758"/>
    <d v="2016-05-28T00:00:00"/>
    <d v="2016-06-01T00:00:00"/>
    <s v="Standard Class"/>
    <s v="KB-16315"/>
    <s v="Karl Braun"/>
    <s v="Consumer"/>
    <s v="United States"/>
    <s v="Freeport"/>
    <s v="New York"/>
    <n v="11520"/>
    <x v="3"/>
    <s v="OFF-LA-10000262"/>
    <x v="1"/>
    <s v="Labels"/>
    <s v="Avery 494"/>
    <n v="13.05"/>
    <n v="10"/>
    <n v="0.1"/>
    <n v="3.52"/>
    <n v="2"/>
    <x v="33"/>
    <n v="2"/>
    <x v="33"/>
  </r>
  <r>
    <n v="1346"/>
    <s v="CA-2015-118339"/>
    <d v="2015-03-17T00:00:00"/>
    <d v="2015-03-24T00:00:00"/>
    <s v="Standard Class"/>
    <s v="BN-11515"/>
    <s v="Bradley Nguyen"/>
    <s v="Consumer"/>
    <s v="United States"/>
    <s v="Lakeville"/>
    <s v="Minnesota"/>
    <n v="55044"/>
    <x v="2"/>
    <s v="OFF-AP-10001154"/>
    <x v="1"/>
    <s v="Appliances"/>
    <s v="Bionaire Personal Warm Mist Humidifier/Vaporizer"/>
    <n v="93.78"/>
    <n v="10"/>
    <n v="0.1"/>
    <n v="8.44"/>
    <n v="5"/>
    <x v="34"/>
    <n v="1"/>
    <x v="34"/>
  </r>
  <r>
    <n v="1347"/>
    <s v="CA-2015-118339"/>
    <d v="2015-03-17T00:00:00"/>
    <d v="2015-03-24T00:00:00"/>
    <s v="Standard Class"/>
    <s v="BN-11515"/>
    <s v="Bradley Nguyen"/>
    <s v="Consumer"/>
    <s v="United States"/>
    <s v="Lakeville"/>
    <s v="Minnesota"/>
    <n v="55044"/>
    <x v="2"/>
    <s v="OFF-PA-10000466"/>
    <x v="1"/>
    <s v="Paper"/>
    <s v="Memo Book, 100 Message Capacity, 5 3/8â€ x 11â€"/>
    <n v="47.18"/>
    <n v="7"/>
    <n v="0.3"/>
    <n v="-2.83"/>
    <n v="5"/>
    <x v="34"/>
    <n v="1"/>
    <x v="34"/>
  </r>
  <r>
    <n v="1348"/>
    <s v="CA-2015-118339"/>
    <d v="2015-03-17T00:00:00"/>
    <d v="2015-03-24T00:00:00"/>
    <s v="Standard Class"/>
    <s v="BN-11515"/>
    <s v="Bradley Nguyen"/>
    <s v="Consumer"/>
    <s v="United States"/>
    <s v="Lakeville"/>
    <s v="Minnesota"/>
    <n v="55044"/>
    <x v="2"/>
    <s v="OFF-AR-10003829"/>
    <x v="1"/>
    <s v="Art"/>
    <s v="Newell 35"/>
    <n v="19.68"/>
    <n v="7"/>
    <n v="0"/>
    <n v="5.51"/>
    <n v="5"/>
    <x v="34"/>
    <n v="1"/>
    <x v="34"/>
  </r>
  <r>
    <n v="1349"/>
    <s v="CA-2015-118339"/>
    <d v="2015-03-17T00:00:00"/>
    <d v="2015-03-24T00:00:00"/>
    <s v="Standard Class"/>
    <s v="BN-11515"/>
    <s v="Bradley Nguyen"/>
    <s v="Consumer"/>
    <s v="United States"/>
    <s v="Lakeville"/>
    <s v="Minnesota"/>
    <n v="55044"/>
    <x v="2"/>
    <s v="OFF-BI-10001758"/>
    <x v="1"/>
    <s v="Binders"/>
    <s v="Wilson Jones 14 Line Acrylic Coated Pressboard Data Binders"/>
    <n v="53.4"/>
    <n v="3"/>
    <n v="0"/>
    <n v="4.8099999999999996"/>
    <n v="5"/>
    <x v="34"/>
    <n v="1"/>
    <x v="34"/>
  </r>
  <r>
    <n v="1350"/>
    <s v="CA-2015-118339"/>
    <d v="2015-03-17T00:00:00"/>
    <d v="2015-03-24T00:00:00"/>
    <s v="Standard Class"/>
    <s v="BN-11515"/>
    <s v="Bradley Nguyen"/>
    <s v="Consumer"/>
    <s v="United States"/>
    <s v="Lakeville"/>
    <s v="Minnesota"/>
    <n v="55044"/>
    <x v="2"/>
    <s v="OFF-BI-10000136"/>
    <x v="1"/>
    <s v="Binders"/>
    <s v="Avery Non-Stick Heavy Duty View Round Locking Ring Binders"/>
    <n v="35.880000000000003"/>
    <n v="9"/>
    <n v="0.1"/>
    <n v="7.18"/>
    <n v="5"/>
    <x v="34"/>
    <n v="1"/>
    <x v="34"/>
  </r>
  <r>
    <n v="1351"/>
    <s v="CA-2015-153976"/>
    <d v="2015-10-03T00:00:00"/>
    <d v="2015-10-08T00:00:00"/>
    <s v="Second Class"/>
    <s v="BP-11290"/>
    <s v="Beth Paige"/>
    <s v="Consumer"/>
    <s v="United States"/>
    <s v="Evanston"/>
    <s v="Illinois"/>
    <n v="60201"/>
    <x v="2"/>
    <s v="FUR-CH-10002880"/>
    <x v="0"/>
    <s v="Chairs"/>
    <s v="Global High-Back Leather Tilter, Burgundy"/>
    <n v="258.279"/>
    <n v="1"/>
    <n v="0"/>
    <n v="54.24"/>
    <n v="1"/>
    <x v="18"/>
    <n v="4"/>
    <x v="18"/>
  </r>
  <r>
    <n v="1352"/>
    <s v="CA-2017-162901"/>
    <d v="2017-03-28T00:00:00"/>
    <d v="2017-03-31T00:00:00"/>
    <s v="First Class"/>
    <s v="AS-10045"/>
    <s v="Aaron Smayling"/>
    <s v="Corporate"/>
    <s v="United States"/>
    <s v="Arlington"/>
    <s v="Virginia"/>
    <n v="22204"/>
    <x v="0"/>
    <s v="OFF-ST-10000649"/>
    <x v="1"/>
    <s v="Storage"/>
    <s v="Hanging Personal Folder File"/>
    <n v="31.4"/>
    <n v="8"/>
    <n v="0.2"/>
    <n v="9.11"/>
    <n v="1"/>
    <x v="17"/>
    <n v="1"/>
    <x v="17"/>
  </r>
  <r>
    <n v="1353"/>
    <s v="CA-2018-162978"/>
    <d v="2018-05-04T00:00:00"/>
    <d v="2018-05-09T00:00:00"/>
    <s v="Standard Class"/>
    <s v="LW-16990"/>
    <s v="Lindsay Williams"/>
    <s v="Corporate"/>
    <s v="United States"/>
    <s v="San Francisco"/>
    <s v="California"/>
    <n v="94109"/>
    <x v="1"/>
    <s v="TEC-PH-10003092"/>
    <x v="2"/>
    <s v="Phones"/>
    <s v="Motorola L804"/>
    <n v="183.96"/>
    <n v="6"/>
    <n v="0.3"/>
    <n v="-18.399999999999999"/>
    <n v="3"/>
    <x v="24"/>
    <n v="2"/>
    <x v="24"/>
  </r>
  <r>
    <n v="1354"/>
    <s v="CA-2018-162978"/>
    <d v="2018-05-04T00:00:00"/>
    <d v="2018-05-09T00:00:00"/>
    <s v="Standard Class"/>
    <s v="LW-16990"/>
    <s v="Lindsay Williams"/>
    <s v="Corporate"/>
    <s v="United States"/>
    <s v="San Francisco"/>
    <s v="California"/>
    <n v="94109"/>
    <x v="1"/>
    <s v="OFF-PA-10002250"/>
    <x v="1"/>
    <s v="Paper"/>
    <s v="Things To Do Today Pad"/>
    <n v="17.61"/>
    <n v="5"/>
    <n v="0.2"/>
    <n v="0.88"/>
    <n v="3"/>
    <x v="24"/>
    <n v="2"/>
    <x v="24"/>
  </r>
  <r>
    <n v="1355"/>
    <s v="CA-2018-162978"/>
    <d v="2018-05-04T00:00:00"/>
    <d v="2018-05-09T00:00:00"/>
    <s v="Standard Class"/>
    <s v="LW-16990"/>
    <s v="Lindsay Williams"/>
    <s v="Corporate"/>
    <s v="United States"/>
    <s v="San Francisco"/>
    <s v="California"/>
    <n v="94109"/>
    <x v="1"/>
    <s v="FUR-TA-10003473"/>
    <x v="0"/>
    <s v="Tables"/>
    <s v="Bretford Rectangular Conference Table Tops"/>
    <n v="300.904"/>
    <n v="5"/>
    <n v="0.3"/>
    <n v="-57.17"/>
    <n v="3"/>
    <x v="24"/>
    <n v="2"/>
    <x v="24"/>
  </r>
  <r>
    <n v="1356"/>
    <s v="US-2015-160444"/>
    <d v="2015-07-05T00:00:00"/>
    <d v="2015-07-05T00:00:00"/>
    <s v="Same Day"/>
    <s v="DC-12850"/>
    <s v="Dan Campbell"/>
    <s v="Consumer"/>
    <s v="United States"/>
    <s v="Houston"/>
    <s v="Texas"/>
    <n v="77036"/>
    <x v="2"/>
    <s v="OFF-ST-10001522"/>
    <x v="1"/>
    <s v="Storage"/>
    <s v="Gould Plastics 18-Pocket Panel Bin, 34w x 5-1/4d x 20-1/2h"/>
    <n v="220.77600000000001"/>
    <n v="10"/>
    <n v="0.2"/>
    <n v="39.74"/>
    <n v="2"/>
    <x v="39"/>
    <n v="3"/>
    <x v="39"/>
  </r>
  <r>
    <n v="1357"/>
    <s v="US-2015-160444"/>
    <d v="2015-07-05T00:00:00"/>
    <d v="2015-07-05T00:00:00"/>
    <s v="Same Day"/>
    <s v="DC-12850"/>
    <s v="Dan Campbell"/>
    <s v="Consumer"/>
    <s v="United States"/>
    <s v="Houston"/>
    <s v="Texas"/>
    <n v="77036"/>
    <x v="2"/>
    <s v="OFF-ST-10000563"/>
    <x v="1"/>
    <s v="Storage"/>
    <s v="Fellowes Bankers Box Stor/Drawer Steel Plus"/>
    <n v="281.42399999999998"/>
    <n v="3"/>
    <n v="0.1"/>
    <n v="64.73"/>
    <n v="2"/>
    <x v="39"/>
    <n v="3"/>
    <x v="39"/>
  </r>
  <r>
    <n v="1358"/>
    <s v="CA-2017-145247"/>
    <d v="2017-05-05T00:00:00"/>
    <d v="2017-05-07T00:00:00"/>
    <s v="First Class"/>
    <s v="ND-18370"/>
    <s v="Natalie DeCherney"/>
    <s v="Consumer"/>
    <s v="United States"/>
    <s v="Louisville"/>
    <s v="Kentucky"/>
    <n v="40214"/>
    <x v="0"/>
    <s v="OFF-PA-10003641"/>
    <x v="1"/>
    <s v="Paper"/>
    <s v="Xerox 1909"/>
    <n v="79.14"/>
    <n v="9"/>
    <n v="0.3"/>
    <n v="-16.62"/>
    <n v="1"/>
    <x v="35"/>
    <n v="2"/>
    <x v="35"/>
  </r>
  <r>
    <n v="1359"/>
    <s v="CA-2018-160045"/>
    <d v="2018-04-26T00:00:00"/>
    <d v="2018-04-27T00:00:00"/>
    <s v="First Class"/>
    <s v="LB-16735"/>
    <s v="Larry Blacks"/>
    <s v="Consumer"/>
    <s v="United States"/>
    <s v="Fort Worth"/>
    <s v="Texas"/>
    <n v="76106"/>
    <x v="2"/>
    <s v="FUR-FU-10000010"/>
    <x v="0"/>
    <s v="Furnishings"/>
    <s v="DAX Value U-Channel Document Frames, Easel Back"/>
    <n v="1.988"/>
    <n v="9"/>
    <n v="0"/>
    <n v="0.42"/>
    <n v="1"/>
    <x v="4"/>
    <n v="2"/>
    <x v="4"/>
  </r>
  <r>
    <n v="1360"/>
    <s v="US-2015-151925"/>
    <d v="2015-09-26T00:00:00"/>
    <d v="2015-10-01T00:00:00"/>
    <s v="Second Class"/>
    <s v="KT-16465"/>
    <s v="Kean Takahito"/>
    <s v="Consumer"/>
    <s v="United States"/>
    <s v="Los Angeles"/>
    <s v="California"/>
    <n v="90049"/>
    <x v="1"/>
    <s v="FUR-CH-10002961"/>
    <x v="0"/>
    <s v="Chairs"/>
    <s v="Leather Task Chair, Black"/>
    <n v="145.56800000000001"/>
    <n v="5"/>
    <n v="0.1"/>
    <n v="39.299999999999997"/>
    <n v="1"/>
    <x v="30"/>
    <n v="3"/>
    <x v="30"/>
  </r>
  <r>
    <n v="1361"/>
    <s v="CA-2018-125199"/>
    <d v="2018-10-19T00:00:00"/>
    <d v="2018-10-25T00:00:00"/>
    <s v="Standard Class"/>
    <s v="HM-14860"/>
    <s v="Harry Marie"/>
    <s v="Corporate"/>
    <s v="United States"/>
    <s v="Philadelphia"/>
    <s v="Pennsylvania"/>
    <n v="19120"/>
    <x v="3"/>
    <s v="OFF-AR-10002956"/>
    <x v="1"/>
    <s v="Art"/>
    <s v="Boston 16801 Nautilus Battery Pencil Sharpener"/>
    <n v="123.256"/>
    <n v="1"/>
    <n v="0.1"/>
    <n v="40.67"/>
    <n v="3"/>
    <x v="13"/>
    <n v="4"/>
    <x v="13"/>
  </r>
  <r>
    <n v="1362"/>
    <s v="CA-2018-125199"/>
    <d v="2018-10-19T00:00:00"/>
    <d v="2018-10-25T00:00:00"/>
    <s v="Standard Class"/>
    <s v="HM-14860"/>
    <s v="Harry Marie"/>
    <s v="Corporate"/>
    <s v="United States"/>
    <s v="Philadelphia"/>
    <s v="Pennsylvania"/>
    <n v="19120"/>
    <x v="3"/>
    <s v="OFF-PA-10004041"/>
    <x v="1"/>
    <s v="Paper"/>
    <s v="It's Hot Message Books with Stickers, 2 3/4&quot; x 5&quot;"/>
    <n v="23.68"/>
    <n v="1"/>
    <n v="0.3"/>
    <n v="-4.74"/>
    <n v="3"/>
    <x v="13"/>
    <n v="4"/>
    <x v="13"/>
  </r>
  <r>
    <n v="1363"/>
    <s v="CA-2018-125199"/>
    <d v="2018-10-19T00:00:00"/>
    <d v="2018-10-25T00:00:00"/>
    <s v="Standard Class"/>
    <s v="HM-14860"/>
    <s v="Harry Marie"/>
    <s v="Corporate"/>
    <s v="United States"/>
    <s v="Philadelphia"/>
    <s v="Pennsylvania"/>
    <n v="19120"/>
    <x v="3"/>
    <s v="TEC-PH-10001336"/>
    <x v="2"/>
    <s v="Phones"/>
    <s v="Digium D40 VoIP phone"/>
    <n v="309.57600000000002"/>
    <n v="6"/>
    <n v="0.1"/>
    <n v="80.489999999999995"/>
    <n v="3"/>
    <x v="13"/>
    <n v="4"/>
    <x v="13"/>
  </r>
  <r>
    <n v="1364"/>
    <s v="US-2018-155425"/>
    <d v="2018-11-10T00:00:00"/>
    <d v="2018-11-11T00:00:00"/>
    <s v="First Class"/>
    <s v="AB-10600"/>
    <s v="Ann Blume"/>
    <s v="Corporate"/>
    <s v="United States"/>
    <s v="Tucson"/>
    <s v="Arizona"/>
    <n v="85705"/>
    <x v="1"/>
    <s v="OFF-BI-10001036"/>
    <x v="1"/>
    <s v="Binders"/>
    <s v="Cardinal EasyOpen D-Ring Binders"/>
    <n v="38.387999999999998"/>
    <n v="1"/>
    <n v="0"/>
    <n v="3.07"/>
    <n v="5"/>
    <x v="23"/>
    <n v="4"/>
    <x v="23"/>
  </r>
  <r>
    <n v="1365"/>
    <s v="US-2018-155425"/>
    <d v="2018-11-10T00:00:00"/>
    <d v="2018-11-11T00:00:00"/>
    <s v="First Class"/>
    <s v="AB-10600"/>
    <s v="Ann Blume"/>
    <s v="Corporate"/>
    <s v="United States"/>
    <s v="Tucson"/>
    <s v="Arizona"/>
    <n v="85705"/>
    <x v="1"/>
    <s v="TEC-MA-10003183"/>
    <x v="2"/>
    <s v="Machines"/>
    <s v="DYMO CardScan Personal V9 Business Card Scanner"/>
    <n v="95.994"/>
    <n v="3"/>
    <n v="0"/>
    <n v="8.64"/>
    <n v="5"/>
    <x v="23"/>
    <n v="4"/>
    <x v="23"/>
  </r>
  <r>
    <n v="1366"/>
    <s v="US-2018-155425"/>
    <d v="2018-11-10T00:00:00"/>
    <d v="2018-11-11T00:00:00"/>
    <s v="First Class"/>
    <s v="AB-10600"/>
    <s v="Ann Blume"/>
    <s v="Corporate"/>
    <s v="United States"/>
    <s v="Tucson"/>
    <s v="Arizona"/>
    <n v="85705"/>
    <x v="1"/>
    <s v="TEC-AC-10001314"/>
    <x v="2"/>
    <s v="Accessories"/>
    <s v="Case Logic 2.4GHz Wireless Keyboard"/>
    <n v="239.952"/>
    <n v="7"/>
    <n v="0"/>
    <n v="69.59"/>
    <n v="5"/>
    <x v="23"/>
    <n v="4"/>
    <x v="23"/>
  </r>
  <r>
    <n v="1367"/>
    <s v="US-2018-155425"/>
    <d v="2018-11-10T00:00:00"/>
    <d v="2018-11-11T00:00:00"/>
    <s v="First Class"/>
    <s v="AB-10600"/>
    <s v="Ann Blume"/>
    <s v="Corporate"/>
    <s v="United States"/>
    <s v="Tucson"/>
    <s v="Arizona"/>
    <n v="85705"/>
    <x v="1"/>
    <s v="TEC-PH-10002563"/>
    <x v="2"/>
    <s v="Phones"/>
    <s v="Adtran 1202752G1"/>
    <n v="201.584"/>
    <n v="3"/>
    <n v="0.1"/>
    <n v="50.4"/>
    <n v="5"/>
    <x v="23"/>
    <n v="4"/>
    <x v="23"/>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n v="1"/>
    <n v="0"/>
    <n v="62.94"/>
    <n v="5"/>
    <x v="23"/>
    <n v="4"/>
    <x v="23"/>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n v="145.9"/>
    <n v="2"/>
    <n v="0"/>
    <n v="48.15"/>
    <n v="1"/>
    <x v="10"/>
    <n v="3"/>
    <x v="10"/>
  </r>
  <r>
    <n v="1370"/>
    <s v="US-2016-103471"/>
    <d v="2016-12-24T00:00:00"/>
    <d v="2016-12-28T00:00:00"/>
    <s v="Standard Class"/>
    <s v="JR-15670"/>
    <s v="Jim Radford"/>
    <s v="Consumer"/>
    <s v="United States"/>
    <s v="Colorado Springs"/>
    <s v="Colorado"/>
    <n v="80906"/>
    <x v="1"/>
    <s v="FUR-BO-10002613"/>
    <x v="0"/>
    <s v="Bookcases"/>
    <s v="Atlantic Metals Mobile 4-Shelf Bookcases, Custom Colors"/>
    <n v="590.05799999999999"/>
    <n v="8"/>
    <n v="0"/>
    <n v="88.51"/>
    <n v="2"/>
    <x v="14"/>
    <n v="4"/>
    <x v="14"/>
  </r>
  <r>
    <n v="1371"/>
    <s v="US-2016-103471"/>
    <d v="2016-12-24T00:00:00"/>
    <d v="2016-12-28T00:00:00"/>
    <s v="Standard Class"/>
    <s v="JR-15670"/>
    <s v="Jim Radford"/>
    <s v="Consumer"/>
    <s v="United States"/>
    <s v="Colorado Springs"/>
    <s v="Colorado"/>
    <n v="80906"/>
    <x v="1"/>
    <s v="OFF-AR-10003405"/>
    <x v="1"/>
    <s v="Art"/>
    <s v="Dixon My First Ticonderoga Pencil, #2"/>
    <n v="14.04"/>
    <n v="3"/>
    <n v="0.3"/>
    <n v="-4.21"/>
    <n v="2"/>
    <x v="14"/>
    <n v="4"/>
    <x v="14"/>
  </r>
  <r>
    <n v="1372"/>
    <s v="CA-2018-136672"/>
    <d v="2018-03-07T00:00:00"/>
    <d v="2018-03-12T00:00:00"/>
    <s v="Standard Class"/>
    <s v="MG-17890"/>
    <s v="Michael Granlund"/>
    <s v="Home Office"/>
    <s v="United States"/>
    <s v="Clinton"/>
    <s v="Maryland"/>
    <n v="20735"/>
    <x v="3"/>
    <s v="TEC-AC-10004510"/>
    <x v="2"/>
    <s v="Accessories"/>
    <s v="Logitech Desktop MK120 Mouse and keyboard Combo"/>
    <n v="49.08"/>
    <n v="3"/>
    <n v="0.2"/>
    <n v="12.27"/>
    <n v="1"/>
    <x v="42"/>
    <n v="1"/>
    <x v="42"/>
  </r>
  <r>
    <n v="1373"/>
    <s v="US-2015-157021"/>
    <d v="2015-04-01T00:00:00"/>
    <d v="2015-04-06T00:00:00"/>
    <s v="Second Class"/>
    <s v="KM-16720"/>
    <s v="Kunst Miller"/>
    <s v="Consumer"/>
    <s v="United States"/>
    <s v="Vallejo"/>
    <s v="California"/>
    <n v="94591"/>
    <x v="1"/>
    <s v="OFF-LA-10002312"/>
    <x v="1"/>
    <s v="Labels"/>
    <s v="Avery 490"/>
    <n v="29.6"/>
    <n v="4"/>
    <n v="0"/>
    <n v="2.37"/>
    <n v="2"/>
    <x v="41"/>
    <n v="2"/>
    <x v="41"/>
  </r>
  <r>
    <n v="1374"/>
    <s v="US-2015-157021"/>
    <d v="2015-04-01T00:00:00"/>
    <d v="2015-04-06T00:00:00"/>
    <s v="Second Class"/>
    <s v="KM-16720"/>
    <s v="Kunst Miller"/>
    <s v="Consumer"/>
    <s v="United States"/>
    <s v="Vallejo"/>
    <s v="California"/>
    <n v="94591"/>
    <x v="1"/>
    <s v="OFF-BI-10000042"/>
    <x v="1"/>
    <s v="Binders"/>
    <s v="Pressboard Data Binder, Crimson, 12&quot; X 8 1/2&quot;"/>
    <n v="17.088000000000001"/>
    <n v="1"/>
    <n v="0"/>
    <n v="5.13"/>
    <n v="2"/>
    <x v="41"/>
    <n v="2"/>
    <x v="41"/>
  </r>
  <r>
    <n v="1375"/>
    <s v="CA-2016-120362"/>
    <d v="2016-09-14T00:00:00"/>
    <d v="2016-09-19T00:00:00"/>
    <s v="Standard Class"/>
    <s v="CA-12265"/>
    <s v="Christina Anderson"/>
    <s v="Consumer"/>
    <s v="United States"/>
    <s v="Provo"/>
    <s v="Utah"/>
    <n v="84604"/>
    <x v="1"/>
    <s v="FUR-TA-10003008"/>
    <x v="0"/>
    <s v="Tables"/>
    <s v="Lesro Round Back Collection Coffee Table, End Table"/>
    <n v="912.75"/>
    <n v="1"/>
    <n v="0.3"/>
    <n v="-273.83"/>
    <n v="1"/>
    <x v="11"/>
    <n v="3"/>
    <x v="11"/>
  </r>
  <r>
    <n v="1376"/>
    <s v="CA-2015-126361"/>
    <d v="2015-08-04T00:00:00"/>
    <d v="2015-08-09T00:00:00"/>
    <s v="Second Class"/>
    <s v="VD-21670"/>
    <s v="Valerie Dominguez"/>
    <s v="Consumer"/>
    <s v="United States"/>
    <s v="Pleasant Grove"/>
    <s v="Utah"/>
    <n v="84062"/>
    <x v="1"/>
    <s v="OFF-AP-10003590"/>
    <x v="1"/>
    <s v="Appliances"/>
    <s v="Hoover WindTunnel Plus Canister Vacuum"/>
    <n v="1089.75"/>
    <n v="6"/>
    <n v="0"/>
    <n v="316.02999999999997"/>
    <n v="6"/>
    <x v="9"/>
    <n v="3"/>
    <x v="9"/>
  </r>
  <r>
    <n v="1377"/>
    <s v="CA-2015-126361"/>
    <d v="2015-08-04T00:00:00"/>
    <d v="2015-08-09T00:00:00"/>
    <s v="Second Class"/>
    <s v="VD-21670"/>
    <s v="Valerie Dominguez"/>
    <s v="Consumer"/>
    <s v="United States"/>
    <s v="Pleasant Grove"/>
    <s v="Utah"/>
    <n v="84062"/>
    <x v="1"/>
    <s v="OFF-PA-10000806"/>
    <x v="1"/>
    <s v="Paper"/>
    <s v="Xerox 1934"/>
    <n v="447.84"/>
    <n v="3"/>
    <n v="0.3"/>
    <n v="-98.52"/>
    <n v="6"/>
    <x v="9"/>
    <n v="3"/>
    <x v="9"/>
  </r>
  <r>
    <n v="1378"/>
    <s v="CA-2015-126361"/>
    <d v="2015-08-04T00:00:00"/>
    <d v="2015-08-09T00:00:00"/>
    <s v="Second Class"/>
    <s v="VD-21670"/>
    <s v="Valerie Dominguez"/>
    <s v="Consumer"/>
    <s v="United States"/>
    <s v="Pleasant Grove"/>
    <s v="Utah"/>
    <n v="84062"/>
    <x v="1"/>
    <s v="OFF-AR-10000896"/>
    <x v="1"/>
    <s v="Art"/>
    <s v="Newell 329"/>
    <n v="16.399999999999999"/>
    <n v="7"/>
    <n v="0"/>
    <n v="2.62"/>
    <n v="6"/>
    <x v="9"/>
    <n v="3"/>
    <x v="9"/>
  </r>
  <r>
    <n v="1379"/>
    <s v="CA-2015-126361"/>
    <d v="2015-08-04T00:00:00"/>
    <d v="2015-08-09T00:00:00"/>
    <s v="Second Class"/>
    <s v="VD-21670"/>
    <s v="Valerie Dominguez"/>
    <s v="Consumer"/>
    <s v="United States"/>
    <s v="Pleasant Grove"/>
    <s v="Utah"/>
    <n v="84062"/>
    <x v="1"/>
    <s v="TEC-PH-10002310"/>
    <x v="2"/>
    <s v="Phones"/>
    <s v="Panasonic KX T7731-B Digital phone"/>
    <n v="399.96"/>
    <n v="6"/>
    <n v="0"/>
    <n v="51.99"/>
    <n v="6"/>
    <x v="9"/>
    <n v="3"/>
    <x v="9"/>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n v="158.9"/>
    <n v="9"/>
    <n v="0"/>
    <n v="41.31"/>
    <n v="6"/>
    <x v="9"/>
    <n v="3"/>
    <x v="9"/>
  </r>
  <r>
    <n v="1381"/>
    <s v="CA-2015-126361"/>
    <d v="2015-08-04T00:00:00"/>
    <d v="2015-08-09T00:00:00"/>
    <s v="Second Class"/>
    <s v="VD-21670"/>
    <s v="Valerie Dominguez"/>
    <s v="Consumer"/>
    <s v="United States"/>
    <s v="Pleasant Grove"/>
    <s v="Utah"/>
    <n v="84062"/>
    <x v="1"/>
    <s v="OFF-BI-10002852"/>
    <x v="1"/>
    <s v="Binders"/>
    <s v="Ibico Standard Transparent Covers"/>
    <n v="13.183999999999999"/>
    <n v="1"/>
    <n v="0"/>
    <n v="2.37"/>
    <n v="6"/>
    <x v="9"/>
    <n v="3"/>
    <x v="9"/>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n v="2"/>
    <n v="0"/>
    <n v="13.43"/>
    <n v="1"/>
    <x v="21"/>
    <n v="3"/>
    <x v="21"/>
  </r>
  <r>
    <n v="1383"/>
    <s v="US-2017-108504"/>
    <d v="2017-02-05T00:00:00"/>
    <d v="2017-02-05T00:00:00"/>
    <s v="Same Day"/>
    <s v="PP-18955"/>
    <s v="Paul Prost"/>
    <s v="Home Office"/>
    <s v="United States"/>
    <s v="Smyrna"/>
    <s v="Georgia"/>
    <n v="30080"/>
    <x v="0"/>
    <s v="OFF-ST-10002344"/>
    <x v="1"/>
    <s v="Storage"/>
    <s v="Carina 42&quot;Hx23 3/4&quot;W Media Storage Unit"/>
    <n v="80.98"/>
    <n v="7"/>
    <n v="0.3"/>
    <n v="-10.53"/>
    <n v="11"/>
    <x v="47"/>
    <n v="1"/>
    <x v="47"/>
  </r>
  <r>
    <n v="1384"/>
    <s v="US-2017-108504"/>
    <d v="2017-02-05T00:00:00"/>
    <d v="2017-02-05T00:00:00"/>
    <s v="Same Day"/>
    <s v="PP-18955"/>
    <s v="Paul Prost"/>
    <s v="Home Office"/>
    <s v="United States"/>
    <s v="Smyrna"/>
    <s v="Georgia"/>
    <n v="30080"/>
    <x v="0"/>
    <s v="OFF-PA-10001289"/>
    <x v="1"/>
    <s v="Paper"/>
    <s v="White Computer Printout Paper by Universal"/>
    <n v="348.84"/>
    <n v="8"/>
    <n v="0"/>
    <n v="122.09"/>
    <n v="11"/>
    <x v="47"/>
    <n v="1"/>
    <x v="47"/>
  </r>
  <r>
    <n v="1385"/>
    <s v="US-2017-108504"/>
    <d v="2017-02-05T00:00:00"/>
    <d v="2017-02-05T00:00:00"/>
    <s v="Same Day"/>
    <s v="PP-18955"/>
    <s v="Paul Prost"/>
    <s v="Home Office"/>
    <s v="United States"/>
    <s v="Smyrna"/>
    <s v="Georgia"/>
    <n v="30080"/>
    <x v="0"/>
    <s v="OFF-FA-10000053"/>
    <x v="1"/>
    <s v="Fasteners"/>
    <s v="Revere Boxed Rubber Bands by Revere"/>
    <n v="9.4499999999999993"/>
    <n v="5"/>
    <n v="0.1"/>
    <n v="3.31"/>
    <n v="11"/>
    <x v="47"/>
    <n v="1"/>
    <x v="47"/>
  </r>
  <r>
    <n v="1386"/>
    <s v="US-2017-108504"/>
    <d v="2017-02-05T00:00:00"/>
    <d v="2017-02-05T00:00:00"/>
    <s v="Same Day"/>
    <s v="PP-18955"/>
    <s v="Paul Prost"/>
    <s v="Home Office"/>
    <s v="United States"/>
    <s v="Smyrna"/>
    <s v="Georgia"/>
    <n v="30080"/>
    <x v="0"/>
    <s v="FUR-FU-10004091"/>
    <x v="0"/>
    <s v="Furnishings"/>
    <s v="Eldon 200 Class Desk Accessories, Black"/>
    <n v="18.84"/>
    <n v="8"/>
    <n v="0"/>
    <n v="4.5199999999999996"/>
    <n v="11"/>
    <x v="47"/>
    <n v="1"/>
    <x v="47"/>
  </r>
  <r>
    <n v="1387"/>
    <s v="US-2017-108504"/>
    <d v="2017-02-05T00:00:00"/>
    <d v="2017-02-05T00:00:00"/>
    <s v="Same Day"/>
    <s v="PP-18955"/>
    <s v="Paul Prost"/>
    <s v="Home Office"/>
    <s v="United States"/>
    <s v="Smyrna"/>
    <s v="Georgia"/>
    <n v="30080"/>
    <x v="0"/>
    <s v="FUR-BO-10004015"/>
    <x v="0"/>
    <s v="Bookcases"/>
    <s v="Bush Andora Bookcase, Maple/Graphite Gray Finish"/>
    <n v="239.98"/>
    <n v="9"/>
    <n v="0.2"/>
    <n v="83.99"/>
    <n v="11"/>
    <x v="47"/>
    <n v="1"/>
    <x v="47"/>
  </r>
  <r>
    <n v="1388"/>
    <s v="US-2017-108504"/>
    <d v="2017-02-05T00:00:00"/>
    <d v="2017-02-05T00:00:00"/>
    <s v="Same Day"/>
    <s v="PP-18955"/>
    <s v="Paul Prost"/>
    <s v="Home Office"/>
    <s v="United States"/>
    <s v="Smyrna"/>
    <s v="Georgia"/>
    <n v="30080"/>
    <x v="0"/>
    <s v="OFF-EN-10003001"/>
    <x v="1"/>
    <s v="Envelopes"/>
    <s v="Ames Color-File Green Diamond Border X-ray Mailers"/>
    <n v="167.96"/>
    <n v="9"/>
    <n v="0.3"/>
    <n v="-21.83"/>
    <n v="11"/>
    <x v="47"/>
    <n v="1"/>
    <x v="47"/>
  </r>
  <r>
    <n v="1389"/>
    <s v="US-2017-108504"/>
    <d v="2017-02-05T00:00:00"/>
    <d v="2017-02-05T00:00:00"/>
    <s v="Same Day"/>
    <s v="PP-18955"/>
    <s v="Paul Prost"/>
    <s v="Home Office"/>
    <s v="United States"/>
    <s v="Smyrna"/>
    <s v="Georgia"/>
    <n v="30080"/>
    <x v="0"/>
    <s v="TEC-PH-10000215"/>
    <x v="2"/>
    <s v="Phones"/>
    <s v="Plantronics CordlessÂ Phone HeadsetÂ with In-line Volume - M214C"/>
    <n v="104.85"/>
    <n v="3"/>
    <n v="0"/>
    <n v="14.68"/>
    <n v="11"/>
    <x v="47"/>
    <n v="1"/>
    <x v="47"/>
  </r>
  <r>
    <n v="1390"/>
    <s v="US-2017-108504"/>
    <d v="2017-02-05T00:00:00"/>
    <d v="2017-02-05T00:00:00"/>
    <s v="Same Day"/>
    <s v="PP-18955"/>
    <s v="Paul Prost"/>
    <s v="Home Office"/>
    <s v="United States"/>
    <s v="Smyrna"/>
    <s v="Georgia"/>
    <n v="30080"/>
    <x v="0"/>
    <s v="TEC-PH-10003645"/>
    <x v="2"/>
    <s v="Phones"/>
    <s v="Aastra 57i VoIP phone"/>
    <n v="484.83"/>
    <n v="1"/>
    <n v="0.3"/>
    <n v="-121.21"/>
    <n v="11"/>
    <x v="47"/>
    <n v="1"/>
    <x v="47"/>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n v="122.97"/>
    <n v="3"/>
    <n v="0.3"/>
    <n v="-8.61"/>
    <n v="11"/>
    <x v="47"/>
    <n v="1"/>
    <x v="47"/>
  </r>
  <r>
    <n v="1392"/>
    <s v="US-2017-108504"/>
    <d v="2017-02-05T00:00:00"/>
    <d v="2017-02-05T00:00:00"/>
    <s v="Same Day"/>
    <s v="PP-18955"/>
    <s v="Paul Prost"/>
    <s v="Home Office"/>
    <s v="United States"/>
    <s v="Smyrna"/>
    <s v="Georgia"/>
    <n v="30080"/>
    <x v="0"/>
    <s v="OFF-ST-10004804"/>
    <x v="1"/>
    <s v="Storage"/>
    <s v="Belkin 19&quot; Vented Equipment Shelf, Black"/>
    <n v="154.44"/>
    <n v="9"/>
    <n v="0"/>
    <n v="52.51"/>
    <n v="11"/>
    <x v="47"/>
    <n v="1"/>
    <x v="47"/>
  </r>
  <r>
    <n v="1393"/>
    <s v="US-2017-108504"/>
    <d v="2017-02-05T00:00:00"/>
    <d v="2017-02-05T00:00:00"/>
    <s v="Same Day"/>
    <s v="PP-18955"/>
    <s v="Paul Prost"/>
    <s v="Home Office"/>
    <s v="United States"/>
    <s v="Smyrna"/>
    <s v="Georgia"/>
    <n v="30080"/>
    <x v="0"/>
    <s v="OFF-PA-10003892"/>
    <x v="1"/>
    <s v="Paper"/>
    <s v="Xerox 1943"/>
    <n v="342.37"/>
    <n v="1"/>
    <n v="0"/>
    <n v="92.44"/>
    <n v="11"/>
    <x v="47"/>
    <n v="1"/>
    <x v="47"/>
  </r>
  <r>
    <n v="1394"/>
    <s v="CA-2018-124828"/>
    <d v="2018-07-03T00:00:00"/>
    <d v="2018-07-04T00:00:00"/>
    <s v="First Class"/>
    <s v="YS-21880"/>
    <s v="Yana Sorensen"/>
    <s v="Corporate"/>
    <s v="United States"/>
    <s v="Burlington"/>
    <s v="North Carolina"/>
    <n v="27217"/>
    <x v="0"/>
    <s v="OFF-AR-10003514"/>
    <x v="1"/>
    <s v="Art"/>
    <s v="4009 Highlighters by Sanford"/>
    <n v="9.5519999999999996"/>
    <n v="5"/>
    <n v="0"/>
    <n v="2.48"/>
    <n v="1"/>
    <x v="10"/>
    <n v="3"/>
    <x v="10"/>
  </r>
  <r>
    <n v="1395"/>
    <s v="US-2018-117247"/>
    <d v="2018-10-09T00:00:00"/>
    <d v="2018-10-14T00:00:00"/>
    <s v="Standard Class"/>
    <s v="CK-12760"/>
    <s v="Cyma Kinney"/>
    <s v="Corporate"/>
    <s v="United States"/>
    <s v="Aurora"/>
    <s v="Illinois"/>
    <n v="60505"/>
    <x v="2"/>
    <s v="FUR-TA-10002958"/>
    <x v="0"/>
    <s v="Tables"/>
    <s v="Bevis Oval Conference Table, Walnut"/>
    <n v="652.45000000000005"/>
    <n v="10"/>
    <n v="0.1"/>
    <n v="156.59"/>
    <n v="2"/>
    <x v="13"/>
    <n v="4"/>
    <x v="13"/>
  </r>
  <r>
    <n v="1396"/>
    <s v="US-2018-117247"/>
    <d v="2018-10-09T00:00:00"/>
    <d v="2018-10-14T00:00:00"/>
    <s v="Standard Class"/>
    <s v="CK-12760"/>
    <s v="Cyma Kinney"/>
    <s v="Corporate"/>
    <s v="United States"/>
    <s v="Aurora"/>
    <s v="Illinois"/>
    <n v="60505"/>
    <x v="2"/>
    <s v="FUR-TA-10001676"/>
    <x v="0"/>
    <s v="Tables"/>
    <s v="Hon 61000 Series Interactive Training Tables"/>
    <n v="66.644999999999996"/>
    <n v="4"/>
    <n v="0.2"/>
    <n v="15.99"/>
    <n v="2"/>
    <x v="13"/>
    <n v="4"/>
    <x v="13"/>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n v="17.216000000000001"/>
    <n v="10"/>
    <n v="0"/>
    <n v="0.86"/>
    <n v="4"/>
    <x v="0"/>
    <n v="4"/>
    <x v="0"/>
  </r>
  <r>
    <n v="1398"/>
    <s v="CA-2017-124485"/>
    <d v="2017-11-24T00:00:00"/>
    <d v="2017-11-26T00:00:00"/>
    <s v="First Class"/>
    <s v="NC-18340"/>
    <s v="Nat Carroll"/>
    <s v="Consumer"/>
    <s v="United States"/>
    <s v="New York City"/>
    <s v="New York"/>
    <n v="10035"/>
    <x v="3"/>
    <s v="OFF-PA-10004971"/>
    <x v="1"/>
    <s v="Paper"/>
    <s v="Xerox 196"/>
    <n v="11.56"/>
    <n v="8"/>
    <n v="0"/>
    <n v="2.4300000000000002"/>
    <n v="4"/>
    <x v="0"/>
    <n v="4"/>
    <x v="0"/>
  </r>
  <r>
    <n v="1399"/>
    <s v="CA-2017-124485"/>
    <d v="2017-11-24T00:00:00"/>
    <d v="2017-11-26T00:00:00"/>
    <s v="First Class"/>
    <s v="NC-18340"/>
    <s v="Nat Carroll"/>
    <s v="Consumer"/>
    <s v="United States"/>
    <s v="New York City"/>
    <s v="New York"/>
    <n v="10035"/>
    <x v="3"/>
    <s v="TEC-AC-10002323"/>
    <x v="2"/>
    <s v="Accessories"/>
    <s v="SanDisk Ultra 32 GB MicroSDHC Class 10 Memory Card"/>
    <n v="88.4"/>
    <n v="9"/>
    <n v="0"/>
    <n v="6.19"/>
    <n v="4"/>
    <x v="0"/>
    <n v="4"/>
    <x v="0"/>
  </r>
  <r>
    <n v="1400"/>
    <s v="CA-2017-124485"/>
    <d v="2017-11-24T00:00:00"/>
    <d v="2017-11-26T00:00:00"/>
    <s v="First Class"/>
    <s v="NC-18340"/>
    <s v="Nat Carroll"/>
    <s v="Consumer"/>
    <s v="United States"/>
    <s v="New York City"/>
    <s v="New York"/>
    <n v="10035"/>
    <x v="3"/>
    <s v="OFF-PA-10004888"/>
    <x v="1"/>
    <s v="Paper"/>
    <s v="Xerox 217"/>
    <n v="6.48"/>
    <n v="10"/>
    <n v="0.3"/>
    <n v="-0.65"/>
    <n v="4"/>
    <x v="0"/>
    <n v="4"/>
    <x v="0"/>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n v="21.8"/>
    <n v="7"/>
    <n v="0"/>
    <n v="6.54"/>
    <n v="2"/>
    <x v="0"/>
    <n v="4"/>
    <x v="0"/>
  </r>
  <r>
    <n v="1402"/>
    <s v="CA-2017-159212"/>
    <d v="2017-11-01T00:00:00"/>
    <d v="2017-11-05T00:00:00"/>
    <s v="Standard Class"/>
    <s v="KM-16375"/>
    <s v="Katherine Murray"/>
    <s v="Home Office"/>
    <s v="United States"/>
    <s v="Salem"/>
    <s v="Virginia"/>
    <n v="24153"/>
    <x v="0"/>
    <s v="OFF-EN-10002230"/>
    <x v="1"/>
    <s v="Envelopes"/>
    <s v="Airmail Envelopes"/>
    <n v="251.79"/>
    <n v="3"/>
    <n v="0.3"/>
    <n v="-37.770000000000003"/>
    <n v="2"/>
    <x v="0"/>
    <n v="4"/>
    <x v="0"/>
  </r>
  <r>
    <n v="1403"/>
    <s v="US-2017-161396"/>
    <d v="2017-04-19T00:00:00"/>
    <d v="2017-04-25T00:00:00"/>
    <s v="Standard Class"/>
    <s v="GM-14455"/>
    <s v="Gary Mitchum"/>
    <s v="Home Office"/>
    <s v="United States"/>
    <s v="Columbus"/>
    <s v="Ohio"/>
    <n v="43229"/>
    <x v="3"/>
    <s v="FUR-TA-10002622"/>
    <x v="0"/>
    <s v="Tables"/>
    <s v="Bush Andora Conference Table, Maple/Graphite Gray Finish"/>
    <n v="205.17599999999999"/>
    <n v="4"/>
    <n v="0"/>
    <n v="12.31"/>
    <n v="2"/>
    <x v="25"/>
    <n v="2"/>
    <x v="25"/>
  </r>
  <r>
    <n v="1404"/>
    <s v="US-2017-161396"/>
    <d v="2017-04-19T00:00:00"/>
    <d v="2017-04-25T00:00:00"/>
    <s v="Standard Class"/>
    <s v="GM-14455"/>
    <s v="Gary Mitchum"/>
    <s v="Home Office"/>
    <s v="United States"/>
    <s v="Columbus"/>
    <s v="Ohio"/>
    <n v="43229"/>
    <x v="3"/>
    <s v="OFF-PA-10000418"/>
    <x v="1"/>
    <s v="Paper"/>
    <s v="Xerox 189"/>
    <n v="419.4"/>
    <n v="2"/>
    <n v="0.3"/>
    <n v="-29.36"/>
    <n v="2"/>
    <x v="25"/>
    <n v="2"/>
    <x v="25"/>
  </r>
  <r>
    <n v="1405"/>
    <s v="US-2015-118486"/>
    <d v="2015-04-06T00:00:00"/>
    <d v="2015-04-08T00:00:00"/>
    <s v="First Class"/>
    <s v="SD-20485"/>
    <s v="Shirley Daniels"/>
    <s v="Home Office"/>
    <s v="United States"/>
    <s v="Philadelphia"/>
    <s v="Pennsylvania"/>
    <n v="19143"/>
    <x v="3"/>
    <s v="OFF-SU-10004498"/>
    <x v="1"/>
    <s v="Supplies"/>
    <s v="Martin-Yale Premier Letter Opener"/>
    <n v="10.304"/>
    <n v="10"/>
    <n v="0.1"/>
    <n v="0.93"/>
    <n v="3"/>
    <x v="41"/>
    <n v="2"/>
    <x v="41"/>
  </r>
  <r>
    <n v="1406"/>
    <s v="US-2015-118486"/>
    <d v="2015-04-06T00:00:00"/>
    <d v="2015-04-08T00:00:00"/>
    <s v="First Class"/>
    <s v="SD-20485"/>
    <s v="Shirley Daniels"/>
    <s v="Home Office"/>
    <s v="United States"/>
    <s v="Philadelphia"/>
    <s v="Pennsylvania"/>
    <n v="19143"/>
    <x v="3"/>
    <s v="FUR-TA-10001039"/>
    <x v="0"/>
    <s v="Tables"/>
    <s v="KI Adjustable-Height Table"/>
    <n v="154.76400000000001"/>
    <n v="4"/>
    <n v="0.1"/>
    <n v="20.12"/>
    <n v="3"/>
    <x v="41"/>
    <n v="2"/>
    <x v="41"/>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n v="116.78400000000001"/>
    <n v="3"/>
    <n v="0.3"/>
    <n v="-28.03"/>
    <n v="3"/>
    <x v="41"/>
    <n v="2"/>
    <x v="41"/>
  </r>
  <r>
    <n v="1408"/>
    <s v="CA-2017-130407"/>
    <d v="2017-09-02T00:00:00"/>
    <d v="2017-09-06T00:00:00"/>
    <s v="Standard Class"/>
    <s v="KD-16270"/>
    <s v="Karen Daniels"/>
    <s v="Consumer"/>
    <s v="United States"/>
    <s v="New York City"/>
    <s v="New York"/>
    <n v="10024"/>
    <x v="3"/>
    <s v="OFF-AR-10002240"/>
    <x v="1"/>
    <s v="Art"/>
    <s v="Panasonic KP-150 Electric Pencil Sharpener"/>
    <n v="75.48"/>
    <n v="9"/>
    <n v="0"/>
    <n v="5.28"/>
    <n v="2"/>
    <x v="21"/>
    <n v="3"/>
    <x v="21"/>
  </r>
  <r>
    <n v="1409"/>
    <s v="CA-2017-130407"/>
    <d v="2017-09-02T00:00:00"/>
    <d v="2017-09-06T00:00:00"/>
    <s v="Standard Class"/>
    <s v="KD-16270"/>
    <s v="Karen Daniels"/>
    <s v="Consumer"/>
    <s v="United States"/>
    <s v="New York City"/>
    <s v="New York"/>
    <n v="10024"/>
    <x v="3"/>
    <s v="FUR-FU-10001967"/>
    <x v="0"/>
    <s v="Furnishings"/>
    <s v="Telescoping Adjustable Floor Lamp"/>
    <n v="39.979999999999997"/>
    <n v="6"/>
    <n v="0.3"/>
    <n v="-2"/>
    <n v="2"/>
    <x v="21"/>
    <n v="3"/>
    <x v="21"/>
  </r>
  <r>
    <n v="1410"/>
    <s v="US-2017-122245"/>
    <d v="2017-09-25T00:00:00"/>
    <d v="2017-09-30T00:00:00"/>
    <s v="Standard Class"/>
    <s v="AB-10105"/>
    <s v="Adrian Barton"/>
    <s v="Consumer"/>
    <s v="United States"/>
    <s v="Phoenix"/>
    <s v="Arizona"/>
    <n v="85023"/>
    <x v="1"/>
    <s v="FUR-TA-10002356"/>
    <x v="0"/>
    <s v="Tables"/>
    <s v="Bevis Boat-Shaped Conference Table"/>
    <n v="393.16500000000002"/>
    <n v="5"/>
    <n v="0.3"/>
    <n v="-58.97"/>
    <n v="1"/>
    <x v="21"/>
    <n v="3"/>
    <x v="21"/>
  </r>
  <r>
    <n v="1411"/>
    <s v="CA-2018-105144"/>
    <d v="2018-11-04T00:00:00"/>
    <d v="2018-11-11T00:00:00"/>
    <s v="Standard Class"/>
    <s v="SZ-20035"/>
    <s v="Sam Zeldin"/>
    <s v="Home Office"/>
    <s v="United States"/>
    <s v="Grand Prairie"/>
    <s v="Texas"/>
    <n v="75051"/>
    <x v="2"/>
    <s v="OFF-LA-10003923"/>
    <x v="1"/>
    <s v="Labels"/>
    <s v="Alphabetical Labels for Top Tab Filing"/>
    <n v="23.68"/>
    <n v="9"/>
    <n v="0.3"/>
    <n v="-7.1"/>
    <n v="1"/>
    <x v="23"/>
    <n v="4"/>
    <x v="23"/>
  </r>
  <r>
    <n v="1412"/>
    <s v="CA-2017-136329"/>
    <d v="2017-07-09T00:00:00"/>
    <d v="2017-07-13T00:00:00"/>
    <s v="Standard Class"/>
    <s v="JD-15895"/>
    <s v="Jonathan Doherty"/>
    <s v="Corporate"/>
    <s v="United States"/>
    <s v="New York City"/>
    <s v="New York"/>
    <n v="10035"/>
    <x v="3"/>
    <s v="FUR-CH-10002335"/>
    <x v="0"/>
    <s v="Chairs"/>
    <s v="Hon GuestStacker Chair"/>
    <n v="408.00599999999997"/>
    <n v="5"/>
    <n v="0.2"/>
    <n v="122.4"/>
    <n v="2"/>
    <x v="16"/>
    <n v="3"/>
    <x v="16"/>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n v="165.28"/>
    <n v="7"/>
    <n v="0.2"/>
    <n v="39.67"/>
    <n v="2"/>
    <x v="16"/>
    <n v="3"/>
    <x v="16"/>
  </r>
  <r>
    <n v="1414"/>
    <s v="CA-2015-146640"/>
    <d v="2015-06-30T00:00:00"/>
    <d v="2015-07-05T00:00:00"/>
    <s v="Standard Class"/>
    <s v="HA-14905"/>
    <s v="Helen Abelman"/>
    <s v="Consumer"/>
    <s v="United States"/>
    <s v="New York City"/>
    <s v="New York"/>
    <n v="10024"/>
    <x v="3"/>
    <s v="OFF-BI-10002867"/>
    <x v="1"/>
    <s v="Binders"/>
    <s v="GBC Recycled Regency Composition Covers"/>
    <n v="334.76799999999997"/>
    <n v="6"/>
    <n v="0.1"/>
    <n v="83.69"/>
    <n v="1"/>
    <x v="3"/>
    <n v="2"/>
    <x v="3"/>
  </r>
  <r>
    <n v="1415"/>
    <s v="CA-2018-115994"/>
    <d v="2018-01-28T00:00:00"/>
    <d v="2018-01-31T00:00:00"/>
    <s v="Second Class"/>
    <s v="BT-11305"/>
    <s v="Beth Thompson"/>
    <s v="Home Office"/>
    <s v="United States"/>
    <s v="Costa Mesa"/>
    <s v="California"/>
    <n v="92627"/>
    <x v="1"/>
    <s v="TEC-AC-10000580"/>
    <x v="2"/>
    <s v="Accessories"/>
    <s v="Logitech G13 Programmable Gameboard with LCD Display"/>
    <n v="239.97"/>
    <n v="4"/>
    <n v="0.3"/>
    <n v="-14.4"/>
    <n v="2"/>
    <x v="44"/>
    <n v="1"/>
    <x v="44"/>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n v="37.74"/>
    <n v="6"/>
    <n v="0.1"/>
    <n v="6.79"/>
    <n v="2"/>
    <x v="44"/>
    <n v="1"/>
    <x v="44"/>
  </r>
  <r>
    <n v="1417"/>
    <s v="CA-2016-126697"/>
    <d v="2016-09-21T00:00:00"/>
    <d v="2016-09-24T00:00:00"/>
    <s v="First Class"/>
    <s v="SV-20815"/>
    <s v="Stuart Van"/>
    <s v="Corporate"/>
    <s v="United States"/>
    <s v="Houston"/>
    <s v="Texas"/>
    <n v="77041"/>
    <x v="2"/>
    <s v="TEC-PH-10002922"/>
    <x v="2"/>
    <s v="Phones"/>
    <s v="ShoreTel ShorePhone IP 230 VoIP phone"/>
    <n v="946.34400000000005"/>
    <n v="10"/>
    <n v="0.3"/>
    <n v="-56.78"/>
    <n v="3"/>
    <x v="11"/>
    <n v="3"/>
    <x v="11"/>
  </r>
  <r>
    <n v="1418"/>
    <s v="CA-2016-126697"/>
    <d v="2016-09-21T00:00:00"/>
    <d v="2016-09-24T00:00:00"/>
    <s v="First Class"/>
    <s v="SV-20815"/>
    <s v="Stuart Van"/>
    <s v="Corporate"/>
    <s v="United States"/>
    <s v="Houston"/>
    <s v="Texas"/>
    <n v="77041"/>
    <x v="2"/>
    <s v="TEC-AC-10004353"/>
    <x v="2"/>
    <s v="Accessories"/>
    <s v="Hypercom P1300 Pinpad"/>
    <n v="151.19999999999999"/>
    <n v="10"/>
    <n v="0"/>
    <n v="27.22"/>
    <n v="3"/>
    <x v="11"/>
    <n v="3"/>
    <x v="11"/>
  </r>
  <r>
    <n v="1419"/>
    <s v="CA-2016-126697"/>
    <d v="2016-09-21T00:00:00"/>
    <d v="2016-09-24T00:00:00"/>
    <s v="First Class"/>
    <s v="SV-20815"/>
    <s v="Stuart Van"/>
    <s v="Corporate"/>
    <s v="United States"/>
    <s v="Houston"/>
    <s v="Texas"/>
    <n v="77041"/>
    <x v="2"/>
    <s v="FUR-FU-10001706"/>
    <x v="0"/>
    <s v="Furnishings"/>
    <s v="Longer-Life Soft White Bulbs"/>
    <n v="4.9279999999999999"/>
    <n v="10"/>
    <n v="0"/>
    <n v="1.68"/>
    <n v="3"/>
    <x v="11"/>
    <n v="3"/>
    <x v="11"/>
  </r>
  <r>
    <n v="1420"/>
    <s v="CA-2016-124800"/>
    <d v="2016-09-26T00:00:00"/>
    <d v="2016-09-30T00:00:00"/>
    <s v="Standard Class"/>
    <s v="RW-19540"/>
    <s v="Rick Wilson"/>
    <s v="Corporate"/>
    <s v="United States"/>
    <s v="Mesa"/>
    <s v="Arizona"/>
    <n v="85204"/>
    <x v="1"/>
    <s v="OFF-PA-10000501"/>
    <x v="1"/>
    <s v="Paper"/>
    <s v="Petty Cash Envelope"/>
    <n v="86.272000000000006"/>
    <n v="8"/>
    <n v="0.2"/>
    <n v="21.57"/>
    <n v="7"/>
    <x v="11"/>
    <n v="3"/>
    <x v="11"/>
  </r>
  <r>
    <n v="1421"/>
    <s v="CA-2016-124800"/>
    <d v="2016-09-26T00:00:00"/>
    <d v="2016-09-30T00:00:00"/>
    <s v="Standard Class"/>
    <s v="RW-19540"/>
    <s v="Rick Wilson"/>
    <s v="Corporate"/>
    <s v="United States"/>
    <s v="Mesa"/>
    <s v="Arizona"/>
    <n v="85204"/>
    <x v="1"/>
    <s v="OFF-BI-10000778"/>
    <x v="1"/>
    <s v="Binders"/>
    <s v="GBC VeloBinder Electric Binding Machine"/>
    <n v="72.587999999999994"/>
    <n v="5"/>
    <n v="0"/>
    <n v="8.7100000000000009"/>
    <n v="7"/>
    <x v="11"/>
    <n v="3"/>
    <x v="11"/>
  </r>
  <r>
    <n v="1422"/>
    <s v="CA-2016-124800"/>
    <d v="2016-09-26T00:00:00"/>
    <d v="2016-09-30T00:00:00"/>
    <s v="Standard Class"/>
    <s v="RW-19540"/>
    <s v="Rick Wilson"/>
    <s v="Corporate"/>
    <s v="United States"/>
    <s v="Mesa"/>
    <s v="Arizona"/>
    <n v="85204"/>
    <x v="1"/>
    <s v="OFF-AP-10004980"/>
    <x v="1"/>
    <s v="Appliances"/>
    <s v="3M Replacement Filter for Office Air Cleaner for 20' x 33' Room"/>
    <n v="60.671999999999997"/>
    <n v="2"/>
    <n v="0.1"/>
    <n v="20.63"/>
    <n v="7"/>
    <x v="11"/>
    <n v="3"/>
    <x v="11"/>
  </r>
  <r>
    <n v="1423"/>
    <s v="CA-2016-124800"/>
    <d v="2016-09-26T00:00:00"/>
    <d v="2016-09-30T00:00:00"/>
    <s v="Standard Class"/>
    <s v="RW-19540"/>
    <s v="Rick Wilson"/>
    <s v="Corporate"/>
    <s v="United States"/>
    <s v="Mesa"/>
    <s v="Arizona"/>
    <n v="85204"/>
    <x v="1"/>
    <s v="OFF-BI-10003984"/>
    <x v="1"/>
    <s v="Binders"/>
    <s v="Lock-Up Easel 'Spel-Binder'"/>
    <n v="77.031000000000006"/>
    <n v="4"/>
    <n v="0.2"/>
    <n v="3.85"/>
    <n v="7"/>
    <x v="11"/>
    <n v="3"/>
    <x v="11"/>
  </r>
  <r>
    <n v="1424"/>
    <s v="CA-2016-124800"/>
    <d v="2016-09-26T00:00:00"/>
    <d v="2016-09-30T00:00:00"/>
    <s v="Standard Class"/>
    <s v="RW-19540"/>
    <s v="Rick Wilson"/>
    <s v="Corporate"/>
    <s v="United States"/>
    <s v="Mesa"/>
    <s v="Arizona"/>
    <n v="85204"/>
    <x v="1"/>
    <s v="OFF-ST-10000798"/>
    <x v="1"/>
    <s v="Storage"/>
    <s v="2300 Heavy-Duty Transfer File Systems by Perma"/>
    <n v="119.904"/>
    <n v="1"/>
    <n v="0"/>
    <n v="11.99"/>
    <n v="7"/>
    <x v="11"/>
    <n v="3"/>
    <x v="11"/>
  </r>
  <r>
    <n v="1425"/>
    <s v="CA-2016-124800"/>
    <d v="2016-09-26T00:00:00"/>
    <d v="2016-09-30T00:00:00"/>
    <s v="Standard Class"/>
    <s v="RW-19540"/>
    <s v="Rick Wilson"/>
    <s v="Corporate"/>
    <s v="United States"/>
    <s v="Mesa"/>
    <s v="Arizona"/>
    <n v="85204"/>
    <x v="1"/>
    <s v="TEC-PH-10001750"/>
    <x v="2"/>
    <s v="Phones"/>
    <s v="Samsung Rugby III"/>
    <n v="263.95999999999998"/>
    <n v="4"/>
    <n v="0"/>
    <n v="44.87"/>
    <n v="7"/>
    <x v="11"/>
    <n v="3"/>
    <x v="11"/>
  </r>
  <r>
    <n v="1426"/>
    <s v="CA-2016-124800"/>
    <d v="2016-09-26T00:00:00"/>
    <d v="2016-09-30T00:00:00"/>
    <s v="Standard Class"/>
    <s v="RW-19540"/>
    <s v="Rick Wilson"/>
    <s v="Corporate"/>
    <s v="United States"/>
    <s v="Mesa"/>
    <s v="Arizona"/>
    <n v="85204"/>
    <x v="1"/>
    <s v="OFF-ST-10002743"/>
    <x v="1"/>
    <s v="Storage"/>
    <s v="SAFCO Boltless Steel Shelving"/>
    <n v="363.64800000000002"/>
    <n v="1"/>
    <n v="0.3"/>
    <n v="-98.18"/>
    <n v="7"/>
    <x v="11"/>
    <n v="3"/>
    <x v="11"/>
  </r>
  <r>
    <n v="1427"/>
    <s v="US-2016-164448"/>
    <d v="2016-10-31T00:00:00"/>
    <d v="2016-11-04T00:00:00"/>
    <s v="Second Class"/>
    <s v="DK-12835"/>
    <s v="Damala Kotsonis"/>
    <s v="Corporate"/>
    <s v="United States"/>
    <s v="Salinas"/>
    <s v="California"/>
    <n v="93905"/>
    <x v="1"/>
    <s v="OFF-BI-10002949"/>
    <x v="1"/>
    <s v="Binders"/>
    <s v="Prestige Round Ring Binders"/>
    <n v="9.7279999999999998"/>
    <n v="7"/>
    <n v="0"/>
    <n v="1.95"/>
    <n v="4"/>
    <x v="2"/>
    <n v="4"/>
    <x v="2"/>
  </r>
  <r>
    <n v="1428"/>
    <s v="US-2016-164448"/>
    <d v="2016-10-31T00:00:00"/>
    <d v="2016-11-04T00:00:00"/>
    <s v="Second Class"/>
    <s v="DK-12835"/>
    <s v="Damala Kotsonis"/>
    <s v="Corporate"/>
    <s v="United States"/>
    <s v="Salinas"/>
    <s v="California"/>
    <n v="93905"/>
    <x v="1"/>
    <s v="OFF-EN-10002600"/>
    <x v="1"/>
    <s v="Envelopes"/>
    <s v="Redi-Strip #10 Envelopes, 4 1/8 x 9 1/2"/>
    <n v="14.75"/>
    <n v="2"/>
    <n v="0.3"/>
    <n v="-4.28"/>
    <n v="4"/>
    <x v="2"/>
    <n v="4"/>
    <x v="2"/>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n v="29.8"/>
    <n v="7"/>
    <n v="0"/>
    <n v="9.24"/>
    <n v="4"/>
    <x v="2"/>
    <n v="4"/>
    <x v="2"/>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n v="427.42"/>
    <n v="9"/>
    <n v="0.1"/>
    <n v="55.56"/>
    <n v="4"/>
    <x v="2"/>
    <n v="4"/>
    <x v="2"/>
  </r>
  <r>
    <n v="1431"/>
    <s v="CA-2018-122700"/>
    <d v="2018-11-26T00:00:00"/>
    <d v="2018-11-30T00:00:00"/>
    <s v="Standard Class"/>
    <s v="LT-17110"/>
    <s v="Liz Thompson"/>
    <s v="Consumer"/>
    <s v="United States"/>
    <s v="Columbus"/>
    <s v="Ohio"/>
    <n v="43229"/>
    <x v="3"/>
    <s v="TEC-PH-10003092"/>
    <x v="2"/>
    <s v="Phones"/>
    <s v="Motorola L804"/>
    <n v="220.75200000000001"/>
    <n v="10"/>
    <n v="0"/>
    <n v="35.32"/>
    <n v="1"/>
    <x v="23"/>
    <n v="4"/>
    <x v="23"/>
  </r>
  <r>
    <n v="1432"/>
    <s v="CA-2015-120768"/>
    <d v="2015-12-19T00:00:00"/>
    <d v="2015-12-21T00:00:00"/>
    <s v="Second Class"/>
    <s v="IM-15070"/>
    <s v="Irene Maddox"/>
    <s v="Consumer"/>
    <s v="United States"/>
    <s v="Florence"/>
    <s v="Alabama"/>
    <n v="35630"/>
    <x v="0"/>
    <s v="OFF-BI-10001191"/>
    <x v="1"/>
    <s v="Binders"/>
    <s v="Canvas Sectional Post Binders"/>
    <n v="152.76"/>
    <n v="9"/>
    <n v="0.1"/>
    <n v="39.72"/>
    <n v="3"/>
    <x v="20"/>
    <n v="4"/>
    <x v="20"/>
  </r>
  <r>
    <n v="1433"/>
    <s v="CA-2015-120768"/>
    <d v="2015-12-19T00:00:00"/>
    <d v="2015-12-21T00:00:00"/>
    <s v="Second Class"/>
    <s v="IM-15070"/>
    <s v="Irene Maddox"/>
    <s v="Consumer"/>
    <s v="United States"/>
    <s v="Florence"/>
    <s v="Alabama"/>
    <n v="35630"/>
    <x v="0"/>
    <s v="OFF-SU-10004115"/>
    <x v="1"/>
    <s v="Supplies"/>
    <s v="Acme Stainless Steel Office Snips"/>
    <n v="7.27"/>
    <n v="9"/>
    <n v="0"/>
    <n v="1.96"/>
    <n v="3"/>
    <x v="20"/>
    <n v="4"/>
    <x v="20"/>
  </r>
  <r>
    <n v="1434"/>
    <s v="CA-2015-120768"/>
    <d v="2015-12-19T00:00:00"/>
    <d v="2015-12-21T00:00:00"/>
    <s v="Second Class"/>
    <s v="IM-15070"/>
    <s v="Irene Maddox"/>
    <s v="Consumer"/>
    <s v="United States"/>
    <s v="Florence"/>
    <s v="Alabama"/>
    <n v="35630"/>
    <x v="0"/>
    <s v="FUR-CH-10000513"/>
    <x v="0"/>
    <s v="Chairs"/>
    <s v="High-Back Leather Manager's Chair"/>
    <n v="1819.86"/>
    <n v="2"/>
    <n v="0.3"/>
    <n v="-254.78"/>
    <n v="3"/>
    <x v="20"/>
    <n v="4"/>
    <x v="20"/>
  </r>
  <r>
    <n v="1435"/>
    <s v="US-2017-153129"/>
    <d v="2017-12-26T00:00:00"/>
    <d v="2017-12-30T00:00:00"/>
    <s v="Standard Class"/>
    <s v="FP-14320"/>
    <s v="Frank Preis"/>
    <s v="Consumer"/>
    <s v="United States"/>
    <s v="Seattle"/>
    <s v="Washington"/>
    <n v="98105"/>
    <x v="1"/>
    <s v="OFF-PA-10003673"/>
    <x v="1"/>
    <s v="Paper"/>
    <s v="Strathmore Photo Mount Cards"/>
    <n v="33.9"/>
    <n v="4"/>
    <n v="0"/>
    <n v="7.8"/>
    <n v="1"/>
    <x v="5"/>
    <n v="4"/>
    <x v="5"/>
  </r>
  <r>
    <n v="1436"/>
    <s v="CA-2018-106852"/>
    <d v="2018-06-20T00:00:00"/>
    <d v="2018-06-27T00:00:00"/>
    <s v="Standard Class"/>
    <s v="ST-20530"/>
    <s v="Shui Tom"/>
    <s v="Consumer"/>
    <s v="United States"/>
    <s v="Parma"/>
    <s v="Ohio"/>
    <n v="44134"/>
    <x v="3"/>
    <s v="OFF-PA-10001639"/>
    <x v="1"/>
    <s v="Paper"/>
    <s v="Xerox 203"/>
    <n v="31.103999999999999"/>
    <n v="2"/>
    <n v="0.2"/>
    <n v="8.09"/>
    <n v="2"/>
    <x v="27"/>
    <n v="2"/>
    <x v="27"/>
  </r>
  <r>
    <n v="1437"/>
    <s v="CA-2018-106852"/>
    <d v="2018-06-20T00:00:00"/>
    <d v="2018-06-27T00:00:00"/>
    <s v="Standard Class"/>
    <s v="ST-20530"/>
    <s v="Shui Tom"/>
    <s v="Consumer"/>
    <s v="United States"/>
    <s v="Parma"/>
    <s v="Ohio"/>
    <n v="44134"/>
    <x v="3"/>
    <s v="OFF-AR-10003829"/>
    <x v="1"/>
    <s v="Art"/>
    <s v="Newell 35"/>
    <n v="5.2480000000000002"/>
    <n v="3"/>
    <n v="0.1"/>
    <n v="0.68"/>
    <n v="2"/>
    <x v="27"/>
    <n v="2"/>
    <x v="27"/>
  </r>
  <r>
    <n v="1438"/>
    <s v="CA-2016-139731"/>
    <d v="2016-10-15T00:00:00"/>
    <d v="2016-10-15T00:00:00"/>
    <s v="Same Day"/>
    <s v="JE-15745"/>
    <s v="Joel Eaton"/>
    <s v="Consumer"/>
    <s v="United States"/>
    <s v="Amarillo"/>
    <s v="Texas"/>
    <n v="79109"/>
    <x v="2"/>
    <s v="TEC-AC-10004975"/>
    <x v="2"/>
    <s v="Accessories"/>
    <s v="Plantronics Audio 995 Wireless Stereo Headset"/>
    <n v="263.88"/>
    <n v="5"/>
    <n v="0"/>
    <n v="34.299999999999997"/>
    <n v="2"/>
    <x v="2"/>
    <n v="4"/>
    <x v="2"/>
  </r>
  <r>
    <n v="1439"/>
    <s v="CA-2016-139731"/>
    <d v="2016-10-15T00:00:00"/>
    <d v="2016-10-15T00:00:00"/>
    <s v="Same Day"/>
    <s v="JE-15745"/>
    <s v="Joel Eaton"/>
    <s v="Consumer"/>
    <s v="United States"/>
    <s v="Amarillo"/>
    <s v="Texas"/>
    <n v="79109"/>
    <x v="2"/>
    <s v="FUR-CH-10002024"/>
    <x v="0"/>
    <s v="Chairs"/>
    <s v="HON 5400 Series Task Chairs for Big and Tall"/>
    <n v="2453.4299999999998"/>
    <n v="9"/>
    <n v="0"/>
    <n v="417.08"/>
    <n v="2"/>
    <x v="2"/>
    <n v="4"/>
    <x v="2"/>
  </r>
  <r>
    <n v="1440"/>
    <s v="CA-2018-122735"/>
    <d v="2018-04-12T00:00:00"/>
    <d v="2018-04-15T00:00:00"/>
    <s v="Second Class"/>
    <s v="BD-11320"/>
    <s v="Bill Donatelli"/>
    <s v="Consumer"/>
    <s v="United States"/>
    <s v="Providence"/>
    <s v="Rhode Island"/>
    <n v="2908"/>
    <x v="3"/>
    <s v="OFF-BI-10004364"/>
    <x v="1"/>
    <s v="Binders"/>
    <s v="Storex Dura Pro Binders"/>
    <n v="29.7"/>
    <n v="5"/>
    <n v="0.2"/>
    <n v="2.67"/>
    <n v="2"/>
    <x v="4"/>
    <n v="2"/>
    <x v="4"/>
  </r>
  <r>
    <n v="1441"/>
    <s v="CA-2018-122735"/>
    <d v="2018-04-12T00:00:00"/>
    <d v="2018-04-15T00:00:00"/>
    <s v="Second Class"/>
    <s v="BD-11320"/>
    <s v="Bill Donatelli"/>
    <s v="Consumer"/>
    <s v="United States"/>
    <s v="Providence"/>
    <s v="Rhode Island"/>
    <n v="2908"/>
    <x v="3"/>
    <s v="OFF-PA-10001712"/>
    <x v="1"/>
    <s v="Paper"/>
    <s v="Xerox 1948"/>
    <n v="39.96"/>
    <n v="5"/>
    <n v="0"/>
    <n v="13.99"/>
    <n v="2"/>
    <x v="4"/>
    <n v="2"/>
    <x v="4"/>
  </r>
  <r>
    <n v="1442"/>
    <s v="CA-2018-128160"/>
    <d v="2018-12-19T00:00:00"/>
    <d v="2018-12-24T00:00:00"/>
    <s v="Second Class"/>
    <s v="MM-17920"/>
    <s v="Michael Moore"/>
    <s v="Consumer"/>
    <s v="United States"/>
    <s v="San Francisco"/>
    <s v="California"/>
    <n v="94110"/>
    <x v="1"/>
    <s v="OFF-BI-10001510"/>
    <x v="1"/>
    <s v="Binders"/>
    <s v="Deluxe Heavy-Duty Vinyl Round Ring Binder"/>
    <n v="36.671999999999997"/>
    <n v="10"/>
    <n v="0"/>
    <n v="9.17"/>
    <n v="1"/>
    <x v="22"/>
    <n v="4"/>
    <x v="22"/>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n v="8"/>
    <n v="0"/>
    <n v="4.2699999999999996"/>
    <n v="1"/>
    <x v="43"/>
    <n v="3"/>
    <x v="43"/>
  </r>
  <r>
    <n v="1444"/>
    <s v="CA-2016-166135"/>
    <d v="2016-10-01T00:00:00"/>
    <d v="2016-10-06T00:00:00"/>
    <s v="Standard Class"/>
    <s v="SC-20440"/>
    <s v="Shaun Chance"/>
    <s v="Corporate"/>
    <s v="United States"/>
    <s v="Aurora"/>
    <s v="Colorado"/>
    <n v="80013"/>
    <x v="1"/>
    <s v="OFF-ST-10002974"/>
    <x v="1"/>
    <s v="Storage"/>
    <s v="Trav-L-File Heavy-Duty Shuttle II, Black"/>
    <n v="139.42400000000001"/>
    <n v="6"/>
    <n v="0.2"/>
    <n v="22.31"/>
    <n v="1"/>
    <x v="2"/>
    <n v="4"/>
    <x v="2"/>
  </r>
  <r>
    <n v="1445"/>
    <s v="CA-2017-133725"/>
    <d v="2017-05-23T00:00:00"/>
    <d v="2017-05-28T00:00:00"/>
    <s v="Standard Class"/>
    <s v="KL-16645"/>
    <s v="Ken Lonsdale"/>
    <s v="Consumer"/>
    <s v="United States"/>
    <s v="Chicago"/>
    <s v="Illinois"/>
    <n v="60623"/>
    <x v="2"/>
    <s v="TEC-PH-10004165"/>
    <x v="2"/>
    <s v="Phones"/>
    <s v="Mitel MiVoice 5330e IP Phone"/>
    <n v="1979.9280000000001"/>
    <n v="3"/>
    <n v="0.3"/>
    <n v="-118.8"/>
    <n v="1"/>
    <x v="35"/>
    <n v="2"/>
    <x v="35"/>
  </r>
  <r>
    <n v="1446"/>
    <s v="CA-2018-102337"/>
    <d v="2018-06-13T00:00:00"/>
    <d v="2018-06-16T00:00:00"/>
    <s v="First Class"/>
    <s v="SD-20485"/>
    <s v="Shirley Daniels"/>
    <s v="Home Office"/>
    <s v="United States"/>
    <s v="Chicago"/>
    <s v="Illinois"/>
    <n v="60653"/>
    <x v="2"/>
    <s v="OFF-ST-10004804"/>
    <x v="1"/>
    <s v="Storage"/>
    <s v="Belkin 19&quot; Vented Equipment Shelf, Black"/>
    <n v="164.73599999999999"/>
    <n v="9"/>
    <n v="0"/>
    <n v="54.36"/>
    <n v="3"/>
    <x v="27"/>
    <n v="2"/>
    <x v="27"/>
  </r>
  <r>
    <n v="1447"/>
    <s v="CA-2018-102337"/>
    <d v="2018-06-13T00:00:00"/>
    <d v="2018-06-16T00:00:00"/>
    <s v="First Class"/>
    <s v="SD-20485"/>
    <s v="Shirley Daniels"/>
    <s v="Home Office"/>
    <s v="United States"/>
    <s v="Chicago"/>
    <s v="Illinois"/>
    <n v="60653"/>
    <x v="2"/>
    <s v="FUR-CH-10004289"/>
    <x v="0"/>
    <s v="Chairs"/>
    <s v="Global Super Steno Chair"/>
    <n v="470.30200000000002"/>
    <n v="10"/>
    <n v="0.1"/>
    <n v="150.5"/>
    <n v="3"/>
    <x v="27"/>
    <n v="2"/>
    <x v="27"/>
  </r>
  <r>
    <n v="1448"/>
    <s v="CA-2018-102337"/>
    <d v="2018-06-13T00:00:00"/>
    <d v="2018-06-16T00:00:00"/>
    <s v="First Class"/>
    <s v="SD-20485"/>
    <s v="Shirley Daniels"/>
    <s v="Home Office"/>
    <s v="United States"/>
    <s v="Chicago"/>
    <s v="Illinois"/>
    <n v="60653"/>
    <x v="2"/>
    <s v="TEC-PH-10002564"/>
    <x v="2"/>
    <s v="Phones"/>
    <s v="OtterBox Defender Series Case - Samsung Galaxy S4"/>
    <n v="47.984000000000002"/>
    <n v="1"/>
    <n v="0.2"/>
    <n v="9.6"/>
    <n v="3"/>
    <x v="27"/>
    <n v="2"/>
    <x v="27"/>
  </r>
  <r>
    <n v="1449"/>
    <s v="US-2015-112564"/>
    <d v="2015-04-23T00:00:00"/>
    <d v="2015-04-24T00:00:00"/>
    <s v="First Class"/>
    <s v="TS-21160"/>
    <s v="Theresa Swint"/>
    <s v="Corporate"/>
    <s v="United States"/>
    <s v="Philadelphia"/>
    <s v="Pennsylvania"/>
    <n v="19134"/>
    <x v="3"/>
    <s v="OFF-BI-10004876"/>
    <x v="1"/>
    <s v="Binders"/>
    <s v="Wilson Jones Suede Grain Vinyl Binders"/>
    <n v="2.5019999999999998"/>
    <n v="5"/>
    <n v="0"/>
    <n v="0.18"/>
    <n v="1"/>
    <x v="41"/>
    <n v="2"/>
    <x v="41"/>
  </r>
  <r>
    <n v="1450"/>
    <s v="CA-2016-145821"/>
    <d v="2016-05-01T00:00:00"/>
    <d v="2016-05-07T00:00:00"/>
    <s v="Standard Class"/>
    <s v="JB-15400"/>
    <s v="Jennifer Braxton"/>
    <s v="Corporate"/>
    <s v="United States"/>
    <s v="Los Angeles"/>
    <s v="California"/>
    <n v="90008"/>
    <x v="1"/>
    <s v="TEC-PH-10004348"/>
    <x v="2"/>
    <s v="Phones"/>
    <s v="OtterBox Defender Series Case - iPhone 5c"/>
    <n v="88.751999999999995"/>
    <n v="4"/>
    <n v="0.3"/>
    <n v="-21.3"/>
    <n v="1"/>
    <x v="33"/>
    <n v="2"/>
    <x v="33"/>
  </r>
  <r>
    <n v="1451"/>
    <s v="US-2016-160150"/>
    <d v="2016-07-19T00:00:00"/>
    <d v="2016-07-20T00:00:00"/>
    <s v="First Class"/>
    <s v="TS-21085"/>
    <s v="Thais Sissman"/>
    <s v="Consumer"/>
    <s v="United States"/>
    <s v="Phoenix"/>
    <s v="Arizona"/>
    <n v="85023"/>
    <x v="1"/>
    <s v="OFF-BI-10004352"/>
    <x v="1"/>
    <s v="Binders"/>
    <s v="Wilson Jones DublLock D-Ring Binders"/>
    <n v="2.0249999999999999"/>
    <n v="8"/>
    <n v="0"/>
    <n v="0.69"/>
    <n v="1"/>
    <x v="38"/>
    <n v="3"/>
    <x v="38"/>
  </r>
  <r>
    <n v="1452"/>
    <s v="CA-2017-133711"/>
    <d v="2017-11-26T00:00:00"/>
    <d v="2017-11-29T00:00:00"/>
    <s v="First Class"/>
    <s v="MC-17425"/>
    <s v="Mark Cousins"/>
    <s v="Corporate"/>
    <s v="United States"/>
    <s v="Mobile"/>
    <s v="Alabama"/>
    <n v="36608"/>
    <x v="0"/>
    <s v="OFF-PA-10001685"/>
    <x v="1"/>
    <s v="Paper"/>
    <s v="Easy-staple paper"/>
    <n v="70.98"/>
    <n v="6"/>
    <n v="0"/>
    <n v="19.87"/>
    <n v="4"/>
    <x v="0"/>
    <n v="4"/>
    <x v="0"/>
  </r>
  <r>
    <n v="1453"/>
    <s v="CA-2017-133711"/>
    <d v="2017-11-26T00:00:00"/>
    <d v="2017-11-29T00:00:00"/>
    <s v="First Class"/>
    <s v="MC-17425"/>
    <s v="Mark Cousins"/>
    <s v="Corporate"/>
    <s v="United States"/>
    <s v="Mobile"/>
    <s v="Alabama"/>
    <n v="36608"/>
    <x v="0"/>
    <s v="OFF-BI-10000666"/>
    <x v="1"/>
    <s v="Binders"/>
    <s v="Surelock Post Binders"/>
    <n v="91.68"/>
    <n v="10"/>
    <n v="0.3"/>
    <n v="-18.34"/>
    <n v="4"/>
    <x v="0"/>
    <n v="4"/>
    <x v="0"/>
  </r>
  <r>
    <n v="1454"/>
    <s v="CA-2017-133711"/>
    <d v="2017-11-26T00:00:00"/>
    <d v="2017-11-29T00:00:00"/>
    <s v="First Class"/>
    <s v="MC-17425"/>
    <s v="Mark Cousins"/>
    <s v="Corporate"/>
    <s v="United States"/>
    <s v="Mobile"/>
    <s v="Alabama"/>
    <n v="36608"/>
    <x v="0"/>
    <s v="OFF-BI-10004352"/>
    <x v="1"/>
    <s v="Binders"/>
    <s v="Wilson Jones DublLock D-Ring Binders"/>
    <n v="33.75"/>
    <n v="3"/>
    <n v="0.2"/>
    <n v="2.0299999999999998"/>
    <n v="4"/>
    <x v="0"/>
    <n v="4"/>
    <x v="0"/>
  </r>
  <r>
    <n v="1455"/>
    <s v="CA-2017-133711"/>
    <d v="2017-11-26T00:00:00"/>
    <d v="2017-11-29T00:00:00"/>
    <s v="First Class"/>
    <s v="MC-17425"/>
    <s v="Mark Cousins"/>
    <s v="Corporate"/>
    <s v="United States"/>
    <s v="Mobile"/>
    <s v="Alabama"/>
    <n v="36608"/>
    <x v="0"/>
    <s v="TEC-MA-10000010"/>
    <x v="2"/>
    <s v="Machines"/>
    <s v="Hewlett-Packard Deskjet 3050a All-in-One Color Inkjet Printer"/>
    <n v="3040"/>
    <n v="1"/>
    <n v="0.3"/>
    <n v="-243.2"/>
    <n v="4"/>
    <x v="0"/>
    <n v="4"/>
    <x v="0"/>
  </r>
  <r>
    <n v="1456"/>
    <s v="CA-2018-148474"/>
    <d v="2018-06-12T00:00:00"/>
    <d v="2018-06-19T00:00:00"/>
    <s v="Standard Class"/>
    <s v="ME-17320"/>
    <s v="Maria Etezadi"/>
    <s v="Home Office"/>
    <s v="United States"/>
    <s v="Columbus"/>
    <s v="Georgia"/>
    <n v="31907"/>
    <x v="0"/>
    <s v="OFF-BI-10000977"/>
    <x v="1"/>
    <s v="Binders"/>
    <s v="Ibico Plastic Spiral Binding Combs"/>
    <n v="91.2"/>
    <n v="9"/>
    <n v="0.3"/>
    <n v="-25.54"/>
    <n v="2"/>
    <x v="27"/>
    <n v="2"/>
    <x v="27"/>
  </r>
  <r>
    <n v="1457"/>
    <s v="CA-2018-148474"/>
    <d v="2018-06-12T00:00:00"/>
    <d v="2018-06-19T00:00:00"/>
    <s v="Standard Class"/>
    <s v="ME-17320"/>
    <s v="Maria Etezadi"/>
    <s v="Home Office"/>
    <s v="United States"/>
    <s v="Columbus"/>
    <s v="Georgia"/>
    <n v="31907"/>
    <x v="0"/>
    <s v="FUR-TA-10002530"/>
    <x v="0"/>
    <s v="Tables"/>
    <s v="Iceberg OfficeWorks 42&quot; Round Tables"/>
    <n v="452.94"/>
    <n v="9"/>
    <n v="0.2"/>
    <n v="140.41"/>
    <n v="2"/>
    <x v="27"/>
    <n v="2"/>
    <x v="27"/>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n v="52.2"/>
    <n v="7"/>
    <n v="0.1"/>
    <n v="13.57"/>
    <n v="1"/>
    <x v="37"/>
    <n v="3"/>
    <x v="37"/>
  </r>
  <r>
    <n v="1459"/>
    <s v="CA-2017-123722"/>
    <d v="2017-09-25T00:00:00"/>
    <d v="2017-10-01T00:00:00"/>
    <s v="Standard Class"/>
    <s v="NH-18610"/>
    <s v="Nicole Hansen"/>
    <s v="Corporate"/>
    <s v="United States"/>
    <s v="Irving"/>
    <s v="Texas"/>
    <n v="75061"/>
    <x v="2"/>
    <s v="OFF-LA-10001569"/>
    <x v="1"/>
    <s v="Labels"/>
    <s v="Avery 499"/>
    <n v="15.936"/>
    <n v="10"/>
    <n v="0.2"/>
    <n v="1.27"/>
    <n v="1"/>
    <x v="21"/>
    <n v="3"/>
    <x v="21"/>
  </r>
  <r>
    <n v="1460"/>
    <s v="CA-2015-155271"/>
    <d v="2015-05-04T00:00:00"/>
    <d v="2015-05-04T00:00:00"/>
    <s v="Same Day"/>
    <s v="AA-10480"/>
    <s v="Andrew Allen"/>
    <s v="Consumer"/>
    <s v="United States"/>
    <s v="Middletown"/>
    <s v="Connecticut"/>
    <n v="6457"/>
    <x v="3"/>
    <s v="FUR-FU-10001473"/>
    <x v="0"/>
    <s v="Furnishings"/>
    <s v="DAX Wood Document Frame"/>
    <n v="27.46"/>
    <n v="10"/>
    <n v="0"/>
    <n v="8.24"/>
    <n v="1"/>
    <x v="8"/>
    <n v="2"/>
    <x v="8"/>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n v="55.423999999999999"/>
    <n v="5"/>
    <n v="0.3"/>
    <n v="-8.31"/>
    <n v="1"/>
    <x v="14"/>
    <n v="4"/>
    <x v="14"/>
  </r>
  <r>
    <n v="1462"/>
    <s v="US-2017-128902"/>
    <d v="2017-03-11T00:00:00"/>
    <d v="2017-03-15T00:00:00"/>
    <s v="Standard Class"/>
    <s v="MB-18085"/>
    <s v="Mick Brown"/>
    <s v="Consumer"/>
    <s v="United States"/>
    <s v="Vineland"/>
    <s v="New Jersey"/>
    <n v="8360"/>
    <x v="3"/>
    <s v="FUR-TA-10001095"/>
    <x v="0"/>
    <s v="Tables"/>
    <s v="Chromcraft Round Conference Tables"/>
    <n v="244.006"/>
    <n v="3"/>
    <n v="0.3"/>
    <n v="-75.64"/>
    <n v="1"/>
    <x v="17"/>
    <n v="1"/>
    <x v="17"/>
  </r>
  <r>
    <n v="1463"/>
    <s v="CA-2017-152289"/>
    <d v="2017-08-26T00:00:00"/>
    <d v="2017-08-28T00:00:00"/>
    <s v="First Class"/>
    <s v="LC-16930"/>
    <s v="Linda Cazamias"/>
    <s v="Corporate"/>
    <s v="United States"/>
    <s v="Pasadena"/>
    <s v="Texas"/>
    <n v="77506"/>
    <x v="2"/>
    <s v="TEC-AC-10004571"/>
    <x v="2"/>
    <s v="Accessories"/>
    <s v="Logitech G700s Rechargeable Gaming Mouse"/>
    <n v="159.98400000000001"/>
    <n v="1"/>
    <n v="0"/>
    <n v="38.4"/>
    <n v="2"/>
    <x v="28"/>
    <n v="3"/>
    <x v="28"/>
  </r>
  <r>
    <n v="1464"/>
    <s v="CA-2017-152289"/>
    <d v="2017-08-26T00:00:00"/>
    <d v="2017-08-28T00:00:00"/>
    <s v="First Class"/>
    <s v="LC-16930"/>
    <s v="Linda Cazamias"/>
    <s v="Corporate"/>
    <s v="United States"/>
    <s v="Pasadena"/>
    <s v="Texas"/>
    <n v="77506"/>
    <x v="2"/>
    <s v="FUR-CH-10002126"/>
    <x v="0"/>
    <s v="Chairs"/>
    <s v="Hon Deluxe Fabric Upholstered Stacking Chairs"/>
    <n v="1024.7159999999999"/>
    <n v="3"/>
    <n v="0.1"/>
    <n v="81.98"/>
    <n v="2"/>
    <x v="28"/>
    <n v="3"/>
    <x v="28"/>
  </r>
  <r>
    <n v="1465"/>
    <s v="US-2017-104794"/>
    <d v="2017-12-16T00:00:00"/>
    <d v="2017-12-19T00:00:00"/>
    <s v="First Class"/>
    <s v="KD-16495"/>
    <s v="Keith Dawkins"/>
    <s v="Corporate"/>
    <s v="United States"/>
    <s v="New York City"/>
    <s v="New York"/>
    <n v="10009"/>
    <x v="3"/>
    <s v="OFF-FA-10001754"/>
    <x v="1"/>
    <s v="Fasteners"/>
    <s v="Stockwell Gold Paper Clips"/>
    <n v="3.68"/>
    <n v="4"/>
    <n v="0.3"/>
    <n v="-0.66"/>
    <n v="1"/>
    <x v="5"/>
    <n v="4"/>
    <x v="5"/>
  </r>
  <r>
    <n v="1466"/>
    <s v="CA-2015-151708"/>
    <d v="2015-08-08T00:00:00"/>
    <d v="2015-08-14T00:00:00"/>
    <s v="Standard Class"/>
    <s v="MB-17305"/>
    <s v="Maria Bertelson"/>
    <s v="Consumer"/>
    <s v="United States"/>
    <s v="Glendale"/>
    <s v="Arizona"/>
    <n v="85301"/>
    <x v="1"/>
    <s v="FUR-FU-10001602"/>
    <x v="0"/>
    <s v="Furnishings"/>
    <s v="Eldon Delta Triangular Chair Mat, 52&quot; x 58&quot;, Clear"/>
    <n v="121.376"/>
    <n v="8"/>
    <n v="0.1"/>
    <n v="6.07"/>
    <n v="2"/>
    <x v="9"/>
    <n v="3"/>
    <x v="9"/>
  </r>
  <r>
    <n v="1467"/>
    <s v="CA-2015-151708"/>
    <d v="2015-08-08T00:00:00"/>
    <d v="2015-08-14T00:00:00"/>
    <s v="Standard Class"/>
    <s v="MB-17305"/>
    <s v="Maria Bertelson"/>
    <s v="Consumer"/>
    <s v="United States"/>
    <s v="Glendale"/>
    <s v="Arizona"/>
    <n v="85301"/>
    <x v="1"/>
    <s v="TEC-AC-10001767"/>
    <x v="2"/>
    <s v="Accessories"/>
    <s v="SanDisk Ultra 64 GB MicroSDHC Class 10 Memory Card"/>
    <n v="95.975999999999999"/>
    <n v="8"/>
    <n v="0"/>
    <n v="26.87"/>
    <n v="2"/>
    <x v="9"/>
    <n v="3"/>
    <x v="9"/>
  </r>
  <r>
    <n v="1468"/>
    <s v="CA-2016-100769"/>
    <d v="2016-05-16T00:00:00"/>
    <d v="2016-05-16T00:00:00"/>
    <s v="Same Day"/>
    <s v="TH-21550"/>
    <s v="Tracy Hopkins"/>
    <s v="Home Office"/>
    <s v="United States"/>
    <s v="Jacksonville"/>
    <s v="Florida"/>
    <n v="32216"/>
    <x v="0"/>
    <s v="TEC-AC-10002402"/>
    <x v="2"/>
    <s v="Accessories"/>
    <s v="Razer Kraken PRO Over Ear PC and Music Headset"/>
    <n v="255.96799999999999"/>
    <n v="8"/>
    <n v="0.2"/>
    <n v="25.6"/>
    <n v="1"/>
    <x v="33"/>
    <n v="2"/>
    <x v="33"/>
  </r>
  <r>
    <n v="1469"/>
    <s v="CA-2018-139199"/>
    <d v="2018-12-09T00:00:00"/>
    <d v="2018-12-13T00:00:00"/>
    <s v="Standard Class"/>
    <s v="DK-12835"/>
    <s v="Damala Kotsonis"/>
    <s v="Corporate"/>
    <s v="United States"/>
    <s v="Detroit"/>
    <s v="Michigan"/>
    <n v="48234"/>
    <x v="2"/>
    <s v="FUR-CH-10000847"/>
    <x v="0"/>
    <s v="Chairs"/>
    <s v="Global Executive Mid-Back Manager's Chair"/>
    <n v="872.94"/>
    <n v="6"/>
    <n v="0.3"/>
    <n v="-192.05"/>
    <n v="3"/>
    <x v="22"/>
    <n v="4"/>
    <x v="22"/>
  </r>
  <r>
    <n v="1470"/>
    <s v="CA-2018-139199"/>
    <d v="2018-12-09T00:00:00"/>
    <d v="2018-12-13T00:00:00"/>
    <s v="Standard Class"/>
    <s v="DK-12835"/>
    <s v="Damala Kotsonis"/>
    <s v="Corporate"/>
    <s v="United States"/>
    <s v="Detroit"/>
    <s v="Michigan"/>
    <n v="48234"/>
    <x v="2"/>
    <s v="OFF-BI-10003982"/>
    <x v="1"/>
    <s v="Binders"/>
    <s v="Wilson Jones Century Plastic Molded Ring Binders"/>
    <n v="41.54"/>
    <n v="5"/>
    <n v="0.2"/>
    <n v="11.22"/>
    <n v="3"/>
    <x v="22"/>
    <n v="4"/>
    <x v="22"/>
  </r>
  <r>
    <n v="1471"/>
    <s v="CA-2018-139199"/>
    <d v="2018-12-09T00:00:00"/>
    <d v="2018-12-13T00:00:00"/>
    <s v="Standard Class"/>
    <s v="DK-12835"/>
    <s v="Damala Kotsonis"/>
    <s v="Corporate"/>
    <s v="United States"/>
    <s v="Detroit"/>
    <s v="Michigan"/>
    <n v="48234"/>
    <x v="2"/>
    <s v="OFF-PA-10001293"/>
    <x v="1"/>
    <s v="Paper"/>
    <s v="Xerox 1946"/>
    <n v="12.96"/>
    <n v="4"/>
    <n v="0.3"/>
    <n v="-2.85"/>
    <n v="3"/>
    <x v="22"/>
    <n v="4"/>
    <x v="22"/>
  </r>
  <r>
    <n v="1472"/>
    <s v="US-2016-161466"/>
    <d v="2016-09-24T00:00:00"/>
    <d v="2016-09-27T00:00:00"/>
    <s v="Second Class"/>
    <s v="ON-18715"/>
    <s v="Odella Nelson"/>
    <s v="Corporate"/>
    <s v="United States"/>
    <s v="Philadelphia"/>
    <s v="Pennsylvania"/>
    <n v="19120"/>
    <x v="3"/>
    <s v="OFF-AR-10000634"/>
    <x v="1"/>
    <s v="Art"/>
    <s v="Newell 320"/>
    <n v="6.8479999999999999"/>
    <n v="2"/>
    <n v="0"/>
    <n v="2.0499999999999998"/>
    <n v="1"/>
    <x v="11"/>
    <n v="3"/>
    <x v="11"/>
  </r>
  <r>
    <n v="1473"/>
    <s v="CA-2018-164959"/>
    <d v="2018-07-11T00:00:00"/>
    <d v="2018-07-15T00:00:00"/>
    <s v="Standard Class"/>
    <s v="KN-16390"/>
    <s v="Katherine Nockton"/>
    <s v="Corporate"/>
    <s v="United States"/>
    <s v="Los Angeles"/>
    <s v="California"/>
    <n v="90004"/>
    <x v="1"/>
    <s v="OFF-LA-10004272"/>
    <x v="1"/>
    <s v="Labels"/>
    <s v="Avery 482"/>
    <n v="8.67"/>
    <n v="6"/>
    <n v="0.2"/>
    <n v="0.61"/>
    <n v="1"/>
    <x v="10"/>
    <n v="3"/>
    <x v="10"/>
  </r>
  <r>
    <n v="1474"/>
    <s v="US-2016-105676"/>
    <d v="2016-12-01T00:00:00"/>
    <d v="2016-12-02T00:00:00"/>
    <s v="Same Day"/>
    <s v="NM-18520"/>
    <s v="Neoma Murray"/>
    <s v="Consumer"/>
    <s v="United States"/>
    <s v="Houston"/>
    <s v="Texas"/>
    <n v="77036"/>
    <x v="2"/>
    <s v="FUR-FU-10004270"/>
    <x v="0"/>
    <s v="Furnishings"/>
    <s v="Eldon Image Series Desk Accessories, Burgundy"/>
    <n v="6.6879999999999997"/>
    <n v="4"/>
    <n v="0.2"/>
    <n v="1"/>
    <n v="1"/>
    <x v="14"/>
    <n v="4"/>
    <x v="14"/>
  </r>
  <r>
    <n v="1475"/>
    <s v="CA-2017-113138"/>
    <d v="2017-11-19T00:00:00"/>
    <d v="2017-11-25T00:00:00"/>
    <s v="Standard Class"/>
    <s v="NP-18685"/>
    <s v="Nora Pelletier"/>
    <s v="Home Office"/>
    <s v="United States"/>
    <s v="Niagara Falls"/>
    <s v="New York"/>
    <n v="14304"/>
    <x v="3"/>
    <s v="OFF-AR-10003770"/>
    <x v="1"/>
    <s v="Art"/>
    <s v="Newell 340"/>
    <n v="17.28"/>
    <n v="4"/>
    <n v="0.3"/>
    <n v="-3.63"/>
    <n v="2"/>
    <x v="0"/>
    <n v="4"/>
    <x v="0"/>
  </r>
  <r>
    <n v="1476"/>
    <s v="CA-2017-113138"/>
    <d v="2017-11-19T00:00:00"/>
    <d v="2017-11-25T00:00:00"/>
    <s v="Standard Class"/>
    <s v="NP-18685"/>
    <s v="Nora Pelletier"/>
    <s v="Home Office"/>
    <s v="United States"/>
    <s v="Niagara Falls"/>
    <s v="New York"/>
    <n v="14304"/>
    <x v="3"/>
    <s v="OFF-BI-10000320"/>
    <x v="1"/>
    <s v="Binders"/>
    <s v="GBC Plastic Binding Combs"/>
    <n v="17.712"/>
    <n v="10"/>
    <n v="0.1"/>
    <n v="2.2999999999999998"/>
    <n v="2"/>
    <x v="0"/>
    <n v="4"/>
    <x v="0"/>
  </r>
  <r>
    <n v="1477"/>
    <s v="US-2018-104955"/>
    <d v="2018-03-19T00:00:00"/>
    <d v="2018-03-24T00:00:00"/>
    <s v="Standard Class"/>
    <s v="CG-12040"/>
    <s v="Catherine Glotzbach"/>
    <s v="Home Office"/>
    <s v="United States"/>
    <s v="New York City"/>
    <s v="New York"/>
    <n v="10024"/>
    <x v="3"/>
    <s v="OFF-LA-10003121"/>
    <x v="1"/>
    <s v="Labels"/>
    <s v="Avery 506"/>
    <n v="28.91"/>
    <n v="10"/>
    <n v="0"/>
    <n v="8.09"/>
    <n v="1"/>
    <x v="42"/>
    <n v="1"/>
    <x v="42"/>
  </r>
  <r>
    <n v="1478"/>
    <s v="CA-2017-121958"/>
    <d v="2017-11-13T00:00:00"/>
    <d v="2017-11-17T00:00:00"/>
    <s v="Standard Class"/>
    <s v="CS-12505"/>
    <s v="Cindy Stewart"/>
    <s v="Consumer"/>
    <s v="United States"/>
    <s v="Thomasville"/>
    <s v="North Carolina"/>
    <n v="27360"/>
    <x v="0"/>
    <s v="OFF-SU-10000381"/>
    <x v="1"/>
    <s v="Supplies"/>
    <s v="Acme Forged Steel Scissors with Black Enamel Handles"/>
    <n v="52.136000000000003"/>
    <n v="2"/>
    <n v="0"/>
    <n v="5.73"/>
    <n v="1"/>
    <x v="0"/>
    <n v="4"/>
    <x v="0"/>
  </r>
  <r>
    <n v="1479"/>
    <s v="CA-2018-121468"/>
    <d v="2018-11-19T00:00:00"/>
    <d v="2018-11-20T00:00:00"/>
    <s v="First Class"/>
    <s v="KD-16345"/>
    <s v="Katherine Ducich"/>
    <s v="Consumer"/>
    <s v="United States"/>
    <s v="Westminster"/>
    <s v="California"/>
    <n v="92683"/>
    <x v="1"/>
    <s v="TEC-PH-10000376"/>
    <x v="2"/>
    <s v="Phones"/>
    <s v="Square Credit Card Reader"/>
    <n v="31.968"/>
    <n v="2"/>
    <n v="0"/>
    <n v="7.03"/>
    <n v="1"/>
    <x v="23"/>
    <n v="4"/>
    <x v="23"/>
  </r>
  <r>
    <n v="1480"/>
    <s v="US-2017-108455"/>
    <d v="2017-12-02T00:00:00"/>
    <d v="2017-12-08T00:00:00"/>
    <s v="Standard Class"/>
    <s v="MK-18160"/>
    <s v="Mike Kennedy"/>
    <s v="Consumer"/>
    <s v="United States"/>
    <s v="San Francisco"/>
    <s v="California"/>
    <n v="94122"/>
    <x v="1"/>
    <s v="OFF-PA-10002262"/>
    <x v="1"/>
    <s v="Paper"/>
    <s v="Xerox 192"/>
    <n v="25.92"/>
    <n v="7"/>
    <n v="0.1"/>
    <n v="6.22"/>
    <n v="3"/>
    <x v="5"/>
    <n v="4"/>
    <x v="5"/>
  </r>
  <r>
    <n v="1481"/>
    <s v="US-2017-108455"/>
    <d v="2017-12-02T00:00:00"/>
    <d v="2017-12-08T00:00:00"/>
    <s v="Standard Class"/>
    <s v="MK-18160"/>
    <s v="Mike Kennedy"/>
    <s v="Consumer"/>
    <s v="United States"/>
    <s v="San Francisco"/>
    <s v="California"/>
    <n v="94122"/>
    <x v="1"/>
    <s v="OFF-PA-10002464"/>
    <x v="1"/>
    <s v="Paper"/>
    <s v="HP Office Recycled Paper (20Lb. and 87 Bright)"/>
    <n v="40.46"/>
    <n v="4"/>
    <n v="0.3"/>
    <n v="-4.8600000000000003"/>
    <n v="3"/>
    <x v="5"/>
    <n v="4"/>
    <x v="5"/>
  </r>
  <r>
    <n v="1482"/>
    <s v="US-2017-108455"/>
    <d v="2017-12-02T00:00:00"/>
    <d v="2017-12-08T00:00:00"/>
    <s v="Standard Class"/>
    <s v="MK-18160"/>
    <s v="Mike Kennedy"/>
    <s v="Consumer"/>
    <s v="United States"/>
    <s v="San Francisco"/>
    <s v="California"/>
    <n v="94122"/>
    <x v="1"/>
    <s v="OFF-ST-10002214"/>
    <x v="1"/>
    <s v="Storage"/>
    <s v="X-Rack File for Hanging Folders"/>
    <n v="33.869999999999997"/>
    <n v="3"/>
    <n v="0"/>
    <n v="10.16"/>
    <n v="3"/>
    <x v="5"/>
    <n v="4"/>
    <x v="5"/>
  </r>
  <r>
    <n v="1483"/>
    <s v="CA-2018-101210"/>
    <d v="2018-08-25T00:00:00"/>
    <d v="2018-08-28T00:00:00"/>
    <s v="Second Class"/>
    <s v="DW-13540"/>
    <s v="Don Weiss"/>
    <s v="Consumer"/>
    <s v="United States"/>
    <s v="Jackson"/>
    <s v="Tennessee"/>
    <n v="38301"/>
    <x v="0"/>
    <s v="OFF-AR-10003560"/>
    <x v="1"/>
    <s v="Art"/>
    <s v="Zebra Zazzle Fluorescent Highlighters"/>
    <n v="9.7279999999999998"/>
    <n v="2"/>
    <n v="0.2"/>
    <n v="0.97"/>
    <n v="2"/>
    <x v="43"/>
    <n v="3"/>
    <x v="43"/>
  </r>
  <r>
    <n v="1484"/>
    <s v="CA-2018-101210"/>
    <d v="2018-08-25T00:00:00"/>
    <d v="2018-08-28T00:00:00"/>
    <s v="Second Class"/>
    <s v="DW-13540"/>
    <s v="Don Weiss"/>
    <s v="Consumer"/>
    <s v="United States"/>
    <s v="Jackson"/>
    <s v="Tennessee"/>
    <n v="38301"/>
    <x v="0"/>
    <s v="OFF-PA-10000130"/>
    <x v="1"/>
    <s v="Paper"/>
    <s v="Xerox 199"/>
    <n v="3.4239999999999999"/>
    <n v="3"/>
    <n v="0.2"/>
    <n v="0.48"/>
    <n v="2"/>
    <x v="43"/>
    <n v="3"/>
    <x v="43"/>
  </r>
  <r>
    <n v="1485"/>
    <s v="US-2017-108098"/>
    <d v="2017-10-14T00:00:00"/>
    <d v="2017-10-18T00:00:00"/>
    <s v="Standard Class"/>
    <s v="CP-12340"/>
    <s v="Christine Phan"/>
    <s v="Corporate"/>
    <s v="United States"/>
    <s v="Seattle"/>
    <s v="Washington"/>
    <n v="98115"/>
    <x v="1"/>
    <s v="TEC-AC-10000865"/>
    <x v="2"/>
    <s v="Accessories"/>
    <s v="WD My Passport Ultra 500GB Portable External Hard Drive"/>
    <n v="177"/>
    <n v="3"/>
    <n v="0.1"/>
    <n v="12.39"/>
    <n v="1"/>
    <x v="32"/>
    <n v="4"/>
    <x v="32"/>
  </r>
  <r>
    <n v="1486"/>
    <s v="CA-2015-119032"/>
    <d v="2015-11-27T00:00:00"/>
    <d v="2015-12-03T00:00:00"/>
    <s v="Standard Class"/>
    <s v="MS-17770"/>
    <s v="Maxwell Schwartz"/>
    <s v="Consumer"/>
    <s v="United States"/>
    <s v="New York City"/>
    <s v="New York"/>
    <n v="10035"/>
    <x v="3"/>
    <s v="OFF-FA-10003021"/>
    <x v="1"/>
    <s v="Fasteners"/>
    <s v="Staples"/>
    <n v="3.76"/>
    <n v="10"/>
    <n v="0.3"/>
    <n v="-0.45"/>
    <n v="1"/>
    <x v="7"/>
    <n v="4"/>
    <x v="7"/>
  </r>
  <r>
    <n v="1487"/>
    <s v="CA-2016-140410"/>
    <d v="2016-11-03T00:00:00"/>
    <d v="2016-11-07T00:00:00"/>
    <s v="Standard Class"/>
    <s v="CM-12655"/>
    <s v="Corinna Mitchell"/>
    <s v="Home Office"/>
    <s v="United States"/>
    <s v="Los Angeles"/>
    <s v="California"/>
    <n v="90008"/>
    <x v="1"/>
    <s v="TEC-PH-10003580"/>
    <x v="2"/>
    <s v="Phones"/>
    <s v="Cisco IP Phone 7961G-GE VoIP phone"/>
    <n v="1212.848"/>
    <n v="8"/>
    <n v="0.3"/>
    <n v="-242.57"/>
    <n v="3"/>
    <x v="6"/>
    <n v="4"/>
    <x v="6"/>
  </r>
  <r>
    <n v="1488"/>
    <s v="CA-2016-140410"/>
    <d v="2016-11-03T00:00:00"/>
    <d v="2016-11-07T00:00:00"/>
    <s v="Standard Class"/>
    <s v="CM-12655"/>
    <s v="Corinna Mitchell"/>
    <s v="Home Office"/>
    <s v="United States"/>
    <s v="Los Angeles"/>
    <s v="California"/>
    <n v="90008"/>
    <x v="1"/>
    <s v="TEC-AC-10001109"/>
    <x v="2"/>
    <s v="Accessories"/>
    <s v="Logitech Trackman Marble Mouse"/>
    <n v="89.97"/>
    <n v="9"/>
    <n v="0"/>
    <n v="12.6"/>
    <n v="3"/>
    <x v="6"/>
    <n v="4"/>
    <x v="6"/>
  </r>
  <r>
    <n v="1489"/>
    <s v="CA-2016-140410"/>
    <d v="2016-11-03T00:00:00"/>
    <d v="2016-11-07T00:00:00"/>
    <s v="Standard Class"/>
    <s v="CM-12655"/>
    <s v="Corinna Mitchell"/>
    <s v="Home Office"/>
    <s v="United States"/>
    <s v="Los Angeles"/>
    <s v="California"/>
    <n v="90008"/>
    <x v="1"/>
    <s v="FUR-FU-10003347"/>
    <x v="0"/>
    <s v="Furnishings"/>
    <s v="Coloredge Poster Frame"/>
    <n v="42.6"/>
    <n v="4"/>
    <n v="0.2"/>
    <n v="3.41"/>
    <n v="3"/>
    <x v="6"/>
    <n v="4"/>
    <x v="6"/>
  </r>
  <r>
    <n v="1490"/>
    <s v="CA-2015-136280"/>
    <d v="2015-11-29T00:00:00"/>
    <d v="2015-12-06T00:00:00"/>
    <s v="Standard Class"/>
    <s v="Co-12640"/>
    <s v="Corey-Lock"/>
    <s v="Consumer"/>
    <s v="United States"/>
    <s v="Philadelphia"/>
    <s v="Pennsylvania"/>
    <n v="19143"/>
    <x v="3"/>
    <s v="OFF-LA-10000452"/>
    <x v="1"/>
    <s v="Labels"/>
    <s v="Avery 488"/>
    <n v="5.04"/>
    <n v="3"/>
    <n v="0.3"/>
    <n v="-1.61"/>
    <n v="1"/>
    <x v="7"/>
    <n v="4"/>
    <x v="7"/>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n v="9"/>
    <n v="0.3"/>
    <n v="-8.18"/>
    <n v="1"/>
    <x v="4"/>
    <n v="2"/>
    <x v="4"/>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n v="5.88"/>
    <n v="7"/>
    <n v="0.1"/>
    <n v="0.53"/>
    <n v="2"/>
    <x v="23"/>
    <n v="4"/>
    <x v="23"/>
  </r>
  <r>
    <n v="1493"/>
    <s v="CA-2018-166436"/>
    <d v="2018-11-24T00:00:00"/>
    <d v="2018-11-28T00:00:00"/>
    <s v="Standard Class"/>
    <s v="TS-21370"/>
    <s v="Todd Sumrall"/>
    <s v="Corporate"/>
    <s v="United States"/>
    <s v="New York City"/>
    <s v="New York"/>
    <n v="10035"/>
    <x v="3"/>
    <s v="FUR-CH-10000785"/>
    <x v="0"/>
    <s v="Chairs"/>
    <s v="Global Ergonomic Managers Chair"/>
    <n v="977.29200000000003"/>
    <n v="1"/>
    <n v="0"/>
    <n v="127.05"/>
    <n v="2"/>
    <x v="23"/>
    <n v="4"/>
    <x v="23"/>
  </r>
  <r>
    <n v="1494"/>
    <s v="CA-2018-139661"/>
    <d v="2018-10-30T00:00:00"/>
    <d v="2018-11-03T00:00:00"/>
    <s v="Standard Class"/>
    <s v="JW-15220"/>
    <s v="Jane Waco"/>
    <s v="Corporate"/>
    <s v="United States"/>
    <s v="Vancouver"/>
    <s v="Washington"/>
    <n v="98661"/>
    <x v="1"/>
    <s v="FUR-FU-10002885"/>
    <x v="0"/>
    <s v="Furnishings"/>
    <s v="Magna Visual Magnetic Picture Hangers"/>
    <n v="9.64"/>
    <n v="4"/>
    <n v="0"/>
    <n v="0.67"/>
    <n v="1"/>
    <x v="13"/>
    <n v="4"/>
    <x v="13"/>
  </r>
  <r>
    <n v="1495"/>
    <s v="CA-2015-123925"/>
    <d v="2015-12-17T00:00:00"/>
    <d v="2015-12-19T00:00:00"/>
    <s v="Second Class"/>
    <s v="RF-19840"/>
    <s v="Roy FranzÃ¶sisch"/>
    <s v="Consumer"/>
    <s v="United States"/>
    <s v="Columbus"/>
    <s v="Georgia"/>
    <n v="31907"/>
    <x v="0"/>
    <s v="OFF-AR-10002952"/>
    <x v="1"/>
    <s v="Art"/>
    <s v="Stanley Contemporary Battery Pencil Sharpeners"/>
    <n v="40.049999999999997"/>
    <n v="4"/>
    <n v="0.3"/>
    <n v="-4.01"/>
    <n v="1"/>
    <x v="20"/>
    <n v="4"/>
    <x v="20"/>
  </r>
  <r>
    <n v="1496"/>
    <s v="CA-2018-152485"/>
    <d v="2018-09-04T00:00:00"/>
    <d v="2018-09-08T00:00:00"/>
    <s v="Standard Class"/>
    <s v="JD-15790"/>
    <s v="John Dryer"/>
    <s v="Consumer"/>
    <s v="United States"/>
    <s v="Coppell"/>
    <s v="Texas"/>
    <n v="75019"/>
    <x v="2"/>
    <s v="OFF-AR-10003759"/>
    <x v="1"/>
    <s v="Art"/>
    <s v="Crayola Anti Dust Chalk, 12/Pack"/>
    <n v="10.192"/>
    <n v="8"/>
    <n v="0"/>
    <n v="3.57"/>
    <n v="3"/>
    <x v="15"/>
    <n v="3"/>
    <x v="15"/>
  </r>
  <r>
    <n v="1497"/>
    <s v="CA-2018-152485"/>
    <d v="2018-09-04T00:00:00"/>
    <d v="2018-09-08T00:00:00"/>
    <s v="Standard Class"/>
    <s v="JD-15790"/>
    <s v="John Dryer"/>
    <s v="Consumer"/>
    <s v="United States"/>
    <s v="Coppell"/>
    <s v="Texas"/>
    <n v="75019"/>
    <x v="2"/>
    <s v="OFF-ST-10004950"/>
    <x v="1"/>
    <s v="Storage"/>
    <s v="Acco Perma 3000 Stacking Storage Drawers"/>
    <n v="16.783999999999999"/>
    <n v="8"/>
    <n v="0.3"/>
    <n v="-5.87"/>
    <n v="3"/>
    <x v="15"/>
    <n v="3"/>
    <x v="15"/>
  </r>
  <r>
    <n v="1498"/>
    <s v="CA-2018-152485"/>
    <d v="2018-09-04T00:00:00"/>
    <d v="2018-09-08T00:00:00"/>
    <s v="Standard Class"/>
    <s v="JD-15790"/>
    <s v="John Dryer"/>
    <s v="Consumer"/>
    <s v="United States"/>
    <s v="Coppell"/>
    <s v="Texas"/>
    <n v="75019"/>
    <x v="2"/>
    <s v="OFF-AR-10001940"/>
    <x v="1"/>
    <s v="Art"/>
    <s v="Sanford Colorific Eraseable Coloring Pencils, 12 Count"/>
    <n v="13.12"/>
    <n v="6"/>
    <n v="0.1"/>
    <n v="4.07"/>
    <n v="3"/>
    <x v="15"/>
    <n v="3"/>
    <x v="15"/>
  </r>
  <r>
    <n v="1499"/>
    <s v="CA-2017-141586"/>
    <d v="2017-10-17T00:00:00"/>
    <d v="2017-10-20T00:00:00"/>
    <s v="First Class"/>
    <s v="NK-18490"/>
    <s v="Neil Knudson"/>
    <s v="Home Office"/>
    <s v="United States"/>
    <s v="San Francisco"/>
    <s v="California"/>
    <n v="94122"/>
    <x v="1"/>
    <s v="OFF-BI-10003981"/>
    <x v="1"/>
    <s v="Binders"/>
    <s v="Avery Durable Plastic 1&quot; Binders"/>
    <n v="18.16"/>
    <n v="2"/>
    <n v="0.3"/>
    <n v="-2.1800000000000002"/>
    <n v="1"/>
    <x v="32"/>
    <n v="4"/>
    <x v="32"/>
  </r>
  <r>
    <n v="1500"/>
    <s v="CA-2018-130386"/>
    <d v="2018-11-12T00:00:00"/>
    <d v="2018-11-18T00:00:00"/>
    <s v="Standard Class"/>
    <s v="NG-18430"/>
    <s v="Nathan Gelder"/>
    <s v="Consumer"/>
    <s v="United States"/>
    <s v="Austin"/>
    <s v="Texas"/>
    <n v="78745"/>
    <x v="2"/>
    <s v="OFF-PA-10002749"/>
    <x v="1"/>
    <s v="Paper"/>
    <s v="Wirebound Message Books, 5-1/2 x 4 Forms, 2 or 4 Forms per Page"/>
    <n v="16.056000000000001"/>
    <n v="3"/>
    <n v="0.3"/>
    <n v="-3.85"/>
    <n v="3"/>
    <x v="23"/>
    <n v="4"/>
    <x v="23"/>
  </r>
  <r>
    <n v="1501"/>
    <s v="CA-2018-130386"/>
    <d v="2018-11-12T00:00:00"/>
    <d v="2018-11-18T00:00:00"/>
    <s v="Standard Class"/>
    <s v="NG-18430"/>
    <s v="Nathan Gelder"/>
    <s v="Consumer"/>
    <s v="United States"/>
    <s v="Austin"/>
    <s v="Texas"/>
    <n v="78745"/>
    <x v="2"/>
    <s v="OFF-PA-10003823"/>
    <x v="1"/>
    <s v="Paper"/>
    <s v="Xerox 197"/>
    <n v="223.05600000000001"/>
    <n v="8"/>
    <n v="0.3"/>
    <n v="-31.23"/>
    <n v="3"/>
    <x v="23"/>
    <n v="4"/>
    <x v="23"/>
  </r>
  <r>
    <n v="1502"/>
    <s v="CA-2018-130386"/>
    <d v="2018-11-12T00:00:00"/>
    <d v="2018-11-18T00:00:00"/>
    <s v="Standard Class"/>
    <s v="NG-18430"/>
    <s v="Nathan Gelder"/>
    <s v="Consumer"/>
    <s v="United States"/>
    <s v="Austin"/>
    <s v="Texas"/>
    <n v="78745"/>
    <x v="2"/>
    <s v="OFF-ST-10003716"/>
    <x v="1"/>
    <s v="Storage"/>
    <s v="Tennsco Double-Tier Lockers"/>
    <n v="540.048"/>
    <n v="3"/>
    <n v="0.1"/>
    <n v="151.21"/>
    <n v="3"/>
    <x v="23"/>
    <n v="4"/>
    <x v="23"/>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6"/>
    <n v="0.1"/>
    <n v="9.0500000000000007"/>
    <n v="2"/>
    <x v="0"/>
    <n v="4"/>
    <x v="0"/>
  </r>
  <r>
    <n v="1504"/>
    <s v="CA-2017-100468"/>
    <d v="2017-11-24T00:00:00"/>
    <d v="2017-12-01T00:00:00"/>
    <s v="Standard Class"/>
    <s v="AT-10435"/>
    <s v="Alyssa Tate"/>
    <s v="Home Office"/>
    <s v="United States"/>
    <s v="Los Angeles"/>
    <s v="California"/>
    <n v="90045"/>
    <x v="1"/>
    <s v="FUR-FU-10000010"/>
    <x v="0"/>
    <s v="Furnishings"/>
    <s v="DAX Value U-Channel Document Frames, Easel Back"/>
    <n v="9.94"/>
    <n v="2"/>
    <n v="0.3"/>
    <n v="-2.19"/>
    <n v="2"/>
    <x v="0"/>
    <n v="4"/>
    <x v="0"/>
  </r>
  <r>
    <n v="1505"/>
    <s v="CA-2016-153388"/>
    <d v="2016-08-01T00:00:00"/>
    <d v="2016-08-07T00:00:00"/>
    <s v="Standard Class"/>
    <s v="PC-19000"/>
    <s v="Pauline Chand"/>
    <s v="Home Office"/>
    <s v="United States"/>
    <s v="Los Angeles"/>
    <s v="California"/>
    <n v="90004"/>
    <x v="1"/>
    <s v="OFF-AR-10001868"/>
    <x v="1"/>
    <s v="Art"/>
    <s v="Prang Dustless Chalk Sticks"/>
    <n v="6.72"/>
    <n v="9"/>
    <n v="0.3"/>
    <n v="-1.01"/>
    <n v="2"/>
    <x v="37"/>
    <n v="3"/>
    <x v="37"/>
  </r>
  <r>
    <n v="1506"/>
    <s v="CA-2016-153388"/>
    <d v="2016-08-01T00:00:00"/>
    <d v="2016-08-07T00:00:00"/>
    <s v="Standard Class"/>
    <s v="PC-19000"/>
    <s v="Pauline Chand"/>
    <s v="Home Office"/>
    <s v="United States"/>
    <s v="Los Angeles"/>
    <s v="California"/>
    <n v="90004"/>
    <x v="1"/>
    <s v="FUR-TA-10003715"/>
    <x v="0"/>
    <s v="Tables"/>
    <s v="Hon 2111 Invitation Series Corner Table"/>
    <n v="1004.976"/>
    <n v="6"/>
    <n v="0"/>
    <n v="351.74"/>
    <n v="2"/>
    <x v="37"/>
    <n v="3"/>
    <x v="37"/>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n v="17.88"/>
    <n v="4"/>
    <n v="0.3"/>
    <n v="-3.4"/>
    <n v="1"/>
    <x v="22"/>
    <n v="4"/>
    <x v="22"/>
  </r>
  <r>
    <n v="1508"/>
    <s v="CA-2017-134208"/>
    <d v="2017-09-17T00:00:00"/>
    <d v="2017-09-23T00:00:00"/>
    <s v="Standard Class"/>
    <s v="CS-12505"/>
    <s v="Cindy Stewart"/>
    <s v="Consumer"/>
    <s v="United States"/>
    <s v="Columbus"/>
    <s v="Georgia"/>
    <n v="31907"/>
    <x v="0"/>
    <s v="TEC-MA-10004458"/>
    <x v="2"/>
    <s v="Machines"/>
    <s v="Lexmark X 9575 Professional All-in-One Color Printer"/>
    <n v="396"/>
    <n v="2"/>
    <n v="0"/>
    <n v="91.08"/>
    <n v="1"/>
    <x v="21"/>
    <n v="3"/>
    <x v="21"/>
  </r>
  <r>
    <n v="1509"/>
    <s v="CA-2018-108294"/>
    <d v="2018-12-10T00:00:00"/>
    <d v="2018-12-10T00:00:00"/>
    <s v="Same Day"/>
    <s v="LS-16975"/>
    <s v="Lindsay Shagiari"/>
    <s v="Home Office"/>
    <s v="United States"/>
    <s v="Omaha"/>
    <s v="Nebraska"/>
    <n v="68104"/>
    <x v="2"/>
    <s v="OFF-BI-10004965"/>
    <x v="1"/>
    <s v="Binders"/>
    <s v="Ibico Covers for Plastic or Wire Binding Elements"/>
    <n v="34.5"/>
    <n v="10"/>
    <n v="0"/>
    <n v="11.04"/>
    <n v="1"/>
    <x v="22"/>
    <n v="4"/>
    <x v="22"/>
  </r>
  <r>
    <n v="1510"/>
    <s v="CA-2018-103611"/>
    <d v="2018-09-12T00:00:00"/>
    <d v="2018-09-15T00:00:00"/>
    <s v="First Class"/>
    <s v="JM-15535"/>
    <s v="Jessica Myrick"/>
    <s v="Consumer"/>
    <s v="United States"/>
    <s v="Los Angeles"/>
    <s v="California"/>
    <n v="90036"/>
    <x v="1"/>
    <s v="FUR-FU-10004270"/>
    <x v="0"/>
    <s v="Furnishings"/>
    <s v="Eldon Image Series Desk Accessories, Burgundy"/>
    <n v="8.36"/>
    <n v="10"/>
    <n v="0"/>
    <n v="0.84"/>
    <n v="1"/>
    <x v="15"/>
    <n v="3"/>
    <x v="15"/>
  </r>
  <r>
    <n v="1511"/>
    <s v="CA-2018-100384"/>
    <d v="2018-06-24T00:00:00"/>
    <d v="2018-07-01T00:00:00"/>
    <s v="Standard Class"/>
    <s v="NH-18610"/>
    <s v="Nicole Hansen"/>
    <s v="Corporate"/>
    <s v="United States"/>
    <s v="Pomona"/>
    <s v="California"/>
    <n v="91767"/>
    <x v="1"/>
    <s v="OFF-AR-10002135"/>
    <x v="1"/>
    <s v="Art"/>
    <s v="Boston Heavy-Duty Trimline Electric Pencil Sharpeners"/>
    <n v="385.6"/>
    <n v="7"/>
    <n v="0"/>
    <n v="127.25"/>
    <n v="2"/>
    <x v="27"/>
    <n v="2"/>
    <x v="27"/>
  </r>
  <r>
    <n v="1512"/>
    <s v="CA-2018-100384"/>
    <d v="2018-06-24T00:00:00"/>
    <d v="2018-07-01T00:00:00"/>
    <s v="Standard Class"/>
    <s v="NH-18610"/>
    <s v="Nicole Hansen"/>
    <s v="Corporate"/>
    <s v="United States"/>
    <s v="Pomona"/>
    <s v="California"/>
    <n v="91767"/>
    <x v="1"/>
    <s v="OFF-AR-10003514"/>
    <x v="1"/>
    <s v="Art"/>
    <s v="4009 Highlighters by Sanford"/>
    <n v="35.82"/>
    <n v="3"/>
    <n v="0.3"/>
    <n v="-8.9600000000000009"/>
    <n v="2"/>
    <x v="27"/>
    <n v="2"/>
    <x v="27"/>
  </r>
  <r>
    <n v="1513"/>
    <s v="CA-2018-112809"/>
    <d v="2018-08-18T00:00:00"/>
    <d v="2018-08-22T00:00:00"/>
    <s v="Standard Class"/>
    <s v="RA-19915"/>
    <s v="Russell Applegate"/>
    <s v="Consumer"/>
    <s v="United States"/>
    <s v="Dallas"/>
    <s v="Texas"/>
    <n v="75220"/>
    <x v="2"/>
    <s v="OFF-ST-10002276"/>
    <x v="1"/>
    <s v="Storage"/>
    <s v="Safco Steel Mobile File Cart"/>
    <n v="200.06399999999999"/>
    <n v="10"/>
    <n v="0"/>
    <n v="32.01"/>
    <n v="3"/>
    <x v="43"/>
    <n v="3"/>
    <x v="43"/>
  </r>
  <r>
    <n v="1514"/>
    <s v="CA-2018-112809"/>
    <d v="2018-08-18T00:00:00"/>
    <d v="2018-08-22T00:00:00"/>
    <s v="Standard Class"/>
    <s v="RA-19915"/>
    <s v="Russell Applegate"/>
    <s v="Consumer"/>
    <s v="United States"/>
    <s v="Dallas"/>
    <s v="Texas"/>
    <n v="75220"/>
    <x v="2"/>
    <s v="OFF-BI-10001098"/>
    <x v="1"/>
    <s v="Binders"/>
    <s v="Acco D-Ring Binder w/DublLock"/>
    <n v="21.38"/>
    <n v="1"/>
    <n v="0.2"/>
    <n v="4.28"/>
    <n v="3"/>
    <x v="43"/>
    <n v="3"/>
    <x v="43"/>
  </r>
  <r>
    <n v="1515"/>
    <s v="CA-2018-112809"/>
    <d v="2018-08-18T00:00:00"/>
    <d v="2018-08-22T00:00:00"/>
    <s v="Standard Class"/>
    <s v="RA-19915"/>
    <s v="Russell Applegate"/>
    <s v="Consumer"/>
    <s v="United States"/>
    <s v="Dallas"/>
    <s v="Texas"/>
    <n v="75220"/>
    <x v="2"/>
    <s v="OFF-BI-10001636"/>
    <x v="1"/>
    <s v="Binders"/>
    <s v="Ibico Plastic and Wire Spiral Binding Combs"/>
    <n v="6.7439999999999998"/>
    <n v="10"/>
    <n v="0.1"/>
    <n v="1.62"/>
    <n v="3"/>
    <x v="43"/>
    <n v="3"/>
    <x v="43"/>
  </r>
  <r>
    <n v="1516"/>
    <s v="US-2018-160759"/>
    <d v="2018-12-11T00:00:00"/>
    <d v="2018-12-17T00:00:00"/>
    <s v="Standard Class"/>
    <s v="AI-10855"/>
    <s v="Arianne Irving"/>
    <s v="Consumer"/>
    <s v="United States"/>
    <s v="Philadelphia"/>
    <s v="Pennsylvania"/>
    <n v="19120"/>
    <x v="3"/>
    <s v="FUR-CH-10002961"/>
    <x v="0"/>
    <s v="Chairs"/>
    <s v="Leather Task Chair, Black"/>
    <n v="63.686"/>
    <n v="10"/>
    <n v="0.1"/>
    <n v="9.5500000000000007"/>
    <n v="1"/>
    <x v="22"/>
    <n v="4"/>
    <x v="22"/>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n v="1669.6"/>
    <n v="4"/>
    <n v="0"/>
    <n v="233.74"/>
    <n v="1"/>
    <x v="22"/>
    <n v="4"/>
    <x v="22"/>
  </r>
  <r>
    <n v="1518"/>
    <s v="CA-2015-111059"/>
    <d v="2015-02-03T00:00:00"/>
    <d v="2015-02-06T00:00:00"/>
    <s v="Second Class"/>
    <s v="TB-21400"/>
    <s v="Tom Boeckenhauer"/>
    <s v="Consumer"/>
    <s v="United States"/>
    <s v="Seattle"/>
    <s v="Washington"/>
    <n v="98105"/>
    <x v="1"/>
    <s v="OFF-BI-10004593"/>
    <x v="1"/>
    <s v="Binders"/>
    <s v="Ibico Laser Imprintable Binding System Covers"/>
    <n v="83.84"/>
    <n v="5"/>
    <n v="0.3"/>
    <n v="-10.9"/>
    <n v="2"/>
    <x v="45"/>
    <n v="1"/>
    <x v="45"/>
  </r>
  <r>
    <n v="1519"/>
    <s v="CA-2015-111059"/>
    <d v="2015-02-03T00:00:00"/>
    <d v="2015-02-06T00:00:00"/>
    <s v="Second Class"/>
    <s v="TB-21400"/>
    <s v="Tom Boeckenhauer"/>
    <s v="Consumer"/>
    <s v="United States"/>
    <s v="Seattle"/>
    <s v="Washington"/>
    <n v="98105"/>
    <x v="1"/>
    <s v="OFF-BI-10002827"/>
    <x v="1"/>
    <s v="Binders"/>
    <s v="Avery Durable Poly Binders"/>
    <n v="13.272"/>
    <n v="3"/>
    <n v="0.2"/>
    <n v="4.25"/>
    <n v="2"/>
    <x v="45"/>
    <n v="1"/>
    <x v="45"/>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n v="21.335999999999999"/>
    <n v="10"/>
    <n v="0.2"/>
    <n v="7.04"/>
    <n v="1"/>
    <x v="31"/>
    <n v="1"/>
    <x v="31"/>
  </r>
  <r>
    <n v="1521"/>
    <s v="CA-2018-109946"/>
    <d v="2018-04-16T00:00:00"/>
    <d v="2018-04-21T00:00:00"/>
    <s v="Standard Class"/>
    <s v="PL-18925"/>
    <s v="Paul Lucas"/>
    <s v="Home Office"/>
    <s v="United States"/>
    <s v="Chicago"/>
    <s v="Illinois"/>
    <n v="60610"/>
    <x v="2"/>
    <s v="OFF-AR-10001419"/>
    <x v="1"/>
    <s v="Art"/>
    <s v="Newell 325"/>
    <n v="16.52"/>
    <n v="6"/>
    <n v="0"/>
    <n v="2.97"/>
    <n v="1"/>
    <x v="4"/>
    <n v="2"/>
    <x v="4"/>
  </r>
  <r>
    <n v="1522"/>
    <s v="CA-2016-144806"/>
    <d v="2016-12-06T00:00:00"/>
    <d v="2016-12-11T00:00:00"/>
    <s v="Standard Class"/>
    <s v="GH-14425"/>
    <s v="Gary Hwang"/>
    <s v="Consumer"/>
    <s v="United States"/>
    <s v="Tucson"/>
    <s v="Arizona"/>
    <n v="85705"/>
    <x v="1"/>
    <s v="FUR-FU-10002253"/>
    <x v="0"/>
    <s v="Furnishings"/>
    <s v="Howard Miller 13&quot; Diameter Pewter Finish Round Wall Clock"/>
    <n v="206.11199999999999"/>
    <n v="8"/>
    <n v="0.1"/>
    <n v="51.53"/>
    <n v="5"/>
    <x v="14"/>
    <n v="4"/>
    <x v="14"/>
  </r>
  <r>
    <n v="1523"/>
    <s v="CA-2016-144806"/>
    <d v="2016-12-06T00:00:00"/>
    <d v="2016-12-11T00:00:00"/>
    <s v="Standard Class"/>
    <s v="GH-14425"/>
    <s v="Gary Hwang"/>
    <s v="Consumer"/>
    <s v="United States"/>
    <s v="Tucson"/>
    <s v="Arizona"/>
    <n v="85705"/>
    <x v="1"/>
    <s v="OFF-PA-10002586"/>
    <x v="1"/>
    <s v="Paper"/>
    <s v="Xerox 1970"/>
    <n v="19.920000000000002"/>
    <n v="1"/>
    <n v="0"/>
    <n v="1.2"/>
    <n v="5"/>
    <x v="14"/>
    <n v="4"/>
    <x v="14"/>
  </r>
  <r>
    <n v="1524"/>
    <s v="CA-2016-144806"/>
    <d v="2016-12-06T00:00:00"/>
    <d v="2016-12-11T00:00:00"/>
    <s v="Standard Class"/>
    <s v="GH-14425"/>
    <s v="Gary Hwang"/>
    <s v="Consumer"/>
    <s v="United States"/>
    <s v="Tucson"/>
    <s v="Arizona"/>
    <n v="85705"/>
    <x v="1"/>
    <s v="OFF-PA-10003039"/>
    <x v="1"/>
    <s v="Paper"/>
    <s v="Xerox 1960"/>
    <n v="198.27199999999999"/>
    <n v="9"/>
    <n v="0.1"/>
    <n v="45.6"/>
    <n v="5"/>
    <x v="14"/>
    <n v="4"/>
    <x v="14"/>
  </r>
  <r>
    <n v="1525"/>
    <s v="CA-2016-144806"/>
    <d v="2016-12-06T00:00:00"/>
    <d v="2016-12-11T00:00:00"/>
    <s v="Standard Class"/>
    <s v="GH-14425"/>
    <s v="Gary Hwang"/>
    <s v="Consumer"/>
    <s v="United States"/>
    <s v="Tucson"/>
    <s v="Arizona"/>
    <n v="85705"/>
    <x v="1"/>
    <s v="OFF-ST-10004804"/>
    <x v="1"/>
    <s v="Storage"/>
    <s v="Belkin 19&quot; Vented Equipment Shelf, Black"/>
    <n v="247.10400000000001"/>
    <n v="1"/>
    <n v="0"/>
    <n v="46.95"/>
    <n v="5"/>
    <x v="14"/>
    <n v="4"/>
    <x v="14"/>
  </r>
  <r>
    <n v="1526"/>
    <s v="CA-2016-144806"/>
    <d v="2016-12-06T00:00:00"/>
    <d v="2016-12-11T00:00:00"/>
    <s v="Standard Class"/>
    <s v="GH-14425"/>
    <s v="Gary Hwang"/>
    <s v="Consumer"/>
    <s v="United States"/>
    <s v="Tucson"/>
    <s v="Arizona"/>
    <n v="85705"/>
    <x v="1"/>
    <s v="OFF-AR-10004042"/>
    <x v="1"/>
    <s v="Art"/>
    <s v="BOSTON Model 1800 Electric Pencil Sharpeners, Putty/Woodgrain"/>
    <n v="86.304000000000002"/>
    <n v="6"/>
    <n v="0"/>
    <n v="25.89"/>
    <n v="5"/>
    <x v="14"/>
    <n v="4"/>
    <x v="14"/>
  </r>
  <r>
    <n v="1527"/>
    <s v="CA-2017-122392"/>
    <d v="2017-07-22T00:00:00"/>
    <d v="2017-07-27T00:00:00"/>
    <s v="Standard Class"/>
    <s v="CJ-12010"/>
    <s v="Caroline Jumper"/>
    <s v="Consumer"/>
    <s v="United States"/>
    <s v="Allentown"/>
    <s v="Pennsylvania"/>
    <n v="18103"/>
    <x v="3"/>
    <s v="OFF-AR-10002221"/>
    <x v="1"/>
    <s v="Art"/>
    <s v="12 Colored Short Pencils"/>
    <n v="4.16"/>
    <n v="2"/>
    <n v="0.3"/>
    <n v="-0.46"/>
    <n v="2"/>
    <x v="16"/>
    <n v="3"/>
    <x v="16"/>
  </r>
  <r>
    <n v="1528"/>
    <s v="CA-2017-122392"/>
    <d v="2017-07-22T00:00:00"/>
    <d v="2017-07-27T00:00:00"/>
    <s v="Standard Class"/>
    <s v="CJ-12010"/>
    <s v="Caroline Jumper"/>
    <s v="Consumer"/>
    <s v="United States"/>
    <s v="Allentown"/>
    <s v="Pennsylvania"/>
    <n v="18103"/>
    <x v="3"/>
    <s v="FUR-FU-10002456"/>
    <x v="0"/>
    <s v="Furnishings"/>
    <s v="Master Caster Door Stop, Large Neon Orange"/>
    <n v="11.648"/>
    <n v="2"/>
    <n v="0.2"/>
    <n v="1.86"/>
    <n v="2"/>
    <x v="16"/>
    <n v="3"/>
    <x v="16"/>
  </r>
  <r>
    <n v="1529"/>
    <s v="CA-2016-148432"/>
    <d v="2016-11-07T00:00:00"/>
    <d v="2016-11-10T00:00:00"/>
    <s v="Second Class"/>
    <s v="MC-18130"/>
    <s v="Mike Caudle"/>
    <s v="Corporate"/>
    <s v="United States"/>
    <s v="Newark"/>
    <s v="Delaware"/>
    <n v="19711"/>
    <x v="3"/>
    <s v="OFF-FA-10004968"/>
    <x v="1"/>
    <s v="Fasteners"/>
    <s v="Rubber Band Ball"/>
    <n v="26.18"/>
    <n v="7"/>
    <n v="0"/>
    <n v="7.85"/>
    <n v="2"/>
    <x v="6"/>
    <n v="4"/>
    <x v="6"/>
  </r>
  <r>
    <n v="1530"/>
    <s v="CA-2016-148432"/>
    <d v="2016-11-07T00:00:00"/>
    <d v="2016-11-10T00:00:00"/>
    <s v="Second Class"/>
    <s v="MC-18130"/>
    <s v="Mike Caudle"/>
    <s v="Corporate"/>
    <s v="United States"/>
    <s v="Newark"/>
    <s v="Delaware"/>
    <n v="19711"/>
    <x v="3"/>
    <s v="OFF-PA-10001274"/>
    <x v="1"/>
    <s v="Paper"/>
    <s v="Loose Memo Sheets"/>
    <n v="7.3"/>
    <n v="1"/>
    <n v="0"/>
    <n v="1.61"/>
    <n v="2"/>
    <x v="6"/>
    <n v="4"/>
    <x v="6"/>
  </r>
  <r>
    <n v="1531"/>
    <s v="CA-2016-103793"/>
    <d v="2016-03-26T00:00:00"/>
    <d v="2016-03-31T00:00:00"/>
    <s v="Standard Class"/>
    <s v="BV-11245"/>
    <s v="Benjamin Venier"/>
    <s v="Corporate"/>
    <s v="United States"/>
    <s v="Miami"/>
    <s v="Florida"/>
    <n v="33142"/>
    <x v="0"/>
    <s v="OFF-PA-10001125"/>
    <x v="1"/>
    <s v="Paper"/>
    <s v="Xerox 1988"/>
    <n v="74.352000000000004"/>
    <n v="3"/>
    <n v="0"/>
    <n v="12.64"/>
    <n v="1"/>
    <x v="29"/>
    <n v="1"/>
    <x v="29"/>
  </r>
  <r>
    <n v="1532"/>
    <s v="CA-2018-159884"/>
    <d v="2018-08-31T00:00:00"/>
    <d v="2018-09-05T00:00:00"/>
    <s v="Standard Class"/>
    <s v="JF-15490"/>
    <s v="Jeremy Farry"/>
    <s v="Consumer"/>
    <s v="United States"/>
    <s v="Tempe"/>
    <s v="Arizona"/>
    <n v="85281"/>
    <x v="1"/>
    <s v="OFF-ST-10000344"/>
    <x v="1"/>
    <s v="Storage"/>
    <s v="Neat Ideas Personal Hanging Folder Files, Black"/>
    <n v="10.744"/>
    <n v="3"/>
    <n v="0.3"/>
    <n v="-3.12"/>
    <n v="2"/>
    <x v="43"/>
    <n v="3"/>
    <x v="43"/>
  </r>
  <r>
    <n v="1533"/>
    <s v="CA-2018-159884"/>
    <d v="2018-08-31T00:00:00"/>
    <d v="2018-09-05T00:00:00"/>
    <s v="Standard Class"/>
    <s v="JF-15490"/>
    <s v="Jeremy Farry"/>
    <s v="Consumer"/>
    <s v="United States"/>
    <s v="Tempe"/>
    <s v="Arizona"/>
    <n v="85281"/>
    <x v="1"/>
    <s v="OFF-FA-10000585"/>
    <x v="1"/>
    <s v="Fasteners"/>
    <s v="OIC Bulk Pack Metal Binder Clips"/>
    <n v="8.3759999999999994"/>
    <n v="9"/>
    <n v="0"/>
    <n v="2.0099999999999998"/>
    <n v="2"/>
    <x v="43"/>
    <n v="3"/>
    <x v="43"/>
  </r>
  <r>
    <n v="1534"/>
    <s v="CA-2017-139885"/>
    <d v="2017-12-04T00:00:00"/>
    <d v="2017-12-08T00:00:00"/>
    <s v="Standard Class"/>
    <s v="EB-13840"/>
    <s v="Ellis Ballard"/>
    <s v="Corporate"/>
    <s v="United States"/>
    <s v="New York City"/>
    <s v="New York"/>
    <n v="10035"/>
    <x v="3"/>
    <s v="OFF-ST-10003324"/>
    <x v="1"/>
    <s v="Storage"/>
    <s v="Belkin OmniView SE Rackmount Kit"/>
    <n v="212.88"/>
    <n v="1"/>
    <n v="0.2"/>
    <n v="72.38"/>
    <n v="1"/>
    <x v="5"/>
    <n v="4"/>
    <x v="5"/>
  </r>
  <r>
    <n v="1535"/>
    <s v="CA-2018-124086"/>
    <d v="2018-02-10T00:00:00"/>
    <d v="2018-02-14T00:00:00"/>
    <s v="Standard Class"/>
    <s v="MP-18175"/>
    <s v="Mike Pelletier"/>
    <s v="Home Office"/>
    <s v="United States"/>
    <s v="Laguna Niguel"/>
    <s v="California"/>
    <n v="92677"/>
    <x v="1"/>
    <s v="FUR-BO-10004015"/>
    <x v="0"/>
    <s v="Bookcases"/>
    <s v="Bush Andora Bookcase, Maple/Graphite Gray Finish"/>
    <n v="203.983"/>
    <n v="5"/>
    <n v="0.3"/>
    <n v="-44.88"/>
    <n v="1"/>
    <x v="31"/>
    <n v="1"/>
    <x v="31"/>
  </r>
  <r>
    <n v="1536"/>
    <s v="CA-2017-112389"/>
    <d v="2017-10-29T00:00:00"/>
    <d v="2017-11-02T00:00:00"/>
    <s v="Standard Class"/>
    <s v="JM-15655"/>
    <s v="Jim Mitchum"/>
    <s v="Corporate"/>
    <s v="United States"/>
    <s v="Bridgeton"/>
    <s v="New Jersey"/>
    <n v="8302"/>
    <x v="3"/>
    <s v="OFF-ST-10000419"/>
    <x v="1"/>
    <s v="Storage"/>
    <s v="Rogers Jumbo File, Granite"/>
    <n v="40.74"/>
    <n v="9"/>
    <n v="0.3"/>
    <n v="-5.7"/>
    <n v="2"/>
    <x v="32"/>
    <n v="4"/>
    <x v="32"/>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n v="11.67"/>
    <n v="2"/>
    <n v="0.3"/>
    <n v="-0.57999999999999996"/>
    <n v="2"/>
    <x v="32"/>
    <n v="4"/>
    <x v="32"/>
  </r>
  <r>
    <n v="1538"/>
    <s v="CA-2018-121888"/>
    <d v="2018-09-15T00:00:00"/>
    <d v="2018-09-17T00:00:00"/>
    <s v="Second Class"/>
    <s v="CL-11890"/>
    <s v="Carl Ludwig"/>
    <s v="Consumer"/>
    <s v="United States"/>
    <s v="Everett"/>
    <s v="Massachusetts"/>
    <n v="2149"/>
    <x v="3"/>
    <s v="TEC-PH-10000439"/>
    <x v="2"/>
    <s v="Phones"/>
    <s v="GE DSL Phone Line Filter"/>
    <n v="39.99"/>
    <n v="2"/>
    <n v="0.2"/>
    <n v="2.8"/>
    <n v="4"/>
    <x v="15"/>
    <n v="3"/>
    <x v="15"/>
  </r>
  <r>
    <n v="1539"/>
    <s v="CA-2018-121888"/>
    <d v="2018-09-15T00:00:00"/>
    <d v="2018-09-17T00:00:00"/>
    <s v="Second Class"/>
    <s v="CL-11890"/>
    <s v="Carl Ludwig"/>
    <s v="Consumer"/>
    <s v="United States"/>
    <s v="Everett"/>
    <s v="Massachusetts"/>
    <n v="2149"/>
    <x v="3"/>
    <s v="OFF-AR-10003478"/>
    <x v="1"/>
    <s v="Art"/>
    <s v="Avery Hi-Liter EverBold Pen Style Fluorescent Highlighters, 4/Pack"/>
    <n v="16.28"/>
    <n v="6"/>
    <n v="0.3"/>
    <n v="-4.5599999999999996"/>
    <n v="4"/>
    <x v="15"/>
    <n v="3"/>
    <x v="15"/>
  </r>
  <r>
    <n v="1540"/>
    <s v="CA-2018-121888"/>
    <d v="2018-09-15T00:00:00"/>
    <d v="2018-09-17T00:00:00"/>
    <s v="Second Class"/>
    <s v="CL-11890"/>
    <s v="Carl Ludwig"/>
    <s v="Consumer"/>
    <s v="United States"/>
    <s v="Everett"/>
    <s v="Massachusetts"/>
    <n v="2149"/>
    <x v="3"/>
    <s v="FUR-BO-10002545"/>
    <x v="0"/>
    <s v="Bookcases"/>
    <s v="Atlantic Metals Mobile 3-Shelf Bookcases, Custom Colors"/>
    <n v="782.94"/>
    <n v="1"/>
    <n v="0"/>
    <n v="274.02999999999997"/>
    <n v="4"/>
    <x v="15"/>
    <n v="3"/>
    <x v="15"/>
  </r>
  <r>
    <n v="1541"/>
    <s v="CA-2018-121888"/>
    <d v="2018-09-15T00:00:00"/>
    <d v="2018-09-17T00:00:00"/>
    <s v="Second Class"/>
    <s v="CL-11890"/>
    <s v="Carl Ludwig"/>
    <s v="Consumer"/>
    <s v="United States"/>
    <s v="Everett"/>
    <s v="Massachusetts"/>
    <n v="2149"/>
    <x v="3"/>
    <s v="OFF-BI-10001765"/>
    <x v="1"/>
    <s v="Binders"/>
    <s v="Wilson Jones Heavy-Duty Casebound Ring Binders with Metal Hinges"/>
    <n v="242.48"/>
    <n v="9"/>
    <n v="0.2"/>
    <n v="38.799999999999997"/>
    <n v="4"/>
    <x v="15"/>
    <n v="3"/>
    <x v="15"/>
  </r>
  <r>
    <n v="1542"/>
    <s v="CA-2015-166884"/>
    <d v="2015-03-11T00:00:00"/>
    <d v="2015-03-16T00:00:00"/>
    <s v="Second Class"/>
    <s v="CK-12205"/>
    <s v="Chloris Kastensmidt"/>
    <s v="Consumer"/>
    <s v="United States"/>
    <s v="Columbus"/>
    <s v="Ohio"/>
    <n v="43229"/>
    <x v="3"/>
    <s v="FUR-FU-10003981"/>
    <x v="0"/>
    <s v="Furnishings"/>
    <s v="Eldon Wave Desk Accessories"/>
    <n v="8.32"/>
    <n v="2"/>
    <n v="0.1"/>
    <n v="1.25"/>
    <n v="2"/>
    <x v="34"/>
    <n v="1"/>
    <x v="34"/>
  </r>
  <r>
    <n v="1543"/>
    <s v="CA-2015-166884"/>
    <d v="2015-03-11T00:00:00"/>
    <d v="2015-03-16T00:00:00"/>
    <s v="Second Class"/>
    <s v="CK-12205"/>
    <s v="Chloris Kastensmidt"/>
    <s v="Consumer"/>
    <s v="United States"/>
    <s v="Columbus"/>
    <s v="Ohio"/>
    <n v="43229"/>
    <x v="3"/>
    <s v="OFF-FA-10001561"/>
    <x v="1"/>
    <s v="Fasteners"/>
    <s v="Stockwell Push Pins"/>
    <n v="10.464"/>
    <n v="9"/>
    <n v="0.2"/>
    <n v="3.66"/>
    <n v="2"/>
    <x v="34"/>
    <n v="1"/>
    <x v="34"/>
  </r>
  <r>
    <n v="1544"/>
    <s v="CA-2015-107181"/>
    <d v="2015-02-04T00:00:00"/>
    <d v="2015-02-08T00:00:00"/>
    <s v="Standard Class"/>
    <s v="DB-13270"/>
    <s v="Deborah Brumfield"/>
    <s v="Home Office"/>
    <s v="United States"/>
    <s v="San Diego"/>
    <s v="California"/>
    <n v="92024"/>
    <x v="1"/>
    <s v="OFF-BI-10004230"/>
    <x v="1"/>
    <s v="Binders"/>
    <s v="GBC Recycled Grain Textured Covers"/>
    <n v="82.896000000000001"/>
    <n v="1"/>
    <n v="0.3"/>
    <n v="-8.2899999999999991"/>
    <n v="2"/>
    <x v="45"/>
    <n v="1"/>
    <x v="45"/>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n v="34.24"/>
    <n v="5"/>
    <n v="0.1"/>
    <n v="6.16"/>
    <n v="2"/>
    <x v="45"/>
    <n v="1"/>
    <x v="45"/>
  </r>
  <r>
    <n v="1546"/>
    <s v="CA-2015-150245"/>
    <d v="2015-12-31T00:00:00"/>
    <d v="2016-01-04T00:00:00"/>
    <s v="Second Class"/>
    <s v="PC-18745"/>
    <s v="Pamela Coakley"/>
    <s v="Corporate"/>
    <s v="United States"/>
    <s v="Watertown"/>
    <s v="New York"/>
    <n v="13601"/>
    <x v="3"/>
    <s v="FUR-BO-10002613"/>
    <x v="0"/>
    <s v="Bookcases"/>
    <s v="Atlantic Metals Mobile 4-Shelf Bookcases, Custom Colors"/>
    <n v="1573.4880000000001"/>
    <n v="1"/>
    <n v="0.1"/>
    <n v="534.99"/>
    <n v="1"/>
    <x v="20"/>
    <n v="4"/>
    <x v="20"/>
  </r>
  <r>
    <n v="1547"/>
    <s v="CA-2016-111395"/>
    <d v="2016-11-23T00:00:00"/>
    <d v="2016-11-27T00:00:00"/>
    <s v="Standard Class"/>
    <s v="VB-21745"/>
    <s v="Victoria Brennan"/>
    <s v="Corporate"/>
    <s v="United States"/>
    <s v="San Antonio"/>
    <s v="Texas"/>
    <n v="78207"/>
    <x v="2"/>
    <s v="OFF-PA-10000994"/>
    <x v="1"/>
    <s v="Paper"/>
    <s v="Xerox 1915"/>
    <n v="335.52"/>
    <n v="6"/>
    <n v="0.2"/>
    <n v="87.24"/>
    <n v="3"/>
    <x v="6"/>
    <n v="4"/>
    <x v="6"/>
  </r>
  <r>
    <n v="1548"/>
    <s v="CA-2016-111395"/>
    <d v="2016-11-23T00:00:00"/>
    <d v="2016-11-27T00:00:00"/>
    <s v="Standard Class"/>
    <s v="VB-21745"/>
    <s v="Victoria Brennan"/>
    <s v="Corporate"/>
    <s v="United States"/>
    <s v="San Antonio"/>
    <s v="Texas"/>
    <n v="78207"/>
    <x v="2"/>
    <s v="OFF-BI-10002867"/>
    <x v="1"/>
    <s v="Binders"/>
    <s v="GBC Recycled Regency Composition Covers"/>
    <n v="23.911999999999999"/>
    <n v="3"/>
    <n v="0"/>
    <n v="3.59"/>
    <n v="3"/>
    <x v="6"/>
    <n v="4"/>
    <x v="6"/>
  </r>
  <r>
    <n v="1549"/>
    <s v="CA-2016-111395"/>
    <d v="2016-11-23T00:00:00"/>
    <d v="2016-11-27T00:00:00"/>
    <s v="Standard Class"/>
    <s v="VB-21745"/>
    <s v="Victoria Brennan"/>
    <s v="Corporate"/>
    <s v="United States"/>
    <s v="San Antonio"/>
    <s v="Texas"/>
    <n v="78207"/>
    <x v="2"/>
    <s v="OFF-ST-10001291"/>
    <x v="1"/>
    <s v="Storage"/>
    <s v="Tenex Personal Self-Stacking Standard File Box, Black/Gray"/>
    <n v="27.056000000000001"/>
    <n v="10"/>
    <n v="0"/>
    <n v="7.03"/>
    <n v="3"/>
    <x v="6"/>
    <n v="4"/>
    <x v="6"/>
  </r>
  <r>
    <n v="1550"/>
    <s v="CA-2015-134278"/>
    <d v="2015-07-06T00:00:00"/>
    <d v="2015-07-08T00:00:00"/>
    <s v="First Class"/>
    <s v="EP-13915"/>
    <s v="Emily Phan"/>
    <s v="Consumer"/>
    <s v="United States"/>
    <s v="New York City"/>
    <s v="New York"/>
    <n v="10011"/>
    <x v="3"/>
    <s v="TEC-CO-10001046"/>
    <x v="2"/>
    <s v="Copiers"/>
    <s v="Canon Imageclass D680 Copier / Fax"/>
    <n v="559.99199999999996"/>
    <n v="3"/>
    <n v="0"/>
    <n v="39.200000000000003"/>
    <n v="1"/>
    <x v="39"/>
    <n v="3"/>
    <x v="39"/>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n v="9.3239999999999998"/>
    <n v="7"/>
    <n v="0.2"/>
    <n v="1.49"/>
    <n v="1"/>
    <x v="23"/>
    <n v="4"/>
    <x v="23"/>
  </r>
  <r>
    <n v="1552"/>
    <s v="CA-2017-159345"/>
    <d v="2017-06-17T00:00:00"/>
    <d v="2017-06-22T00:00:00"/>
    <s v="Standard Class"/>
    <s v="IG-15085"/>
    <s v="Ivan Gibson"/>
    <s v="Consumer"/>
    <s v="United States"/>
    <s v="San Diego"/>
    <s v="California"/>
    <n v="92024"/>
    <x v="1"/>
    <s v="OFF-PA-10000806"/>
    <x v="1"/>
    <s v="Paper"/>
    <s v="Xerox 1934"/>
    <n v="111.96"/>
    <n v="8"/>
    <n v="0"/>
    <n v="16.79"/>
    <n v="1"/>
    <x v="1"/>
    <n v="2"/>
    <x v="1"/>
  </r>
  <r>
    <n v="1553"/>
    <s v="CA-2015-130274"/>
    <d v="2015-05-03T00:00:00"/>
    <d v="2015-05-05T00:00:00"/>
    <s v="First Class"/>
    <s v="JS-15940"/>
    <s v="Joni Sundaresam"/>
    <s v="Home Office"/>
    <s v="United States"/>
    <s v="Appleton"/>
    <s v="Wisconsin"/>
    <n v="54915"/>
    <x v="2"/>
    <s v="OFF-LA-10002195"/>
    <x v="1"/>
    <s v="Labels"/>
    <s v="Avery 481"/>
    <n v="21.56"/>
    <n v="7"/>
    <n v="0.2"/>
    <n v="7.33"/>
    <n v="1"/>
    <x v="8"/>
    <n v="2"/>
    <x v="8"/>
  </r>
  <r>
    <n v="1554"/>
    <s v="CA-2018-158386"/>
    <d v="2018-10-16T00:00:00"/>
    <d v="2018-10-21T00:00:00"/>
    <s v="Standard Class"/>
    <s v="BO-11425"/>
    <s v="Bobby Odegard"/>
    <s v="Consumer"/>
    <s v="United States"/>
    <s v="Richmond"/>
    <s v="Kentucky"/>
    <n v="40475"/>
    <x v="0"/>
    <s v="OFF-BI-10003719"/>
    <x v="1"/>
    <s v="Binders"/>
    <s v="Large Capacity Hanging Post Binders"/>
    <n v="124.75"/>
    <n v="10"/>
    <n v="0"/>
    <n v="9.98"/>
    <n v="1"/>
    <x v="13"/>
    <n v="4"/>
    <x v="13"/>
  </r>
  <r>
    <n v="1555"/>
    <s v="CA-2016-111507"/>
    <d v="2016-02-06T00:00:00"/>
    <d v="2016-02-13T00:00:00"/>
    <s v="Standard Class"/>
    <s v="VW-21775"/>
    <s v="Victoria Wilson"/>
    <s v="Corporate"/>
    <s v="United States"/>
    <s v="Bellevue"/>
    <s v="Washington"/>
    <n v="98006"/>
    <x v="1"/>
    <s v="OFF-AR-10001315"/>
    <x v="1"/>
    <s v="Art"/>
    <s v="Newell 310"/>
    <n v="5.28"/>
    <n v="8"/>
    <n v="0.3"/>
    <n v="-0.42"/>
    <n v="1"/>
    <x v="36"/>
    <n v="1"/>
    <x v="36"/>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n v="91.96"/>
    <n v="9"/>
    <n v="0"/>
    <n v="11.95"/>
    <n v="1"/>
    <x v="15"/>
    <n v="3"/>
    <x v="15"/>
  </r>
  <r>
    <n v="1557"/>
    <s v="CA-2017-109176"/>
    <d v="2017-05-09T00:00:00"/>
    <d v="2017-05-15T00:00:00"/>
    <s v="Standard Class"/>
    <s v="JW-16075"/>
    <s v="Julia West"/>
    <s v="Consumer"/>
    <s v="United States"/>
    <s v="Philadelphia"/>
    <s v="Pennsylvania"/>
    <n v="19140"/>
    <x v="3"/>
    <s v="OFF-EN-10003134"/>
    <x v="1"/>
    <s v="Envelopes"/>
    <s v="Staple envelope"/>
    <n v="9.3439999999999994"/>
    <n v="8"/>
    <n v="0.2"/>
    <n v="2.34"/>
    <n v="2"/>
    <x v="35"/>
    <n v="2"/>
    <x v="35"/>
  </r>
  <r>
    <n v="1558"/>
    <s v="CA-2017-109176"/>
    <d v="2017-05-09T00:00:00"/>
    <d v="2017-05-15T00:00:00"/>
    <s v="Standard Class"/>
    <s v="JW-16075"/>
    <s v="Julia West"/>
    <s v="Consumer"/>
    <s v="United States"/>
    <s v="Philadelphia"/>
    <s v="Pennsylvania"/>
    <n v="19140"/>
    <x v="3"/>
    <s v="OFF-AR-10001955"/>
    <x v="1"/>
    <s v="Art"/>
    <s v="Newell 319"/>
    <n v="79.36"/>
    <n v="9"/>
    <n v="0"/>
    <n v="3.97"/>
    <n v="2"/>
    <x v="35"/>
    <n v="2"/>
    <x v="35"/>
  </r>
  <r>
    <n v="1559"/>
    <s v="CA-2016-112116"/>
    <d v="2016-03-16T00:00:00"/>
    <d v="2016-03-18T00:00:00"/>
    <s v="Second Class"/>
    <s v="JE-15475"/>
    <s v="Jeremy Ellison"/>
    <s v="Consumer"/>
    <s v="United States"/>
    <s v="Seattle"/>
    <s v="Washington"/>
    <n v="98103"/>
    <x v="1"/>
    <s v="FUR-TA-10001039"/>
    <x v="0"/>
    <s v="Tables"/>
    <s v="KI Adjustable-Height Table"/>
    <n v="171.96"/>
    <n v="7"/>
    <n v="0.2"/>
    <n v="25.79"/>
    <n v="1"/>
    <x v="29"/>
    <n v="1"/>
    <x v="29"/>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n v="35.351999999999997"/>
    <n v="5"/>
    <n v="0.3"/>
    <n v="-7.42"/>
    <n v="1"/>
    <x v="25"/>
    <n v="2"/>
    <x v="25"/>
  </r>
  <r>
    <n v="1561"/>
    <s v="CA-2015-105172"/>
    <d v="2015-04-04T00:00:00"/>
    <d v="2015-04-09T00:00:00"/>
    <s v="Standard Class"/>
    <s v="PK-18910"/>
    <s v="Paul Knutson"/>
    <s v="Home Office"/>
    <s v="United States"/>
    <s v="San Francisco"/>
    <s v="California"/>
    <n v="94109"/>
    <x v="1"/>
    <s v="OFF-LA-10001641"/>
    <x v="1"/>
    <s v="Labels"/>
    <s v="Avery 518"/>
    <n v="18.899999999999999"/>
    <n v="10"/>
    <n v="0.2"/>
    <n v="6.24"/>
    <n v="1"/>
    <x v="41"/>
    <n v="2"/>
    <x v="41"/>
  </r>
  <r>
    <n v="1562"/>
    <s v="CA-2018-107293"/>
    <d v="2018-09-05T00:00:00"/>
    <d v="2018-09-06T00:00:00"/>
    <s v="First Class"/>
    <s v="CS-12400"/>
    <s v="Christopher Schild"/>
    <s v="Home Office"/>
    <s v="United States"/>
    <s v="Seattle"/>
    <s v="Washington"/>
    <n v="98115"/>
    <x v="1"/>
    <s v="OFF-AR-10003732"/>
    <x v="1"/>
    <s v="Art"/>
    <s v="Newell 333"/>
    <n v="2.78"/>
    <n v="6"/>
    <n v="0.3"/>
    <n v="-0.33"/>
    <n v="1"/>
    <x v="15"/>
    <n v="3"/>
    <x v="15"/>
  </r>
  <r>
    <n v="1563"/>
    <s v="US-2018-102890"/>
    <d v="2018-06-30T00:00:00"/>
    <d v="2018-06-30T00:00:00"/>
    <s v="Same Day"/>
    <s v="SG-20470"/>
    <s v="Sheri Gordon"/>
    <s v="Consumer"/>
    <s v="United States"/>
    <s v="New York City"/>
    <s v="New York"/>
    <n v="10011"/>
    <x v="3"/>
    <s v="FUR-TA-10000577"/>
    <x v="0"/>
    <s v="Tables"/>
    <s v="Bretford CR4500 Series Slim Rectangular Table"/>
    <n v="1044.6300000000001"/>
    <n v="8"/>
    <n v="0.3"/>
    <n v="-365.62"/>
    <n v="1"/>
    <x v="27"/>
    <n v="2"/>
    <x v="27"/>
  </r>
  <r>
    <n v="1564"/>
    <s v="CA-2016-158554"/>
    <d v="2016-11-09T00:00:00"/>
    <d v="2016-11-09T00:00:00"/>
    <s v="Same Day"/>
    <s v="CM-12190"/>
    <s v="Charlotte Melton"/>
    <s v="Consumer"/>
    <s v="United States"/>
    <s v="Philadelphia"/>
    <s v="Pennsylvania"/>
    <n v="19134"/>
    <x v="3"/>
    <s v="OFF-PA-10004000"/>
    <x v="1"/>
    <s v="Paper"/>
    <s v="While You Were Out Pads, 50 per Pad, 4 x 5 1/4, Green Cycle"/>
    <n v="11.352"/>
    <n v="2"/>
    <n v="0.2"/>
    <n v="3.18"/>
    <n v="1"/>
    <x v="6"/>
    <n v="4"/>
    <x v="6"/>
  </r>
  <r>
    <n v="1565"/>
    <s v="CA-2015-116239"/>
    <d v="2015-03-04T00:00:00"/>
    <d v="2015-03-04T00:00:00"/>
    <s v="Same Day"/>
    <s v="CL-12565"/>
    <s v="Clay Ludtke"/>
    <s v="Consumer"/>
    <s v="United States"/>
    <s v="Columbia"/>
    <s v="South Carolina"/>
    <n v="29203"/>
    <x v="0"/>
    <s v="OFF-ST-10001370"/>
    <x v="1"/>
    <s v="Storage"/>
    <s v="Sensible Storage WireTech Storage Systems"/>
    <n v="354.9"/>
    <n v="7"/>
    <n v="0.2"/>
    <n v="110.02"/>
    <n v="1"/>
    <x v="34"/>
    <n v="1"/>
    <x v="34"/>
  </r>
  <r>
    <n v="1566"/>
    <s v="CA-2016-132101"/>
    <d v="2016-03-19T00:00:00"/>
    <d v="2016-03-25T00:00:00"/>
    <s v="Standard Class"/>
    <s v="JO-15550"/>
    <s v="Jesus Ocampo"/>
    <s v="Home Office"/>
    <s v="United States"/>
    <s v="Seattle"/>
    <s v="Washington"/>
    <n v="98105"/>
    <x v="1"/>
    <s v="TEC-PH-10004539"/>
    <x v="2"/>
    <s v="Phones"/>
    <s v="Wireless Extenders zBoost YX545 SOHO Signal Booster"/>
    <n v="453.57600000000002"/>
    <n v="4"/>
    <n v="0.1"/>
    <n v="154.22"/>
    <n v="1"/>
    <x v="29"/>
    <n v="1"/>
    <x v="29"/>
  </r>
  <r>
    <n v="1567"/>
    <s v="CA-2016-129112"/>
    <d v="2016-11-29T00:00:00"/>
    <d v="2016-11-30T00:00:00"/>
    <s v="First Class"/>
    <s v="AW-10840"/>
    <s v="Anthony Witt"/>
    <s v="Consumer"/>
    <s v="United States"/>
    <s v="Allen"/>
    <s v="Texas"/>
    <n v="75002"/>
    <x v="2"/>
    <s v="TEC-AC-10003038"/>
    <x v="2"/>
    <s v="Accessories"/>
    <s v="Kingston Digital DataTraveler 16GB USB 2.0"/>
    <n v="21.48"/>
    <n v="3"/>
    <n v="0"/>
    <n v="7.52"/>
    <n v="2"/>
    <x v="6"/>
    <n v="4"/>
    <x v="6"/>
  </r>
  <r>
    <n v="1568"/>
    <s v="CA-2016-129112"/>
    <d v="2016-11-29T00:00:00"/>
    <d v="2016-11-30T00:00:00"/>
    <s v="First Class"/>
    <s v="AW-10840"/>
    <s v="Anthony Witt"/>
    <s v="Consumer"/>
    <s v="United States"/>
    <s v="Allen"/>
    <s v="Texas"/>
    <n v="75002"/>
    <x v="2"/>
    <s v="OFF-BI-10000088"/>
    <x v="1"/>
    <s v="Binders"/>
    <s v="GBC Imprintable Covers"/>
    <n v="8.7840000000000007"/>
    <n v="10"/>
    <n v="0.2"/>
    <n v="1.67"/>
    <n v="2"/>
    <x v="6"/>
    <n v="4"/>
    <x v="6"/>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n v="122.97"/>
    <n v="5"/>
    <n v="0.2"/>
    <n v="38.119999999999997"/>
    <n v="1"/>
    <x v="27"/>
    <n v="2"/>
    <x v="27"/>
  </r>
  <r>
    <n v="1570"/>
    <s v="CA-2018-165029"/>
    <d v="2018-11-26T00:00:00"/>
    <d v="2018-11-30T00:00:00"/>
    <s v="Standard Class"/>
    <s v="AH-10075"/>
    <s v="Adam Hart"/>
    <s v="Corporate"/>
    <s v="United States"/>
    <s v="Atlanta"/>
    <s v="Georgia"/>
    <n v="30318"/>
    <x v="0"/>
    <s v="OFF-AR-10003504"/>
    <x v="1"/>
    <s v="Art"/>
    <s v="Newell 347"/>
    <n v="12.84"/>
    <n v="1"/>
    <n v="0.3"/>
    <n v="-2.44"/>
    <n v="1"/>
    <x v="23"/>
    <n v="4"/>
    <x v="23"/>
  </r>
  <r>
    <n v="1571"/>
    <s v="US-2015-157385"/>
    <d v="2015-11-23T00:00:00"/>
    <d v="2015-11-25T00:00:00"/>
    <s v="First Class"/>
    <s v="SC-20095"/>
    <s v="Sanjit Chand"/>
    <s v="Consumer"/>
    <s v="United States"/>
    <s v="Los Angeles"/>
    <s v="California"/>
    <n v="90004"/>
    <x v="1"/>
    <s v="FUR-CH-10000863"/>
    <x v="0"/>
    <s v="Chairs"/>
    <s v="Novimex Swivel Fabric Task Chair"/>
    <n v="603.91999999999996"/>
    <n v="1"/>
    <n v="0"/>
    <n v="102.67"/>
    <n v="4"/>
    <x v="7"/>
    <n v="4"/>
    <x v="7"/>
  </r>
  <r>
    <n v="1572"/>
    <s v="US-2015-157385"/>
    <d v="2015-11-23T00:00:00"/>
    <d v="2015-11-25T00:00:00"/>
    <s v="First Class"/>
    <s v="SC-20095"/>
    <s v="Sanjit Chand"/>
    <s v="Consumer"/>
    <s v="United States"/>
    <s v="Los Angeles"/>
    <s v="California"/>
    <n v="90004"/>
    <x v="1"/>
    <s v="OFF-EN-10003160"/>
    <x v="1"/>
    <s v="Envelopes"/>
    <s v="Pastel Pink Envelopes"/>
    <n v="21.84"/>
    <n v="2"/>
    <n v="0.2"/>
    <n v="2.1800000000000002"/>
    <n v="4"/>
    <x v="7"/>
    <n v="4"/>
    <x v="7"/>
  </r>
  <r>
    <n v="1573"/>
    <s v="US-2015-157385"/>
    <d v="2015-11-23T00:00:00"/>
    <d v="2015-11-25T00:00:00"/>
    <s v="First Class"/>
    <s v="SC-20095"/>
    <s v="Sanjit Chand"/>
    <s v="Consumer"/>
    <s v="United States"/>
    <s v="Los Angeles"/>
    <s v="California"/>
    <n v="90004"/>
    <x v="1"/>
    <s v="TEC-AC-10003280"/>
    <x v="2"/>
    <s v="Accessories"/>
    <s v="Belkin F8E887 USB Wired Ergonomic Keyboard"/>
    <n v="29.99"/>
    <n v="10"/>
    <n v="0"/>
    <n v="4.8"/>
    <n v="4"/>
    <x v="7"/>
    <n v="4"/>
    <x v="7"/>
  </r>
  <r>
    <n v="1574"/>
    <s v="US-2015-157385"/>
    <d v="2015-11-23T00:00:00"/>
    <d v="2015-11-25T00:00:00"/>
    <s v="First Class"/>
    <s v="SC-20095"/>
    <s v="Sanjit Chand"/>
    <s v="Consumer"/>
    <s v="United States"/>
    <s v="Los Angeles"/>
    <s v="California"/>
    <n v="90004"/>
    <x v="1"/>
    <s v="FUR-CH-10000595"/>
    <x v="0"/>
    <s v="Chairs"/>
    <s v="Safco Contoured Stacking Chairs"/>
    <n v="381.44"/>
    <n v="9"/>
    <n v="0.1"/>
    <n v="64.84"/>
    <n v="4"/>
    <x v="7"/>
    <n v="4"/>
    <x v="7"/>
  </r>
  <r>
    <n v="1575"/>
    <s v="CA-2015-101602"/>
    <d v="2015-12-15T00:00:00"/>
    <d v="2015-12-18T00:00:00"/>
    <s v="First Class"/>
    <s v="MC-18100"/>
    <s v="Mick Crebagga"/>
    <s v="Consumer"/>
    <s v="United States"/>
    <s v="El Paso"/>
    <s v="Texas"/>
    <n v="79907"/>
    <x v="2"/>
    <s v="TEC-PH-10000169"/>
    <x v="2"/>
    <s v="Phones"/>
    <s v="ARKON Windshield Dashboard Air Vent Car Mount Holder"/>
    <n v="40.68"/>
    <n v="9"/>
    <n v="0.2"/>
    <n v="10.17"/>
    <n v="2"/>
    <x v="20"/>
    <n v="4"/>
    <x v="20"/>
  </r>
  <r>
    <n v="1576"/>
    <s v="CA-2015-101602"/>
    <d v="2015-12-15T00:00:00"/>
    <d v="2015-12-18T00:00:00"/>
    <s v="First Class"/>
    <s v="MC-18100"/>
    <s v="Mick Crebagga"/>
    <s v="Consumer"/>
    <s v="United States"/>
    <s v="El Paso"/>
    <s v="Texas"/>
    <n v="79907"/>
    <x v="2"/>
    <s v="FUR-CH-10004675"/>
    <x v="0"/>
    <s v="Chairs"/>
    <s v="Lifetime Advantage Folding Chairs, 4/Carton"/>
    <n v="763.28"/>
    <n v="1"/>
    <n v="0.2"/>
    <n v="68.7"/>
    <n v="2"/>
    <x v="20"/>
    <n v="4"/>
    <x v="20"/>
  </r>
  <r>
    <n v="1577"/>
    <s v="CA-2017-109057"/>
    <d v="2017-04-22T00:00:00"/>
    <d v="2017-04-27T00:00:00"/>
    <s v="Standard Class"/>
    <s v="TT-21460"/>
    <s v="Tonja Turnell"/>
    <s v="Home Office"/>
    <s v="United States"/>
    <s v="Aurora"/>
    <s v="Illinois"/>
    <n v="60505"/>
    <x v="2"/>
    <s v="OFF-ST-10002406"/>
    <x v="1"/>
    <s v="Storage"/>
    <s v="Pizazz Global Quick File"/>
    <n v="23.952000000000002"/>
    <n v="7"/>
    <n v="0"/>
    <n v="6.71"/>
    <n v="1"/>
    <x v="25"/>
    <n v="2"/>
    <x v="25"/>
  </r>
  <r>
    <n v="1578"/>
    <s v="CA-2017-154403"/>
    <d v="2017-05-23T00:00:00"/>
    <d v="2017-05-27T00:00:00"/>
    <s v="Standard Class"/>
    <s v="AP-10720"/>
    <s v="Anne Pryor"/>
    <s v="Home Office"/>
    <s v="United States"/>
    <s v="Florence"/>
    <s v="Alabama"/>
    <n v="35630"/>
    <x v="0"/>
    <s v="OFF-PA-10001526"/>
    <x v="1"/>
    <s v="Paper"/>
    <s v="Xerox 1949"/>
    <n v="4.9800000000000004"/>
    <n v="8"/>
    <n v="0"/>
    <n v="1.1499999999999999"/>
    <n v="1"/>
    <x v="35"/>
    <n v="2"/>
    <x v="35"/>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n v="170.88"/>
    <n v="10"/>
    <n v="0.1"/>
    <n v="17.09"/>
    <n v="1"/>
    <x v="47"/>
    <n v="1"/>
    <x v="47"/>
  </r>
  <r>
    <n v="1580"/>
    <s v="CA-2016-131338"/>
    <d v="2016-08-09T00:00:00"/>
    <d v="2016-08-12T00:00:00"/>
    <s v="First Class"/>
    <s v="NP-18325"/>
    <s v="Naresj Patel"/>
    <s v="Consumer"/>
    <s v="United States"/>
    <s v="New York City"/>
    <s v="New York"/>
    <n v="10024"/>
    <x v="3"/>
    <s v="TEC-PH-10003012"/>
    <x v="2"/>
    <s v="Phones"/>
    <s v="Nortel Meridian M3904 Professional Digital phone"/>
    <n v="307.98"/>
    <n v="2"/>
    <n v="0.2"/>
    <n v="64.680000000000007"/>
    <n v="10"/>
    <x v="37"/>
    <n v="3"/>
    <x v="37"/>
  </r>
  <r>
    <n v="1581"/>
    <s v="CA-2016-131338"/>
    <d v="2016-08-09T00:00:00"/>
    <d v="2016-08-12T00:00:00"/>
    <s v="First Class"/>
    <s v="NP-18325"/>
    <s v="Naresj Patel"/>
    <s v="Consumer"/>
    <s v="United States"/>
    <s v="New York City"/>
    <s v="New York"/>
    <n v="10024"/>
    <x v="3"/>
    <s v="FUR-TA-10002607"/>
    <x v="0"/>
    <s v="Tables"/>
    <s v="KI Conference Tables"/>
    <n v="382.80599999999998"/>
    <n v="4"/>
    <n v="0"/>
    <n v="19.14"/>
    <n v="10"/>
    <x v="37"/>
    <n v="3"/>
    <x v="37"/>
  </r>
  <r>
    <n v="1582"/>
    <s v="CA-2016-131338"/>
    <d v="2016-08-09T00:00:00"/>
    <d v="2016-08-12T00:00:00"/>
    <s v="First Class"/>
    <s v="NP-18325"/>
    <s v="Naresj Patel"/>
    <s v="Consumer"/>
    <s v="United States"/>
    <s v="New York City"/>
    <s v="New York"/>
    <n v="10024"/>
    <x v="3"/>
    <s v="OFF-ST-10000642"/>
    <x v="1"/>
    <s v="Storage"/>
    <s v="Tennsco Lockers, Gray"/>
    <n v="41.96"/>
    <n v="3"/>
    <n v="0.2"/>
    <n v="7.13"/>
    <n v="10"/>
    <x v="37"/>
    <n v="3"/>
    <x v="37"/>
  </r>
  <r>
    <n v="1583"/>
    <s v="CA-2016-131338"/>
    <d v="2016-08-09T00:00:00"/>
    <d v="2016-08-12T00:00:00"/>
    <s v="First Class"/>
    <s v="NP-18325"/>
    <s v="Naresj Patel"/>
    <s v="Consumer"/>
    <s v="United States"/>
    <s v="New York City"/>
    <s v="New York"/>
    <n v="10024"/>
    <x v="3"/>
    <s v="OFF-BI-10000545"/>
    <x v="1"/>
    <s v="Binders"/>
    <s v="GBC Ibimaster 500 Manual ProClick Binding System"/>
    <n v="1217.568"/>
    <n v="8"/>
    <n v="0.3"/>
    <n v="-206.99"/>
    <n v="10"/>
    <x v="37"/>
    <n v="3"/>
    <x v="37"/>
  </r>
  <r>
    <n v="1584"/>
    <s v="CA-2016-131338"/>
    <d v="2016-08-09T00:00:00"/>
    <d v="2016-08-12T00:00:00"/>
    <s v="First Class"/>
    <s v="NP-18325"/>
    <s v="Naresj Patel"/>
    <s v="Consumer"/>
    <s v="United States"/>
    <s v="New York City"/>
    <s v="New York"/>
    <n v="10024"/>
    <x v="3"/>
    <s v="FUR-FU-10002157"/>
    <x v="0"/>
    <s v="Furnishings"/>
    <s v="Artistic Insta-Plaque"/>
    <n v="47.04"/>
    <n v="5"/>
    <n v="0.3"/>
    <n v="-8.94"/>
    <n v="10"/>
    <x v="37"/>
    <n v="3"/>
    <x v="37"/>
  </r>
  <r>
    <n v="1585"/>
    <s v="CA-2016-131338"/>
    <d v="2016-08-09T00:00:00"/>
    <d v="2016-08-12T00:00:00"/>
    <s v="First Class"/>
    <s v="NP-18325"/>
    <s v="Naresj Patel"/>
    <s v="Consumer"/>
    <s v="United States"/>
    <s v="New York City"/>
    <s v="New York"/>
    <n v="10024"/>
    <x v="3"/>
    <s v="FUR-FU-10001706"/>
    <x v="0"/>
    <s v="Furnishings"/>
    <s v="Longer-Life Soft White Bulbs"/>
    <n v="6.16"/>
    <n v="5"/>
    <n v="0.3"/>
    <n v="-1.54"/>
    <n v="10"/>
    <x v="37"/>
    <n v="3"/>
    <x v="37"/>
  </r>
  <r>
    <n v="1586"/>
    <s v="CA-2016-131338"/>
    <d v="2016-08-09T00:00:00"/>
    <d v="2016-08-12T00:00:00"/>
    <s v="First Class"/>
    <s v="NP-18325"/>
    <s v="Naresj Patel"/>
    <s v="Consumer"/>
    <s v="United States"/>
    <s v="New York City"/>
    <s v="New York"/>
    <n v="10024"/>
    <x v="3"/>
    <s v="TEC-PH-10000984"/>
    <x v="2"/>
    <s v="Phones"/>
    <s v="Panasonic KX-TG9471B"/>
    <n v="979.95"/>
    <n v="5"/>
    <n v="0.1"/>
    <n v="195.99"/>
    <n v="10"/>
    <x v="37"/>
    <n v="3"/>
    <x v="37"/>
  </r>
  <r>
    <n v="1587"/>
    <s v="CA-2016-131338"/>
    <d v="2016-08-09T00:00:00"/>
    <d v="2016-08-12T00:00:00"/>
    <s v="First Class"/>
    <s v="NP-18325"/>
    <s v="Naresj Patel"/>
    <s v="Consumer"/>
    <s v="United States"/>
    <s v="New York City"/>
    <s v="New York"/>
    <n v="10024"/>
    <x v="3"/>
    <s v="OFF-PA-10001357"/>
    <x v="1"/>
    <s v="Paper"/>
    <s v="Xerox 1886"/>
    <n v="143.69999999999999"/>
    <n v="10"/>
    <n v="0"/>
    <n v="27.3"/>
    <n v="10"/>
    <x v="37"/>
    <n v="3"/>
    <x v="37"/>
  </r>
  <r>
    <n v="1588"/>
    <s v="CA-2016-131338"/>
    <d v="2016-08-09T00:00:00"/>
    <d v="2016-08-12T00:00:00"/>
    <s v="First Class"/>
    <s v="NP-18325"/>
    <s v="Naresj Patel"/>
    <s v="Consumer"/>
    <s v="United States"/>
    <s v="New York City"/>
    <s v="New York"/>
    <n v="10024"/>
    <x v="3"/>
    <s v="OFF-FA-10000992"/>
    <x v="1"/>
    <s v="Fasteners"/>
    <s v="Acco Clips to Go Binder Clips, 24 Clips in Two Sizes"/>
    <n v="10.65"/>
    <n v="10"/>
    <n v="0"/>
    <n v="3.2"/>
    <n v="10"/>
    <x v="37"/>
    <n v="3"/>
    <x v="37"/>
  </r>
  <r>
    <n v="1589"/>
    <s v="CA-2016-131338"/>
    <d v="2016-08-09T00:00:00"/>
    <d v="2016-08-12T00:00:00"/>
    <s v="First Class"/>
    <s v="NP-18325"/>
    <s v="Naresj Patel"/>
    <s v="Consumer"/>
    <s v="United States"/>
    <s v="New York City"/>
    <s v="New York"/>
    <n v="10024"/>
    <x v="3"/>
    <s v="TEC-AC-10002600"/>
    <x v="2"/>
    <s v="Accessories"/>
    <s v="Belkin QODE FastFit Bluetooth Keyboard"/>
    <n v="247.8"/>
    <n v="8"/>
    <n v="0.1"/>
    <n v="59.47"/>
    <n v="10"/>
    <x v="37"/>
    <n v="3"/>
    <x v="37"/>
  </r>
  <r>
    <n v="1590"/>
    <s v="CA-2017-109911"/>
    <d v="2017-05-12T00:00:00"/>
    <d v="2017-05-16T00:00:00"/>
    <s v="Standard Class"/>
    <s v="VG-21805"/>
    <s v="Vivek Grady"/>
    <s v="Corporate"/>
    <s v="United States"/>
    <s v="Virginia Beach"/>
    <s v="Virginia"/>
    <n v="23464"/>
    <x v="0"/>
    <s v="OFF-AR-10001662"/>
    <x v="1"/>
    <s v="Art"/>
    <s v="Rogers Handheld Barrel Pencil Sharpener"/>
    <n v="10.96"/>
    <n v="1"/>
    <n v="0.1"/>
    <n v="1.42"/>
    <n v="1"/>
    <x v="35"/>
    <n v="2"/>
    <x v="35"/>
  </r>
  <r>
    <n v="1591"/>
    <s v="US-2017-132423"/>
    <d v="2017-04-15T00:00:00"/>
    <d v="2017-04-19T00:00:00"/>
    <s v="Standard Class"/>
    <s v="MY-18295"/>
    <s v="Muhammed Yedwab"/>
    <s v="Corporate"/>
    <s v="United States"/>
    <s v="Grapevine"/>
    <s v="Texas"/>
    <n v="76051"/>
    <x v="2"/>
    <s v="OFF-AR-10001221"/>
    <x v="1"/>
    <s v="Art"/>
    <s v="Dixon Ticonderoga Erasable Colored Pencil Set, 12-Color"/>
    <n v="33.488"/>
    <n v="3"/>
    <n v="0"/>
    <n v="11.05"/>
    <n v="2"/>
    <x v="25"/>
    <n v="2"/>
    <x v="25"/>
  </r>
  <r>
    <n v="1592"/>
    <s v="US-2017-132423"/>
    <d v="2017-04-15T00:00:00"/>
    <d v="2017-04-19T00:00:00"/>
    <s v="Standard Class"/>
    <s v="MY-18295"/>
    <s v="Muhammed Yedwab"/>
    <s v="Corporate"/>
    <s v="United States"/>
    <s v="Grapevine"/>
    <s v="Texas"/>
    <n v="76051"/>
    <x v="2"/>
    <s v="OFF-FA-10002988"/>
    <x v="1"/>
    <s v="Fasteners"/>
    <s v="Ideal Clamps"/>
    <n v="8.0399999999999991"/>
    <n v="7"/>
    <n v="0"/>
    <n v="2.33"/>
    <n v="2"/>
    <x v="25"/>
    <n v="2"/>
    <x v="25"/>
  </r>
  <r>
    <n v="1593"/>
    <s v="CA-2016-122826"/>
    <d v="2016-06-23T00:00:00"/>
    <d v="2016-06-25T00:00:00"/>
    <s v="Second Class"/>
    <s v="RD-19480"/>
    <s v="Rick Duston"/>
    <s v="Consumer"/>
    <s v="United States"/>
    <s v="Olympia"/>
    <s v="Washington"/>
    <n v="98502"/>
    <x v="1"/>
    <s v="TEC-PH-10004830"/>
    <x v="2"/>
    <s v="Phones"/>
    <s v="Pyle PRT45 Retro HomeÂ Telephone"/>
    <n v="201.56800000000001"/>
    <n v="1"/>
    <n v="0"/>
    <n v="66.52"/>
    <n v="1"/>
    <x v="40"/>
    <n v="2"/>
    <x v="40"/>
  </r>
  <r>
    <n v="1594"/>
    <s v="CA-2015-117317"/>
    <d v="2015-10-19T00:00:00"/>
    <d v="2015-10-19T00:00:00"/>
    <s v="Same Day"/>
    <s v="JF-15490"/>
    <s v="Jeremy Farry"/>
    <s v="Consumer"/>
    <s v="United States"/>
    <s v="Los Angeles"/>
    <s v="California"/>
    <n v="90032"/>
    <x v="1"/>
    <s v="OFF-PA-10004519"/>
    <x v="1"/>
    <s v="Paper"/>
    <s v="Spiral Phone Message Books with Labels by Adams"/>
    <n v="13.44"/>
    <n v="9"/>
    <n v="0.2"/>
    <n v="4.7"/>
    <n v="1"/>
    <x v="18"/>
    <n v="4"/>
    <x v="18"/>
  </r>
  <r>
    <n v="1595"/>
    <s v="CA-2016-118423"/>
    <d v="2016-03-24T00:00:00"/>
    <d v="2016-03-27T00:00:00"/>
    <s v="First Class"/>
    <s v="DP-13390"/>
    <s v="Dennis Pardue"/>
    <s v="Home Office"/>
    <s v="United States"/>
    <s v="Peoria"/>
    <s v="Illinois"/>
    <n v="61604"/>
    <x v="2"/>
    <s v="FUR-BO-10000362"/>
    <x v="0"/>
    <s v="Bookcases"/>
    <s v="Sauder Inglewood Library Bookcases"/>
    <n v="359.05799999999999"/>
    <n v="3"/>
    <n v="0"/>
    <n v="53.86"/>
    <n v="1"/>
    <x v="29"/>
    <n v="1"/>
    <x v="29"/>
  </r>
  <r>
    <n v="1596"/>
    <s v="CA-2018-149181"/>
    <d v="2018-05-08T00:00:00"/>
    <d v="2018-05-12T00:00:00"/>
    <s v="Standard Class"/>
    <s v="MD-17350"/>
    <s v="Maribeth Dona"/>
    <s v="Consumer"/>
    <s v="United States"/>
    <s v="Columbus"/>
    <s v="Ohio"/>
    <n v="43229"/>
    <x v="3"/>
    <s v="FUR-CH-10004540"/>
    <x v="0"/>
    <s v="Chairs"/>
    <s v="Global Chrome Stack Chair"/>
    <n v="47.991999999999997"/>
    <n v="3"/>
    <n v="0"/>
    <n v="9.1199999999999992"/>
    <n v="1"/>
    <x v="24"/>
    <n v="2"/>
    <x v="24"/>
  </r>
  <r>
    <n v="1597"/>
    <s v="CA-2018-132234"/>
    <d v="2018-10-16T00:00:00"/>
    <d v="2018-10-18T00:00:00"/>
    <s v="First Class"/>
    <s v="MY-17380"/>
    <s v="Maribeth Yedwab"/>
    <s v="Corporate"/>
    <s v="United States"/>
    <s v="New York City"/>
    <s v="New York"/>
    <n v="10011"/>
    <x v="3"/>
    <s v="FUR-FU-10001290"/>
    <x v="0"/>
    <s v="Furnishings"/>
    <s v="Executive Impressions Supervisor Wall Clock"/>
    <n v="547.29999999999995"/>
    <n v="1"/>
    <n v="0"/>
    <n v="147.77000000000001"/>
    <n v="1"/>
    <x v="13"/>
    <n v="4"/>
    <x v="13"/>
  </r>
  <r>
    <n v="1598"/>
    <s v="CA-2018-158876"/>
    <d v="2018-11-19T00:00:00"/>
    <d v="2018-11-21T00:00:00"/>
    <s v="Second Class"/>
    <s v="AB-10150"/>
    <s v="Aimee Bixby"/>
    <s v="Consumer"/>
    <s v="United States"/>
    <s v="Carrollton"/>
    <s v="Texas"/>
    <n v="75007"/>
    <x v="2"/>
    <s v="OFF-PA-10000308"/>
    <x v="1"/>
    <s v="Paper"/>
    <s v="Xerox 1901"/>
    <n v="16.896000000000001"/>
    <n v="6"/>
    <n v="0"/>
    <n v="1.52"/>
    <n v="4"/>
    <x v="23"/>
    <n v="4"/>
    <x v="23"/>
  </r>
  <r>
    <n v="1599"/>
    <s v="CA-2018-158876"/>
    <d v="2018-11-19T00:00:00"/>
    <d v="2018-11-21T00:00:00"/>
    <s v="Second Class"/>
    <s v="AB-10150"/>
    <s v="Aimee Bixby"/>
    <s v="Consumer"/>
    <s v="United States"/>
    <s v="Carrollton"/>
    <s v="Texas"/>
    <n v="75007"/>
    <x v="2"/>
    <s v="OFF-SU-10001165"/>
    <x v="1"/>
    <s v="Supplies"/>
    <s v="Acme Elite Stainless Steel Scissors"/>
    <n v="6.6719999999999997"/>
    <n v="9"/>
    <n v="0.1"/>
    <n v="2"/>
    <n v="4"/>
    <x v="23"/>
    <n v="4"/>
    <x v="23"/>
  </r>
  <r>
    <n v="1600"/>
    <s v="CA-2018-158876"/>
    <d v="2018-11-19T00:00:00"/>
    <d v="2018-11-21T00:00:00"/>
    <s v="Second Class"/>
    <s v="AB-10150"/>
    <s v="Aimee Bixby"/>
    <s v="Consumer"/>
    <s v="United States"/>
    <s v="Carrollton"/>
    <s v="Texas"/>
    <n v="75007"/>
    <x v="2"/>
    <s v="OFF-AR-10003373"/>
    <x v="1"/>
    <s v="Art"/>
    <s v="Boston School Pro Electric Pencil Sharpener, 1670"/>
    <n v="99.135999999999996"/>
    <n v="5"/>
    <n v="0.3"/>
    <n v="-32.71"/>
    <n v="4"/>
    <x v="23"/>
    <n v="4"/>
    <x v="23"/>
  </r>
  <r>
    <n v="1601"/>
    <s v="CA-2018-158876"/>
    <d v="2018-11-19T00:00:00"/>
    <d v="2018-11-21T00:00:00"/>
    <s v="Second Class"/>
    <s v="AB-10150"/>
    <s v="Aimee Bixby"/>
    <s v="Consumer"/>
    <s v="United States"/>
    <s v="Carrollton"/>
    <s v="Texas"/>
    <n v="75007"/>
    <x v="2"/>
    <s v="FUR-FU-10001967"/>
    <x v="0"/>
    <s v="Furnishings"/>
    <s v="Telescoping Adjustable Floor Lamp"/>
    <n v="15.992000000000001"/>
    <n v="1"/>
    <n v="0"/>
    <n v="2.56"/>
    <n v="4"/>
    <x v="23"/>
    <n v="4"/>
    <x v="23"/>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n v="211.96"/>
    <n v="1"/>
    <n v="0.2"/>
    <n v="40.270000000000003"/>
    <n v="1"/>
    <x v="35"/>
    <n v="2"/>
    <x v="35"/>
  </r>
  <r>
    <n v="1603"/>
    <s v="US-2017-132857"/>
    <d v="2017-12-11T00:00:00"/>
    <d v="2017-12-17T00:00:00"/>
    <s v="Standard Class"/>
    <s v="CA-12775"/>
    <s v="Cynthia Arntzen"/>
    <s v="Consumer"/>
    <s v="United States"/>
    <s v="Smyrna"/>
    <s v="Tennessee"/>
    <n v="37167"/>
    <x v="0"/>
    <s v="OFF-AR-10003251"/>
    <x v="1"/>
    <s v="Art"/>
    <s v="Prang Drawing Pencil Set"/>
    <n v="6.6719999999999997"/>
    <n v="2"/>
    <n v="0.1"/>
    <n v="0.93"/>
    <n v="1"/>
    <x v="5"/>
    <n v="4"/>
    <x v="5"/>
  </r>
  <r>
    <n v="1604"/>
    <s v="CA-2018-116645"/>
    <d v="2018-11-30T00:00:00"/>
    <d v="2018-12-04T00:00:00"/>
    <s v="Standard Class"/>
    <s v="ME-17725"/>
    <s v="Max Engle"/>
    <s v="Consumer"/>
    <s v="United States"/>
    <s v="Newark"/>
    <s v="Delaware"/>
    <n v="19711"/>
    <x v="3"/>
    <s v="OFF-AR-10001044"/>
    <x v="1"/>
    <s v="Art"/>
    <s v="BOSTON Ranger #55 Pencil Sharpener, Black"/>
    <n v="155.94"/>
    <n v="4"/>
    <n v="0.1"/>
    <n v="32.75"/>
    <n v="1"/>
    <x v="23"/>
    <n v="4"/>
    <x v="23"/>
  </r>
  <r>
    <n v="1605"/>
    <s v="US-2017-115819"/>
    <d v="2017-04-19T00:00:00"/>
    <d v="2017-04-24T00:00:00"/>
    <s v="Second Class"/>
    <s v="JO-15280"/>
    <s v="Jas O'Carroll"/>
    <s v="Consumer"/>
    <s v="United States"/>
    <s v="Los Angeles"/>
    <s v="California"/>
    <n v="90049"/>
    <x v="1"/>
    <s v="TEC-PH-10004700"/>
    <x v="2"/>
    <s v="Phones"/>
    <s v="PowerGen Dual USB Car Charger"/>
    <n v="39.96"/>
    <n v="4"/>
    <n v="0.1"/>
    <n v="8.7899999999999991"/>
    <n v="6"/>
    <x v="25"/>
    <n v="2"/>
    <x v="25"/>
  </r>
  <r>
    <n v="1606"/>
    <s v="US-2017-115819"/>
    <d v="2017-04-19T00:00:00"/>
    <d v="2017-04-24T00:00:00"/>
    <s v="Second Class"/>
    <s v="JO-15280"/>
    <s v="Jas O'Carroll"/>
    <s v="Consumer"/>
    <s v="United States"/>
    <s v="Los Angeles"/>
    <s v="California"/>
    <n v="90049"/>
    <x v="1"/>
    <s v="OFF-AR-10000823"/>
    <x v="1"/>
    <s v="Art"/>
    <s v="Newell 307"/>
    <n v="5.46"/>
    <n v="10"/>
    <n v="0.1"/>
    <n v="1.2"/>
    <n v="6"/>
    <x v="25"/>
    <n v="2"/>
    <x v="25"/>
  </r>
  <r>
    <n v="1607"/>
    <s v="US-2017-115819"/>
    <d v="2017-04-19T00:00:00"/>
    <d v="2017-04-24T00:00:00"/>
    <s v="Second Class"/>
    <s v="JO-15280"/>
    <s v="Jas O'Carroll"/>
    <s v="Consumer"/>
    <s v="United States"/>
    <s v="Los Angeles"/>
    <s v="California"/>
    <n v="90049"/>
    <x v="1"/>
    <s v="OFF-AR-10004456"/>
    <x v="1"/>
    <s v="Art"/>
    <s v="Panasonic KP-4ABK Battery-Operated Pencil Sharpener"/>
    <n v="73.2"/>
    <n v="8"/>
    <n v="0"/>
    <n v="5.12"/>
    <n v="6"/>
    <x v="25"/>
    <n v="2"/>
    <x v="25"/>
  </r>
  <r>
    <n v="1608"/>
    <s v="US-2017-115819"/>
    <d v="2017-04-19T00:00:00"/>
    <d v="2017-04-24T00:00:00"/>
    <s v="Second Class"/>
    <s v="JO-15280"/>
    <s v="Jas O'Carroll"/>
    <s v="Consumer"/>
    <s v="United States"/>
    <s v="Los Angeles"/>
    <s v="California"/>
    <n v="90049"/>
    <x v="1"/>
    <s v="OFF-BI-10000050"/>
    <x v="1"/>
    <s v="Binders"/>
    <s v="Angle-D Binders with Locking Rings, Label Holders"/>
    <n v="5.84"/>
    <n v="3"/>
    <n v="0.2"/>
    <n v="0.57999999999999996"/>
    <n v="6"/>
    <x v="25"/>
    <n v="2"/>
    <x v="25"/>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n v="22.72"/>
    <n v="10"/>
    <n v="0"/>
    <n v="7.72"/>
    <n v="6"/>
    <x v="25"/>
    <n v="2"/>
    <x v="25"/>
  </r>
  <r>
    <n v="1610"/>
    <s v="US-2017-115819"/>
    <d v="2017-04-19T00:00:00"/>
    <d v="2017-04-24T00:00:00"/>
    <s v="Second Class"/>
    <s v="JO-15280"/>
    <s v="Jas O'Carroll"/>
    <s v="Consumer"/>
    <s v="United States"/>
    <s v="Los Angeles"/>
    <s v="California"/>
    <n v="90049"/>
    <x v="1"/>
    <s v="OFF-BI-10000591"/>
    <x v="1"/>
    <s v="Binders"/>
    <s v="Avery Binder Labels"/>
    <n v="9.3360000000000003"/>
    <n v="4"/>
    <n v="0.1"/>
    <n v="1.68"/>
    <n v="6"/>
    <x v="25"/>
    <n v="2"/>
    <x v="25"/>
  </r>
  <r>
    <n v="1611"/>
    <s v="CA-2015-156349"/>
    <d v="2015-05-26T00:00:00"/>
    <d v="2015-05-30T00:00:00"/>
    <s v="Standard Class"/>
    <s v="ML-17395"/>
    <s v="Marina Lichtenstein"/>
    <s v="Corporate"/>
    <s v="United States"/>
    <s v="Los Angeles"/>
    <s v="California"/>
    <n v="90008"/>
    <x v="1"/>
    <s v="FUR-BO-10000362"/>
    <x v="0"/>
    <s v="Bookcases"/>
    <s v="Sauder Inglewood Library Bookcases"/>
    <n v="290.666"/>
    <n v="5"/>
    <n v="0"/>
    <n v="37.79"/>
    <n v="3"/>
    <x v="8"/>
    <n v="2"/>
    <x v="8"/>
  </r>
  <r>
    <n v="1612"/>
    <s v="CA-2015-156349"/>
    <d v="2015-05-26T00:00:00"/>
    <d v="2015-05-30T00:00:00"/>
    <s v="Standard Class"/>
    <s v="ML-17395"/>
    <s v="Marina Lichtenstein"/>
    <s v="Corporate"/>
    <s v="United States"/>
    <s v="Los Angeles"/>
    <s v="California"/>
    <n v="90008"/>
    <x v="1"/>
    <s v="TEC-PH-10000441"/>
    <x v="2"/>
    <s v="Phones"/>
    <s v="VTech DS6151"/>
    <n v="201.584"/>
    <n v="7"/>
    <n v="0"/>
    <n v="20.16"/>
    <n v="3"/>
    <x v="8"/>
    <n v="2"/>
    <x v="8"/>
  </r>
  <r>
    <n v="1613"/>
    <s v="CA-2015-156349"/>
    <d v="2015-05-26T00:00:00"/>
    <d v="2015-05-30T00:00:00"/>
    <s v="Standard Class"/>
    <s v="ML-17395"/>
    <s v="Marina Lichtenstein"/>
    <s v="Corporate"/>
    <s v="United States"/>
    <s v="Los Angeles"/>
    <s v="California"/>
    <n v="90008"/>
    <x v="1"/>
    <s v="TEC-PH-10002726"/>
    <x v="2"/>
    <s v="Phones"/>
    <s v="netTALK DUO VoIP Telephone Service"/>
    <n v="83.983999999999995"/>
    <n v="7"/>
    <n v="0.2"/>
    <n v="8.4"/>
    <n v="3"/>
    <x v="8"/>
    <n v="2"/>
    <x v="8"/>
  </r>
  <r>
    <n v="1614"/>
    <s v="CA-2018-138380"/>
    <d v="2018-12-21T00:00:00"/>
    <d v="2018-12-25T00:00:00"/>
    <s v="Standard Class"/>
    <s v="YS-21880"/>
    <s v="Yana Sorensen"/>
    <s v="Corporate"/>
    <s v="United States"/>
    <s v="Oakland"/>
    <s v="California"/>
    <n v="94601"/>
    <x v="1"/>
    <s v="OFF-ST-10003306"/>
    <x v="1"/>
    <s v="Storage"/>
    <s v="Letter Size Cart"/>
    <n v="1000.02"/>
    <n v="10"/>
    <n v="0.1"/>
    <n v="270.01"/>
    <n v="1"/>
    <x v="22"/>
    <n v="4"/>
    <x v="22"/>
  </r>
  <r>
    <n v="1615"/>
    <s v="US-2017-113509"/>
    <d v="2017-03-15T00:00:00"/>
    <d v="2017-03-19T00:00:00"/>
    <s v="Standard Class"/>
    <s v="PL-18925"/>
    <s v="Paul Lucas"/>
    <s v="Home Office"/>
    <s v="United States"/>
    <s v="Philadelphia"/>
    <s v="Pennsylvania"/>
    <n v="19143"/>
    <x v="3"/>
    <s v="TEC-AC-10004855"/>
    <x v="2"/>
    <s v="Accessories"/>
    <s v="V7 USB Numeric Keypad"/>
    <n v="83.975999999999999"/>
    <n v="9"/>
    <n v="0.3"/>
    <n v="-20.149999999999999"/>
    <n v="1"/>
    <x v="17"/>
    <n v="1"/>
    <x v="17"/>
  </r>
  <r>
    <n v="1616"/>
    <s v="CA-2016-130022"/>
    <d v="2016-08-10T00:00:00"/>
    <d v="2016-08-16T00:00:00"/>
    <s v="Standard Class"/>
    <s v="JK-16120"/>
    <s v="Julie Kriz"/>
    <s v="Home Office"/>
    <s v="United States"/>
    <s v="Eagan"/>
    <s v="Minnesota"/>
    <n v="55122"/>
    <x v="2"/>
    <s v="OFF-LA-10002787"/>
    <x v="1"/>
    <s v="Labels"/>
    <s v="Avery 480"/>
    <n v="3.75"/>
    <n v="1"/>
    <n v="0.3"/>
    <n v="-0.71"/>
    <n v="3"/>
    <x v="37"/>
    <n v="3"/>
    <x v="37"/>
  </r>
  <r>
    <n v="1617"/>
    <s v="CA-2016-130022"/>
    <d v="2016-08-10T00:00:00"/>
    <d v="2016-08-16T00:00:00"/>
    <s v="Standard Class"/>
    <s v="JK-16120"/>
    <s v="Julie Kriz"/>
    <s v="Home Office"/>
    <s v="United States"/>
    <s v="Eagan"/>
    <s v="Minnesota"/>
    <n v="55122"/>
    <x v="2"/>
    <s v="OFF-LA-10002043"/>
    <x v="1"/>
    <s v="Labels"/>
    <s v="Avery 489"/>
    <n v="41.4"/>
    <n v="2"/>
    <n v="0.2"/>
    <n v="7.87"/>
    <n v="3"/>
    <x v="37"/>
    <n v="3"/>
    <x v="37"/>
  </r>
  <r>
    <n v="1618"/>
    <s v="CA-2016-130022"/>
    <d v="2016-08-10T00:00:00"/>
    <d v="2016-08-16T00:00:00"/>
    <s v="Standard Class"/>
    <s v="JK-16120"/>
    <s v="Julie Kriz"/>
    <s v="Home Office"/>
    <s v="United States"/>
    <s v="Eagan"/>
    <s v="Minnesota"/>
    <n v="55122"/>
    <x v="2"/>
    <s v="OFF-AR-10001915"/>
    <x v="1"/>
    <s v="Art"/>
    <s v="Peel-Off China Markers"/>
    <n v="29.79"/>
    <n v="4"/>
    <n v="0.2"/>
    <n v="5.96"/>
    <n v="3"/>
    <x v="37"/>
    <n v="3"/>
    <x v="37"/>
  </r>
  <r>
    <n v="1619"/>
    <s v="US-2017-118780"/>
    <d v="2017-09-10T00:00:00"/>
    <d v="2017-09-14T00:00:00"/>
    <s v="Second Class"/>
    <s v="PN-18775"/>
    <s v="Parhena Norris"/>
    <s v="Home Office"/>
    <s v="United States"/>
    <s v="New York City"/>
    <s v="New York"/>
    <n v="10011"/>
    <x v="3"/>
    <s v="OFF-ST-10000352"/>
    <x v="1"/>
    <s v="Storage"/>
    <s v="Acco Perma 2700 Stacking Storage Drawers"/>
    <n v="59.48"/>
    <n v="7"/>
    <n v="0.3"/>
    <n v="-4.16"/>
    <n v="2"/>
    <x v="21"/>
    <n v="3"/>
    <x v="21"/>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n v="6.69"/>
    <n v="10"/>
    <n v="0"/>
    <n v="1.74"/>
    <n v="2"/>
    <x v="21"/>
    <n v="3"/>
    <x v="21"/>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n v="198.46"/>
    <n v="2"/>
    <n v="0"/>
    <n v="31.75"/>
    <n v="4"/>
    <x v="10"/>
    <n v="3"/>
    <x v="10"/>
  </r>
  <r>
    <n v="1622"/>
    <s v="CA-2018-108560"/>
    <d v="2018-07-08T00:00:00"/>
    <d v="2018-07-15T00:00:00"/>
    <s v="Standard Class"/>
    <s v="JC-15385"/>
    <s v="Jenna Caffey"/>
    <s v="Consumer"/>
    <s v="United States"/>
    <s v="Kent"/>
    <s v="Washington"/>
    <n v="98031"/>
    <x v="1"/>
    <s v="OFF-LA-10003930"/>
    <x v="1"/>
    <s v="Labels"/>
    <s v="Dot Matrix Printer Tape Reel Labels, White, 5000/Box"/>
    <n v="786.48"/>
    <n v="10"/>
    <n v="0"/>
    <n v="70.78"/>
    <n v="4"/>
    <x v="10"/>
    <n v="3"/>
    <x v="10"/>
  </r>
  <r>
    <n v="1623"/>
    <s v="CA-2018-108560"/>
    <d v="2018-07-08T00:00:00"/>
    <d v="2018-07-15T00:00:00"/>
    <s v="Standard Class"/>
    <s v="JC-15385"/>
    <s v="Jenna Caffey"/>
    <s v="Consumer"/>
    <s v="United States"/>
    <s v="Kent"/>
    <s v="Washington"/>
    <n v="98031"/>
    <x v="1"/>
    <s v="OFF-BI-10001107"/>
    <x v="1"/>
    <s v="Binders"/>
    <s v="GBC White Gloss Covers, Plain Front"/>
    <n v="23.167999999999999"/>
    <n v="5"/>
    <n v="0.2"/>
    <n v="2.09"/>
    <n v="4"/>
    <x v="10"/>
    <n v="3"/>
    <x v="10"/>
  </r>
  <r>
    <n v="1624"/>
    <s v="CA-2018-108560"/>
    <d v="2018-07-08T00:00:00"/>
    <d v="2018-07-15T00:00:00"/>
    <s v="Standard Class"/>
    <s v="JC-15385"/>
    <s v="Jenna Caffey"/>
    <s v="Consumer"/>
    <s v="United States"/>
    <s v="Kent"/>
    <s v="Washington"/>
    <n v="98031"/>
    <x v="1"/>
    <s v="TEC-AC-10003063"/>
    <x v="2"/>
    <s v="Accessories"/>
    <s v="Micro Innovations USB RF Wireless Keyboard with Mouse"/>
    <n v="50"/>
    <n v="8"/>
    <n v="0.3"/>
    <n v="-4"/>
    <n v="4"/>
    <x v="10"/>
    <n v="3"/>
    <x v="10"/>
  </r>
  <r>
    <n v="1625"/>
    <s v="CA-2016-157084"/>
    <d v="2016-12-19T00:00:00"/>
    <d v="2016-12-24T00:00:00"/>
    <s v="Standard Class"/>
    <s v="JG-15160"/>
    <s v="James Galang"/>
    <s v="Consumer"/>
    <s v="United States"/>
    <s v="Los Angeles"/>
    <s v="California"/>
    <n v="90049"/>
    <x v="1"/>
    <s v="TEC-PH-10002922"/>
    <x v="2"/>
    <s v="Phones"/>
    <s v="ShoreTel ShorePhone IP 230 VoIP phone"/>
    <n v="675.96"/>
    <n v="6"/>
    <n v="0.2"/>
    <n v="114.91"/>
    <n v="2"/>
    <x v="14"/>
    <n v="4"/>
    <x v="14"/>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n v="1265.8499999999999"/>
    <n v="2"/>
    <n v="0.1"/>
    <n v="202.54"/>
    <n v="2"/>
    <x v="14"/>
    <n v="4"/>
    <x v="14"/>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n v="523.25"/>
    <n v="4"/>
    <n v="0"/>
    <n v="141.28"/>
    <n v="1"/>
    <x v="6"/>
    <n v="4"/>
    <x v="6"/>
  </r>
  <r>
    <n v="1628"/>
    <s v="CA-2016-143119"/>
    <d v="2016-09-24T00:00:00"/>
    <d v="2016-09-30T00:00:00"/>
    <s v="Standard Class"/>
    <s v="MC-17275"/>
    <s v="Marc Crier"/>
    <s v="Consumer"/>
    <s v="United States"/>
    <s v="Lafayette"/>
    <s v="Louisiana"/>
    <n v="70506"/>
    <x v="0"/>
    <s v="FUR-CH-10001270"/>
    <x v="0"/>
    <s v="Chairs"/>
    <s v="Harbour Creations Steel Folding Chair"/>
    <n v="517.5"/>
    <n v="1"/>
    <n v="0.3"/>
    <n v="-165.6"/>
    <n v="1"/>
    <x v="11"/>
    <n v="3"/>
    <x v="11"/>
  </r>
  <r>
    <n v="1629"/>
    <s v="CA-2018-101049"/>
    <d v="2018-06-21T00:00:00"/>
    <d v="2018-06-25T00:00:00"/>
    <s v="Second Class"/>
    <s v="AS-10240"/>
    <s v="Alan Shonely"/>
    <s v="Consumer"/>
    <s v="United States"/>
    <s v="Cleveland"/>
    <s v="Ohio"/>
    <n v="44105"/>
    <x v="3"/>
    <s v="FUR-FU-10004415"/>
    <x v="0"/>
    <s v="Furnishings"/>
    <s v="Stacking Tray, Side-Loading, Legal, Smoke"/>
    <n v="17.920000000000002"/>
    <n v="3"/>
    <n v="0.3"/>
    <n v="-5.2"/>
    <n v="2"/>
    <x v="27"/>
    <n v="2"/>
    <x v="27"/>
  </r>
  <r>
    <n v="1630"/>
    <s v="CA-2018-101049"/>
    <d v="2018-06-21T00:00:00"/>
    <d v="2018-06-25T00:00:00"/>
    <s v="Second Class"/>
    <s v="AS-10240"/>
    <s v="Alan Shonely"/>
    <s v="Consumer"/>
    <s v="United States"/>
    <s v="Cleveland"/>
    <s v="Ohio"/>
    <n v="44105"/>
    <x v="3"/>
    <s v="OFF-BI-10001510"/>
    <x v="1"/>
    <s v="Binders"/>
    <s v="Deluxe Heavy-Duty Vinyl Round Ring Binder"/>
    <n v="41.256"/>
    <n v="4"/>
    <n v="0.2"/>
    <n v="2.89"/>
    <n v="2"/>
    <x v="27"/>
    <n v="2"/>
    <x v="27"/>
  </r>
  <r>
    <n v="1631"/>
    <s v="CA-2017-106530"/>
    <d v="2017-05-08T00:00:00"/>
    <d v="2017-05-08T00:00:00"/>
    <s v="Same Day"/>
    <s v="CL-12565"/>
    <s v="Clay Ludtke"/>
    <s v="Consumer"/>
    <s v="United States"/>
    <s v="Cleveland"/>
    <s v="Ohio"/>
    <n v="44105"/>
    <x v="3"/>
    <s v="OFF-ST-10002011"/>
    <x v="1"/>
    <s v="Storage"/>
    <s v="Smead Adjustable Mobile File Trolley with Lockable Top"/>
    <n v="1006.056"/>
    <n v="10"/>
    <n v="0.3"/>
    <n v="-191.15"/>
    <n v="5"/>
    <x v="35"/>
    <n v="2"/>
    <x v="35"/>
  </r>
  <r>
    <n v="1632"/>
    <s v="CA-2017-106530"/>
    <d v="2017-05-08T00:00:00"/>
    <d v="2017-05-08T00:00:00"/>
    <s v="Same Day"/>
    <s v="CL-12565"/>
    <s v="Clay Ludtke"/>
    <s v="Consumer"/>
    <s v="United States"/>
    <s v="Cleveland"/>
    <s v="Ohio"/>
    <n v="44105"/>
    <x v="3"/>
    <s v="OFF-PA-10002986"/>
    <x v="1"/>
    <s v="Paper"/>
    <s v="Xerox 1898"/>
    <n v="10.688000000000001"/>
    <n v="10"/>
    <n v="0"/>
    <n v="3.31"/>
    <n v="5"/>
    <x v="35"/>
    <n v="2"/>
    <x v="35"/>
  </r>
  <r>
    <n v="1633"/>
    <s v="CA-2017-106530"/>
    <d v="2017-05-08T00:00:00"/>
    <d v="2017-05-08T00:00:00"/>
    <s v="Same Day"/>
    <s v="CL-12565"/>
    <s v="Clay Ludtke"/>
    <s v="Consumer"/>
    <s v="United States"/>
    <s v="Cleveland"/>
    <s v="Ohio"/>
    <n v="44105"/>
    <x v="3"/>
    <s v="OFF-PA-10004451"/>
    <x v="1"/>
    <s v="Paper"/>
    <s v="Xerox 222"/>
    <n v="10.368"/>
    <n v="5"/>
    <n v="0.2"/>
    <n v="2.38"/>
    <n v="5"/>
    <x v="35"/>
    <n v="2"/>
    <x v="35"/>
  </r>
  <r>
    <n v="1634"/>
    <s v="CA-2017-106530"/>
    <d v="2017-05-08T00:00:00"/>
    <d v="2017-05-08T00:00:00"/>
    <s v="Same Day"/>
    <s v="CL-12565"/>
    <s v="Clay Ludtke"/>
    <s v="Consumer"/>
    <s v="United States"/>
    <s v="Cleveland"/>
    <s v="Ohio"/>
    <n v="44105"/>
    <x v="3"/>
    <s v="OFF-ST-10000649"/>
    <x v="1"/>
    <s v="Storage"/>
    <s v="Hanging Personal Folder File"/>
    <n v="25.12"/>
    <n v="4"/>
    <n v="0.1"/>
    <n v="4.2699999999999996"/>
    <n v="5"/>
    <x v="35"/>
    <n v="2"/>
    <x v="35"/>
  </r>
  <r>
    <n v="1635"/>
    <s v="CA-2017-106530"/>
    <d v="2017-05-08T00:00:00"/>
    <d v="2017-05-08T00:00:00"/>
    <s v="Same Day"/>
    <s v="CL-12565"/>
    <s v="Clay Ludtke"/>
    <s v="Consumer"/>
    <s v="United States"/>
    <s v="Cleveland"/>
    <s v="Ohio"/>
    <n v="44105"/>
    <x v="3"/>
    <s v="TEC-AC-10001465"/>
    <x v="2"/>
    <s v="Accessories"/>
    <s v="SanDisk Cruzer 64 GB USB Flash Drive"/>
    <n v="58.112000000000002"/>
    <n v="9"/>
    <n v="0.2"/>
    <n v="13.95"/>
    <n v="5"/>
    <x v="35"/>
    <n v="2"/>
    <x v="35"/>
  </r>
  <r>
    <n v="1636"/>
    <s v="CA-2015-168984"/>
    <d v="2015-11-26T00:00:00"/>
    <d v="2015-12-02T00:00:00"/>
    <s v="Standard Class"/>
    <s v="NW-18400"/>
    <s v="Natalie Webber"/>
    <s v="Consumer"/>
    <s v="United States"/>
    <s v="Tigard"/>
    <s v="Oregon"/>
    <n v="97224"/>
    <x v="1"/>
    <s v="OFF-PA-10001166"/>
    <x v="1"/>
    <s v="Paper"/>
    <s v="Xerox 2"/>
    <n v="15.552"/>
    <n v="8"/>
    <n v="0"/>
    <n v="3.58"/>
    <n v="3"/>
    <x v="7"/>
    <n v="4"/>
    <x v="7"/>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n v="669.08"/>
    <n v="9"/>
    <n v="0"/>
    <n v="234.18"/>
    <n v="3"/>
    <x v="7"/>
    <n v="4"/>
    <x v="7"/>
  </r>
  <r>
    <n v="1638"/>
    <s v="CA-2015-168984"/>
    <d v="2015-11-26T00:00:00"/>
    <d v="2015-12-02T00:00:00"/>
    <s v="Standard Class"/>
    <s v="NW-18400"/>
    <s v="Natalie Webber"/>
    <s v="Consumer"/>
    <s v="United States"/>
    <s v="Tigard"/>
    <s v="Oregon"/>
    <n v="97224"/>
    <x v="1"/>
    <s v="TEC-PH-10000038"/>
    <x v="2"/>
    <s v="Phones"/>
    <s v="Jawbone MINI JAMBOX Wireless Bluetooth Speaker"/>
    <n v="438.33600000000001"/>
    <n v="4"/>
    <n v="0"/>
    <n v="43.83"/>
    <n v="3"/>
    <x v="7"/>
    <n v="4"/>
    <x v="7"/>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n v="19.440000000000001"/>
    <n v="1"/>
    <n v="0.1"/>
    <n v="6.61"/>
    <n v="4"/>
    <x v="35"/>
    <n v="2"/>
    <x v="35"/>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n v="9.64"/>
    <n v="7"/>
    <n v="0"/>
    <n v="1.06"/>
    <n v="4"/>
    <x v="35"/>
    <n v="2"/>
    <x v="35"/>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n v="12.7"/>
    <n v="6"/>
    <n v="0"/>
    <n v="3.68"/>
    <n v="4"/>
    <x v="35"/>
    <n v="2"/>
    <x v="35"/>
  </r>
  <r>
    <n v="1642"/>
    <s v="CA-2017-157266"/>
    <d v="2017-05-26T00:00:00"/>
    <d v="2017-06-01T00:00:00"/>
    <s v="Standard Class"/>
    <s v="TB-21280"/>
    <s v="Toby Braunhardt"/>
    <s v="Consumer"/>
    <s v="United States"/>
    <s v="Washington"/>
    <s v="District of Columbia"/>
    <n v="20016"/>
    <x v="3"/>
    <s v="FUR-FU-10000629"/>
    <x v="0"/>
    <s v="Furnishings"/>
    <s v="9-3/4 Diameter Round Wall Clock"/>
    <n v="41.37"/>
    <n v="2"/>
    <n v="0"/>
    <n v="13.24"/>
    <n v="4"/>
    <x v="35"/>
    <n v="2"/>
    <x v="35"/>
  </r>
  <r>
    <n v="1643"/>
    <s v="US-2015-134712"/>
    <d v="2015-11-29T00:00:00"/>
    <d v="2015-12-04T00:00:00"/>
    <s v="Standard Class"/>
    <s v="BS-11380"/>
    <s v="Bill Stewart"/>
    <s v="Corporate"/>
    <s v="United States"/>
    <s v="Skokie"/>
    <s v="Illinois"/>
    <n v="60076"/>
    <x v="2"/>
    <s v="OFF-FA-10003112"/>
    <x v="1"/>
    <s v="Fasteners"/>
    <s v="Staples"/>
    <n v="12.624000000000001"/>
    <n v="7"/>
    <n v="0.3"/>
    <n v="-2.4"/>
    <n v="1"/>
    <x v="7"/>
    <n v="4"/>
    <x v="7"/>
  </r>
  <r>
    <n v="1644"/>
    <s v="CA-2016-111829"/>
    <d v="2016-03-19T00:00:00"/>
    <d v="2016-03-20T00:00:00"/>
    <s v="First Class"/>
    <s v="FH-14365"/>
    <s v="Fred Hopkins"/>
    <s v="Corporate"/>
    <s v="United States"/>
    <s v="Seattle"/>
    <s v="Washington"/>
    <n v="98115"/>
    <x v="1"/>
    <s v="OFF-ST-10000142"/>
    <x v="1"/>
    <s v="Storage"/>
    <s v="Deluxe Rollaway Locking File with Drawer"/>
    <n v="1247.6400000000001"/>
    <n v="10"/>
    <n v="0"/>
    <n v="386.77"/>
    <n v="3"/>
    <x v="29"/>
    <n v="1"/>
    <x v="29"/>
  </r>
  <r>
    <n v="1645"/>
    <s v="CA-2016-111829"/>
    <d v="2016-03-19T00:00:00"/>
    <d v="2016-03-20T00:00:00"/>
    <s v="First Class"/>
    <s v="FH-14365"/>
    <s v="Fred Hopkins"/>
    <s v="Corporate"/>
    <s v="United States"/>
    <s v="Seattle"/>
    <s v="Washington"/>
    <n v="98115"/>
    <x v="1"/>
    <s v="TEC-CO-10001766"/>
    <x v="2"/>
    <s v="Copiers"/>
    <s v="Canon PC940 Copier"/>
    <n v="3149.93"/>
    <n v="5"/>
    <n v="0.1"/>
    <n v="1039.48"/>
    <n v="3"/>
    <x v="29"/>
    <n v="1"/>
    <x v="29"/>
  </r>
  <r>
    <n v="1646"/>
    <s v="CA-2016-111829"/>
    <d v="2016-03-19T00:00:00"/>
    <d v="2016-03-20T00:00:00"/>
    <s v="First Class"/>
    <s v="FH-14365"/>
    <s v="Fred Hopkins"/>
    <s v="Corporate"/>
    <s v="United States"/>
    <s v="Seattle"/>
    <s v="Washington"/>
    <n v="98115"/>
    <x v="1"/>
    <s v="OFF-PA-10004359"/>
    <x v="1"/>
    <s v="Paper"/>
    <s v="Multicolor Computer Printout Paper"/>
    <n v="209.7"/>
    <n v="4"/>
    <n v="0.1"/>
    <n v="69.2"/>
    <n v="3"/>
    <x v="29"/>
    <n v="1"/>
    <x v="29"/>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n v="35.36"/>
    <n v="5"/>
    <n v="0.2"/>
    <n v="10.96"/>
    <n v="2"/>
    <x v="6"/>
    <n v="4"/>
    <x v="6"/>
  </r>
  <r>
    <n v="1648"/>
    <s v="CA-2016-105221"/>
    <d v="2016-11-01T00:00:00"/>
    <d v="2016-11-03T00:00:00"/>
    <s v="First Class"/>
    <s v="VM-21685"/>
    <s v="Valerie Mitchum"/>
    <s v="Home Office"/>
    <s v="United States"/>
    <s v="Philadelphia"/>
    <s v="Pennsylvania"/>
    <n v="19140"/>
    <x v="3"/>
    <s v="OFF-FA-10001135"/>
    <x v="1"/>
    <s v="Fasteners"/>
    <s v="Brites Rubber Bands, 1 1/2 oz. Box"/>
    <n v="3.1680000000000001"/>
    <n v="5"/>
    <n v="0"/>
    <n v="0.19"/>
    <n v="2"/>
    <x v="6"/>
    <n v="4"/>
    <x v="6"/>
  </r>
  <r>
    <n v="1649"/>
    <s v="CA-2016-120341"/>
    <d v="2016-09-26T00:00:00"/>
    <d v="2016-09-29T00:00:00"/>
    <s v="Second Class"/>
    <s v="SF-20200"/>
    <s v="Sarah Foster"/>
    <s v="Consumer"/>
    <s v="United States"/>
    <s v="Philadelphia"/>
    <s v="Pennsylvania"/>
    <n v="19143"/>
    <x v="3"/>
    <s v="OFF-BI-10004224"/>
    <x v="1"/>
    <s v="Binders"/>
    <s v="Catalog Binders with Expanding Posts"/>
    <n v="121.104"/>
    <n v="9"/>
    <n v="0"/>
    <n v="33.909999999999997"/>
    <n v="2"/>
    <x v="11"/>
    <n v="3"/>
    <x v="11"/>
  </r>
  <r>
    <n v="1650"/>
    <s v="CA-2016-120341"/>
    <d v="2016-09-26T00:00:00"/>
    <d v="2016-09-29T00:00:00"/>
    <s v="Second Class"/>
    <s v="SF-20200"/>
    <s v="Sarah Foster"/>
    <s v="Consumer"/>
    <s v="United States"/>
    <s v="Philadelphia"/>
    <s v="Pennsylvania"/>
    <n v="19143"/>
    <x v="3"/>
    <s v="TEC-PH-10003357"/>
    <x v="2"/>
    <s v="Phones"/>
    <s v="Grandstream GXP2100 Mainstream Business Phone"/>
    <n v="45.893999999999998"/>
    <n v="10"/>
    <n v="0.1"/>
    <n v="16.059999999999999"/>
    <n v="2"/>
    <x v="11"/>
    <n v="3"/>
    <x v="11"/>
  </r>
  <r>
    <n v="1651"/>
    <s v="CA-2015-135699"/>
    <d v="2015-08-29T00:00:00"/>
    <d v="2015-08-29T00:00:00"/>
    <s v="Same Day"/>
    <s v="HH-15010"/>
    <s v="Hilary Holden"/>
    <s v="Corporate"/>
    <s v="United States"/>
    <s v="San Francisco"/>
    <s v="California"/>
    <n v="94110"/>
    <x v="1"/>
    <s v="OFF-PA-10004475"/>
    <x v="1"/>
    <s v="Paper"/>
    <s v="Xerox 1940"/>
    <n v="109.92"/>
    <n v="3"/>
    <n v="0.3"/>
    <n v="-21.98"/>
    <n v="2"/>
    <x v="9"/>
    <n v="3"/>
    <x v="9"/>
  </r>
  <r>
    <n v="1652"/>
    <s v="CA-2015-135699"/>
    <d v="2015-08-29T00:00:00"/>
    <d v="2015-08-29T00:00:00"/>
    <s v="Same Day"/>
    <s v="HH-15010"/>
    <s v="Hilary Holden"/>
    <s v="Corporate"/>
    <s v="United States"/>
    <s v="San Francisco"/>
    <s v="California"/>
    <n v="94110"/>
    <x v="1"/>
    <s v="OFF-PA-10003001"/>
    <x v="1"/>
    <s v="Paper"/>
    <s v="Xerox 1986"/>
    <n v="13.36"/>
    <n v="8"/>
    <n v="0"/>
    <n v="0.8"/>
    <n v="2"/>
    <x v="9"/>
    <n v="3"/>
    <x v="9"/>
  </r>
  <r>
    <n v="1653"/>
    <s v="US-2018-132444"/>
    <d v="2018-11-18T00:00:00"/>
    <d v="2018-11-21T00:00:00"/>
    <s v="First Class"/>
    <s v="CD-12280"/>
    <s v="Christina DeMoss"/>
    <s v="Consumer"/>
    <s v="United States"/>
    <s v="Seattle"/>
    <s v="Washington"/>
    <n v="98105"/>
    <x v="1"/>
    <s v="OFF-ST-10003442"/>
    <x v="1"/>
    <s v="Storage"/>
    <s v="Eldon Portable Mobile Manager"/>
    <n v="169.68"/>
    <n v="6"/>
    <n v="0.3"/>
    <n v="-33.94"/>
    <n v="5"/>
    <x v="23"/>
    <n v="4"/>
    <x v="23"/>
  </r>
  <r>
    <n v="1654"/>
    <s v="US-2018-132444"/>
    <d v="2018-11-18T00:00:00"/>
    <d v="2018-11-21T00:00:00"/>
    <s v="First Class"/>
    <s v="CD-12280"/>
    <s v="Christina DeMoss"/>
    <s v="Consumer"/>
    <s v="United States"/>
    <s v="Seattle"/>
    <s v="Washington"/>
    <n v="98105"/>
    <x v="1"/>
    <s v="TEC-AC-10003832"/>
    <x v="2"/>
    <s v="Accessories"/>
    <s v="ImationÂ 16GB Mini TravelDrive USB 2.0Â Flash Drive"/>
    <n v="132.52000000000001"/>
    <n v="2"/>
    <n v="0.1"/>
    <n v="34.46"/>
    <n v="5"/>
    <x v="23"/>
    <n v="4"/>
    <x v="23"/>
  </r>
  <r>
    <n v="1655"/>
    <s v="US-2018-132444"/>
    <d v="2018-11-18T00:00:00"/>
    <d v="2018-11-21T00:00:00"/>
    <s v="First Class"/>
    <s v="CD-12280"/>
    <s v="Christina DeMoss"/>
    <s v="Consumer"/>
    <s v="United States"/>
    <s v="Seattle"/>
    <s v="Washington"/>
    <n v="98105"/>
    <x v="1"/>
    <s v="OFF-FA-10000611"/>
    <x v="1"/>
    <s v="Fasteners"/>
    <s v="Binder Clips by OIC"/>
    <n v="2.96"/>
    <n v="9"/>
    <n v="0.3"/>
    <n v="-0.3"/>
    <n v="5"/>
    <x v="23"/>
    <n v="4"/>
    <x v="23"/>
  </r>
  <r>
    <n v="1656"/>
    <s v="US-2018-132444"/>
    <d v="2018-11-18T00:00:00"/>
    <d v="2018-11-21T00:00:00"/>
    <s v="First Class"/>
    <s v="CD-12280"/>
    <s v="Christina DeMoss"/>
    <s v="Consumer"/>
    <s v="United States"/>
    <s v="Seattle"/>
    <s v="Washington"/>
    <n v="98105"/>
    <x v="1"/>
    <s v="OFF-BI-10001116"/>
    <x v="1"/>
    <s v="Binders"/>
    <s v="Wilson Jones 1&quot; Hanging DublLock Ring Binders"/>
    <n v="8.4480000000000004"/>
    <n v="8"/>
    <n v="0"/>
    <n v="2.4500000000000002"/>
    <n v="5"/>
    <x v="23"/>
    <n v="4"/>
    <x v="23"/>
  </r>
  <r>
    <n v="1657"/>
    <s v="US-2018-132444"/>
    <d v="2018-11-18T00:00:00"/>
    <d v="2018-11-21T00:00:00"/>
    <s v="First Class"/>
    <s v="CD-12280"/>
    <s v="Christina DeMoss"/>
    <s v="Consumer"/>
    <s v="United States"/>
    <s v="Seattle"/>
    <s v="Washington"/>
    <n v="98105"/>
    <x v="1"/>
    <s v="OFF-ST-10000563"/>
    <x v="1"/>
    <s v="Storage"/>
    <s v="Fellowes Bankers Box Stor/Drawer Steel Plus"/>
    <n v="95.94"/>
    <n v="8"/>
    <n v="0"/>
    <n v="28.78"/>
    <n v="5"/>
    <x v="23"/>
    <n v="4"/>
    <x v="23"/>
  </r>
  <r>
    <n v="1658"/>
    <s v="CA-2015-127159"/>
    <d v="2015-05-12T00:00:00"/>
    <d v="2015-05-15T00:00:00"/>
    <s v="First Class"/>
    <s v="HL-15040"/>
    <s v="Hunter Lopez"/>
    <s v="Consumer"/>
    <s v="United States"/>
    <s v="Milwaukee"/>
    <s v="Wisconsin"/>
    <n v="53209"/>
    <x v="2"/>
    <s v="FUR-FU-10000010"/>
    <x v="0"/>
    <s v="Furnishings"/>
    <s v="DAX Value U-Channel Document Frames, Easel Back"/>
    <n v="34.79"/>
    <n v="6"/>
    <n v="0"/>
    <n v="3.13"/>
    <n v="1"/>
    <x v="8"/>
    <n v="2"/>
    <x v="8"/>
  </r>
  <r>
    <n v="1659"/>
    <s v="CA-2018-161809"/>
    <d v="2018-01-20T00:00:00"/>
    <d v="2018-01-26T00:00:00"/>
    <s v="Standard Class"/>
    <s v="TH-21100"/>
    <s v="Thea Hendricks"/>
    <s v="Consumer"/>
    <s v="United States"/>
    <s v="Los Angeles"/>
    <s v="California"/>
    <n v="90045"/>
    <x v="1"/>
    <s v="TEC-PH-10004922"/>
    <x v="2"/>
    <s v="Phones"/>
    <s v="RCA Visys Integrated PBX 8-Line Router"/>
    <n v="160.77600000000001"/>
    <n v="8"/>
    <n v="0.3"/>
    <n v="-32.159999999999997"/>
    <n v="1"/>
    <x v="44"/>
    <n v="1"/>
    <x v="44"/>
  </r>
  <r>
    <n v="1660"/>
    <s v="CA-2018-127285"/>
    <d v="2018-10-30T00:00:00"/>
    <d v="2018-11-06T00:00:00"/>
    <s v="Standard Class"/>
    <s v="MM-18055"/>
    <s v="Michelle Moray"/>
    <s v="Consumer"/>
    <s v="United States"/>
    <s v="Seattle"/>
    <s v="Washington"/>
    <n v="98115"/>
    <x v="1"/>
    <s v="OFF-BI-10004330"/>
    <x v="1"/>
    <s v="Binders"/>
    <s v="GBC Velobind Prepunched Cover Sets, Regency Series"/>
    <n v="88.751999999999995"/>
    <n v="7"/>
    <n v="0.1"/>
    <n v="28.4"/>
    <n v="2"/>
    <x v="13"/>
    <n v="4"/>
    <x v="13"/>
  </r>
  <r>
    <n v="1661"/>
    <s v="CA-2018-127285"/>
    <d v="2018-10-30T00:00:00"/>
    <d v="2018-11-06T00:00:00"/>
    <s v="Standard Class"/>
    <s v="MM-18055"/>
    <s v="Michelle Moray"/>
    <s v="Consumer"/>
    <s v="United States"/>
    <s v="Seattle"/>
    <s v="Washington"/>
    <n v="98115"/>
    <x v="1"/>
    <s v="OFF-BI-10002072"/>
    <x v="1"/>
    <s v="Binders"/>
    <s v="Cardinal Slant-D Ring Binders"/>
    <n v="13.904"/>
    <n v="10"/>
    <n v="0"/>
    <n v="3.34"/>
    <n v="2"/>
    <x v="13"/>
    <n v="4"/>
    <x v="13"/>
  </r>
  <r>
    <n v="1662"/>
    <s v="CA-2018-144526"/>
    <d v="2018-04-30T00:00:00"/>
    <d v="2018-05-06T00:00:00"/>
    <s v="Standard Class"/>
    <s v="QJ-19255"/>
    <s v="Quincy Jones"/>
    <s v="Corporate"/>
    <s v="United States"/>
    <s v="Philadelphia"/>
    <s v="Pennsylvania"/>
    <n v="19143"/>
    <x v="3"/>
    <s v="TEC-PH-10002549"/>
    <x v="2"/>
    <s v="Phones"/>
    <s v="Polycom SoundPoint IP 450 VoIP phone"/>
    <n v="677.58"/>
    <n v="9"/>
    <n v="0"/>
    <n v="108.41"/>
    <n v="2"/>
    <x v="4"/>
    <n v="2"/>
    <x v="4"/>
  </r>
  <r>
    <n v="1663"/>
    <s v="CA-2018-144526"/>
    <d v="2018-04-30T00:00:00"/>
    <d v="2018-05-06T00:00:00"/>
    <s v="Standard Class"/>
    <s v="QJ-19255"/>
    <s v="Quincy Jones"/>
    <s v="Corporate"/>
    <s v="United States"/>
    <s v="Philadelphia"/>
    <s v="Pennsylvania"/>
    <n v="19143"/>
    <x v="3"/>
    <s v="OFF-BI-10002353"/>
    <x v="1"/>
    <s v="Binders"/>
    <s v="GBC VeloBind Cover Sets"/>
    <n v="13.896000000000001"/>
    <n v="2"/>
    <n v="0.1"/>
    <n v="1.25"/>
    <n v="2"/>
    <x v="4"/>
    <n v="2"/>
    <x v="4"/>
  </r>
  <r>
    <n v="1664"/>
    <s v="CA-2017-128531"/>
    <d v="2017-11-24T00:00:00"/>
    <d v="2017-11-26T00:00:00"/>
    <s v="Second Class"/>
    <s v="NS-18505"/>
    <s v="Neola Schneider"/>
    <s v="Consumer"/>
    <s v="United States"/>
    <s v="Dallas"/>
    <s v="Texas"/>
    <n v="75217"/>
    <x v="2"/>
    <s v="OFF-ST-10001325"/>
    <x v="1"/>
    <s v="Storage"/>
    <s v="Sterilite Officeware Hinged File Box"/>
    <n v="41.92"/>
    <n v="9"/>
    <n v="0"/>
    <n v="5.87"/>
    <n v="6"/>
    <x v="0"/>
    <n v="4"/>
    <x v="0"/>
  </r>
  <r>
    <n v="1665"/>
    <s v="CA-2017-128531"/>
    <d v="2017-11-24T00:00:00"/>
    <d v="2017-11-26T00:00:00"/>
    <s v="Second Class"/>
    <s v="NS-18505"/>
    <s v="Neola Schneider"/>
    <s v="Consumer"/>
    <s v="United States"/>
    <s v="Dallas"/>
    <s v="Texas"/>
    <n v="75217"/>
    <x v="2"/>
    <s v="TEC-AC-10002049"/>
    <x v="2"/>
    <s v="Accessories"/>
    <s v="Logitech G19 Programmable Gaming Keyboard"/>
    <n v="297.57600000000002"/>
    <n v="6"/>
    <n v="0"/>
    <n v="14.88"/>
    <n v="6"/>
    <x v="0"/>
    <n v="4"/>
    <x v="0"/>
  </r>
  <r>
    <n v="1666"/>
    <s v="CA-2017-128531"/>
    <d v="2017-11-24T00:00:00"/>
    <d v="2017-11-26T00:00:00"/>
    <s v="Second Class"/>
    <s v="NS-18505"/>
    <s v="Neola Schneider"/>
    <s v="Consumer"/>
    <s v="United States"/>
    <s v="Dallas"/>
    <s v="Texas"/>
    <n v="75217"/>
    <x v="2"/>
    <s v="OFF-FA-10002676"/>
    <x v="1"/>
    <s v="Fasteners"/>
    <s v="Colored Push Pins"/>
    <n v="4.3440000000000003"/>
    <n v="5"/>
    <n v="0.2"/>
    <n v="0.91"/>
    <n v="6"/>
    <x v="0"/>
    <n v="4"/>
    <x v="0"/>
  </r>
  <r>
    <n v="1667"/>
    <s v="CA-2017-128531"/>
    <d v="2017-11-24T00:00:00"/>
    <d v="2017-11-26T00:00:00"/>
    <s v="Second Class"/>
    <s v="NS-18505"/>
    <s v="Neola Schneider"/>
    <s v="Consumer"/>
    <s v="United States"/>
    <s v="Dallas"/>
    <s v="Texas"/>
    <n v="75217"/>
    <x v="2"/>
    <s v="TEC-AC-10003023"/>
    <x v="2"/>
    <s v="Accessories"/>
    <s v="Logitech G105 Gaming Keyboard"/>
    <n v="94.992000000000004"/>
    <n v="7"/>
    <n v="0"/>
    <n v="14.25"/>
    <n v="6"/>
    <x v="0"/>
    <n v="4"/>
    <x v="0"/>
  </r>
  <r>
    <n v="1668"/>
    <s v="CA-2017-128531"/>
    <d v="2017-11-24T00:00:00"/>
    <d v="2017-11-26T00:00:00"/>
    <s v="Second Class"/>
    <s v="NS-18505"/>
    <s v="Neola Schneider"/>
    <s v="Consumer"/>
    <s v="United States"/>
    <s v="Dallas"/>
    <s v="Texas"/>
    <n v="75217"/>
    <x v="2"/>
    <s v="OFF-PA-10000167"/>
    <x v="1"/>
    <s v="Paper"/>
    <s v="Xerox 1925"/>
    <n v="74.352000000000004"/>
    <n v="10"/>
    <n v="0"/>
    <n v="20.82"/>
    <n v="6"/>
    <x v="0"/>
    <n v="4"/>
    <x v="0"/>
  </r>
  <r>
    <n v="1669"/>
    <s v="CA-2017-128531"/>
    <d v="2017-11-24T00:00:00"/>
    <d v="2017-11-26T00:00:00"/>
    <s v="Second Class"/>
    <s v="NS-18505"/>
    <s v="Neola Schneider"/>
    <s v="Consumer"/>
    <s v="United States"/>
    <s v="Dallas"/>
    <s v="Texas"/>
    <n v="75217"/>
    <x v="2"/>
    <s v="OFF-AR-10003405"/>
    <x v="1"/>
    <s v="Art"/>
    <s v="Dixon My First Ticonderoga Pencil, #2"/>
    <n v="14.04"/>
    <n v="2"/>
    <n v="0.3"/>
    <n v="-3.93"/>
    <n v="6"/>
    <x v="0"/>
    <n v="4"/>
    <x v="0"/>
  </r>
  <r>
    <n v="1670"/>
    <s v="US-2016-157154"/>
    <d v="2016-01-10T00:00:00"/>
    <d v="2016-01-15T00:00:00"/>
    <s v="Standard Class"/>
    <s v="MM-17920"/>
    <s v="Michael Moore"/>
    <s v="Consumer"/>
    <s v="United States"/>
    <s v="New York City"/>
    <s v="New York"/>
    <n v="10011"/>
    <x v="3"/>
    <s v="FUR-TA-10001889"/>
    <x v="0"/>
    <s v="Tables"/>
    <s v="Bush Advantage Collection Racetrack Conference Table"/>
    <n v="1018.104"/>
    <n v="3"/>
    <n v="0.2"/>
    <n v="305.43"/>
    <n v="1"/>
    <x v="26"/>
    <n v="1"/>
    <x v="26"/>
  </r>
  <r>
    <n v="1671"/>
    <s v="CA-2018-159457"/>
    <d v="2018-10-19T00:00:00"/>
    <d v="2018-10-26T00:00:00"/>
    <s v="Standard Class"/>
    <s v="RD-19480"/>
    <s v="Rick Duston"/>
    <s v="Consumer"/>
    <s v="United States"/>
    <s v="Houston"/>
    <s v="Texas"/>
    <n v="77095"/>
    <x v="2"/>
    <s v="TEC-PH-10002185"/>
    <x v="2"/>
    <s v="Phones"/>
    <s v="QVS USB Car Charger 2-Port 2.1Amp for iPod/iPhone/iPad/iPad 2/iPad 3"/>
    <n v="16.68"/>
    <n v="8"/>
    <n v="0"/>
    <n v="3.67"/>
    <n v="1"/>
    <x v="13"/>
    <n v="4"/>
    <x v="13"/>
  </r>
  <r>
    <n v="1672"/>
    <s v="CA-2017-107615"/>
    <d v="2017-03-22T00:00:00"/>
    <d v="2017-03-25T00:00:00"/>
    <s v="First Class"/>
    <s v="RB-19645"/>
    <s v="Robert Barroso"/>
    <s v="Corporate"/>
    <s v="United States"/>
    <s v="North Las Vegas"/>
    <s v="Nevada"/>
    <n v="89031"/>
    <x v="1"/>
    <s v="TEC-AC-10001013"/>
    <x v="2"/>
    <s v="Accessories"/>
    <s v="Logitech ClearChat Comfort/USB Headset H390"/>
    <n v="58.58"/>
    <n v="3"/>
    <n v="0.1"/>
    <n v="9.9600000000000009"/>
    <n v="1"/>
    <x v="17"/>
    <n v="1"/>
    <x v="17"/>
  </r>
  <r>
    <n v="1673"/>
    <s v="CA-2018-111647"/>
    <d v="2018-07-03T00:00:00"/>
    <d v="2018-07-07T00:00:00"/>
    <s v="Standard Class"/>
    <s v="RD-19585"/>
    <s v="Rob Dowd"/>
    <s v="Consumer"/>
    <s v="United States"/>
    <s v="Plano"/>
    <s v="Texas"/>
    <n v="75023"/>
    <x v="2"/>
    <s v="TEC-PH-10002726"/>
    <x v="2"/>
    <s v="Phones"/>
    <s v="netTALK DUO VoIP Telephone Service"/>
    <n v="167.96799999999999"/>
    <n v="2"/>
    <n v="0"/>
    <n v="10.08"/>
    <n v="1"/>
    <x v="10"/>
    <n v="3"/>
    <x v="10"/>
  </r>
  <r>
    <n v="1674"/>
    <s v="CA-2016-150560"/>
    <d v="2016-12-11T00:00:00"/>
    <d v="2016-12-12T00:00:00"/>
    <s v="First Class"/>
    <s v="SW-20455"/>
    <s v="Shaun Weien"/>
    <s v="Consumer"/>
    <s v="United States"/>
    <s v="Suffolk"/>
    <s v="Virginia"/>
    <n v="23434"/>
    <x v="0"/>
    <s v="OFF-LA-10003930"/>
    <x v="1"/>
    <s v="Labels"/>
    <s v="Dot Matrix Printer Tape Reel Labels, White, 5000/Box"/>
    <n v="196.62"/>
    <n v="10"/>
    <n v="0.3"/>
    <n v="-45.22"/>
    <n v="1"/>
    <x v="14"/>
    <n v="4"/>
    <x v="14"/>
  </r>
  <r>
    <n v="1675"/>
    <s v="CA-2016-143077"/>
    <d v="2016-09-17T00:00:00"/>
    <d v="2016-09-21T00:00:00"/>
    <s v="Standard Class"/>
    <s v="SF-20965"/>
    <s v="Sylvia Foulston"/>
    <s v="Corporate"/>
    <s v="United States"/>
    <s v="Houston"/>
    <s v="Texas"/>
    <n v="77041"/>
    <x v="2"/>
    <s v="FUR-FU-10003535"/>
    <x v="0"/>
    <s v="Furnishings"/>
    <s v="Howard Miller Distant Time Traveler Alarm Clock"/>
    <n v="21.936"/>
    <n v="10"/>
    <n v="0"/>
    <n v="3.07"/>
    <n v="2"/>
    <x v="11"/>
    <n v="3"/>
    <x v="11"/>
  </r>
  <r>
    <n v="1676"/>
    <s v="CA-2016-143077"/>
    <d v="2016-09-17T00:00:00"/>
    <d v="2016-09-21T00:00:00"/>
    <s v="Standard Class"/>
    <s v="SF-20965"/>
    <s v="Sylvia Foulston"/>
    <s v="Corporate"/>
    <s v="United States"/>
    <s v="Houston"/>
    <s v="Texas"/>
    <n v="77041"/>
    <x v="2"/>
    <s v="OFF-BI-10000088"/>
    <x v="1"/>
    <s v="Binders"/>
    <s v="GBC Imprintable Covers"/>
    <n v="6.5880000000000001"/>
    <n v="3"/>
    <n v="0"/>
    <n v="0.59"/>
    <n v="2"/>
    <x v="11"/>
    <n v="3"/>
    <x v="11"/>
  </r>
  <r>
    <n v="1677"/>
    <s v="CA-2017-122728"/>
    <d v="2017-05-18T00:00:00"/>
    <d v="2017-05-24T00:00:00"/>
    <s v="Standard Class"/>
    <s v="EB-13930"/>
    <s v="Eric Barreto"/>
    <s v="Consumer"/>
    <s v="United States"/>
    <s v="San Francisco"/>
    <s v="California"/>
    <n v="94110"/>
    <x v="1"/>
    <s v="OFF-ST-10000604"/>
    <x v="1"/>
    <s v="Storage"/>
    <s v="Home/Office Personal File Carts"/>
    <n v="104.28"/>
    <n v="9"/>
    <n v="0.1"/>
    <n v="6.26"/>
    <n v="2"/>
    <x v="35"/>
    <n v="2"/>
    <x v="35"/>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n v="17.940000000000001"/>
    <n v="10"/>
    <n v="0.1"/>
    <n v="3.77"/>
    <n v="2"/>
    <x v="35"/>
    <n v="2"/>
    <x v="35"/>
  </r>
  <r>
    <n v="1679"/>
    <s v="CA-2015-122882"/>
    <d v="2015-09-07T00:00:00"/>
    <d v="2015-09-13T00:00:00"/>
    <s v="Standard Class"/>
    <s v="SB-20290"/>
    <s v="Sean Braxton"/>
    <s v="Corporate"/>
    <s v="United States"/>
    <s v="Philadelphia"/>
    <s v="Pennsylvania"/>
    <n v="19134"/>
    <x v="3"/>
    <s v="OFF-ST-10002344"/>
    <x v="1"/>
    <s v="Storage"/>
    <s v="Carina 42&quot;Hx23 3/4&quot;W Media Storage Unit"/>
    <n v="64.784000000000006"/>
    <n v="6"/>
    <n v="0.1"/>
    <n v="20.73"/>
    <n v="4"/>
    <x v="30"/>
    <n v="3"/>
    <x v="30"/>
  </r>
  <r>
    <n v="1680"/>
    <s v="CA-2015-122882"/>
    <d v="2015-09-07T00:00:00"/>
    <d v="2015-09-13T00:00:00"/>
    <s v="Standard Class"/>
    <s v="SB-20290"/>
    <s v="Sean Braxton"/>
    <s v="Corporate"/>
    <s v="United States"/>
    <s v="Philadelphia"/>
    <s v="Pennsylvania"/>
    <n v="19134"/>
    <x v="3"/>
    <s v="TEC-PH-10003589"/>
    <x v="2"/>
    <s v="Phones"/>
    <s v="invisibleSHIELD by ZAGG Smudge-Free Screen Protector"/>
    <n v="32.381999999999998"/>
    <n v="9"/>
    <n v="0.3"/>
    <n v="-2.59"/>
    <n v="4"/>
    <x v="30"/>
    <n v="3"/>
    <x v="30"/>
  </r>
  <r>
    <n v="1681"/>
    <s v="CA-2015-122882"/>
    <d v="2015-09-07T00:00:00"/>
    <d v="2015-09-13T00:00:00"/>
    <s v="Standard Class"/>
    <s v="SB-20290"/>
    <s v="Sean Braxton"/>
    <s v="Corporate"/>
    <s v="United States"/>
    <s v="Philadelphia"/>
    <s v="Pennsylvania"/>
    <n v="19134"/>
    <x v="3"/>
    <s v="FUR-FU-10000758"/>
    <x v="0"/>
    <s v="Furnishings"/>
    <s v="DAX Natural Wood-Tone Poster Frame"/>
    <n v="42.368000000000002"/>
    <n v="6"/>
    <n v="0.1"/>
    <n v="9.74"/>
    <n v="4"/>
    <x v="30"/>
    <n v="3"/>
    <x v="30"/>
  </r>
  <r>
    <n v="1682"/>
    <s v="CA-2015-122882"/>
    <d v="2015-09-07T00:00:00"/>
    <d v="2015-09-13T00:00:00"/>
    <s v="Standard Class"/>
    <s v="SB-20290"/>
    <s v="Sean Braxton"/>
    <s v="Corporate"/>
    <s v="United States"/>
    <s v="Philadelphia"/>
    <s v="Pennsylvania"/>
    <n v="19134"/>
    <x v="3"/>
    <s v="TEC-MA-10004679"/>
    <x v="2"/>
    <s v="Machines"/>
    <s v="StarTech.com 10/100 VDSL2 Ethernet Extender Kit"/>
    <n v="399.54"/>
    <n v="8"/>
    <n v="0.1"/>
    <n v="35.96"/>
    <n v="4"/>
    <x v="30"/>
    <n v="3"/>
    <x v="30"/>
  </r>
  <r>
    <n v="1683"/>
    <s v="US-2017-101497"/>
    <d v="2017-09-29T00:00:00"/>
    <d v="2017-10-01T00:00:00"/>
    <s v="Second Class"/>
    <s v="PS-18760"/>
    <s v="Pamela Stobb"/>
    <s v="Consumer"/>
    <s v="United States"/>
    <s v="Los Angeles"/>
    <s v="California"/>
    <n v="90008"/>
    <x v="1"/>
    <s v="OFF-PA-10000176"/>
    <x v="1"/>
    <s v="Paper"/>
    <s v="Xerox 1887"/>
    <n v="18.97"/>
    <n v="4"/>
    <n v="0.3"/>
    <n v="-3.6"/>
    <n v="1"/>
    <x v="21"/>
    <n v="3"/>
    <x v="21"/>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n v="14.82"/>
    <n v="8"/>
    <n v="0.1"/>
    <n v="5.19"/>
    <n v="1"/>
    <x v="0"/>
    <n v="4"/>
    <x v="0"/>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n v="99.28"/>
    <n v="7"/>
    <n v="0"/>
    <n v="11.91"/>
    <n v="3"/>
    <x v="4"/>
    <n v="2"/>
    <x v="4"/>
  </r>
  <r>
    <n v="1686"/>
    <s v="CA-2018-149489"/>
    <d v="2018-04-24T00:00:00"/>
    <d v="2018-04-27T00:00:00"/>
    <s v="First Class"/>
    <s v="DK-12835"/>
    <s v="Damala Kotsonis"/>
    <s v="Corporate"/>
    <s v="United States"/>
    <s v="Philadelphia"/>
    <s v="Pennsylvania"/>
    <n v="19143"/>
    <x v="3"/>
    <s v="OFF-BI-10002813"/>
    <x v="1"/>
    <s v="Binders"/>
    <s v="Avery Reinforcements for Hole-Punch Pages"/>
    <n v="1.1879999999999999"/>
    <n v="7"/>
    <n v="0"/>
    <n v="7.0000000000000007E-2"/>
    <n v="3"/>
    <x v="4"/>
    <n v="2"/>
    <x v="4"/>
  </r>
  <r>
    <n v="1687"/>
    <s v="CA-2018-149489"/>
    <d v="2018-04-24T00:00:00"/>
    <d v="2018-04-27T00:00:00"/>
    <s v="First Class"/>
    <s v="DK-12835"/>
    <s v="Damala Kotsonis"/>
    <s v="Corporate"/>
    <s v="United States"/>
    <s v="Philadelphia"/>
    <s v="Pennsylvania"/>
    <n v="19143"/>
    <x v="3"/>
    <s v="OFF-BI-10002414"/>
    <x v="1"/>
    <s v="Binders"/>
    <s v="GBC ProClick Spines for 32-Hole Punch"/>
    <n v="7.5179999999999998"/>
    <n v="2"/>
    <n v="0"/>
    <n v="0.6"/>
    <n v="3"/>
    <x v="4"/>
    <n v="2"/>
    <x v="4"/>
  </r>
  <r>
    <n v="1688"/>
    <s v="CA-2018-143798"/>
    <d v="2018-12-10T00:00:00"/>
    <d v="2018-12-12T00:00:00"/>
    <s v="First Class"/>
    <s v="AW-10840"/>
    <s v="Anthony Witt"/>
    <s v="Consumer"/>
    <s v="United States"/>
    <s v="Philadelphia"/>
    <s v="Pennsylvania"/>
    <n v="19140"/>
    <x v="3"/>
    <s v="OFF-PA-10000788"/>
    <x v="1"/>
    <s v="Paper"/>
    <s v="Xerox 210"/>
    <n v="10.368"/>
    <n v="2"/>
    <n v="0.1"/>
    <n v="2.1800000000000002"/>
    <n v="2"/>
    <x v="22"/>
    <n v="4"/>
    <x v="22"/>
  </r>
  <r>
    <n v="1689"/>
    <s v="CA-2018-143798"/>
    <d v="2018-12-10T00:00:00"/>
    <d v="2018-12-12T00:00:00"/>
    <s v="First Class"/>
    <s v="AW-10840"/>
    <s v="Anthony Witt"/>
    <s v="Consumer"/>
    <s v="United States"/>
    <s v="Philadelphia"/>
    <s v="Pennsylvania"/>
    <n v="19140"/>
    <x v="3"/>
    <s v="FUR-FU-10004306"/>
    <x v="0"/>
    <s v="Furnishings"/>
    <s v="Electrix Halogen Magnifier Lamp"/>
    <n v="310.88"/>
    <n v="3"/>
    <n v="0.2"/>
    <n v="31.09"/>
    <n v="2"/>
    <x v="22"/>
    <n v="4"/>
    <x v="22"/>
  </r>
  <r>
    <n v="1690"/>
    <s v="CA-2015-142839"/>
    <d v="2015-08-16T00:00:00"/>
    <d v="2015-08-20T00:00:00"/>
    <s v="Standard Class"/>
    <s v="TS-21610"/>
    <s v="Troy Staebel"/>
    <s v="Consumer"/>
    <s v="United States"/>
    <s v="Philadelphia"/>
    <s v="Pennsylvania"/>
    <n v="19143"/>
    <x v="3"/>
    <s v="FUR-TA-10001539"/>
    <x v="0"/>
    <s v="Tables"/>
    <s v="Chromcraft Rectangular Conference Tables"/>
    <n v="853.09199999999998"/>
    <n v="1"/>
    <n v="0.3"/>
    <n v="-247.4"/>
    <n v="1"/>
    <x v="9"/>
    <n v="3"/>
    <x v="9"/>
  </r>
  <r>
    <n v="1691"/>
    <s v="CA-2018-129833"/>
    <d v="2018-12-09T00:00:00"/>
    <d v="2018-12-15T00:00:00"/>
    <s v="Standard Class"/>
    <s v="HF-14995"/>
    <s v="Herbert Flentye"/>
    <s v="Consumer"/>
    <s v="United States"/>
    <s v="Indianapolis"/>
    <s v="Indiana"/>
    <n v="46203"/>
    <x v="2"/>
    <s v="OFF-PA-10000575"/>
    <x v="1"/>
    <s v="Paper"/>
    <s v="Wirebound Message Books, Four 2 3/4 x 5 White Forms per Page"/>
    <n v="33.450000000000003"/>
    <n v="7"/>
    <n v="0.3"/>
    <n v="-2.68"/>
    <n v="2"/>
    <x v="22"/>
    <n v="4"/>
    <x v="22"/>
  </r>
  <r>
    <n v="1692"/>
    <s v="CA-2018-129833"/>
    <d v="2018-12-09T00:00:00"/>
    <d v="2018-12-15T00:00:00"/>
    <s v="Standard Class"/>
    <s v="HF-14995"/>
    <s v="Herbert Flentye"/>
    <s v="Consumer"/>
    <s v="United States"/>
    <s v="Indianapolis"/>
    <s v="Indiana"/>
    <n v="46203"/>
    <x v="2"/>
    <s v="OFF-BI-10004182"/>
    <x v="1"/>
    <s v="Binders"/>
    <s v="Economy Binders"/>
    <n v="10.4"/>
    <n v="7"/>
    <n v="0"/>
    <n v="3.43"/>
    <n v="2"/>
    <x v="22"/>
    <n v="4"/>
    <x v="22"/>
  </r>
  <r>
    <n v="1693"/>
    <s v="US-2017-154361"/>
    <d v="2017-03-14T00:00:00"/>
    <d v="2017-03-19T00:00:00"/>
    <s v="Standard Class"/>
    <s v="HZ-14950"/>
    <s v="Henia Zydlo"/>
    <s v="Consumer"/>
    <s v="United States"/>
    <s v="Columbus"/>
    <s v="Ohio"/>
    <n v="43229"/>
    <x v="3"/>
    <s v="FUR-FU-10004020"/>
    <x v="0"/>
    <s v="Furnishings"/>
    <s v="Advantus Panel Wall Acrylic Frame"/>
    <n v="21.88"/>
    <n v="1"/>
    <n v="0.1"/>
    <n v="5.47"/>
    <n v="1"/>
    <x v="17"/>
    <n v="1"/>
    <x v="17"/>
  </r>
  <r>
    <n v="1694"/>
    <s v="US-2017-158708"/>
    <d v="2017-06-26T00:00:00"/>
    <d v="2017-06-29T00:00:00"/>
    <s v="Second Class"/>
    <s v="AB-10255"/>
    <s v="Alejandro Ballentine"/>
    <s v="Home Office"/>
    <s v="United States"/>
    <s v="Plano"/>
    <s v="Texas"/>
    <n v="75023"/>
    <x v="2"/>
    <s v="TEC-AC-10003133"/>
    <x v="2"/>
    <s v="Accessories"/>
    <s v="Memorex Mini Travel Drive 4 GB USB 2.0 Flash Drive"/>
    <n v="13.616"/>
    <n v="9"/>
    <n v="0"/>
    <n v="4.49"/>
    <n v="1"/>
    <x v="1"/>
    <n v="2"/>
    <x v="1"/>
  </r>
  <r>
    <n v="1695"/>
    <s v="CA-2016-156335"/>
    <d v="2016-09-25T00:00:00"/>
    <d v="2016-09-28T00:00:00"/>
    <s v="Second Class"/>
    <s v="PO-19195"/>
    <s v="Phillina Ober"/>
    <s v="Home Office"/>
    <s v="United States"/>
    <s v="Bayonne"/>
    <s v="New Jersey"/>
    <n v="7002"/>
    <x v="3"/>
    <s v="TEC-AC-10002006"/>
    <x v="2"/>
    <s v="Accessories"/>
    <s v="Memorex Micro Travel Drive 16 GB"/>
    <n v="63.96"/>
    <n v="5"/>
    <n v="0.2"/>
    <n v="7.68"/>
    <n v="3"/>
    <x v="11"/>
    <n v="3"/>
    <x v="11"/>
  </r>
  <r>
    <n v="1696"/>
    <s v="CA-2016-156335"/>
    <d v="2016-09-25T00:00:00"/>
    <d v="2016-09-28T00:00:00"/>
    <s v="Second Class"/>
    <s v="PO-19195"/>
    <s v="Phillina Ober"/>
    <s v="Home Office"/>
    <s v="United States"/>
    <s v="Bayonne"/>
    <s v="New Jersey"/>
    <n v="7002"/>
    <x v="3"/>
    <s v="OFF-BI-10003314"/>
    <x v="1"/>
    <s v="Binders"/>
    <s v="Tuff Stuff Recycled Round Ring Binders"/>
    <n v="14.46"/>
    <n v="5"/>
    <n v="0"/>
    <n v="1.74"/>
    <n v="3"/>
    <x v="11"/>
    <n v="3"/>
    <x v="11"/>
  </r>
  <r>
    <n v="1697"/>
    <s v="CA-2016-156335"/>
    <d v="2016-09-25T00:00:00"/>
    <d v="2016-09-28T00:00:00"/>
    <s v="Second Class"/>
    <s v="PO-19195"/>
    <s v="Phillina Ober"/>
    <s v="Home Office"/>
    <s v="United States"/>
    <s v="Bayonne"/>
    <s v="New Jersey"/>
    <n v="7002"/>
    <x v="3"/>
    <s v="TEC-PH-10002726"/>
    <x v="2"/>
    <s v="Phones"/>
    <s v="netTALK DUO VoIP Telephone Service"/>
    <n v="104.98"/>
    <n v="9"/>
    <n v="0.3"/>
    <n v="-16.8"/>
    <n v="3"/>
    <x v="11"/>
    <n v="3"/>
    <x v="11"/>
  </r>
  <r>
    <n v="1698"/>
    <s v="CA-2016-148376"/>
    <d v="2016-12-27T00:00:00"/>
    <d v="2016-12-31T00:00:00"/>
    <s v="Standard Class"/>
    <s v="AG-10900"/>
    <s v="Arthur Gainer"/>
    <s v="Consumer"/>
    <s v="United States"/>
    <s v="Los Angeles"/>
    <s v="California"/>
    <n v="90008"/>
    <x v="1"/>
    <s v="OFF-AP-10000240"/>
    <x v="1"/>
    <s v="Appliances"/>
    <s v="Belkin F9G930V10-GRY 9 Outlet Surge"/>
    <n v="106.96"/>
    <n v="4"/>
    <n v="0"/>
    <n v="19.25"/>
    <n v="2"/>
    <x v="14"/>
    <n v="4"/>
    <x v="14"/>
  </r>
  <r>
    <n v="1699"/>
    <s v="CA-2016-148376"/>
    <d v="2016-12-27T00:00:00"/>
    <d v="2016-12-31T00:00:00"/>
    <s v="Standard Class"/>
    <s v="AG-10900"/>
    <s v="Arthur Gainer"/>
    <s v="Consumer"/>
    <s v="United States"/>
    <s v="Los Angeles"/>
    <s v="California"/>
    <n v="90008"/>
    <x v="1"/>
    <s v="OFF-LA-10002381"/>
    <x v="1"/>
    <s v="Labels"/>
    <s v="Avery 497"/>
    <n v="21.56"/>
    <n v="4"/>
    <n v="0.2"/>
    <n v="6.9"/>
    <n v="2"/>
    <x v="14"/>
    <n v="4"/>
    <x v="14"/>
  </r>
  <r>
    <n v="1700"/>
    <s v="CA-2015-135657"/>
    <d v="2015-06-03T00:00:00"/>
    <d v="2015-06-07T00:00:00"/>
    <s v="Second Class"/>
    <s v="SC-20725"/>
    <s v="Steven Cartwright"/>
    <s v="Consumer"/>
    <s v="United States"/>
    <s v="Seattle"/>
    <s v="Washington"/>
    <n v="98115"/>
    <x v="1"/>
    <s v="FUR-TA-10004086"/>
    <x v="0"/>
    <s v="Tables"/>
    <s v="KI Adjustable-Height Table"/>
    <n v="515.88"/>
    <n v="1"/>
    <n v="0"/>
    <n v="92.86"/>
    <n v="1"/>
    <x v="3"/>
    <n v="2"/>
    <x v="3"/>
  </r>
  <r>
    <n v="1701"/>
    <s v="CA-2016-114069"/>
    <d v="2016-07-13T00:00:00"/>
    <d v="2016-07-15T00:00:00"/>
    <s v="Second Class"/>
    <s v="ND-18370"/>
    <s v="Natalie DeCherney"/>
    <s v="Consumer"/>
    <s v="United States"/>
    <s v="New York City"/>
    <s v="New York"/>
    <n v="10035"/>
    <x v="3"/>
    <s v="OFF-BI-10000320"/>
    <x v="1"/>
    <s v="Binders"/>
    <s v="GBC Plastic Binding Combs"/>
    <n v="11.808"/>
    <n v="7"/>
    <n v="0.2"/>
    <n v="2.95"/>
    <n v="3"/>
    <x v="38"/>
    <n v="3"/>
    <x v="38"/>
  </r>
  <r>
    <n v="1702"/>
    <s v="CA-2016-114069"/>
    <d v="2016-07-13T00:00:00"/>
    <d v="2016-07-15T00:00:00"/>
    <s v="Second Class"/>
    <s v="ND-18370"/>
    <s v="Natalie DeCherney"/>
    <s v="Consumer"/>
    <s v="United States"/>
    <s v="New York City"/>
    <s v="New York"/>
    <n v="10035"/>
    <x v="3"/>
    <s v="FUR-CH-10000595"/>
    <x v="0"/>
    <s v="Chairs"/>
    <s v="Safco Contoured Stacking Chairs"/>
    <n v="1931.04"/>
    <n v="2"/>
    <n v="0.3"/>
    <n v="-173.79"/>
    <n v="3"/>
    <x v="38"/>
    <n v="3"/>
    <x v="38"/>
  </r>
  <r>
    <n v="1703"/>
    <s v="CA-2016-114069"/>
    <d v="2016-07-13T00:00:00"/>
    <d v="2016-07-15T00:00:00"/>
    <s v="Second Class"/>
    <s v="ND-18370"/>
    <s v="Natalie DeCherney"/>
    <s v="Consumer"/>
    <s v="United States"/>
    <s v="New York City"/>
    <s v="New York"/>
    <n v="10035"/>
    <x v="3"/>
    <s v="OFF-PA-10000349"/>
    <x v="1"/>
    <s v="Paper"/>
    <s v="Easy-staple paper"/>
    <n v="9.9600000000000009"/>
    <n v="7"/>
    <n v="0.1"/>
    <n v="1.1000000000000001"/>
    <n v="3"/>
    <x v="38"/>
    <n v="3"/>
    <x v="38"/>
  </r>
  <r>
    <n v="1704"/>
    <s v="CA-2015-139857"/>
    <d v="2015-02-02T00:00:00"/>
    <d v="2015-02-06T00:00:00"/>
    <s v="Standard Class"/>
    <s v="CD-12790"/>
    <s v="Cynthia Delaney"/>
    <s v="Home Office"/>
    <s v="United States"/>
    <s v="San Diego"/>
    <s v="California"/>
    <n v="92037"/>
    <x v="1"/>
    <s v="OFF-FA-10001843"/>
    <x v="1"/>
    <s v="Fasteners"/>
    <s v="Staples"/>
    <n v="12.35"/>
    <n v="2"/>
    <n v="0"/>
    <n v="1.98"/>
    <n v="1"/>
    <x v="45"/>
    <n v="1"/>
    <x v="45"/>
  </r>
  <r>
    <n v="1705"/>
    <s v="CA-2017-106306"/>
    <d v="2017-03-08T00:00:00"/>
    <d v="2017-03-08T00:00:00"/>
    <s v="Same Day"/>
    <s v="PG-18820"/>
    <s v="Patrick Gardner"/>
    <s v="Consumer"/>
    <s v="United States"/>
    <s v="Glendale"/>
    <s v="Arizona"/>
    <n v="85301"/>
    <x v="1"/>
    <s v="OFF-BI-10003676"/>
    <x v="1"/>
    <s v="Binders"/>
    <s v="GBC Standard Recycled Report Covers, Clear Plastic Sheets"/>
    <n v="9.702"/>
    <n v="8"/>
    <n v="0.3"/>
    <n v="-1.94"/>
    <n v="1"/>
    <x v="17"/>
    <n v="1"/>
    <x v="17"/>
  </r>
  <r>
    <n v="1706"/>
    <s v="CA-2016-100545"/>
    <d v="2016-11-22T00:00:00"/>
    <d v="2016-11-26T00:00:00"/>
    <s v="Standard Class"/>
    <s v="IM-15070"/>
    <s v="Irene Maddox"/>
    <s v="Consumer"/>
    <s v="United States"/>
    <s v="Philadelphia"/>
    <s v="Pennsylvania"/>
    <n v="19120"/>
    <x v="3"/>
    <s v="OFF-BI-10003638"/>
    <x v="1"/>
    <s v="Binders"/>
    <s v="GBC Durable Plastic Covers"/>
    <n v="11.61"/>
    <n v="7"/>
    <n v="0.2"/>
    <n v="1.1599999999999999"/>
    <n v="1"/>
    <x v="6"/>
    <n v="4"/>
    <x v="6"/>
  </r>
  <r>
    <n v="1707"/>
    <s v="CA-2018-123491"/>
    <d v="2018-10-30T00:00:00"/>
    <d v="2018-11-05T00:00:00"/>
    <s v="Standard Class"/>
    <s v="JK-15205"/>
    <s v="Jamie Kunitz"/>
    <s v="Consumer"/>
    <s v="United States"/>
    <s v="San Francisco"/>
    <s v="California"/>
    <n v="94122"/>
    <x v="1"/>
    <s v="OFF-LA-10003077"/>
    <x v="1"/>
    <s v="Labels"/>
    <s v="Avery 500"/>
    <n v="43.86"/>
    <n v="9"/>
    <n v="0"/>
    <n v="11.4"/>
    <n v="6"/>
    <x v="13"/>
    <n v="4"/>
    <x v="13"/>
  </r>
  <r>
    <n v="1708"/>
    <s v="CA-2018-123491"/>
    <d v="2018-10-30T00:00:00"/>
    <d v="2018-11-05T00:00:00"/>
    <s v="Standard Class"/>
    <s v="JK-15205"/>
    <s v="Jamie Kunitz"/>
    <s v="Consumer"/>
    <s v="United States"/>
    <s v="San Francisco"/>
    <s v="California"/>
    <n v="94122"/>
    <x v="1"/>
    <s v="TEC-PH-10003505"/>
    <x v="2"/>
    <s v="Phones"/>
    <s v="Geemarc AmpliPOWER60"/>
    <n v="148.47999999999999"/>
    <n v="7"/>
    <n v="0.1"/>
    <n v="29.7"/>
    <n v="6"/>
    <x v="13"/>
    <n v="4"/>
    <x v="13"/>
  </r>
  <r>
    <n v="1709"/>
    <s v="CA-2018-123491"/>
    <d v="2018-10-30T00:00:00"/>
    <d v="2018-11-05T00:00:00"/>
    <s v="Standard Class"/>
    <s v="JK-15205"/>
    <s v="Jamie Kunitz"/>
    <s v="Consumer"/>
    <s v="United States"/>
    <s v="San Francisco"/>
    <s v="California"/>
    <n v="94122"/>
    <x v="1"/>
    <s v="OFF-PA-10003424"/>
    <x v="1"/>
    <s v="Paper"/>
    <s v="&quot;While you Were Out&quot; Message Book, One Form per Page"/>
    <n v="7.42"/>
    <n v="2"/>
    <n v="0.3"/>
    <n v="-1.63"/>
    <n v="6"/>
    <x v="13"/>
    <n v="4"/>
    <x v="13"/>
  </r>
  <r>
    <n v="1710"/>
    <s v="CA-2018-123491"/>
    <d v="2018-10-30T00:00:00"/>
    <d v="2018-11-05T00:00:00"/>
    <s v="Standard Class"/>
    <s v="JK-15205"/>
    <s v="Jamie Kunitz"/>
    <s v="Consumer"/>
    <s v="United States"/>
    <s v="San Francisco"/>
    <s v="California"/>
    <n v="94122"/>
    <x v="1"/>
    <s v="FUR-CH-10003061"/>
    <x v="0"/>
    <s v="Chairs"/>
    <s v="Global Leather Task Chair, Black"/>
    <n v="71.992000000000004"/>
    <n v="9"/>
    <n v="0"/>
    <n v="18.72"/>
    <n v="6"/>
    <x v="13"/>
    <n v="4"/>
    <x v="13"/>
  </r>
  <r>
    <n v="1711"/>
    <s v="CA-2018-123491"/>
    <d v="2018-10-30T00:00:00"/>
    <d v="2018-11-05T00:00:00"/>
    <s v="Standard Class"/>
    <s v="JK-15205"/>
    <s v="Jamie Kunitz"/>
    <s v="Consumer"/>
    <s v="United States"/>
    <s v="San Francisco"/>
    <s v="California"/>
    <n v="94122"/>
    <x v="1"/>
    <s v="OFF-AR-10003514"/>
    <x v="1"/>
    <s v="Art"/>
    <s v="4009 Highlighters by Sanford"/>
    <n v="19.899999999999999"/>
    <n v="10"/>
    <n v="0.1"/>
    <n v="2.79"/>
    <n v="6"/>
    <x v="13"/>
    <n v="4"/>
    <x v="13"/>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n v="1702.12"/>
    <n v="3"/>
    <n v="0.3"/>
    <n v="-153.19"/>
    <n v="6"/>
    <x v="13"/>
    <n v="4"/>
    <x v="13"/>
  </r>
  <r>
    <n v="1713"/>
    <s v="CA-2016-145401"/>
    <d v="2016-01-30T00:00:00"/>
    <d v="2016-02-04T00:00:00"/>
    <s v="Standard Class"/>
    <s v="JP-15520"/>
    <s v="Jeremy Pistek"/>
    <s v="Consumer"/>
    <s v="United States"/>
    <s v="Houston"/>
    <s v="Texas"/>
    <n v="77070"/>
    <x v="2"/>
    <s v="OFF-PA-10004405"/>
    <x v="1"/>
    <s v="Paper"/>
    <s v="Rediform Voice Mail Log Books"/>
    <n v="14.304"/>
    <n v="8"/>
    <n v="0.2"/>
    <n v="4.8600000000000003"/>
    <n v="1"/>
    <x v="26"/>
    <n v="1"/>
    <x v="26"/>
  </r>
  <r>
    <n v="1714"/>
    <s v="US-2018-124968"/>
    <d v="2018-09-08T00:00:00"/>
    <d v="2018-09-13T00:00:00"/>
    <s v="Second Class"/>
    <s v="MM-18055"/>
    <s v="Michelle Moray"/>
    <s v="Consumer"/>
    <s v="United States"/>
    <s v="Chicago"/>
    <s v="Illinois"/>
    <n v="60610"/>
    <x v="2"/>
    <s v="FUR-TA-10004289"/>
    <x v="0"/>
    <s v="Tables"/>
    <s v="BoxOffice By Design Rectangular and Half-Moon Meeting Room Tables"/>
    <n v="765.625"/>
    <n v="3"/>
    <n v="0.3"/>
    <n v="-206.72"/>
    <n v="1"/>
    <x v="15"/>
    <n v="3"/>
    <x v="15"/>
  </r>
  <r>
    <n v="1715"/>
    <s v="CA-2018-104003"/>
    <d v="2018-10-07T00:00:00"/>
    <d v="2018-10-13T00:00:00"/>
    <s v="Standard Class"/>
    <s v="DC-13285"/>
    <s v="Debra Catini"/>
    <s v="Consumer"/>
    <s v="United States"/>
    <s v="San Francisco"/>
    <s v="California"/>
    <n v="94110"/>
    <x v="1"/>
    <s v="FUR-BO-10003965"/>
    <x v="0"/>
    <s v="Bookcases"/>
    <s v="O'Sullivan Manor Hill 2-Door Library in Brianna Oak"/>
    <n v="307.666"/>
    <n v="5"/>
    <n v="0.2"/>
    <n v="15.38"/>
    <n v="1"/>
    <x v="13"/>
    <n v="4"/>
    <x v="13"/>
  </r>
  <r>
    <n v="1716"/>
    <s v="CA-2017-154788"/>
    <d v="2017-04-30T00:00:00"/>
    <d v="2017-05-04T00:00:00"/>
    <s v="Standard Class"/>
    <s v="JL-15835"/>
    <s v="John Lee"/>
    <s v="Consumer"/>
    <s v="United States"/>
    <s v="New York City"/>
    <s v="New York"/>
    <n v="10011"/>
    <x v="3"/>
    <s v="OFF-BI-10003314"/>
    <x v="1"/>
    <s v="Binders"/>
    <s v="Tuff Stuff Recycled Round Ring Binders"/>
    <n v="7.7119999999999997"/>
    <n v="3"/>
    <n v="0.1"/>
    <n v="2.0099999999999998"/>
    <n v="1"/>
    <x v="25"/>
    <n v="2"/>
    <x v="25"/>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n v="242.9"/>
    <n v="2"/>
    <n v="0.3"/>
    <n v="-48.58"/>
    <n v="5"/>
    <x v="35"/>
    <n v="2"/>
    <x v="35"/>
  </r>
  <r>
    <n v="1718"/>
    <s v="CA-2017-169943"/>
    <d v="2017-05-19T00:00:00"/>
    <d v="2017-05-24T00:00:00"/>
    <s v="Standard Class"/>
    <s v="BN-11515"/>
    <s v="Bradley Nguyen"/>
    <s v="Consumer"/>
    <s v="United States"/>
    <s v="New York City"/>
    <s v="New York"/>
    <n v="10011"/>
    <x v="3"/>
    <s v="OFF-ST-10004123"/>
    <x v="1"/>
    <s v="Storage"/>
    <s v="Safco Industrial Wire Shelving System"/>
    <n v="454.9"/>
    <n v="10"/>
    <n v="0.1"/>
    <n v="36.39"/>
    <n v="5"/>
    <x v="35"/>
    <n v="2"/>
    <x v="35"/>
  </r>
  <r>
    <n v="1719"/>
    <s v="CA-2017-169943"/>
    <d v="2017-05-19T00:00:00"/>
    <d v="2017-05-24T00:00:00"/>
    <s v="Standard Class"/>
    <s v="BN-11515"/>
    <s v="Bradley Nguyen"/>
    <s v="Consumer"/>
    <s v="United States"/>
    <s v="New York City"/>
    <s v="New York"/>
    <n v="10011"/>
    <x v="3"/>
    <s v="FUR-FU-10002088"/>
    <x v="0"/>
    <s v="Furnishings"/>
    <s v="Nu-Dell Float Frame 11 x 14 1/2"/>
    <n v="35.92"/>
    <n v="9"/>
    <n v="0.3"/>
    <n v="-8.98"/>
    <n v="5"/>
    <x v="35"/>
    <n v="2"/>
    <x v="35"/>
  </r>
  <r>
    <n v="1720"/>
    <s v="CA-2017-169943"/>
    <d v="2017-05-19T00:00:00"/>
    <d v="2017-05-24T00:00:00"/>
    <s v="Standard Class"/>
    <s v="BN-11515"/>
    <s v="Bradley Nguyen"/>
    <s v="Consumer"/>
    <s v="United States"/>
    <s v="New York City"/>
    <s v="New York"/>
    <n v="10011"/>
    <x v="3"/>
    <s v="FUR-FU-10000010"/>
    <x v="0"/>
    <s v="Furnishings"/>
    <s v="DAX Value U-Channel Document Frames, Easel Back"/>
    <n v="39.76"/>
    <n v="7"/>
    <n v="0"/>
    <n v="5.57"/>
    <n v="5"/>
    <x v="35"/>
    <n v="2"/>
    <x v="35"/>
  </r>
  <r>
    <n v="1721"/>
    <s v="CA-2017-169943"/>
    <d v="2017-05-19T00:00:00"/>
    <d v="2017-05-24T00:00:00"/>
    <s v="Standard Class"/>
    <s v="BN-11515"/>
    <s v="Bradley Nguyen"/>
    <s v="Consumer"/>
    <s v="United States"/>
    <s v="New York City"/>
    <s v="New York"/>
    <n v="10011"/>
    <x v="3"/>
    <s v="OFF-BI-10002824"/>
    <x v="1"/>
    <s v="Binders"/>
    <s v="Recycled Easel Ring Binders"/>
    <n v="47.744"/>
    <n v="10"/>
    <n v="0.2"/>
    <n v="10.98"/>
    <n v="5"/>
    <x v="35"/>
    <n v="2"/>
    <x v="35"/>
  </r>
  <r>
    <n v="1722"/>
    <s v="US-2016-123218"/>
    <d v="2016-12-20T00:00:00"/>
    <d v="2016-12-25T00:00:00"/>
    <s v="Standard Class"/>
    <s v="KD-16345"/>
    <s v="Katherine Ducich"/>
    <s v="Consumer"/>
    <s v="United States"/>
    <s v="Chicago"/>
    <s v="Illinois"/>
    <n v="60623"/>
    <x v="2"/>
    <s v="TEC-PH-10001061"/>
    <x v="2"/>
    <s v="Phones"/>
    <s v="Apple iPhone 5C"/>
    <n v="159.98400000000001"/>
    <n v="1"/>
    <n v="0.1"/>
    <n v="36.799999999999997"/>
    <n v="3"/>
    <x v="14"/>
    <n v="4"/>
    <x v="14"/>
  </r>
  <r>
    <n v="1723"/>
    <s v="US-2016-123218"/>
    <d v="2016-12-20T00:00:00"/>
    <d v="2016-12-25T00:00:00"/>
    <s v="Standard Class"/>
    <s v="KD-16345"/>
    <s v="Katherine Ducich"/>
    <s v="Consumer"/>
    <s v="United States"/>
    <s v="Chicago"/>
    <s v="Illinois"/>
    <n v="60623"/>
    <x v="2"/>
    <s v="TEC-AC-10000736"/>
    <x v="2"/>
    <s v="Accessories"/>
    <s v="Logitech G600 MMO Gaming Mouse"/>
    <n v="255.96799999999999"/>
    <n v="9"/>
    <n v="0"/>
    <n v="79.349999999999994"/>
    <n v="3"/>
    <x v="14"/>
    <n v="4"/>
    <x v="14"/>
  </r>
  <r>
    <n v="1724"/>
    <s v="US-2016-123218"/>
    <d v="2016-12-20T00:00:00"/>
    <d v="2016-12-25T00:00:00"/>
    <s v="Standard Class"/>
    <s v="KD-16345"/>
    <s v="Katherine Ducich"/>
    <s v="Consumer"/>
    <s v="United States"/>
    <s v="Chicago"/>
    <s v="Illinois"/>
    <n v="60623"/>
    <x v="2"/>
    <s v="FUR-BO-10003966"/>
    <x v="0"/>
    <s v="Bookcases"/>
    <s v="Sauder Facets Collection Library, Sky Alder Finish"/>
    <n v="359.05799999999999"/>
    <n v="4"/>
    <n v="0.2"/>
    <n v="64.63"/>
    <n v="3"/>
    <x v="14"/>
    <n v="4"/>
    <x v="14"/>
  </r>
  <r>
    <n v="1725"/>
    <s v="CA-2016-127453"/>
    <d v="2016-12-19T00:00:00"/>
    <d v="2016-12-20T00:00:00"/>
    <s v="First Class"/>
    <s v="JK-15370"/>
    <s v="Jay Kimmel"/>
    <s v="Consumer"/>
    <s v="United States"/>
    <s v="Philadelphia"/>
    <s v="Pennsylvania"/>
    <n v="19143"/>
    <x v="3"/>
    <s v="OFF-AP-10000828"/>
    <x v="1"/>
    <s v="Appliances"/>
    <s v="Avanti 4.4 Cu. Ft. Refrigerator"/>
    <n v="434.35199999999998"/>
    <n v="9"/>
    <n v="0.1"/>
    <n v="78.180000000000007"/>
    <n v="3"/>
    <x v="14"/>
    <n v="4"/>
    <x v="14"/>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n v="3.552"/>
    <n v="8"/>
    <n v="0"/>
    <n v="0.71"/>
    <n v="3"/>
    <x v="14"/>
    <n v="4"/>
    <x v="14"/>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n v="88.831999999999994"/>
    <n v="4"/>
    <n v="0"/>
    <n v="13.32"/>
    <n v="3"/>
    <x v="14"/>
    <n v="4"/>
    <x v="14"/>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n v="1048.3499999999999"/>
    <n v="4"/>
    <n v="0"/>
    <n v="167.74"/>
    <n v="1"/>
    <x v="4"/>
    <n v="2"/>
    <x v="4"/>
  </r>
  <r>
    <n v="1729"/>
    <s v="CA-2017-106894"/>
    <d v="2017-02-07T00:00:00"/>
    <d v="2017-02-07T00:00:00"/>
    <s v="Same Day"/>
    <s v="CA-12265"/>
    <s v="Christina Anderson"/>
    <s v="Consumer"/>
    <s v="United States"/>
    <s v="Springfield"/>
    <s v="Virginia"/>
    <n v="22153"/>
    <x v="0"/>
    <s v="TEC-AC-10003063"/>
    <x v="2"/>
    <s v="Accessories"/>
    <s v="Micro Innovations USB RF Wireless Keyboard with Mouse"/>
    <n v="100"/>
    <n v="2"/>
    <n v="0"/>
    <n v="14"/>
    <n v="2"/>
    <x v="47"/>
    <n v="1"/>
    <x v="47"/>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n v="7.83"/>
    <n v="4"/>
    <n v="0"/>
    <n v="2.11"/>
    <n v="2"/>
    <x v="47"/>
    <n v="1"/>
    <x v="47"/>
  </r>
  <r>
    <n v="1731"/>
    <s v="CA-2015-125136"/>
    <d v="2015-09-28T00:00:00"/>
    <d v="2015-10-03T00:00:00"/>
    <s v="Standard Class"/>
    <s v="KD-16495"/>
    <s v="Keith Dawkins"/>
    <s v="Corporate"/>
    <s v="United States"/>
    <s v="Fayetteville"/>
    <s v="North Carolina"/>
    <n v="28314"/>
    <x v="0"/>
    <s v="OFF-PA-10001457"/>
    <x v="1"/>
    <s v="Paper"/>
    <s v="White GlueTop Scratch Pads"/>
    <n v="96.256"/>
    <n v="2"/>
    <n v="0.3"/>
    <n v="-25.03"/>
    <n v="2"/>
    <x v="30"/>
    <n v="3"/>
    <x v="30"/>
  </r>
  <r>
    <n v="1732"/>
    <s v="CA-2015-125136"/>
    <d v="2015-09-28T00:00:00"/>
    <d v="2015-10-03T00:00:00"/>
    <s v="Standard Class"/>
    <s v="KD-16495"/>
    <s v="Keith Dawkins"/>
    <s v="Corporate"/>
    <s v="United States"/>
    <s v="Fayetteville"/>
    <s v="North Carolina"/>
    <n v="28314"/>
    <x v="0"/>
    <s v="OFF-PA-10001804"/>
    <x v="1"/>
    <s v="Paper"/>
    <s v="Xerox 195"/>
    <n v="10.688000000000001"/>
    <n v="7"/>
    <n v="0.2"/>
    <n v="2.89"/>
    <n v="2"/>
    <x v="30"/>
    <n v="3"/>
    <x v="30"/>
  </r>
  <r>
    <n v="1733"/>
    <s v="US-2017-131149"/>
    <d v="2017-07-10T00:00:00"/>
    <d v="2017-07-14T00:00:00"/>
    <s v="Standard Class"/>
    <s v="LH-17155"/>
    <s v="Logan Haushalter"/>
    <s v="Consumer"/>
    <s v="United States"/>
    <s v="Dallas"/>
    <s v="Texas"/>
    <n v="75081"/>
    <x v="2"/>
    <s v="OFF-ST-10000689"/>
    <x v="1"/>
    <s v="Storage"/>
    <s v="Fellowes Strictly Business Drawer File, Letter/Legal Size"/>
    <n v="338.04"/>
    <n v="2"/>
    <n v="0.2"/>
    <n v="84.51"/>
    <n v="2"/>
    <x v="16"/>
    <n v="3"/>
    <x v="16"/>
  </r>
  <r>
    <n v="1734"/>
    <s v="US-2017-131149"/>
    <d v="2017-07-10T00:00:00"/>
    <d v="2017-07-14T00:00:00"/>
    <s v="Standard Class"/>
    <s v="LH-17155"/>
    <s v="Logan Haushalter"/>
    <s v="Consumer"/>
    <s v="United States"/>
    <s v="Dallas"/>
    <s v="Texas"/>
    <n v="75081"/>
    <x v="2"/>
    <s v="OFF-AR-10002135"/>
    <x v="1"/>
    <s v="Art"/>
    <s v="Boston Heavy-Duty Trimline Electric Pencil Sharpeners"/>
    <n v="154.24"/>
    <n v="5"/>
    <n v="0.3"/>
    <n v="-16.97"/>
    <n v="2"/>
    <x v="16"/>
    <n v="3"/>
    <x v="16"/>
  </r>
  <r>
    <n v="1735"/>
    <s v="CA-2018-101483"/>
    <d v="2018-07-29T00:00:00"/>
    <d v="2018-08-01T00:00:00"/>
    <s v="Second Class"/>
    <s v="AG-10675"/>
    <s v="Anna Gayman"/>
    <s v="Consumer"/>
    <s v="United States"/>
    <s v="Jacksonville"/>
    <s v="North Carolina"/>
    <n v="28540"/>
    <x v="0"/>
    <s v="OFF-AP-10002082"/>
    <x v="1"/>
    <s v="Appliances"/>
    <s v="Holmes HEPA Air Purifier"/>
    <n v="34.847999999999999"/>
    <n v="2"/>
    <n v="0.2"/>
    <n v="7.32"/>
    <n v="3"/>
    <x v="10"/>
    <n v="3"/>
    <x v="10"/>
  </r>
  <r>
    <n v="1736"/>
    <s v="CA-2018-101483"/>
    <d v="2018-07-29T00:00:00"/>
    <d v="2018-08-01T00:00:00"/>
    <s v="Second Class"/>
    <s v="AG-10675"/>
    <s v="Anna Gayman"/>
    <s v="Consumer"/>
    <s v="United States"/>
    <s v="Jacksonville"/>
    <s v="North Carolina"/>
    <n v="28540"/>
    <x v="0"/>
    <s v="TEC-PH-10003442"/>
    <x v="2"/>
    <s v="Phones"/>
    <s v="Samsung Replacement EH64AVFWE Premium Headset"/>
    <n v="22"/>
    <n v="3"/>
    <n v="0.1"/>
    <n v="4.62"/>
    <n v="3"/>
    <x v="10"/>
    <n v="3"/>
    <x v="10"/>
  </r>
  <r>
    <n v="1737"/>
    <s v="CA-2018-101483"/>
    <d v="2018-07-29T00:00:00"/>
    <d v="2018-08-01T00:00:00"/>
    <s v="Second Class"/>
    <s v="AG-10675"/>
    <s v="Anna Gayman"/>
    <s v="Consumer"/>
    <s v="United States"/>
    <s v="Jacksonville"/>
    <s v="North Carolina"/>
    <n v="28540"/>
    <x v="0"/>
    <s v="OFF-AR-10002833"/>
    <x v="1"/>
    <s v="Art"/>
    <s v="Newell 322"/>
    <n v="4.3680000000000003"/>
    <n v="3"/>
    <n v="0.1"/>
    <n v="0.79"/>
    <n v="3"/>
    <x v="10"/>
    <n v="3"/>
    <x v="10"/>
  </r>
  <r>
    <n v="1738"/>
    <s v="CA-2016-130204"/>
    <d v="2016-09-03T00:00:00"/>
    <d v="2016-09-09T00:00:00"/>
    <s v="Standard Class"/>
    <s v="DB-13120"/>
    <s v="David Bremer"/>
    <s v="Corporate"/>
    <s v="United States"/>
    <s v="San Francisco"/>
    <s v="California"/>
    <n v="94122"/>
    <x v="1"/>
    <s v="OFF-ST-10001325"/>
    <x v="1"/>
    <s v="Storage"/>
    <s v="Sterilite Officeware Hinged File Box"/>
    <n v="31.44"/>
    <n v="9"/>
    <n v="0"/>
    <n v="4.4000000000000004"/>
    <n v="3"/>
    <x v="11"/>
    <n v="3"/>
    <x v="11"/>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n v="2"/>
    <n v="0.3"/>
    <n v="-5.91"/>
    <n v="3"/>
    <x v="11"/>
    <n v="3"/>
    <x v="11"/>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n v="5"/>
    <n v="0.3"/>
    <n v="-9.06"/>
    <n v="3"/>
    <x v="11"/>
    <n v="3"/>
    <x v="11"/>
  </r>
  <r>
    <n v="1741"/>
    <s v="CA-2015-110527"/>
    <d v="2015-08-09T00:00:00"/>
    <d v="2015-08-16T00:00:00"/>
    <s v="Standard Class"/>
    <s v="ED-13885"/>
    <s v="Emily Ducich"/>
    <s v="Home Office"/>
    <s v="United States"/>
    <s v="San Diego"/>
    <s v="California"/>
    <n v="92037"/>
    <x v="1"/>
    <s v="OFF-LA-10000262"/>
    <x v="1"/>
    <s v="Labels"/>
    <s v="Avery 494"/>
    <n v="20.88"/>
    <n v="8"/>
    <n v="0.1"/>
    <n v="6.06"/>
    <n v="1"/>
    <x v="9"/>
    <n v="3"/>
    <x v="9"/>
  </r>
  <r>
    <n v="1742"/>
    <s v="CA-2018-152807"/>
    <d v="2018-10-30T00:00:00"/>
    <d v="2018-11-03T00:00:00"/>
    <s v="Standard Class"/>
    <s v="MC-18100"/>
    <s v="Mick Crebagga"/>
    <s v="Consumer"/>
    <s v="United States"/>
    <s v="Philadelphia"/>
    <s v="Pennsylvania"/>
    <n v="19140"/>
    <x v="3"/>
    <s v="OFF-PA-10004355"/>
    <x v="1"/>
    <s v="Paper"/>
    <s v="Xerox 231"/>
    <n v="20.736000000000001"/>
    <n v="2"/>
    <n v="0.2"/>
    <n v="3.32"/>
    <n v="4"/>
    <x v="13"/>
    <n v="4"/>
    <x v="13"/>
  </r>
  <r>
    <n v="1743"/>
    <s v="CA-2018-152807"/>
    <d v="2018-10-30T00:00:00"/>
    <d v="2018-11-03T00:00:00"/>
    <s v="Standard Class"/>
    <s v="MC-18100"/>
    <s v="Mick Crebagga"/>
    <s v="Consumer"/>
    <s v="United States"/>
    <s v="Philadelphia"/>
    <s v="Pennsylvania"/>
    <n v="19140"/>
    <x v="3"/>
    <s v="FUR-FU-10004415"/>
    <x v="0"/>
    <s v="Furnishings"/>
    <s v="Stacking Tray, Side-Loading, Legal, Smoke"/>
    <n v="7.1680000000000001"/>
    <n v="2"/>
    <n v="0.1"/>
    <n v="2.0099999999999998"/>
    <n v="4"/>
    <x v="13"/>
    <n v="4"/>
    <x v="13"/>
  </r>
  <r>
    <n v="1744"/>
    <s v="CA-2018-152807"/>
    <d v="2018-10-30T00:00:00"/>
    <d v="2018-11-03T00:00:00"/>
    <s v="Standard Class"/>
    <s v="MC-18100"/>
    <s v="Mick Crebagga"/>
    <s v="Consumer"/>
    <s v="United States"/>
    <s v="Philadelphia"/>
    <s v="Pennsylvania"/>
    <n v="19140"/>
    <x v="3"/>
    <s v="OFF-ST-10002486"/>
    <x v="1"/>
    <s v="Storage"/>
    <s v="Eldon Shelf Savers Cubes and Bins"/>
    <n v="11.167999999999999"/>
    <n v="5"/>
    <n v="0.1"/>
    <n v="0.78"/>
    <n v="4"/>
    <x v="13"/>
    <n v="4"/>
    <x v="13"/>
  </r>
  <r>
    <n v="1745"/>
    <s v="CA-2018-152807"/>
    <d v="2018-10-30T00:00:00"/>
    <d v="2018-11-03T00:00:00"/>
    <s v="Standard Class"/>
    <s v="MC-18100"/>
    <s v="Mick Crebagga"/>
    <s v="Consumer"/>
    <s v="United States"/>
    <s v="Philadelphia"/>
    <s v="Pennsylvania"/>
    <n v="19140"/>
    <x v="3"/>
    <s v="TEC-AC-10001142"/>
    <x v="2"/>
    <s v="Accessories"/>
    <s v="First Data FD10 PIN Pad"/>
    <n v="442.4"/>
    <n v="7"/>
    <n v="0.2"/>
    <n v="97.33"/>
    <n v="4"/>
    <x v="13"/>
    <n v="4"/>
    <x v="13"/>
  </r>
  <r>
    <n v="1746"/>
    <s v="CA-2015-133270"/>
    <d v="2015-06-06T00:00:00"/>
    <d v="2015-06-09T00:00:00"/>
    <s v="First Class"/>
    <s v="BM-11785"/>
    <s v="Bryan Mills"/>
    <s v="Consumer"/>
    <s v="United States"/>
    <s v="Rochester"/>
    <s v="New York"/>
    <n v="14609"/>
    <x v="3"/>
    <s v="OFF-AR-10002656"/>
    <x v="1"/>
    <s v="Art"/>
    <s v="Sanford Liquid Accent Highlighters"/>
    <n v="13.36"/>
    <n v="7"/>
    <n v="0"/>
    <n v="0.94"/>
    <n v="1"/>
    <x v="3"/>
    <n v="2"/>
    <x v="3"/>
  </r>
  <r>
    <n v="1747"/>
    <s v="CA-2017-155670"/>
    <d v="2017-08-13T00:00:00"/>
    <d v="2017-08-17T00:00:00"/>
    <s v="Second Class"/>
    <s v="EM-14065"/>
    <s v="Erin Mull"/>
    <s v="Consumer"/>
    <s v="United States"/>
    <s v="Jacksonville"/>
    <s v="North Carolina"/>
    <n v="28540"/>
    <x v="0"/>
    <s v="OFF-BI-10000138"/>
    <x v="1"/>
    <s v="Binders"/>
    <s v="Acco Translucent Poly Ring Binders"/>
    <n v="11.231999999999999"/>
    <n v="8"/>
    <n v="0.3"/>
    <n v="-2.36"/>
    <n v="2"/>
    <x v="28"/>
    <n v="3"/>
    <x v="28"/>
  </r>
  <r>
    <n v="1748"/>
    <s v="CA-2017-155670"/>
    <d v="2017-08-13T00:00:00"/>
    <d v="2017-08-17T00:00:00"/>
    <s v="Second Class"/>
    <s v="EM-14065"/>
    <s v="Erin Mull"/>
    <s v="Consumer"/>
    <s v="United States"/>
    <s v="Jacksonville"/>
    <s v="North Carolina"/>
    <n v="28540"/>
    <x v="0"/>
    <s v="OFF-PA-10004947"/>
    <x v="1"/>
    <s v="Paper"/>
    <s v="Easy-staple paper"/>
    <n v="10.272"/>
    <n v="9"/>
    <n v="0.3"/>
    <n v="-2.57"/>
    <n v="2"/>
    <x v="28"/>
    <n v="3"/>
    <x v="28"/>
  </r>
  <r>
    <n v="1749"/>
    <s v="US-2015-157406"/>
    <d v="2015-04-25T00:00:00"/>
    <d v="2015-04-29T00:00:00"/>
    <s v="Standard Class"/>
    <s v="DA-13450"/>
    <s v="Dianna Arnett"/>
    <s v="Home Office"/>
    <s v="United States"/>
    <s v="Houston"/>
    <s v="Texas"/>
    <n v="77095"/>
    <x v="2"/>
    <s v="OFF-PA-10003543"/>
    <x v="1"/>
    <s v="Paper"/>
    <s v="Xerox 1985"/>
    <n v="10.368"/>
    <n v="7"/>
    <n v="0.3"/>
    <n v="-2.38"/>
    <n v="2"/>
    <x v="41"/>
    <n v="2"/>
    <x v="41"/>
  </r>
  <r>
    <n v="1750"/>
    <s v="US-2015-157406"/>
    <d v="2015-04-25T00:00:00"/>
    <d v="2015-04-29T00:00:00"/>
    <s v="Standard Class"/>
    <s v="DA-13450"/>
    <s v="Dianna Arnett"/>
    <s v="Home Office"/>
    <s v="United States"/>
    <s v="Houston"/>
    <s v="Texas"/>
    <n v="77095"/>
    <x v="2"/>
    <s v="OFF-AR-10002221"/>
    <x v="1"/>
    <s v="Art"/>
    <s v="12 Colored Short Pencils"/>
    <n v="6.24"/>
    <n v="2"/>
    <n v="0.2"/>
    <n v="1.62"/>
    <n v="2"/>
    <x v="41"/>
    <n v="2"/>
    <x v="41"/>
  </r>
  <r>
    <n v="1751"/>
    <s v="CA-2016-139094"/>
    <d v="2016-11-22T00:00:00"/>
    <d v="2016-11-27T00:00:00"/>
    <s v="Standard Class"/>
    <s v="MO-17800"/>
    <s v="Meg O'Connel"/>
    <s v="Home Office"/>
    <s v="United States"/>
    <s v="San Antonio"/>
    <s v="Texas"/>
    <n v="78207"/>
    <x v="2"/>
    <s v="FUR-TA-10004607"/>
    <x v="0"/>
    <s v="Tables"/>
    <s v="Hon 2111 Invitation Series Straight Table"/>
    <n v="206.96199999999999"/>
    <n v="7"/>
    <n v="0.1"/>
    <n v="37.25"/>
    <n v="1"/>
    <x v="6"/>
    <n v="4"/>
    <x v="6"/>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n v="9.4600000000000009"/>
    <n v="2"/>
    <n v="0.3"/>
    <n v="-2.1800000000000002"/>
    <n v="1"/>
    <x v="13"/>
    <n v="4"/>
    <x v="13"/>
  </r>
  <r>
    <n v="1753"/>
    <s v="CA-2018-116715"/>
    <d v="2018-12-02T00:00:00"/>
    <d v="2018-12-05T00:00:00"/>
    <s v="First Class"/>
    <s v="VW-21775"/>
    <s v="Victoria Wilson"/>
    <s v="Corporate"/>
    <s v="United States"/>
    <s v="San Francisco"/>
    <s v="California"/>
    <n v="94122"/>
    <x v="1"/>
    <s v="OFF-ST-10004340"/>
    <x v="1"/>
    <s v="Storage"/>
    <s v="Fellowes Mobile File Cart, Black"/>
    <n v="559.62"/>
    <n v="10"/>
    <n v="0.2"/>
    <n v="195.87"/>
    <n v="3"/>
    <x v="22"/>
    <n v="4"/>
    <x v="22"/>
  </r>
  <r>
    <n v="1754"/>
    <s v="CA-2018-116715"/>
    <d v="2018-12-02T00:00:00"/>
    <d v="2018-12-05T00:00:00"/>
    <s v="First Class"/>
    <s v="VW-21775"/>
    <s v="Victoria Wilson"/>
    <s v="Corporate"/>
    <s v="United States"/>
    <s v="San Francisco"/>
    <s v="California"/>
    <n v="94122"/>
    <x v="1"/>
    <s v="OFF-PA-10004475"/>
    <x v="1"/>
    <s v="Paper"/>
    <s v="Xerox 1940"/>
    <n v="109.92"/>
    <n v="5"/>
    <n v="0"/>
    <n v="14.29"/>
    <n v="3"/>
    <x v="22"/>
    <n v="4"/>
    <x v="22"/>
  </r>
  <r>
    <n v="1755"/>
    <s v="CA-2018-116715"/>
    <d v="2018-12-02T00:00:00"/>
    <d v="2018-12-05T00:00:00"/>
    <s v="First Class"/>
    <s v="VW-21775"/>
    <s v="Victoria Wilson"/>
    <s v="Corporate"/>
    <s v="United States"/>
    <s v="San Francisco"/>
    <s v="California"/>
    <n v="94122"/>
    <x v="1"/>
    <s v="OFF-PA-10003893"/>
    <x v="1"/>
    <s v="Paper"/>
    <s v="Xerox 1962"/>
    <n v="8.56"/>
    <n v="3"/>
    <n v="0.1"/>
    <n v="0.6"/>
    <n v="3"/>
    <x v="22"/>
    <n v="4"/>
    <x v="22"/>
  </r>
  <r>
    <n v="1756"/>
    <s v="CA-2016-135622"/>
    <d v="2016-12-08T00:00:00"/>
    <d v="2016-12-11T00:00:00"/>
    <s v="Second Class"/>
    <s v="TT-21460"/>
    <s v="Tonja Turnell"/>
    <s v="Home Office"/>
    <s v="United States"/>
    <s v="Fort Worth"/>
    <s v="Texas"/>
    <n v="76106"/>
    <x v="2"/>
    <s v="OFF-PA-10000100"/>
    <x v="1"/>
    <s v="Paper"/>
    <s v="Xerox 1945"/>
    <n v="360.71199999999999"/>
    <n v="5"/>
    <n v="0.3"/>
    <n v="-93.79"/>
    <n v="2"/>
    <x v="14"/>
    <n v="4"/>
    <x v="14"/>
  </r>
  <r>
    <n v="1757"/>
    <s v="CA-2016-135622"/>
    <d v="2016-12-08T00:00:00"/>
    <d v="2016-12-11T00:00:00"/>
    <s v="Second Class"/>
    <s v="TT-21460"/>
    <s v="Tonja Turnell"/>
    <s v="Home Office"/>
    <s v="United States"/>
    <s v="Fort Worth"/>
    <s v="Texas"/>
    <n v="76106"/>
    <x v="2"/>
    <s v="TEC-PH-10001817"/>
    <x v="2"/>
    <s v="Phones"/>
    <s v="Wilson Electronics DB Pro Signal Booster"/>
    <n v="1718.4"/>
    <n v="8"/>
    <n v="0"/>
    <n v="240.58"/>
    <n v="2"/>
    <x v="14"/>
    <n v="4"/>
    <x v="14"/>
  </r>
  <r>
    <n v="1758"/>
    <s v="US-2016-107349"/>
    <d v="2016-07-13T00:00:00"/>
    <d v="2016-07-15T00:00:00"/>
    <s v="First Class"/>
    <s v="SL-20155"/>
    <s v="Sara Luxemburg"/>
    <s v="Home Office"/>
    <s v="United States"/>
    <s v="Houston"/>
    <s v="Texas"/>
    <n v="77095"/>
    <x v="2"/>
    <s v="OFF-BI-10001765"/>
    <x v="1"/>
    <s v="Binders"/>
    <s v="Wilson Jones Heavy-Duty Casebound Ring Binders with Metal Hinges"/>
    <n v="41.567999999999998"/>
    <n v="2"/>
    <n v="0"/>
    <n v="11.64"/>
    <n v="1"/>
    <x v="38"/>
    <n v="3"/>
    <x v="38"/>
  </r>
  <r>
    <n v="1759"/>
    <s v="CA-2015-139017"/>
    <d v="2015-05-11T00:00:00"/>
    <d v="2015-05-17T00:00:00"/>
    <s v="Standard Class"/>
    <s v="RM-19375"/>
    <s v="Raymond Messe"/>
    <s v="Consumer"/>
    <s v="United States"/>
    <s v="Houston"/>
    <s v="Texas"/>
    <n v="77095"/>
    <x v="2"/>
    <s v="TEC-AC-10001013"/>
    <x v="2"/>
    <s v="Accessories"/>
    <s v="Logitech ClearChat Comfort/USB Headset H390"/>
    <n v="46.863999999999997"/>
    <n v="3"/>
    <n v="0.3"/>
    <n v="-12.65"/>
    <n v="1"/>
    <x v="8"/>
    <n v="2"/>
    <x v="8"/>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n v="19.536000000000001"/>
    <n v="6"/>
    <n v="0.3"/>
    <n v="-4.88"/>
    <n v="1"/>
    <x v="46"/>
    <n v="1"/>
    <x v="46"/>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n v="3"/>
    <n v="0.3"/>
    <n v="-61.7"/>
    <n v="3"/>
    <x v="11"/>
    <n v="3"/>
    <x v="11"/>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n v="7"/>
    <n v="0.3"/>
    <n v="-2.88"/>
    <n v="3"/>
    <x v="11"/>
    <n v="3"/>
    <x v="11"/>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n v="9"/>
    <n v="0"/>
    <n v="32.25"/>
    <n v="3"/>
    <x v="11"/>
    <n v="3"/>
    <x v="11"/>
  </r>
  <r>
    <n v="1764"/>
    <s v="CA-2017-110254"/>
    <d v="2017-08-04T00:00:00"/>
    <d v="2017-08-08T00:00:00"/>
    <s v="Standard Class"/>
    <s v="ML-17755"/>
    <s v="Max Ludwig"/>
    <s v="Home Office"/>
    <s v="United States"/>
    <s v="Suffolk"/>
    <s v="Virginia"/>
    <n v="23434"/>
    <x v="0"/>
    <s v="OFF-SU-10002573"/>
    <x v="1"/>
    <s v="Supplies"/>
    <s v="Acme 10&quot; Easy Grip Assistive Scissors"/>
    <n v="35.06"/>
    <n v="5"/>
    <n v="0"/>
    <n v="11.92"/>
    <n v="4"/>
    <x v="28"/>
    <n v="3"/>
    <x v="28"/>
  </r>
  <r>
    <n v="1765"/>
    <s v="CA-2017-110254"/>
    <d v="2017-08-04T00:00:00"/>
    <d v="2017-08-08T00:00:00"/>
    <s v="Standard Class"/>
    <s v="ML-17755"/>
    <s v="Max Ludwig"/>
    <s v="Home Office"/>
    <s v="United States"/>
    <s v="Suffolk"/>
    <s v="Virginia"/>
    <n v="23434"/>
    <x v="0"/>
    <s v="OFF-LA-10004484"/>
    <x v="1"/>
    <s v="Labels"/>
    <s v="Avery 476"/>
    <n v="4.13"/>
    <n v="4"/>
    <n v="0.1"/>
    <n v="1.1200000000000001"/>
    <n v="4"/>
    <x v="28"/>
    <n v="3"/>
    <x v="28"/>
  </r>
  <r>
    <n v="1766"/>
    <s v="CA-2017-110254"/>
    <d v="2017-08-04T00:00:00"/>
    <d v="2017-08-08T00:00:00"/>
    <s v="Standard Class"/>
    <s v="ML-17755"/>
    <s v="Max Ludwig"/>
    <s v="Home Office"/>
    <s v="United States"/>
    <s v="Suffolk"/>
    <s v="Virginia"/>
    <n v="23434"/>
    <x v="0"/>
    <s v="FUR-FU-10001591"/>
    <x v="0"/>
    <s v="Furnishings"/>
    <s v="Advantus Panel Wall Certificate Holder - 8.5x11"/>
    <n v="109.8"/>
    <n v="6"/>
    <n v="0.3"/>
    <n v="-13.18"/>
    <n v="4"/>
    <x v="28"/>
    <n v="3"/>
    <x v="28"/>
  </r>
  <r>
    <n v="1767"/>
    <s v="CA-2017-110254"/>
    <d v="2017-08-04T00:00:00"/>
    <d v="2017-08-08T00:00:00"/>
    <s v="Standard Class"/>
    <s v="ML-17755"/>
    <s v="Max Ludwig"/>
    <s v="Home Office"/>
    <s v="United States"/>
    <s v="Suffolk"/>
    <s v="Virginia"/>
    <n v="23434"/>
    <x v="0"/>
    <s v="OFF-LA-10002034"/>
    <x v="1"/>
    <s v="Labels"/>
    <s v="Avery 478"/>
    <n v="9.82"/>
    <n v="3"/>
    <n v="0"/>
    <n v="0.59"/>
    <n v="4"/>
    <x v="28"/>
    <n v="3"/>
    <x v="28"/>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n v="7.6440000000000001"/>
    <n v="2"/>
    <n v="0"/>
    <n v="1.76"/>
    <n v="2"/>
    <x v="34"/>
    <n v="1"/>
    <x v="34"/>
  </r>
  <r>
    <n v="1769"/>
    <s v="US-2015-158057"/>
    <d v="2015-03-22T00:00:00"/>
    <d v="2015-03-26T00:00:00"/>
    <s v="Standard Class"/>
    <s v="CC-12685"/>
    <s v="Craig Carroll"/>
    <s v="Consumer"/>
    <s v="United States"/>
    <s v="Greensboro"/>
    <s v="North Carolina"/>
    <n v="27405"/>
    <x v="0"/>
    <s v="OFF-BI-10002735"/>
    <x v="1"/>
    <s v="Binders"/>
    <s v="GBC Prestige Therm-A-Bind Covers"/>
    <n v="51.465000000000003"/>
    <n v="4"/>
    <n v="0"/>
    <n v="10.29"/>
    <n v="2"/>
    <x v="34"/>
    <n v="1"/>
    <x v="34"/>
  </r>
  <r>
    <n v="1770"/>
    <s v="CA-2018-146024"/>
    <d v="2018-03-02T00:00:00"/>
    <d v="2018-03-08T00:00:00"/>
    <s v="Standard Class"/>
    <s v="SC-20770"/>
    <s v="Stewart Carmichael"/>
    <s v="Corporate"/>
    <s v="United States"/>
    <s v="Dallas"/>
    <s v="Texas"/>
    <n v="75081"/>
    <x v="2"/>
    <s v="OFF-SU-10001935"/>
    <x v="1"/>
    <s v="Supplies"/>
    <s v="Staple remover"/>
    <n v="6.976"/>
    <n v="10"/>
    <n v="0.1"/>
    <n v="0.35"/>
    <n v="2"/>
    <x v="42"/>
    <n v="1"/>
    <x v="42"/>
  </r>
  <r>
    <n v="1771"/>
    <s v="CA-2018-146024"/>
    <d v="2018-03-02T00:00:00"/>
    <d v="2018-03-08T00:00:00"/>
    <s v="Standard Class"/>
    <s v="SC-20770"/>
    <s v="Stewart Carmichael"/>
    <s v="Corporate"/>
    <s v="United States"/>
    <s v="Dallas"/>
    <s v="Texas"/>
    <n v="75081"/>
    <x v="2"/>
    <s v="OFF-BI-10003291"/>
    <x v="1"/>
    <s v="Binders"/>
    <s v="Wilson Jones Leather-Like Binders with DublLock Round Rings"/>
    <n v="12.222"/>
    <n v="2"/>
    <n v="0.2"/>
    <n v="1.22"/>
    <n v="2"/>
    <x v="42"/>
    <n v="1"/>
    <x v="42"/>
  </r>
  <r>
    <n v="1772"/>
    <s v="CA-2017-129686"/>
    <d v="2017-11-27T00:00:00"/>
    <d v="2017-11-29T00:00:00"/>
    <s v="Second Class"/>
    <s v="GG-14650"/>
    <s v="Greg Guthrie"/>
    <s v="Corporate"/>
    <s v="United States"/>
    <s v="Chicago"/>
    <s v="Illinois"/>
    <n v="60623"/>
    <x v="2"/>
    <s v="OFF-ST-10004337"/>
    <x v="1"/>
    <s v="Storage"/>
    <s v="SAFCO Commercial Wire Shelving, 72h"/>
    <n v="97.983999999999995"/>
    <n v="6"/>
    <n v="0"/>
    <n v="24.5"/>
    <n v="2"/>
    <x v="0"/>
    <n v="4"/>
    <x v="0"/>
  </r>
  <r>
    <n v="1773"/>
    <s v="CA-2017-129686"/>
    <d v="2017-11-27T00:00:00"/>
    <d v="2017-11-29T00:00:00"/>
    <s v="Second Class"/>
    <s v="GG-14650"/>
    <s v="Greg Guthrie"/>
    <s v="Corporate"/>
    <s v="United States"/>
    <s v="Chicago"/>
    <s v="Illinois"/>
    <n v="60623"/>
    <x v="2"/>
    <s v="TEC-AC-10001266"/>
    <x v="2"/>
    <s v="Accessories"/>
    <s v="Memorex Micro Travel Drive 8 GB"/>
    <n v="62.4"/>
    <n v="5"/>
    <n v="0"/>
    <n v="6.86"/>
    <n v="2"/>
    <x v="0"/>
    <n v="4"/>
    <x v="0"/>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n v="20.86"/>
    <n v="7"/>
    <n v="0"/>
    <n v="1.67"/>
    <n v="4"/>
    <x v="41"/>
    <n v="2"/>
    <x v="41"/>
  </r>
  <r>
    <n v="1775"/>
    <s v="CA-2015-118976"/>
    <d v="2015-04-28T00:00:00"/>
    <d v="2015-05-03T00:00:00"/>
    <s v="Standard Class"/>
    <s v="MY-18295"/>
    <s v="Muhammed Yedwab"/>
    <s v="Corporate"/>
    <s v="United States"/>
    <s v="Baltimore"/>
    <s v="Maryland"/>
    <n v="21215"/>
    <x v="3"/>
    <s v="OFF-ST-10000877"/>
    <x v="1"/>
    <s v="Storage"/>
    <s v="Recycled Steel Personal File for Standard File Folders"/>
    <n v="497.61"/>
    <n v="3"/>
    <n v="0.1"/>
    <n v="34.83"/>
    <n v="4"/>
    <x v="41"/>
    <n v="2"/>
    <x v="41"/>
  </r>
  <r>
    <n v="1776"/>
    <s v="CA-2015-118976"/>
    <d v="2015-04-28T00:00:00"/>
    <d v="2015-05-03T00:00:00"/>
    <s v="Standard Class"/>
    <s v="MY-18295"/>
    <s v="Muhammed Yedwab"/>
    <s v="Corporate"/>
    <s v="United States"/>
    <s v="Baltimore"/>
    <s v="Maryland"/>
    <n v="21215"/>
    <x v="3"/>
    <s v="OFF-AR-10004752"/>
    <x v="1"/>
    <s v="Art"/>
    <s v="Blackstonian Pencils"/>
    <n v="5.34"/>
    <n v="8"/>
    <n v="0"/>
    <n v="0.53"/>
    <n v="4"/>
    <x v="41"/>
    <n v="2"/>
    <x v="41"/>
  </r>
  <r>
    <n v="1777"/>
    <s v="CA-2015-118976"/>
    <d v="2015-04-28T00:00:00"/>
    <d v="2015-05-03T00:00:00"/>
    <s v="Standard Class"/>
    <s v="MY-18295"/>
    <s v="Muhammed Yedwab"/>
    <s v="Corporate"/>
    <s v="United States"/>
    <s v="Baltimore"/>
    <s v="Maryland"/>
    <n v="21215"/>
    <x v="3"/>
    <s v="OFF-LA-10000452"/>
    <x v="1"/>
    <s v="Labels"/>
    <s v="Avery 488"/>
    <n v="3.15"/>
    <n v="9"/>
    <n v="0.2"/>
    <n v="0.6"/>
    <n v="4"/>
    <x v="41"/>
    <n v="2"/>
    <x v="41"/>
  </r>
  <r>
    <n v="1778"/>
    <s v="CA-2016-105347"/>
    <d v="2016-11-24T00:00:00"/>
    <d v="2016-11-28T00:00:00"/>
    <s v="Standard Class"/>
    <s v="DP-13000"/>
    <s v="Darren Powers"/>
    <s v="Consumer"/>
    <s v="United States"/>
    <s v="Los Angeles"/>
    <s v="California"/>
    <n v="90004"/>
    <x v="1"/>
    <s v="OFF-PA-10000675"/>
    <x v="1"/>
    <s v="Paper"/>
    <s v="Xerox 1919"/>
    <n v="368.91"/>
    <n v="7"/>
    <n v="0.3"/>
    <n v="-29.51"/>
    <n v="2"/>
    <x v="6"/>
    <n v="4"/>
    <x v="6"/>
  </r>
  <r>
    <n v="1779"/>
    <s v="CA-2016-105347"/>
    <d v="2016-11-24T00:00:00"/>
    <d v="2016-11-28T00:00:00"/>
    <s v="Standard Class"/>
    <s v="DP-13000"/>
    <s v="Darren Powers"/>
    <s v="Consumer"/>
    <s v="United States"/>
    <s v="Los Angeles"/>
    <s v="California"/>
    <n v="90004"/>
    <x v="1"/>
    <s v="OFF-AR-10003045"/>
    <x v="1"/>
    <s v="Art"/>
    <s v="Prang Colored Pencils"/>
    <n v="14.7"/>
    <n v="8"/>
    <n v="0.3"/>
    <n v="-1.18"/>
    <n v="2"/>
    <x v="6"/>
    <n v="4"/>
    <x v="6"/>
  </r>
  <r>
    <n v="1780"/>
    <s v="CA-2017-124667"/>
    <d v="2017-11-11T00:00:00"/>
    <d v="2017-11-16T00:00:00"/>
    <s v="Standard Class"/>
    <s v="BD-11770"/>
    <s v="Bryan Davis"/>
    <s v="Consumer"/>
    <s v="United States"/>
    <s v="New York City"/>
    <s v="New York"/>
    <n v="10011"/>
    <x v="3"/>
    <s v="TEC-AC-10003447"/>
    <x v="2"/>
    <s v="Accessories"/>
    <s v="Micropad Numeric Keypads"/>
    <n v="59.97"/>
    <n v="7"/>
    <n v="0"/>
    <n v="7.2"/>
    <n v="2"/>
    <x v="0"/>
    <n v="4"/>
    <x v="0"/>
  </r>
  <r>
    <n v="1781"/>
    <s v="CA-2017-124667"/>
    <d v="2017-11-11T00:00:00"/>
    <d v="2017-11-16T00:00:00"/>
    <s v="Standard Class"/>
    <s v="BD-11770"/>
    <s v="Bryan Davis"/>
    <s v="Consumer"/>
    <s v="United States"/>
    <s v="New York City"/>
    <s v="New York"/>
    <n v="10011"/>
    <x v="3"/>
    <s v="OFF-ST-10002276"/>
    <x v="1"/>
    <s v="Storage"/>
    <s v="Safco Steel Mobile File Cart"/>
    <n v="83.36"/>
    <n v="6"/>
    <n v="0.1"/>
    <n v="10"/>
    <n v="2"/>
    <x v="0"/>
    <n v="4"/>
    <x v="0"/>
  </r>
  <r>
    <n v="1782"/>
    <s v="CA-2016-111094"/>
    <d v="2016-07-09T00:00:00"/>
    <d v="2016-07-13T00:00:00"/>
    <s v="Standard Class"/>
    <s v="CB-12535"/>
    <s v="Claudia Bergmann"/>
    <s v="Corporate"/>
    <s v="United States"/>
    <s v="Franklin"/>
    <s v="Massachusetts"/>
    <n v="2038"/>
    <x v="3"/>
    <s v="OFF-PA-10001609"/>
    <x v="1"/>
    <s v="Paper"/>
    <s v="Tops Wirebound Message Log Books"/>
    <n v="6.58"/>
    <n v="1"/>
    <n v="0.3"/>
    <n v="-1.18"/>
    <n v="2"/>
    <x v="38"/>
    <n v="3"/>
    <x v="38"/>
  </r>
  <r>
    <n v="1783"/>
    <s v="CA-2016-111094"/>
    <d v="2016-07-09T00:00:00"/>
    <d v="2016-07-13T00:00:00"/>
    <s v="Standard Class"/>
    <s v="CB-12535"/>
    <s v="Claudia Bergmann"/>
    <s v="Corporate"/>
    <s v="United States"/>
    <s v="Franklin"/>
    <s v="Massachusetts"/>
    <n v="2038"/>
    <x v="3"/>
    <s v="OFF-BI-10001597"/>
    <x v="1"/>
    <s v="Binders"/>
    <s v="Wilson Jones Ledger-Size, Piano-Hinge Binder, 2&quot;, Blue"/>
    <n v="122.94"/>
    <n v="10"/>
    <n v="0"/>
    <n v="38.11"/>
    <n v="2"/>
    <x v="38"/>
    <n v="3"/>
    <x v="38"/>
  </r>
  <r>
    <n v="1784"/>
    <s v="CA-2018-166317"/>
    <d v="2018-09-22T00:00:00"/>
    <d v="2018-09-26T00:00:00"/>
    <s v="Standard Class"/>
    <s v="JE-15610"/>
    <s v="Jim Epp"/>
    <s v="Corporate"/>
    <s v="United States"/>
    <s v="Milwaukee"/>
    <s v="Wisconsin"/>
    <n v="53209"/>
    <x v="2"/>
    <s v="OFF-PA-10004475"/>
    <x v="1"/>
    <s v="Paper"/>
    <s v="Xerox 1940"/>
    <n v="219.84"/>
    <n v="7"/>
    <n v="0"/>
    <n v="76.94"/>
    <n v="4"/>
    <x v="15"/>
    <n v="3"/>
    <x v="15"/>
  </r>
  <r>
    <n v="1785"/>
    <s v="CA-2018-166317"/>
    <d v="2018-09-22T00:00:00"/>
    <d v="2018-09-26T00:00:00"/>
    <s v="Standard Class"/>
    <s v="JE-15610"/>
    <s v="Jim Epp"/>
    <s v="Corporate"/>
    <s v="United States"/>
    <s v="Milwaukee"/>
    <s v="Wisconsin"/>
    <n v="53209"/>
    <x v="2"/>
    <s v="TEC-AC-10004510"/>
    <x v="2"/>
    <s v="Accessories"/>
    <s v="Logitech Desktop MK120 Mouse and keyboard Combo"/>
    <n v="98.16"/>
    <n v="8"/>
    <n v="0.3"/>
    <n v="-7.85"/>
    <n v="4"/>
    <x v="15"/>
    <n v="3"/>
    <x v="15"/>
  </r>
  <r>
    <n v="1786"/>
    <s v="CA-2018-166317"/>
    <d v="2018-09-22T00:00:00"/>
    <d v="2018-09-26T00:00:00"/>
    <s v="Standard Class"/>
    <s v="JE-15610"/>
    <s v="Jim Epp"/>
    <s v="Corporate"/>
    <s v="United States"/>
    <s v="Milwaukee"/>
    <s v="Wisconsin"/>
    <n v="53209"/>
    <x v="2"/>
    <s v="OFF-BI-10002976"/>
    <x v="1"/>
    <s v="Binders"/>
    <s v="ACCOHIDE Binder by Acco"/>
    <n v="33.04"/>
    <n v="8"/>
    <n v="0"/>
    <n v="6.61"/>
    <n v="4"/>
    <x v="15"/>
    <n v="3"/>
    <x v="15"/>
  </r>
  <r>
    <n v="1787"/>
    <s v="CA-2018-166317"/>
    <d v="2018-09-22T00:00:00"/>
    <d v="2018-09-26T00:00:00"/>
    <s v="Standard Class"/>
    <s v="JE-15610"/>
    <s v="Jim Epp"/>
    <s v="Corporate"/>
    <s v="United States"/>
    <s v="Milwaukee"/>
    <s v="Wisconsin"/>
    <n v="53209"/>
    <x v="2"/>
    <s v="TEC-PH-10001615"/>
    <x v="2"/>
    <s v="Phones"/>
    <s v="AT&amp;T CL82213"/>
    <n v="86.97"/>
    <n v="4"/>
    <n v="0.2"/>
    <n v="8.6999999999999993"/>
    <n v="4"/>
    <x v="15"/>
    <n v="3"/>
    <x v="15"/>
  </r>
  <r>
    <n v="1788"/>
    <s v="CA-2016-154326"/>
    <d v="2016-02-15T00:00:00"/>
    <d v="2016-02-19T00:00:00"/>
    <s v="Standard Class"/>
    <s v="RP-19855"/>
    <s v="Roy Phan"/>
    <s v="Corporate"/>
    <s v="United States"/>
    <s v="Kenosha"/>
    <s v="Wisconsin"/>
    <n v="53142"/>
    <x v="2"/>
    <s v="TEC-PH-10001819"/>
    <x v="2"/>
    <s v="Phones"/>
    <s v="Innergie mMini Combo Duo USB Travel Charging Kit"/>
    <n v="134.97"/>
    <n v="8"/>
    <n v="0"/>
    <n v="47.24"/>
    <n v="3"/>
    <x v="36"/>
    <n v="1"/>
    <x v="36"/>
  </r>
  <r>
    <n v="1789"/>
    <s v="CA-2016-154326"/>
    <d v="2016-02-15T00:00:00"/>
    <d v="2016-02-19T00:00:00"/>
    <s v="Standard Class"/>
    <s v="RP-19855"/>
    <s v="Roy Phan"/>
    <s v="Corporate"/>
    <s v="United States"/>
    <s v="Kenosha"/>
    <s v="Wisconsin"/>
    <n v="53142"/>
    <x v="2"/>
    <s v="TEC-PH-10000560"/>
    <x v="2"/>
    <s v="Phones"/>
    <s v="Samsung Galaxy S III - 16GB - pebble blue (T-Mobile)"/>
    <n v="699.98"/>
    <n v="7"/>
    <n v="0"/>
    <n v="126"/>
    <n v="3"/>
    <x v="36"/>
    <n v="1"/>
    <x v="36"/>
  </r>
  <r>
    <n v="1790"/>
    <s v="CA-2016-154326"/>
    <d v="2016-02-15T00:00:00"/>
    <d v="2016-02-19T00:00:00"/>
    <s v="Standard Class"/>
    <s v="RP-19855"/>
    <s v="Roy Phan"/>
    <s v="Corporate"/>
    <s v="United States"/>
    <s v="Kenosha"/>
    <s v="Wisconsin"/>
    <n v="53142"/>
    <x v="2"/>
    <s v="TEC-AC-10004568"/>
    <x v="2"/>
    <s v="Accessories"/>
    <s v="MaxellÂ LTO Ultrium - 800 GB"/>
    <n v="139.94999999999999"/>
    <n v="1"/>
    <n v="0"/>
    <n v="33.590000000000003"/>
    <n v="3"/>
    <x v="36"/>
    <n v="1"/>
    <x v="36"/>
  </r>
  <r>
    <n v="1791"/>
    <s v="CA-2015-102008"/>
    <d v="2015-09-30T00:00:00"/>
    <d v="2015-10-04T00:00:00"/>
    <s v="Standard Class"/>
    <s v="RA-19915"/>
    <s v="Russell Applegate"/>
    <s v="Consumer"/>
    <s v="United States"/>
    <s v="New York City"/>
    <s v="New York"/>
    <n v="10011"/>
    <x v="3"/>
    <s v="OFF-PA-10004092"/>
    <x v="1"/>
    <s v="Paper"/>
    <s v="Tops Green Bar Computer Printout Paper"/>
    <n v="48.94"/>
    <n v="7"/>
    <n v="0"/>
    <n v="16.149999999999999"/>
    <n v="1"/>
    <x v="30"/>
    <n v="3"/>
    <x v="30"/>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n v="2807.84"/>
    <n v="3"/>
    <n v="0.3"/>
    <n v="-617.72"/>
    <n v="2"/>
    <x v="20"/>
    <n v="4"/>
    <x v="20"/>
  </r>
  <r>
    <n v="1793"/>
    <s v="CA-2015-120474"/>
    <d v="2015-12-01T00:00:00"/>
    <d v="2015-12-03T00:00:00"/>
    <s v="First Class"/>
    <s v="RP-19390"/>
    <s v="Resi PÃ¶lking"/>
    <s v="Consumer"/>
    <s v="United States"/>
    <s v="Madison"/>
    <s v="Wisconsin"/>
    <n v="53711"/>
    <x v="2"/>
    <s v="OFF-AR-10000475"/>
    <x v="1"/>
    <s v="Art"/>
    <s v="Hunt BOSTON Vista Battery-Operated Pencil Sharpener, Black"/>
    <n v="46.64"/>
    <n v="4"/>
    <n v="0"/>
    <n v="10.26"/>
    <n v="2"/>
    <x v="20"/>
    <n v="4"/>
    <x v="20"/>
  </r>
  <r>
    <n v="1794"/>
    <s v="CA-2015-104773"/>
    <d v="2015-12-08T00:00:00"/>
    <d v="2015-12-13T00:00:00"/>
    <s v="Standard Class"/>
    <s v="TB-21175"/>
    <s v="Thomas Boland"/>
    <s v="Corporate"/>
    <s v="United States"/>
    <s v="Houston"/>
    <s v="Texas"/>
    <n v="77041"/>
    <x v="2"/>
    <s v="OFF-ST-10000777"/>
    <x v="1"/>
    <s v="Storage"/>
    <s v="Companion Letter/Legal File, Black"/>
    <n v="60.415999999999997"/>
    <n v="6"/>
    <n v="0.1"/>
    <n v="18.73"/>
    <n v="1"/>
    <x v="20"/>
    <n v="4"/>
    <x v="20"/>
  </r>
  <r>
    <n v="1795"/>
    <s v="CA-2017-140774"/>
    <d v="2017-09-05T00:00:00"/>
    <d v="2017-09-10T00:00:00"/>
    <s v="Standard Class"/>
    <s v="BE-11455"/>
    <s v="Brad Eason"/>
    <s v="Home Office"/>
    <s v="United States"/>
    <s v="Olathe"/>
    <s v="Kansas"/>
    <n v="66062"/>
    <x v="2"/>
    <s v="OFF-AR-10004022"/>
    <x v="1"/>
    <s v="Art"/>
    <s v="Panasonic KP-380BK Classic Electric Pencil Sharpener"/>
    <n v="107.94"/>
    <n v="6"/>
    <n v="0.3"/>
    <n v="-33.46"/>
    <n v="1"/>
    <x v="21"/>
    <n v="3"/>
    <x v="21"/>
  </r>
  <r>
    <n v="1796"/>
    <s v="US-2018-139465"/>
    <d v="2018-08-27T00:00:00"/>
    <d v="2018-08-30T00:00:00"/>
    <s v="First Class"/>
    <s v="MR-17545"/>
    <s v="Mathew Reese"/>
    <s v="Home Office"/>
    <s v="United States"/>
    <s v="New York City"/>
    <s v="New York"/>
    <n v="10024"/>
    <x v="3"/>
    <s v="OFF-ST-10002352"/>
    <x v="1"/>
    <s v="Storage"/>
    <s v="Iris Project Case"/>
    <n v="63.84"/>
    <n v="7"/>
    <n v="0.2"/>
    <n v="15.32"/>
    <n v="3"/>
    <x v="43"/>
    <n v="3"/>
    <x v="43"/>
  </r>
  <r>
    <n v="1797"/>
    <s v="US-2018-139465"/>
    <d v="2018-08-27T00:00:00"/>
    <d v="2018-08-30T00:00:00"/>
    <s v="First Class"/>
    <s v="MR-17545"/>
    <s v="Mathew Reese"/>
    <s v="Home Office"/>
    <s v="United States"/>
    <s v="New York City"/>
    <s v="New York"/>
    <n v="10024"/>
    <x v="3"/>
    <s v="TEC-PH-10000455"/>
    <x v="2"/>
    <s v="Phones"/>
    <s v="GE 30522EE2"/>
    <n v="347.97"/>
    <n v="10"/>
    <n v="0.1"/>
    <n v="121.79"/>
    <n v="3"/>
    <x v="43"/>
    <n v="3"/>
    <x v="43"/>
  </r>
  <r>
    <n v="1798"/>
    <s v="US-2018-139465"/>
    <d v="2018-08-27T00:00:00"/>
    <d v="2018-08-30T00:00:00"/>
    <s v="First Class"/>
    <s v="MR-17545"/>
    <s v="Mathew Reese"/>
    <s v="Home Office"/>
    <s v="United States"/>
    <s v="New York City"/>
    <s v="New York"/>
    <n v="10024"/>
    <x v="3"/>
    <s v="OFF-BI-10003910"/>
    <x v="1"/>
    <s v="Binders"/>
    <s v="DXL Angle-View Binders with Locking Rings by Samsill"/>
    <n v="37.008000000000003"/>
    <n v="6"/>
    <n v="0"/>
    <n v="12.21"/>
    <n v="3"/>
    <x v="43"/>
    <n v="3"/>
    <x v="43"/>
  </r>
  <r>
    <n v="1799"/>
    <s v="CA-2017-100965"/>
    <d v="2017-07-07T00:00:00"/>
    <d v="2017-07-11T00:00:00"/>
    <s v="Standard Class"/>
    <s v="RM-19375"/>
    <s v="Raymond Messe"/>
    <s v="Consumer"/>
    <s v="United States"/>
    <s v="San Jose"/>
    <s v="California"/>
    <n v="95123"/>
    <x v="1"/>
    <s v="FUR-FU-10003039"/>
    <x v="0"/>
    <s v="Furnishings"/>
    <s v="Howard Miller 11-1/2&quot; Diameter Grantwood Wall Clock"/>
    <n v="215.65"/>
    <n v="9"/>
    <n v="0.1"/>
    <n v="47.44"/>
    <n v="1"/>
    <x v="16"/>
    <n v="3"/>
    <x v="16"/>
  </r>
  <r>
    <n v="1800"/>
    <s v="CA-2017-121034"/>
    <d v="2017-08-08T00:00:00"/>
    <d v="2017-08-10T00:00:00"/>
    <s v="Second Class"/>
    <s v="JF-15565"/>
    <s v="Jill Fjeld"/>
    <s v="Consumer"/>
    <s v="United States"/>
    <s v="Dallas"/>
    <s v="Texas"/>
    <n v="75081"/>
    <x v="2"/>
    <s v="OFF-FA-10000585"/>
    <x v="1"/>
    <s v="Fasteners"/>
    <s v="OIC Bulk Pack Metal Binder Clips"/>
    <n v="11.167999999999999"/>
    <n v="10"/>
    <n v="0.2"/>
    <n v="0.67"/>
    <n v="2"/>
    <x v="28"/>
    <n v="3"/>
    <x v="28"/>
  </r>
  <r>
    <n v="1801"/>
    <s v="CA-2017-121034"/>
    <d v="2017-08-08T00:00:00"/>
    <d v="2017-08-10T00:00:00"/>
    <s v="Second Class"/>
    <s v="JF-15565"/>
    <s v="Jill Fjeld"/>
    <s v="Consumer"/>
    <s v="United States"/>
    <s v="Dallas"/>
    <s v="Texas"/>
    <n v="75081"/>
    <x v="2"/>
    <s v="OFF-PA-10001994"/>
    <x v="1"/>
    <s v="Paper"/>
    <s v="Ink Jet Note and Greeting Cards, 8-1/2&quot; x 5-1/2&quot; Card Size"/>
    <n v="53.951999999999998"/>
    <n v="7"/>
    <n v="0.3"/>
    <n v="-5.93"/>
    <n v="2"/>
    <x v="28"/>
    <n v="3"/>
    <x v="28"/>
  </r>
  <r>
    <n v="1802"/>
    <s v="CA-2017-149461"/>
    <d v="2017-11-13T00:00:00"/>
    <d v="2017-11-19T00:00:00"/>
    <s v="Standard Class"/>
    <s v="AS-10135"/>
    <s v="Adrian Shami"/>
    <s v="Home Office"/>
    <s v="United States"/>
    <s v="Auburn"/>
    <s v="Washington"/>
    <n v="98002"/>
    <x v="1"/>
    <s v="FUR-FU-10004270"/>
    <x v="0"/>
    <s v="Furnishings"/>
    <s v="Eldon Image Series Desk Accessories, Burgundy"/>
    <n v="4.18"/>
    <n v="9"/>
    <n v="0.3"/>
    <n v="-0.59"/>
    <n v="1"/>
    <x v="0"/>
    <n v="4"/>
    <x v="0"/>
  </r>
  <r>
    <n v="1803"/>
    <s v="CA-2018-158379"/>
    <d v="2018-09-22T00:00:00"/>
    <d v="2018-09-26T00:00:00"/>
    <s v="Second Class"/>
    <s v="JA-15970"/>
    <s v="Joseph Airdo"/>
    <s v="Consumer"/>
    <s v="United States"/>
    <s v="Philadelphia"/>
    <s v="Pennsylvania"/>
    <n v="19134"/>
    <x v="3"/>
    <s v="OFF-BI-10002498"/>
    <x v="1"/>
    <s v="Binders"/>
    <s v="Clear Mylar Reinforcing Strips"/>
    <n v="5.6070000000000002"/>
    <n v="1"/>
    <n v="0"/>
    <n v="1.79"/>
    <n v="3"/>
    <x v="15"/>
    <n v="3"/>
    <x v="15"/>
  </r>
  <r>
    <n v="1804"/>
    <s v="CA-2018-158379"/>
    <d v="2018-09-22T00:00:00"/>
    <d v="2018-09-26T00:00:00"/>
    <s v="Second Class"/>
    <s v="JA-15970"/>
    <s v="Joseph Airdo"/>
    <s v="Consumer"/>
    <s v="United States"/>
    <s v="Philadelphia"/>
    <s v="Pennsylvania"/>
    <n v="19134"/>
    <x v="3"/>
    <s v="OFF-SU-10002881"/>
    <x v="1"/>
    <s v="Supplies"/>
    <s v="Martin Yale Chadless Opener Electric Letter Opener"/>
    <n v="4663.7359999999999"/>
    <n v="3"/>
    <n v="0.2"/>
    <n v="373.1"/>
    <n v="3"/>
    <x v="15"/>
    <n v="3"/>
    <x v="15"/>
  </r>
  <r>
    <n v="1805"/>
    <s v="CA-2018-158379"/>
    <d v="2018-09-22T00:00:00"/>
    <d v="2018-09-26T00:00:00"/>
    <s v="Second Class"/>
    <s v="JA-15970"/>
    <s v="Joseph Airdo"/>
    <s v="Consumer"/>
    <s v="United States"/>
    <s v="Philadelphia"/>
    <s v="Pennsylvania"/>
    <n v="19134"/>
    <x v="3"/>
    <s v="TEC-AC-10002926"/>
    <x v="2"/>
    <s v="Accessories"/>
    <s v="Logitech Wireless Marathon Mouse M705"/>
    <n v="79.983999999999995"/>
    <n v="10"/>
    <n v="0.3"/>
    <n v="-15.2"/>
    <n v="3"/>
    <x v="15"/>
    <n v="3"/>
    <x v="15"/>
  </r>
  <r>
    <n v="1806"/>
    <s v="US-2017-116729"/>
    <d v="2017-12-25T00:00:00"/>
    <d v="2017-12-28T00:00:00"/>
    <s v="First Class"/>
    <s v="GK-14620"/>
    <s v="Grace Kelly"/>
    <s v="Corporate"/>
    <s v="United States"/>
    <s v="Los Angeles"/>
    <s v="California"/>
    <n v="90049"/>
    <x v="1"/>
    <s v="TEC-PH-10002200"/>
    <x v="2"/>
    <s v="Phones"/>
    <s v="Samsung Galaxy Note 2"/>
    <n v="2575.944"/>
    <n v="7"/>
    <n v="0"/>
    <n v="463.67"/>
    <n v="3"/>
    <x v="5"/>
    <n v="4"/>
    <x v="5"/>
  </r>
  <r>
    <n v="1807"/>
    <s v="US-2017-116729"/>
    <d v="2017-12-25T00:00:00"/>
    <d v="2017-12-28T00:00:00"/>
    <s v="First Class"/>
    <s v="GK-14620"/>
    <s v="Grace Kelly"/>
    <s v="Corporate"/>
    <s v="United States"/>
    <s v="Los Angeles"/>
    <s v="California"/>
    <n v="90049"/>
    <x v="1"/>
    <s v="OFF-PA-10002005"/>
    <x v="1"/>
    <s v="Paper"/>
    <s v="Xerox 225"/>
    <n v="45.36"/>
    <n v="6"/>
    <n v="0"/>
    <n v="9.5299999999999994"/>
    <n v="3"/>
    <x v="5"/>
    <n v="4"/>
    <x v="5"/>
  </r>
  <r>
    <n v="1808"/>
    <s v="US-2017-116729"/>
    <d v="2017-12-25T00:00:00"/>
    <d v="2017-12-28T00:00:00"/>
    <s v="First Class"/>
    <s v="GK-14620"/>
    <s v="Grace Kelly"/>
    <s v="Corporate"/>
    <s v="United States"/>
    <s v="Los Angeles"/>
    <s v="California"/>
    <n v="90049"/>
    <x v="1"/>
    <s v="TEC-AC-10001465"/>
    <x v="2"/>
    <s v="Accessories"/>
    <s v="SanDisk Cruzer 64 GB USB Flash Drive"/>
    <n v="254.24"/>
    <n v="8"/>
    <n v="0.2"/>
    <n v="35.590000000000003"/>
    <n v="3"/>
    <x v="5"/>
    <n v="4"/>
    <x v="5"/>
  </r>
  <r>
    <n v="1809"/>
    <s v="CA-2017-164938"/>
    <d v="2017-02-11T00:00:00"/>
    <d v="2017-02-13T00:00:00"/>
    <s v="First Class"/>
    <s v="PB-19210"/>
    <s v="Phillip Breyer"/>
    <s v="Corporate"/>
    <s v="United States"/>
    <s v="Tulsa"/>
    <s v="Oklahoma"/>
    <n v="74133"/>
    <x v="2"/>
    <s v="TEC-PH-10004897"/>
    <x v="2"/>
    <s v="Phones"/>
    <s v="Mediabridge Sport Armband iPhone 5s"/>
    <n v="69.930000000000007"/>
    <n v="10"/>
    <n v="0.2"/>
    <n v="16.079999999999998"/>
    <n v="1"/>
    <x v="47"/>
    <n v="1"/>
    <x v="47"/>
  </r>
  <r>
    <n v="1810"/>
    <s v="CA-2017-165484"/>
    <d v="2017-10-23T00:00:00"/>
    <d v="2017-10-29T00:00:00"/>
    <s v="Standard Class"/>
    <s v="HK-14890"/>
    <s v="Heather Kirkland"/>
    <s v="Corporate"/>
    <s v="United States"/>
    <s v="Chicago"/>
    <s v="Illinois"/>
    <n v="60610"/>
    <x v="2"/>
    <s v="FUR-FU-10001196"/>
    <x v="0"/>
    <s v="Furnishings"/>
    <s v="DAX Cubicle Frames - 8x10"/>
    <n v="16.155999999999999"/>
    <n v="10"/>
    <n v="0.2"/>
    <n v="2.42"/>
    <n v="2"/>
    <x v="32"/>
    <n v="4"/>
    <x v="32"/>
  </r>
  <r>
    <n v="1811"/>
    <s v="CA-2017-165484"/>
    <d v="2017-10-23T00:00:00"/>
    <d v="2017-10-29T00:00:00"/>
    <s v="Standard Class"/>
    <s v="HK-14890"/>
    <s v="Heather Kirkland"/>
    <s v="Corporate"/>
    <s v="United States"/>
    <s v="Chicago"/>
    <s v="Illinois"/>
    <n v="60610"/>
    <x v="2"/>
    <s v="OFF-PA-10000595"/>
    <x v="1"/>
    <s v="Paper"/>
    <s v="Xerox 1929"/>
    <n v="54.816000000000003"/>
    <n v="9"/>
    <n v="0.3"/>
    <n v="-9.32"/>
    <n v="2"/>
    <x v="32"/>
    <n v="4"/>
    <x v="32"/>
  </r>
  <r>
    <n v="1812"/>
    <s v="CA-2015-132612"/>
    <d v="2015-06-09T00:00:00"/>
    <d v="2015-06-11T00:00:00"/>
    <s v="Second Class"/>
    <s v="FO-14305"/>
    <s v="Frank Olsen"/>
    <s v="Consumer"/>
    <s v="United States"/>
    <s v="Harrisonburg"/>
    <s v="Virginia"/>
    <n v="22801"/>
    <x v="0"/>
    <s v="FUR-TA-10004534"/>
    <x v="0"/>
    <s v="Tables"/>
    <s v="Bevis 44 x 96 Conference Tables"/>
    <n v="1441.3"/>
    <n v="6"/>
    <n v="0.2"/>
    <n v="187.37"/>
    <n v="1"/>
    <x v="3"/>
    <n v="2"/>
    <x v="3"/>
  </r>
  <r>
    <n v="1813"/>
    <s v="US-2018-161193"/>
    <d v="2018-11-20T00:00:00"/>
    <d v="2018-11-26T00:00:00"/>
    <s v="Standard Class"/>
    <s v="BT-11680"/>
    <s v="Brian Thompson"/>
    <s v="Consumer"/>
    <s v="United States"/>
    <s v="Newark"/>
    <s v="Ohio"/>
    <n v="43055"/>
    <x v="3"/>
    <s v="FUR-FU-10001861"/>
    <x v="0"/>
    <s v="Furnishings"/>
    <s v="Floodlight Indoor Halogen Bulbs, 1 Bulb per Pack, 60 Watts"/>
    <n v="77.599999999999994"/>
    <n v="6"/>
    <n v="0.3"/>
    <n v="-25.61"/>
    <n v="2"/>
    <x v="23"/>
    <n v="4"/>
    <x v="23"/>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n v="4.6559999999999997"/>
    <n v="6"/>
    <n v="0.2"/>
    <n v="0.47"/>
    <n v="2"/>
    <x v="23"/>
    <n v="4"/>
    <x v="23"/>
  </r>
  <r>
    <n v="1815"/>
    <s v="CA-2016-131597"/>
    <d v="2016-09-14T00:00:00"/>
    <d v="2016-09-18T00:00:00"/>
    <s v="Standard Class"/>
    <s v="SP-20620"/>
    <s v="Stefania Perrino"/>
    <s v="Corporate"/>
    <s v="United States"/>
    <s v="Los Angeles"/>
    <s v="California"/>
    <n v="90045"/>
    <x v="1"/>
    <s v="FUR-TA-10002607"/>
    <x v="0"/>
    <s v="Tables"/>
    <s v="KI Conference Tables"/>
    <n v="170.136"/>
    <n v="1"/>
    <n v="0.1"/>
    <n v="51.04"/>
    <n v="1"/>
    <x v="11"/>
    <n v="3"/>
    <x v="11"/>
  </r>
  <r>
    <n v="1816"/>
    <s v="CA-2016-164833"/>
    <d v="2016-06-04T00:00:00"/>
    <d v="2016-06-04T00:00:00"/>
    <s v="Same Day"/>
    <s v="LL-16840"/>
    <s v="Lauren Leatherbury"/>
    <s v="Consumer"/>
    <s v="United States"/>
    <s v="Seattle"/>
    <s v="Washington"/>
    <n v="98105"/>
    <x v="1"/>
    <s v="OFF-LA-10000443"/>
    <x v="1"/>
    <s v="Labels"/>
    <s v="Avery 501"/>
    <n v="7.38"/>
    <n v="4"/>
    <n v="0.3"/>
    <n v="-0.74"/>
    <n v="2"/>
    <x v="40"/>
    <n v="2"/>
    <x v="40"/>
  </r>
  <r>
    <n v="1817"/>
    <s v="CA-2016-164833"/>
    <d v="2016-06-04T00:00:00"/>
    <d v="2016-06-04T00:00:00"/>
    <s v="Same Day"/>
    <s v="LL-16840"/>
    <s v="Lauren Leatherbury"/>
    <s v="Consumer"/>
    <s v="United States"/>
    <s v="Seattle"/>
    <s v="Washington"/>
    <n v="98105"/>
    <x v="1"/>
    <s v="OFF-AR-10004685"/>
    <x v="1"/>
    <s v="Art"/>
    <s v="Binney &amp; Smith Crayola Metallic Colored Pencils, 8-Color Set"/>
    <n v="9.26"/>
    <n v="5"/>
    <n v="0.1"/>
    <n v="1.3"/>
    <n v="2"/>
    <x v="40"/>
    <n v="2"/>
    <x v="40"/>
  </r>
  <r>
    <n v="1818"/>
    <s v="CA-2016-125423"/>
    <d v="2016-12-13T00:00:00"/>
    <d v="2016-12-15T00:00:00"/>
    <s v="Second Class"/>
    <s v="MC-17575"/>
    <s v="Matt Collins"/>
    <s v="Consumer"/>
    <s v="United States"/>
    <s v="Los Angeles"/>
    <s v="California"/>
    <n v="90036"/>
    <x v="1"/>
    <s v="OFF-LA-10001771"/>
    <x v="1"/>
    <s v="Labels"/>
    <s v="Avery 513"/>
    <n v="9.9600000000000009"/>
    <n v="1"/>
    <n v="0"/>
    <n v="3.29"/>
    <n v="1"/>
    <x v="14"/>
    <n v="4"/>
    <x v="14"/>
  </r>
  <r>
    <n v="1819"/>
    <s v="US-2015-130379"/>
    <d v="2015-05-25T00:00:00"/>
    <d v="2015-05-29T00:00:00"/>
    <s v="Standard Class"/>
    <s v="JL-15235"/>
    <s v="Janet Lee"/>
    <s v="Consumer"/>
    <s v="United States"/>
    <s v="Chicago"/>
    <s v="Illinois"/>
    <n v="60623"/>
    <x v="2"/>
    <s v="OFF-AP-10001394"/>
    <x v="1"/>
    <s v="Appliances"/>
    <s v="Harmony Air Purifier"/>
    <n v="75.599999999999994"/>
    <n v="6"/>
    <n v="0.3"/>
    <n v="-11.34"/>
    <n v="2"/>
    <x v="8"/>
    <n v="2"/>
    <x v="8"/>
  </r>
  <r>
    <n v="1820"/>
    <s v="US-2015-130379"/>
    <d v="2015-05-25T00:00:00"/>
    <d v="2015-05-29T00:00:00"/>
    <s v="Standard Class"/>
    <s v="JL-15235"/>
    <s v="Janet Lee"/>
    <s v="Consumer"/>
    <s v="United States"/>
    <s v="Chicago"/>
    <s v="Illinois"/>
    <n v="60623"/>
    <x v="2"/>
    <s v="FUR-FU-10002553"/>
    <x v="0"/>
    <s v="Furnishings"/>
    <s v="Electrix Incandescent Magnifying Lamp, Black"/>
    <n v="29.32"/>
    <n v="8"/>
    <n v="0.2"/>
    <n v="3.81"/>
    <n v="2"/>
    <x v="8"/>
    <n v="2"/>
    <x v="8"/>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n v="92.063999999999993"/>
    <n v="1"/>
    <n v="0"/>
    <n v="26.7"/>
    <n v="4"/>
    <x v="47"/>
    <n v="1"/>
    <x v="47"/>
  </r>
  <r>
    <n v="1822"/>
    <s v="CA-2017-168956"/>
    <d v="2017-02-16T00:00:00"/>
    <d v="2017-02-20T00:00:00"/>
    <s v="Standard Class"/>
    <s v="EA-14035"/>
    <s v="Erin Ashbrook"/>
    <s v="Corporate"/>
    <s v="United States"/>
    <s v="Chicago"/>
    <s v="Illinois"/>
    <n v="60623"/>
    <x v="2"/>
    <s v="OFF-FA-10000304"/>
    <x v="1"/>
    <s v="Fasteners"/>
    <s v="Advantus Push Pins"/>
    <n v="6.976"/>
    <n v="1"/>
    <n v="0.1"/>
    <n v="2.02"/>
    <n v="4"/>
    <x v="47"/>
    <n v="1"/>
    <x v="47"/>
  </r>
  <r>
    <n v="1823"/>
    <s v="CA-2017-168956"/>
    <d v="2017-02-16T00:00:00"/>
    <d v="2017-02-20T00:00:00"/>
    <s v="Standard Class"/>
    <s v="EA-14035"/>
    <s v="Erin Ashbrook"/>
    <s v="Corporate"/>
    <s v="United States"/>
    <s v="Chicago"/>
    <s v="Illinois"/>
    <n v="60623"/>
    <x v="2"/>
    <s v="FUR-CH-10004754"/>
    <x v="0"/>
    <s v="Chairs"/>
    <s v="Global Stack Chair with Arms, Black"/>
    <n v="62.957999999999998"/>
    <n v="9"/>
    <n v="0.1"/>
    <n v="20.149999999999999"/>
    <n v="4"/>
    <x v="47"/>
    <n v="1"/>
    <x v="47"/>
  </r>
  <r>
    <n v="1824"/>
    <s v="CA-2017-168956"/>
    <d v="2017-02-16T00:00:00"/>
    <d v="2017-02-20T00:00:00"/>
    <s v="Standard Class"/>
    <s v="EA-14035"/>
    <s v="Erin Ashbrook"/>
    <s v="Corporate"/>
    <s v="United States"/>
    <s v="Chicago"/>
    <s v="Illinois"/>
    <n v="60623"/>
    <x v="2"/>
    <s v="OFF-PA-10000809"/>
    <x v="1"/>
    <s v="Paper"/>
    <s v="Xerox 206"/>
    <n v="5.1840000000000002"/>
    <n v="2"/>
    <n v="0.2"/>
    <n v="0.62"/>
    <n v="4"/>
    <x v="47"/>
    <n v="1"/>
    <x v="47"/>
  </r>
  <r>
    <n v="1825"/>
    <s v="CA-2017-167507"/>
    <d v="2017-12-22T00:00:00"/>
    <d v="2017-12-28T00:00:00"/>
    <s v="Standard Class"/>
    <s v="SA-20830"/>
    <s v="Sue Ann Reed"/>
    <s v="Consumer"/>
    <s v="United States"/>
    <s v="Redmond"/>
    <s v="Oregon"/>
    <n v="97756"/>
    <x v="1"/>
    <s v="OFF-BI-10003694"/>
    <x v="1"/>
    <s v="Binders"/>
    <s v="Avery 3 1/2&quot; Diskette Storage Pages, 10/Pack"/>
    <n v="31.32"/>
    <n v="2"/>
    <n v="0"/>
    <n v="10.34"/>
    <n v="3"/>
    <x v="5"/>
    <n v="4"/>
    <x v="5"/>
  </r>
  <r>
    <n v="1826"/>
    <s v="CA-2017-167507"/>
    <d v="2017-12-22T00:00:00"/>
    <d v="2017-12-28T00:00:00"/>
    <s v="Standard Class"/>
    <s v="SA-20830"/>
    <s v="Sue Ann Reed"/>
    <s v="Consumer"/>
    <s v="United States"/>
    <s v="Redmond"/>
    <s v="Oregon"/>
    <n v="97756"/>
    <x v="1"/>
    <s v="FUR-FU-10001935"/>
    <x v="0"/>
    <s v="Furnishings"/>
    <s v="3M Hangers With Command Adhesive"/>
    <n v="11.84"/>
    <n v="6"/>
    <n v="0"/>
    <n v="3.2"/>
    <n v="3"/>
    <x v="5"/>
    <n v="4"/>
    <x v="5"/>
  </r>
  <r>
    <n v="1827"/>
    <s v="CA-2017-167507"/>
    <d v="2017-12-22T00:00:00"/>
    <d v="2017-12-28T00:00:00"/>
    <s v="Standard Class"/>
    <s v="SA-20830"/>
    <s v="Sue Ann Reed"/>
    <s v="Consumer"/>
    <s v="United States"/>
    <s v="Redmond"/>
    <s v="Oregon"/>
    <n v="97756"/>
    <x v="1"/>
    <s v="FUR-FU-10002878"/>
    <x v="0"/>
    <s v="Furnishings"/>
    <s v="Seth Thomas 14&quot; Day/Date Wall Clock"/>
    <n v="22.783999999999999"/>
    <n v="3"/>
    <n v="0.2"/>
    <n v="4.78"/>
    <n v="3"/>
    <x v="5"/>
    <n v="4"/>
    <x v="5"/>
  </r>
  <r>
    <n v="1828"/>
    <s v="CA-2017-109344"/>
    <d v="2017-02-08T00:00:00"/>
    <d v="2017-02-11T00:00:00"/>
    <s v="Second Class"/>
    <s v="CH-12070"/>
    <s v="Cathy Hwang"/>
    <s v="Home Office"/>
    <s v="United States"/>
    <s v="Raleigh"/>
    <s v="North Carolina"/>
    <n v="27604"/>
    <x v="0"/>
    <s v="TEC-PH-10002624"/>
    <x v="2"/>
    <s v="Phones"/>
    <s v="Samsung Galaxy S4 Mini"/>
    <n v="1127.9760000000001"/>
    <n v="9"/>
    <n v="0.2"/>
    <n v="157.91999999999999"/>
    <n v="1"/>
    <x v="47"/>
    <n v="1"/>
    <x v="47"/>
  </r>
  <r>
    <n v="1829"/>
    <s v="US-2016-140851"/>
    <d v="2016-07-13T00:00:00"/>
    <d v="2016-07-15T00:00:00"/>
    <s v="Second Class"/>
    <s v="ND-18460"/>
    <s v="Neil Ducich"/>
    <s v="Corporate"/>
    <s v="United States"/>
    <s v="Macon"/>
    <s v="Georgia"/>
    <n v="31204"/>
    <x v="0"/>
    <s v="OFF-PA-10000019"/>
    <x v="1"/>
    <s v="Paper"/>
    <s v="Xerox 1931"/>
    <n v="38.880000000000003"/>
    <n v="4"/>
    <n v="0"/>
    <n v="2.33"/>
    <n v="1"/>
    <x v="38"/>
    <n v="3"/>
    <x v="38"/>
  </r>
  <r>
    <n v="1830"/>
    <s v="CA-2015-103373"/>
    <d v="2015-05-18T00:00:00"/>
    <d v="2015-05-24T00:00:00"/>
    <s v="Standard Class"/>
    <s v="BS-11755"/>
    <s v="Bruce Stewart"/>
    <s v="Consumer"/>
    <s v="United States"/>
    <s v="Cleveland"/>
    <s v="Ohio"/>
    <n v="44105"/>
    <x v="3"/>
    <s v="TEC-PH-10002885"/>
    <x v="2"/>
    <s v="Phones"/>
    <s v="Apple iPhone 5"/>
    <n v="779.79600000000005"/>
    <n v="10"/>
    <n v="0.2"/>
    <n v="77.98"/>
    <n v="1"/>
    <x v="8"/>
    <n v="2"/>
    <x v="8"/>
  </r>
  <r>
    <n v="1831"/>
    <s v="CA-2018-145884"/>
    <d v="2018-10-21T00:00:00"/>
    <d v="2018-10-21T00:00:00"/>
    <s v="Same Day"/>
    <s v="SL-20155"/>
    <s v="Sara Luxemburg"/>
    <s v="Home Office"/>
    <s v="United States"/>
    <s v="Muskogee"/>
    <s v="Oklahoma"/>
    <n v="74403"/>
    <x v="2"/>
    <s v="TEC-PH-10000895"/>
    <x v="2"/>
    <s v="Phones"/>
    <s v="Polycom VVX 310 VoIP phone"/>
    <n v="1439.92"/>
    <n v="7"/>
    <n v="0.3"/>
    <n v="-259.19"/>
    <n v="2"/>
    <x v="13"/>
    <n v="4"/>
    <x v="13"/>
  </r>
  <r>
    <n v="1832"/>
    <s v="CA-2018-145884"/>
    <d v="2018-10-21T00:00:00"/>
    <d v="2018-10-21T00:00:00"/>
    <s v="Same Day"/>
    <s v="SL-20155"/>
    <s v="Sara Luxemburg"/>
    <s v="Home Office"/>
    <s v="United States"/>
    <s v="Muskogee"/>
    <s v="Oklahoma"/>
    <n v="74403"/>
    <x v="2"/>
    <s v="FUR-TA-10002356"/>
    <x v="0"/>
    <s v="Tables"/>
    <s v="Bevis Boat-Shaped Conference Table"/>
    <n v="262.11"/>
    <n v="8"/>
    <n v="0"/>
    <n v="36.700000000000003"/>
    <n v="2"/>
    <x v="13"/>
    <n v="4"/>
    <x v="13"/>
  </r>
  <r>
    <n v="1833"/>
    <s v="CA-2016-131422"/>
    <d v="2016-11-05T00:00:00"/>
    <d v="2016-11-09T00:00:00"/>
    <s v="Standard Class"/>
    <s v="GB-14530"/>
    <s v="George Bell"/>
    <s v="Corporate"/>
    <s v="United States"/>
    <s v="Monroe"/>
    <s v="North Carolina"/>
    <n v="28110"/>
    <x v="0"/>
    <s v="FUR-CH-10001270"/>
    <x v="0"/>
    <s v="Chairs"/>
    <s v="Harbour Creations Steel Folding Chair"/>
    <n v="207"/>
    <n v="10"/>
    <n v="0"/>
    <n v="64.17"/>
    <n v="1"/>
    <x v="6"/>
    <n v="4"/>
    <x v="6"/>
  </r>
  <r>
    <n v="1834"/>
    <s v="CA-2018-162691"/>
    <d v="2018-08-01T00:00:00"/>
    <d v="2018-08-07T00:00:00"/>
    <s v="Standard Class"/>
    <s v="AS-10045"/>
    <s v="Aaron Smayling"/>
    <s v="Corporate"/>
    <s v="United States"/>
    <s v="Austin"/>
    <s v="Texas"/>
    <n v="78745"/>
    <x v="2"/>
    <s v="TEC-MA-10000488"/>
    <x v="2"/>
    <s v="Machines"/>
    <s v="Bady BDG101FRU Card Printer"/>
    <n v="1439.982"/>
    <n v="5"/>
    <n v="0.2"/>
    <n v="316.8"/>
    <n v="2"/>
    <x v="43"/>
    <n v="3"/>
    <x v="43"/>
  </r>
  <r>
    <n v="1835"/>
    <s v="CA-2018-162691"/>
    <d v="2018-08-01T00:00:00"/>
    <d v="2018-08-07T00:00:00"/>
    <s v="Standard Class"/>
    <s v="AS-10045"/>
    <s v="Aaron Smayling"/>
    <s v="Corporate"/>
    <s v="United States"/>
    <s v="Austin"/>
    <s v="Texas"/>
    <n v="78745"/>
    <x v="2"/>
    <s v="OFF-PA-10003729"/>
    <x v="1"/>
    <s v="Paper"/>
    <s v="Xerox 1998"/>
    <n v="36.287999999999997"/>
    <n v="10"/>
    <n v="0"/>
    <n v="4.72"/>
    <n v="2"/>
    <x v="43"/>
    <n v="3"/>
    <x v="43"/>
  </r>
  <r>
    <n v="1836"/>
    <s v="CA-2015-141278"/>
    <d v="2015-06-21T00:00:00"/>
    <d v="2015-06-24T00:00:00"/>
    <s v="First Class"/>
    <s v="RM-19375"/>
    <s v="Raymond Messe"/>
    <s v="Consumer"/>
    <s v="United States"/>
    <s v="Meriden"/>
    <s v="Connecticut"/>
    <n v="6450"/>
    <x v="3"/>
    <s v="OFF-AR-10003056"/>
    <x v="1"/>
    <s v="Art"/>
    <s v="Newell 341"/>
    <n v="21.4"/>
    <n v="4"/>
    <n v="0"/>
    <n v="1.07"/>
    <n v="1"/>
    <x v="3"/>
    <n v="2"/>
    <x v="3"/>
  </r>
  <r>
    <n v="1837"/>
    <s v="CA-2018-122693"/>
    <d v="2018-02-19T00:00:00"/>
    <d v="2018-02-21T00:00:00"/>
    <s v="Second Class"/>
    <s v="NH-18610"/>
    <s v="Nicole Hansen"/>
    <s v="Corporate"/>
    <s v="United States"/>
    <s v="Roswell"/>
    <s v="Georgia"/>
    <n v="30076"/>
    <x v="0"/>
    <s v="OFF-AP-10002518"/>
    <x v="1"/>
    <s v="Appliances"/>
    <s v="Kensington 7 Outlet MasterPiece Power Center"/>
    <n v="1245.8599999999999"/>
    <n v="4"/>
    <n v="0.1"/>
    <n v="398.68"/>
    <n v="1"/>
    <x v="31"/>
    <n v="1"/>
    <x v="31"/>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n v="17.544"/>
    <n v="8"/>
    <n v="0"/>
    <n v="4.91"/>
    <n v="4"/>
    <x v="9"/>
    <n v="3"/>
    <x v="9"/>
  </r>
  <r>
    <n v="1839"/>
    <s v="CA-2015-117345"/>
    <d v="2015-08-01T00:00:00"/>
    <d v="2015-08-05T00:00:00"/>
    <s v="Standard Class"/>
    <s v="BF-10975"/>
    <s v="Barbara Fisher"/>
    <s v="Corporate"/>
    <s v="United States"/>
    <s v="Charlotte"/>
    <s v="North Carolina"/>
    <n v="28205"/>
    <x v="0"/>
    <s v="FUR-FU-10000629"/>
    <x v="0"/>
    <s v="Furnishings"/>
    <s v="9-3/4 Diameter Round Wall Clock"/>
    <n v="44.128"/>
    <n v="5"/>
    <n v="0.2"/>
    <n v="11.47"/>
    <n v="4"/>
    <x v="9"/>
    <n v="3"/>
    <x v="9"/>
  </r>
  <r>
    <n v="1840"/>
    <s v="CA-2015-117345"/>
    <d v="2015-08-01T00:00:00"/>
    <d v="2015-08-05T00:00:00"/>
    <s v="Standard Class"/>
    <s v="BF-10975"/>
    <s v="Barbara Fisher"/>
    <s v="Corporate"/>
    <s v="United States"/>
    <s v="Charlotte"/>
    <s v="North Carolina"/>
    <n v="28205"/>
    <x v="0"/>
    <s v="OFF-AP-10001005"/>
    <x v="1"/>
    <s v="Appliances"/>
    <s v="Honeywell Quietcare HEPA Air Cleaner"/>
    <n v="62.92"/>
    <n v="8"/>
    <n v="0.1"/>
    <n v="17.62"/>
    <n v="4"/>
    <x v="9"/>
    <n v="3"/>
    <x v="9"/>
  </r>
  <r>
    <n v="1841"/>
    <s v="CA-2015-117345"/>
    <d v="2015-08-01T00:00:00"/>
    <d v="2015-08-05T00:00:00"/>
    <s v="Standard Class"/>
    <s v="BF-10975"/>
    <s v="Barbara Fisher"/>
    <s v="Corporate"/>
    <s v="United States"/>
    <s v="Charlotte"/>
    <s v="North Carolina"/>
    <n v="28205"/>
    <x v="0"/>
    <s v="OFF-PA-10002377"/>
    <x v="1"/>
    <s v="Paper"/>
    <s v="Xerox 1916"/>
    <n v="78.304000000000002"/>
    <n v="7"/>
    <n v="0.3"/>
    <n v="-7.05"/>
    <n v="4"/>
    <x v="9"/>
    <n v="3"/>
    <x v="9"/>
  </r>
  <r>
    <n v="1842"/>
    <s v="CA-2017-157763"/>
    <d v="2017-07-18T00:00:00"/>
    <d v="2017-07-23T00:00:00"/>
    <s v="Standard Class"/>
    <s v="KH-16330"/>
    <s v="Katharine Harms"/>
    <s v="Corporate"/>
    <s v="United States"/>
    <s v="Bowling Green"/>
    <s v="Kentucky"/>
    <n v="42104"/>
    <x v="0"/>
    <s v="FUR-CH-10000988"/>
    <x v="0"/>
    <s v="Chairs"/>
    <s v="Hon Olson Stacker Stools"/>
    <n v="140.81"/>
    <n v="5"/>
    <n v="0"/>
    <n v="36.61"/>
    <n v="1"/>
    <x v="16"/>
    <n v="3"/>
    <x v="16"/>
  </r>
  <r>
    <n v="1843"/>
    <s v="CA-2016-135391"/>
    <d v="2016-02-09T00:00:00"/>
    <d v="2016-02-11T00:00:00"/>
    <s v="Second Class"/>
    <s v="FA-14230"/>
    <s v="Frank Atkinson"/>
    <s v="Corporate"/>
    <s v="United States"/>
    <s v="San Antonio"/>
    <s v="Texas"/>
    <n v="78207"/>
    <x v="2"/>
    <s v="OFF-LA-10001074"/>
    <x v="1"/>
    <s v="Labels"/>
    <s v="Round Specialty Laser Printer Labels"/>
    <n v="40.095999999999997"/>
    <n v="9"/>
    <n v="0.2"/>
    <n v="4.8099999999999996"/>
    <n v="2"/>
    <x v="36"/>
    <n v="1"/>
    <x v="36"/>
  </r>
  <r>
    <n v="1844"/>
    <s v="CA-2016-135391"/>
    <d v="2016-02-09T00:00:00"/>
    <d v="2016-02-11T00:00:00"/>
    <s v="Second Class"/>
    <s v="FA-14230"/>
    <s v="Frank Atkinson"/>
    <s v="Corporate"/>
    <s v="United States"/>
    <s v="San Antonio"/>
    <s v="Texas"/>
    <n v="78207"/>
    <x v="2"/>
    <s v="FUR-FU-10001986"/>
    <x v="0"/>
    <s v="Furnishings"/>
    <s v="Dana Fluorescent Magnifying Lamp, White, 36&quot;"/>
    <n v="40.783999999999999"/>
    <n v="9"/>
    <n v="0.1"/>
    <n v="13.05"/>
    <n v="2"/>
    <x v="36"/>
    <n v="1"/>
    <x v="36"/>
  </r>
  <r>
    <n v="1845"/>
    <s v="US-2018-113852"/>
    <d v="2018-07-29T00:00:00"/>
    <d v="2018-08-02T00:00:00"/>
    <s v="Standard Class"/>
    <s v="GW-14605"/>
    <s v="Giulietta Weimer"/>
    <s v="Consumer"/>
    <s v="United States"/>
    <s v="Seattle"/>
    <s v="Washington"/>
    <n v="98115"/>
    <x v="1"/>
    <s v="TEC-AC-10003027"/>
    <x v="2"/>
    <s v="Accessories"/>
    <s v="ImationÂ 8GB Mini TravelDrive USB 2.0Â Flash Drive"/>
    <n v="90.57"/>
    <n v="7"/>
    <n v="0.2"/>
    <n v="9.9600000000000009"/>
    <n v="1"/>
    <x v="10"/>
    <n v="3"/>
    <x v="10"/>
  </r>
  <r>
    <n v="1846"/>
    <s v="US-2018-158512"/>
    <d v="2018-01-12T00:00:00"/>
    <d v="2018-01-17T00:00:00"/>
    <s v="Second Class"/>
    <s v="DA-13450"/>
    <s v="Dianna Arnett"/>
    <s v="Home Office"/>
    <s v="United States"/>
    <s v="Washington"/>
    <s v="District of Columbia"/>
    <n v="20016"/>
    <x v="3"/>
    <s v="OFF-PA-10001804"/>
    <x v="1"/>
    <s v="Paper"/>
    <s v="Xerox 195"/>
    <n v="40.08"/>
    <n v="10"/>
    <n v="0"/>
    <n v="12.42"/>
    <n v="2"/>
    <x v="44"/>
    <n v="1"/>
    <x v="44"/>
  </r>
  <r>
    <n v="1847"/>
    <s v="US-2018-158512"/>
    <d v="2018-01-12T00:00:00"/>
    <d v="2018-01-17T00:00:00"/>
    <s v="Second Class"/>
    <s v="DA-13450"/>
    <s v="Dianna Arnett"/>
    <s v="Home Office"/>
    <s v="United States"/>
    <s v="Washington"/>
    <s v="District of Columbia"/>
    <n v="20016"/>
    <x v="3"/>
    <s v="FUR-FU-10004973"/>
    <x v="0"/>
    <s v="Furnishings"/>
    <s v="Flat Face Poster Frame"/>
    <n v="37.68"/>
    <n v="3"/>
    <n v="0.3"/>
    <n v="-4.1399999999999997"/>
    <n v="2"/>
    <x v="44"/>
    <n v="1"/>
    <x v="44"/>
  </r>
  <r>
    <n v="1848"/>
    <s v="CA-2018-128370"/>
    <d v="2018-09-10T00:00:00"/>
    <d v="2018-09-10T00:00:00"/>
    <s v="Same Day"/>
    <s v="FH-14275"/>
    <s v="Frank Hawley"/>
    <s v="Corporate"/>
    <s v="United States"/>
    <s v="Los Angeles"/>
    <s v="California"/>
    <n v="90004"/>
    <x v="1"/>
    <s v="FUR-CH-10002602"/>
    <x v="0"/>
    <s v="Chairs"/>
    <s v="DMI Arturo Collection Mission-style Design Wood Chair"/>
    <n v="362.35199999999998"/>
    <n v="10"/>
    <n v="0"/>
    <n v="32.61"/>
    <n v="2"/>
    <x v="15"/>
    <n v="3"/>
    <x v="15"/>
  </r>
  <r>
    <n v="1849"/>
    <s v="CA-2018-128370"/>
    <d v="2018-09-10T00:00:00"/>
    <d v="2018-09-10T00:00:00"/>
    <s v="Same Day"/>
    <s v="FH-14275"/>
    <s v="Frank Hawley"/>
    <s v="Corporate"/>
    <s v="United States"/>
    <s v="Los Angeles"/>
    <s v="California"/>
    <n v="90004"/>
    <x v="1"/>
    <s v="OFF-BI-10004140"/>
    <x v="1"/>
    <s v="Binders"/>
    <s v="Avery Non-Stick Binders"/>
    <n v="7.1840000000000002"/>
    <n v="3"/>
    <n v="0.2"/>
    <n v="0.72"/>
    <n v="2"/>
    <x v="15"/>
    <n v="3"/>
    <x v="15"/>
  </r>
  <r>
    <n v="1850"/>
    <s v="CA-2016-160472"/>
    <d v="2016-07-20T00:00:00"/>
    <d v="2016-07-25T00:00:00"/>
    <s v="Second Class"/>
    <s v="RK-19300"/>
    <s v="Ralph Kennedy"/>
    <s v="Consumer"/>
    <s v="United States"/>
    <s v="South Bend"/>
    <s v="Indiana"/>
    <n v="46614"/>
    <x v="2"/>
    <s v="OFF-ST-10000464"/>
    <x v="1"/>
    <s v="Storage"/>
    <s v="Multi-Use Personal File Cart and Caster Set, Three Stacking Bins"/>
    <n v="34.76"/>
    <n v="3"/>
    <n v="0"/>
    <n v="9.39"/>
    <n v="6"/>
    <x v="38"/>
    <n v="3"/>
    <x v="38"/>
  </r>
  <r>
    <n v="1851"/>
    <s v="CA-2016-160472"/>
    <d v="2016-07-20T00:00:00"/>
    <d v="2016-07-25T00:00:00"/>
    <s v="Second Class"/>
    <s v="RK-19300"/>
    <s v="Ralph Kennedy"/>
    <s v="Consumer"/>
    <s v="United States"/>
    <s v="South Bend"/>
    <s v="Indiana"/>
    <n v="46614"/>
    <x v="2"/>
    <s v="TEC-AC-10002253"/>
    <x v="2"/>
    <s v="Accessories"/>
    <s v="Imation Bio 8GB USBÂ Flash Drive ImationÂ Corp"/>
    <n v="831.2"/>
    <n v="6"/>
    <n v="0.1"/>
    <n v="207.8"/>
    <n v="6"/>
    <x v="38"/>
    <n v="3"/>
    <x v="38"/>
  </r>
  <r>
    <n v="1852"/>
    <s v="CA-2016-160472"/>
    <d v="2016-07-20T00:00:00"/>
    <d v="2016-07-25T00:00:00"/>
    <s v="Second Class"/>
    <s v="RK-19300"/>
    <s v="Ralph Kennedy"/>
    <s v="Consumer"/>
    <s v="United States"/>
    <s v="South Bend"/>
    <s v="Indiana"/>
    <n v="46614"/>
    <x v="2"/>
    <s v="OFF-PA-10000528"/>
    <x v="1"/>
    <s v="Paper"/>
    <s v="Xerox 1981"/>
    <n v="26.4"/>
    <n v="5"/>
    <n v="0.1"/>
    <n v="6.86"/>
    <n v="6"/>
    <x v="38"/>
    <n v="3"/>
    <x v="38"/>
  </r>
  <r>
    <n v="1853"/>
    <s v="CA-2016-160472"/>
    <d v="2016-07-20T00:00:00"/>
    <d v="2016-07-25T00:00:00"/>
    <s v="Second Class"/>
    <s v="RK-19300"/>
    <s v="Ralph Kennedy"/>
    <s v="Consumer"/>
    <s v="United States"/>
    <s v="South Bend"/>
    <s v="Indiana"/>
    <n v="46614"/>
    <x v="2"/>
    <s v="OFF-EN-10000483"/>
    <x v="1"/>
    <s v="Envelopes"/>
    <s v="White Envelopes, White Envelopes with Clear Poly Window"/>
    <n v="106.75"/>
    <n v="3"/>
    <n v="0.3"/>
    <n v="-28.82"/>
    <n v="6"/>
    <x v="38"/>
    <n v="3"/>
    <x v="38"/>
  </r>
  <r>
    <n v="1854"/>
    <s v="CA-2016-160472"/>
    <d v="2016-07-20T00:00:00"/>
    <d v="2016-07-25T00:00:00"/>
    <s v="Second Class"/>
    <s v="RK-19300"/>
    <s v="Ralph Kennedy"/>
    <s v="Consumer"/>
    <s v="United States"/>
    <s v="South Bend"/>
    <s v="Indiana"/>
    <n v="46614"/>
    <x v="2"/>
    <s v="OFF-PA-10003129"/>
    <x v="1"/>
    <s v="Paper"/>
    <s v="Tops White Computer Printout Paper"/>
    <n v="97.82"/>
    <n v="1"/>
    <n v="0.3"/>
    <n v="-14.67"/>
    <n v="6"/>
    <x v="38"/>
    <n v="3"/>
    <x v="38"/>
  </r>
  <r>
    <n v="1855"/>
    <s v="CA-2016-160472"/>
    <d v="2016-07-20T00:00:00"/>
    <d v="2016-07-25T00:00:00"/>
    <s v="Second Class"/>
    <s v="RK-19300"/>
    <s v="Ralph Kennedy"/>
    <s v="Consumer"/>
    <s v="United States"/>
    <s v="South Bend"/>
    <s v="Indiana"/>
    <n v="46614"/>
    <x v="2"/>
    <s v="OFF-ST-10003442"/>
    <x v="1"/>
    <s v="Storage"/>
    <s v="Eldon Portable Mobile Manager"/>
    <n v="141.4"/>
    <n v="6"/>
    <n v="0.3"/>
    <n v="-28.28"/>
    <n v="6"/>
    <x v="38"/>
    <n v="3"/>
    <x v="38"/>
  </r>
  <r>
    <n v="1856"/>
    <s v="CA-2015-114643"/>
    <d v="2015-06-13T00:00:00"/>
    <d v="2015-06-17T00:00:00"/>
    <s v="Standard Class"/>
    <s v="FM-14215"/>
    <s v="Filia McAdams"/>
    <s v="Corporate"/>
    <s v="United States"/>
    <s v="Los Angeles"/>
    <s v="California"/>
    <n v="90032"/>
    <x v="1"/>
    <s v="OFF-AR-10003631"/>
    <x v="1"/>
    <s v="Art"/>
    <s v="Staples in misc. colors"/>
    <n v="14.52"/>
    <n v="10"/>
    <n v="0"/>
    <n v="2.76"/>
    <n v="1"/>
    <x v="3"/>
    <n v="2"/>
    <x v="3"/>
  </r>
  <r>
    <n v="1857"/>
    <s v="US-2018-158218"/>
    <d v="2018-05-12T00:00:00"/>
    <d v="2018-05-15T00:00:00"/>
    <s v="Second Class"/>
    <s v="AC-10420"/>
    <s v="Alyssa Crouse"/>
    <s v="Corporate"/>
    <s v="United States"/>
    <s v="Houston"/>
    <s v="Texas"/>
    <n v="77041"/>
    <x v="2"/>
    <s v="OFF-ST-10000563"/>
    <x v="1"/>
    <s v="Storage"/>
    <s v="Fellowes Bankers Box Stor/Drawer Steel Plus"/>
    <n v="127.92"/>
    <n v="6"/>
    <n v="0"/>
    <n v="30.7"/>
    <n v="2"/>
    <x v="24"/>
    <n v="2"/>
    <x v="24"/>
  </r>
  <r>
    <n v="1858"/>
    <s v="US-2018-158218"/>
    <d v="2018-05-12T00:00:00"/>
    <d v="2018-05-15T00:00:00"/>
    <s v="Second Class"/>
    <s v="AC-10420"/>
    <s v="Alyssa Crouse"/>
    <s v="Corporate"/>
    <s v="United States"/>
    <s v="Houston"/>
    <s v="Texas"/>
    <n v="77041"/>
    <x v="2"/>
    <s v="OFF-BI-10002133"/>
    <x v="1"/>
    <s v="Binders"/>
    <s v="Wilson Jones Elliptical Ring 3 1/2&quot; Capacity Binders, 800 sheets"/>
    <n v="34.24"/>
    <n v="9"/>
    <n v="0"/>
    <n v="6.85"/>
    <n v="2"/>
    <x v="24"/>
    <n v="2"/>
    <x v="24"/>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n v="137.62"/>
    <n v="3"/>
    <n v="0.2"/>
    <n v="37.159999999999997"/>
    <n v="2"/>
    <x v="11"/>
    <n v="3"/>
    <x v="11"/>
  </r>
  <r>
    <n v="1860"/>
    <s v="CA-2016-121608"/>
    <d v="2016-09-03T00:00:00"/>
    <d v="2016-09-05T00:00:00"/>
    <s v="First Class"/>
    <s v="JB-15400"/>
    <s v="Jennifer Braxton"/>
    <s v="Corporate"/>
    <s v="United States"/>
    <s v="Bristol"/>
    <s v="Connecticut"/>
    <n v="6010"/>
    <x v="3"/>
    <s v="TEC-PH-10004959"/>
    <x v="2"/>
    <s v="Phones"/>
    <s v="Classic Ivory AntiqueÂ TelephoneÂ ZL1810"/>
    <n v="100.49"/>
    <n v="6"/>
    <n v="0.1"/>
    <n v="8.0399999999999991"/>
    <n v="2"/>
    <x v="11"/>
    <n v="3"/>
    <x v="11"/>
  </r>
  <r>
    <n v="1861"/>
    <s v="US-2018-121251"/>
    <d v="2018-03-26T00:00:00"/>
    <d v="2018-03-27T00:00:00"/>
    <s v="First Class"/>
    <s v="GM-14440"/>
    <s v="Gary McGarr"/>
    <s v="Consumer"/>
    <s v="United States"/>
    <s v="New York City"/>
    <s v="New York"/>
    <n v="10009"/>
    <x v="3"/>
    <s v="FUR-BO-10001918"/>
    <x v="0"/>
    <s v="Bookcases"/>
    <s v="Sauder Forest Hills Library with Doors, Woodland Oak Finish"/>
    <n v="257.56799999999998"/>
    <n v="6"/>
    <n v="0.2"/>
    <n v="43.79"/>
    <n v="2"/>
    <x v="42"/>
    <n v="1"/>
    <x v="42"/>
  </r>
  <r>
    <n v="1862"/>
    <s v="US-2018-121251"/>
    <d v="2018-03-26T00:00:00"/>
    <d v="2018-03-27T00:00:00"/>
    <s v="First Class"/>
    <s v="GM-14440"/>
    <s v="Gary McGarr"/>
    <s v="Consumer"/>
    <s v="United States"/>
    <s v="New York City"/>
    <s v="New York"/>
    <n v="10009"/>
    <x v="3"/>
    <s v="TEC-PH-10004896"/>
    <x v="2"/>
    <s v="Phones"/>
    <s v="Nokia Lumia 521 (T-Mobile)"/>
    <n v="119.96"/>
    <n v="3"/>
    <n v="0"/>
    <n v="31.19"/>
    <n v="2"/>
    <x v="42"/>
    <n v="1"/>
    <x v="42"/>
  </r>
  <r>
    <n v="1863"/>
    <s v="CA-2015-151078"/>
    <d v="2015-11-12T00:00:00"/>
    <d v="2015-11-12T00:00:00"/>
    <s v="Same Day"/>
    <s v="RF-19840"/>
    <s v="Roy FranzÃ¶sisch"/>
    <s v="Consumer"/>
    <s v="United States"/>
    <s v="San Antonio"/>
    <s v="Texas"/>
    <n v="78207"/>
    <x v="2"/>
    <s v="OFF-ST-10001328"/>
    <x v="1"/>
    <s v="Storage"/>
    <s v="Personal Filing Tote with Lid, Black/Gray"/>
    <n v="49.631999999999998"/>
    <n v="2"/>
    <n v="0"/>
    <n v="3.97"/>
    <n v="1"/>
    <x v="7"/>
    <n v="4"/>
    <x v="7"/>
  </r>
  <r>
    <n v="1864"/>
    <s v="US-2017-100839"/>
    <d v="2017-10-13T00:00:00"/>
    <d v="2017-10-17T00:00:00"/>
    <s v="Standard Class"/>
    <s v="NC-18625"/>
    <s v="Noah Childs"/>
    <s v="Corporate"/>
    <s v="United States"/>
    <s v="Aurora"/>
    <s v="Colorado"/>
    <n v="80013"/>
    <x v="1"/>
    <s v="FUR-TA-10004575"/>
    <x v="0"/>
    <s v="Tables"/>
    <s v="Hon 5100 Series Wood Tables"/>
    <n v="727.45"/>
    <n v="3"/>
    <n v="0"/>
    <n v="160.04"/>
    <n v="2"/>
    <x v="32"/>
    <n v="4"/>
    <x v="32"/>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n v="24.96"/>
    <n v="2"/>
    <n v="0"/>
    <n v="2.75"/>
    <n v="2"/>
    <x v="32"/>
    <n v="4"/>
    <x v="32"/>
  </r>
  <r>
    <n v="1866"/>
    <s v="US-2018-116659"/>
    <d v="2018-11-12T00:00:00"/>
    <d v="2018-11-12T00:00:00"/>
    <s v="Same Day"/>
    <s v="NG-18355"/>
    <s v="Nat Gilpin"/>
    <s v="Corporate"/>
    <s v="United States"/>
    <s v="Newark"/>
    <s v="Ohio"/>
    <n v="43055"/>
    <x v="3"/>
    <s v="TEC-PH-10002824"/>
    <x v="2"/>
    <s v="Phones"/>
    <s v="Jabra SPEAK 410 Multidevice Speakerphone"/>
    <n v="370.78199999999998"/>
    <n v="9"/>
    <n v="0.3"/>
    <n v="-92.7"/>
    <n v="1"/>
    <x v="23"/>
    <n v="4"/>
    <x v="23"/>
  </r>
  <r>
    <n v="1867"/>
    <s v="CA-2018-118857"/>
    <d v="2018-04-15T00:00:00"/>
    <d v="2018-04-18T00:00:00"/>
    <s v="First Class"/>
    <s v="AH-10075"/>
    <s v="Adam Hart"/>
    <s v="Corporate"/>
    <s v="United States"/>
    <s v="Henderson"/>
    <s v="Nevada"/>
    <n v="89015"/>
    <x v="1"/>
    <s v="FUR-FU-10004460"/>
    <x v="0"/>
    <s v="Furnishings"/>
    <s v="Howard Miller 12&quot; Round Wall Clock"/>
    <n v="196.45"/>
    <n v="10"/>
    <n v="0.1"/>
    <n v="68.760000000000005"/>
    <n v="1"/>
    <x v="4"/>
    <n v="2"/>
    <x v="4"/>
  </r>
  <r>
    <n v="1868"/>
    <s v="CA-2016-127110"/>
    <d v="2016-06-25T00:00:00"/>
    <d v="2016-07-01T00:00:00"/>
    <s v="Standard Class"/>
    <s v="CH-12070"/>
    <s v="Cathy Hwang"/>
    <s v="Home Office"/>
    <s v="United States"/>
    <s v="Philadelphia"/>
    <s v="Pennsylvania"/>
    <n v="19143"/>
    <x v="3"/>
    <s v="OFF-PA-10003309"/>
    <x v="1"/>
    <s v="Paper"/>
    <s v="Xerox 211"/>
    <n v="31.103999999999999"/>
    <n v="6"/>
    <n v="0"/>
    <n v="6.22"/>
    <n v="2"/>
    <x v="40"/>
    <n v="2"/>
    <x v="40"/>
  </r>
  <r>
    <n v="1869"/>
    <s v="CA-2016-127110"/>
    <d v="2016-06-25T00:00:00"/>
    <d v="2016-07-01T00:00:00"/>
    <s v="Standard Class"/>
    <s v="CH-12070"/>
    <s v="Cathy Hwang"/>
    <s v="Home Office"/>
    <s v="United States"/>
    <s v="Philadelphia"/>
    <s v="Pennsylvania"/>
    <n v="19143"/>
    <x v="3"/>
    <s v="OFF-ST-10002554"/>
    <x v="1"/>
    <s v="Storage"/>
    <s v="Tennsco Industrial Shelving"/>
    <n v="78.256"/>
    <n v="8"/>
    <n v="0"/>
    <n v="13.3"/>
    <n v="2"/>
    <x v="40"/>
    <n v="2"/>
    <x v="40"/>
  </r>
  <r>
    <n v="1870"/>
    <s v="CA-2017-148201"/>
    <d v="2017-08-26T00:00:00"/>
    <d v="2017-08-29T00:00:00"/>
    <s v="Second Class"/>
    <s v="CC-12145"/>
    <s v="Charles Crestani"/>
    <s v="Consumer"/>
    <s v="United States"/>
    <s v="Seattle"/>
    <s v="Washington"/>
    <n v="98103"/>
    <x v="1"/>
    <s v="OFF-PA-10000019"/>
    <x v="1"/>
    <s v="Paper"/>
    <s v="Xerox 1931"/>
    <n v="6.48"/>
    <n v="4"/>
    <n v="0.3"/>
    <n v="-2.0099999999999998"/>
    <n v="1"/>
    <x v="28"/>
    <n v="3"/>
    <x v="28"/>
  </r>
  <r>
    <n v="1871"/>
    <s v="CA-2015-116932"/>
    <d v="2015-07-21T00:00:00"/>
    <d v="2015-07-25T00:00:00"/>
    <s v="Standard Class"/>
    <s v="ME-18010"/>
    <s v="Michelle Ellison"/>
    <s v="Corporate"/>
    <s v="United States"/>
    <s v="San Francisco"/>
    <s v="California"/>
    <n v="94122"/>
    <x v="1"/>
    <s v="OFF-AR-10002067"/>
    <x v="1"/>
    <s v="Art"/>
    <s v="Newell 334"/>
    <n v="99.2"/>
    <n v="2"/>
    <n v="0"/>
    <n v="20.83"/>
    <n v="3"/>
    <x v="39"/>
    <n v="3"/>
    <x v="39"/>
  </r>
  <r>
    <n v="1872"/>
    <s v="CA-2015-116932"/>
    <d v="2015-07-21T00:00:00"/>
    <d v="2015-07-25T00:00:00"/>
    <s v="Standard Class"/>
    <s v="ME-18010"/>
    <s v="Michelle Ellison"/>
    <s v="Corporate"/>
    <s v="United States"/>
    <s v="San Francisco"/>
    <s v="California"/>
    <n v="94122"/>
    <x v="1"/>
    <s v="FUR-CH-10001215"/>
    <x v="0"/>
    <s v="Chairs"/>
    <s v="Global Troy Executive Leather Low-Back Tilter"/>
    <n v="801.56799999999998"/>
    <n v="6"/>
    <n v="0"/>
    <n v="160.31"/>
    <n v="3"/>
    <x v="39"/>
    <n v="3"/>
    <x v="39"/>
  </r>
  <r>
    <n v="1873"/>
    <s v="CA-2015-116932"/>
    <d v="2015-07-21T00:00:00"/>
    <d v="2015-07-25T00:00:00"/>
    <s v="Standard Class"/>
    <s v="ME-18010"/>
    <s v="Michelle Ellison"/>
    <s v="Corporate"/>
    <s v="United States"/>
    <s v="San Francisco"/>
    <s v="California"/>
    <n v="94122"/>
    <x v="1"/>
    <s v="FUR-TA-10004175"/>
    <x v="0"/>
    <s v="Tables"/>
    <s v="Hon 30&quot; x 60&quot; Table with Locking Drawer"/>
    <n v="272.84800000000001"/>
    <n v="8"/>
    <n v="0"/>
    <n v="76.400000000000006"/>
    <n v="3"/>
    <x v="39"/>
    <n v="3"/>
    <x v="39"/>
  </r>
  <r>
    <n v="1874"/>
    <s v="CA-2018-142888"/>
    <d v="2018-11-21T00:00:00"/>
    <d v="2018-11-25T00:00:00"/>
    <s v="Standard Class"/>
    <s v="BP-11230"/>
    <s v="Benjamin Patterson"/>
    <s v="Consumer"/>
    <s v="United States"/>
    <s v="Spokane"/>
    <s v="Washington"/>
    <n v="99207"/>
    <x v="1"/>
    <s v="FUR-TA-10004767"/>
    <x v="0"/>
    <s v="Tables"/>
    <s v="Safco Drafting Table"/>
    <n v="70.98"/>
    <n v="7"/>
    <n v="0"/>
    <n v="22.71"/>
    <n v="1"/>
    <x v="23"/>
    <n v="4"/>
    <x v="23"/>
  </r>
  <r>
    <n v="1875"/>
    <s v="CA-2015-147914"/>
    <d v="2015-06-04T00:00:00"/>
    <d v="2015-06-09T00:00:00"/>
    <s v="Standard Class"/>
    <s v="MP-17470"/>
    <s v="Mark Packer"/>
    <s v="Home Office"/>
    <s v="United States"/>
    <s v="Columbus"/>
    <s v="Ohio"/>
    <n v="43229"/>
    <x v="3"/>
    <s v="OFF-PA-10001685"/>
    <x v="1"/>
    <s v="Paper"/>
    <s v="Easy-staple paper"/>
    <n v="16.224"/>
    <n v="4"/>
    <n v="0.3"/>
    <n v="-5.68"/>
    <n v="1"/>
    <x v="3"/>
    <n v="2"/>
    <x v="3"/>
  </r>
  <r>
    <n v="1876"/>
    <s v="US-2017-112977"/>
    <d v="2017-03-10T00:00:00"/>
    <d v="2017-03-16T00:00:00"/>
    <s v="Standard Class"/>
    <s v="CJ-12010"/>
    <s v="Caroline Jumper"/>
    <s v="Consumer"/>
    <s v="United States"/>
    <s v="Long Beach"/>
    <s v="New York"/>
    <n v="11561"/>
    <x v="3"/>
    <s v="FUR-BO-10003272"/>
    <x v="0"/>
    <s v="Bookcases"/>
    <s v="O'Sullivan Living Dimensions 5-Shelf Bookcases"/>
    <n v="176.78399999999999"/>
    <n v="8"/>
    <n v="0.3"/>
    <n v="-33.590000000000003"/>
    <n v="1"/>
    <x v="17"/>
    <n v="1"/>
    <x v="17"/>
  </r>
  <r>
    <n v="1877"/>
    <s v="CA-2018-112039"/>
    <d v="2018-03-25T00:00:00"/>
    <d v="2018-03-29T00:00:00"/>
    <s v="Standard Class"/>
    <s v="JC-15775"/>
    <s v="John Castell"/>
    <s v="Consumer"/>
    <s v="United States"/>
    <s v="San Antonio"/>
    <s v="Texas"/>
    <n v="78207"/>
    <x v="2"/>
    <s v="TEC-PH-10000984"/>
    <x v="2"/>
    <s v="Phones"/>
    <s v="Panasonic KX-TG9471B"/>
    <n v="470.37599999999998"/>
    <n v="8"/>
    <n v="0.2"/>
    <n v="37.630000000000003"/>
    <n v="1"/>
    <x v="42"/>
    <n v="1"/>
    <x v="42"/>
  </r>
  <r>
    <n v="1878"/>
    <s v="CA-2018-118885"/>
    <d v="2018-12-29T00:00:00"/>
    <d v="2019-01-02T00:00:00"/>
    <s v="Standard Class"/>
    <s v="JG-15160"/>
    <s v="James Galang"/>
    <s v="Consumer"/>
    <s v="United States"/>
    <s v="Los Angeles"/>
    <s v="California"/>
    <n v="90049"/>
    <x v="1"/>
    <s v="FUR-CH-10002880"/>
    <x v="0"/>
    <s v="Chairs"/>
    <s v="Global High-Back Leather Tilter, Burgundy"/>
    <n v="393.56799999999998"/>
    <n v="4"/>
    <n v="0.1"/>
    <n v="35.42"/>
    <n v="2"/>
    <x v="22"/>
    <n v="4"/>
    <x v="22"/>
  </r>
  <r>
    <n v="1879"/>
    <s v="CA-2018-118885"/>
    <d v="2018-12-29T00:00:00"/>
    <d v="2019-01-02T00:00:00"/>
    <s v="Standard Class"/>
    <s v="JG-15160"/>
    <s v="James Galang"/>
    <s v="Consumer"/>
    <s v="United States"/>
    <s v="Los Angeles"/>
    <s v="California"/>
    <n v="90049"/>
    <x v="1"/>
    <s v="TEC-PH-10002563"/>
    <x v="2"/>
    <s v="Phones"/>
    <s v="Adtran 1202752G1"/>
    <n v="302.37599999999998"/>
    <n v="7"/>
    <n v="0.1"/>
    <n v="18.14"/>
    <n v="2"/>
    <x v="22"/>
    <n v="4"/>
    <x v="22"/>
  </r>
  <r>
    <n v="1880"/>
    <s v="US-2018-166611"/>
    <d v="2018-03-28T00:00:00"/>
    <d v="2018-04-02T00:00:00"/>
    <s v="Standard Class"/>
    <s v="CK-12760"/>
    <s v="Cyma Kinney"/>
    <s v="Corporate"/>
    <s v="United States"/>
    <s v="Jacksonville"/>
    <s v="Florida"/>
    <n v="32216"/>
    <x v="0"/>
    <s v="OFF-BI-10001191"/>
    <x v="1"/>
    <s v="Binders"/>
    <s v="Canvas Sectional Post Binders"/>
    <n v="68.742000000000004"/>
    <n v="5"/>
    <n v="0.3"/>
    <n v="-8.25"/>
    <n v="1"/>
    <x v="42"/>
    <n v="1"/>
    <x v="42"/>
  </r>
  <r>
    <n v="1881"/>
    <s v="CA-2016-109512"/>
    <d v="2016-03-05T00:00:00"/>
    <d v="2016-03-05T00:00:00"/>
    <s v="Same Day"/>
    <s v="LF-17185"/>
    <s v="Luke Foster"/>
    <s v="Consumer"/>
    <s v="United States"/>
    <s v="New York City"/>
    <s v="New York"/>
    <n v="10011"/>
    <x v="3"/>
    <s v="OFF-EN-10002621"/>
    <x v="1"/>
    <s v="Envelopes"/>
    <s v="Staple envelope"/>
    <n v="29.34"/>
    <n v="9"/>
    <n v="0"/>
    <n v="4.1100000000000003"/>
    <n v="3"/>
    <x v="29"/>
    <n v="1"/>
    <x v="29"/>
  </r>
  <r>
    <n v="1882"/>
    <s v="CA-2016-109512"/>
    <d v="2016-03-05T00:00:00"/>
    <d v="2016-03-05T00:00:00"/>
    <s v="Same Day"/>
    <s v="LF-17185"/>
    <s v="Luke Foster"/>
    <s v="Consumer"/>
    <s v="United States"/>
    <s v="New York City"/>
    <s v="New York"/>
    <n v="10011"/>
    <x v="3"/>
    <s v="FUR-CH-10001146"/>
    <x v="0"/>
    <s v="Chairs"/>
    <s v="Global Value Mid-Back Manager's Chair, Gray"/>
    <n v="383.60700000000003"/>
    <n v="3"/>
    <n v="0.3"/>
    <n v="-46.03"/>
    <n v="3"/>
    <x v="29"/>
    <n v="1"/>
    <x v="29"/>
  </r>
  <r>
    <n v="1883"/>
    <s v="CA-2016-109512"/>
    <d v="2016-03-05T00:00:00"/>
    <d v="2016-03-05T00:00:00"/>
    <s v="Same Day"/>
    <s v="LF-17185"/>
    <s v="Luke Foster"/>
    <s v="Consumer"/>
    <s v="United States"/>
    <s v="New York City"/>
    <s v="New York"/>
    <n v="10011"/>
    <x v="3"/>
    <s v="OFF-ST-10000689"/>
    <x v="1"/>
    <s v="Storage"/>
    <s v="Fellowes Strictly Business Drawer File, Letter/Legal Size"/>
    <n v="563.4"/>
    <n v="7"/>
    <n v="0.1"/>
    <n v="78.88"/>
    <n v="3"/>
    <x v="29"/>
    <n v="1"/>
    <x v="29"/>
  </r>
  <r>
    <n v="1884"/>
    <s v="CA-2017-118570"/>
    <d v="2017-11-13T00:00:00"/>
    <d v="2017-11-17T00:00:00"/>
    <s v="Standard Class"/>
    <s v="CC-12430"/>
    <s v="Chuck Clark"/>
    <s v="Home Office"/>
    <s v="United States"/>
    <s v="Philadelphia"/>
    <s v="Pennsylvania"/>
    <n v="19143"/>
    <x v="3"/>
    <s v="OFF-PA-10001289"/>
    <x v="1"/>
    <s v="Paper"/>
    <s v="White Computer Printout Paper by Universal"/>
    <n v="217.05600000000001"/>
    <n v="3"/>
    <n v="0.1"/>
    <n v="45.58"/>
    <n v="1"/>
    <x v="0"/>
    <n v="4"/>
    <x v="0"/>
  </r>
  <r>
    <n v="1885"/>
    <s v="CA-2018-154718"/>
    <d v="2018-01-19T00:00:00"/>
    <d v="2018-01-23T00:00:00"/>
    <s v="Second Class"/>
    <s v="DL-12865"/>
    <s v="Dan Lawera"/>
    <s v="Consumer"/>
    <s v="United States"/>
    <s v="Keller"/>
    <s v="Texas"/>
    <n v="76248"/>
    <x v="2"/>
    <s v="OFF-LA-10003714"/>
    <x v="1"/>
    <s v="Labels"/>
    <s v="Avery 510"/>
    <n v="6"/>
    <n v="8"/>
    <n v="0"/>
    <n v="0.9"/>
    <n v="1"/>
    <x v="44"/>
    <n v="1"/>
    <x v="44"/>
  </r>
  <r>
    <n v="1886"/>
    <s v="CA-2017-147578"/>
    <d v="2017-04-22T00:00:00"/>
    <d v="2017-04-26T00:00:00"/>
    <s v="Second Class"/>
    <s v="PG-18895"/>
    <s v="Paul Gonzalez"/>
    <s v="Consumer"/>
    <s v="United States"/>
    <s v="San Francisco"/>
    <s v="California"/>
    <n v="94122"/>
    <x v="1"/>
    <s v="FUR-FU-10001889"/>
    <x v="0"/>
    <s v="Furnishings"/>
    <s v="Ultra Door Pull Handle"/>
    <n v="31.56"/>
    <n v="8"/>
    <n v="0.3"/>
    <n v="-4.42"/>
    <n v="1"/>
    <x v="25"/>
    <n v="2"/>
    <x v="25"/>
  </r>
  <r>
    <n v="1887"/>
    <s v="CA-2015-140165"/>
    <d v="2015-05-13T00:00:00"/>
    <d v="2015-05-15T00:00:00"/>
    <s v="First Class"/>
    <s v="EH-14005"/>
    <s v="Erica Hernandez"/>
    <s v="Home Office"/>
    <s v="United States"/>
    <s v="Hialeah"/>
    <s v="Florida"/>
    <n v="33012"/>
    <x v="0"/>
    <s v="OFF-FA-10002815"/>
    <x v="1"/>
    <s v="Fasteners"/>
    <s v="Staples"/>
    <n v="7.1040000000000001"/>
    <n v="5"/>
    <n v="0.2"/>
    <n v="0.56999999999999995"/>
    <n v="2"/>
    <x v="8"/>
    <n v="2"/>
    <x v="8"/>
  </r>
  <r>
    <n v="1888"/>
    <s v="CA-2015-140165"/>
    <d v="2015-05-13T00:00:00"/>
    <d v="2015-05-15T00:00:00"/>
    <s v="First Class"/>
    <s v="EH-14005"/>
    <s v="Erica Hernandez"/>
    <s v="Home Office"/>
    <s v="United States"/>
    <s v="Hialeah"/>
    <s v="Florida"/>
    <n v="33012"/>
    <x v="0"/>
    <s v="OFF-BI-10004519"/>
    <x v="1"/>
    <s v="Binders"/>
    <s v="GBC DocuBind P100 Manual Binding Machine"/>
    <n v="398.35199999999998"/>
    <n v="7"/>
    <n v="0"/>
    <n v="139.41999999999999"/>
    <n v="2"/>
    <x v="8"/>
    <n v="2"/>
    <x v="8"/>
  </r>
  <r>
    <n v="1889"/>
    <s v="CA-2015-142587"/>
    <d v="2015-10-21T00:00:00"/>
    <d v="2015-10-22T00:00:00"/>
    <s v="First Class"/>
    <s v="TB-21520"/>
    <s v="Tracy Blumstein"/>
    <s v="Consumer"/>
    <s v="United States"/>
    <s v="Fairfield"/>
    <s v="Ohio"/>
    <n v="45014"/>
    <x v="3"/>
    <s v="OFF-AP-10004708"/>
    <x v="1"/>
    <s v="Appliances"/>
    <s v="Fellowes Superior 10 Outlet Split Surge Protector"/>
    <n v="121.792"/>
    <n v="4"/>
    <n v="0"/>
    <n v="13.4"/>
    <n v="2"/>
    <x v="18"/>
    <n v="4"/>
    <x v="18"/>
  </r>
  <r>
    <n v="1890"/>
    <s v="CA-2015-142587"/>
    <d v="2015-10-21T00:00:00"/>
    <d v="2015-10-22T00:00:00"/>
    <s v="First Class"/>
    <s v="TB-21520"/>
    <s v="Tracy Blumstein"/>
    <s v="Consumer"/>
    <s v="United States"/>
    <s v="Fairfield"/>
    <s v="Ohio"/>
    <n v="45014"/>
    <x v="3"/>
    <s v="FUR-TA-10000617"/>
    <x v="0"/>
    <s v="Tables"/>
    <s v="Hon Practical Foundations 30 x 60 Training Table, Light Gray/Charcoal"/>
    <n v="409.59"/>
    <n v="9"/>
    <n v="0.3"/>
    <n v="-131.07"/>
    <n v="2"/>
    <x v="18"/>
    <n v="4"/>
    <x v="18"/>
  </r>
  <r>
    <n v="1891"/>
    <s v="CA-2015-157623"/>
    <d v="2015-03-14T00:00:00"/>
    <d v="2015-03-18T00:00:00"/>
    <s v="Standard Class"/>
    <s v="DK-13225"/>
    <s v="Dean Katz"/>
    <s v="Corporate"/>
    <s v="United States"/>
    <s v="Huntington Beach"/>
    <s v="California"/>
    <n v="92646"/>
    <x v="1"/>
    <s v="OFF-PA-10001204"/>
    <x v="1"/>
    <s v="Paper"/>
    <s v="Xerox 1972"/>
    <n v="10.56"/>
    <n v="3"/>
    <n v="0"/>
    <n v="0.84"/>
    <n v="2"/>
    <x v="34"/>
    <n v="1"/>
    <x v="34"/>
  </r>
  <r>
    <n v="1892"/>
    <s v="CA-2015-157623"/>
    <d v="2015-03-14T00:00:00"/>
    <d v="2015-03-18T00:00:00"/>
    <s v="Standard Class"/>
    <s v="DK-13225"/>
    <s v="Dean Katz"/>
    <s v="Corporate"/>
    <s v="United States"/>
    <s v="Huntington Beach"/>
    <s v="California"/>
    <n v="92646"/>
    <x v="1"/>
    <s v="OFF-AR-10003723"/>
    <x v="1"/>
    <s v="Art"/>
    <s v="Avery Hi-Liter Fluorescent Desk Style Markers"/>
    <n v="3.38"/>
    <n v="3"/>
    <n v="0.1"/>
    <n v="0.27"/>
    <n v="2"/>
    <x v="34"/>
    <n v="1"/>
    <x v="34"/>
  </r>
  <r>
    <n v="1893"/>
    <s v="CA-2018-145310"/>
    <d v="2018-12-22T00:00:00"/>
    <d v="2018-12-24T00:00:00"/>
    <s v="Second Class"/>
    <s v="JP-15520"/>
    <s v="Jeremy Pistek"/>
    <s v="Consumer"/>
    <s v="United States"/>
    <s v="Port Orange"/>
    <s v="Florida"/>
    <n v="32127"/>
    <x v="0"/>
    <s v="OFF-EN-10002621"/>
    <x v="1"/>
    <s v="Envelopes"/>
    <s v="Staple envelope"/>
    <n v="7.8239999999999998"/>
    <n v="9"/>
    <n v="0.3"/>
    <n v="-0.39"/>
    <n v="1"/>
    <x v="22"/>
    <n v="4"/>
    <x v="22"/>
  </r>
  <r>
    <n v="1894"/>
    <s v="CA-2017-100083"/>
    <d v="2017-11-24T00:00:00"/>
    <d v="2017-11-29T00:00:00"/>
    <s v="Standard Class"/>
    <s v="CD-11980"/>
    <s v="Carol Darley"/>
    <s v="Consumer"/>
    <s v="United States"/>
    <s v="Medford"/>
    <s v="Oregon"/>
    <n v="97504"/>
    <x v="1"/>
    <s v="OFF-PA-10000241"/>
    <x v="1"/>
    <s v="Paper"/>
    <s v="IBM Multi-Purpose Copy Paper, 8 1/2 x 11&quot;, Case"/>
    <n v="24.783999999999999"/>
    <n v="8"/>
    <n v="0.2"/>
    <n v="2.48"/>
    <n v="1"/>
    <x v="0"/>
    <n v="4"/>
    <x v="0"/>
  </r>
  <r>
    <n v="1895"/>
    <s v="US-2018-108063"/>
    <d v="2018-12-02T00:00:00"/>
    <d v="2018-12-05T00:00:00"/>
    <s v="First Class"/>
    <s v="AS-10090"/>
    <s v="Adam Shillingsburg"/>
    <s v="Consumer"/>
    <s v="United States"/>
    <s v="Charlottesville"/>
    <s v="Virginia"/>
    <n v="22901"/>
    <x v="0"/>
    <s v="OFF-AR-10001446"/>
    <x v="1"/>
    <s v="Art"/>
    <s v="Newell 309"/>
    <n v="34.65"/>
    <n v="9"/>
    <n v="0"/>
    <n v="7.28"/>
    <n v="1"/>
    <x v="22"/>
    <n v="4"/>
    <x v="22"/>
  </r>
  <r>
    <n v="1896"/>
    <s v="CA-2016-109197"/>
    <d v="2016-12-31T00:00:00"/>
    <d v="2017-01-04T00:00:00"/>
    <s v="Standard Class"/>
    <s v="JO-15280"/>
    <s v="Jas O'Carroll"/>
    <s v="Consumer"/>
    <s v="United States"/>
    <s v="Missoula"/>
    <s v="Montana"/>
    <n v="59801"/>
    <x v="1"/>
    <s v="OFF-BI-10004632"/>
    <x v="1"/>
    <s v="Binders"/>
    <s v="Ibico Hi-Tech Manual Binding System"/>
    <n v="487.98399999999998"/>
    <n v="3"/>
    <n v="0"/>
    <n v="53.68"/>
    <n v="1"/>
    <x v="14"/>
    <n v="4"/>
    <x v="14"/>
  </r>
  <r>
    <n v="1897"/>
    <s v="CA-2018-141789"/>
    <d v="2018-10-03T00:00:00"/>
    <d v="2018-10-06T00:00:00"/>
    <s v="First Class"/>
    <s v="AC-10450"/>
    <s v="Amy Cox"/>
    <s v="Consumer"/>
    <s v="United States"/>
    <s v="Minneapolis"/>
    <s v="Minnesota"/>
    <n v="55407"/>
    <x v="2"/>
    <s v="OFF-BI-10001359"/>
    <x v="1"/>
    <s v="Binders"/>
    <s v="GBC DocuBind TL300 Electric Binding System"/>
    <n v="1793.98"/>
    <n v="4"/>
    <n v="0.3"/>
    <n v="-376.74"/>
    <n v="1"/>
    <x v="13"/>
    <n v="4"/>
    <x v="13"/>
  </r>
  <r>
    <n v="1898"/>
    <s v="CA-2015-169775"/>
    <d v="2015-08-29T00:00:00"/>
    <d v="2015-09-02T00:00:00"/>
    <s v="Second Class"/>
    <s v="RA-19945"/>
    <s v="Ryan Akin"/>
    <s v="Consumer"/>
    <s v="United States"/>
    <s v="Miami"/>
    <s v="Florida"/>
    <n v="33178"/>
    <x v="0"/>
    <s v="OFF-EN-10001749"/>
    <x v="1"/>
    <s v="Envelopes"/>
    <s v="Jiffy Padded Mailers with Self-Seal Closure"/>
    <n v="29.808"/>
    <n v="6"/>
    <n v="0.3"/>
    <n v="-5.07"/>
    <n v="3"/>
    <x v="9"/>
    <n v="3"/>
    <x v="9"/>
  </r>
  <r>
    <n v="1899"/>
    <s v="CA-2015-169775"/>
    <d v="2015-08-29T00:00:00"/>
    <d v="2015-09-02T00:00:00"/>
    <s v="Second Class"/>
    <s v="RA-19945"/>
    <s v="Ryan Akin"/>
    <s v="Consumer"/>
    <s v="United States"/>
    <s v="Miami"/>
    <s v="Florida"/>
    <n v="33178"/>
    <x v="0"/>
    <s v="OFF-BI-10004390"/>
    <x v="1"/>
    <s v="Binders"/>
    <s v="GBC DocuBind 200 Manual Binding Machine"/>
    <n v="505.17599999999999"/>
    <n v="5"/>
    <n v="0"/>
    <n v="60.62"/>
    <n v="3"/>
    <x v="9"/>
    <n v="3"/>
    <x v="9"/>
  </r>
  <r>
    <n v="1900"/>
    <s v="CA-2015-169775"/>
    <d v="2015-08-29T00:00:00"/>
    <d v="2015-09-02T00:00:00"/>
    <s v="Second Class"/>
    <s v="RA-19945"/>
    <s v="Ryan Akin"/>
    <s v="Consumer"/>
    <s v="United States"/>
    <s v="Miami"/>
    <s v="Florida"/>
    <n v="33178"/>
    <x v="0"/>
    <s v="FUR-TA-10001857"/>
    <x v="0"/>
    <s v="Tables"/>
    <s v="Balt Solid Wood Rectangular Table"/>
    <n v="174.05850000000001"/>
    <n v="4"/>
    <n v="0.1"/>
    <n v="22.63"/>
    <n v="3"/>
    <x v="9"/>
    <n v="3"/>
    <x v="9"/>
  </r>
  <r>
    <n v="1901"/>
    <s v="CA-2017-140543"/>
    <d v="2017-06-29T00:00:00"/>
    <d v="2017-07-03T00:00:00"/>
    <s v="Second Class"/>
    <s v="Co-12640"/>
    <s v="Corey-Lock"/>
    <s v="Consumer"/>
    <s v="United States"/>
    <s v="Florence"/>
    <s v="South Carolina"/>
    <n v="29501"/>
    <x v="0"/>
    <s v="OFF-ST-10000563"/>
    <x v="1"/>
    <s v="Storage"/>
    <s v="Fellowes Bankers Box Stor/Drawer Steel Plus"/>
    <n v="191.88"/>
    <n v="7"/>
    <n v="0.2"/>
    <n v="34.54"/>
    <n v="1"/>
    <x v="1"/>
    <n v="2"/>
    <x v="1"/>
  </r>
  <r>
    <n v="1902"/>
    <s v="CA-2017-151141"/>
    <d v="2017-08-20T00:00:00"/>
    <d v="2017-08-23T00:00:00"/>
    <s v="First Class"/>
    <s v="DW-13480"/>
    <s v="Dianna Wilson"/>
    <s v="Home Office"/>
    <s v="United States"/>
    <s v="Detroit"/>
    <s v="Michigan"/>
    <n v="48205"/>
    <x v="2"/>
    <s v="TEC-PH-10004924"/>
    <x v="2"/>
    <s v="Phones"/>
    <s v="SKILCRAFT Telephone Shoulder Rest, 2&quot; x 6.5&quot; x 2.5&quot;, Black"/>
    <n v="14.78"/>
    <n v="6"/>
    <n v="0"/>
    <n v="4.29"/>
    <n v="1"/>
    <x v="28"/>
    <n v="3"/>
    <x v="28"/>
  </r>
  <r>
    <n v="1903"/>
    <s v="CA-2018-167094"/>
    <d v="2018-10-21T00:00:00"/>
    <d v="2018-10-22T00:00:00"/>
    <s v="First Class"/>
    <s v="DK-12835"/>
    <s v="Damala Kotsonis"/>
    <s v="Corporate"/>
    <s v="United States"/>
    <s v="Springfield"/>
    <s v="Oregon"/>
    <n v="97477"/>
    <x v="1"/>
    <s v="OFF-PA-10003953"/>
    <x v="1"/>
    <s v="Paper"/>
    <s v="Xerox 218"/>
    <n v="5.1840000000000002"/>
    <n v="4"/>
    <n v="0"/>
    <n v="0.47"/>
    <n v="3"/>
    <x v="13"/>
    <n v="4"/>
    <x v="13"/>
  </r>
  <r>
    <n v="1904"/>
    <s v="CA-2018-167094"/>
    <d v="2018-10-21T00:00:00"/>
    <d v="2018-10-22T00:00:00"/>
    <s v="First Class"/>
    <s v="DK-12835"/>
    <s v="Damala Kotsonis"/>
    <s v="Corporate"/>
    <s v="United States"/>
    <s v="Springfield"/>
    <s v="Oregon"/>
    <n v="97477"/>
    <x v="1"/>
    <s v="FUR-CH-10000155"/>
    <x v="0"/>
    <s v="Chairs"/>
    <s v="Global Comet Stacking Armless Chair"/>
    <n v="478.48"/>
    <n v="3"/>
    <n v="0.2"/>
    <n v="148.33000000000001"/>
    <n v="3"/>
    <x v="13"/>
    <n v="4"/>
    <x v="13"/>
  </r>
  <r>
    <n v="1905"/>
    <s v="CA-2018-167094"/>
    <d v="2018-10-21T00:00:00"/>
    <d v="2018-10-22T00:00:00"/>
    <s v="First Class"/>
    <s v="DK-12835"/>
    <s v="Damala Kotsonis"/>
    <s v="Corporate"/>
    <s v="United States"/>
    <s v="Springfield"/>
    <s v="Oregon"/>
    <n v="97477"/>
    <x v="1"/>
    <s v="TEC-AC-10003116"/>
    <x v="2"/>
    <s v="Accessories"/>
    <s v="Memorex Froggy Flash Drive 8 GB"/>
    <n v="28.4"/>
    <n v="7"/>
    <n v="0.3"/>
    <n v="-3.12"/>
    <n v="3"/>
    <x v="13"/>
    <n v="4"/>
    <x v="13"/>
  </r>
  <r>
    <n v="1906"/>
    <s v="CA-2018-154410"/>
    <d v="2018-10-21T00:00:00"/>
    <d v="2018-10-24T00:00:00"/>
    <s v="First Class"/>
    <s v="MD-17860"/>
    <s v="Michael Dominguez"/>
    <s v="Corporate"/>
    <s v="United States"/>
    <s v="Indianapolis"/>
    <s v="Indiana"/>
    <n v="46203"/>
    <x v="2"/>
    <s v="OFF-ST-10002743"/>
    <x v="1"/>
    <s v="Storage"/>
    <s v="SAFCO Boltless Steel Shelving"/>
    <n v="909.12"/>
    <n v="2"/>
    <n v="0.1"/>
    <n v="290.92"/>
    <n v="1"/>
    <x v="13"/>
    <n v="4"/>
    <x v="13"/>
  </r>
  <r>
    <n v="1907"/>
    <s v="US-2017-150567"/>
    <d v="2017-05-17T00:00:00"/>
    <d v="2017-05-21T00:00:00"/>
    <s v="Standard Class"/>
    <s v="RP-19855"/>
    <s v="Roy Phan"/>
    <s v="Corporate"/>
    <s v="United States"/>
    <s v="Apopka"/>
    <s v="Florida"/>
    <n v="32712"/>
    <x v="0"/>
    <s v="OFF-BI-10001757"/>
    <x v="1"/>
    <s v="Binders"/>
    <s v="Pressboard Hanging Data Binders for Unburst Sheets"/>
    <n v="2.952"/>
    <n v="10"/>
    <n v="0"/>
    <n v="0.92"/>
    <n v="2"/>
    <x v="35"/>
    <n v="2"/>
    <x v="35"/>
  </r>
  <r>
    <n v="1908"/>
    <s v="US-2017-150567"/>
    <d v="2017-05-17T00:00:00"/>
    <d v="2017-05-21T00:00:00"/>
    <s v="Standard Class"/>
    <s v="RP-19855"/>
    <s v="Roy Phan"/>
    <s v="Corporate"/>
    <s v="United States"/>
    <s v="Apopka"/>
    <s v="Florida"/>
    <n v="32712"/>
    <x v="0"/>
    <s v="OFF-BI-10000069"/>
    <x v="1"/>
    <s v="Binders"/>
    <s v="GBC Prepunched Paper, 19-Hole, for Binding Systems, 24-lb"/>
    <n v="27.018000000000001"/>
    <n v="4"/>
    <n v="0"/>
    <n v="5.94"/>
    <n v="2"/>
    <x v="35"/>
    <n v="2"/>
    <x v="35"/>
  </r>
  <r>
    <n v="1909"/>
    <s v="CA-2016-157959"/>
    <d v="2016-02-03T00:00:00"/>
    <d v="2016-02-04T00:00:00"/>
    <s v="First Class"/>
    <s v="RW-19540"/>
    <s v="Rick Wilson"/>
    <s v="Corporate"/>
    <s v="United States"/>
    <s v="Los Angeles"/>
    <s v="California"/>
    <n v="90008"/>
    <x v="1"/>
    <s v="FUR-FU-10004093"/>
    <x v="0"/>
    <s v="Furnishings"/>
    <s v="Hand-Finished Solid Wood Document Frame"/>
    <n v="136.91999999999999"/>
    <n v="1"/>
    <n v="0.3"/>
    <n v="-45.18"/>
    <n v="1"/>
    <x v="36"/>
    <n v="1"/>
    <x v="36"/>
  </r>
  <r>
    <n v="1910"/>
    <s v="CA-2018-105886"/>
    <d v="2018-12-18T00:00:00"/>
    <d v="2018-12-23T00:00:00"/>
    <s v="Standard Class"/>
    <s v="DB-13660"/>
    <s v="Duane Benoit"/>
    <s v="Consumer"/>
    <s v="United States"/>
    <s v="Oceanside"/>
    <s v="New York"/>
    <n v="11572"/>
    <x v="3"/>
    <s v="FUR-FU-10001037"/>
    <x v="0"/>
    <s v="Furnishings"/>
    <s v="DAX Charcoal/Nickel-Tone Document Frame, 5 x 7"/>
    <n v="18.96"/>
    <n v="9"/>
    <n v="0"/>
    <n v="2.84"/>
    <n v="1"/>
    <x v="22"/>
    <n v="4"/>
    <x v="22"/>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n v="99.39"/>
    <n v="2"/>
    <n v="0.1"/>
    <n v="4.97"/>
    <n v="1"/>
    <x v="0"/>
    <n v="4"/>
    <x v="0"/>
  </r>
  <r>
    <n v="1912"/>
    <s v="CA-2018-121503"/>
    <d v="2018-07-03T00:00:00"/>
    <d v="2018-07-06T00:00:00"/>
    <s v="Second Class"/>
    <s v="FH-14275"/>
    <s v="Frank Hawley"/>
    <s v="Corporate"/>
    <s v="United States"/>
    <s v="Houston"/>
    <s v="Texas"/>
    <n v="77041"/>
    <x v="2"/>
    <s v="OFF-PA-10001878"/>
    <x v="1"/>
    <s v="Paper"/>
    <s v="Xerox 1891"/>
    <n v="273.89600000000002"/>
    <n v="8"/>
    <n v="0.1"/>
    <n v="71.209999999999994"/>
    <n v="2"/>
    <x v="10"/>
    <n v="3"/>
    <x v="10"/>
  </r>
  <r>
    <n v="1913"/>
    <s v="CA-2018-121503"/>
    <d v="2018-07-03T00:00:00"/>
    <d v="2018-07-06T00:00:00"/>
    <s v="Second Class"/>
    <s v="FH-14275"/>
    <s v="Frank Hawley"/>
    <s v="Corporate"/>
    <s v="United States"/>
    <s v="Houston"/>
    <s v="Texas"/>
    <n v="77041"/>
    <x v="2"/>
    <s v="TEC-MA-10003674"/>
    <x v="2"/>
    <s v="Machines"/>
    <s v="Hewlett-Packard Deskjet 5550 Printer"/>
    <n v="597.13199999999995"/>
    <n v="4"/>
    <n v="0"/>
    <n v="47.77"/>
    <n v="2"/>
    <x v="10"/>
    <n v="3"/>
    <x v="10"/>
  </r>
  <r>
    <n v="1914"/>
    <s v="CA-2015-103366"/>
    <d v="2015-01-15T00:00:00"/>
    <d v="2015-01-17T00:00:00"/>
    <s v="First Class"/>
    <s v="EH-13990"/>
    <s v="Erica Hackney"/>
    <s v="Consumer"/>
    <s v="United States"/>
    <s v="Roswell"/>
    <s v="Georgia"/>
    <n v="30076"/>
    <x v="0"/>
    <s v="TEC-AC-10003628"/>
    <x v="2"/>
    <s v="Accessories"/>
    <s v="Logitech 910-002974 M325 Wireless Mouse for Web Scrolling"/>
    <n v="149.94999999999999"/>
    <n v="6"/>
    <n v="0.1"/>
    <n v="32.99"/>
    <n v="1"/>
    <x v="46"/>
    <n v="1"/>
    <x v="46"/>
  </r>
  <r>
    <n v="1915"/>
    <s v="CA-2018-124597"/>
    <d v="2018-04-30T00:00:00"/>
    <d v="2018-05-05T00:00:00"/>
    <s v="Standard Class"/>
    <s v="AS-10630"/>
    <s v="Ann Steele"/>
    <s v="Home Office"/>
    <s v="United States"/>
    <s v="Boynton Beach"/>
    <s v="Florida"/>
    <n v="33437"/>
    <x v="0"/>
    <s v="OFF-LA-10003190"/>
    <x v="1"/>
    <s v="Labels"/>
    <s v="Avery 474"/>
    <n v="4.6079999999999997"/>
    <n v="4"/>
    <n v="0"/>
    <n v="0.51"/>
    <n v="3"/>
    <x v="4"/>
    <n v="2"/>
    <x v="4"/>
  </r>
  <r>
    <n v="1916"/>
    <s v="CA-2018-124597"/>
    <d v="2018-04-30T00:00:00"/>
    <d v="2018-05-05T00:00:00"/>
    <s v="Standard Class"/>
    <s v="AS-10630"/>
    <s v="Ann Steele"/>
    <s v="Home Office"/>
    <s v="United States"/>
    <s v="Boynton Beach"/>
    <s v="Florida"/>
    <n v="33437"/>
    <x v="0"/>
    <s v="OFF-AR-10002280"/>
    <x v="1"/>
    <s v="Art"/>
    <s v="Staples in misc. colors"/>
    <n v="15.528"/>
    <n v="8"/>
    <n v="0.2"/>
    <n v="3.26"/>
    <n v="3"/>
    <x v="4"/>
    <n v="2"/>
    <x v="4"/>
  </r>
  <r>
    <n v="1917"/>
    <s v="CA-2018-124597"/>
    <d v="2018-04-30T00:00:00"/>
    <d v="2018-05-05T00:00:00"/>
    <s v="Standard Class"/>
    <s v="AS-10630"/>
    <s v="Ann Steele"/>
    <s v="Home Office"/>
    <s v="United States"/>
    <s v="Boynton Beach"/>
    <s v="Florida"/>
    <n v="33437"/>
    <x v="0"/>
    <s v="OFF-LA-10001569"/>
    <x v="1"/>
    <s v="Labels"/>
    <s v="Avery 499"/>
    <n v="11.952"/>
    <n v="10"/>
    <n v="0.1"/>
    <n v="1.08"/>
    <n v="3"/>
    <x v="4"/>
    <n v="2"/>
    <x v="4"/>
  </r>
  <r>
    <n v="1918"/>
    <s v="CA-2016-105634"/>
    <d v="2016-11-08T00:00:00"/>
    <d v="2016-11-14T00:00:00"/>
    <s v="Standard Class"/>
    <s v="HA-14905"/>
    <s v="Helen Abelman"/>
    <s v="Consumer"/>
    <s v="United States"/>
    <s v="Franklin"/>
    <s v="Massachusetts"/>
    <n v="2038"/>
    <x v="3"/>
    <s v="OFF-AR-10001573"/>
    <x v="1"/>
    <s v="Art"/>
    <s v="American Pencil"/>
    <n v="11.65"/>
    <n v="2"/>
    <n v="0.2"/>
    <n v="0.7"/>
    <n v="1"/>
    <x v="6"/>
    <n v="4"/>
    <x v="6"/>
  </r>
  <r>
    <n v="1919"/>
    <s v="CA-2016-123673"/>
    <d v="2016-10-30T00:00:00"/>
    <d v="2016-11-01T00:00:00"/>
    <s v="Second Class"/>
    <s v="CH-12070"/>
    <s v="Cathy Hwang"/>
    <s v="Home Office"/>
    <s v="United States"/>
    <s v="Detroit"/>
    <s v="Michigan"/>
    <n v="48227"/>
    <x v="2"/>
    <s v="TEC-PH-10001809"/>
    <x v="2"/>
    <s v="Phones"/>
    <s v="Panasonic KX T7736-B Digital phone"/>
    <n v="299.89999999999998"/>
    <n v="9"/>
    <n v="0.3"/>
    <n v="-53.98"/>
    <n v="1"/>
    <x v="2"/>
    <n v="4"/>
    <x v="2"/>
  </r>
  <r>
    <n v="1920"/>
    <s v="US-2018-111423"/>
    <d v="2018-08-17T00:00:00"/>
    <d v="2018-08-19T00:00:00"/>
    <s v="First Class"/>
    <s v="EH-13765"/>
    <s v="Edward Hooks"/>
    <s v="Corporate"/>
    <s v="United States"/>
    <s v="Watertown"/>
    <s v="New York"/>
    <n v="13601"/>
    <x v="3"/>
    <s v="OFF-BI-10003091"/>
    <x v="1"/>
    <s v="Binders"/>
    <s v="GBC DocuBind TL200 Manual Binding Machine"/>
    <n v="895.92"/>
    <n v="1"/>
    <n v="0.2"/>
    <n v="277.74"/>
    <n v="2"/>
    <x v="43"/>
    <n v="3"/>
    <x v="43"/>
  </r>
  <r>
    <n v="1921"/>
    <s v="US-2018-111423"/>
    <d v="2018-08-17T00:00:00"/>
    <d v="2018-08-19T00:00:00"/>
    <s v="First Class"/>
    <s v="EH-13765"/>
    <s v="Edward Hooks"/>
    <s v="Corporate"/>
    <s v="United States"/>
    <s v="Watertown"/>
    <s v="New York"/>
    <n v="13601"/>
    <x v="3"/>
    <s v="FUR-CH-10003981"/>
    <x v="0"/>
    <s v="Chairs"/>
    <s v="Global Commerce Series Low-Back Swivel/Tilt Chairs"/>
    <n v="462.56400000000002"/>
    <n v="10"/>
    <n v="0.3"/>
    <n v="-129.52000000000001"/>
    <n v="2"/>
    <x v="43"/>
    <n v="3"/>
    <x v="43"/>
  </r>
  <r>
    <n v="1922"/>
    <s v="CA-2016-125178"/>
    <d v="2016-10-03T00:00:00"/>
    <d v="2016-10-09T00:00:00"/>
    <s v="Standard Class"/>
    <s v="MZ-17515"/>
    <s v="Mary Zewe"/>
    <s v="Corporate"/>
    <s v="United States"/>
    <s v="Reading"/>
    <s v="Pennsylvania"/>
    <n v="19601"/>
    <x v="3"/>
    <s v="OFF-ST-10002562"/>
    <x v="1"/>
    <s v="Storage"/>
    <s v="Staple magnet"/>
    <n v="15.007999999999999"/>
    <n v="10"/>
    <n v="0"/>
    <n v="0.9"/>
    <n v="1"/>
    <x v="2"/>
    <n v="4"/>
    <x v="2"/>
  </r>
  <r>
    <n v="1923"/>
    <s v="CA-2017-156685"/>
    <d v="2017-07-08T00:00:00"/>
    <d v="2017-07-10T00:00:00"/>
    <s v="Second Class"/>
    <s v="SC-20230"/>
    <s v="Scot Coram"/>
    <s v="Corporate"/>
    <s v="United States"/>
    <s v="Arlington"/>
    <s v="Texas"/>
    <n v="76017"/>
    <x v="2"/>
    <s v="TEC-PH-10004345"/>
    <x v="2"/>
    <s v="Phones"/>
    <s v="Cisco SPA 502G IP Phone"/>
    <n v="863.64"/>
    <n v="10"/>
    <n v="0"/>
    <n v="302.27"/>
    <n v="2"/>
    <x v="16"/>
    <n v="3"/>
    <x v="16"/>
  </r>
  <r>
    <n v="1924"/>
    <s v="CA-2017-156685"/>
    <d v="2017-07-08T00:00:00"/>
    <d v="2017-07-10T00:00:00"/>
    <s v="Second Class"/>
    <s v="SC-20230"/>
    <s v="Scot Coram"/>
    <s v="Corporate"/>
    <s v="United States"/>
    <s v="Arlington"/>
    <s v="Texas"/>
    <n v="76017"/>
    <x v="2"/>
    <s v="OFF-AR-10000588"/>
    <x v="1"/>
    <s v="Art"/>
    <s v="Newell 345"/>
    <n v="47.616"/>
    <n v="6"/>
    <n v="0.2"/>
    <n v="3.33"/>
    <n v="2"/>
    <x v="16"/>
    <n v="3"/>
    <x v="16"/>
  </r>
  <r>
    <n v="1925"/>
    <s v="CA-2018-126865"/>
    <d v="2018-12-05T00:00:00"/>
    <d v="2018-12-07T00:00:00"/>
    <s v="Second Class"/>
    <s v="NP-18325"/>
    <s v="Naresj Patel"/>
    <s v="Consumer"/>
    <s v="United States"/>
    <s v="San Diego"/>
    <s v="California"/>
    <n v="92024"/>
    <x v="1"/>
    <s v="OFF-PA-10003039"/>
    <x v="1"/>
    <s v="Paper"/>
    <s v="Xerox 1960"/>
    <n v="92.94"/>
    <n v="10"/>
    <n v="0"/>
    <n v="19.52"/>
    <n v="1"/>
    <x v="22"/>
    <n v="4"/>
    <x v="22"/>
  </r>
  <r>
    <n v="1926"/>
    <s v="CA-2018-102834"/>
    <d v="2018-03-09T00:00:00"/>
    <d v="2018-03-13T00:00:00"/>
    <s v="Standard Class"/>
    <s v="LW-16990"/>
    <s v="Lindsay Williams"/>
    <s v="Corporate"/>
    <s v="United States"/>
    <s v="San Francisco"/>
    <s v="California"/>
    <n v="94110"/>
    <x v="1"/>
    <s v="TEC-AC-10001908"/>
    <x v="2"/>
    <s v="Accessories"/>
    <s v="Logitech Wireless Headset h800"/>
    <n v="199.98"/>
    <n v="9"/>
    <n v="0.3"/>
    <n v="-10"/>
    <n v="1"/>
    <x v="42"/>
    <n v="1"/>
    <x v="42"/>
  </r>
  <r>
    <n v="1927"/>
    <s v="US-2017-139710"/>
    <d v="2017-06-09T00:00:00"/>
    <d v="2017-06-15T00:00:00"/>
    <s v="Standard Class"/>
    <s v="GM-14680"/>
    <s v="Greg Matthias"/>
    <s v="Consumer"/>
    <s v="United States"/>
    <s v="Los Angeles"/>
    <s v="California"/>
    <n v="90045"/>
    <x v="1"/>
    <s v="TEC-PH-10001198"/>
    <x v="2"/>
    <s v="Phones"/>
    <s v="Avaya 4621SW VoIP phone"/>
    <n v="177.48"/>
    <n v="3"/>
    <n v="0.3"/>
    <n v="-35.5"/>
    <n v="1"/>
    <x v="1"/>
    <n v="2"/>
    <x v="1"/>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n v="88.768000000000001"/>
    <n v="3"/>
    <n v="0"/>
    <n v="10.65"/>
    <n v="1"/>
    <x v="23"/>
    <n v="4"/>
    <x v="23"/>
  </r>
  <r>
    <n v="1929"/>
    <s v="US-2018-101539"/>
    <d v="2018-03-16T00:00:00"/>
    <d v="2018-03-18T00:00:00"/>
    <s v="Second Class"/>
    <s v="VM-21685"/>
    <s v="Valerie Mitchum"/>
    <s v="Home Office"/>
    <s v="United States"/>
    <s v="Seattle"/>
    <s v="Washington"/>
    <n v="98105"/>
    <x v="1"/>
    <s v="OFF-PA-10001972"/>
    <x v="1"/>
    <s v="Paper"/>
    <s v="Xerox 214"/>
    <n v="6.48"/>
    <n v="8"/>
    <n v="0.3"/>
    <n v="-1.3"/>
    <n v="3"/>
    <x v="42"/>
    <n v="1"/>
    <x v="42"/>
  </r>
  <r>
    <n v="1930"/>
    <s v="US-2018-101539"/>
    <d v="2018-03-16T00:00:00"/>
    <d v="2018-03-18T00:00:00"/>
    <s v="Second Class"/>
    <s v="VM-21685"/>
    <s v="Valerie Mitchum"/>
    <s v="Home Office"/>
    <s v="United States"/>
    <s v="Seattle"/>
    <s v="Washington"/>
    <n v="98105"/>
    <x v="1"/>
    <s v="OFF-ST-10004180"/>
    <x v="1"/>
    <s v="Storage"/>
    <s v="Safco Commercial Shelving"/>
    <n v="46.51"/>
    <n v="8"/>
    <n v="0.3"/>
    <n v="-3.72"/>
    <n v="3"/>
    <x v="42"/>
    <n v="1"/>
    <x v="42"/>
  </r>
  <r>
    <n v="1931"/>
    <s v="US-2018-101539"/>
    <d v="2018-03-16T00:00:00"/>
    <d v="2018-03-18T00:00:00"/>
    <s v="Second Class"/>
    <s v="VM-21685"/>
    <s v="Valerie Mitchum"/>
    <s v="Home Office"/>
    <s v="United States"/>
    <s v="Seattle"/>
    <s v="Washington"/>
    <n v="98105"/>
    <x v="1"/>
    <s v="TEC-PH-10004165"/>
    <x v="2"/>
    <s v="Phones"/>
    <s v="Mitel MiVoice 5330e IP Phone"/>
    <n v="659.976"/>
    <n v="4"/>
    <n v="0.2"/>
    <n v="66"/>
    <n v="3"/>
    <x v="42"/>
    <n v="1"/>
    <x v="42"/>
  </r>
  <r>
    <n v="1932"/>
    <s v="CA-2017-152121"/>
    <d v="2017-11-27T00:00:00"/>
    <d v="2017-11-29T00:00:00"/>
    <s v="Second Class"/>
    <s v="CC-12670"/>
    <s v="Craig Carreira"/>
    <s v="Consumer"/>
    <s v="United States"/>
    <s v="Scottsdale"/>
    <s v="Arizona"/>
    <n v="85254"/>
    <x v="1"/>
    <s v="TEC-PH-10002483"/>
    <x v="2"/>
    <s v="Phones"/>
    <s v="Motorola Moto X"/>
    <n v="271.99200000000002"/>
    <n v="8"/>
    <n v="0"/>
    <n v="24.48"/>
    <n v="1"/>
    <x v="0"/>
    <n v="4"/>
    <x v="0"/>
  </r>
  <r>
    <n v="1933"/>
    <s v="CA-2018-161200"/>
    <d v="2018-08-06T00:00:00"/>
    <d v="2018-08-10T00:00:00"/>
    <s v="Second Class"/>
    <s v="SV-20365"/>
    <s v="Seth Vernon"/>
    <s v="Consumer"/>
    <s v="United States"/>
    <s v="Lafayette"/>
    <s v="Louisiana"/>
    <n v="70506"/>
    <x v="0"/>
    <s v="FUR-BO-10000468"/>
    <x v="0"/>
    <s v="Bookcases"/>
    <s v="O'Sullivan 2-Shelf Heavy-Duty Bookcases"/>
    <n v="145.74"/>
    <n v="10"/>
    <n v="0"/>
    <n v="49.55"/>
    <n v="2"/>
    <x v="43"/>
    <n v="3"/>
    <x v="43"/>
  </r>
  <r>
    <n v="1934"/>
    <s v="CA-2018-161200"/>
    <d v="2018-08-06T00:00:00"/>
    <d v="2018-08-10T00:00:00"/>
    <s v="Second Class"/>
    <s v="SV-20365"/>
    <s v="Seth Vernon"/>
    <s v="Consumer"/>
    <s v="United States"/>
    <s v="Lafayette"/>
    <s v="Louisiana"/>
    <n v="70506"/>
    <x v="0"/>
    <s v="FUR-FU-10001706"/>
    <x v="0"/>
    <s v="Furnishings"/>
    <s v="Longer-Life Soft White Bulbs"/>
    <n v="15.4"/>
    <n v="10"/>
    <n v="0.3"/>
    <n v="-4.62"/>
    <n v="2"/>
    <x v="43"/>
    <n v="3"/>
    <x v="43"/>
  </r>
  <r>
    <n v="1935"/>
    <s v="CA-2018-101245"/>
    <d v="2018-11-27T00:00:00"/>
    <d v="2018-12-03T00:00:00"/>
    <s v="Standard Class"/>
    <s v="LW-16990"/>
    <s v="Lindsay Williams"/>
    <s v="Corporate"/>
    <s v="United States"/>
    <s v="San Francisco"/>
    <s v="California"/>
    <n v="94109"/>
    <x v="1"/>
    <s v="OFF-PA-10003129"/>
    <x v="1"/>
    <s v="Paper"/>
    <s v="Tops White Computer Printout Paper"/>
    <n v="244.55"/>
    <n v="9"/>
    <n v="0.2"/>
    <n v="39.130000000000003"/>
    <n v="2"/>
    <x v="23"/>
    <n v="4"/>
    <x v="23"/>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n v="166.16"/>
    <n v="3"/>
    <n v="0"/>
    <n v="9.9700000000000006"/>
    <n v="2"/>
    <x v="23"/>
    <n v="4"/>
    <x v="23"/>
  </r>
  <r>
    <n v="1937"/>
    <s v="CA-2016-141768"/>
    <d v="2016-05-25T00:00:00"/>
    <d v="2016-05-27T00:00:00"/>
    <s v="Second Class"/>
    <s v="NP-18685"/>
    <s v="Nora Pelletier"/>
    <s v="Home Office"/>
    <s v="United States"/>
    <s v="San Francisco"/>
    <s v="California"/>
    <n v="94109"/>
    <x v="1"/>
    <s v="FUR-FU-10002268"/>
    <x v="0"/>
    <s v="Furnishings"/>
    <s v="Ultra Door Push Plate"/>
    <n v="14.73"/>
    <n v="1"/>
    <n v="0"/>
    <n v="2.8"/>
    <n v="1"/>
    <x v="33"/>
    <n v="2"/>
    <x v="33"/>
  </r>
  <r>
    <n v="1938"/>
    <s v="CA-2017-112109"/>
    <d v="2017-07-08T00:00:00"/>
    <d v="2017-07-12T00:00:00"/>
    <s v="Standard Class"/>
    <s v="JE-15715"/>
    <s v="Joe Elijah"/>
    <s v="Consumer"/>
    <s v="United States"/>
    <s v="Broomfield"/>
    <s v="Colorado"/>
    <n v="80020"/>
    <x v="1"/>
    <s v="OFF-BI-10002082"/>
    <x v="1"/>
    <s v="Binders"/>
    <s v="GBC Twin Loop Wire Binding Elements"/>
    <n v="19.968"/>
    <n v="10"/>
    <n v="0"/>
    <n v="5.19"/>
    <n v="4"/>
    <x v="16"/>
    <n v="3"/>
    <x v="16"/>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n v="33.488"/>
    <n v="4"/>
    <n v="0"/>
    <n v="3.68"/>
    <n v="4"/>
    <x v="16"/>
    <n v="3"/>
    <x v="16"/>
  </r>
  <r>
    <n v="1940"/>
    <s v="CA-2017-112109"/>
    <d v="2017-07-08T00:00:00"/>
    <d v="2017-07-12T00:00:00"/>
    <s v="Standard Class"/>
    <s v="JE-15715"/>
    <s v="Joe Elijah"/>
    <s v="Consumer"/>
    <s v="United States"/>
    <s v="Broomfield"/>
    <s v="Colorado"/>
    <n v="80020"/>
    <x v="1"/>
    <s v="OFF-BI-10001634"/>
    <x v="1"/>
    <s v="Binders"/>
    <s v="Wilson Jones Active Use Binders"/>
    <n v="8.7360000000000007"/>
    <n v="5"/>
    <n v="0"/>
    <n v="2.88"/>
    <n v="4"/>
    <x v="16"/>
    <n v="3"/>
    <x v="16"/>
  </r>
  <r>
    <n v="1941"/>
    <s v="CA-2017-112109"/>
    <d v="2017-07-08T00:00:00"/>
    <d v="2017-07-12T00:00:00"/>
    <s v="Standard Class"/>
    <s v="JE-15715"/>
    <s v="Joe Elijah"/>
    <s v="Consumer"/>
    <s v="United States"/>
    <s v="Broomfield"/>
    <s v="Colorado"/>
    <n v="80020"/>
    <x v="1"/>
    <s v="FUR-CH-10004287"/>
    <x v="0"/>
    <s v="Chairs"/>
    <s v="SAFCO Arco Folding Chair"/>
    <n v="662.88"/>
    <n v="7"/>
    <n v="0"/>
    <n v="92.8"/>
    <n v="4"/>
    <x v="16"/>
    <n v="3"/>
    <x v="16"/>
  </r>
  <r>
    <n v="1942"/>
    <s v="CA-2018-144064"/>
    <d v="2018-08-29T00:00:00"/>
    <d v="2018-09-01T00:00:00"/>
    <s v="First Class"/>
    <s v="CP-12085"/>
    <s v="Cathy Prescott"/>
    <s v="Corporate"/>
    <s v="United States"/>
    <s v="Quincy"/>
    <s v="Illinois"/>
    <n v="62301"/>
    <x v="2"/>
    <s v="OFF-LA-10004544"/>
    <x v="1"/>
    <s v="Labels"/>
    <s v="Avery 505"/>
    <n v="47.36"/>
    <n v="1"/>
    <n v="0.2"/>
    <n v="9"/>
    <n v="3"/>
    <x v="43"/>
    <n v="3"/>
    <x v="43"/>
  </r>
  <r>
    <n v="1943"/>
    <s v="CA-2018-144064"/>
    <d v="2018-08-29T00:00:00"/>
    <d v="2018-09-01T00:00:00"/>
    <s v="First Class"/>
    <s v="CP-12085"/>
    <s v="Cathy Prescott"/>
    <s v="Corporate"/>
    <s v="United States"/>
    <s v="Quincy"/>
    <s v="Illinois"/>
    <n v="62301"/>
    <x v="2"/>
    <s v="OFF-ST-10004507"/>
    <x v="1"/>
    <s v="Storage"/>
    <s v="Advantus Rolling Storage Box"/>
    <n v="27.44"/>
    <n v="1"/>
    <n v="0.1"/>
    <n v="6.59"/>
    <n v="3"/>
    <x v="43"/>
    <n v="3"/>
    <x v="43"/>
  </r>
  <r>
    <n v="1944"/>
    <s v="CA-2018-144064"/>
    <d v="2018-08-29T00:00:00"/>
    <d v="2018-09-01T00:00:00"/>
    <s v="First Class"/>
    <s v="CP-12085"/>
    <s v="Cathy Prescott"/>
    <s v="Corporate"/>
    <s v="United States"/>
    <s v="Quincy"/>
    <s v="Illinois"/>
    <n v="62301"/>
    <x v="2"/>
    <s v="OFF-BI-10002012"/>
    <x v="1"/>
    <s v="Binders"/>
    <s v="Wilson Jones Easy Flow II Sheet Lifters"/>
    <n v="3.24"/>
    <n v="8"/>
    <n v="0"/>
    <n v="1.04"/>
    <n v="3"/>
    <x v="43"/>
    <n v="3"/>
    <x v="43"/>
  </r>
  <r>
    <n v="1945"/>
    <s v="CA-2017-108581"/>
    <d v="2017-06-20T00:00:00"/>
    <d v="2017-06-26T00:00:00"/>
    <s v="Standard Class"/>
    <s v="EA-14035"/>
    <s v="Erin Ashbrook"/>
    <s v="Corporate"/>
    <s v="United States"/>
    <s v="Carrollton"/>
    <s v="Texas"/>
    <n v="75007"/>
    <x v="2"/>
    <s v="TEC-AC-10001109"/>
    <x v="2"/>
    <s v="Accessories"/>
    <s v="Logitech Trackman Marble Mouse"/>
    <n v="95.968000000000004"/>
    <n v="8"/>
    <n v="0.2"/>
    <n v="26.87"/>
    <n v="2"/>
    <x v="1"/>
    <n v="2"/>
    <x v="1"/>
  </r>
  <r>
    <n v="1946"/>
    <s v="CA-2017-108581"/>
    <d v="2017-06-20T00:00:00"/>
    <d v="2017-06-26T00:00:00"/>
    <s v="Standard Class"/>
    <s v="EA-14035"/>
    <s v="Erin Ashbrook"/>
    <s v="Corporate"/>
    <s v="United States"/>
    <s v="Carrollton"/>
    <s v="Texas"/>
    <n v="75007"/>
    <x v="2"/>
    <s v="OFF-PA-10000809"/>
    <x v="1"/>
    <s v="Paper"/>
    <s v="Xerox 206"/>
    <n v="10.368"/>
    <n v="9"/>
    <n v="0"/>
    <n v="3.53"/>
    <n v="2"/>
    <x v="1"/>
    <n v="2"/>
    <x v="1"/>
  </r>
  <r>
    <n v="1947"/>
    <s v="CA-2018-157987"/>
    <d v="2018-09-02T00:00:00"/>
    <d v="2018-09-06T00:00:00"/>
    <s v="Standard Class"/>
    <s v="AC-10615"/>
    <s v="Ann Chong"/>
    <s v="Corporate"/>
    <s v="United States"/>
    <s v="New York City"/>
    <s v="New York"/>
    <n v="10009"/>
    <x v="3"/>
    <s v="OFF-AR-10000658"/>
    <x v="1"/>
    <s v="Art"/>
    <s v="Newell 324"/>
    <n v="23.1"/>
    <n v="7"/>
    <n v="0"/>
    <n v="6.7"/>
    <n v="12"/>
    <x v="15"/>
    <n v="3"/>
    <x v="15"/>
  </r>
  <r>
    <n v="1948"/>
    <s v="CA-2018-157987"/>
    <d v="2018-09-02T00:00:00"/>
    <d v="2018-09-06T00:00:00"/>
    <s v="Standard Class"/>
    <s v="AC-10615"/>
    <s v="Ann Chong"/>
    <s v="Corporate"/>
    <s v="United States"/>
    <s v="New York City"/>
    <s v="New York"/>
    <n v="10009"/>
    <x v="3"/>
    <s v="FUR-FU-10001196"/>
    <x v="0"/>
    <s v="Furnishings"/>
    <s v="DAX Cubicle Frames - 8x10"/>
    <n v="11.54"/>
    <n v="8"/>
    <n v="0.2"/>
    <n v="3.81"/>
    <n v="12"/>
    <x v="15"/>
    <n v="3"/>
    <x v="15"/>
  </r>
  <r>
    <n v="1949"/>
    <s v="CA-2018-157987"/>
    <d v="2018-09-02T00:00:00"/>
    <d v="2018-09-06T00:00:00"/>
    <s v="Standard Class"/>
    <s v="AC-10615"/>
    <s v="Ann Chong"/>
    <s v="Corporate"/>
    <s v="United States"/>
    <s v="New York City"/>
    <s v="New York"/>
    <n v="10009"/>
    <x v="3"/>
    <s v="FUR-TA-10001889"/>
    <x v="0"/>
    <s v="Tables"/>
    <s v="Bush Advantage Collection Racetrack Conference Table"/>
    <n v="254.52600000000001"/>
    <n v="6"/>
    <n v="0.2"/>
    <n v="35.630000000000003"/>
    <n v="12"/>
    <x v="15"/>
    <n v="3"/>
    <x v="15"/>
  </r>
  <r>
    <n v="1950"/>
    <s v="CA-2018-157987"/>
    <d v="2018-09-02T00:00:00"/>
    <d v="2018-09-06T00:00:00"/>
    <s v="Standard Class"/>
    <s v="AC-10615"/>
    <s v="Ann Chong"/>
    <s v="Corporate"/>
    <s v="United States"/>
    <s v="New York City"/>
    <s v="New York"/>
    <n v="10009"/>
    <x v="3"/>
    <s v="OFF-AP-10000358"/>
    <x v="1"/>
    <s v="Appliances"/>
    <s v="Fellowes Basic Home/Office Series Surge Protectors"/>
    <n v="12.98"/>
    <n v="9"/>
    <n v="0"/>
    <n v="3.37"/>
    <n v="12"/>
    <x v="15"/>
    <n v="3"/>
    <x v="15"/>
  </r>
  <r>
    <n v="1951"/>
    <s v="CA-2018-157987"/>
    <d v="2018-09-02T00:00:00"/>
    <d v="2018-09-06T00:00:00"/>
    <s v="Standard Class"/>
    <s v="AC-10615"/>
    <s v="Ann Chong"/>
    <s v="Corporate"/>
    <s v="United States"/>
    <s v="New York City"/>
    <s v="New York"/>
    <n v="10009"/>
    <x v="3"/>
    <s v="OFF-BI-10004970"/>
    <x v="1"/>
    <s v="Binders"/>
    <s v="ACCOHIDE 3-Ring Binder, Blue, 1&quot;"/>
    <n v="26.431999999999999"/>
    <n v="8"/>
    <n v="0"/>
    <n v="6.08"/>
    <n v="12"/>
    <x v="15"/>
    <n v="3"/>
    <x v="15"/>
  </r>
  <r>
    <n v="1952"/>
    <s v="CA-2018-157987"/>
    <d v="2018-09-02T00:00:00"/>
    <d v="2018-09-06T00:00:00"/>
    <s v="Standard Class"/>
    <s v="AC-10615"/>
    <s v="Ann Chong"/>
    <s v="Corporate"/>
    <s v="United States"/>
    <s v="New York City"/>
    <s v="New York"/>
    <n v="10009"/>
    <x v="3"/>
    <s v="TEC-PH-10003885"/>
    <x v="2"/>
    <s v="Phones"/>
    <s v="Cisco SPA508G"/>
    <n v="197.97"/>
    <n v="8"/>
    <n v="0.3"/>
    <n v="-13.86"/>
    <n v="12"/>
    <x v="15"/>
    <n v="3"/>
    <x v="15"/>
  </r>
  <r>
    <n v="1953"/>
    <s v="CA-2018-157987"/>
    <d v="2018-09-02T00:00:00"/>
    <d v="2018-09-06T00:00:00"/>
    <s v="Standard Class"/>
    <s v="AC-10615"/>
    <s v="Ann Chong"/>
    <s v="Corporate"/>
    <s v="United States"/>
    <s v="New York City"/>
    <s v="New York"/>
    <n v="10009"/>
    <x v="3"/>
    <s v="OFF-LA-10001641"/>
    <x v="1"/>
    <s v="Labels"/>
    <s v="Avery 518"/>
    <n v="18.899999999999999"/>
    <n v="4"/>
    <n v="0.1"/>
    <n v="1.32"/>
    <n v="12"/>
    <x v="15"/>
    <n v="3"/>
    <x v="15"/>
  </r>
  <r>
    <n v="1954"/>
    <s v="CA-2018-157987"/>
    <d v="2018-09-02T00:00:00"/>
    <d v="2018-09-06T00:00:00"/>
    <s v="Standard Class"/>
    <s v="AC-10615"/>
    <s v="Ann Chong"/>
    <s v="Corporate"/>
    <s v="United States"/>
    <s v="New York City"/>
    <s v="New York"/>
    <n v="10009"/>
    <x v="3"/>
    <s v="FUR-CH-10003379"/>
    <x v="0"/>
    <s v="Chairs"/>
    <s v="Global Commerce Series High-Back Swivel/Tilt Chairs"/>
    <n v="1282.4100000000001"/>
    <n v="4"/>
    <n v="0"/>
    <n v="166.71"/>
    <n v="12"/>
    <x v="15"/>
    <n v="3"/>
    <x v="15"/>
  </r>
  <r>
    <n v="1955"/>
    <s v="CA-2018-157987"/>
    <d v="2018-09-02T00:00:00"/>
    <d v="2018-09-06T00:00:00"/>
    <s v="Standard Class"/>
    <s v="AC-10615"/>
    <s v="Ann Chong"/>
    <s v="Corporate"/>
    <s v="United States"/>
    <s v="New York City"/>
    <s v="New York"/>
    <n v="10009"/>
    <x v="3"/>
    <s v="OFF-AR-10004582"/>
    <x v="1"/>
    <s v="Art"/>
    <s v="BIC Brite Liner Grip Highlighters"/>
    <n v="4.92"/>
    <n v="1"/>
    <n v="0.3"/>
    <n v="-0.98"/>
    <n v="12"/>
    <x v="15"/>
    <n v="3"/>
    <x v="15"/>
  </r>
  <r>
    <n v="1956"/>
    <s v="CA-2018-157987"/>
    <d v="2018-09-02T00:00:00"/>
    <d v="2018-09-06T00:00:00"/>
    <s v="Standard Class"/>
    <s v="AC-10615"/>
    <s v="Ann Chong"/>
    <s v="Corporate"/>
    <s v="United States"/>
    <s v="New York City"/>
    <s v="New York"/>
    <n v="10009"/>
    <x v="3"/>
    <s v="TEC-AC-10002842"/>
    <x v="2"/>
    <s v="Accessories"/>
    <s v="WD My Passport Ultra 2TB Portable External Hard Drive"/>
    <n v="238"/>
    <n v="10"/>
    <n v="0.2"/>
    <n v="11.9"/>
    <n v="12"/>
    <x v="15"/>
    <n v="3"/>
    <x v="15"/>
  </r>
  <r>
    <n v="1957"/>
    <s v="CA-2018-157987"/>
    <d v="2018-09-02T00:00:00"/>
    <d v="2018-09-06T00:00:00"/>
    <s v="Standard Class"/>
    <s v="AC-10615"/>
    <s v="Ann Chong"/>
    <s v="Corporate"/>
    <s v="United States"/>
    <s v="New York City"/>
    <s v="New York"/>
    <n v="10009"/>
    <x v="3"/>
    <s v="TEC-AC-10000109"/>
    <x v="2"/>
    <s v="Accessories"/>
    <s v="Sony Micro Vault Click 16 GB USB 2.0 Flash Drive"/>
    <n v="167.97"/>
    <n v="10"/>
    <n v="0.1"/>
    <n v="33.590000000000003"/>
    <n v="12"/>
    <x v="15"/>
    <n v="3"/>
    <x v="15"/>
  </r>
  <r>
    <n v="1958"/>
    <s v="CA-2018-157987"/>
    <d v="2018-09-02T00:00:00"/>
    <d v="2018-09-06T00:00:00"/>
    <s v="Standard Class"/>
    <s v="AC-10615"/>
    <s v="Ann Chong"/>
    <s v="Corporate"/>
    <s v="United States"/>
    <s v="New York City"/>
    <s v="New York"/>
    <n v="10009"/>
    <x v="3"/>
    <s v="OFF-PA-10003893"/>
    <x v="1"/>
    <s v="Paper"/>
    <s v="Xerox 1962"/>
    <n v="17.12"/>
    <n v="9"/>
    <n v="0.1"/>
    <n v="3.94"/>
    <n v="12"/>
    <x v="15"/>
    <n v="3"/>
    <x v="15"/>
  </r>
  <r>
    <n v="1959"/>
    <s v="CA-2018-110905"/>
    <d v="2018-09-10T00:00:00"/>
    <d v="2018-09-15T00:00:00"/>
    <s v="Second Class"/>
    <s v="RW-19690"/>
    <s v="Robert Waldorf"/>
    <s v="Consumer"/>
    <s v="United States"/>
    <s v="Springfield"/>
    <s v="Missouri"/>
    <n v="65807"/>
    <x v="2"/>
    <s v="OFF-BI-10003669"/>
    <x v="1"/>
    <s v="Binders"/>
    <s v="3M Organizer Strips"/>
    <n v="16.2"/>
    <n v="2"/>
    <n v="0.3"/>
    <n v="-2.75"/>
    <n v="8"/>
    <x v="15"/>
    <n v="3"/>
    <x v="15"/>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n v="33.99"/>
    <n v="3"/>
    <n v="0.2"/>
    <n v="11.9"/>
    <n v="8"/>
    <x v="15"/>
    <n v="3"/>
    <x v="15"/>
  </r>
  <r>
    <n v="1961"/>
    <s v="CA-2018-110905"/>
    <d v="2018-09-10T00:00:00"/>
    <d v="2018-09-15T00:00:00"/>
    <s v="Second Class"/>
    <s v="RW-19690"/>
    <s v="Robert Waldorf"/>
    <s v="Consumer"/>
    <s v="United States"/>
    <s v="Springfield"/>
    <s v="Missouri"/>
    <n v="65807"/>
    <x v="2"/>
    <s v="TEC-AC-10003023"/>
    <x v="2"/>
    <s v="Accessories"/>
    <s v="Logitech G105 Gaming Keyboard"/>
    <n v="296.85000000000002"/>
    <n v="9"/>
    <n v="0"/>
    <n v="92.02"/>
    <n v="8"/>
    <x v="15"/>
    <n v="3"/>
    <x v="15"/>
  </r>
  <r>
    <n v="1962"/>
    <s v="CA-2018-110905"/>
    <d v="2018-09-10T00:00:00"/>
    <d v="2018-09-15T00:00:00"/>
    <s v="Second Class"/>
    <s v="RW-19690"/>
    <s v="Robert Waldorf"/>
    <s v="Consumer"/>
    <s v="United States"/>
    <s v="Springfield"/>
    <s v="Missouri"/>
    <n v="65807"/>
    <x v="2"/>
    <s v="TEC-AC-10002217"/>
    <x v="2"/>
    <s v="Accessories"/>
    <s v="ImationÂ Clip USBÂ flash driveÂ - 8 GB"/>
    <n v="112.8"/>
    <n v="6"/>
    <n v="0.1"/>
    <n v="38.35"/>
    <n v="8"/>
    <x v="15"/>
    <n v="3"/>
    <x v="15"/>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n v="13.71"/>
    <n v="9"/>
    <n v="0"/>
    <n v="1.65"/>
    <n v="8"/>
    <x v="15"/>
    <n v="3"/>
    <x v="15"/>
  </r>
  <r>
    <n v="1964"/>
    <s v="CA-2018-110905"/>
    <d v="2018-09-10T00:00:00"/>
    <d v="2018-09-15T00:00:00"/>
    <s v="Second Class"/>
    <s v="RW-19690"/>
    <s v="Robert Waldorf"/>
    <s v="Consumer"/>
    <s v="United States"/>
    <s v="Springfield"/>
    <s v="Missouri"/>
    <n v="65807"/>
    <x v="2"/>
    <s v="OFF-PA-10002586"/>
    <x v="1"/>
    <s v="Paper"/>
    <s v="Xerox 1970"/>
    <n v="24.9"/>
    <n v="8"/>
    <n v="0"/>
    <n v="7.47"/>
    <n v="8"/>
    <x v="15"/>
    <n v="3"/>
    <x v="15"/>
  </r>
  <r>
    <n v="1965"/>
    <s v="CA-2018-110905"/>
    <d v="2018-09-10T00:00:00"/>
    <d v="2018-09-15T00:00:00"/>
    <s v="Second Class"/>
    <s v="RW-19690"/>
    <s v="Robert Waldorf"/>
    <s v="Consumer"/>
    <s v="United States"/>
    <s v="Springfield"/>
    <s v="Missouri"/>
    <n v="65807"/>
    <x v="2"/>
    <s v="OFF-ST-10000025"/>
    <x v="1"/>
    <s v="Storage"/>
    <s v="Fellowes Stor/Drawer Steel Plus Storage Drawers"/>
    <n v="286.29000000000002"/>
    <n v="2"/>
    <n v="0.1"/>
    <n v="34.35"/>
    <n v="8"/>
    <x v="15"/>
    <n v="3"/>
    <x v="15"/>
  </r>
  <r>
    <n v="1966"/>
    <s v="CA-2018-110905"/>
    <d v="2018-09-10T00:00:00"/>
    <d v="2018-09-15T00:00:00"/>
    <s v="Second Class"/>
    <s v="RW-19690"/>
    <s v="Robert Waldorf"/>
    <s v="Consumer"/>
    <s v="United States"/>
    <s v="Springfield"/>
    <s v="Missouri"/>
    <n v="65807"/>
    <x v="2"/>
    <s v="OFF-AP-10003281"/>
    <x v="1"/>
    <s v="Appliances"/>
    <s v="Acco 6 Outlet Guardian Standard Surge Suppressor"/>
    <n v="24.18"/>
    <n v="10"/>
    <n v="0"/>
    <n v="6.53"/>
    <n v="8"/>
    <x v="15"/>
    <n v="3"/>
    <x v="15"/>
  </r>
  <r>
    <n v="1967"/>
    <s v="CA-2018-165841"/>
    <d v="2018-12-21T00:00:00"/>
    <d v="2018-12-28T00:00:00"/>
    <s v="Standard Class"/>
    <s v="DB-13210"/>
    <s v="Dean Braden"/>
    <s v="Consumer"/>
    <s v="United States"/>
    <s v="Paterson"/>
    <s v="New Jersey"/>
    <n v="7501"/>
    <x v="3"/>
    <s v="TEC-PH-10002103"/>
    <x v="2"/>
    <s v="Phones"/>
    <s v="Jabra SPEAK 410"/>
    <n v="281.97000000000003"/>
    <n v="5"/>
    <n v="0.2"/>
    <n v="59.21"/>
    <n v="3"/>
    <x v="22"/>
    <n v="4"/>
    <x v="22"/>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n v="69.5"/>
    <n v="2"/>
    <n v="0"/>
    <n v="11.12"/>
    <n v="3"/>
    <x v="22"/>
    <n v="4"/>
    <x v="22"/>
  </r>
  <r>
    <n v="1969"/>
    <s v="CA-2018-165841"/>
    <d v="2018-12-21T00:00:00"/>
    <d v="2018-12-28T00:00:00"/>
    <s v="Standard Class"/>
    <s v="DB-13210"/>
    <s v="Dean Braden"/>
    <s v="Consumer"/>
    <s v="United States"/>
    <s v="Paterson"/>
    <s v="New Jersey"/>
    <n v="7501"/>
    <x v="3"/>
    <s v="OFF-PA-10001144"/>
    <x v="1"/>
    <s v="Paper"/>
    <s v="Xerox 1913"/>
    <n v="166.44"/>
    <n v="8"/>
    <n v="0.3"/>
    <n v="-36.619999999999997"/>
    <n v="3"/>
    <x v="22"/>
    <n v="4"/>
    <x v="22"/>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n v="291.95999999999998"/>
    <n v="2"/>
    <n v="0.1"/>
    <n v="99.27"/>
    <n v="1"/>
    <x v="15"/>
    <n v="3"/>
    <x v="15"/>
  </r>
  <r>
    <n v="1971"/>
    <s v="CA-2018-140242"/>
    <d v="2018-05-06T00:00:00"/>
    <d v="2018-05-11T00:00:00"/>
    <s v="Standard Class"/>
    <s v="ML-17755"/>
    <s v="Max Ludwig"/>
    <s v="Home Office"/>
    <s v="United States"/>
    <s v="Chicago"/>
    <s v="Illinois"/>
    <n v="60623"/>
    <x v="2"/>
    <s v="OFF-AR-10004752"/>
    <x v="1"/>
    <s v="Art"/>
    <s v="Blackstonian Pencils"/>
    <n v="6.4080000000000004"/>
    <n v="9"/>
    <n v="0.3"/>
    <n v="-0.57999999999999996"/>
    <n v="2"/>
    <x v="24"/>
    <n v="2"/>
    <x v="24"/>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n v="408.74400000000003"/>
    <n v="2"/>
    <n v="0.2"/>
    <n v="57.22"/>
    <n v="2"/>
    <x v="24"/>
    <n v="2"/>
    <x v="24"/>
  </r>
  <r>
    <n v="1973"/>
    <s v="CA-2015-148950"/>
    <d v="2015-12-14T00:00:00"/>
    <d v="2015-12-19T00:00:00"/>
    <s v="Standard Class"/>
    <s v="JD-16015"/>
    <s v="Joy Daniels"/>
    <s v="Consumer"/>
    <s v="United States"/>
    <s v="Chicago"/>
    <s v="Illinois"/>
    <n v="60610"/>
    <x v="2"/>
    <s v="OFF-BI-10001249"/>
    <x v="1"/>
    <s v="Binders"/>
    <s v="Avery Heavy-Duty EZD View Binder with Locking Rings"/>
    <n v="5.1040000000000001"/>
    <n v="2"/>
    <n v="0"/>
    <n v="1.43"/>
    <n v="3"/>
    <x v="20"/>
    <n v="4"/>
    <x v="20"/>
  </r>
  <r>
    <n v="1974"/>
    <s v="CA-2015-148950"/>
    <d v="2015-12-14T00:00:00"/>
    <d v="2015-12-19T00:00:00"/>
    <s v="Standard Class"/>
    <s v="JD-16015"/>
    <s v="Joy Daniels"/>
    <s v="Consumer"/>
    <s v="United States"/>
    <s v="Chicago"/>
    <s v="Illinois"/>
    <n v="60610"/>
    <x v="2"/>
    <s v="OFF-FA-10003059"/>
    <x v="1"/>
    <s v="Fasteners"/>
    <s v="Assorted Color Push Pins"/>
    <n v="2.8959999999999999"/>
    <n v="7"/>
    <n v="0.3"/>
    <n v="-1.01"/>
    <n v="3"/>
    <x v="20"/>
    <n v="4"/>
    <x v="20"/>
  </r>
  <r>
    <n v="1975"/>
    <s v="CA-2015-148950"/>
    <d v="2015-12-14T00:00:00"/>
    <d v="2015-12-19T00:00:00"/>
    <s v="Standard Class"/>
    <s v="JD-16015"/>
    <s v="Joy Daniels"/>
    <s v="Consumer"/>
    <s v="United States"/>
    <s v="Chicago"/>
    <s v="Illinois"/>
    <n v="60610"/>
    <x v="2"/>
    <s v="TEC-AC-10002718"/>
    <x v="2"/>
    <s v="Accessories"/>
    <s v="Belkin Standard 104 key USB Keyboard"/>
    <n v="35.015999999999998"/>
    <n v="4"/>
    <n v="0"/>
    <n v="10.85"/>
    <n v="3"/>
    <x v="20"/>
    <n v="4"/>
    <x v="20"/>
  </r>
  <r>
    <n v="1976"/>
    <s v="CA-2015-110408"/>
    <d v="2015-10-18T00:00:00"/>
    <d v="2015-10-20T00:00:00"/>
    <s v="Second Class"/>
    <s v="AS-10225"/>
    <s v="Alan Schoenberger"/>
    <s v="Corporate"/>
    <s v="United States"/>
    <s v="Montgomery"/>
    <s v="Alabama"/>
    <n v="36116"/>
    <x v="0"/>
    <s v="OFF-ST-10001522"/>
    <x v="1"/>
    <s v="Storage"/>
    <s v="Gould Plastics 18-Pocket Panel Bin, 34w x 5-1/4d x 20-1/2h"/>
    <n v="275.97000000000003"/>
    <n v="3"/>
    <n v="0"/>
    <n v="66.23"/>
    <n v="3"/>
    <x v="18"/>
    <n v="4"/>
    <x v="18"/>
  </r>
  <r>
    <n v="1977"/>
    <s v="CA-2015-110408"/>
    <d v="2015-10-18T00:00:00"/>
    <d v="2015-10-20T00:00:00"/>
    <s v="Second Class"/>
    <s v="AS-10225"/>
    <s v="Alan Schoenberger"/>
    <s v="Corporate"/>
    <s v="United States"/>
    <s v="Montgomery"/>
    <s v="Alabama"/>
    <n v="36116"/>
    <x v="0"/>
    <s v="TEC-PH-10002352"/>
    <x v="2"/>
    <s v="Phones"/>
    <s v="Avaya IP Phone 1140E VoIP phone"/>
    <n v="1394.95"/>
    <n v="9"/>
    <n v="0"/>
    <n v="237.14"/>
    <n v="3"/>
    <x v="18"/>
    <n v="4"/>
    <x v="18"/>
  </r>
  <r>
    <n v="1978"/>
    <s v="CA-2015-110408"/>
    <d v="2015-10-18T00:00:00"/>
    <d v="2015-10-20T00:00:00"/>
    <s v="Second Class"/>
    <s v="AS-10225"/>
    <s v="Alan Schoenberger"/>
    <s v="Corporate"/>
    <s v="United States"/>
    <s v="Montgomery"/>
    <s v="Alabama"/>
    <n v="36116"/>
    <x v="0"/>
    <s v="FUR-CH-10003774"/>
    <x v="0"/>
    <s v="Chairs"/>
    <s v="Global Wood Trimmed Manager's Task Chair, Khaki"/>
    <n v="545.88"/>
    <n v="2"/>
    <n v="0.3"/>
    <n v="-87.34"/>
    <n v="3"/>
    <x v="18"/>
    <n v="4"/>
    <x v="18"/>
  </r>
  <r>
    <n v="1979"/>
    <s v="CA-2016-109939"/>
    <d v="2016-05-08T00:00:00"/>
    <d v="2016-05-12T00:00:00"/>
    <s v="Standard Class"/>
    <s v="AA-10375"/>
    <s v="Allen Armold"/>
    <s v="Consumer"/>
    <s v="United States"/>
    <s v="Salem"/>
    <s v="Oregon"/>
    <n v="97301"/>
    <x v="1"/>
    <s v="OFF-AR-10000127"/>
    <x v="1"/>
    <s v="Art"/>
    <s v="Newell 321"/>
    <n v="5.2480000000000002"/>
    <n v="8"/>
    <n v="0.1"/>
    <n v="0.57999999999999996"/>
    <n v="1"/>
    <x v="33"/>
    <n v="2"/>
    <x v="33"/>
  </r>
  <r>
    <n v="1980"/>
    <s v="CA-2017-112669"/>
    <d v="2017-04-14T00:00:00"/>
    <d v="2017-04-14T00:00:00"/>
    <s v="Same Day"/>
    <s v="KT-16465"/>
    <s v="Kean Takahito"/>
    <s v="Consumer"/>
    <s v="United States"/>
    <s v="Glendale"/>
    <s v="Arizona"/>
    <n v="85301"/>
    <x v="1"/>
    <s v="FUR-CH-10004086"/>
    <x v="0"/>
    <s v="Chairs"/>
    <s v="Hon 4070 Series Pagoda Armless Upholstered Stacking Chairs"/>
    <n v="933.53599999999994"/>
    <n v="7"/>
    <n v="0.2"/>
    <n v="168.04"/>
    <n v="2"/>
    <x v="25"/>
    <n v="2"/>
    <x v="25"/>
  </r>
  <r>
    <n v="1981"/>
    <s v="CA-2017-112669"/>
    <d v="2017-04-14T00:00:00"/>
    <d v="2017-04-14T00:00:00"/>
    <s v="Same Day"/>
    <s v="KT-16465"/>
    <s v="Kean Takahito"/>
    <s v="Consumer"/>
    <s v="United States"/>
    <s v="Glendale"/>
    <s v="Arizona"/>
    <n v="85301"/>
    <x v="1"/>
    <s v="OFF-ST-10001228"/>
    <x v="1"/>
    <s v="Storage"/>
    <s v="Fellowes Personal Hanging Folder Files, Navy"/>
    <n v="42.975999999999999"/>
    <n v="2"/>
    <n v="0.1"/>
    <n v="5.59"/>
    <n v="2"/>
    <x v="25"/>
    <n v="2"/>
    <x v="25"/>
  </r>
  <r>
    <n v="1982"/>
    <s v="CA-2016-119592"/>
    <d v="2016-12-14T00:00:00"/>
    <d v="2016-12-16T00:00:00"/>
    <s v="Second Class"/>
    <s v="MM-18280"/>
    <s v="Muhammed MacIntyre"/>
    <s v="Corporate"/>
    <s v="United States"/>
    <s v="Columbus"/>
    <s v="Georgia"/>
    <n v="31907"/>
    <x v="0"/>
    <s v="OFF-BI-10004187"/>
    <x v="1"/>
    <s v="Binders"/>
    <s v="3-ring staple pack"/>
    <n v="3.76"/>
    <n v="6"/>
    <n v="0.2"/>
    <n v="0.6"/>
    <n v="1"/>
    <x v="14"/>
    <n v="4"/>
    <x v="14"/>
  </r>
  <r>
    <n v="1983"/>
    <s v="CA-2015-122749"/>
    <d v="2015-12-03T00:00:00"/>
    <d v="2015-12-09T00:00:00"/>
    <s v="Standard Class"/>
    <s v="NG-18430"/>
    <s v="Nathan Gelder"/>
    <s v="Consumer"/>
    <s v="United States"/>
    <s v="Oklahoma City"/>
    <s v="Oklahoma"/>
    <n v="73120"/>
    <x v="2"/>
    <s v="TEC-PH-10003811"/>
    <x v="2"/>
    <s v="Phones"/>
    <s v="Jabra Supreme Plus Driver EditionÂ Headset"/>
    <n v="479.96"/>
    <n v="9"/>
    <n v="0.2"/>
    <n v="86.39"/>
    <n v="1"/>
    <x v="20"/>
    <n v="4"/>
    <x v="20"/>
  </r>
  <r>
    <n v="1984"/>
    <s v="CA-2015-164721"/>
    <d v="2015-11-25T00:00:00"/>
    <d v="2015-11-27T00:00:00"/>
    <s v="Second Class"/>
    <s v="LW-16825"/>
    <s v="Laurel Workman"/>
    <s v="Corporate"/>
    <s v="United States"/>
    <s v="Brentwood"/>
    <s v="California"/>
    <n v="94513"/>
    <x v="1"/>
    <s v="OFF-AP-10000240"/>
    <x v="1"/>
    <s v="Appliances"/>
    <s v="Belkin F9G930V10-GRY 9 Outlet Surge"/>
    <n v="320.88"/>
    <n v="10"/>
    <n v="0.3"/>
    <n v="-25.67"/>
    <n v="3"/>
    <x v="7"/>
    <n v="4"/>
    <x v="7"/>
  </r>
  <r>
    <n v="1985"/>
    <s v="CA-2015-164721"/>
    <d v="2015-11-25T00:00:00"/>
    <d v="2015-11-27T00:00:00"/>
    <s v="Second Class"/>
    <s v="LW-16825"/>
    <s v="Laurel Workman"/>
    <s v="Corporate"/>
    <s v="United States"/>
    <s v="Brentwood"/>
    <s v="California"/>
    <n v="94513"/>
    <x v="1"/>
    <s v="FUR-FU-10001940"/>
    <x v="0"/>
    <s v="Furnishings"/>
    <s v="Staple-based wall hangings"/>
    <n v="23.88"/>
    <n v="9"/>
    <n v="0.3"/>
    <n v="-6.21"/>
    <n v="3"/>
    <x v="7"/>
    <n v="4"/>
    <x v="7"/>
  </r>
  <r>
    <n v="1986"/>
    <s v="CA-2015-164721"/>
    <d v="2015-11-25T00:00:00"/>
    <d v="2015-11-27T00:00:00"/>
    <s v="Second Class"/>
    <s v="LW-16825"/>
    <s v="Laurel Workman"/>
    <s v="Corporate"/>
    <s v="United States"/>
    <s v="Brentwood"/>
    <s v="California"/>
    <n v="94513"/>
    <x v="1"/>
    <s v="OFF-PA-10000575"/>
    <x v="1"/>
    <s v="Paper"/>
    <s v="Wirebound Message Books, Four 2 3/4 x 5 White Forms per Page"/>
    <n v="26.76"/>
    <n v="1"/>
    <n v="0"/>
    <n v="4.55"/>
    <n v="3"/>
    <x v="7"/>
    <n v="4"/>
    <x v="7"/>
  </r>
  <r>
    <n v="1987"/>
    <s v="CA-2017-147417"/>
    <d v="2017-07-25T00:00:00"/>
    <d v="2017-07-27T00:00:00"/>
    <s v="First Class"/>
    <s v="CB-12415"/>
    <s v="Christy Brittain"/>
    <s v="Consumer"/>
    <s v="United States"/>
    <s v="Columbus"/>
    <s v="Ohio"/>
    <n v="43229"/>
    <x v="3"/>
    <s v="TEC-CO-10001449"/>
    <x v="2"/>
    <s v="Copiers"/>
    <s v="Hewlett Packard LaserJet 3310 Copier"/>
    <n v="1439.9760000000001"/>
    <n v="3"/>
    <n v="0.2"/>
    <n v="403.19"/>
    <n v="1"/>
    <x v="16"/>
    <n v="3"/>
    <x v="16"/>
  </r>
  <r>
    <n v="1988"/>
    <s v="CA-2016-127509"/>
    <d v="2016-11-09T00:00:00"/>
    <d v="2016-11-13T00:00:00"/>
    <s v="Standard Class"/>
    <s v="AS-10090"/>
    <s v="Adam Shillingsburg"/>
    <s v="Consumer"/>
    <s v="United States"/>
    <s v="Springfield"/>
    <s v="Missouri"/>
    <n v="65807"/>
    <x v="2"/>
    <s v="OFF-BI-10002393"/>
    <x v="1"/>
    <s v="Binders"/>
    <s v="Binder Posts"/>
    <n v="17.22"/>
    <n v="3"/>
    <n v="0.1"/>
    <n v="2.0699999999999998"/>
    <n v="4"/>
    <x v="6"/>
    <n v="4"/>
    <x v="6"/>
  </r>
  <r>
    <n v="1989"/>
    <s v="CA-2016-127509"/>
    <d v="2016-11-09T00:00:00"/>
    <d v="2016-11-13T00:00:00"/>
    <s v="Standard Class"/>
    <s v="AS-10090"/>
    <s v="Adam Shillingsburg"/>
    <s v="Consumer"/>
    <s v="United States"/>
    <s v="Springfield"/>
    <s v="Missouri"/>
    <n v="65807"/>
    <x v="2"/>
    <s v="FUR-TA-10002855"/>
    <x v="0"/>
    <s v="Tables"/>
    <s v="Bevis Round Conference Table Top &amp; Single Column Base"/>
    <n v="1024.3800000000001"/>
    <n v="7"/>
    <n v="0.3"/>
    <n v="-102.44"/>
    <n v="4"/>
    <x v="6"/>
    <n v="4"/>
    <x v="6"/>
  </r>
  <r>
    <n v="1990"/>
    <s v="CA-2016-127509"/>
    <d v="2016-11-09T00:00:00"/>
    <d v="2016-11-13T00:00:00"/>
    <s v="Standard Class"/>
    <s v="AS-10090"/>
    <s v="Adam Shillingsburg"/>
    <s v="Consumer"/>
    <s v="United States"/>
    <s v="Springfield"/>
    <s v="Missouri"/>
    <n v="65807"/>
    <x v="2"/>
    <s v="OFF-EN-10000781"/>
    <x v="1"/>
    <s v="Envelopes"/>
    <s v="#10- 4 1/8&quot; x 9 1/2&quot; Recycled Envelopes"/>
    <n v="26.22"/>
    <n v="3"/>
    <n v="0.1"/>
    <n v="8.91"/>
    <n v="4"/>
    <x v="6"/>
    <n v="4"/>
    <x v="6"/>
  </r>
  <r>
    <n v="1991"/>
    <s v="CA-2016-127509"/>
    <d v="2016-11-09T00:00:00"/>
    <d v="2016-11-13T00:00:00"/>
    <s v="Standard Class"/>
    <s v="AS-10090"/>
    <s v="Adam Shillingsburg"/>
    <s v="Consumer"/>
    <s v="United States"/>
    <s v="Springfield"/>
    <s v="Missouri"/>
    <n v="65807"/>
    <x v="2"/>
    <s v="OFF-PA-10002160"/>
    <x v="1"/>
    <s v="Paper"/>
    <s v="Xerox 1978"/>
    <n v="17.34"/>
    <n v="5"/>
    <n v="0"/>
    <n v="2.4300000000000002"/>
    <n v="4"/>
    <x v="6"/>
    <n v="4"/>
    <x v="6"/>
  </r>
  <r>
    <n v="1992"/>
    <s v="CA-2018-111374"/>
    <d v="2018-02-24T00:00:00"/>
    <d v="2018-02-28T00:00:00"/>
    <s v="Standard Class"/>
    <s v="CB-12415"/>
    <s v="Christy Brittain"/>
    <s v="Consumer"/>
    <s v="United States"/>
    <s v="Philadelphia"/>
    <s v="Pennsylvania"/>
    <n v="19134"/>
    <x v="3"/>
    <s v="OFF-BI-10004970"/>
    <x v="1"/>
    <s v="Binders"/>
    <s v="ACCOHIDE 3-Ring Binder, Blue, 1&quot;"/>
    <n v="4.9560000000000004"/>
    <n v="1"/>
    <n v="0"/>
    <n v="1.69"/>
    <n v="1"/>
    <x v="31"/>
    <n v="1"/>
    <x v="31"/>
  </r>
  <r>
    <n v="1993"/>
    <s v="CA-2018-133648"/>
    <d v="2018-06-25T00:00:00"/>
    <d v="2018-07-02T00:00:00"/>
    <s v="Standard Class"/>
    <s v="ML-17755"/>
    <s v="Max Ludwig"/>
    <s v="Home Office"/>
    <s v="United States"/>
    <s v="Springfield"/>
    <s v="Oregon"/>
    <n v="97477"/>
    <x v="1"/>
    <s v="OFF-LA-10003923"/>
    <x v="1"/>
    <s v="Labels"/>
    <s v="Alphabetical Labels for Top Tab Filing"/>
    <n v="71.040000000000006"/>
    <n v="7"/>
    <n v="0"/>
    <n v="22.73"/>
    <n v="3"/>
    <x v="27"/>
    <n v="2"/>
    <x v="27"/>
  </r>
  <r>
    <n v="1994"/>
    <s v="CA-2018-133648"/>
    <d v="2018-06-25T00:00:00"/>
    <d v="2018-07-02T00:00:00"/>
    <s v="Standard Class"/>
    <s v="ML-17755"/>
    <s v="Max Ludwig"/>
    <s v="Home Office"/>
    <s v="United States"/>
    <s v="Springfield"/>
    <s v="Oregon"/>
    <n v="97477"/>
    <x v="1"/>
    <s v="OFF-AR-10002257"/>
    <x v="1"/>
    <s v="Art"/>
    <s v="Eldon Spacemaker Box, Quick-Snap Lid, Clear"/>
    <n v="5.3440000000000003"/>
    <n v="10"/>
    <n v="0"/>
    <n v="1.28"/>
    <n v="3"/>
    <x v="27"/>
    <n v="2"/>
    <x v="27"/>
  </r>
  <r>
    <n v="1995"/>
    <s v="CA-2018-133648"/>
    <d v="2018-06-25T00:00:00"/>
    <d v="2018-07-02T00:00:00"/>
    <s v="Standard Class"/>
    <s v="ML-17755"/>
    <s v="Max Ludwig"/>
    <s v="Home Office"/>
    <s v="United States"/>
    <s v="Springfield"/>
    <s v="Oregon"/>
    <n v="97477"/>
    <x v="1"/>
    <s v="OFF-FA-10004395"/>
    <x v="1"/>
    <s v="Fasteners"/>
    <s v="Plymouth Boxed Rubber Bands by Plymouth"/>
    <n v="11.304"/>
    <n v="9"/>
    <n v="0.2"/>
    <n v="2.4900000000000002"/>
    <n v="3"/>
    <x v="27"/>
    <n v="2"/>
    <x v="27"/>
  </r>
  <r>
    <n v="1996"/>
    <s v="US-2018-147221"/>
    <d v="2018-12-02T00:00:00"/>
    <d v="2018-12-04T00:00:00"/>
    <s v="Second Class"/>
    <s v="JS-16030"/>
    <s v="Joy Smith"/>
    <s v="Consumer"/>
    <s v="United States"/>
    <s v="Houston"/>
    <s v="Texas"/>
    <n v="77036"/>
    <x v="2"/>
    <s v="OFF-AP-10002534"/>
    <x v="1"/>
    <s v="Appliances"/>
    <s v="3.6 Cubic Foot Counter Height Office Refrigerator"/>
    <n v="294.62"/>
    <n v="3"/>
    <n v="0"/>
    <n v="85.44"/>
    <n v="2"/>
    <x v="22"/>
    <n v="4"/>
    <x v="22"/>
  </r>
  <r>
    <n v="1997"/>
    <s v="US-2018-147221"/>
    <d v="2018-12-02T00:00:00"/>
    <d v="2018-12-04T00:00:00"/>
    <s v="Second Class"/>
    <s v="JS-16030"/>
    <s v="Joy Smith"/>
    <s v="Consumer"/>
    <s v="United States"/>
    <s v="Houston"/>
    <s v="Texas"/>
    <n v="77036"/>
    <x v="2"/>
    <s v="FUR-FU-10004020"/>
    <x v="0"/>
    <s v="Furnishings"/>
    <s v="Advantus Panel Wall Acrylic Frame"/>
    <n v="8.7520000000000007"/>
    <n v="2"/>
    <n v="0.2"/>
    <n v="2.36"/>
    <n v="2"/>
    <x v="22"/>
    <n v="4"/>
    <x v="22"/>
  </r>
  <r>
    <n v="1998"/>
    <s v="CA-2015-131905"/>
    <d v="2015-02-06T00:00:00"/>
    <d v="2015-02-09T00:00:00"/>
    <s v="First Class"/>
    <s v="ND-18460"/>
    <s v="Neil Ducich"/>
    <s v="Corporate"/>
    <s v="United States"/>
    <s v="Chesapeake"/>
    <s v="Virginia"/>
    <n v="23320"/>
    <x v="0"/>
    <s v="OFF-LA-10002787"/>
    <x v="1"/>
    <s v="Labels"/>
    <s v="Avery 480"/>
    <n v="15"/>
    <n v="4"/>
    <n v="0.3"/>
    <n v="-0.75"/>
    <n v="3"/>
    <x v="45"/>
    <n v="1"/>
    <x v="45"/>
  </r>
  <r>
    <n v="1999"/>
    <s v="CA-2015-131905"/>
    <d v="2015-02-06T00:00:00"/>
    <d v="2015-02-09T00:00:00"/>
    <s v="First Class"/>
    <s v="ND-18460"/>
    <s v="Neil Ducich"/>
    <s v="Corporate"/>
    <s v="United States"/>
    <s v="Chesapeake"/>
    <s v="Virginia"/>
    <n v="23320"/>
    <x v="0"/>
    <s v="TEC-PH-10003645"/>
    <x v="2"/>
    <s v="Phones"/>
    <s v="Aastra 57i VoIP phone"/>
    <n v="161.61000000000001"/>
    <n v="1"/>
    <n v="0.2"/>
    <n v="46.87"/>
    <n v="3"/>
    <x v="45"/>
    <n v="1"/>
    <x v="45"/>
  </r>
  <r>
    <n v="2000"/>
    <s v="CA-2015-131905"/>
    <d v="2015-02-06T00:00:00"/>
    <d v="2015-02-09T00:00:00"/>
    <s v="First Class"/>
    <s v="ND-18460"/>
    <s v="Neil Ducich"/>
    <s v="Corporate"/>
    <s v="United States"/>
    <s v="Chesapeake"/>
    <s v="Virginia"/>
    <n v="23320"/>
    <x v="0"/>
    <s v="TEC-PH-10001615"/>
    <x v="2"/>
    <s v="Phones"/>
    <s v="AT&amp;T CL82213"/>
    <n v="144.94999999999999"/>
    <n v="7"/>
    <n v="0.3"/>
    <n v="-10.15"/>
    <n v="3"/>
    <x v="45"/>
    <n v="1"/>
    <x v="45"/>
  </r>
  <r>
    <n v="2001"/>
    <s v="CA-2018-166128"/>
    <d v="2018-04-11T00:00:00"/>
    <d v="2018-04-18T00:00:00"/>
    <s v="Standard Class"/>
    <s v="LW-17215"/>
    <s v="Luke Weiss"/>
    <s v="Consumer"/>
    <s v="United States"/>
    <s v="Pasadena"/>
    <s v="California"/>
    <n v="91104"/>
    <x v="1"/>
    <s v="TEC-AC-10001767"/>
    <x v="2"/>
    <s v="Accessories"/>
    <s v="SanDisk Ultra 64 GB MicroSDHC Class 10 Memory Card"/>
    <n v="199.95"/>
    <n v="7"/>
    <n v="0"/>
    <n v="57.99"/>
    <n v="2"/>
    <x v="4"/>
    <n v="2"/>
    <x v="4"/>
  </r>
  <r>
    <n v="2002"/>
    <s v="CA-2018-166128"/>
    <d v="2018-04-11T00:00:00"/>
    <d v="2018-04-18T00:00:00"/>
    <s v="Standard Class"/>
    <s v="LW-17215"/>
    <s v="Luke Weiss"/>
    <s v="Consumer"/>
    <s v="United States"/>
    <s v="Pasadena"/>
    <s v="California"/>
    <n v="91104"/>
    <x v="1"/>
    <s v="OFF-AR-10001221"/>
    <x v="1"/>
    <s v="Art"/>
    <s v="Dixon Ticonderoga Erasable Colored Pencil Set, 12-Color"/>
    <n v="41.86"/>
    <n v="10"/>
    <n v="0.2"/>
    <n v="7.53"/>
    <n v="2"/>
    <x v="4"/>
    <n v="2"/>
    <x v="4"/>
  </r>
  <r>
    <n v="2003"/>
    <s v="CA-2018-163510"/>
    <d v="2018-12-25T00:00:00"/>
    <d v="2018-12-28T00:00:00"/>
    <s v="Second Class"/>
    <s v="JW-15955"/>
    <s v="Joni Wasserman"/>
    <s v="Consumer"/>
    <s v="United States"/>
    <s v="Louisville"/>
    <s v="Kentucky"/>
    <n v="40214"/>
    <x v="0"/>
    <s v="OFF-ST-10000563"/>
    <x v="1"/>
    <s v="Storage"/>
    <s v="Fellowes Bankers Box Stor/Drawer Steel Plus"/>
    <n v="95.94"/>
    <n v="3"/>
    <n v="0"/>
    <n v="29.74"/>
    <n v="2"/>
    <x v="22"/>
    <n v="4"/>
    <x v="22"/>
  </r>
  <r>
    <n v="2004"/>
    <s v="CA-2018-163510"/>
    <d v="2018-12-25T00:00:00"/>
    <d v="2018-12-28T00:00:00"/>
    <s v="Second Class"/>
    <s v="JW-15955"/>
    <s v="Joni Wasserman"/>
    <s v="Consumer"/>
    <s v="United States"/>
    <s v="Louisville"/>
    <s v="Kentucky"/>
    <n v="40214"/>
    <x v="0"/>
    <s v="FUR-CH-10001146"/>
    <x v="0"/>
    <s v="Chairs"/>
    <s v="Global Value Mid-Back Manager's Chair, Gray"/>
    <n v="304.45"/>
    <n v="8"/>
    <n v="0"/>
    <n v="54.8"/>
    <n v="2"/>
    <x v="22"/>
    <n v="4"/>
    <x v="22"/>
  </r>
  <r>
    <n v="2005"/>
    <s v="US-2018-143028"/>
    <d v="2018-04-11T00:00:00"/>
    <d v="2018-04-18T00:00:00"/>
    <s v="Standard Class"/>
    <s v="SC-20050"/>
    <s v="Sample Company A"/>
    <s v="Home Office"/>
    <s v="United States"/>
    <s v="Lubbock"/>
    <s v="Texas"/>
    <n v="79424"/>
    <x v="2"/>
    <s v="OFF-BI-10004738"/>
    <x v="1"/>
    <s v="Binders"/>
    <s v="Flexible Leather- Look Classic Collection Ring Binder"/>
    <n v="11.364000000000001"/>
    <n v="7"/>
    <n v="0"/>
    <n v="3.52"/>
    <n v="1"/>
    <x v="4"/>
    <n v="2"/>
    <x v="4"/>
  </r>
  <r>
    <n v="2006"/>
    <s v="CA-2015-111150"/>
    <d v="2015-12-31T00:00:00"/>
    <d v="2016-01-04T00:00:00"/>
    <s v="Standard Class"/>
    <s v="RW-19630"/>
    <s v="Rob Williams"/>
    <s v="Corporate"/>
    <s v="United States"/>
    <s v="Columbia"/>
    <s v="Missouri"/>
    <n v="65203"/>
    <x v="2"/>
    <s v="OFF-AR-10000034"/>
    <x v="1"/>
    <s v="Art"/>
    <s v="BIC Brite Liner Grip Highlighters, Assorted, 5/Pack"/>
    <n v="29.68"/>
    <n v="2"/>
    <n v="0.1"/>
    <n v="3.86"/>
    <n v="2"/>
    <x v="20"/>
    <n v="4"/>
    <x v="20"/>
  </r>
  <r>
    <n v="2007"/>
    <s v="CA-2015-111150"/>
    <d v="2015-12-31T00:00:00"/>
    <d v="2016-01-04T00:00:00"/>
    <s v="Standard Class"/>
    <s v="RW-19630"/>
    <s v="Rob Williams"/>
    <s v="Corporate"/>
    <s v="United States"/>
    <s v="Columbia"/>
    <s v="Missouri"/>
    <n v="65203"/>
    <x v="2"/>
    <s v="TEC-AC-10000290"/>
    <x v="2"/>
    <s v="Accessories"/>
    <s v="Sabrent 4-Port USB 2.0 Hub"/>
    <n v="47.53"/>
    <n v="5"/>
    <n v="0"/>
    <n v="10.46"/>
    <n v="2"/>
    <x v="20"/>
    <n v="4"/>
    <x v="20"/>
  </r>
  <r>
    <n v="2008"/>
    <s v="CA-2018-165386"/>
    <d v="2018-08-03T00:00:00"/>
    <d v="2018-08-04T00:00:00"/>
    <s v="First Class"/>
    <s v="CM-12190"/>
    <s v="Charlotte Melton"/>
    <s v="Consumer"/>
    <s v="United States"/>
    <s v="Chicago"/>
    <s v="Illinois"/>
    <n v="60623"/>
    <x v="2"/>
    <s v="FUR-BO-10003034"/>
    <x v="0"/>
    <s v="Bookcases"/>
    <s v="O'Sullivan Elevations Bookcase, Cherry Finish"/>
    <n v="183.37200000000001"/>
    <n v="4"/>
    <n v="0.1"/>
    <n v="31.17"/>
    <n v="1"/>
    <x v="43"/>
    <n v="3"/>
    <x v="43"/>
  </r>
  <r>
    <n v="2009"/>
    <s v="CA-2015-116407"/>
    <d v="2015-11-15T00:00:00"/>
    <d v="2015-11-21T00:00:00"/>
    <s v="Standard Class"/>
    <s v="JF-15190"/>
    <s v="Jamie Frazer"/>
    <s v="Consumer"/>
    <s v="United States"/>
    <s v="Johnson City"/>
    <s v="Tennessee"/>
    <n v="37604"/>
    <x v="0"/>
    <s v="OFF-AR-10001315"/>
    <x v="1"/>
    <s v="Art"/>
    <s v="Newell 310"/>
    <n v="4.2240000000000002"/>
    <n v="10"/>
    <n v="0"/>
    <n v="0.93"/>
    <n v="3"/>
    <x v="7"/>
    <n v="4"/>
    <x v="7"/>
  </r>
  <r>
    <n v="2010"/>
    <s v="CA-2015-116407"/>
    <d v="2015-11-15T00:00:00"/>
    <d v="2015-11-21T00:00:00"/>
    <s v="Standard Class"/>
    <s v="JF-15190"/>
    <s v="Jamie Frazer"/>
    <s v="Consumer"/>
    <s v="United States"/>
    <s v="Johnson City"/>
    <s v="Tennessee"/>
    <n v="37604"/>
    <x v="0"/>
    <s v="OFF-AP-10002118"/>
    <x v="1"/>
    <s v="Appliances"/>
    <s v="1.7 Cubic Foot Compact &quot;Cube&quot; Office Refrigerators"/>
    <n v="333.05599999999998"/>
    <n v="7"/>
    <n v="0.1"/>
    <n v="109.91"/>
    <n v="3"/>
    <x v="7"/>
    <n v="4"/>
    <x v="7"/>
  </r>
  <r>
    <n v="2011"/>
    <s v="CA-2015-116407"/>
    <d v="2015-11-15T00:00:00"/>
    <d v="2015-11-21T00:00:00"/>
    <s v="Standard Class"/>
    <s v="JF-15190"/>
    <s v="Jamie Frazer"/>
    <s v="Consumer"/>
    <s v="United States"/>
    <s v="Johnson City"/>
    <s v="Tennessee"/>
    <n v="37604"/>
    <x v="0"/>
    <s v="OFF-PA-10002137"/>
    <x v="1"/>
    <s v="Paper"/>
    <s v="Southworth 100% RÃ©sumÃ© Paper, 24lb."/>
    <n v="24.896000000000001"/>
    <n v="9"/>
    <n v="0.2"/>
    <n v="4.2300000000000004"/>
    <n v="3"/>
    <x v="7"/>
    <n v="4"/>
    <x v="7"/>
  </r>
  <r>
    <n v="2012"/>
    <s v="CA-2016-155761"/>
    <d v="2016-12-11T00:00:00"/>
    <d v="2016-12-11T00:00:00"/>
    <s v="Same Day"/>
    <s v="SC-20800"/>
    <s v="Stuart Calhoun"/>
    <s v="Consumer"/>
    <s v="United States"/>
    <s v="Houston"/>
    <s v="Texas"/>
    <n v="77041"/>
    <x v="2"/>
    <s v="TEC-AC-10001606"/>
    <x v="2"/>
    <s v="Accessories"/>
    <s v="Logitech Wireless Performance Mouse MX for PC and Mac"/>
    <n v="159.98400000000001"/>
    <n v="5"/>
    <n v="0"/>
    <n v="35.200000000000003"/>
    <n v="2"/>
    <x v="14"/>
    <n v="4"/>
    <x v="14"/>
  </r>
  <r>
    <n v="2013"/>
    <s v="CA-2016-155761"/>
    <d v="2016-12-11T00:00:00"/>
    <d v="2016-12-11T00:00:00"/>
    <s v="Same Day"/>
    <s v="SC-20800"/>
    <s v="Stuart Calhoun"/>
    <s v="Consumer"/>
    <s v="United States"/>
    <s v="Houston"/>
    <s v="Texas"/>
    <n v="77041"/>
    <x v="2"/>
    <s v="OFF-ST-10000943"/>
    <x v="1"/>
    <s v="Storage"/>
    <s v="Eldon ProFile File 'N Store Portable File Tub Letter/Legal Size Black"/>
    <n v="46.344000000000001"/>
    <n v="3"/>
    <n v="0.2"/>
    <n v="5.56"/>
    <n v="2"/>
    <x v="14"/>
    <n v="4"/>
    <x v="14"/>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n v="350.98"/>
    <n v="5"/>
    <n v="0.1"/>
    <n v="122.84"/>
    <n v="3"/>
    <x v="21"/>
    <n v="3"/>
    <x v="21"/>
  </r>
  <r>
    <n v="2015"/>
    <s v="CA-2017-145905"/>
    <d v="2017-09-18T00:00:00"/>
    <d v="2017-09-23T00:00:00"/>
    <s v="Standard Class"/>
    <s v="AM-10705"/>
    <s v="Anne McFarland"/>
    <s v="Consumer"/>
    <s v="United States"/>
    <s v="Auburn"/>
    <s v="Alabama"/>
    <n v="36830"/>
    <x v="0"/>
    <s v="OFF-PA-10000533"/>
    <x v="1"/>
    <s v="Paper"/>
    <s v="Southworth Parchment Paper &amp; Envelopes"/>
    <n v="13.08"/>
    <n v="8"/>
    <n v="0.3"/>
    <n v="-1.57"/>
    <n v="3"/>
    <x v="21"/>
    <n v="3"/>
    <x v="21"/>
  </r>
  <r>
    <n v="2016"/>
    <s v="CA-2017-145905"/>
    <d v="2017-09-18T00:00:00"/>
    <d v="2017-09-23T00:00:00"/>
    <s v="Standard Class"/>
    <s v="AM-10705"/>
    <s v="Anne McFarland"/>
    <s v="Consumer"/>
    <s v="United States"/>
    <s v="Auburn"/>
    <s v="Alabama"/>
    <n v="36830"/>
    <x v="0"/>
    <s v="OFF-ST-10003716"/>
    <x v="1"/>
    <s v="Storage"/>
    <s v="Tennsco Double-Tier Lockers"/>
    <n v="900.08"/>
    <n v="8"/>
    <n v="0.2"/>
    <n v="99.01"/>
    <n v="3"/>
    <x v="21"/>
    <n v="3"/>
    <x v="21"/>
  </r>
  <r>
    <n v="2017"/>
    <s v="CA-2016-113110"/>
    <d v="2016-03-19T00:00:00"/>
    <d v="2016-03-23T00:00:00"/>
    <s v="Standard Class"/>
    <s v="BK-11260"/>
    <s v="Berenike Kampe"/>
    <s v="Consumer"/>
    <s v="United States"/>
    <s v="San Bernardino"/>
    <s v="California"/>
    <n v="92404"/>
    <x v="1"/>
    <s v="OFF-BI-10000088"/>
    <x v="1"/>
    <s v="Binders"/>
    <s v="GBC Imprintable Covers"/>
    <n v="17.568000000000001"/>
    <n v="5"/>
    <n v="0.2"/>
    <n v="6.15"/>
    <n v="4"/>
    <x v="29"/>
    <n v="1"/>
    <x v="29"/>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n v="14.62"/>
    <n v="4"/>
    <n v="0"/>
    <n v="0.73"/>
    <n v="4"/>
    <x v="29"/>
    <n v="1"/>
    <x v="29"/>
  </r>
  <r>
    <n v="2019"/>
    <s v="CA-2016-113110"/>
    <d v="2016-03-19T00:00:00"/>
    <d v="2016-03-23T00:00:00"/>
    <s v="Standard Class"/>
    <s v="BK-11260"/>
    <s v="Berenike Kampe"/>
    <s v="Consumer"/>
    <s v="United States"/>
    <s v="San Bernardino"/>
    <s v="California"/>
    <n v="92404"/>
    <x v="1"/>
    <s v="OFF-SU-10001165"/>
    <x v="1"/>
    <s v="Supplies"/>
    <s v="Acme Elite Stainless Steel Scissors"/>
    <n v="33.36"/>
    <n v="2"/>
    <n v="0"/>
    <n v="7.34"/>
    <n v="4"/>
    <x v="29"/>
    <n v="1"/>
    <x v="29"/>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n v="40.14"/>
    <n v="8"/>
    <n v="0"/>
    <n v="3.61"/>
    <n v="4"/>
    <x v="29"/>
    <n v="1"/>
    <x v="29"/>
  </r>
  <r>
    <n v="2021"/>
    <s v="CA-2017-168354"/>
    <d v="2017-09-19T00:00:00"/>
    <d v="2017-09-21T00:00:00"/>
    <s v="First Class"/>
    <s v="RH-19510"/>
    <s v="Rick Huthwaite"/>
    <s v="Home Office"/>
    <s v="United States"/>
    <s v="Providence"/>
    <s v="Rhode Island"/>
    <n v="2908"/>
    <x v="3"/>
    <s v="OFF-ST-10001490"/>
    <x v="1"/>
    <s v="Storage"/>
    <s v="Hot File 7-Pocket, Floor Stand"/>
    <n v="1606.23"/>
    <n v="4"/>
    <n v="0"/>
    <n v="144.56"/>
    <n v="4"/>
    <x v="21"/>
    <n v="3"/>
    <x v="21"/>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n v="17.04"/>
    <n v="9"/>
    <n v="0.1"/>
    <n v="1.02"/>
    <n v="4"/>
    <x v="21"/>
    <n v="3"/>
    <x v="21"/>
  </r>
  <r>
    <n v="2023"/>
    <s v="CA-2017-168354"/>
    <d v="2017-09-19T00:00:00"/>
    <d v="2017-09-21T00:00:00"/>
    <s v="First Class"/>
    <s v="RH-19510"/>
    <s v="Rick Huthwaite"/>
    <s v="Home Office"/>
    <s v="United States"/>
    <s v="Providence"/>
    <s v="Rhode Island"/>
    <n v="2908"/>
    <x v="3"/>
    <s v="OFF-BI-10004826"/>
    <x v="1"/>
    <s v="Binders"/>
    <s v="JM Magazine Binder"/>
    <n v="49.53"/>
    <n v="4"/>
    <n v="0.3"/>
    <n v="-2.97"/>
    <n v="4"/>
    <x v="21"/>
    <n v="3"/>
    <x v="21"/>
  </r>
  <r>
    <n v="2024"/>
    <s v="CA-2017-168354"/>
    <d v="2017-09-19T00:00:00"/>
    <d v="2017-09-21T00:00:00"/>
    <s v="First Class"/>
    <s v="RH-19510"/>
    <s v="Rick Huthwaite"/>
    <s v="Home Office"/>
    <s v="United States"/>
    <s v="Providence"/>
    <s v="Rhode Island"/>
    <n v="2908"/>
    <x v="3"/>
    <s v="FUR-CH-10004675"/>
    <x v="0"/>
    <s v="Chairs"/>
    <s v="Lifetime Advantage Folding Chairs, 4/Carton"/>
    <n v="872.32"/>
    <n v="5"/>
    <n v="0.3"/>
    <n v="-69.790000000000006"/>
    <n v="4"/>
    <x v="21"/>
    <n v="3"/>
    <x v="21"/>
  </r>
  <r>
    <n v="2025"/>
    <s v="US-2018-111241"/>
    <d v="2018-08-20T00:00:00"/>
    <d v="2018-08-22T00:00:00"/>
    <s v="Second Class"/>
    <s v="GM-14500"/>
    <s v="Gene McClure"/>
    <s v="Consumer"/>
    <s v="United States"/>
    <s v="Fresno"/>
    <s v="California"/>
    <n v="93727"/>
    <x v="1"/>
    <s v="OFF-BI-10002867"/>
    <x v="1"/>
    <s v="Binders"/>
    <s v="GBC Recycled Regency Composition Covers"/>
    <n v="239.12"/>
    <n v="4"/>
    <n v="0"/>
    <n v="59.78"/>
    <n v="1"/>
    <x v="43"/>
    <n v="3"/>
    <x v="43"/>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n v="141.96"/>
    <n v="5"/>
    <n v="0"/>
    <n v="48.27"/>
    <n v="1"/>
    <x v="29"/>
    <n v="1"/>
    <x v="29"/>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n v="33.024000000000001"/>
    <n v="6"/>
    <n v="0.2"/>
    <n v="9.58"/>
    <n v="2"/>
    <x v="21"/>
    <n v="3"/>
    <x v="21"/>
  </r>
  <r>
    <n v="2028"/>
    <s v="CA-2017-113516"/>
    <d v="2017-09-08T00:00:00"/>
    <d v="2017-09-10T00:00:00"/>
    <s v="Second Class"/>
    <s v="VM-21685"/>
    <s v="Valerie Mitchum"/>
    <s v="Home Office"/>
    <s v="United States"/>
    <s v="Lancaster"/>
    <s v="California"/>
    <n v="93534"/>
    <x v="1"/>
    <s v="OFF-BI-10001989"/>
    <x v="1"/>
    <s v="Binders"/>
    <s v="Premium Transparent Presentation Covers by GBC"/>
    <n v="67.135999999999996"/>
    <n v="8"/>
    <n v="0"/>
    <n v="13.43"/>
    <n v="2"/>
    <x v="21"/>
    <n v="3"/>
    <x v="21"/>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n v="14.73"/>
    <n v="6"/>
    <n v="0"/>
    <n v="3.83"/>
    <n v="4"/>
    <x v="6"/>
    <n v="4"/>
    <x v="6"/>
  </r>
  <r>
    <n v="2030"/>
    <s v="CA-2016-117961"/>
    <d v="2016-11-26T00:00:00"/>
    <d v="2016-11-30T00:00:00"/>
    <s v="Standard Class"/>
    <s v="GP-14740"/>
    <s v="Guy Phonely"/>
    <s v="Corporate"/>
    <s v="United States"/>
    <s v="Leominster"/>
    <s v="Massachusetts"/>
    <n v="1453"/>
    <x v="3"/>
    <s v="OFF-ST-10001172"/>
    <x v="1"/>
    <s v="Storage"/>
    <s v="Tennsco Lockers, Sand"/>
    <n v="104.9"/>
    <n v="4"/>
    <n v="0"/>
    <n v="34.619999999999997"/>
    <n v="4"/>
    <x v="6"/>
    <n v="4"/>
    <x v="6"/>
  </r>
  <r>
    <n v="2031"/>
    <s v="CA-2016-117961"/>
    <d v="2016-11-26T00:00:00"/>
    <d v="2016-11-30T00:00:00"/>
    <s v="Standard Class"/>
    <s v="GP-14740"/>
    <s v="Guy Phonely"/>
    <s v="Corporate"/>
    <s v="United States"/>
    <s v="Leominster"/>
    <s v="Massachusetts"/>
    <n v="1453"/>
    <x v="3"/>
    <s v="OFF-BI-10003707"/>
    <x v="1"/>
    <s v="Binders"/>
    <s v="Aluminum Screw Posts"/>
    <n v="61.04"/>
    <n v="6"/>
    <n v="0.2"/>
    <n v="15.26"/>
    <n v="4"/>
    <x v="6"/>
    <n v="4"/>
    <x v="6"/>
  </r>
  <r>
    <n v="2032"/>
    <s v="CA-2016-117961"/>
    <d v="2016-11-26T00:00:00"/>
    <d v="2016-11-30T00:00:00"/>
    <s v="Standard Class"/>
    <s v="GP-14740"/>
    <s v="Guy Phonely"/>
    <s v="Corporate"/>
    <s v="United States"/>
    <s v="Leominster"/>
    <s v="Massachusetts"/>
    <n v="1453"/>
    <x v="3"/>
    <s v="OFF-PA-10001274"/>
    <x v="1"/>
    <s v="Paper"/>
    <s v="Loose Memo Sheets"/>
    <n v="10.95"/>
    <n v="10"/>
    <n v="0.2"/>
    <n v="2.19"/>
    <n v="4"/>
    <x v="6"/>
    <n v="4"/>
    <x v="6"/>
  </r>
  <r>
    <n v="2033"/>
    <s v="CA-2017-128923"/>
    <d v="2017-12-09T00:00:00"/>
    <d v="2017-12-13T00:00:00"/>
    <s v="Standard Class"/>
    <s v="GB-14530"/>
    <s v="George Bell"/>
    <s v="Corporate"/>
    <s v="United States"/>
    <s v="Fort Worth"/>
    <s v="Texas"/>
    <n v="76106"/>
    <x v="2"/>
    <s v="OFF-PA-10002250"/>
    <x v="1"/>
    <s v="Paper"/>
    <s v="Things To Do Today Pad"/>
    <n v="9.3919999999999995"/>
    <n v="6"/>
    <n v="0.3"/>
    <n v="-0.75"/>
    <n v="2"/>
    <x v="5"/>
    <n v="4"/>
    <x v="5"/>
  </r>
  <r>
    <n v="2034"/>
    <s v="CA-2017-128923"/>
    <d v="2017-12-09T00:00:00"/>
    <d v="2017-12-13T00:00:00"/>
    <s v="Standard Class"/>
    <s v="GB-14530"/>
    <s v="George Bell"/>
    <s v="Corporate"/>
    <s v="United States"/>
    <s v="Fort Worth"/>
    <s v="Texas"/>
    <n v="76106"/>
    <x v="2"/>
    <s v="OFF-AR-10000475"/>
    <x v="1"/>
    <s v="Art"/>
    <s v="Hunt BOSTON Vista Battery-Operated Pencil Sharpener, Black"/>
    <n v="9.3279999999999994"/>
    <n v="10"/>
    <n v="0.1"/>
    <n v="2.8"/>
    <n v="2"/>
    <x v="5"/>
    <n v="4"/>
    <x v="5"/>
  </r>
  <r>
    <n v="2035"/>
    <s v="CA-2018-162481"/>
    <d v="2018-09-25T00:00:00"/>
    <d v="2018-09-29T00:00:00"/>
    <s v="Standard Class"/>
    <s v="CT-11995"/>
    <s v="Carol Triggs"/>
    <s v="Consumer"/>
    <s v="United States"/>
    <s v="Rochester"/>
    <s v="Minnesota"/>
    <n v="55901"/>
    <x v="2"/>
    <s v="OFF-BI-10002976"/>
    <x v="1"/>
    <s v="Binders"/>
    <s v="ACCOHIDE Binder by Acco"/>
    <n v="8.26"/>
    <n v="2"/>
    <n v="0"/>
    <n v="2.23"/>
    <n v="2"/>
    <x v="15"/>
    <n v="3"/>
    <x v="15"/>
  </r>
  <r>
    <n v="2036"/>
    <s v="CA-2018-162481"/>
    <d v="2018-09-25T00:00:00"/>
    <d v="2018-09-29T00:00:00"/>
    <s v="Standard Class"/>
    <s v="CT-11995"/>
    <s v="Carol Triggs"/>
    <s v="Consumer"/>
    <s v="United States"/>
    <s v="Rochester"/>
    <s v="Minnesota"/>
    <n v="55901"/>
    <x v="2"/>
    <s v="FUR-CH-10003061"/>
    <x v="0"/>
    <s v="Chairs"/>
    <s v="Global Leather Task Chair, Black"/>
    <n v="269.97000000000003"/>
    <n v="6"/>
    <n v="0"/>
    <n v="21.6"/>
    <n v="2"/>
    <x v="15"/>
    <n v="3"/>
    <x v="15"/>
  </r>
  <r>
    <n v="2037"/>
    <s v="CA-2016-119214"/>
    <d v="2016-01-23T00:00:00"/>
    <d v="2016-01-27T00:00:00"/>
    <s v="Standard Class"/>
    <s v="CW-11905"/>
    <s v="Carl Weiss"/>
    <s v="Home Office"/>
    <s v="United States"/>
    <s v="Bozeman"/>
    <s v="Montana"/>
    <n v="59715"/>
    <x v="1"/>
    <s v="OFF-PA-10002893"/>
    <x v="1"/>
    <s v="Paper"/>
    <s v="Wirebound Service Call Books, 5 1/2&quot; x 4&quot;"/>
    <n v="29.04"/>
    <n v="9"/>
    <n v="0.1"/>
    <n v="2.3199999999999998"/>
    <n v="2"/>
    <x v="26"/>
    <n v="1"/>
    <x v="26"/>
  </r>
  <r>
    <n v="2038"/>
    <s v="CA-2016-119214"/>
    <d v="2016-01-23T00:00:00"/>
    <d v="2016-01-27T00:00:00"/>
    <s v="Standard Class"/>
    <s v="CW-11905"/>
    <s v="Carl Weiss"/>
    <s v="Home Office"/>
    <s v="United States"/>
    <s v="Bozeman"/>
    <s v="Montana"/>
    <n v="59715"/>
    <x v="1"/>
    <s v="OFF-LA-10003077"/>
    <x v="1"/>
    <s v="Labels"/>
    <s v="Avery 500"/>
    <n v="14.62"/>
    <n v="4"/>
    <n v="0.3"/>
    <n v="-5.12"/>
    <n v="2"/>
    <x v="26"/>
    <n v="1"/>
    <x v="26"/>
  </r>
  <r>
    <n v="2039"/>
    <s v="CA-2016-122287"/>
    <d v="2016-06-18T00:00:00"/>
    <d v="2016-06-23T00:00:00"/>
    <s v="Standard Class"/>
    <s v="SN-20560"/>
    <s v="Skye Norling"/>
    <s v="Home Office"/>
    <s v="United States"/>
    <s v="Peoria"/>
    <s v="Arizona"/>
    <n v="85345"/>
    <x v="1"/>
    <s v="OFF-PA-10001661"/>
    <x v="1"/>
    <s v="Paper"/>
    <s v="Xerox 1922"/>
    <n v="11.952"/>
    <n v="3"/>
    <n v="0.3"/>
    <n v="-1.31"/>
    <n v="4"/>
    <x v="40"/>
    <n v="2"/>
    <x v="40"/>
  </r>
  <r>
    <n v="2040"/>
    <s v="CA-2016-122287"/>
    <d v="2016-06-18T00:00:00"/>
    <d v="2016-06-23T00:00:00"/>
    <s v="Standard Class"/>
    <s v="SN-20560"/>
    <s v="Skye Norling"/>
    <s v="Home Office"/>
    <s v="United States"/>
    <s v="Peoria"/>
    <s v="Arizona"/>
    <n v="85345"/>
    <x v="1"/>
    <s v="OFF-BI-10004656"/>
    <x v="1"/>
    <s v="Binders"/>
    <s v="Peel &amp; Stick Add-On Corner Pockets"/>
    <n v="4.5359999999999996"/>
    <n v="1"/>
    <n v="0"/>
    <n v="1.04"/>
    <n v="4"/>
    <x v="40"/>
    <n v="2"/>
    <x v="40"/>
  </r>
  <r>
    <n v="2041"/>
    <s v="CA-2016-122287"/>
    <d v="2016-06-18T00:00:00"/>
    <d v="2016-06-23T00:00:00"/>
    <s v="Standard Class"/>
    <s v="SN-20560"/>
    <s v="Skye Norling"/>
    <s v="Home Office"/>
    <s v="United States"/>
    <s v="Peoria"/>
    <s v="Arizona"/>
    <n v="85345"/>
    <x v="1"/>
    <s v="OFF-BI-10003707"/>
    <x v="1"/>
    <s v="Binders"/>
    <s v="Aluminum Screw Posts"/>
    <n v="9.1560000000000006"/>
    <n v="10"/>
    <n v="0.3"/>
    <n v="-2.2000000000000002"/>
    <n v="4"/>
    <x v="40"/>
    <n v="2"/>
    <x v="40"/>
  </r>
  <r>
    <n v="2042"/>
    <s v="CA-2016-122287"/>
    <d v="2016-06-18T00:00:00"/>
    <d v="2016-06-23T00:00:00"/>
    <s v="Standard Class"/>
    <s v="SN-20560"/>
    <s v="Skye Norling"/>
    <s v="Home Office"/>
    <s v="United States"/>
    <s v="Peoria"/>
    <s v="Arizona"/>
    <n v="85345"/>
    <x v="1"/>
    <s v="FUR-FU-10004973"/>
    <x v="0"/>
    <s v="Furnishings"/>
    <s v="Flat Face Poster Frame"/>
    <n v="75.36"/>
    <n v="5"/>
    <n v="0"/>
    <n v="8.2899999999999991"/>
    <n v="4"/>
    <x v="40"/>
    <n v="2"/>
    <x v="40"/>
  </r>
  <r>
    <n v="2043"/>
    <s v="CA-2016-104493"/>
    <d v="2016-10-02T00:00:00"/>
    <d v="2016-10-08T00:00:00"/>
    <s v="Standard Class"/>
    <s v="EB-13705"/>
    <s v="Ed Braxton"/>
    <s v="Corporate"/>
    <s v="United States"/>
    <s v="San Diego"/>
    <s v="California"/>
    <n v="92105"/>
    <x v="1"/>
    <s v="OFF-BI-10004817"/>
    <x v="1"/>
    <s v="Binders"/>
    <s v="GBC Personal VeloBind Strips"/>
    <n v="57.503999999999998"/>
    <n v="4"/>
    <n v="0"/>
    <n v="15.53"/>
    <n v="1"/>
    <x v="2"/>
    <n v="4"/>
    <x v="2"/>
  </r>
  <r>
    <n v="2044"/>
    <s v="US-2018-158946"/>
    <d v="2018-11-18T00:00:00"/>
    <d v="2018-11-23T00:00:00"/>
    <s v="Standard Class"/>
    <s v="JW-15220"/>
    <s v="Jane Waco"/>
    <s v="Corporate"/>
    <s v="United States"/>
    <s v="Lakewood"/>
    <s v="Ohio"/>
    <n v="44107"/>
    <x v="3"/>
    <s v="OFF-AR-10001860"/>
    <x v="1"/>
    <s v="Art"/>
    <s v="BIC Liqua Brite Liner"/>
    <n v="38.863999999999997"/>
    <n v="2"/>
    <n v="0.3"/>
    <n v="-2.72"/>
    <n v="1"/>
    <x v="23"/>
    <n v="4"/>
    <x v="23"/>
  </r>
  <r>
    <n v="2045"/>
    <s v="CA-2015-129168"/>
    <d v="2015-08-17T00:00:00"/>
    <d v="2015-08-23T00:00:00"/>
    <s v="Standard Class"/>
    <s v="KB-16585"/>
    <s v="Ken Black"/>
    <s v="Corporate"/>
    <s v="United States"/>
    <s v="Houston"/>
    <s v="Texas"/>
    <n v="77095"/>
    <x v="2"/>
    <s v="OFF-PA-10001639"/>
    <x v="1"/>
    <s v="Paper"/>
    <s v="Xerox 203"/>
    <n v="15.552"/>
    <n v="1"/>
    <n v="0.3"/>
    <n v="-5.29"/>
    <n v="1"/>
    <x v="9"/>
    <n v="3"/>
    <x v="9"/>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n v="162.63999999999999"/>
    <n v="7"/>
    <n v="0.1"/>
    <n v="53.67"/>
    <n v="3"/>
    <x v="16"/>
    <n v="3"/>
    <x v="16"/>
  </r>
  <r>
    <n v="2047"/>
    <s v="CA-2017-131835"/>
    <d v="2017-07-17T00:00:00"/>
    <d v="2017-07-21T00:00:00"/>
    <s v="Standard Class"/>
    <s v="MC-17590"/>
    <s v="Matt Collister"/>
    <s v="Corporate"/>
    <s v="United States"/>
    <s v="Perth Amboy"/>
    <s v="New Jersey"/>
    <n v="8861"/>
    <x v="3"/>
    <s v="TEC-PH-10001760"/>
    <x v="2"/>
    <s v="Phones"/>
    <s v="Bose SoundLink Bluetooth Speaker"/>
    <n v="597"/>
    <n v="7"/>
    <n v="0"/>
    <n v="47.76"/>
    <n v="3"/>
    <x v="16"/>
    <n v="3"/>
    <x v="16"/>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n v="55.48"/>
    <n v="9"/>
    <n v="0.3"/>
    <n v="-9.43"/>
    <n v="3"/>
    <x v="16"/>
    <n v="3"/>
    <x v="16"/>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n v="289.8"/>
    <n v="1"/>
    <n v="0.3"/>
    <n v="-75.349999999999994"/>
    <n v="6"/>
    <x v="38"/>
    <n v="3"/>
    <x v="38"/>
  </r>
  <r>
    <n v="2050"/>
    <s v="CA-2016-142237"/>
    <d v="2016-07-11T00:00:00"/>
    <d v="2016-07-13T00:00:00"/>
    <s v="First Class"/>
    <s v="CK-12595"/>
    <s v="Clytie Kelty"/>
    <s v="Consumer"/>
    <s v="United States"/>
    <s v="Philadelphia"/>
    <s v="Pennsylvania"/>
    <n v="19134"/>
    <x v="3"/>
    <s v="OFF-BI-10004022"/>
    <x v="1"/>
    <s v="Binders"/>
    <s v="Acco Suede Grain Vinyl Round Ring Binder"/>
    <n v="2.5019999999999998"/>
    <n v="3"/>
    <n v="0"/>
    <n v="0.63"/>
    <n v="6"/>
    <x v="38"/>
    <n v="3"/>
    <x v="38"/>
  </r>
  <r>
    <n v="2051"/>
    <s v="CA-2016-142237"/>
    <d v="2016-07-11T00:00:00"/>
    <d v="2016-07-13T00:00:00"/>
    <s v="First Class"/>
    <s v="CK-12595"/>
    <s v="Clytie Kelty"/>
    <s v="Consumer"/>
    <s v="United States"/>
    <s v="Philadelphia"/>
    <s v="Pennsylvania"/>
    <n v="19134"/>
    <x v="3"/>
    <s v="OFF-BI-10003669"/>
    <x v="1"/>
    <s v="Binders"/>
    <s v="3M Organizer Strips"/>
    <n v="6.48"/>
    <n v="2"/>
    <n v="0"/>
    <n v="1.3"/>
    <n v="6"/>
    <x v="38"/>
    <n v="3"/>
    <x v="38"/>
  </r>
  <r>
    <n v="2052"/>
    <s v="CA-2016-142237"/>
    <d v="2016-07-11T00:00:00"/>
    <d v="2016-07-13T00:00:00"/>
    <s v="First Class"/>
    <s v="CK-12595"/>
    <s v="Clytie Kelty"/>
    <s v="Consumer"/>
    <s v="United States"/>
    <s v="Philadelphia"/>
    <s v="Pennsylvania"/>
    <n v="19134"/>
    <x v="3"/>
    <s v="FUR-CH-10003833"/>
    <x v="0"/>
    <s v="Chairs"/>
    <s v="Novimex Fabric Task Chair"/>
    <n v="341.488"/>
    <n v="5"/>
    <n v="0"/>
    <n v="61.47"/>
    <n v="6"/>
    <x v="38"/>
    <n v="3"/>
    <x v="38"/>
  </r>
  <r>
    <n v="2053"/>
    <s v="CA-2016-142237"/>
    <d v="2016-07-11T00:00:00"/>
    <d v="2016-07-13T00:00:00"/>
    <s v="First Class"/>
    <s v="CK-12595"/>
    <s v="Clytie Kelty"/>
    <s v="Consumer"/>
    <s v="United States"/>
    <s v="Philadelphia"/>
    <s v="Pennsylvania"/>
    <n v="19134"/>
    <x v="3"/>
    <s v="OFF-AR-10003732"/>
    <x v="1"/>
    <s v="Art"/>
    <s v="Newell 333"/>
    <n v="11.12"/>
    <n v="10"/>
    <n v="0"/>
    <n v="2.78"/>
    <n v="6"/>
    <x v="38"/>
    <n v="3"/>
    <x v="38"/>
  </r>
  <r>
    <n v="2054"/>
    <s v="CA-2016-142237"/>
    <d v="2016-07-11T00:00:00"/>
    <d v="2016-07-13T00:00:00"/>
    <s v="First Class"/>
    <s v="CK-12595"/>
    <s v="Clytie Kelty"/>
    <s v="Consumer"/>
    <s v="United States"/>
    <s v="Philadelphia"/>
    <s v="Pennsylvania"/>
    <n v="19134"/>
    <x v="3"/>
    <s v="FUR-FU-10003142"/>
    <x v="0"/>
    <s v="Furnishings"/>
    <s v="Master Big Foot Doorstop, Beige"/>
    <n v="25.344000000000001"/>
    <n v="1"/>
    <n v="0"/>
    <n v="2.5299999999999998"/>
    <n v="6"/>
    <x v="38"/>
    <n v="3"/>
    <x v="38"/>
  </r>
  <r>
    <n v="2055"/>
    <s v="CA-2017-136434"/>
    <d v="2017-12-01T00:00:00"/>
    <d v="2017-12-07T00:00:00"/>
    <s v="Standard Class"/>
    <s v="RD-19480"/>
    <s v="Rick Duston"/>
    <s v="Consumer"/>
    <s v="United States"/>
    <s v="Richmond"/>
    <s v="Indiana"/>
    <n v="47374"/>
    <x v="2"/>
    <s v="FUR-FU-10001196"/>
    <x v="0"/>
    <s v="Furnishings"/>
    <s v="DAX Cubicle Frames - 8x10"/>
    <n v="17.309999999999999"/>
    <n v="4"/>
    <n v="0.2"/>
    <n v="0.87"/>
    <n v="1"/>
    <x v="5"/>
    <n v="4"/>
    <x v="5"/>
  </r>
  <r>
    <n v="2056"/>
    <s v="CA-2018-120376"/>
    <d v="2018-12-22T00:00:00"/>
    <d v="2018-12-25T00:00:00"/>
    <s v="First Class"/>
    <s v="TP-21130"/>
    <s v="Theone Pippenger"/>
    <s v="Consumer"/>
    <s v="United States"/>
    <s v="Detroit"/>
    <s v="Michigan"/>
    <n v="48227"/>
    <x v="2"/>
    <s v="TEC-AC-10001114"/>
    <x v="2"/>
    <s v="Accessories"/>
    <s v="Microsoft Wireless Mobile Mouse 4000"/>
    <n v="199.95"/>
    <n v="9"/>
    <n v="0"/>
    <n v="31.99"/>
    <n v="4"/>
    <x v="22"/>
    <n v="4"/>
    <x v="22"/>
  </r>
  <r>
    <n v="2057"/>
    <s v="CA-2018-120376"/>
    <d v="2018-12-22T00:00:00"/>
    <d v="2018-12-25T00:00:00"/>
    <s v="First Class"/>
    <s v="TP-21130"/>
    <s v="Theone Pippenger"/>
    <s v="Consumer"/>
    <s v="United States"/>
    <s v="Detroit"/>
    <s v="Michigan"/>
    <n v="48227"/>
    <x v="2"/>
    <s v="FUR-CH-10002335"/>
    <x v="0"/>
    <s v="Chairs"/>
    <s v="Hon GuestStacker Chair"/>
    <n v="1586.69"/>
    <n v="8"/>
    <n v="0.3"/>
    <n v="-539.47"/>
    <n v="4"/>
    <x v="22"/>
    <n v="4"/>
    <x v="22"/>
  </r>
  <r>
    <n v="2058"/>
    <s v="CA-2018-120376"/>
    <d v="2018-12-22T00:00:00"/>
    <d v="2018-12-25T00:00:00"/>
    <s v="First Class"/>
    <s v="TP-21130"/>
    <s v="Theone Pippenger"/>
    <s v="Consumer"/>
    <s v="United States"/>
    <s v="Detroit"/>
    <s v="Michigan"/>
    <n v="48227"/>
    <x v="2"/>
    <s v="TEC-AC-10000844"/>
    <x v="2"/>
    <s v="Accessories"/>
    <s v="LogitechÂ Gaming G510s - Keyboard"/>
    <n v="84.99"/>
    <n v="2"/>
    <n v="0"/>
    <n v="23.8"/>
    <n v="4"/>
    <x v="22"/>
    <n v="4"/>
    <x v="22"/>
  </r>
  <r>
    <n v="2059"/>
    <s v="CA-2018-120376"/>
    <d v="2018-12-22T00:00:00"/>
    <d v="2018-12-25T00:00:00"/>
    <s v="First Class"/>
    <s v="TP-21130"/>
    <s v="Theone Pippenger"/>
    <s v="Consumer"/>
    <s v="United States"/>
    <s v="Detroit"/>
    <s v="Michigan"/>
    <n v="48227"/>
    <x v="2"/>
    <s v="FUR-TA-10004534"/>
    <x v="0"/>
    <s v="Tables"/>
    <s v="Bevis 44 x 96 Conference Tables"/>
    <n v="411.8"/>
    <n v="2"/>
    <n v="0.1"/>
    <n v="20.59"/>
    <n v="4"/>
    <x v="22"/>
    <n v="4"/>
    <x v="22"/>
  </r>
  <r>
    <n v="2060"/>
    <s v="CA-2015-106439"/>
    <d v="2015-10-31T00:00:00"/>
    <d v="2015-11-04T00:00:00"/>
    <s v="Standard Class"/>
    <s v="GG-14650"/>
    <s v="Greg Guthrie"/>
    <s v="Corporate"/>
    <s v="United States"/>
    <s v="Los Angeles"/>
    <s v="California"/>
    <n v="90049"/>
    <x v="1"/>
    <s v="OFF-FA-10002975"/>
    <x v="1"/>
    <s v="Fasteners"/>
    <s v="Staples"/>
    <n v="11.34"/>
    <n v="10"/>
    <n v="0"/>
    <n v="1.81"/>
    <n v="9"/>
    <x v="18"/>
    <n v="4"/>
    <x v="18"/>
  </r>
  <r>
    <n v="2061"/>
    <s v="CA-2015-106439"/>
    <d v="2015-10-31T00:00:00"/>
    <d v="2015-11-04T00:00:00"/>
    <s v="Standard Class"/>
    <s v="GG-14650"/>
    <s v="Greg Guthrie"/>
    <s v="Corporate"/>
    <s v="United States"/>
    <s v="Los Angeles"/>
    <s v="California"/>
    <n v="90049"/>
    <x v="1"/>
    <s v="OFF-ST-10003996"/>
    <x v="1"/>
    <s v="Storage"/>
    <s v="Letter/Legal File Tote with Clear Snap-On Lid, Black Granite"/>
    <n v="80.3"/>
    <n v="5"/>
    <n v="0"/>
    <n v="12.05"/>
    <n v="9"/>
    <x v="18"/>
    <n v="4"/>
    <x v="18"/>
  </r>
  <r>
    <n v="2062"/>
    <s v="CA-2015-106439"/>
    <d v="2015-10-31T00:00:00"/>
    <d v="2015-11-04T00:00:00"/>
    <s v="Standard Class"/>
    <s v="GG-14650"/>
    <s v="Greg Guthrie"/>
    <s v="Corporate"/>
    <s v="United States"/>
    <s v="Los Angeles"/>
    <s v="California"/>
    <n v="90049"/>
    <x v="1"/>
    <s v="OFF-BI-10002571"/>
    <x v="1"/>
    <s v="Binders"/>
    <s v="Avery Framed View Binder, EZD Ring (Locking), Navy, 1 1/2&quot;"/>
    <n v="15.968"/>
    <n v="4"/>
    <n v="0"/>
    <n v="3.03"/>
    <n v="9"/>
    <x v="18"/>
    <n v="4"/>
    <x v="18"/>
  </r>
  <r>
    <n v="2063"/>
    <s v="CA-2015-106439"/>
    <d v="2015-10-31T00:00:00"/>
    <d v="2015-11-04T00:00:00"/>
    <s v="Standard Class"/>
    <s v="GG-14650"/>
    <s v="Greg Guthrie"/>
    <s v="Corporate"/>
    <s v="United States"/>
    <s v="Los Angeles"/>
    <s v="California"/>
    <n v="90049"/>
    <x v="1"/>
    <s v="OFF-PA-10000477"/>
    <x v="1"/>
    <s v="Paper"/>
    <s v="Xerox 1952"/>
    <n v="64.739999999999995"/>
    <n v="4"/>
    <n v="0.3"/>
    <n v="-17.48"/>
    <n v="9"/>
    <x v="18"/>
    <n v="4"/>
    <x v="18"/>
  </r>
  <r>
    <n v="2064"/>
    <s v="CA-2015-106439"/>
    <d v="2015-10-31T00:00:00"/>
    <d v="2015-11-04T00:00:00"/>
    <s v="Standard Class"/>
    <s v="GG-14650"/>
    <s v="Greg Guthrie"/>
    <s v="Corporate"/>
    <s v="United States"/>
    <s v="Los Angeles"/>
    <s v="California"/>
    <n v="90049"/>
    <x v="1"/>
    <s v="OFF-BI-10004209"/>
    <x v="1"/>
    <s v="Binders"/>
    <s v="Fellowes Twister Kit, Gray/Clear, 3/pkg"/>
    <n v="19.295999999999999"/>
    <n v="3"/>
    <n v="0"/>
    <n v="5.4"/>
    <n v="9"/>
    <x v="18"/>
    <n v="4"/>
    <x v="18"/>
  </r>
  <r>
    <n v="2065"/>
    <s v="CA-2015-106439"/>
    <d v="2015-10-31T00:00:00"/>
    <d v="2015-11-04T00:00:00"/>
    <s v="Standard Class"/>
    <s v="GG-14650"/>
    <s v="Greg Guthrie"/>
    <s v="Corporate"/>
    <s v="United States"/>
    <s v="Los Angeles"/>
    <s v="California"/>
    <n v="90049"/>
    <x v="1"/>
    <s v="OFF-ST-10001963"/>
    <x v="1"/>
    <s v="Storage"/>
    <s v="Tennsco Regal Shelving Units"/>
    <n v="405.64"/>
    <n v="2"/>
    <n v="0.3"/>
    <n v="-64.900000000000006"/>
    <n v="9"/>
    <x v="18"/>
    <n v="4"/>
    <x v="18"/>
  </r>
  <r>
    <n v="2066"/>
    <s v="CA-2015-106439"/>
    <d v="2015-10-31T00:00:00"/>
    <d v="2015-11-04T00:00:00"/>
    <s v="Standard Class"/>
    <s v="GG-14650"/>
    <s v="Greg Guthrie"/>
    <s v="Corporate"/>
    <s v="United States"/>
    <s v="Los Angeles"/>
    <s v="California"/>
    <n v="90049"/>
    <x v="1"/>
    <s v="FUR-CH-10003833"/>
    <x v="0"/>
    <s v="Chairs"/>
    <s v="Novimex Fabric Task Chair"/>
    <n v="146.352"/>
    <n v="2"/>
    <n v="0"/>
    <n v="24.88"/>
    <n v="9"/>
    <x v="18"/>
    <n v="4"/>
    <x v="18"/>
  </r>
  <r>
    <n v="2067"/>
    <s v="CA-2015-106439"/>
    <d v="2015-10-31T00:00:00"/>
    <d v="2015-11-04T00:00:00"/>
    <s v="Standard Class"/>
    <s v="GG-14650"/>
    <s v="Greg Guthrie"/>
    <s v="Corporate"/>
    <s v="United States"/>
    <s v="Los Angeles"/>
    <s v="California"/>
    <n v="90049"/>
    <x v="1"/>
    <s v="TEC-AC-10004568"/>
    <x v="2"/>
    <s v="Accessories"/>
    <s v="MaxellÂ LTO Ultrium - 800 GB"/>
    <n v="251.91"/>
    <n v="10"/>
    <n v="0.3"/>
    <n v="-40.31"/>
    <n v="9"/>
    <x v="18"/>
    <n v="4"/>
    <x v="18"/>
  </r>
  <r>
    <n v="2068"/>
    <s v="CA-2015-106439"/>
    <d v="2015-10-31T00:00:00"/>
    <d v="2015-11-04T00:00:00"/>
    <s v="Standard Class"/>
    <s v="GG-14650"/>
    <s v="Greg Guthrie"/>
    <s v="Corporate"/>
    <s v="United States"/>
    <s v="Los Angeles"/>
    <s v="California"/>
    <n v="90049"/>
    <x v="1"/>
    <s v="OFF-AR-10001419"/>
    <x v="1"/>
    <s v="Art"/>
    <s v="Newell 325"/>
    <n v="12.39"/>
    <n v="10"/>
    <n v="0"/>
    <n v="1.1200000000000001"/>
    <n v="9"/>
    <x v="18"/>
    <n v="4"/>
    <x v="18"/>
  </r>
  <r>
    <n v="2069"/>
    <s v="CA-2016-133452"/>
    <d v="2016-04-13T00:00:00"/>
    <d v="2016-04-19T00:00:00"/>
    <s v="Standard Class"/>
    <s v="ZC-21910"/>
    <s v="Zuschuss Carroll"/>
    <s v="Consumer"/>
    <s v="United States"/>
    <s v="Pomona"/>
    <s v="California"/>
    <n v="91767"/>
    <x v="1"/>
    <s v="TEC-AC-10002800"/>
    <x v="2"/>
    <s v="Accessories"/>
    <s v="Plantronics Audio 478 Stereo USB Headset"/>
    <n v="199.96"/>
    <n v="9"/>
    <n v="0.1"/>
    <n v="57.99"/>
    <n v="2"/>
    <x v="19"/>
    <n v="2"/>
    <x v="19"/>
  </r>
  <r>
    <n v="2070"/>
    <s v="CA-2016-133452"/>
    <d v="2016-04-13T00:00:00"/>
    <d v="2016-04-19T00:00:00"/>
    <s v="Standard Class"/>
    <s v="ZC-21910"/>
    <s v="Zuschuss Carroll"/>
    <s v="Consumer"/>
    <s v="United States"/>
    <s v="Pomona"/>
    <s v="California"/>
    <n v="91767"/>
    <x v="1"/>
    <s v="FUR-TA-10003954"/>
    <x v="0"/>
    <s v="Tables"/>
    <s v="Hon 94000 Series Round Tables"/>
    <n v="710.83199999999999"/>
    <n v="8"/>
    <n v="0"/>
    <n v="99.52"/>
    <n v="2"/>
    <x v="19"/>
    <n v="2"/>
    <x v="19"/>
  </r>
  <r>
    <n v="2071"/>
    <s v="CA-2017-146521"/>
    <d v="2017-07-21T00:00:00"/>
    <d v="2017-07-23T00:00:00"/>
    <s v="Second Class"/>
    <s v="CC-12610"/>
    <s v="Corey Catlett"/>
    <s v="Corporate"/>
    <s v="United States"/>
    <s v="Philadelphia"/>
    <s v="Pennsylvania"/>
    <n v="19134"/>
    <x v="3"/>
    <s v="OFF-BI-10000301"/>
    <x v="1"/>
    <s v="Binders"/>
    <s v="GBC Instant Report Kit"/>
    <n v="1.9410000000000001"/>
    <n v="10"/>
    <n v="0"/>
    <n v="0.56000000000000005"/>
    <n v="1"/>
    <x v="16"/>
    <n v="3"/>
    <x v="16"/>
  </r>
  <r>
    <n v="2072"/>
    <s v="US-2018-110996"/>
    <d v="2018-11-20T00:00:00"/>
    <d v="2018-11-25T00:00:00"/>
    <s v="Standard Class"/>
    <s v="KA-16525"/>
    <s v="Kelly Andreada"/>
    <s v="Consumer"/>
    <s v="United States"/>
    <s v="Ontario"/>
    <s v="California"/>
    <n v="91761"/>
    <x v="1"/>
    <s v="FUR-CH-10003956"/>
    <x v="0"/>
    <s v="Chairs"/>
    <s v="Novimex High-Tech Fabric Mesh Task Chair"/>
    <n v="283.92"/>
    <n v="1"/>
    <n v="0"/>
    <n v="36.909999999999997"/>
    <n v="1"/>
    <x v="23"/>
    <n v="4"/>
    <x v="23"/>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n v="7.3120000000000003"/>
    <n v="2"/>
    <n v="0.3"/>
    <n v="-2.34"/>
    <n v="1"/>
    <x v="0"/>
    <n v="4"/>
    <x v="0"/>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n v="59.97"/>
    <n v="7"/>
    <n v="0"/>
    <n v="6.6"/>
    <n v="2"/>
    <x v="23"/>
    <n v="4"/>
    <x v="23"/>
  </r>
  <r>
    <n v="2075"/>
    <s v="CA-2018-122504"/>
    <d v="2018-11-07T00:00:00"/>
    <d v="2018-11-12T00:00:00"/>
    <s v="Second Class"/>
    <s v="DB-13270"/>
    <s v="Deborah Brumfield"/>
    <s v="Home Office"/>
    <s v="United States"/>
    <s v="Brentwood"/>
    <s v="California"/>
    <n v="94513"/>
    <x v="1"/>
    <s v="TEC-PH-10002468"/>
    <x v="2"/>
    <s v="Phones"/>
    <s v="Plantronics CS 50-USB -Â headsetÂ - Convertible, Monaural"/>
    <n v="761.54399999999998"/>
    <n v="3"/>
    <n v="0.1"/>
    <n v="175.16"/>
    <n v="2"/>
    <x v="23"/>
    <n v="4"/>
    <x v="23"/>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n v="58.2"/>
    <n v="9"/>
    <n v="0"/>
    <n v="18.04"/>
    <n v="1"/>
    <x v="20"/>
    <n v="4"/>
    <x v="20"/>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n v="39.9"/>
    <n v="5"/>
    <n v="0"/>
    <n v="13.17"/>
    <n v="3"/>
    <x v="15"/>
    <n v="3"/>
    <x v="15"/>
  </r>
  <r>
    <n v="2078"/>
    <s v="CA-2018-140676"/>
    <d v="2018-09-12T00:00:00"/>
    <d v="2018-09-15T00:00:00"/>
    <s v="First Class"/>
    <s v="BF-11080"/>
    <s v="Bart Folk"/>
    <s v="Consumer"/>
    <s v="United States"/>
    <s v="Baltimore"/>
    <s v="Maryland"/>
    <n v="21215"/>
    <x v="3"/>
    <s v="OFF-AP-10000358"/>
    <x v="1"/>
    <s v="Appliances"/>
    <s v="Fellowes Basic Home/Office Series Surge Protectors"/>
    <n v="90.86"/>
    <n v="6"/>
    <n v="0.3"/>
    <n v="-24.53"/>
    <n v="3"/>
    <x v="15"/>
    <n v="3"/>
    <x v="15"/>
  </r>
  <r>
    <n v="2079"/>
    <s v="CA-2018-140676"/>
    <d v="2018-09-12T00:00:00"/>
    <d v="2018-09-15T00:00:00"/>
    <s v="First Class"/>
    <s v="BF-11080"/>
    <s v="Bart Folk"/>
    <s v="Consumer"/>
    <s v="United States"/>
    <s v="Baltimore"/>
    <s v="Maryland"/>
    <n v="21215"/>
    <x v="3"/>
    <s v="OFF-PA-10004243"/>
    <x v="1"/>
    <s v="Paper"/>
    <s v="Xerox 1939"/>
    <n v="94.85"/>
    <n v="8"/>
    <n v="0"/>
    <n v="16.12"/>
    <n v="3"/>
    <x v="15"/>
    <n v="3"/>
    <x v="15"/>
  </r>
  <r>
    <n v="2080"/>
    <s v="CA-2016-120103"/>
    <d v="2016-12-24T00:00:00"/>
    <d v="2016-12-29T00:00:00"/>
    <s v="Standard Class"/>
    <s v="MS-17365"/>
    <s v="Maribeth Schnelling"/>
    <s v="Consumer"/>
    <s v="United States"/>
    <s v="Phoenix"/>
    <s v="Arizona"/>
    <n v="85023"/>
    <x v="1"/>
    <s v="OFF-PA-10001295"/>
    <x v="1"/>
    <s v="Paper"/>
    <s v="Computer Printout Paper with Letter-Trim Perforations"/>
    <n v="106.232"/>
    <n v="9"/>
    <n v="0"/>
    <n v="5.31"/>
    <n v="3"/>
    <x v="14"/>
    <n v="4"/>
    <x v="14"/>
  </r>
  <r>
    <n v="2081"/>
    <s v="CA-2016-120103"/>
    <d v="2016-12-24T00:00:00"/>
    <d v="2016-12-29T00:00:00"/>
    <s v="Standard Class"/>
    <s v="MS-17365"/>
    <s v="Maribeth Schnelling"/>
    <s v="Consumer"/>
    <s v="United States"/>
    <s v="Phoenix"/>
    <s v="Arizona"/>
    <n v="85023"/>
    <x v="1"/>
    <s v="TEC-PH-10002170"/>
    <x v="2"/>
    <s v="Phones"/>
    <s v="ClearSounds CSC500 Amplified Spirit Phone Corded phone"/>
    <n v="111.98399999999999"/>
    <n v="10"/>
    <n v="0.2"/>
    <n v="33.6"/>
    <n v="3"/>
    <x v="14"/>
    <n v="4"/>
    <x v="14"/>
  </r>
  <r>
    <n v="2082"/>
    <s v="CA-2016-120103"/>
    <d v="2016-12-24T00:00:00"/>
    <d v="2016-12-29T00:00:00"/>
    <s v="Standard Class"/>
    <s v="MS-17365"/>
    <s v="Maribeth Schnelling"/>
    <s v="Consumer"/>
    <s v="United States"/>
    <s v="Phoenix"/>
    <s v="Arizona"/>
    <n v="85023"/>
    <x v="1"/>
    <s v="FUR-FU-10002885"/>
    <x v="0"/>
    <s v="Furnishings"/>
    <s v="Magna Visual Magnetic Picture Hangers"/>
    <n v="7.7119999999999997"/>
    <n v="2"/>
    <n v="0.3"/>
    <n v="-1.7"/>
    <n v="3"/>
    <x v="14"/>
    <n v="4"/>
    <x v="14"/>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n v="37.44"/>
    <n v="3"/>
    <n v="0"/>
    <n v="9.73"/>
    <n v="1"/>
    <x v="31"/>
    <n v="1"/>
    <x v="31"/>
  </r>
  <r>
    <n v="2084"/>
    <s v="CA-2015-110352"/>
    <d v="2015-11-23T00:00:00"/>
    <d v="2015-11-29T00:00:00"/>
    <s v="Standard Class"/>
    <s v="ED-13885"/>
    <s v="Emily Ducich"/>
    <s v="Home Office"/>
    <s v="United States"/>
    <s v="Houston"/>
    <s v="Texas"/>
    <n v="77036"/>
    <x v="2"/>
    <s v="OFF-LA-10003923"/>
    <x v="1"/>
    <s v="Labels"/>
    <s v="Alphabetical Labels for Top Tab Filing"/>
    <n v="23.68"/>
    <n v="1"/>
    <n v="0.3"/>
    <n v="-6.39"/>
    <n v="1"/>
    <x v="7"/>
    <n v="4"/>
    <x v="7"/>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n v="122.12"/>
    <n v="8"/>
    <n v="0.2"/>
    <n v="41.52"/>
    <n v="5"/>
    <x v="1"/>
    <n v="2"/>
    <x v="1"/>
  </r>
  <r>
    <n v="2086"/>
    <s v="CA-2017-140501"/>
    <d v="2017-06-23T00:00:00"/>
    <d v="2017-06-28T00:00:00"/>
    <s v="Standard Class"/>
    <s v="IM-15070"/>
    <s v="Irene Maddox"/>
    <s v="Consumer"/>
    <s v="United States"/>
    <s v="New York City"/>
    <s v="New York"/>
    <n v="10009"/>
    <x v="3"/>
    <s v="OFF-LA-10000248"/>
    <x v="1"/>
    <s v="Labels"/>
    <s v="Avery 52"/>
    <n v="18.45"/>
    <n v="4"/>
    <n v="0"/>
    <n v="2.77"/>
    <n v="5"/>
    <x v="1"/>
    <n v="2"/>
    <x v="1"/>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n v="324.89999999999998"/>
    <n v="1"/>
    <n v="0"/>
    <n v="16.25"/>
    <n v="5"/>
    <x v="1"/>
    <n v="2"/>
    <x v="1"/>
  </r>
  <r>
    <n v="2088"/>
    <s v="CA-2017-140501"/>
    <d v="2017-06-23T00:00:00"/>
    <d v="2017-06-28T00:00:00"/>
    <s v="Standard Class"/>
    <s v="IM-15070"/>
    <s v="Irene Maddox"/>
    <s v="Consumer"/>
    <s v="United States"/>
    <s v="New York City"/>
    <s v="New York"/>
    <n v="10009"/>
    <x v="3"/>
    <s v="OFF-PA-10003129"/>
    <x v="1"/>
    <s v="Paper"/>
    <s v="Tops White Computer Printout Paper"/>
    <n v="146.72999999999999"/>
    <n v="8"/>
    <n v="0.2"/>
    <n v="44.02"/>
    <n v="5"/>
    <x v="1"/>
    <n v="2"/>
    <x v="1"/>
  </r>
  <r>
    <n v="2089"/>
    <s v="CA-2017-140501"/>
    <d v="2017-06-23T00:00:00"/>
    <d v="2017-06-28T00:00:00"/>
    <s v="Standard Class"/>
    <s v="IM-15070"/>
    <s v="Irene Maddox"/>
    <s v="Consumer"/>
    <s v="United States"/>
    <s v="New York City"/>
    <s v="New York"/>
    <n v="10009"/>
    <x v="3"/>
    <s v="OFF-FA-10004076"/>
    <x v="1"/>
    <s v="Fasteners"/>
    <s v="Translucent Push Pins by OIC"/>
    <n v="3.96"/>
    <n v="8"/>
    <n v="0.2"/>
    <n v="0.87"/>
    <n v="5"/>
    <x v="1"/>
    <n v="2"/>
    <x v="1"/>
  </r>
  <r>
    <n v="2090"/>
    <s v="CA-2016-139290"/>
    <d v="2016-10-26T00:00:00"/>
    <d v="2016-10-30T00:00:00"/>
    <s v="Standard Class"/>
    <s v="MY-17380"/>
    <s v="Maribeth Yedwab"/>
    <s v="Corporate"/>
    <s v="United States"/>
    <s v="Rancho Cucamonga"/>
    <s v="California"/>
    <n v="91730"/>
    <x v="1"/>
    <s v="OFF-LA-10004008"/>
    <x v="1"/>
    <s v="Labels"/>
    <s v="Avery 507"/>
    <n v="5.76"/>
    <n v="3"/>
    <n v="0"/>
    <n v="0.4"/>
    <n v="1"/>
    <x v="2"/>
    <n v="4"/>
    <x v="2"/>
  </r>
  <r>
    <n v="2091"/>
    <s v="CA-2018-166142"/>
    <d v="2018-07-15T00:00:00"/>
    <d v="2018-07-19T00:00:00"/>
    <s v="Standard Class"/>
    <s v="MM-17260"/>
    <s v="Magdelene Morse"/>
    <s v="Consumer"/>
    <s v="United States"/>
    <s v="Wilmington"/>
    <s v="Delaware"/>
    <n v="19805"/>
    <x v="3"/>
    <s v="OFF-BI-10004094"/>
    <x v="1"/>
    <s v="Binders"/>
    <s v="GBC Standard Plastic Binding Systems Combs"/>
    <n v="26.55"/>
    <n v="8"/>
    <n v="0.2"/>
    <n v="7.17"/>
    <n v="2"/>
    <x v="10"/>
    <n v="3"/>
    <x v="10"/>
  </r>
  <r>
    <n v="2092"/>
    <s v="CA-2018-166142"/>
    <d v="2018-07-15T00:00:00"/>
    <d v="2018-07-19T00:00:00"/>
    <s v="Standard Class"/>
    <s v="MM-17260"/>
    <s v="Magdelene Morse"/>
    <s v="Consumer"/>
    <s v="United States"/>
    <s v="Wilmington"/>
    <s v="Delaware"/>
    <n v="19805"/>
    <x v="3"/>
    <s v="FUR-TA-10004607"/>
    <x v="0"/>
    <s v="Tables"/>
    <s v="Hon 2111 Invitation Series Straight Table"/>
    <n v="310.44299999999998"/>
    <n v="9"/>
    <n v="0"/>
    <n v="18.63"/>
    <n v="2"/>
    <x v="10"/>
    <n v="3"/>
    <x v="10"/>
  </r>
  <r>
    <n v="2093"/>
    <s v="CA-2015-145926"/>
    <d v="2015-11-17T00:00:00"/>
    <d v="2015-11-21T00:00:00"/>
    <s v="Standard Class"/>
    <s v="MP-17470"/>
    <s v="Mark Packer"/>
    <s v="Home Office"/>
    <s v="United States"/>
    <s v="Moorhead"/>
    <s v="Minnesota"/>
    <n v="56560"/>
    <x v="2"/>
    <s v="FUR-CH-10004289"/>
    <x v="0"/>
    <s v="Chairs"/>
    <s v="Global Super Steno Chair"/>
    <n v="479.9"/>
    <n v="4"/>
    <n v="0.3"/>
    <n v="-115.18"/>
    <n v="1"/>
    <x v="7"/>
    <n v="4"/>
    <x v="7"/>
  </r>
  <r>
    <n v="2094"/>
    <s v="CA-2016-149678"/>
    <d v="2016-04-13T00:00:00"/>
    <d v="2016-04-15T00:00:00"/>
    <s v="Second Class"/>
    <s v="AW-10840"/>
    <s v="Anthony Witt"/>
    <s v="Consumer"/>
    <s v="United States"/>
    <s v="Farmington"/>
    <s v="New Mexico"/>
    <n v="87401"/>
    <x v="1"/>
    <s v="OFF-SU-10004498"/>
    <x v="1"/>
    <s v="Supplies"/>
    <s v="Martin-Yale Premier Letter Opener"/>
    <n v="12.88"/>
    <n v="5"/>
    <n v="0.1"/>
    <n v="1.03"/>
    <n v="1"/>
    <x v="19"/>
    <n v="2"/>
    <x v="19"/>
  </r>
  <r>
    <n v="2095"/>
    <s v="US-2016-164357"/>
    <d v="2016-11-25T00:00:00"/>
    <d v="2016-11-29T00:00:00"/>
    <s v="Standard Class"/>
    <s v="SF-20065"/>
    <s v="Sandra Flanagan"/>
    <s v="Consumer"/>
    <s v="United States"/>
    <s v="Wilmington"/>
    <s v="North Carolina"/>
    <n v="28403"/>
    <x v="0"/>
    <s v="OFF-AR-10001177"/>
    <x v="1"/>
    <s v="Art"/>
    <s v="Newell 349"/>
    <n v="13.12"/>
    <n v="6"/>
    <n v="0"/>
    <n v="1.18"/>
    <n v="1"/>
    <x v="6"/>
    <n v="4"/>
    <x v="6"/>
  </r>
  <r>
    <n v="2096"/>
    <s v="US-2017-146570"/>
    <d v="2017-05-15T00:00:00"/>
    <d v="2017-05-20T00:00:00"/>
    <s v="Standard Class"/>
    <s v="SN-20710"/>
    <s v="Steve Nguyen"/>
    <s v="Home Office"/>
    <s v="United States"/>
    <s v="Jackson"/>
    <s v="Mississippi"/>
    <n v="39212"/>
    <x v="0"/>
    <s v="OFF-BI-10001718"/>
    <x v="1"/>
    <s v="Binders"/>
    <s v="GBC DocuBind P50 Personal Binding Machine"/>
    <n v="511.84"/>
    <n v="8"/>
    <n v="0.1"/>
    <n v="148.43"/>
    <n v="3"/>
    <x v="35"/>
    <n v="2"/>
    <x v="35"/>
  </r>
  <r>
    <n v="2097"/>
    <s v="US-2017-146570"/>
    <d v="2017-05-15T00:00:00"/>
    <d v="2017-05-20T00:00:00"/>
    <s v="Standard Class"/>
    <s v="SN-20710"/>
    <s v="Steve Nguyen"/>
    <s v="Home Office"/>
    <s v="United States"/>
    <s v="Jackson"/>
    <s v="Mississippi"/>
    <n v="39212"/>
    <x v="0"/>
    <s v="OFF-AR-10004602"/>
    <x v="1"/>
    <s v="Art"/>
    <s v="Boston KS Multi-Size Manual Pencil Sharpener"/>
    <n v="91.96"/>
    <n v="7"/>
    <n v="0"/>
    <n v="14.71"/>
    <n v="3"/>
    <x v="35"/>
    <n v="2"/>
    <x v="35"/>
  </r>
  <r>
    <n v="2098"/>
    <s v="US-2017-146570"/>
    <d v="2017-05-15T00:00:00"/>
    <d v="2017-05-20T00:00:00"/>
    <s v="Standard Class"/>
    <s v="SN-20710"/>
    <s v="Steve Nguyen"/>
    <s v="Home Office"/>
    <s v="United States"/>
    <s v="Jackson"/>
    <s v="Mississippi"/>
    <n v="39212"/>
    <x v="0"/>
    <s v="OFF-AR-10003856"/>
    <x v="1"/>
    <s v="Art"/>
    <s v="Newell 344"/>
    <n v="8.34"/>
    <n v="9"/>
    <n v="0.3"/>
    <n v="-1.08"/>
    <n v="3"/>
    <x v="35"/>
    <n v="2"/>
    <x v="35"/>
  </r>
  <r>
    <n v="2099"/>
    <s v="CA-2018-124401"/>
    <d v="2018-09-07T00:00:00"/>
    <d v="2018-09-12T00:00:00"/>
    <s v="Standard Class"/>
    <s v="RD-19900"/>
    <s v="Ruben Dartt"/>
    <s v="Consumer"/>
    <s v="United States"/>
    <s v="Portland"/>
    <s v="Oregon"/>
    <n v="97206"/>
    <x v="1"/>
    <s v="OFF-ST-10000649"/>
    <x v="1"/>
    <s v="Storage"/>
    <s v="Hanging Personal Folder File"/>
    <n v="37.68"/>
    <n v="5"/>
    <n v="0"/>
    <n v="12.43"/>
    <n v="2"/>
    <x v="15"/>
    <n v="3"/>
    <x v="15"/>
  </r>
  <r>
    <n v="2100"/>
    <s v="CA-2018-124401"/>
    <d v="2018-09-07T00:00:00"/>
    <d v="2018-09-12T00:00:00"/>
    <s v="Standard Class"/>
    <s v="RD-19900"/>
    <s v="Ruben Dartt"/>
    <s v="Consumer"/>
    <s v="United States"/>
    <s v="Portland"/>
    <s v="Oregon"/>
    <n v="97206"/>
    <x v="1"/>
    <s v="TEC-AC-10002926"/>
    <x v="2"/>
    <s v="Accessories"/>
    <s v="Logitech Wireless Marathon Mouse M705"/>
    <n v="279.94400000000002"/>
    <n v="7"/>
    <n v="0"/>
    <n v="53.19"/>
    <n v="2"/>
    <x v="15"/>
    <n v="3"/>
    <x v="15"/>
  </r>
  <r>
    <n v="2101"/>
    <s v="US-2015-140116"/>
    <d v="2015-03-10T00:00:00"/>
    <d v="2015-03-17T00:00:00"/>
    <s v="Standard Class"/>
    <s v="KT-16480"/>
    <s v="Kean Thornton"/>
    <s v="Consumer"/>
    <s v="United States"/>
    <s v="Denver"/>
    <s v="Colorado"/>
    <n v="80219"/>
    <x v="1"/>
    <s v="OFF-ST-10000078"/>
    <x v="1"/>
    <s v="Storage"/>
    <s v="Tennsco 6- and 18-Compartment Lockers"/>
    <n v="636.40800000000002"/>
    <n v="7"/>
    <n v="0.3"/>
    <n v="-197.29"/>
    <n v="2"/>
    <x v="34"/>
    <n v="1"/>
    <x v="34"/>
  </r>
  <r>
    <n v="2102"/>
    <s v="US-2015-140116"/>
    <d v="2015-03-10T00:00:00"/>
    <d v="2015-03-17T00:00:00"/>
    <s v="Standard Class"/>
    <s v="KT-16480"/>
    <s v="Kean Thornton"/>
    <s v="Consumer"/>
    <s v="United States"/>
    <s v="Denver"/>
    <s v="Colorado"/>
    <n v="80219"/>
    <x v="1"/>
    <s v="OFF-AR-10001044"/>
    <x v="1"/>
    <s v="Art"/>
    <s v="BOSTON Ranger #55 Pencil Sharpener, Black"/>
    <n v="83.168000000000006"/>
    <n v="8"/>
    <n v="0.2"/>
    <n v="15.8"/>
    <n v="2"/>
    <x v="34"/>
    <n v="1"/>
    <x v="34"/>
  </r>
  <r>
    <n v="2103"/>
    <s v="CA-2015-123295"/>
    <d v="2015-07-18T00:00:00"/>
    <d v="2015-07-18T00:00:00"/>
    <s v="Same Day"/>
    <s v="AH-10120"/>
    <s v="Adrian Hane"/>
    <s v="Home Office"/>
    <s v="United States"/>
    <s v="Tucson"/>
    <s v="Arizona"/>
    <n v="85705"/>
    <x v="1"/>
    <s v="FUR-CH-10002372"/>
    <x v="0"/>
    <s v="Chairs"/>
    <s v="Office Star - Ergonomically Designed Knee Chair"/>
    <n v="259.13600000000002"/>
    <n v="10"/>
    <n v="0"/>
    <n v="31.1"/>
    <n v="1"/>
    <x v="39"/>
    <n v="3"/>
    <x v="39"/>
  </r>
  <r>
    <n v="2104"/>
    <s v="CA-2018-167101"/>
    <d v="2018-03-24T00:00:00"/>
    <d v="2018-03-28T00:00:00"/>
    <s v="Second Class"/>
    <s v="BM-11650"/>
    <s v="Brian Moss"/>
    <s v="Corporate"/>
    <s v="United States"/>
    <s v="New York City"/>
    <s v="New York"/>
    <n v="10009"/>
    <x v="3"/>
    <s v="OFF-PA-10000357"/>
    <x v="1"/>
    <s v="Paper"/>
    <s v="Xerox 1888"/>
    <n v="221.92"/>
    <n v="1"/>
    <n v="0.1"/>
    <n v="44.38"/>
    <n v="2"/>
    <x v="42"/>
    <n v="1"/>
    <x v="42"/>
  </r>
  <r>
    <n v="2105"/>
    <s v="CA-2018-167101"/>
    <d v="2018-03-24T00:00:00"/>
    <d v="2018-03-28T00:00:00"/>
    <s v="Second Class"/>
    <s v="BM-11650"/>
    <s v="Brian Moss"/>
    <s v="Corporate"/>
    <s v="United States"/>
    <s v="New York City"/>
    <s v="New York"/>
    <n v="10009"/>
    <x v="3"/>
    <s v="TEC-AC-10001266"/>
    <x v="2"/>
    <s v="Accessories"/>
    <s v="Memorex Micro Travel Drive 8 GB"/>
    <n v="26"/>
    <n v="4"/>
    <n v="0.1"/>
    <n v="2.86"/>
    <n v="2"/>
    <x v="42"/>
    <n v="1"/>
    <x v="42"/>
  </r>
  <r>
    <n v="2106"/>
    <s v="US-2015-167633"/>
    <d v="2015-09-30T00:00:00"/>
    <d v="2015-10-05T00:00:00"/>
    <s v="Standard Class"/>
    <s v="BW-11200"/>
    <s v="Ben Wallace"/>
    <s v="Consumer"/>
    <s v="United States"/>
    <s v="Boynton Beach"/>
    <s v="Florida"/>
    <n v="33437"/>
    <x v="0"/>
    <s v="OFF-PA-10004888"/>
    <x v="1"/>
    <s v="Paper"/>
    <s v="Xerox 217"/>
    <n v="15.552"/>
    <n v="1"/>
    <n v="0.3"/>
    <n v="-0.78"/>
    <n v="1"/>
    <x v="30"/>
    <n v="3"/>
    <x v="30"/>
  </r>
  <r>
    <n v="2107"/>
    <s v="US-2015-152723"/>
    <d v="2015-09-26T00:00:00"/>
    <d v="2015-09-26T00:00:00"/>
    <s v="Same Day"/>
    <s v="HG-14965"/>
    <s v="Henry Goldwyn"/>
    <s v="Corporate"/>
    <s v="United States"/>
    <s v="Mesquite"/>
    <s v="Texas"/>
    <n v="75150"/>
    <x v="2"/>
    <s v="OFF-BI-10003460"/>
    <x v="1"/>
    <s v="Binders"/>
    <s v="Acco 3-Hole Punch"/>
    <n v="0.876"/>
    <n v="10"/>
    <n v="0.2"/>
    <n v="0.3"/>
    <n v="1"/>
    <x v="30"/>
    <n v="3"/>
    <x v="30"/>
  </r>
  <r>
    <n v="2108"/>
    <s v="CA-2016-164882"/>
    <d v="2016-10-31T00:00:00"/>
    <d v="2016-10-31T00:00:00"/>
    <s v="Same Day"/>
    <s v="SG-20080"/>
    <s v="Sandra Glassco"/>
    <s v="Consumer"/>
    <s v="United States"/>
    <s v="Redlands"/>
    <s v="California"/>
    <n v="92374"/>
    <x v="1"/>
    <s v="OFF-PA-10000157"/>
    <x v="1"/>
    <s v="Paper"/>
    <s v="Xerox 191"/>
    <n v="19.98"/>
    <n v="7"/>
    <n v="0"/>
    <n v="5.19"/>
    <n v="9"/>
    <x v="2"/>
    <n v="4"/>
    <x v="2"/>
  </r>
  <r>
    <n v="2109"/>
    <s v="CA-2016-164882"/>
    <d v="2016-10-31T00:00:00"/>
    <d v="2016-10-31T00:00:00"/>
    <s v="Same Day"/>
    <s v="SG-20080"/>
    <s v="Sandra Glassco"/>
    <s v="Consumer"/>
    <s v="United States"/>
    <s v="Redlands"/>
    <s v="California"/>
    <n v="92374"/>
    <x v="1"/>
    <s v="OFF-BI-10004519"/>
    <x v="1"/>
    <s v="Binders"/>
    <s v="GBC DocuBind P100 Manual Binding Machine"/>
    <n v="398.35199999999998"/>
    <n v="2"/>
    <n v="0.3"/>
    <n v="-51.79"/>
    <n v="9"/>
    <x v="2"/>
    <n v="4"/>
    <x v="2"/>
  </r>
  <r>
    <n v="2110"/>
    <s v="CA-2016-164882"/>
    <d v="2016-10-31T00:00:00"/>
    <d v="2016-10-31T00:00:00"/>
    <s v="Same Day"/>
    <s v="SG-20080"/>
    <s v="Sandra Glassco"/>
    <s v="Consumer"/>
    <s v="United States"/>
    <s v="Redlands"/>
    <s v="California"/>
    <n v="92374"/>
    <x v="1"/>
    <s v="OFF-AR-10004272"/>
    <x v="1"/>
    <s v="Art"/>
    <s v="Newell 308"/>
    <n v="5.04"/>
    <n v="8"/>
    <n v="0"/>
    <n v="0.6"/>
    <n v="9"/>
    <x v="2"/>
    <n v="4"/>
    <x v="2"/>
  </r>
  <r>
    <n v="2111"/>
    <s v="CA-2016-164882"/>
    <d v="2016-10-31T00:00:00"/>
    <d v="2016-10-31T00:00:00"/>
    <s v="Same Day"/>
    <s v="SG-20080"/>
    <s v="Sandra Glassco"/>
    <s v="Consumer"/>
    <s v="United States"/>
    <s v="Redlands"/>
    <s v="California"/>
    <n v="92374"/>
    <x v="1"/>
    <s v="OFF-FA-10000585"/>
    <x v="1"/>
    <s v="Fasteners"/>
    <s v="OIC Bulk Pack Metal Binder Clips"/>
    <n v="17.45"/>
    <n v="4"/>
    <n v="0"/>
    <n v="3.14"/>
    <n v="9"/>
    <x v="2"/>
    <n v="4"/>
    <x v="2"/>
  </r>
  <r>
    <n v="2112"/>
    <s v="CA-2016-164882"/>
    <d v="2016-10-31T00:00:00"/>
    <d v="2016-10-31T00:00:00"/>
    <s v="Same Day"/>
    <s v="SG-20080"/>
    <s v="Sandra Glassco"/>
    <s v="Consumer"/>
    <s v="United States"/>
    <s v="Redlands"/>
    <s v="California"/>
    <n v="92374"/>
    <x v="1"/>
    <s v="FUR-CH-10004218"/>
    <x v="0"/>
    <s v="Chairs"/>
    <s v="Global Fabric Manager's Chair, Dark Gray"/>
    <n v="323.13600000000002"/>
    <n v="6"/>
    <n v="0"/>
    <n v="71.09"/>
    <n v="9"/>
    <x v="2"/>
    <n v="4"/>
    <x v="2"/>
  </r>
  <r>
    <n v="2113"/>
    <s v="CA-2016-164882"/>
    <d v="2016-10-31T00:00:00"/>
    <d v="2016-10-31T00:00:00"/>
    <s v="Same Day"/>
    <s v="SG-20080"/>
    <s v="Sandra Glassco"/>
    <s v="Consumer"/>
    <s v="United States"/>
    <s v="Redlands"/>
    <s v="California"/>
    <n v="92374"/>
    <x v="1"/>
    <s v="OFF-SU-10004231"/>
    <x v="1"/>
    <s v="Supplies"/>
    <s v="Acme Tagit Stainless Steel Antibacterial Scissors"/>
    <n v="29.7"/>
    <n v="9"/>
    <n v="0.3"/>
    <n v="-7.43"/>
    <n v="9"/>
    <x v="2"/>
    <n v="4"/>
    <x v="2"/>
  </r>
  <r>
    <n v="2114"/>
    <s v="CA-2016-164882"/>
    <d v="2016-10-31T00:00:00"/>
    <d v="2016-10-31T00:00:00"/>
    <s v="Same Day"/>
    <s v="SG-20080"/>
    <s v="Sandra Glassco"/>
    <s v="Consumer"/>
    <s v="United States"/>
    <s v="Redlands"/>
    <s v="California"/>
    <n v="92374"/>
    <x v="1"/>
    <s v="TEC-PH-10001578"/>
    <x v="2"/>
    <s v="Phones"/>
    <s v="Polycom SoundStation2 EX ConferenceÂ phone"/>
    <n v="1295.8399999999999"/>
    <n v="10"/>
    <n v="0.2"/>
    <n v="103.67"/>
    <n v="9"/>
    <x v="2"/>
    <n v="4"/>
    <x v="2"/>
  </r>
  <r>
    <n v="2115"/>
    <s v="CA-2016-164882"/>
    <d v="2016-10-31T00:00:00"/>
    <d v="2016-10-31T00:00:00"/>
    <s v="Same Day"/>
    <s v="SG-20080"/>
    <s v="Sandra Glassco"/>
    <s v="Consumer"/>
    <s v="United States"/>
    <s v="Redlands"/>
    <s v="California"/>
    <n v="92374"/>
    <x v="1"/>
    <s v="OFF-ST-10003638"/>
    <x v="1"/>
    <s v="Storage"/>
    <s v="Mobile Personal File Cube"/>
    <n v="46.84"/>
    <n v="4"/>
    <n v="0"/>
    <n v="14.05"/>
    <n v="9"/>
    <x v="2"/>
    <n v="4"/>
    <x v="2"/>
  </r>
  <r>
    <n v="2116"/>
    <s v="CA-2016-164882"/>
    <d v="2016-10-31T00:00:00"/>
    <d v="2016-10-31T00:00:00"/>
    <s v="Same Day"/>
    <s v="SG-20080"/>
    <s v="Sandra Glassco"/>
    <s v="Consumer"/>
    <s v="United States"/>
    <s v="Redlands"/>
    <s v="California"/>
    <n v="92374"/>
    <x v="1"/>
    <s v="FUR-BO-10002213"/>
    <x v="0"/>
    <s v="Bookcases"/>
    <s v="DMI Eclipse Executive Suite Bookcases"/>
    <n v="425.83300000000003"/>
    <n v="1"/>
    <n v="0"/>
    <n v="72.39"/>
    <n v="9"/>
    <x v="2"/>
    <n v="4"/>
    <x v="2"/>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n v="209.67"/>
    <n v="10"/>
    <n v="0"/>
    <n v="23.06"/>
    <n v="1"/>
    <x v="2"/>
    <n v="4"/>
    <x v="2"/>
  </r>
  <r>
    <n v="2118"/>
    <s v="CA-2017-130267"/>
    <d v="2017-09-19T00:00:00"/>
    <d v="2017-09-23T00:00:00"/>
    <s v="Standard Class"/>
    <s v="SW-20245"/>
    <s v="Scot Wooten"/>
    <s v="Consumer"/>
    <s v="United States"/>
    <s v="Stockton"/>
    <s v="California"/>
    <n v="95207"/>
    <x v="1"/>
    <s v="OFF-PA-10002222"/>
    <x v="1"/>
    <s v="Paper"/>
    <s v="Xerox Color Copier Paper, 11&quot; x 17&quot;, Ream"/>
    <n v="159.88"/>
    <n v="8"/>
    <n v="0"/>
    <n v="7.99"/>
    <n v="1"/>
    <x v="21"/>
    <n v="3"/>
    <x v="21"/>
  </r>
  <r>
    <n v="2119"/>
    <s v="CA-2018-155460"/>
    <d v="2018-04-13T00:00:00"/>
    <d v="2018-04-15T00:00:00"/>
    <s v="First Class"/>
    <s v="RW-19630"/>
    <s v="Rob Williams"/>
    <s v="Corporate"/>
    <s v="United States"/>
    <s v="Seattle"/>
    <s v="Washington"/>
    <n v="98105"/>
    <x v="1"/>
    <s v="OFF-PA-10002479"/>
    <x v="1"/>
    <s v="Paper"/>
    <s v="Xerox 4200 Series MultiUse Premium Copy Paper (20Lb. and 84 Bright)"/>
    <n v="5.28"/>
    <n v="7"/>
    <n v="0"/>
    <n v="1.27"/>
    <n v="2"/>
    <x v="4"/>
    <n v="2"/>
    <x v="4"/>
  </r>
  <r>
    <n v="2120"/>
    <s v="CA-2018-155460"/>
    <d v="2018-04-13T00:00:00"/>
    <d v="2018-04-15T00:00:00"/>
    <s v="First Class"/>
    <s v="RW-19630"/>
    <s v="Rob Williams"/>
    <s v="Corporate"/>
    <s v="United States"/>
    <s v="Seattle"/>
    <s v="Washington"/>
    <n v="98105"/>
    <x v="1"/>
    <s v="OFF-BI-10003091"/>
    <x v="1"/>
    <s v="Binders"/>
    <s v="GBC DocuBind TL200 Manual Binding Machine"/>
    <n v="895.92"/>
    <n v="4"/>
    <n v="0.2"/>
    <n v="304.61"/>
    <n v="2"/>
    <x v="4"/>
    <n v="2"/>
    <x v="4"/>
  </r>
  <r>
    <n v="2121"/>
    <s v="US-2018-168690"/>
    <d v="2018-01-07T00:00:00"/>
    <d v="2018-01-13T00:00:00"/>
    <s v="Standard Class"/>
    <s v="TS-21085"/>
    <s v="Thais Sissman"/>
    <s v="Consumer"/>
    <s v="United States"/>
    <s v="Ormond Beach"/>
    <s v="Florida"/>
    <n v="32174"/>
    <x v="0"/>
    <s v="OFF-BI-10000145"/>
    <x v="1"/>
    <s v="Binders"/>
    <s v="Zipper Ring Binder Pockets"/>
    <n v="2.8079999999999998"/>
    <n v="7"/>
    <n v="0.1"/>
    <n v="0.76"/>
    <n v="1"/>
    <x v="44"/>
    <n v="1"/>
    <x v="44"/>
  </r>
  <r>
    <n v="2122"/>
    <s v="CA-2018-158246"/>
    <d v="2018-11-09T00:00:00"/>
    <d v="2018-11-11T00:00:00"/>
    <s v="First Class"/>
    <s v="JB-15400"/>
    <s v="Jennifer Braxton"/>
    <s v="Corporate"/>
    <s v="United States"/>
    <s v="Sunnyvale"/>
    <s v="California"/>
    <n v="94086"/>
    <x v="1"/>
    <s v="FUR-CH-10003061"/>
    <x v="0"/>
    <s v="Chairs"/>
    <s v="Global Leather Task Chair, Black"/>
    <n v="215.976"/>
    <n v="7"/>
    <n v="0"/>
    <n v="53.99"/>
    <n v="1"/>
    <x v="23"/>
    <n v="4"/>
    <x v="23"/>
  </r>
  <r>
    <n v="2123"/>
    <s v="CA-2018-167381"/>
    <d v="2018-09-22T00:00:00"/>
    <d v="2018-09-24T00:00:00"/>
    <s v="Second Class"/>
    <s v="EH-14005"/>
    <s v="Erica Hernandez"/>
    <s v="Home Office"/>
    <s v="United States"/>
    <s v="Lansing"/>
    <s v="Michigan"/>
    <n v="48911"/>
    <x v="2"/>
    <s v="FUR-BO-10001972"/>
    <x v="0"/>
    <s v="Bookcases"/>
    <s v="O'Sullivan 4-Shelf Bookcase in Odessa Pine"/>
    <n v="241.96"/>
    <n v="6"/>
    <n v="0.2"/>
    <n v="48.39"/>
    <n v="2"/>
    <x v="15"/>
    <n v="3"/>
    <x v="15"/>
  </r>
  <r>
    <n v="2124"/>
    <s v="CA-2018-167381"/>
    <d v="2018-09-22T00:00:00"/>
    <d v="2018-09-24T00:00:00"/>
    <s v="Second Class"/>
    <s v="EH-14005"/>
    <s v="Erica Hernandez"/>
    <s v="Home Office"/>
    <s v="United States"/>
    <s v="Lansing"/>
    <s v="Michigan"/>
    <n v="48911"/>
    <x v="2"/>
    <s v="OFF-LA-10000134"/>
    <x v="1"/>
    <s v="Labels"/>
    <s v="Avery 511"/>
    <n v="27.72"/>
    <n v="4"/>
    <n v="0.1"/>
    <n v="1.39"/>
    <n v="2"/>
    <x v="15"/>
    <n v="3"/>
    <x v="15"/>
  </r>
  <r>
    <n v="2125"/>
    <s v="CA-2018-144862"/>
    <d v="2018-12-01T00:00:00"/>
    <d v="2018-12-05T00:00:00"/>
    <s v="Standard Class"/>
    <s v="EH-14005"/>
    <s v="Erica Hernandez"/>
    <s v="Home Office"/>
    <s v="United States"/>
    <s v="Philadelphia"/>
    <s v="Pennsylvania"/>
    <n v="19143"/>
    <x v="3"/>
    <s v="OFF-EN-10003040"/>
    <x v="1"/>
    <s v="Envelopes"/>
    <s v="Quality Park Security Envelopes"/>
    <n v="104.68"/>
    <n v="3"/>
    <n v="0.3"/>
    <n v="-16.75"/>
    <n v="2"/>
    <x v="22"/>
    <n v="4"/>
    <x v="22"/>
  </r>
  <r>
    <n v="2126"/>
    <s v="CA-2018-144862"/>
    <d v="2018-12-01T00:00:00"/>
    <d v="2018-12-05T00:00:00"/>
    <s v="Standard Class"/>
    <s v="EH-14005"/>
    <s v="Erica Hernandez"/>
    <s v="Home Office"/>
    <s v="United States"/>
    <s v="Philadelphia"/>
    <s v="Pennsylvania"/>
    <n v="19143"/>
    <x v="3"/>
    <s v="TEC-PH-10000923"/>
    <x v="2"/>
    <s v="Phones"/>
    <s v="Belkin SportFit Armband For iPhone 5s/5c, Fuchsia"/>
    <n v="62.957999999999998"/>
    <n v="3"/>
    <n v="0"/>
    <n v="6.93"/>
    <n v="2"/>
    <x v="22"/>
    <n v="4"/>
    <x v="22"/>
  </r>
  <r>
    <n v="2127"/>
    <s v="CA-2015-126032"/>
    <d v="2015-06-23T00:00:00"/>
    <d v="2015-06-28T00:00:00"/>
    <s v="Standard Class"/>
    <s v="BS-11665"/>
    <s v="Brian Stugart"/>
    <s v="Consumer"/>
    <s v="United States"/>
    <s v="Philadelphia"/>
    <s v="Pennsylvania"/>
    <n v="19143"/>
    <x v="3"/>
    <s v="TEC-AC-10000158"/>
    <x v="2"/>
    <s v="Accessories"/>
    <s v="Sony 64GB Class 10 Micro SDHC R40 Memory Card"/>
    <n v="86.376000000000005"/>
    <n v="1"/>
    <n v="0.3"/>
    <n v="-18.14"/>
    <n v="1"/>
    <x v="3"/>
    <n v="2"/>
    <x v="3"/>
  </r>
  <r>
    <n v="2128"/>
    <s v="CA-2016-134859"/>
    <d v="2016-10-04T00:00:00"/>
    <d v="2016-10-09T00:00:00"/>
    <s v="Standard Class"/>
    <s v="JK-16120"/>
    <s v="Julie Kriz"/>
    <s v="Home Office"/>
    <s v="United States"/>
    <s v="Philadelphia"/>
    <s v="Pennsylvania"/>
    <n v="19134"/>
    <x v="3"/>
    <s v="FUR-FU-10003623"/>
    <x v="0"/>
    <s v="Furnishings"/>
    <s v="DataProducts Ampli Magnifier Task Lamp, Black,"/>
    <n v="64.944000000000003"/>
    <n v="4"/>
    <n v="0"/>
    <n v="9.09"/>
    <n v="2"/>
    <x v="2"/>
    <n v="4"/>
    <x v="2"/>
  </r>
  <r>
    <n v="2129"/>
    <s v="CA-2016-134859"/>
    <d v="2016-10-04T00:00:00"/>
    <d v="2016-10-09T00:00:00"/>
    <s v="Standard Class"/>
    <s v="JK-16120"/>
    <s v="Julie Kriz"/>
    <s v="Home Office"/>
    <s v="United States"/>
    <s v="Philadelphia"/>
    <s v="Pennsylvania"/>
    <n v="19134"/>
    <x v="3"/>
    <s v="OFF-PA-10001293"/>
    <x v="1"/>
    <s v="Paper"/>
    <s v="Xerox 1946"/>
    <n v="20.736000000000001"/>
    <n v="4"/>
    <n v="0.1"/>
    <n v="6.84"/>
    <n v="2"/>
    <x v="2"/>
    <n v="4"/>
    <x v="2"/>
  </r>
  <r>
    <n v="2130"/>
    <s v="US-2015-114188"/>
    <d v="2015-05-20T00:00:00"/>
    <d v="2015-05-22T00:00:00"/>
    <s v="Second Class"/>
    <s v="RF-19345"/>
    <s v="Randy Ferguson"/>
    <s v="Corporate"/>
    <s v="United States"/>
    <s v="Dover"/>
    <s v="New Hampshire"/>
    <n v="3820"/>
    <x v="3"/>
    <s v="OFF-AP-10000124"/>
    <x v="1"/>
    <s v="Appliances"/>
    <s v="Acco 6 Outlet Guardian Basic Surge Suppressor"/>
    <n v="33.28"/>
    <n v="10"/>
    <n v="0"/>
    <n v="9.98"/>
    <n v="3"/>
    <x v="8"/>
    <n v="2"/>
    <x v="8"/>
  </r>
  <r>
    <n v="2131"/>
    <s v="US-2015-114188"/>
    <d v="2015-05-20T00:00:00"/>
    <d v="2015-05-22T00:00:00"/>
    <s v="Second Class"/>
    <s v="RF-19345"/>
    <s v="Randy Ferguson"/>
    <s v="Corporate"/>
    <s v="United States"/>
    <s v="Dover"/>
    <s v="New Hampshire"/>
    <n v="3820"/>
    <x v="3"/>
    <s v="OFF-AR-10004511"/>
    <x v="1"/>
    <s v="Art"/>
    <s v="Sanford Colorific Scented Colored Pencils, 12/Pack"/>
    <n v="38.520000000000003"/>
    <n v="3"/>
    <n v="0.2"/>
    <n v="11.17"/>
    <n v="3"/>
    <x v="8"/>
    <n v="2"/>
    <x v="8"/>
  </r>
  <r>
    <n v="2132"/>
    <s v="US-2015-114188"/>
    <d v="2015-05-20T00:00:00"/>
    <d v="2015-05-22T00:00:00"/>
    <s v="Second Class"/>
    <s v="RF-19345"/>
    <s v="Randy Ferguson"/>
    <s v="Corporate"/>
    <s v="United States"/>
    <s v="Dover"/>
    <s v="New Hampshire"/>
    <n v="3820"/>
    <x v="3"/>
    <s v="FUR-FU-10000076"/>
    <x v="0"/>
    <s v="Furnishings"/>
    <s v="24-Hour Round Wall Clock"/>
    <n v="139.86000000000001"/>
    <n v="5"/>
    <n v="0.3"/>
    <n v="-37.76"/>
    <n v="3"/>
    <x v="8"/>
    <n v="2"/>
    <x v="8"/>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n v="19.649999999999999"/>
    <n v="10"/>
    <n v="0.1"/>
    <n v="1.38"/>
    <n v="1"/>
    <x v="6"/>
    <n v="4"/>
    <x v="6"/>
  </r>
  <r>
    <n v="2134"/>
    <s v="CA-2016-122210"/>
    <d v="2016-11-30T00:00:00"/>
    <d v="2016-12-04T00:00:00"/>
    <s v="Standard Class"/>
    <s v="WB-21850"/>
    <s v="William Brown"/>
    <s v="Consumer"/>
    <s v="United States"/>
    <s v="Philadelphia"/>
    <s v="Pennsylvania"/>
    <n v="19134"/>
    <x v="3"/>
    <s v="OFF-BI-10003656"/>
    <x v="1"/>
    <s v="Binders"/>
    <s v="Fellowes PB200 Plastic Comb Binding Machine"/>
    <n v="152.99100000000001"/>
    <n v="7"/>
    <n v="0"/>
    <n v="9.18"/>
    <n v="3"/>
    <x v="6"/>
    <n v="4"/>
    <x v="6"/>
  </r>
  <r>
    <n v="2135"/>
    <s v="CA-2016-122210"/>
    <d v="2016-11-30T00:00:00"/>
    <d v="2016-12-04T00:00:00"/>
    <s v="Standard Class"/>
    <s v="WB-21850"/>
    <s v="William Brown"/>
    <s v="Consumer"/>
    <s v="United States"/>
    <s v="Philadelphia"/>
    <s v="Pennsylvania"/>
    <n v="19134"/>
    <x v="3"/>
    <s v="OFF-FA-10000053"/>
    <x v="1"/>
    <s v="Fasteners"/>
    <s v="Revere Boxed Rubber Bands by Revere"/>
    <n v="10.584"/>
    <n v="9"/>
    <n v="0.1"/>
    <n v="1.1599999999999999"/>
    <n v="3"/>
    <x v="6"/>
    <n v="4"/>
    <x v="6"/>
  </r>
  <r>
    <n v="2136"/>
    <s v="CA-2016-122210"/>
    <d v="2016-11-30T00:00:00"/>
    <d v="2016-12-04T00:00:00"/>
    <s v="Standard Class"/>
    <s v="WB-21850"/>
    <s v="William Brown"/>
    <s v="Consumer"/>
    <s v="United States"/>
    <s v="Philadelphia"/>
    <s v="Pennsylvania"/>
    <n v="19134"/>
    <x v="3"/>
    <s v="TEC-PH-10002807"/>
    <x v="2"/>
    <s v="Phones"/>
    <s v="Motorla HX550 Universal Bluetooth Headset"/>
    <n v="94.92"/>
    <n v="1"/>
    <n v="0"/>
    <n v="14.24"/>
    <n v="3"/>
    <x v="6"/>
    <n v="4"/>
    <x v="6"/>
  </r>
  <r>
    <n v="2137"/>
    <s v="CA-2016-156377"/>
    <d v="2016-12-31T00:00:00"/>
    <d v="2017-01-05T00:00:00"/>
    <s v="Standard Class"/>
    <s v="TB-21625"/>
    <s v="Trudy Brown"/>
    <s v="Consumer"/>
    <s v="United States"/>
    <s v="Grand Prairie"/>
    <s v="Texas"/>
    <n v="75051"/>
    <x v="2"/>
    <s v="FUR-FU-10002364"/>
    <x v="0"/>
    <s v="Furnishings"/>
    <s v="Eldon Expressions Wood Desk Accessories, Oak"/>
    <n v="14.76"/>
    <n v="7"/>
    <n v="0.1"/>
    <n v="3.39"/>
    <n v="2"/>
    <x v="14"/>
    <n v="4"/>
    <x v="14"/>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n v="3.6560000000000001"/>
    <n v="6"/>
    <n v="0.1"/>
    <n v="0.48"/>
    <n v="2"/>
    <x v="14"/>
    <n v="4"/>
    <x v="14"/>
  </r>
  <r>
    <n v="2139"/>
    <s v="US-2018-157896"/>
    <d v="2018-11-16T00:00:00"/>
    <d v="2018-11-16T00:00:00"/>
    <s v="Same Day"/>
    <s v="CB-12415"/>
    <s v="Christy Brittain"/>
    <s v="Consumer"/>
    <s v="United States"/>
    <s v="New York City"/>
    <s v="New York"/>
    <n v="10009"/>
    <x v="3"/>
    <s v="OFF-PA-10004092"/>
    <x v="1"/>
    <s v="Paper"/>
    <s v="Tops Green Bar Computer Printout Paper"/>
    <n v="146.82"/>
    <n v="10"/>
    <n v="0.2"/>
    <n v="26.43"/>
    <n v="1"/>
    <x v="23"/>
    <n v="4"/>
    <x v="23"/>
  </r>
  <r>
    <n v="2140"/>
    <s v="CA-2015-159520"/>
    <d v="2015-06-06T00:00:00"/>
    <d v="2015-06-11T00:00:00"/>
    <s v="Standard Class"/>
    <s v="GT-14635"/>
    <s v="Grant Thornton"/>
    <s v="Corporate"/>
    <s v="United States"/>
    <s v="Long Beach"/>
    <s v="New York"/>
    <n v="11561"/>
    <x v="3"/>
    <s v="OFF-BI-10003982"/>
    <x v="1"/>
    <s v="Binders"/>
    <s v="Wilson Jones Century Plastic Molded Ring Binders"/>
    <n v="149.54400000000001"/>
    <n v="10"/>
    <n v="0.1"/>
    <n v="32.9"/>
    <n v="3"/>
    <x v="3"/>
    <n v="2"/>
    <x v="3"/>
  </r>
  <r>
    <n v="2141"/>
    <s v="CA-2015-159520"/>
    <d v="2015-06-06T00:00:00"/>
    <d v="2015-06-11T00:00:00"/>
    <s v="Standard Class"/>
    <s v="GT-14635"/>
    <s v="Grant Thornton"/>
    <s v="Corporate"/>
    <s v="United States"/>
    <s v="Long Beach"/>
    <s v="New York"/>
    <n v="11561"/>
    <x v="3"/>
    <s v="OFF-SU-10001664"/>
    <x v="1"/>
    <s v="Supplies"/>
    <s v="Acme Office Executive Series Stainless Steel Trimmers"/>
    <n v="17.14"/>
    <n v="9"/>
    <n v="0.1"/>
    <n v="4.1100000000000003"/>
    <n v="3"/>
    <x v="3"/>
    <n v="2"/>
    <x v="3"/>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n v="991.76400000000001"/>
    <n v="3"/>
    <n v="0.1"/>
    <n v="69.42"/>
    <n v="3"/>
    <x v="3"/>
    <n v="2"/>
    <x v="3"/>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n v="30.48"/>
    <n v="1"/>
    <n v="0.2"/>
    <n v="3.66"/>
    <n v="3"/>
    <x v="21"/>
    <n v="3"/>
    <x v="21"/>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n v="23.988"/>
    <n v="4"/>
    <n v="0.2"/>
    <n v="3.12"/>
    <n v="3"/>
    <x v="21"/>
    <n v="3"/>
    <x v="21"/>
  </r>
  <r>
    <n v="2145"/>
    <s v="CA-2017-155481"/>
    <d v="2017-09-01T00:00:00"/>
    <d v="2017-09-05T00:00:00"/>
    <s v="Standard Class"/>
    <s v="DK-13225"/>
    <s v="Dean Katz"/>
    <s v="Corporate"/>
    <s v="United States"/>
    <s v="Philadelphia"/>
    <s v="Pennsylvania"/>
    <n v="19140"/>
    <x v="3"/>
    <s v="OFF-FA-10002780"/>
    <x v="1"/>
    <s v="Fasteners"/>
    <s v="Staples"/>
    <n v="16.687999999999999"/>
    <n v="8"/>
    <n v="0"/>
    <n v="5.67"/>
    <n v="3"/>
    <x v="21"/>
    <n v="3"/>
    <x v="21"/>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n v="422.05799999999999"/>
    <n v="1"/>
    <n v="0.2"/>
    <n v="25.32"/>
    <n v="3"/>
    <x v="1"/>
    <n v="2"/>
    <x v="1"/>
  </r>
  <r>
    <n v="2147"/>
    <s v="US-2017-152051"/>
    <d v="2017-06-25T00:00:00"/>
    <d v="2017-06-29T00:00:00"/>
    <s v="Standard Class"/>
    <s v="TS-21160"/>
    <s v="Theresa Swint"/>
    <s v="Corporate"/>
    <s v="United States"/>
    <s v="York"/>
    <s v="Pennsylvania"/>
    <n v="17403"/>
    <x v="3"/>
    <s v="OFF-BI-10004781"/>
    <x v="1"/>
    <s v="Binders"/>
    <s v="GBC Wire Binding Strips"/>
    <n v="38.088000000000001"/>
    <n v="10"/>
    <n v="0.3"/>
    <n v="-2.29"/>
    <n v="3"/>
    <x v="1"/>
    <n v="2"/>
    <x v="1"/>
  </r>
  <r>
    <n v="2148"/>
    <s v="US-2017-152051"/>
    <d v="2017-06-25T00:00:00"/>
    <d v="2017-06-29T00:00:00"/>
    <s v="Standard Class"/>
    <s v="TS-21160"/>
    <s v="Theresa Swint"/>
    <s v="Corporate"/>
    <s v="United States"/>
    <s v="York"/>
    <s v="Pennsylvania"/>
    <n v="17403"/>
    <x v="3"/>
    <s v="OFF-ST-10001713"/>
    <x v="1"/>
    <s v="Storage"/>
    <s v="Gould Plastics 9-Pocket Panel Bin, 18-3/8w x 5-1/4d x 20-1/2h, Black"/>
    <n v="254.352"/>
    <n v="4"/>
    <n v="0.3"/>
    <n v="-71.22"/>
    <n v="3"/>
    <x v="1"/>
    <n v="2"/>
    <x v="1"/>
  </r>
  <r>
    <n v="2149"/>
    <s v="CA-2015-141607"/>
    <d v="2015-12-12T00:00:00"/>
    <d v="2015-12-17T00:00:00"/>
    <s v="Standard Class"/>
    <s v="WB-21850"/>
    <s v="William Brown"/>
    <s v="Consumer"/>
    <s v="United States"/>
    <s v="Concord"/>
    <s v="California"/>
    <n v="94521"/>
    <x v="1"/>
    <s v="FUR-FU-10003975"/>
    <x v="0"/>
    <s v="Furnishings"/>
    <s v="Eldon Advantage Chair Mats for Low to Medium Pile Carpets"/>
    <n v="43.31"/>
    <n v="6"/>
    <n v="0.1"/>
    <n v="6.5"/>
    <n v="1"/>
    <x v="20"/>
    <n v="4"/>
    <x v="20"/>
  </r>
  <r>
    <n v="2150"/>
    <s v="CA-2018-102771"/>
    <d v="2018-03-31T00:00:00"/>
    <d v="2018-04-05T00:00:00"/>
    <s v="Standard Class"/>
    <s v="DO-13435"/>
    <s v="Denny Ordway"/>
    <s v="Consumer"/>
    <s v="United States"/>
    <s v="New York City"/>
    <s v="New York"/>
    <n v="10035"/>
    <x v="3"/>
    <s v="TEC-PH-10001536"/>
    <x v="2"/>
    <s v="Phones"/>
    <s v="Spigen Samsung Galaxy S5 Case Wallet"/>
    <n v="84.95"/>
    <n v="6"/>
    <n v="0.3"/>
    <n v="-16.14"/>
    <n v="1"/>
    <x v="42"/>
    <n v="1"/>
    <x v="42"/>
  </r>
  <r>
    <n v="2151"/>
    <s v="US-2018-139969"/>
    <d v="2018-11-19T00:00:00"/>
    <d v="2018-11-26T00:00:00"/>
    <s v="Standard Class"/>
    <s v="AF-10870"/>
    <s v="Art Ferguson"/>
    <s v="Consumer"/>
    <s v="United States"/>
    <s v="College Station"/>
    <s v="Texas"/>
    <n v="77840"/>
    <x v="2"/>
    <s v="FUR-CH-10001973"/>
    <x v="0"/>
    <s v="Chairs"/>
    <s v="Office Star Flex Back Scooter Chair with White Frame"/>
    <n v="233.05799999999999"/>
    <n v="7"/>
    <n v="0.2"/>
    <n v="67.59"/>
    <n v="1"/>
    <x v="23"/>
    <n v="4"/>
    <x v="23"/>
  </r>
  <r>
    <n v="2152"/>
    <s v="CA-2015-167360"/>
    <d v="2015-11-24T00:00:00"/>
    <d v="2015-11-29T00:00:00"/>
    <s v="Second Class"/>
    <s v="RB-19435"/>
    <s v="Richard Bierner"/>
    <s v="Consumer"/>
    <s v="United States"/>
    <s v="Saint Louis"/>
    <s v="Missouri"/>
    <n v="63116"/>
    <x v="2"/>
    <s v="TEC-AC-10001772"/>
    <x v="2"/>
    <s v="Accessories"/>
    <s v="Memorex Mini Travel Drive 16 GB USB 2.0 Flash Drive"/>
    <n v="111.79"/>
    <n v="10"/>
    <n v="0.3"/>
    <n v="-34.65"/>
    <n v="1"/>
    <x v="7"/>
    <n v="4"/>
    <x v="7"/>
  </r>
  <r>
    <n v="2153"/>
    <s v="CA-2016-123505"/>
    <d v="2016-11-22T00:00:00"/>
    <d v="2016-11-26T00:00:00"/>
    <s v="Standard Class"/>
    <s v="AR-10540"/>
    <s v="Andy Reiter"/>
    <s v="Consumer"/>
    <s v="United States"/>
    <s v="Quincy"/>
    <s v="Massachusetts"/>
    <n v="2169"/>
    <x v="3"/>
    <s v="OFF-PA-10002586"/>
    <x v="1"/>
    <s v="Paper"/>
    <s v="Xerox 1970"/>
    <n v="14.94"/>
    <n v="5"/>
    <n v="0.3"/>
    <n v="-2.84"/>
    <n v="1"/>
    <x v="6"/>
    <n v="4"/>
    <x v="6"/>
  </r>
  <r>
    <n v="2154"/>
    <s v="CA-2017-117282"/>
    <d v="2017-07-14T00:00:00"/>
    <d v="2017-07-18T00:00:00"/>
    <s v="Standard Class"/>
    <s v="DR-12880"/>
    <s v="Dan Reichenbach"/>
    <s v="Corporate"/>
    <s v="United States"/>
    <s v="New York City"/>
    <s v="New York"/>
    <n v="10009"/>
    <x v="3"/>
    <s v="OFF-BI-10004094"/>
    <x v="1"/>
    <s v="Binders"/>
    <s v="GBC Standard Plastic Binding Systems Combs"/>
    <n v="14.16"/>
    <n v="10"/>
    <n v="0.2"/>
    <n v="3.54"/>
    <n v="1"/>
    <x v="16"/>
    <n v="3"/>
    <x v="16"/>
  </r>
  <r>
    <n v="2155"/>
    <s v="US-2017-120460"/>
    <d v="2017-04-30T00:00:00"/>
    <d v="2017-05-05T00:00:00"/>
    <s v="Standard Class"/>
    <s v="BF-11170"/>
    <s v="Ben Ferrer"/>
    <s v="Home Office"/>
    <s v="United States"/>
    <s v="Dallas"/>
    <s v="Texas"/>
    <n v="75081"/>
    <x v="2"/>
    <s v="FUR-FU-10004973"/>
    <x v="0"/>
    <s v="Furnishings"/>
    <s v="Flat Face Poster Frame"/>
    <n v="22.608000000000001"/>
    <n v="10"/>
    <n v="0.1"/>
    <n v="1.58"/>
    <n v="1"/>
    <x v="25"/>
    <n v="2"/>
    <x v="25"/>
  </r>
  <r>
    <n v="2156"/>
    <s v="CA-2017-111115"/>
    <d v="2017-07-25T00:00:00"/>
    <d v="2017-07-27T00:00:00"/>
    <s v="Second Class"/>
    <s v="LB-16735"/>
    <s v="Larry Blacks"/>
    <s v="Consumer"/>
    <s v="United States"/>
    <s v="Los Angeles"/>
    <s v="California"/>
    <n v="90032"/>
    <x v="1"/>
    <s v="OFF-FA-10000624"/>
    <x v="1"/>
    <s v="Fasteners"/>
    <s v="OIC Binder Clips"/>
    <n v="21.48"/>
    <n v="4"/>
    <n v="0.1"/>
    <n v="4.9400000000000004"/>
    <n v="1"/>
    <x v="16"/>
    <n v="3"/>
    <x v="16"/>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n v="501.81"/>
    <n v="8"/>
    <n v="0.1"/>
    <n v="110.4"/>
    <n v="2"/>
    <x v="3"/>
    <n v="2"/>
    <x v="3"/>
  </r>
  <r>
    <n v="2158"/>
    <s v="CA-2015-124646"/>
    <d v="2015-06-22T00:00:00"/>
    <d v="2015-06-24T00:00:00"/>
    <s v="First Class"/>
    <s v="DV-13465"/>
    <s v="Dianna Vittorini"/>
    <s v="Consumer"/>
    <s v="United States"/>
    <s v="Minneapolis"/>
    <s v="Minnesota"/>
    <n v="55407"/>
    <x v="2"/>
    <s v="OFF-ST-10001469"/>
    <x v="1"/>
    <s v="Storage"/>
    <s v="Fellowes Bankers Box Recycled Super Stor/Drawer"/>
    <n v="161.94"/>
    <n v="5"/>
    <n v="0.2"/>
    <n v="14.57"/>
    <n v="2"/>
    <x v="3"/>
    <n v="2"/>
    <x v="3"/>
  </r>
  <r>
    <n v="2159"/>
    <s v="CA-2018-148166"/>
    <d v="2018-10-21T00:00:00"/>
    <d v="2018-10-26T00:00:00"/>
    <s v="Standard Class"/>
    <s v="NK-18490"/>
    <s v="Neil Knudson"/>
    <s v="Home Office"/>
    <s v="United States"/>
    <s v="Deltona"/>
    <s v="Florida"/>
    <n v="32725"/>
    <x v="0"/>
    <s v="OFF-AR-10004956"/>
    <x v="1"/>
    <s v="Art"/>
    <s v="Newell 33"/>
    <n v="17.856000000000002"/>
    <n v="1"/>
    <n v="0"/>
    <n v="2.5"/>
    <n v="1"/>
    <x v="13"/>
    <n v="4"/>
    <x v="13"/>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n v="8"/>
    <n v="0"/>
    <n v="1.1499999999999999"/>
    <n v="1"/>
    <x v="21"/>
    <n v="3"/>
    <x v="21"/>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n v="79.384"/>
    <n v="1"/>
    <n v="0"/>
    <n v="4.76"/>
    <n v="1"/>
    <x v="35"/>
    <n v="2"/>
    <x v="35"/>
  </r>
  <r>
    <n v="2162"/>
    <s v="CA-2017-101938"/>
    <d v="2017-01-07T00:00:00"/>
    <d v="2017-01-12T00:00:00"/>
    <s v="Standard Class"/>
    <s v="DW-13480"/>
    <s v="Dianna Wilson"/>
    <s v="Home Office"/>
    <s v="United States"/>
    <s v="Oakland"/>
    <s v="California"/>
    <n v="94601"/>
    <x v="1"/>
    <s v="OFF-AR-10003696"/>
    <x v="1"/>
    <s v="Art"/>
    <s v="Panasonic KP-350BK Electric Pencil Sharpener with Auto Stop"/>
    <n v="34.58"/>
    <n v="7"/>
    <n v="0.1"/>
    <n v="1.73"/>
    <n v="1"/>
    <x v="12"/>
    <n v="1"/>
    <x v="12"/>
  </r>
  <r>
    <n v="2163"/>
    <s v="CA-2018-166296"/>
    <d v="2018-03-13T00:00:00"/>
    <d v="2018-03-19T00:00:00"/>
    <s v="Standard Class"/>
    <s v="KF-16285"/>
    <s v="Karen Ferguson"/>
    <s v="Home Office"/>
    <s v="United States"/>
    <s v="Manteca"/>
    <s v="California"/>
    <n v="95336"/>
    <x v="1"/>
    <s v="OFF-PA-10004359"/>
    <x v="1"/>
    <s v="Paper"/>
    <s v="Multicolor Computer Printout Paper"/>
    <n v="314.55"/>
    <n v="2"/>
    <n v="0.3"/>
    <n v="-34.6"/>
    <n v="1"/>
    <x v="42"/>
    <n v="1"/>
    <x v="42"/>
  </r>
  <r>
    <n v="2164"/>
    <s v="CA-2017-154018"/>
    <d v="2017-10-13T00:00:00"/>
    <d v="2017-10-19T00:00:00"/>
    <s v="Standard Class"/>
    <s v="HA-14920"/>
    <s v="Helen Andreada"/>
    <s v="Consumer"/>
    <s v="United States"/>
    <s v="Laredo"/>
    <s v="Texas"/>
    <n v="78041"/>
    <x v="2"/>
    <s v="TEC-AC-10002402"/>
    <x v="2"/>
    <s v="Accessories"/>
    <s v="Razer Kraken PRO Over Ear PC and Music Headset"/>
    <n v="191.976"/>
    <n v="1"/>
    <n v="0"/>
    <n v="38.4"/>
    <n v="5"/>
    <x v="32"/>
    <n v="4"/>
    <x v="32"/>
  </r>
  <r>
    <n v="2165"/>
    <s v="CA-2017-154018"/>
    <d v="2017-10-13T00:00:00"/>
    <d v="2017-10-19T00:00:00"/>
    <s v="Standard Class"/>
    <s v="HA-14920"/>
    <s v="Helen Andreada"/>
    <s v="Consumer"/>
    <s v="United States"/>
    <s v="Laredo"/>
    <s v="Texas"/>
    <n v="78041"/>
    <x v="2"/>
    <s v="OFF-PA-10000551"/>
    <x v="1"/>
    <s v="Paper"/>
    <s v="Array Memo Cubes"/>
    <n v="8.2880000000000003"/>
    <n v="3"/>
    <n v="0.2"/>
    <n v="1.41"/>
    <n v="5"/>
    <x v="32"/>
    <n v="4"/>
    <x v="32"/>
  </r>
  <r>
    <n v="2166"/>
    <s v="CA-2017-154018"/>
    <d v="2017-10-13T00:00:00"/>
    <d v="2017-10-19T00:00:00"/>
    <s v="Standard Class"/>
    <s v="HA-14920"/>
    <s v="Helen Andreada"/>
    <s v="Consumer"/>
    <s v="United States"/>
    <s v="Laredo"/>
    <s v="Texas"/>
    <n v="78041"/>
    <x v="2"/>
    <s v="FUR-FU-10003394"/>
    <x v="0"/>
    <s v="Furnishings"/>
    <s v="Tenex &quot;The Solids&quot; Textured Chair Mats"/>
    <n v="139.91999999999999"/>
    <n v="4"/>
    <n v="0.2"/>
    <n v="16.79"/>
    <n v="5"/>
    <x v="32"/>
    <n v="4"/>
    <x v="32"/>
  </r>
  <r>
    <n v="2167"/>
    <s v="CA-2017-154018"/>
    <d v="2017-10-13T00:00:00"/>
    <d v="2017-10-19T00:00:00"/>
    <s v="Standard Class"/>
    <s v="HA-14920"/>
    <s v="Helen Andreada"/>
    <s v="Consumer"/>
    <s v="United States"/>
    <s v="Laredo"/>
    <s v="Texas"/>
    <n v="78041"/>
    <x v="2"/>
    <s v="OFF-AR-10002067"/>
    <x v="1"/>
    <s v="Art"/>
    <s v="Newell 334"/>
    <n v="15.872"/>
    <n v="8"/>
    <n v="0.1"/>
    <n v="1.27"/>
    <n v="5"/>
    <x v="32"/>
    <n v="4"/>
    <x v="32"/>
  </r>
  <r>
    <n v="2168"/>
    <s v="CA-2017-154018"/>
    <d v="2017-10-13T00:00:00"/>
    <d v="2017-10-19T00:00:00"/>
    <s v="Standard Class"/>
    <s v="HA-14920"/>
    <s v="Helen Andreada"/>
    <s v="Consumer"/>
    <s v="United States"/>
    <s v="Laredo"/>
    <s v="Texas"/>
    <n v="78041"/>
    <x v="2"/>
    <s v="OFF-BI-10004140"/>
    <x v="1"/>
    <s v="Binders"/>
    <s v="Avery Non-Stick Binders"/>
    <n v="6.2859999999999996"/>
    <n v="4"/>
    <n v="0.3"/>
    <n v="-2.2000000000000002"/>
    <n v="5"/>
    <x v="32"/>
    <n v="4"/>
    <x v="32"/>
  </r>
  <r>
    <n v="2169"/>
    <s v="CA-2018-117870"/>
    <d v="2018-01-27T00:00:00"/>
    <d v="2018-01-30T00:00:00"/>
    <s v="Second Class"/>
    <s v="JH-15820"/>
    <s v="John Huston"/>
    <s v="Consumer"/>
    <s v="United States"/>
    <s v="Kent"/>
    <s v="Ohio"/>
    <n v="44240"/>
    <x v="3"/>
    <s v="OFF-AR-10004078"/>
    <x v="1"/>
    <s v="Art"/>
    <s v="Newell 312"/>
    <n v="14.016"/>
    <n v="5"/>
    <n v="0.2"/>
    <n v="1.4"/>
    <n v="3"/>
    <x v="44"/>
    <n v="1"/>
    <x v="44"/>
  </r>
  <r>
    <n v="2170"/>
    <s v="CA-2018-117870"/>
    <d v="2018-01-27T00:00:00"/>
    <d v="2018-01-30T00:00:00"/>
    <s v="Second Class"/>
    <s v="JH-15820"/>
    <s v="John Huston"/>
    <s v="Consumer"/>
    <s v="United States"/>
    <s v="Kent"/>
    <s v="Ohio"/>
    <n v="44240"/>
    <x v="3"/>
    <s v="TEC-AC-10000927"/>
    <x v="2"/>
    <s v="Accessories"/>
    <s v="Anker Ultrathin Bluetooth Wireless Keyboard Aluminum Cover with Stand"/>
    <n v="71.975999999999999"/>
    <n v="5"/>
    <n v="0.3"/>
    <n v="-25.19"/>
    <n v="3"/>
    <x v="44"/>
    <n v="1"/>
    <x v="44"/>
  </r>
  <r>
    <n v="2171"/>
    <s v="CA-2018-117870"/>
    <d v="2018-01-27T00:00:00"/>
    <d v="2018-01-30T00:00:00"/>
    <s v="Second Class"/>
    <s v="JH-15820"/>
    <s v="John Huston"/>
    <s v="Consumer"/>
    <s v="United States"/>
    <s v="Kent"/>
    <s v="Ohio"/>
    <n v="44240"/>
    <x v="3"/>
    <s v="TEC-PH-10003931"/>
    <x v="2"/>
    <s v="Phones"/>
    <s v="JBL Micro Wireless Portable Bluetooth Speaker"/>
    <n v="107.982"/>
    <n v="9"/>
    <n v="0.1"/>
    <n v="18.36"/>
    <n v="3"/>
    <x v="44"/>
    <n v="1"/>
    <x v="44"/>
  </r>
  <r>
    <n v="2172"/>
    <s v="US-2018-137491"/>
    <d v="2018-11-19T00:00:00"/>
    <d v="2018-11-25T00:00:00"/>
    <s v="Standard Class"/>
    <s v="LC-16930"/>
    <s v="Linda Cazamias"/>
    <s v="Corporate"/>
    <s v="United States"/>
    <s v="San Angelo"/>
    <s v="Texas"/>
    <n v="76903"/>
    <x v="2"/>
    <s v="FUR-CH-10004675"/>
    <x v="0"/>
    <s v="Chairs"/>
    <s v="Lifetime Advantage Folding Chairs, 4/Carton"/>
    <n v="305.31200000000001"/>
    <n v="5"/>
    <n v="0.2"/>
    <n v="106.86"/>
    <n v="1"/>
    <x v="23"/>
    <n v="4"/>
    <x v="23"/>
  </r>
  <r>
    <n v="2173"/>
    <s v="CA-2015-152296"/>
    <d v="2015-08-01T00:00:00"/>
    <d v="2015-08-03T00:00:00"/>
    <s v="First Class"/>
    <s v="IL-15100"/>
    <s v="Ivan Liston"/>
    <s v="Consumer"/>
    <s v="United States"/>
    <s v="San Francisco"/>
    <s v="California"/>
    <n v="94122"/>
    <x v="1"/>
    <s v="OFF-BI-10004506"/>
    <x v="1"/>
    <s v="Binders"/>
    <s v="Wilson Jones data.warehouse D-Ring Binders with DublLock"/>
    <n v="19.751999999999999"/>
    <n v="9"/>
    <n v="0.1"/>
    <n v="5.73"/>
    <n v="1"/>
    <x v="9"/>
    <n v="3"/>
    <x v="9"/>
  </r>
  <r>
    <n v="2174"/>
    <s v="CA-2017-112025"/>
    <d v="2017-07-30T00:00:00"/>
    <d v="2017-08-04T00:00:00"/>
    <s v="Standard Class"/>
    <s v="LS-16975"/>
    <s v="Lindsay Shagiari"/>
    <s v="Home Office"/>
    <s v="United States"/>
    <s v="Houston"/>
    <s v="Texas"/>
    <n v="77070"/>
    <x v="2"/>
    <s v="OFF-BI-10002353"/>
    <x v="1"/>
    <s v="Binders"/>
    <s v="GBC VeloBind Cover Sets"/>
    <n v="9.2639999999999993"/>
    <n v="1"/>
    <n v="0.2"/>
    <n v="0.56000000000000005"/>
    <n v="1"/>
    <x v="16"/>
    <n v="3"/>
    <x v="16"/>
  </r>
  <r>
    <n v="2175"/>
    <s v="CA-2016-132507"/>
    <d v="2016-07-30T00:00:00"/>
    <d v="2016-08-03T00:00:00"/>
    <s v="Second Class"/>
    <s v="CC-12610"/>
    <s v="Corey Catlett"/>
    <s v="Corporate"/>
    <s v="United States"/>
    <s v="Houston"/>
    <s v="Texas"/>
    <n v="77041"/>
    <x v="2"/>
    <s v="OFF-ST-10000943"/>
    <x v="1"/>
    <s v="Storage"/>
    <s v="Eldon ProFile File 'N Store Portable File Tub Letter/Legal Size Black"/>
    <n v="61.792000000000002"/>
    <n v="10"/>
    <n v="0"/>
    <n v="12.98"/>
    <n v="1"/>
    <x v="38"/>
    <n v="3"/>
    <x v="38"/>
  </r>
  <r>
    <n v="2176"/>
    <s v="CA-2017-125738"/>
    <d v="2017-10-15T00:00:00"/>
    <d v="2017-10-21T00:00:00"/>
    <s v="Standard Class"/>
    <s v="PB-18805"/>
    <s v="Patrick Bzostek"/>
    <s v="Home Office"/>
    <s v="United States"/>
    <s v="Salt Lake City"/>
    <s v="Utah"/>
    <n v="84106"/>
    <x v="1"/>
    <s v="OFF-PA-10000740"/>
    <x v="1"/>
    <s v="Paper"/>
    <s v="Xerox 1982"/>
    <n v="45.68"/>
    <n v="1"/>
    <n v="0"/>
    <n v="11.88"/>
    <n v="4"/>
    <x v="32"/>
    <n v="4"/>
    <x v="32"/>
  </r>
  <r>
    <n v="2177"/>
    <s v="CA-2017-125738"/>
    <d v="2017-10-15T00:00:00"/>
    <d v="2017-10-21T00:00:00"/>
    <s v="Standard Class"/>
    <s v="PB-18805"/>
    <s v="Patrick Bzostek"/>
    <s v="Home Office"/>
    <s v="United States"/>
    <s v="Salt Lake City"/>
    <s v="Utah"/>
    <n v="84106"/>
    <x v="1"/>
    <s v="OFF-PA-10003001"/>
    <x v="1"/>
    <s v="Paper"/>
    <s v="Xerox 1986"/>
    <n v="60.12"/>
    <n v="5"/>
    <n v="0.3"/>
    <n v="-21.04"/>
    <n v="4"/>
    <x v="32"/>
    <n v="4"/>
    <x v="32"/>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n v="41.72"/>
    <n v="8"/>
    <n v="0"/>
    <n v="9.6"/>
    <n v="4"/>
    <x v="32"/>
    <n v="4"/>
    <x v="32"/>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n v="71.599999999999994"/>
    <n v="8"/>
    <n v="0.3"/>
    <n v="-18.62"/>
    <n v="4"/>
    <x v="32"/>
    <n v="4"/>
    <x v="32"/>
  </r>
  <r>
    <n v="2180"/>
    <s v="CA-2017-128818"/>
    <d v="2017-05-07T00:00:00"/>
    <d v="2017-05-11T00:00:00"/>
    <s v="Standard Class"/>
    <s v="CJ-12010"/>
    <s v="Caroline Jumper"/>
    <s v="Consumer"/>
    <s v="United States"/>
    <s v="New York City"/>
    <s v="New York"/>
    <n v="10009"/>
    <x v="3"/>
    <s v="OFF-BI-10000309"/>
    <x v="1"/>
    <s v="Binders"/>
    <s v="GBC Twin Loop Wire Binding Elements, 9/16&quot; Spine, Black"/>
    <n v="85.231999999999999"/>
    <n v="2"/>
    <n v="0.1"/>
    <n v="20.46"/>
    <n v="6"/>
    <x v="35"/>
    <n v="2"/>
    <x v="35"/>
  </r>
  <r>
    <n v="2181"/>
    <s v="CA-2017-128818"/>
    <d v="2017-05-07T00:00:00"/>
    <d v="2017-05-11T00:00:00"/>
    <s v="Standard Class"/>
    <s v="CJ-12010"/>
    <s v="Caroline Jumper"/>
    <s v="Consumer"/>
    <s v="United States"/>
    <s v="New York City"/>
    <s v="New York"/>
    <n v="10009"/>
    <x v="3"/>
    <s v="OFF-LA-10003923"/>
    <x v="1"/>
    <s v="Labels"/>
    <s v="Alphabetical Labels for Top Tab Filing"/>
    <n v="44.4"/>
    <n v="10"/>
    <n v="0.2"/>
    <n v="8.44"/>
    <n v="6"/>
    <x v="35"/>
    <n v="2"/>
    <x v="35"/>
  </r>
  <r>
    <n v="2182"/>
    <s v="CA-2017-128818"/>
    <d v="2017-05-07T00:00:00"/>
    <d v="2017-05-11T00:00:00"/>
    <s v="Standard Class"/>
    <s v="CJ-12010"/>
    <s v="Caroline Jumper"/>
    <s v="Consumer"/>
    <s v="United States"/>
    <s v="New York City"/>
    <s v="New York"/>
    <n v="10009"/>
    <x v="3"/>
    <s v="FUR-CH-10002084"/>
    <x v="0"/>
    <s v="Chairs"/>
    <s v="Hon Mobius Operator's Chair"/>
    <n v="442.76400000000001"/>
    <n v="7"/>
    <n v="0.2"/>
    <n v="92.98"/>
    <n v="6"/>
    <x v="35"/>
    <n v="2"/>
    <x v="35"/>
  </r>
  <r>
    <n v="2183"/>
    <s v="CA-2017-128818"/>
    <d v="2017-05-07T00:00:00"/>
    <d v="2017-05-11T00:00:00"/>
    <s v="Standard Class"/>
    <s v="CJ-12010"/>
    <s v="Caroline Jumper"/>
    <s v="Consumer"/>
    <s v="United States"/>
    <s v="New York City"/>
    <s v="New York"/>
    <n v="10009"/>
    <x v="3"/>
    <s v="TEC-MA-10000488"/>
    <x v="2"/>
    <s v="Machines"/>
    <s v="Bady BDG101FRU Card Printer"/>
    <n v="3999.95"/>
    <n v="2"/>
    <n v="0"/>
    <n v="240"/>
    <n v="6"/>
    <x v="35"/>
    <n v="2"/>
    <x v="35"/>
  </r>
  <r>
    <n v="2184"/>
    <s v="CA-2017-128818"/>
    <d v="2017-05-07T00:00:00"/>
    <d v="2017-05-11T00:00:00"/>
    <s v="Standard Class"/>
    <s v="CJ-12010"/>
    <s v="Caroline Jumper"/>
    <s v="Consumer"/>
    <s v="United States"/>
    <s v="New York City"/>
    <s v="New York"/>
    <n v="10009"/>
    <x v="3"/>
    <s v="TEC-AC-10001767"/>
    <x v="2"/>
    <s v="Accessories"/>
    <s v="SanDisk Ultra 64 GB MicroSDHC Class 10 Memory Card"/>
    <n v="199.95"/>
    <n v="1"/>
    <n v="0"/>
    <n v="37.99"/>
    <n v="6"/>
    <x v="35"/>
    <n v="2"/>
    <x v="35"/>
  </r>
  <r>
    <n v="2185"/>
    <s v="CA-2017-128818"/>
    <d v="2017-05-07T00:00:00"/>
    <d v="2017-05-11T00:00:00"/>
    <s v="Standard Class"/>
    <s v="CJ-12010"/>
    <s v="Caroline Jumper"/>
    <s v="Consumer"/>
    <s v="United States"/>
    <s v="New York City"/>
    <s v="New York"/>
    <n v="10009"/>
    <x v="3"/>
    <s v="FUR-FU-10001940"/>
    <x v="0"/>
    <s v="Furnishings"/>
    <s v="Staple-based wall hangings"/>
    <n v="63.68"/>
    <n v="5"/>
    <n v="0.1"/>
    <n v="13.37"/>
    <n v="6"/>
    <x v="35"/>
    <n v="2"/>
    <x v="35"/>
  </r>
  <r>
    <n v="2186"/>
    <s v="CA-2018-124576"/>
    <d v="2018-08-01T00:00:00"/>
    <d v="2018-08-04T00:00:00"/>
    <s v="Second Class"/>
    <s v="HK-14890"/>
    <s v="Heather Kirkland"/>
    <s v="Corporate"/>
    <s v="United States"/>
    <s v="Salinas"/>
    <s v="California"/>
    <n v="93905"/>
    <x v="1"/>
    <s v="OFF-BI-10002735"/>
    <x v="1"/>
    <s v="Binders"/>
    <s v="GBC Prestige Therm-A-Bind Covers"/>
    <n v="54.896000000000001"/>
    <n v="2"/>
    <n v="0.3"/>
    <n v="-4.9400000000000004"/>
    <n v="1"/>
    <x v="43"/>
    <n v="3"/>
    <x v="43"/>
  </r>
  <r>
    <n v="2187"/>
    <s v="CA-2017-101378"/>
    <d v="2017-07-14T00:00:00"/>
    <d v="2017-07-14T00:00:00"/>
    <s v="Same Day"/>
    <s v="RH-19600"/>
    <s v="Rob Haberlin"/>
    <s v="Consumer"/>
    <s v="United States"/>
    <s v="Huntsville"/>
    <s v="Alabama"/>
    <n v="35810"/>
    <x v="0"/>
    <s v="TEC-AC-10002345"/>
    <x v="2"/>
    <s v="Accessories"/>
    <s v="HP Standard 104 key PS/2 Keyboard"/>
    <n v="29"/>
    <n v="3"/>
    <n v="0"/>
    <n v="9.57"/>
    <n v="1"/>
    <x v="16"/>
    <n v="3"/>
    <x v="16"/>
  </r>
  <r>
    <n v="2188"/>
    <s v="CA-2018-143063"/>
    <d v="2018-08-10T00:00:00"/>
    <d v="2018-08-15T00:00:00"/>
    <s v="Standard Class"/>
    <s v="IL-15100"/>
    <s v="Ivan Liston"/>
    <s v="Consumer"/>
    <s v="United States"/>
    <s v="Columbus"/>
    <s v="Indiana"/>
    <n v="47201"/>
    <x v="2"/>
    <s v="OFF-EN-10003134"/>
    <x v="1"/>
    <s v="Envelopes"/>
    <s v="Staple envelope"/>
    <n v="70.08"/>
    <n v="1"/>
    <n v="0.2"/>
    <n v="23.83"/>
    <n v="3"/>
    <x v="43"/>
    <n v="3"/>
    <x v="43"/>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n v="121.3"/>
    <n v="3"/>
    <n v="0"/>
    <n v="27.9"/>
    <n v="3"/>
    <x v="43"/>
    <n v="3"/>
    <x v="43"/>
  </r>
  <r>
    <n v="2190"/>
    <s v="CA-2018-143063"/>
    <d v="2018-08-10T00:00:00"/>
    <d v="2018-08-15T00:00:00"/>
    <s v="Standard Class"/>
    <s v="IL-15100"/>
    <s v="Ivan Liston"/>
    <s v="Consumer"/>
    <s v="United States"/>
    <s v="Columbus"/>
    <s v="Indiana"/>
    <n v="47201"/>
    <x v="2"/>
    <s v="TEC-PH-10003645"/>
    <x v="2"/>
    <s v="Phones"/>
    <s v="Aastra 57i VoIP phone"/>
    <n v="1454.49"/>
    <n v="10"/>
    <n v="0.1"/>
    <n v="436.35"/>
    <n v="3"/>
    <x v="43"/>
    <n v="3"/>
    <x v="43"/>
  </r>
  <r>
    <n v="2191"/>
    <s v="CA-2017-118913"/>
    <d v="2017-06-25T00:00:00"/>
    <d v="2017-06-29T00:00:00"/>
    <s v="Standard Class"/>
    <s v="AS-10240"/>
    <s v="Alan Shonely"/>
    <s v="Consumer"/>
    <s v="United States"/>
    <s v="Los Angeles"/>
    <s v="California"/>
    <n v="90049"/>
    <x v="1"/>
    <s v="OFF-AP-10000692"/>
    <x v="1"/>
    <s v="Appliances"/>
    <s v="Fellowes Mighty 8 Compact Surge Protector"/>
    <n v="60.81"/>
    <n v="7"/>
    <n v="0"/>
    <n v="10.34"/>
    <n v="1"/>
    <x v="1"/>
    <n v="2"/>
    <x v="1"/>
  </r>
  <r>
    <n v="2192"/>
    <s v="CA-2017-128412"/>
    <d v="2017-12-10T00:00:00"/>
    <d v="2017-12-17T00:00:00"/>
    <s v="Standard Class"/>
    <s v="AP-10915"/>
    <s v="Arthur Prichep"/>
    <s v="Consumer"/>
    <s v="United States"/>
    <s v="Seattle"/>
    <s v="Washington"/>
    <n v="98105"/>
    <x v="1"/>
    <s v="OFF-BI-10001718"/>
    <x v="1"/>
    <s v="Binders"/>
    <s v="GBC DocuBind P50 Personal Binding Machine"/>
    <n v="153.55199999999999"/>
    <n v="2"/>
    <n v="0.1"/>
    <n v="50.67"/>
    <n v="5"/>
    <x v="5"/>
    <n v="4"/>
    <x v="5"/>
  </r>
  <r>
    <n v="2193"/>
    <s v="CA-2017-128412"/>
    <d v="2017-12-10T00:00:00"/>
    <d v="2017-12-17T00:00:00"/>
    <s v="Standard Class"/>
    <s v="AP-10915"/>
    <s v="Arthur Prichep"/>
    <s v="Consumer"/>
    <s v="United States"/>
    <s v="Seattle"/>
    <s v="Washington"/>
    <n v="98105"/>
    <x v="1"/>
    <s v="OFF-AP-10002082"/>
    <x v="1"/>
    <s v="Appliances"/>
    <s v="Holmes HEPA Air Purifier"/>
    <n v="65.34"/>
    <n v="6"/>
    <n v="0.2"/>
    <n v="3.27"/>
    <n v="5"/>
    <x v="5"/>
    <n v="4"/>
    <x v="5"/>
  </r>
  <r>
    <n v="2194"/>
    <s v="CA-2017-128412"/>
    <d v="2017-12-10T00:00:00"/>
    <d v="2017-12-17T00:00:00"/>
    <s v="Standard Class"/>
    <s v="AP-10915"/>
    <s v="Arthur Prichep"/>
    <s v="Consumer"/>
    <s v="United States"/>
    <s v="Seattle"/>
    <s v="Washington"/>
    <n v="98105"/>
    <x v="1"/>
    <s v="OFF-PA-10001125"/>
    <x v="1"/>
    <s v="Paper"/>
    <s v="Xerox 1988"/>
    <n v="123.92"/>
    <n v="5"/>
    <n v="0.2"/>
    <n v="7.44"/>
    <n v="5"/>
    <x v="5"/>
    <n v="4"/>
    <x v="5"/>
  </r>
  <r>
    <n v="2195"/>
    <s v="CA-2017-128412"/>
    <d v="2017-12-10T00:00:00"/>
    <d v="2017-12-17T00:00:00"/>
    <s v="Standard Class"/>
    <s v="AP-10915"/>
    <s v="Arthur Prichep"/>
    <s v="Consumer"/>
    <s v="United States"/>
    <s v="Seattle"/>
    <s v="Washington"/>
    <n v="98105"/>
    <x v="1"/>
    <s v="OFF-AP-10000252"/>
    <x v="1"/>
    <s v="Appliances"/>
    <s v="Harmony HEPA Quiet Air Purifiers"/>
    <n v="35.1"/>
    <n v="10"/>
    <n v="0.1"/>
    <n v="9.1300000000000008"/>
    <n v="5"/>
    <x v="5"/>
    <n v="4"/>
    <x v="5"/>
  </r>
  <r>
    <n v="2196"/>
    <s v="CA-2017-128412"/>
    <d v="2017-12-10T00:00:00"/>
    <d v="2017-12-17T00:00:00"/>
    <s v="Standard Class"/>
    <s v="AP-10915"/>
    <s v="Arthur Prichep"/>
    <s v="Consumer"/>
    <s v="United States"/>
    <s v="Seattle"/>
    <s v="Washington"/>
    <n v="98105"/>
    <x v="1"/>
    <s v="TEC-AC-10003038"/>
    <x v="2"/>
    <s v="Accessories"/>
    <s v="Kingston Digital DataTraveler 16GB USB 2.0"/>
    <n v="44.75"/>
    <n v="2"/>
    <n v="0.1"/>
    <n v="8.06"/>
    <n v="5"/>
    <x v="5"/>
    <n v="4"/>
    <x v="5"/>
  </r>
  <r>
    <n v="2197"/>
    <s v="CA-2017-136483"/>
    <d v="2017-12-01T00:00:00"/>
    <d v="2017-12-06T00:00:00"/>
    <s v="Standard Class"/>
    <s v="AG-10390"/>
    <s v="Allen Goldenen"/>
    <s v="Consumer"/>
    <s v="United States"/>
    <s v="Knoxville"/>
    <s v="Tennessee"/>
    <n v="37918"/>
    <x v="0"/>
    <s v="OFF-AR-10000940"/>
    <x v="1"/>
    <s v="Art"/>
    <s v="Newell 343"/>
    <n v="4.7039999999999997"/>
    <n v="7"/>
    <n v="0"/>
    <n v="1.32"/>
    <n v="1"/>
    <x v="5"/>
    <n v="4"/>
    <x v="5"/>
  </r>
  <r>
    <n v="2198"/>
    <s v="CA-2015-163013"/>
    <d v="2015-11-28T00:00:00"/>
    <d v="2015-12-04T00:00:00"/>
    <s v="Standard Class"/>
    <s v="BF-11080"/>
    <s v="Bart Folk"/>
    <s v="Consumer"/>
    <s v="United States"/>
    <s v="Montgomery"/>
    <s v="Alabama"/>
    <n v="36116"/>
    <x v="0"/>
    <s v="OFF-AR-10001954"/>
    <x v="1"/>
    <s v="Art"/>
    <s v="Newell 331"/>
    <n v="14.67"/>
    <n v="9"/>
    <n v="0"/>
    <n v="0.88"/>
    <n v="1"/>
    <x v="7"/>
    <n v="4"/>
    <x v="7"/>
  </r>
  <r>
    <n v="2199"/>
    <s v="CA-2016-135363"/>
    <d v="2016-03-28T00:00:00"/>
    <d v="2016-04-02T00:00:00"/>
    <s v="Standard Class"/>
    <s v="CK-12205"/>
    <s v="Chloris Kastensmidt"/>
    <s v="Consumer"/>
    <s v="United States"/>
    <s v="Philadelphia"/>
    <s v="Pennsylvania"/>
    <n v="19120"/>
    <x v="3"/>
    <s v="OFF-PA-10003177"/>
    <x v="1"/>
    <s v="Paper"/>
    <s v="Xerox 1999"/>
    <n v="15.552"/>
    <n v="9"/>
    <n v="0"/>
    <n v="1.87"/>
    <n v="2"/>
    <x v="29"/>
    <n v="1"/>
    <x v="29"/>
  </r>
  <r>
    <n v="2200"/>
    <s v="CA-2016-135363"/>
    <d v="2016-03-28T00:00:00"/>
    <d v="2016-04-02T00:00:00"/>
    <s v="Standard Class"/>
    <s v="CK-12205"/>
    <s v="Chloris Kastensmidt"/>
    <s v="Consumer"/>
    <s v="United States"/>
    <s v="Philadelphia"/>
    <s v="Pennsylvania"/>
    <n v="19120"/>
    <x v="3"/>
    <s v="OFF-PA-10000533"/>
    <x v="1"/>
    <s v="Paper"/>
    <s v="Southworth Parchment Paper &amp; Envelopes"/>
    <n v="5.2320000000000002"/>
    <n v="3"/>
    <n v="0.2"/>
    <n v="1.1499999999999999"/>
    <n v="2"/>
    <x v="29"/>
    <n v="1"/>
    <x v="29"/>
  </r>
  <r>
    <n v="2201"/>
    <s v="US-2015-165659"/>
    <d v="2015-06-01T00:00:00"/>
    <d v="2015-06-06T00:00:00"/>
    <s v="Standard Class"/>
    <s v="LT-17110"/>
    <s v="Liz Thompson"/>
    <s v="Consumer"/>
    <s v="United States"/>
    <s v="Little Rock"/>
    <s v="Arkansas"/>
    <n v="72209"/>
    <x v="0"/>
    <s v="FUR-FU-10001935"/>
    <x v="0"/>
    <s v="Furnishings"/>
    <s v="3M Hangers With Command Adhesive"/>
    <n v="22.2"/>
    <n v="4"/>
    <n v="0.1"/>
    <n v="2.2200000000000002"/>
    <n v="2"/>
    <x v="3"/>
    <n v="2"/>
    <x v="3"/>
  </r>
  <r>
    <n v="2202"/>
    <s v="US-2015-165659"/>
    <d v="2015-06-01T00:00:00"/>
    <d v="2015-06-06T00:00:00"/>
    <s v="Standard Class"/>
    <s v="LT-17110"/>
    <s v="Liz Thompson"/>
    <s v="Consumer"/>
    <s v="United States"/>
    <s v="Little Rock"/>
    <s v="Arkansas"/>
    <n v="72209"/>
    <x v="0"/>
    <s v="TEC-PH-10002563"/>
    <x v="2"/>
    <s v="Phones"/>
    <s v="Adtran 1202752G1"/>
    <n v="881.93"/>
    <n v="7"/>
    <n v="0.2"/>
    <n v="141.11000000000001"/>
    <n v="2"/>
    <x v="3"/>
    <n v="2"/>
    <x v="3"/>
  </r>
  <r>
    <n v="2203"/>
    <s v="CA-2016-138002"/>
    <d v="2016-09-06T00:00:00"/>
    <d v="2016-09-12T00:00:00"/>
    <s v="Standard Class"/>
    <s v="BT-11305"/>
    <s v="Beth Thompson"/>
    <s v="Home Office"/>
    <s v="United States"/>
    <s v="Seattle"/>
    <s v="Washington"/>
    <n v="98103"/>
    <x v="1"/>
    <s v="OFF-BI-10002160"/>
    <x v="1"/>
    <s v="Binders"/>
    <s v="Acco Hanging Data Binders"/>
    <n v="6.0960000000000001"/>
    <n v="5"/>
    <n v="0"/>
    <n v="1.89"/>
    <n v="2"/>
    <x v="11"/>
    <n v="3"/>
    <x v="11"/>
  </r>
  <r>
    <n v="2204"/>
    <s v="CA-2016-138002"/>
    <d v="2016-09-06T00:00:00"/>
    <d v="2016-09-12T00:00:00"/>
    <s v="Standard Class"/>
    <s v="BT-11305"/>
    <s v="Beth Thompson"/>
    <s v="Home Office"/>
    <s v="United States"/>
    <s v="Seattle"/>
    <s v="Washington"/>
    <n v="98103"/>
    <x v="1"/>
    <s v="FUR-FU-10004748"/>
    <x v="0"/>
    <s v="Furnishings"/>
    <s v="Howard Miller 16&quot; Diameter Gallery Wall Clock"/>
    <n v="191.82"/>
    <n v="8"/>
    <n v="0"/>
    <n v="59.46"/>
    <n v="2"/>
    <x v="11"/>
    <n v="3"/>
    <x v="11"/>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n v="20.103999999999999"/>
    <n v="4"/>
    <n v="0.2"/>
    <n v="5.83"/>
    <n v="1"/>
    <x v="40"/>
    <n v="2"/>
    <x v="40"/>
  </r>
  <r>
    <n v="2206"/>
    <s v="CA-2017-164350"/>
    <d v="2017-09-10T00:00:00"/>
    <d v="2017-09-12T00:00:00"/>
    <s v="Second Class"/>
    <s v="CG-12040"/>
    <s v="Catherine Glotzbach"/>
    <s v="Home Office"/>
    <s v="United States"/>
    <s v="Bristol"/>
    <s v="Tennessee"/>
    <n v="37620"/>
    <x v="0"/>
    <s v="OFF-AR-10000538"/>
    <x v="1"/>
    <s v="Art"/>
    <s v="Boston Model 1800 Electric Pencil Sharpener, Gray"/>
    <n v="67.56"/>
    <n v="8"/>
    <n v="0.2"/>
    <n v="10.130000000000001"/>
    <n v="1"/>
    <x v="21"/>
    <n v="3"/>
    <x v="21"/>
  </r>
  <r>
    <n v="2207"/>
    <s v="US-2015-103905"/>
    <d v="2015-07-14T00:00:00"/>
    <d v="2015-07-20T00:00:00"/>
    <s v="Standard Class"/>
    <s v="AW-10930"/>
    <s v="Arthur Wiediger"/>
    <s v="Home Office"/>
    <s v="United States"/>
    <s v="Aurora"/>
    <s v="Illinois"/>
    <n v="60505"/>
    <x v="2"/>
    <s v="OFF-BI-10001098"/>
    <x v="1"/>
    <s v="Binders"/>
    <s v="Acco D-Ring Binder w/DublLock"/>
    <n v="29.931999999999999"/>
    <n v="5"/>
    <n v="0.1"/>
    <n v="7.18"/>
    <n v="2"/>
    <x v="39"/>
    <n v="3"/>
    <x v="39"/>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1"/>
    <n v="0.2"/>
    <n v="11.86"/>
    <n v="2"/>
    <x v="39"/>
    <n v="3"/>
    <x v="39"/>
  </r>
  <r>
    <n v="2209"/>
    <s v="CA-2016-129854"/>
    <d v="2016-08-22T00:00:00"/>
    <d v="2016-08-26T00:00:00"/>
    <s v="Standard Class"/>
    <s v="RB-19705"/>
    <s v="Roger Barcio"/>
    <s v="Home Office"/>
    <s v="United States"/>
    <s v="New York City"/>
    <s v="New York"/>
    <n v="10009"/>
    <x v="3"/>
    <s v="OFF-AR-10000390"/>
    <x v="1"/>
    <s v="Art"/>
    <s v="Newell Chalk Holder"/>
    <n v="16.52"/>
    <n v="7"/>
    <n v="0"/>
    <n v="1.32"/>
    <n v="1"/>
    <x v="37"/>
    <n v="3"/>
    <x v="37"/>
  </r>
  <r>
    <n v="2210"/>
    <s v="CA-2015-125556"/>
    <d v="2015-11-14T00:00:00"/>
    <d v="2015-11-16T00:00:00"/>
    <s v="Second Class"/>
    <s v="ML-17410"/>
    <s v="Maris LaWare"/>
    <s v="Consumer"/>
    <s v="United States"/>
    <s v="Fairfield"/>
    <s v="Connecticut"/>
    <n v="6824"/>
    <x v="3"/>
    <s v="TEC-PH-10001079"/>
    <x v="2"/>
    <s v="Phones"/>
    <s v="Polycom SoundPoint Pro SE-225 Corded phone"/>
    <n v="832.93"/>
    <n v="4"/>
    <n v="0"/>
    <n v="58.31"/>
    <n v="2"/>
    <x v="7"/>
    <n v="4"/>
    <x v="7"/>
  </r>
  <r>
    <n v="2211"/>
    <s v="CA-2015-125556"/>
    <d v="2015-11-14T00:00:00"/>
    <d v="2015-11-16T00:00:00"/>
    <s v="Second Class"/>
    <s v="ML-17410"/>
    <s v="Maris LaWare"/>
    <s v="Consumer"/>
    <s v="United States"/>
    <s v="Fairfield"/>
    <s v="Connecticut"/>
    <n v="6824"/>
    <x v="3"/>
    <s v="OFF-BI-10003460"/>
    <x v="1"/>
    <s v="Binders"/>
    <s v="Acco 3-Hole Punch"/>
    <n v="43.8"/>
    <n v="3"/>
    <n v="0.3"/>
    <n v="-2.19"/>
    <n v="2"/>
    <x v="7"/>
    <n v="4"/>
    <x v="7"/>
  </r>
  <r>
    <n v="2212"/>
    <s v="CA-2017-162313"/>
    <d v="2017-11-27T00:00:00"/>
    <d v="2017-11-30T00:00:00"/>
    <s v="First Class"/>
    <s v="VB-21745"/>
    <s v="Victoria Brennan"/>
    <s v="Corporate"/>
    <s v="United States"/>
    <s v="Lincoln Park"/>
    <s v="Michigan"/>
    <n v="48146"/>
    <x v="2"/>
    <s v="OFF-AP-10003842"/>
    <x v="1"/>
    <s v="Appliances"/>
    <s v="Euro-Pro Shark Turbo Vacuum"/>
    <n v="167.292"/>
    <n v="7"/>
    <n v="0.2"/>
    <n v="23.42"/>
    <n v="1"/>
    <x v="0"/>
    <n v="4"/>
    <x v="0"/>
  </r>
  <r>
    <n v="2213"/>
    <s v="CA-2018-107874"/>
    <d v="2018-11-21T00:00:00"/>
    <d v="2018-11-25T00:00:00"/>
    <s v="Standard Class"/>
    <s v="SW-20275"/>
    <s v="Scott Williamson"/>
    <s v="Consumer"/>
    <s v="United States"/>
    <s v="New York City"/>
    <s v="New York"/>
    <n v="10035"/>
    <x v="3"/>
    <s v="FUR-FU-10003535"/>
    <x v="0"/>
    <s v="Furnishings"/>
    <s v="Howard Miller Distant Time Traveler Alarm Clock"/>
    <n v="27.42"/>
    <n v="10"/>
    <n v="0.2"/>
    <n v="8.23"/>
    <n v="1"/>
    <x v="23"/>
    <n v="4"/>
    <x v="23"/>
  </r>
  <r>
    <n v="2214"/>
    <s v="CA-2018-129378"/>
    <d v="2018-10-01T00:00:00"/>
    <d v="2018-10-02T00:00:00"/>
    <s v="First Class"/>
    <s v="NS-18505"/>
    <s v="Neola Schneider"/>
    <s v="Consumer"/>
    <s v="United States"/>
    <s v="San Jose"/>
    <s v="California"/>
    <n v="95123"/>
    <x v="1"/>
    <s v="OFF-BI-10002012"/>
    <x v="1"/>
    <s v="Binders"/>
    <s v="Wilson Jones Easy Flow II Sheet Lifters"/>
    <n v="1.44"/>
    <n v="5"/>
    <n v="0"/>
    <n v="0.35"/>
    <n v="4"/>
    <x v="13"/>
    <n v="4"/>
    <x v="13"/>
  </r>
  <r>
    <n v="2215"/>
    <s v="CA-2018-129378"/>
    <d v="2018-10-01T00:00:00"/>
    <d v="2018-10-02T00:00:00"/>
    <s v="First Class"/>
    <s v="NS-18505"/>
    <s v="Neola Schneider"/>
    <s v="Consumer"/>
    <s v="United States"/>
    <s v="San Jose"/>
    <s v="California"/>
    <n v="95123"/>
    <x v="1"/>
    <s v="OFF-BI-10001922"/>
    <x v="1"/>
    <s v="Binders"/>
    <s v="Storex Dura Pro Binders"/>
    <n v="61.776000000000003"/>
    <n v="2"/>
    <n v="0.1"/>
    <n v="18.53"/>
    <n v="4"/>
    <x v="13"/>
    <n v="4"/>
    <x v="13"/>
  </r>
  <r>
    <n v="2216"/>
    <s v="CA-2018-129378"/>
    <d v="2018-10-01T00:00:00"/>
    <d v="2018-10-02T00:00:00"/>
    <s v="First Class"/>
    <s v="NS-18505"/>
    <s v="Neola Schneider"/>
    <s v="Consumer"/>
    <s v="United States"/>
    <s v="San Jose"/>
    <s v="California"/>
    <n v="95123"/>
    <x v="1"/>
    <s v="OFF-AP-10000576"/>
    <x v="1"/>
    <s v="Appliances"/>
    <s v="Belkin 325VA UPS Surge Protector, 6'"/>
    <n v="241.96"/>
    <n v="6"/>
    <n v="0"/>
    <n v="21.78"/>
    <n v="4"/>
    <x v="13"/>
    <n v="4"/>
    <x v="13"/>
  </r>
  <r>
    <n v="2217"/>
    <s v="CA-2018-129378"/>
    <d v="2018-10-01T00:00:00"/>
    <d v="2018-10-02T00:00:00"/>
    <s v="First Class"/>
    <s v="NS-18505"/>
    <s v="Neola Schneider"/>
    <s v="Consumer"/>
    <s v="United States"/>
    <s v="San Jose"/>
    <s v="California"/>
    <n v="95123"/>
    <x v="1"/>
    <s v="FUR-CH-10000553"/>
    <x v="0"/>
    <s v="Chairs"/>
    <s v="Metal Folding Chairs, Beige, 4/Carton"/>
    <n v="108.608"/>
    <n v="1"/>
    <n v="0.3"/>
    <n v="-27.15"/>
    <n v="4"/>
    <x v="13"/>
    <n v="4"/>
    <x v="13"/>
  </r>
  <r>
    <n v="2218"/>
    <s v="CA-2015-151953"/>
    <d v="2015-09-20T00:00:00"/>
    <d v="2015-09-25T00:00:00"/>
    <s v="Standard Class"/>
    <s v="DB-13555"/>
    <s v="Dorothy Badders"/>
    <s v="Corporate"/>
    <s v="United States"/>
    <s v="Jacksonville"/>
    <s v="Florida"/>
    <n v="32216"/>
    <x v="0"/>
    <s v="OFF-AR-10003469"/>
    <x v="1"/>
    <s v="Art"/>
    <s v="Nontoxic Chalk"/>
    <n v="2.8159999999999998"/>
    <n v="6"/>
    <n v="0.2"/>
    <n v="0.82"/>
    <n v="1"/>
    <x v="30"/>
    <n v="3"/>
    <x v="30"/>
  </r>
  <r>
    <n v="2219"/>
    <s v="CA-2018-130841"/>
    <d v="2018-07-28T00:00:00"/>
    <d v="2018-08-01T00:00:00"/>
    <s v="Standard Class"/>
    <s v="MH-17620"/>
    <s v="Matt Hagelstein"/>
    <s v="Corporate"/>
    <s v="United States"/>
    <s v="San Francisco"/>
    <s v="California"/>
    <n v="94110"/>
    <x v="1"/>
    <s v="OFF-BI-10000145"/>
    <x v="1"/>
    <s v="Binders"/>
    <s v="Zipper Ring Binder Pockets"/>
    <n v="9.984"/>
    <n v="6"/>
    <n v="0.1"/>
    <n v="0.8"/>
    <n v="3"/>
    <x v="10"/>
    <n v="3"/>
    <x v="10"/>
  </r>
  <r>
    <n v="2220"/>
    <s v="CA-2018-130841"/>
    <d v="2018-07-28T00:00:00"/>
    <d v="2018-08-01T00:00:00"/>
    <s v="Standard Class"/>
    <s v="MH-17620"/>
    <s v="Matt Hagelstein"/>
    <s v="Corporate"/>
    <s v="United States"/>
    <s v="San Francisco"/>
    <s v="California"/>
    <n v="94110"/>
    <x v="1"/>
    <s v="OFF-ST-10001580"/>
    <x v="1"/>
    <s v="Storage"/>
    <s v="Super Decoflex Portable Personal File"/>
    <n v="14.98"/>
    <n v="2"/>
    <n v="0.2"/>
    <n v="3.15"/>
    <n v="3"/>
    <x v="10"/>
    <n v="3"/>
    <x v="10"/>
  </r>
  <r>
    <n v="2221"/>
    <s v="CA-2018-130841"/>
    <d v="2018-07-28T00:00:00"/>
    <d v="2018-08-01T00:00:00"/>
    <s v="Standard Class"/>
    <s v="MH-17620"/>
    <s v="Matt Hagelstein"/>
    <s v="Corporate"/>
    <s v="United States"/>
    <s v="San Francisco"/>
    <s v="California"/>
    <n v="94110"/>
    <x v="1"/>
    <s v="TEC-PH-10001817"/>
    <x v="2"/>
    <s v="Phones"/>
    <s v="Wilson Electronics DB Pro Signal Booster"/>
    <n v="1145.5999999999999"/>
    <n v="5"/>
    <n v="0"/>
    <n v="332.22"/>
    <n v="3"/>
    <x v="10"/>
    <n v="3"/>
    <x v="10"/>
  </r>
  <r>
    <n v="2222"/>
    <s v="CA-2016-131884"/>
    <d v="2016-12-06T00:00:00"/>
    <d v="2016-12-06T00:00:00"/>
    <s v="Same Day"/>
    <s v="DK-13375"/>
    <s v="Dennis Kane"/>
    <s v="Consumer"/>
    <s v="United States"/>
    <s v="Marion"/>
    <s v="Ohio"/>
    <n v="43302"/>
    <x v="3"/>
    <s v="TEC-PH-10001578"/>
    <x v="2"/>
    <s v="Phones"/>
    <s v="Polycom SoundStation2 EX ConferenceÂ phone"/>
    <n v="485.94"/>
    <n v="10"/>
    <n v="0.1"/>
    <n v="116.63"/>
    <n v="3"/>
    <x v="14"/>
    <n v="4"/>
    <x v="14"/>
  </r>
  <r>
    <n v="2223"/>
    <s v="CA-2016-131884"/>
    <d v="2016-12-06T00:00:00"/>
    <d v="2016-12-06T00:00:00"/>
    <s v="Same Day"/>
    <s v="DK-13375"/>
    <s v="Dennis Kane"/>
    <s v="Consumer"/>
    <s v="United States"/>
    <s v="Marion"/>
    <s v="Ohio"/>
    <n v="43302"/>
    <x v="3"/>
    <s v="OFF-AR-10004078"/>
    <x v="1"/>
    <s v="Art"/>
    <s v="Newell 312"/>
    <n v="37.375999999999998"/>
    <n v="9"/>
    <n v="0"/>
    <n v="10.47"/>
    <n v="3"/>
    <x v="14"/>
    <n v="4"/>
    <x v="14"/>
  </r>
  <r>
    <n v="2224"/>
    <s v="CA-2016-131884"/>
    <d v="2016-12-06T00:00:00"/>
    <d v="2016-12-06T00:00:00"/>
    <s v="Same Day"/>
    <s v="DK-13375"/>
    <s v="Dennis Kane"/>
    <s v="Consumer"/>
    <s v="United States"/>
    <s v="Marion"/>
    <s v="Ohio"/>
    <n v="43302"/>
    <x v="3"/>
    <s v="FUR-CH-10004860"/>
    <x v="0"/>
    <s v="Chairs"/>
    <s v="Global Low Back Tilter Chair"/>
    <n v="70.686000000000007"/>
    <n v="8"/>
    <n v="0.3"/>
    <n v="-12.72"/>
    <n v="3"/>
    <x v="14"/>
    <n v="4"/>
    <x v="14"/>
  </r>
  <r>
    <n v="2225"/>
    <s v="CA-2018-121909"/>
    <d v="2018-07-31T00:00:00"/>
    <d v="2018-08-05T00:00:00"/>
    <s v="Standard Class"/>
    <s v="EA-14035"/>
    <s v="Erin Ashbrook"/>
    <s v="Corporate"/>
    <s v="United States"/>
    <s v="Philadelphia"/>
    <s v="Pennsylvania"/>
    <n v="19134"/>
    <x v="3"/>
    <s v="OFF-PA-10003790"/>
    <x v="1"/>
    <s v="Paper"/>
    <s v="Xerox 1991"/>
    <n v="54.816000000000003"/>
    <n v="2"/>
    <n v="0.1"/>
    <n v="14.8"/>
    <n v="1"/>
    <x v="10"/>
    <n v="3"/>
    <x v="10"/>
  </r>
  <r>
    <n v="2226"/>
    <s v="CA-2017-106383"/>
    <d v="2017-03-19T00:00:00"/>
    <d v="2017-03-21T00:00:00"/>
    <s v="Second Class"/>
    <s v="BT-11440"/>
    <s v="Bobby Trafton"/>
    <s v="Consumer"/>
    <s v="United States"/>
    <s v="Littleton"/>
    <s v="Colorado"/>
    <n v="80122"/>
    <x v="1"/>
    <s v="FUR-BO-10002202"/>
    <x v="0"/>
    <s v="Bookcases"/>
    <s v="Atlantic Metals Mobile 2-Shelf Bookcases, Custom Colors"/>
    <n v="72.293999999999997"/>
    <n v="4"/>
    <n v="0.3"/>
    <n v="-22.41"/>
    <n v="1"/>
    <x v="17"/>
    <n v="1"/>
    <x v="17"/>
  </r>
  <r>
    <n v="2227"/>
    <s v="CA-2018-130771"/>
    <d v="2018-07-29T00:00:00"/>
    <d v="2018-08-03T00:00:00"/>
    <s v="Standard Class"/>
    <s v="LA-16780"/>
    <s v="Laura Armstrong"/>
    <s v="Corporate"/>
    <s v="United States"/>
    <s v="Austin"/>
    <s v="Texas"/>
    <n v="78745"/>
    <x v="2"/>
    <s v="OFF-FA-10003059"/>
    <x v="1"/>
    <s v="Fasteners"/>
    <s v="Assorted Color Push Pins"/>
    <n v="2.8959999999999999"/>
    <n v="9"/>
    <n v="0.1"/>
    <n v="0.78"/>
    <n v="2"/>
    <x v="10"/>
    <n v="3"/>
    <x v="10"/>
  </r>
  <r>
    <n v="2228"/>
    <s v="CA-2018-130771"/>
    <d v="2018-07-29T00:00:00"/>
    <d v="2018-08-03T00:00:00"/>
    <s v="Standard Class"/>
    <s v="LA-16780"/>
    <s v="Laura Armstrong"/>
    <s v="Corporate"/>
    <s v="United States"/>
    <s v="Austin"/>
    <s v="Texas"/>
    <n v="78745"/>
    <x v="2"/>
    <s v="TEC-PH-10002496"/>
    <x v="2"/>
    <s v="Phones"/>
    <s v="Cisco SPA301"/>
    <n v="124.792"/>
    <n v="8"/>
    <n v="0.3"/>
    <n v="-37.44"/>
    <n v="2"/>
    <x v="10"/>
    <n v="3"/>
    <x v="10"/>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n v="330.58800000000002"/>
    <n v="5"/>
    <n v="0"/>
    <n v="69.42"/>
    <n v="1"/>
    <x v="32"/>
    <n v="4"/>
    <x v="32"/>
  </r>
  <r>
    <n v="2230"/>
    <s v="CA-2015-128055"/>
    <d v="2015-03-31T00:00:00"/>
    <d v="2015-04-05T00:00:00"/>
    <s v="Standard Class"/>
    <s v="AA-10315"/>
    <s v="Alex Avila"/>
    <s v="Consumer"/>
    <s v="United States"/>
    <s v="San Francisco"/>
    <s v="California"/>
    <n v="94122"/>
    <x v="1"/>
    <s v="OFF-BI-10004390"/>
    <x v="1"/>
    <s v="Binders"/>
    <s v="GBC DocuBind 200 Manual Binding Machine"/>
    <n v="673.56799999999998"/>
    <n v="3"/>
    <n v="0"/>
    <n v="60.62"/>
    <n v="2"/>
    <x v="34"/>
    <n v="1"/>
    <x v="34"/>
  </r>
  <r>
    <n v="2231"/>
    <s v="CA-2015-128055"/>
    <d v="2015-03-31T00:00:00"/>
    <d v="2015-04-05T00:00:00"/>
    <s v="Standard Class"/>
    <s v="AA-10315"/>
    <s v="Alex Avila"/>
    <s v="Consumer"/>
    <s v="United States"/>
    <s v="San Francisco"/>
    <s v="California"/>
    <n v="94122"/>
    <x v="1"/>
    <s v="OFF-AP-10002765"/>
    <x v="1"/>
    <s v="Appliances"/>
    <s v="Fellowes Advanced Computer Series Surge Protectors"/>
    <n v="52.98"/>
    <n v="9"/>
    <n v="0.2"/>
    <n v="12.72"/>
    <n v="2"/>
    <x v="34"/>
    <n v="1"/>
    <x v="34"/>
  </r>
  <r>
    <n v="2232"/>
    <s v="CA-2018-157091"/>
    <d v="2018-06-26T00:00:00"/>
    <d v="2018-07-01T00:00:00"/>
    <s v="Standard Class"/>
    <s v="DB-13405"/>
    <s v="Denny Blanton"/>
    <s v="Consumer"/>
    <s v="United States"/>
    <s v="La Porte"/>
    <s v="Indiana"/>
    <n v="46350"/>
    <x v="2"/>
    <s v="FUR-FU-10000293"/>
    <x v="0"/>
    <s v="Furnishings"/>
    <s v="Eldon Antistatic Chair Mats for Low to Medium Pile Carpets"/>
    <n v="526.45000000000005"/>
    <n v="9"/>
    <n v="0"/>
    <n v="52.65"/>
    <n v="1"/>
    <x v="27"/>
    <n v="2"/>
    <x v="27"/>
  </r>
  <r>
    <n v="2233"/>
    <s v="CA-2018-132122"/>
    <d v="2018-07-09T00:00:00"/>
    <d v="2018-07-14T00:00:00"/>
    <s v="Standard Class"/>
    <s v="JH-15820"/>
    <s v="John Huston"/>
    <s v="Consumer"/>
    <s v="United States"/>
    <s v="Chicago"/>
    <s v="Illinois"/>
    <n v="60610"/>
    <x v="2"/>
    <s v="OFF-ST-10003692"/>
    <x v="1"/>
    <s v="Storage"/>
    <s v="Recycled Steel Personal File for Hanging File Folders"/>
    <n v="228.92"/>
    <n v="5"/>
    <n v="0.1"/>
    <n v="43.49"/>
    <n v="1"/>
    <x v="10"/>
    <n v="3"/>
    <x v="10"/>
  </r>
  <r>
    <n v="2234"/>
    <s v="CA-2016-123232"/>
    <d v="2016-12-14T00:00:00"/>
    <d v="2016-12-16T00:00:00"/>
    <s v="Second Class"/>
    <s v="DJ-13630"/>
    <s v="Doug Jacobs"/>
    <s v="Consumer"/>
    <s v="United States"/>
    <s v="Portland"/>
    <s v="Oregon"/>
    <n v="97206"/>
    <x v="1"/>
    <s v="TEC-PH-10001051"/>
    <x v="2"/>
    <s v="Phones"/>
    <s v="HTC One"/>
    <n v="319.96800000000002"/>
    <n v="10"/>
    <n v="0.3"/>
    <n v="-60.79"/>
    <n v="1"/>
    <x v="14"/>
    <n v="4"/>
    <x v="14"/>
  </r>
  <r>
    <n v="2235"/>
    <s v="CA-2018-104066"/>
    <d v="2018-12-05T00:00:00"/>
    <d v="2018-12-10T00:00:00"/>
    <s v="Standard Class"/>
    <s v="QJ-19255"/>
    <s v="Quincy Jones"/>
    <s v="Corporate"/>
    <s v="United States"/>
    <s v="Burlington"/>
    <s v="Vermont"/>
    <m/>
    <x v="3"/>
    <s v="TEC-AC-10001013"/>
    <x v="2"/>
    <s v="Accessories"/>
    <s v="Logitech ClearChat Comfort/USB Headset H390"/>
    <n v="205.03"/>
    <n v="6"/>
    <n v="0"/>
    <n v="67.66"/>
    <n v="1"/>
    <x v="22"/>
    <n v="4"/>
    <x v="22"/>
  </r>
  <r>
    <n v="2236"/>
    <s v="CA-2016-145849"/>
    <d v="2016-09-15T00:00:00"/>
    <d v="2016-09-17T00:00:00"/>
    <s v="Second Class"/>
    <s v="CT-11995"/>
    <s v="Carol Triggs"/>
    <s v="Consumer"/>
    <s v="United States"/>
    <s v="Indianapolis"/>
    <s v="Indiana"/>
    <n v="46203"/>
    <x v="2"/>
    <s v="OFF-ST-10000025"/>
    <x v="1"/>
    <s v="Storage"/>
    <s v="Fellowes Stor/Drawer Steel Plus Storage Drawers"/>
    <n v="190.86"/>
    <n v="5"/>
    <n v="0.1"/>
    <n v="32.450000000000003"/>
    <n v="2"/>
    <x v="11"/>
    <n v="3"/>
    <x v="11"/>
  </r>
  <r>
    <n v="2237"/>
    <s v="CA-2016-145849"/>
    <d v="2016-09-15T00:00:00"/>
    <d v="2016-09-17T00:00:00"/>
    <s v="Second Class"/>
    <s v="CT-11995"/>
    <s v="Carol Triggs"/>
    <s v="Consumer"/>
    <s v="United States"/>
    <s v="Indianapolis"/>
    <s v="Indiana"/>
    <n v="46203"/>
    <x v="2"/>
    <s v="OFF-AR-10000817"/>
    <x v="1"/>
    <s v="Art"/>
    <s v="Manco Dry-Lighter Erasable Highlighter"/>
    <n v="24.32"/>
    <n v="4"/>
    <n v="0"/>
    <n v="1.95"/>
    <n v="2"/>
    <x v="11"/>
    <n v="3"/>
    <x v="11"/>
  </r>
  <r>
    <n v="2238"/>
    <s v="CA-2017-122322"/>
    <d v="2017-07-15T00:00:00"/>
    <d v="2017-07-21T00:00:00"/>
    <s v="Standard Class"/>
    <s v="RH-19510"/>
    <s v="Rick Huthwaite"/>
    <s v="Home Office"/>
    <s v="United States"/>
    <s v="Provo"/>
    <s v="Utah"/>
    <n v="84604"/>
    <x v="1"/>
    <s v="OFF-SU-10000952"/>
    <x v="1"/>
    <s v="Supplies"/>
    <s v="Fiskars Home &amp; Office Scissors"/>
    <n v="44.4"/>
    <n v="4"/>
    <n v="0"/>
    <n v="13.76"/>
    <n v="1"/>
    <x v="16"/>
    <n v="3"/>
    <x v="16"/>
  </r>
  <r>
    <n v="2239"/>
    <s v="CA-2018-166849"/>
    <d v="2018-04-20T00:00:00"/>
    <d v="2018-04-26T00:00:00"/>
    <s v="Standard Class"/>
    <s v="SJ-20125"/>
    <s v="Sanjit Jacobs"/>
    <s v="Home Office"/>
    <s v="United States"/>
    <s v="Chicago"/>
    <s v="Illinois"/>
    <n v="60610"/>
    <x v="2"/>
    <s v="FUR-FU-10004597"/>
    <x v="0"/>
    <s v="Furnishings"/>
    <s v="Eldon Cleatmat Chair Mats for Medium Pile Carpets"/>
    <n v="44.4"/>
    <n v="9"/>
    <n v="0"/>
    <n v="4.4400000000000004"/>
    <n v="1"/>
    <x v="4"/>
    <n v="2"/>
    <x v="4"/>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n v="1016.792"/>
    <n v="8"/>
    <n v="0"/>
    <n v="132.18"/>
    <n v="2"/>
    <x v="0"/>
    <n v="4"/>
    <x v="0"/>
  </r>
  <r>
    <n v="2241"/>
    <s v="CA-2017-146633"/>
    <d v="2017-11-15T00:00:00"/>
    <d v="2017-11-17T00:00:00"/>
    <s v="Second Class"/>
    <s v="TG-21310"/>
    <s v="Toby Gnade"/>
    <s v="Consumer"/>
    <s v="United States"/>
    <s v="Los Angeles"/>
    <s v="California"/>
    <n v="90049"/>
    <x v="1"/>
    <s v="OFF-BI-10002982"/>
    <x v="1"/>
    <s v="Binders"/>
    <s v="Avery Self-Adhesive Photo Pockets for Polaroid Photos"/>
    <n v="38.136000000000003"/>
    <n v="3"/>
    <n v="0.3"/>
    <n v="-10.3"/>
    <n v="2"/>
    <x v="0"/>
    <n v="4"/>
    <x v="0"/>
  </r>
  <r>
    <n v="2242"/>
    <s v="US-2017-126893"/>
    <d v="2017-11-26T00:00:00"/>
    <d v="2017-12-01T00:00:00"/>
    <s v="Standard Class"/>
    <s v="CT-11995"/>
    <s v="Carol Triggs"/>
    <s v="Consumer"/>
    <s v="United States"/>
    <s v="Philadelphia"/>
    <s v="Pennsylvania"/>
    <n v="19134"/>
    <x v="3"/>
    <s v="TEC-PH-10004165"/>
    <x v="2"/>
    <s v="Phones"/>
    <s v="Mitel MiVoice 5330e IP Phone"/>
    <n v="494.98200000000003"/>
    <n v="10"/>
    <n v="0.3"/>
    <n v="-54.45"/>
    <n v="1"/>
    <x v="0"/>
    <n v="4"/>
    <x v="0"/>
  </r>
  <r>
    <n v="2243"/>
    <s v="CA-2018-103380"/>
    <d v="2018-11-21T00:00:00"/>
    <d v="2018-11-25T00:00:00"/>
    <s v="Standard Class"/>
    <s v="BF-11005"/>
    <s v="Barry Franz"/>
    <s v="Home Office"/>
    <s v="United States"/>
    <s v="Pasadena"/>
    <s v="California"/>
    <n v="91104"/>
    <x v="1"/>
    <s v="OFF-ST-10003442"/>
    <x v="1"/>
    <s v="Storage"/>
    <s v="Eldon Portable Mobile Manager"/>
    <n v="56.56"/>
    <n v="8"/>
    <n v="0.3"/>
    <n v="-18.66"/>
    <n v="5"/>
    <x v="23"/>
    <n v="4"/>
    <x v="23"/>
  </r>
  <r>
    <n v="2244"/>
    <s v="CA-2018-103380"/>
    <d v="2018-11-21T00:00:00"/>
    <d v="2018-11-25T00:00:00"/>
    <s v="Standard Class"/>
    <s v="BF-11005"/>
    <s v="Barry Franz"/>
    <s v="Home Office"/>
    <s v="United States"/>
    <s v="Pasadena"/>
    <s v="California"/>
    <n v="91104"/>
    <x v="1"/>
    <s v="OFF-AR-10003856"/>
    <x v="1"/>
    <s v="Art"/>
    <s v="Newell 344"/>
    <n v="5.56"/>
    <n v="5"/>
    <n v="0.2"/>
    <n v="1.22"/>
    <n v="5"/>
    <x v="23"/>
    <n v="4"/>
    <x v="23"/>
  </r>
  <r>
    <n v="2245"/>
    <s v="CA-2018-103380"/>
    <d v="2018-11-21T00:00:00"/>
    <d v="2018-11-25T00:00:00"/>
    <s v="Standard Class"/>
    <s v="BF-11005"/>
    <s v="Barry Franz"/>
    <s v="Home Office"/>
    <s v="United States"/>
    <s v="Pasadena"/>
    <s v="California"/>
    <n v="91104"/>
    <x v="1"/>
    <s v="OFF-FA-10004248"/>
    <x v="1"/>
    <s v="Fasteners"/>
    <s v="Advantus T-Pin Paper Clips"/>
    <n v="9.02"/>
    <n v="2"/>
    <n v="0"/>
    <n v="1.89"/>
    <n v="5"/>
    <x v="23"/>
    <n v="4"/>
    <x v="23"/>
  </r>
  <r>
    <n v="2246"/>
    <s v="CA-2018-103380"/>
    <d v="2018-11-21T00:00:00"/>
    <d v="2018-11-25T00:00:00"/>
    <s v="Standard Class"/>
    <s v="BF-11005"/>
    <s v="Barry Franz"/>
    <s v="Home Office"/>
    <s v="United States"/>
    <s v="Pasadena"/>
    <s v="California"/>
    <n v="91104"/>
    <x v="1"/>
    <s v="OFF-AP-10001492"/>
    <x v="1"/>
    <s v="Appliances"/>
    <s v="Acco Six-Outlet Power Strip, 4' Cord Length"/>
    <n v="8.6199999999999992"/>
    <n v="3"/>
    <n v="0.3"/>
    <n v="-1.55"/>
    <n v="5"/>
    <x v="23"/>
    <n v="4"/>
    <x v="23"/>
  </r>
  <r>
    <n v="2247"/>
    <s v="CA-2018-103380"/>
    <d v="2018-11-21T00:00:00"/>
    <d v="2018-11-25T00:00:00"/>
    <s v="Standard Class"/>
    <s v="BF-11005"/>
    <s v="Barry Franz"/>
    <s v="Home Office"/>
    <s v="United States"/>
    <s v="Pasadena"/>
    <s v="California"/>
    <n v="91104"/>
    <x v="1"/>
    <s v="TEC-PH-10004165"/>
    <x v="2"/>
    <s v="Phones"/>
    <s v="Mitel MiVoice 5330e IP Phone"/>
    <n v="659.976"/>
    <n v="6"/>
    <n v="0.3"/>
    <n v="-217.79"/>
    <n v="5"/>
    <x v="23"/>
    <n v="4"/>
    <x v="23"/>
  </r>
  <r>
    <n v="2248"/>
    <s v="CA-2016-116092"/>
    <d v="2016-02-15T00:00:00"/>
    <d v="2016-02-18T00:00:00"/>
    <s v="Second Class"/>
    <s v="JM-16195"/>
    <s v="Justin MacKendrick"/>
    <s v="Consumer"/>
    <s v="United States"/>
    <s v="Los Angeles"/>
    <s v="California"/>
    <n v="90004"/>
    <x v="1"/>
    <s v="OFF-PA-10004285"/>
    <x v="1"/>
    <s v="Paper"/>
    <s v="Xerox 1959"/>
    <n v="13.36"/>
    <n v="4"/>
    <n v="0"/>
    <n v="0.67"/>
    <n v="5"/>
    <x v="36"/>
    <n v="1"/>
    <x v="36"/>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n v="41.72"/>
    <n v="4"/>
    <n v="0.3"/>
    <n v="-11.68"/>
    <n v="5"/>
    <x v="36"/>
    <n v="1"/>
    <x v="36"/>
  </r>
  <r>
    <n v="2250"/>
    <s v="CA-2016-116092"/>
    <d v="2016-02-15T00:00:00"/>
    <d v="2016-02-18T00:00:00"/>
    <s v="Second Class"/>
    <s v="JM-16195"/>
    <s v="Justin MacKendrick"/>
    <s v="Consumer"/>
    <s v="United States"/>
    <s v="Los Angeles"/>
    <s v="California"/>
    <n v="90004"/>
    <x v="1"/>
    <s v="OFF-BI-10000546"/>
    <x v="1"/>
    <s v="Binders"/>
    <s v="Avery Durable Binders"/>
    <n v="11.52"/>
    <n v="8"/>
    <n v="0.1"/>
    <n v="3.69"/>
    <n v="5"/>
    <x v="36"/>
    <n v="1"/>
    <x v="36"/>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n v="541.44000000000005"/>
    <n v="3"/>
    <n v="0.3"/>
    <n v="-167.85"/>
    <n v="5"/>
    <x v="36"/>
    <n v="1"/>
    <x v="36"/>
  </r>
  <r>
    <n v="2252"/>
    <s v="CA-2016-116092"/>
    <d v="2016-02-15T00:00:00"/>
    <d v="2016-02-18T00:00:00"/>
    <s v="Second Class"/>
    <s v="JM-16195"/>
    <s v="Justin MacKendrick"/>
    <s v="Consumer"/>
    <s v="United States"/>
    <s v="Los Angeles"/>
    <s v="California"/>
    <n v="90004"/>
    <x v="1"/>
    <s v="OFF-PA-10000477"/>
    <x v="1"/>
    <s v="Paper"/>
    <s v="Xerox 22"/>
    <n v="19.440000000000001"/>
    <n v="2"/>
    <n v="0"/>
    <n v="6.8"/>
    <n v="5"/>
    <x v="36"/>
    <n v="1"/>
    <x v="36"/>
  </r>
  <r>
    <n v="2253"/>
    <s v="CA-2017-117849"/>
    <d v="2017-04-15T00:00:00"/>
    <d v="2017-04-17T00:00:00"/>
    <s v="Second Class"/>
    <s v="JK-16120"/>
    <s v="Julie Kriz"/>
    <s v="Home Office"/>
    <s v="United States"/>
    <s v="San Diego"/>
    <s v="California"/>
    <n v="92105"/>
    <x v="1"/>
    <s v="OFF-PA-10004327"/>
    <x v="1"/>
    <s v="Paper"/>
    <s v="Xerox 1911"/>
    <n v="143.69999999999999"/>
    <n v="5"/>
    <n v="0.3"/>
    <n v="-14.37"/>
    <n v="1"/>
    <x v="25"/>
    <n v="2"/>
    <x v="25"/>
  </r>
  <r>
    <n v="2254"/>
    <s v="CA-2016-169201"/>
    <d v="2016-09-28T00:00:00"/>
    <d v="2016-10-01T00:00:00"/>
    <s v="First Class"/>
    <s v="HG-14965"/>
    <s v="Henry Goldwyn"/>
    <s v="Corporate"/>
    <s v="United States"/>
    <s v="San Francisco"/>
    <s v="California"/>
    <n v="94110"/>
    <x v="1"/>
    <s v="OFF-AP-10000696"/>
    <x v="1"/>
    <s v="Appliances"/>
    <s v="Holmes Odor Grabber"/>
    <n v="43.26"/>
    <n v="2"/>
    <n v="0.1"/>
    <n v="15.14"/>
    <n v="2"/>
    <x v="11"/>
    <n v="3"/>
    <x v="11"/>
  </r>
  <r>
    <n v="2255"/>
    <s v="CA-2016-169201"/>
    <d v="2016-09-28T00:00:00"/>
    <d v="2016-10-01T00:00:00"/>
    <s v="First Class"/>
    <s v="HG-14965"/>
    <s v="Henry Goldwyn"/>
    <s v="Corporate"/>
    <s v="United States"/>
    <s v="San Francisco"/>
    <s v="California"/>
    <n v="94110"/>
    <x v="1"/>
    <s v="OFF-AP-10002082"/>
    <x v="1"/>
    <s v="Appliances"/>
    <s v="Holmes HEPA Air Purifier"/>
    <n v="43.56"/>
    <n v="6"/>
    <n v="0.3"/>
    <n v="-5.66"/>
    <n v="2"/>
    <x v="11"/>
    <n v="3"/>
    <x v="11"/>
  </r>
  <r>
    <n v="2256"/>
    <s v="CA-2017-164091"/>
    <d v="2017-09-17T00:00:00"/>
    <d v="2017-09-22T00:00:00"/>
    <s v="Standard Class"/>
    <s v="LA-16780"/>
    <s v="Laura Armstrong"/>
    <s v="Corporate"/>
    <s v="United States"/>
    <s v="Bangor"/>
    <s v="Maine"/>
    <n v="4401"/>
    <x v="3"/>
    <s v="TEC-PH-10001944"/>
    <x v="2"/>
    <s v="Phones"/>
    <s v="Wi-Ex zBoost YX540 Cellular Phone Signal Booster"/>
    <n v="437.85"/>
    <n v="8"/>
    <n v="0"/>
    <n v="43.79"/>
    <n v="2"/>
    <x v="21"/>
    <n v="3"/>
    <x v="21"/>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n v="109.48"/>
    <n v="6"/>
    <n v="0.3"/>
    <n v="-25.18"/>
    <n v="2"/>
    <x v="21"/>
    <n v="3"/>
    <x v="21"/>
  </r>
  <r>
    <n v="2258"/>
    <s v="CA-2018-105214"/>
    <d v="2018-06-16T00:00:00"/>
    <d v="2018-06-19T00:00:00"/>
    <s v="First Class"/>
    <s v="TS-21610"/>
    <s v="Troy Staebel"/>
    <s v="Consumer"/>
    <s v="United States"/>
    <s v="San Francisco"/>
    <s v="California"/>
    <n v="94122"/>
    <x v="1"/>
    <s v="FUR-CH-10000015"/>
    <x v="0"/>
    <s v="Chairs"/>
    <s v="Hon Multipurpose Stacking Arm Chairs"/>
    <n v="1212.96"/>
    <n v="9"/>
    <n v="0"/>
    <n v="194.07"/>
    <n v="2"/>
    <x v="27"/>
    <n v="2"/>
    <x v="27"/>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n v="18.54"/>
    <n v="7"/>
    <n v="0.3"/>
    <n v="-2.41"/>
    <n v="2"/>
    <x v="27"/>
    <n v="2"/>
    <x v="27"/>
  </r>
  <r>
    <n v="2260"/>
    <s v="CA-2016-117611"/>
    <d v="2016-11-08T00:00:00"/>
    <d v="2016-11-10T00:00:00"/>
    <s v="Second Class"/>
    <s v="MZ-17335"/>
    <s v="Maria Zettner"/>
    <s v="Home Office"/>
    <s v="United States"/>
    <s v="San Diego"/>
    <s v="California"/>
    <n v="92024"/>
    <x v="1"/>
    <s v="OFF-FA-10002280"/>
    <x v="1"/>
    <s v="Fasteners"/>
    <s v="Advantus Plastic Paper Clips"/>
    <n v="5"/>
    <n v="10"/>
    <n v="0"/>
    <n v="1"/>
    <n v="2"/>
    <x v="6"/>
    <n v="4"/>
    <x v="6"/>
  </r>
  <r>
    <n v="2261"/>
    <s v="CA-2016-117611"/>
    <d v="2016-11-08T00:00:00"/>
    <d v="2016-11-10T00:00:00"/>
    <s v="Second Class"/>
    <s v="MZ-17335"/>
    <s v="Maria Zettner"/>
    <s v="Home Office"/>
    <s v="United States"/>
    <s v="San Diego"/>
    <s v="California"/>
    <n v="92024"/>
    <x v="1"/>
    <s v="TEC-AC-10002049"/>
    <x v="2"/>
    <s v="Accessories"/>
    <s v="Logitech G19 Programmable Gaming Keyboard"/>
    <n v="371.97"/>
    <n v="3"/>
    <n v="0.2"/>
    <n v="92.99"/>
    <n v="2"/>
    <x v="6"/>
    <n v="4"/>
    <x v="6"/>
  </r>
  <r>
    <n v="2262"/>
    <s v="US-2016-137960"/>
    <d v="2016-12-18T00:00:00"/>
    <d v="2016-12-18T00:00:00"/>
    <s v="Same Day"/>
    <s v="MW-18220"/>
    <s v="Mitch Webber"/>
    <s v="Consumer"/>
    <s v="United States"/>
    <s v="New York City"/>
    <s v="New York"/>
    <n v="10035"/>
    <x v="3"/>
    <s v="TEC-AC-10002253"/>
    <x v="2"/>
    <s v="Accessories"/>
    <s v="Imation Bio 8GB USBÂ Flash Drive ImationÂ Corp"/>
    <n v="166.24"/>
    <n v="10"/>
    <n v="0"/>
    <n v="31.59"/>
    <n v="1"/>
    <x v="14"/>
    <n v="4"/>
    <x v="14"/>
  </r>
  <r>
    <n v="2263"/>
    <s v="CA-2018-122994"/>
    <d v="2018-02-06T00:00:00"/>
    <d v="2018-02-09T00:00:00"/>
    <s v="First Class"/>
    <s v="MV-17485"/>
    <s v="Mark Van Huff"/>
    <s v="Consumer"/>
    <s v="United States"/>
    <s v="Arlington"/>
    <s v="Virginia"/>
    <n v="22204"/>
    <x v="0"/>
    <s v="FUR-BO-10004015"/>
    <x v="0"/>
    <s v="Bookcases"/>
    <s v="Bush Andora Bookcase, Maple/Graphite Gray Finish"/>
    <n v="359.97"/>
    <n v="8"/>
    <n v="0.1"/>
    <n v="89.99"/>
    <n v="1"/>
    <x v="31"/>
    <n v="1"/>
    <x v="31"/>
  </r>
  <r>
    <n v="2264"/>
    <s v="CA-2017-131065"/>
    <d v="2017-11-14T00:00:00"/>
    <d v="2017-11-16T00:00:00"/>
    <s v="Second Class"/>
    <s v="AA-10375"/>
    <s v="Allen Armold"/>
    <s v="Consumer"/>
    <s v="United States"/>
    <s v="Atlanta"/>
    <s v="Georgia"/>
    <n v="30318"/>
    <x v="0"/>
    <s v="TEC-AC-10004145"/>
    <x v="2"/>
    <s v="Accessories"/>
    <s v="Logitech diNovo Edge Keyboard"/>
    <n v="499.98"/>
    <n v="1"/>
    <n v="0"/>
    <n v="75"/>
    <n v="3"/>
    <x v="0"/>
    <n v="4"/>
    <x v="0"/>
  </r>
  <r>
    <n v="2265"/>
    <s v="CA-2017-131065"/>
    <d v="2017-11-14T00:00:00"/>
    <d v="2017-11-16T00:00:00"/>
    <s v="Second Class"/>
    <s v="AA-10375"/>
    <s v="Allen Armold"/>
    <s v="Consumer"/>
    <s v="United States"/>
    <s v="Atlanta"/>
    <s v="Georgia"/>
    <n v="30318"/>
    <x v="0"/>
    <s v="OFF-PA-10002479"/>
    <x v="1"/>
    <s v="Paper"/>
    <s v="Xerox 4200 Series MultiUse Premium Copy Paper (20Lb. and 84 Bright)"/>
    <n v="5.28"/>
    <n v="5"/>
    <n v="0"/>
    <n v="1.48"/>
    <n v="3"/>
    <x v="0"/>
    <n v="4"/>
    <x v="0"/>
  </r>
  <r>
    <n v="2266"/>
    <s v="CA-2017-131065"/>
    <d v="2017-11-14T00:00:00"/>
    <d v="2017-11-16T00:00:00"/>
    <s v="Second Class"/>
    <s v="AA-10375"/>
    <s v="Allen Armold"/>
    <s v="Consumer"/>
    <s v="United States"/>
    <s v="Atlanta"/>
    <s v="Georgia"/>
    <n v="30318"/>
    <x v="0"/>
    <s v="OFF-BI-10004970"/>
    <x v="1"/>
    <s v="Binders"/>
    <s v="ACCOHIDE 3-Ring Binder, Blue, 1&quot;"/>
    <n v="8.26"/>
    <n v="7"/>
    <n v="0"/>
    <n v="0.91"/>
    <n v="3"/>
    <x v="0"/>
    <n v="4"/>
    <x v="0"/>
  </r>
  <r>
    <n v="2267"/>
    <s v="CA-2018-149146"/>
    <d v="2018-10-12T00:00:00"/>
    <d v="2018-10-12T00:00:00"/>
    <s v="Same Day"/>
    <s v="SM-20320"/>
    <s v="Sean Miller"/>
    <s v="Home Office"/>
    <s v="United States"/>
    <s v="Monroe"/>
    <s v="North Carolina"/>
    <n v="28110"/>
    <x v="0"/>
    <s v="OFF-PA-10003919"/>
    <x v="1"/>
    <s v="Paper"/>
    <s v="Xerox 1989"/>
    <n v="7.968"/>
    <n v="8"/>
    <n v="0"/>
    <n v="1.91"/>
    <n v="1"/>
    <x v="13"/>
    <n v="4"/>
    <x v="13"/>
  </r>
  <r>
    <n v="2268"/>
    <s v="CA-2018-137470"/>
    <d v="2018-09-17T00:00:00"/>
    <d v="2018-09-17T00:00:00"/>
    <s v="Same Day"/>
    <s v="TP-21415"/>
    <s v="Tom Prescott"/>
    <s v="Consumer"/>
    <s v="United States"/>
    <s v="Seattle"/>
    <s v="Washington"/>
    <n v="98115"/>
    <x v="1"/>
    <s v="OFF-PA-10002001"/>
    <x v="1"/>
    <s v="Paper"/>
    <s v="Xerox 1984"/>
    <n v="12.96"/>
    <n v="6"/>
    <n v="0.2"/>
    <n v="1.68"/>
    <n v="1"/>
    <x v="15"/>
    <n v="3"/>
    <x v="15"/>
  </r>
  <r>
    <n v="2269"/>
    <s v="CA-2018-105480"/>
    <d v="2018-12-20T00:00:00"/>
    <d v="2018-12-26T00:00:00"/>
    <s v="Standard Class"/>
    <s v="DK-13225"/>
    <s v="Dean Katz"/>
    <s v="Corporate"/>
    <s v="United States"/>
    <s v="Rochester"/>
    <s v="New York"/>
    <n v="14609"/>
    <x v="3"/>
    <s v="OFF-PA-10002787"/>
    <x v="1"/>
    <s v="Paper"/>
    <s v="Xerox 227"/>
    <n v="6.48"/>
    <n v="10"/>
    <n v="0"/>
    <n v="0.57999999999999996"/>
    <n v="2"/>
    <x v="22"/>
    <n v="4"/>
    <x v="22"/>
  </r>
  <r>
    <n v="2270"/>
    <s v="CA-2018-105480"/>
    <d v="2018-12-20T00:00:00"/>
    <d v="2018-12-26T00:00:00"/>
    <s v="Standard Class"/>
    <s v="DK-13225"/>
    <s v="Dean Katz"/>
    <s v="Corporate"/>
    <s v="United States"/>
    <s v="Rochester"/>
    <s v="New York"/>
    <n v="14609"/>
    <x v="3"/>
    <s v="OFF-BI-10003291"/>
    <x v="1"/>
    <s v="Binders"/>
    <s v="Wilson Jones Leather-Like Binders with DublLock Round Rings"/>
    <n v="6.984"/>
    <n v="9"/>
    <n v="0.2"/>
    <n v="0.98"/>
    <n v="2"/>
    <x v="22"/>
    <n v="4"/>
    <x v="22"/>
  </r>
  <r>
    <n v="2271"/>
    <s v="CA-2018-164917"/>
    <d v="2018-12-02T00:00:00"/>
    <d v="2018-12-07T00:00:00"/>
    <s v="Standard Class"/>
    <s v="MK-17905"/>
    <s v="Michael Kennedy"/>
    <s v="Corporate"/>
    <s v="United States"/>
    <s v="Miami"/>
    <s v="Florida"/>
    <n v="33180"/>
    <x v="0"/>
    <s v="OFF-AR-10004344"/>
    <x v="1"/>
    <s v="Art"/>
    <s v="Bulldog Vacuum Base Pencil Sharpener"/>
    <n v="47.96"/>
    <n v="5"/>
    <n v="0"/>
    <n v="12.47"/>
    <n v="1"/>
    <x v="22"/>
    <n v="4"/>
    <x v="22"/>
  </r>
  <r>
    <n v="2272"/>
    <s v="CA-2016-102036"/>
    <d v="2016-09-21T00:00:00"/>
    <d v="2016-09-27T00:00:00"/>
    <s v="Standard Class"/>
    <s v="CS-12130"/>
    <s v="Chad Sievert"/>
    <s v="Consumer"/>
    <s v="United States"/>
    <s v="Seattle"/>
    <s v="Washington"/>
    <n v="98105"/>
    <x v="1"/>
    <s v="OFF-ST-10003123"/>
    <x v="1"/>
    <s v="Storage"/>
    <s v="Fellowes Bases and Tops For Staxonsteel/High-Stak Systems"/>
    <n v="199.74"/>
    <n v="4"/>
    <n v="0.3"/>
    <n v="-13.98"/>
    <n v="1"/>
    <x v="11"/>
    <n v="3"/>
    <x v="11"/>
  </r>
  <r>
    <n v="2273"/>
    <s v="CA-2016-142944"/>
    <d v="2016-03-06T00:00:00"/>
    <d v="2016-03-11T00:00:00"/>
    <s v="Standard Class"/>
    <s v="JL-15850"/>
    <s v="John Lucas"/>
    <s v="Consumer"/>
    <s v="United States"/>
    <s v="San Francisco"/>
    <s v="California"/>
    <n v="94122"/>
    <x v="1"/>
    <s v="FUR-FU-10000308"/>
    <x v="0"/>
    <s v="Furnishings"/>
    <s v="Deflect-o Glass Clear Studded Chair Mats"/>
    <n v="435.26"/>
    <n v="3"/>
    <n v="0.1"/>
    <n v="126.23"/>
    <n v="2"/>
    <x v="29"/>
    <n v="1"/>
    <x v="29"/>
  </r>
  <r>
    <n v="2274"/>
    <s v="CA-2016-142944"/>
    <d v="2016-03-06T00:00:00"/>
    <d v="2016-03-11T00:00:00"/>
    <s v="Standard Class"/>
    <s v="JL-15850"/>
    <s v="John Lucas"/>
    <s v="Consumer"/>
    <s v="United States"/>
    <s v="San Francisco"/>
    <s v="California"/>
    <n v="94122"/>
    <x v="1"/>
    <s v="TEC-CO-10003763"/>
    <x v="2"/>
    <s v="Copiers"/>
    <s v="Canon PC1060 Personal Laser Copier"/>
    <n v="1119.9839999999999"/>
    <n v="3"/>
    <n v="0.1"/>
    <n v="280"/>
    <n v="2"/>
    <x v="29"/>
    <n v="1"/>
    <x v="29"/>
  </r>
  <r>
    <n v="2275"/>
    <s v="CA-2015-157882"/>
    <d v="2015-10-03T00:00:00"/>
    <d v="2015-10-08T00:00:00"/>
    <s v="Second Class"/>
    <s v="AR-10405"/>
    <s v="Allen Rosenblatt"/>
    <s v="Corporate"/>
    <s v="United States"/>
    <s v="Los Angeles"/>
    <s v="California"/>
    <n v="90036"/>
    <x v="1"/>
    <s v="FUR-TA-10001866"/>
    <x v="0"/>
    <s v="Tables"/>
    <s v="Bevis Round Conference Room Tables and Bases"/>
    <n v="143.43199999999999"/>
    <n v="2"/>
    <n v="0.2"/>
    <n v="31.56"/>
    <n v="2"/>
    <x v="18"/>
    <n v="4"/>
    <x v="18"/>
  </r>
  <r>
    <n v="2276"/>
    <s v="CA-2015-157882"/>
    <d v="2015-10-03T00:00:00"/>
    <d v="2015-10-08T00:00:00"/>
    <s v="Second Class"/>
    <s v="AR-10405"/>
    <s v="Allen Rosenblatt"/>
    <s v="Corporate"/>
    <s v="United States"/>
    <s v="Los Angeles"/>
    <s v="California"/>
    <n v="90036"/>
    <x v="1"/>
    <s v="FUR-CH-10002774"/>
    <x v="0"/>
    <s v="Chairs"/>
    <s v="Global Deluxe Stacking Chair, Gray"/>
    <n v="122.352"/>
    <n v="5"/>
    <n v="0.1"/>
    <n v="18.350000000000001"/>
    <n v="2"/>
    <x v="18"/>
    <n v="4"/>
    <x v="18"/>
  </r>
  <r>
    <n v="2277"/>
    <s v="CA-2015-104283"/>
    <d v="2015-06-27T00:00:00"/>
    <d v="2015-07-01T00:00:00"/>
    <s v="Standard Class"/>
    <s v="LM-17065"/>
    <s v="Liz MacKendrick"/>
    <s v="Consumer"/>
    <s v="United States"/>
    <s v="Southaven"/>
    <s v="Mississippi"/>
    <n v="38671"/>
    <x v="0"/>
    <s v="OFF-ST-10004337"/>
    <x v="1"/>
    <s v="Storage"/>
    <s v="SAFCO Commercial Wire Shelving, 72h"/>
    <n v="306.2"/>
    <n v="1"/>
    <n v="0.2"/>
    <n v="30.62"/>
    <n v="3"/>
    <x v="3"/>
    <n v="2"/>
    <x v="3"/>
  </r>
  <r>
    <n v="2278"/>
    <s v="CA-2015-104283"/>
    <d v="2015-06-27T00:00:00"/>
    <d v="2015-07-01T00:00:00"/>
    <s v="Standard Class"/>
    <s v="LM-17065"/>
    <s v="Liz MacKendrick"/>
    <s v="Consumer"/>
    <s v="United States"/>
    <s v="Southaven"/>
    <s v="Mississippi"/>
    <n v="38671"/>
    <x v="0"/>
    <s v="FUR-TA-10001039"/>
    <x v="0"/>
    <s v="Tables"/>
    <s v="KI Adjustable-Height Table"/>
    <n v="85.98"/>
    <n v="3"/>
    <n v="0"/>
    <n v="18.059999999999999"/>
    <n v="3"/>
    <x v="3"/>
    <n v="2"/>
    <x v="3"/>
  </r>
  <r>
    <n v="2279"/>
    <s v="CA-2015-104283"/>
    <d v="2015-06-27T00:00:00"/>
    <d v="2015-07-01T00:00:00"/>
    <s v="Standard Class"/>
    <s v="LM-17065"/>
    <s v="Liz MacKendrick"/>
    <s v="Consumer"/>
    <s v="United States"/>
    <s v="Southaven"/>
    <s v="Mississippi"/>
    <n v="38671"/>
    <x v="0"/>
    <s v="TEC-AC-10000109"/>
    <x v="2"/>
    <s v="Accessories"/>
    <s v="Sony Micro Vault Click 16 GB USB 2.0 Flash Drive"/>
    <n v="223.96"/>
    <n v="8"/>
    <n v="0.1"/>
    <n v="44.79"/>
    <n v="3"/>
    <x v="3"/>
    <n v="2"/>
    <x v="3"/>
  </r>
  <r>
    <n v="2280"/>
    <s v="CA-2018-142622"/>
    <d v="2018-10-30T00:00:00"/>
    <d v="2018-11-02T00:00:00"/>
    <s v="First Class"/>
    <s v="JK-15625"/>
    <s v="Jim Karlsson"/>
    <s v="Consumer"/>
    <s v="United States"/>
    <s v="Seattle"/>
    <s v="Washington"/>
    <n v="98115"/>
    <x v="1"/>
    <s v="FUR-CH-10003833"/>
    <x v="0"/>
    <s v="Chairs"/>
    <s v="Novimex Fabric Task Chair"/>
    <n v="97.567999999999998"/>
    <n v="7"/>
    <n v="0"/>
    <n v="34.15"/>
    <n v="3"/>
    <x v="13"/>
    <n v="4"/>
    <x v="13"/>
  </r>
  <r>
    <n v="2281"/>
    <s v="CA-2018-142622"/>
    <d v="2018-10-30T00:00:00"/>
    <d v="2018-11-02T00:00:00"/>
    <s v="First Class"/>
    <s v="JK-15625"/>
    <s v="Jim Karlsson"/>
    <s v="Consumer"/>
    <s v="United States"/>
    <s v="Seattle"/>
    <s v="Washington"/>
    <n v="98115"/>
    <x v="1"/>
    <s v="FUR-CH-10004289"/>
    <x v="0"/>
    <s v="Chairs"/>
    <s v="Global Super Steno Chair"/>
    <n v="614.27200000000005"/>
    <n v="1"/>
    <n v="0.3"/>
    <n v="-184.28"/>
    <n v="3"/>
    <x v="13"/>
    <n v="4"/>
    <x v="13"/>
  </r>
  <r>
    <n v="2282"/>
    <s v="CA-2018-142622"/>
    <d v="2018-10-30T00:00:00"/>
    <d v="2018-11-02T00:00:00"/>
    <s v="First Class"/>
    <s v="JK-15625"/>
    <s v="Jim Karlsson"/>
    <s v="Consumer"/>
    <s v="United States"/>
    <s v="Seattle"/>
    <s v="Washington"/>
    <n v="98115"/>
    <x v="1"/>
    <s v="FUR-BO-10004467"/>
    <x v="0"/>
    <s v="Bookcases"/>
    <s v="Bestar Classic Bookcase"/>
    <n v="199.98"/>
    <n v="3"/>
    <n v="0.2"/>
    <n v="46"/>
    <n v="3"/>
    <x v="13"/>
    <n v="4"/>
    <x v="13"/>
  </r>
  <r>
    <n v="2283"/>
    <s v="CA-2017-132143"/>
    <d v="2017-09-03T00:00:00"/>
    <d v="2017-09-05T00:00:00"/>
    <s v="First Class"/>
    <s v="FM-14215"/>
    <s v="Filia McAdams"/>
    <s v="Corporate"/>
    <s v="United States"/>
    <s v="Middletown"/>
    <s v="Connecticut"/>
    <n v="6457"/>
    <x v="3"/>
    <s v="OFF-PA-10002713"/>
    <x v="1"/>
    <s v="Paper"/>
    <s v="Adams Phone Message Book, 200 Message Capacity, 8 1/16â€ x 11â€"/>
    <n v="48.16"/>
    <n v="4"/>
    <n v="0.3"/>
    <n v="-13.48"/>
    <n v="1"/>
    <x v="21"/>
    <n v="3"/>
    <x v="21"/>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n v="1"/>
    <n v="0.2"/>
    <n v="7.42"/>
    <n v="2"/>
    <x v="29"/>
    <n v="1"/>
    <x v="29"/>
  </r>
  <r>
    <n v="2285"/>
    <s v="CA-2016-153108"/>
    <d v="2016-03-05T00:00:00"/>
    <d v="2016-03-09T00:00:00"/>
    <s v="Standard Class"/>
    <s v="SF-20200"/>
    <s v="Sarah Foster"/>
    <s v="Consumer"/>
    <s v="United States"/>
    <s v="New Castle"/>
    <s v="Indiana"/>
    <n v="47362"/>
    <x v="2"/>
    <s v="OFF-AP-10002222"/>
    <x v="1"/>
    <s v="Appliances"/>
    <s v="Staple holder"/>
    <n v="60.69"/>
    <n v="9"/>
    <n v="0.1"/>
    <n v="12.14"/>
    <n v="2"/>
    <x v="29"/>
    <n v="1"/>
    <x v="29"/>
  </r>
  <r>
    <n v="2286"/>
    <s v="CA-2017-112676"/>
    <d v="2017-05-05T00:00:00"/>
    <d v="2017-05-08T00:00:00"/>
    <s v="First Class"/>
    <s v="PJ-18835"/>
    <s v="Patrick Jones"/>
    <s v="Corporate"/>
    <s v="United States"/>
    <s v="Murfreesboro"/>
    <s v="Tennessee"/>
    <n v="37130"/>
    <x v="0"/>
    <s v="OFF-PA-10003971"/>
    <x v="1"/>
    <s v="Paper"/>
    <s v="Xerox 1965"/>
    <n v="14.352"/>
    <n v="7"/>
    <n v="0"/>
    <n v="1.58"/>
    <n v="1"/>
    <x v="35"/>
    <n v="2"/>
    <x v="35"/>
  </r>
  <r>
    <n v="2287"/>
    <s v="CA-2018-165687"/>
    <d v="2018-11-17T00:00:00"/>
    <d v="2018-11-23T00:00:00"/>
    <s v="Standard Class"/>
    <s v="CS-12355"/>
    <s v="Christine Sundaresam"/>
    <s v="Consumer"/>
    <s v="United States"/>
    <s v="Salem"/>
    <s v="Virginia"/>
    <n v="24153"/>
    <x v="0"/>
    <s v="OFF-AP-10004036"/>
    <x v="1"/>
    <s v="Appliances"/>
    <s v="Bionaire 99.97% HEPA Air Cleaner"/>
    <n v="35.04"/>
    <n v="5"/>
    <n v="0"/>
    <n v="4.2"/>
    <n v="1"/>
    <x v="23"/>
    <n v="4"/>
    <x v="23"/>
  </r>
  <r>
    <n v="2288"/>
    <s v="US-2018-112928"/>
    <d v="2018-06-01T00:00:00"/>
    <d v="2018-06-05T00:00:00"/>
    <s v="Second Class"/>
    <s v="BB-10990"/>
    <s v="Barry Blumstein"/>
    <s v="Corporate"/>
    <s v="United States"/>
    <s v="Toledo"/>
    <s v="Ohio"/>
    <n v="43615"/>
    <x v="3"/>
    <s v="OFF-AP-10002287"/>
    <x v="1"/>
    <s v="Appliances"/>
    <s v="Eureka Sanitaire  Multi-Pro Heavy-Duty Upright, Disposable Bags"/>
    <n v="17.48"/>
    <n v="1"/>
    <n v="0"/>
    <n v="2.4500000000000002"/>
    <n v="1"/>
    <x v="27"/>
    <n v="2"/>
    <x v="27"/>
  </r>
  <r>
    <n v="2289"/>
    <s v="CA-2018-143343"/>
    <d v="2018-06-10T00:00:00"/>
    <d v="2018-06-13T00:00:00"/>
    <s v="First Class"/>
    <s v="BW-11200"/>
    <s v="Ben Wallace"/>
    <s v="Consumer"/>
    <s v="United States"/>
    <s v="Los Angeles"/>
    <s v="California"/>
    <n v="90032"/>
    <x v="1"/>
    <s v="OFF-AR-10002375"/>
    <x v="1"/>
    <s v="Art"/>
    <s v="Newell 351"/>
    <n v="16.399999999999999"/>
    <n v="7"/>
    <n v="0.2"/>
    <n v="1.97"/>
    <n v="1"/>
    <x v="27"/>
    <n v="2"/>
    <x v="27"/>
  </r>
  <r>
    <n v="2290"/>
    <s v="CA-2018-115154"/>
    <d v="2018-01-08T00:00:00"/>
    <d v="2018-01-11T00:00:00"/>
    <s v="First Class"/>
    <s v="RS-19420"/>
    <s v="Ricardo Sperren"/>
    <s v="Corporate"/>
    <s v="United States"/>
    <s v="Seattle"/>
    <s v="Washington"/>
    <n v="98115"/>
    <x v="1"/>
    <s v="FUR-TA-10001950"/>
    <x v="0"/>
    <s v="Tables"/>
    <s v="Balt Solid Wood Round Tables"/>
    <n v="892.98"/>
    <n v="7"/>
    <n v="0.1"/>
    <n v="250.03"/>
    <n v="1"/>
    <x v="44"/>
    <n v="1"/>
    <x v="44"/>
  </r>
  <r>
    <n v="2291"/>
    <s v="CA-2016-149342"/>
    <d v="2016-04-20T00:00:00"/>
    <d v="2016-04-25T00:00:00"/>
    <s v="Standard Class"/>
    <s v="TS-21160"/>
    <s v="Theresa Swint"/>
    <s v="Corporate"/>
    <s v="United States"/>
    <s v="Columbus"/>
    <s v="Georgia"/>
    <n v="31907"/>
    <x v="0"/>
    <s v="TEC-PH-10001557"/>
    <x v="2"/>
    <s v="Phones"/>
    <s v="Pyle PMP37LED"/>
    <n v="287.97000000000003"/>
    <n v="2"/>
    <n v="0.3"/>
    <n v="-20.16"/>
    <n v="3"/>
    <x v="19"/>
    <n v="2"/>
    <x v="19"/>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n v="595.38"/>
    <n v="1"/>
    <n v="0.2"/>
    <n v="41.68"/>
    <n v="3"/>
    <x v="19"/>
    <n v="2"/>
    <x v="19"/>
  </r>
  <r>
    <n v="2293"/>
    <s v="CA-2016-149342"/>
    <d v="2016-04-20T00:00:00"/>
    <d v="2016-04-25T00:00:00"/>
    <s v="Standard Class"/>
    <s v="TS-21160"/>
    <s v="Theresa Swint"/>
    <s v="Corporate"/>
    <s v="United States"/>
    <s v="Columbus"/>
    <s v="Georgia"/>
    <n v="31907"/>
    <x v="0"/>
    <s v="OFF-PA-10001166"/>
    <x v="1"/>
    <s v="Paper"/>
    <s v="Xerox 2"/>
    <n v="12.96"/>
    <n v="2"/>
    <n v="0"/>
    <n v="4.54"/>
    <n v="3"/>
    <x v="19"/>
    <n v="2"/>
    <x v="19"/>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n v="4.95"/>
    <n v="2"/>
    <n v="0"/>
    <n v="0.3"/>
    <n v="1"/>
    <x v="6"/>
    <n v="4"/>
    <x v="6"/>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n v="181.95"/>
    <n v="10"/>
    <n v="0.3"/>
    <n v="-10.92"/>
    <n v="1"/>
    <x v="22"/>
    <n v="4"/>
    <x v="22"/>
  </r>
  <r>
    <n v="2296"/>
    <s v="CA-2016-113145"/>
    <d v="2016-11-01T00:00:00"/>
    <d v="2016-11-05T00:00:00"/>
    <s v="Standard Class"/>
    <s v="VD-21670"/>
    <s v="Valerie Dominguez"/>
    <s v="Consumer"/>
    <s v="United States"/>
    <s v="New York City"/>
    <s v="New York"/>
    <n v="10011"/>
    <x v="3"/>
    <s v="OFF-PA-10002659"/>
    <x v="1"/>
    <s v="Paper"/>
    <s v="Avoid Verbal Orders Carbonless Minifold Book"/>
    <n v="13.52"/>
    <n v="10"/>
    <n v="0.2"/>
    <n v="4.46"/>
    <n v="5"/>
    <x v="6"/>
    <n v="4"/>
    <x v="6"/>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n v="259.7"/>
    <n v="9"/>
    <n v="0.1"/>
    <n v="44.15"/>
    <n v="5"/>
    <x v="6"/>
    <n v="4"/>
    <x v="6"/>
  </r>
  <r>
    <n v="2298"/>
    <s v="CA-2016-113145"/>
    <d v="2016-11-01T00:00:00"/>
    <d v="2016-11-05T00:00:00"/>
    <s v="Standard Class"/>
    <s v="VD-21670"/>
    <s v="Valerie Dominguez"/>
    <s v="Consumer"/>
    <s v="United States"/>
    <s v="New York City"/>
    <s v="New York"/>
    <n v="10011"/>
    <x v="3"/>
    <s v="TEC-PH-10001527"/>
    <x v="2"/>
    <s v="Phones"/>
    <s v="Plantronics MX500i Earset"/>
    <n v="42.95"/>
    <n v="6"/>
    <n v="0"/>
    <n v="8.59"/>
    <n v="5"/>
    <x v="6"/>
    <n v="4"/>
    <x v="6"/>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n v="1399.93"/>
    <n v="5"/>
    <n v="0"/>
    <n v="70"/>
    <n v="5"/>
    <x v="6"/>
    <n v="4"/>
    <x v="6"/>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n v="503.96"/>
    <n v="2"/>
    <n v="0.1"/>
    <n v="75.59"/>
    <n v="5"/>
    <x v="6"/>
    <n v="4"/>
    <x v="6"/>
  </r>
  <r>
    <n v="2301"/>
    <s v="CA-2015-162362"/>
    <d v="2015-11-14T00:00:00"/>
    <d v="2015-11-18T00:00:00"/>
    <s v="Standard Class"/>
    <s v="JL-15505"/>
    <s v="Jeremy Lonsdale"/>
    <s v="Consumer"/>
    <s v="United States"/>
    <s v="Midland"/>
    <s v="Michigan"/>
    <n v="48640"/>
    <x v="2"/>
    <s v="OFF-BI-10000756"/>
    <x v="1"/>
    <s v="Binders"/>
    <s v="Storex DuraTech Recycled Plastic Frosted Binders"/>
    <n v="12.72"/>
    <n v="10"/>
    <n v="0.1"/>
    <n v="2.54"/>
    <n v="2"/>
    <x v="7"/>
    <n v="4"/>
    <x v="7"/>
  </r>
  <r>
    <n v="2302"/>
    <s v="CA-2015-162362"/>
    <d v="2015-11-14T00:00:00"/>
    <d v="2015-11-18T00:00:00"/>
    <s v="Standard Class"/>
    <s v="JL-15505"/>
    <s v="Jeremy Lonsdale"/>
    <s v="Consumer"/>
    <s v="United States"/>
    <s v="Midland"/>
    <s v="Michigan"/>
    <n v="48640"/>
    <x v="2"/>
    <s v="OFF-BI-10000546"/>
    <x v="1"/>
    <s v="Binders"/>
    <s v="Avery Durable Binders"/>
    <n v="11.52"/>
    <n v="9"/>
    <n v="0.3"/>
    <n v="-3"/>
    <n v="2"/>
    <x v="7"/>
    <n v="4"/>
    <x v="7"/>
  </r>
  <r>
    <n v="2303"/>
    <s v="CA-2017-106558"/>
    <d v="2017-01-17T00:00:00"/>
    <d v="2017-01-21T00:00:00"/>
    <s v="Standard Class"/>
    <s v="DL-13495"/>
    <s v="Dionis Lloyd"/>
    <s v="Corporate"/>
    <s v="United States"/>
    <s v="Columbus"/>
    <s v="Georgia"/>
    <n v="31907"/>
    <x v="0"/>
    <s v="TEC-AC-10001142"/>
    <x v="2"/>
    <s v="Accessories"/>
    <s v="First Data FD10 PIN Pad"/>
    <n v="316"/>
    <n v="5"/>
    <n v="0.3"/>
    <n v="-79"/>
    <n v="1"/>
    <x v="12"/>
    <n v="1"/>
    <x v="12"/>
  </r>
  <r>
    <n v="2304"/>
    <s v="CA-2018-157931"/>
    <d v="2018-09-17T00:00:00"/>
    <d v="2018-09-22T00:00:00"/>
    <s v="Second Class"/>
    <s v="MO-17800"/>
    <s v="Meg O'Connel"/>
    <s v="Home Office"/>
    <s v="United States"/>
    <s v="Roswell"/>
    <s v="Georgia"/>
    <n v="30076"/>
    <x v="0"/>
    <s v="FUR-CH-10000785"/>
    <x v="0"/>
    <s v="Chairs"/>
    <s v="Global Ergonomic Managers Chair"/>
    <n v="723.92"/>
    <n v="2"/>
    <n v="0"/>
    <n v="108.59"/>
    <n v="2"/>
    <x v="15"/>
    <n v="3"/>
    <x v="15"/>
  </r>
  <r>
    <n v="2305"/>
    <s v="CA-2018-157931"/>
    <d v="2018-09-17T00:00:00"/>
    <d v="2018-09-22T00:00:00"/>
    <s v="Second Class"/>
    <s v="MO-17800"/>
    <s v="Meg O'Connel"/>
    <s v="Home Office"/>
    <s v="United States"/>
    <s v="Roswell"/>
    <s v="Georgia"/>
    <n v="30076"/>
    <x v="0"/>
    <s v="OFF-PA-10000474"/>
    <x v="1"/>
    <s v="Paper"/>
    <s v="Easy-staple paper"/>
    <n v="106.32"/>
    <n v="3"/>
    <n v="0"/>
    <n v="34.020000000000003"/>
    <n v="2"/>
    <x v="15"/>
    <n v="3"/>
    <x v="15"/>
  </r>
  <r>
    <n v="2306"/>
    <s v="CA-2017-115574"/>
    <d v="2017-12-23T00:00:00"/>
    <d v="2017-12-24T00:00:00"/>
    <s v="First Class"/>
    <s v="BP-11185"/>
    <s v="Ben Peterman"/>
    <s v="Corporate"/>
    <s v="United States"/>
    <s v="Chicago"/>
    <s v="Illinois"/>
    <n v="60623"/>
    <x v="2"/>
    <s v="FUR-BO-10003441"/>
    <x v="0"/>
    <s v="Bookcases"/>
    <s v="Bush Westfield Collection Bookcases, Fully Assembled"/>
    <n v="141.37200000000001"/>
    <n v="1"/>
    <n v="0.1"/>
    <n v="8.48"/>
    <n v="1"/>
    <x v="5"/>
    <n v="4"/>
    <x v="5"/>
  </r>
  <r>
    <n v="2307"/>
    <s v="CA-2016-160794"/>
    <d v="2016-08-06T00:00:00"/>
    <d v="2016-08-08T00:00:00"/>
    <s v="First Class"/>
    <s v="MS-17980"/>
    <s v="Michael Stewart"/>
    <s v="Corporate"/>
    <s v="United States"/>
    <s v="Houston"/>
    <s v="Texas"/>
    <n v="77041"/>
    <x v="2"/>
    <s v="OFF-PA-10004156"/>
    <x v="1"/>
    <s v="Paper"/>
    <s v="Xerox 188"/>
    <n v="27.216000000000001"/>
    <n v="5"/>
    <n v="0.2"/>
    <n v="2.1800000000000002"/>
    <n v="1"/>
    <x v="37"/>
    <n v="3"/>
    <x v="37"/>
  </r>
  <r>
    <n v="2308"/>
    <s v="CA-2018-116225"/>
    <d v="2018-11-05T00:00:00"/>
    <d v="2018-11-09T00:00:00"/>
    <s v="Standard Class"/>
    <s v="SV-20935"/>
    <s v="Susan Vittorini"/>
    <s v="Consumer"/>
    <s v="United States"/>
    <s v="New York City"/>
    <s v="New York"/>
    <n v="10009"/>
    <x v="3"/>
    <s v="TEC-AC-10001432"/>
    <x v="2"/>
    <s v="Accessories"/>
    <s v="Enermax Aurora Lite Keyboard"/>
    <n v="390.75"/>
    <n v="3"/>
    <n v="0"/>
    <n v="132.86000000000001"/>
    <n v="1"/>
    <x v="23"/>
    <n v="4"/>
    <x v="23"/>
  </r>
  <r>
    <n v="2309"/>
    <s v="US-2018-120418"/>
    <d v="2018-06-11T00:00:00"/>
    <d v="2018-06-12T00:00:00"/>
    <s v="First Class"/>
    <s v="BC-11125"/>
    <s v="Becky Castell"/>
    <s v="Home Office"/>
    <s v="United States"/>
    <s v="Peoria"/>
    <s v="Arizona"/>
    <n v="85345"/>
    <x v="1"/>
    <s v="FUR-CH-10001394"/>
    <x v="0"/>
    <s v="Chairs"/>
    <s v="Global Leather Executive Chair"/>
    <n v="280.79199999999997"/>
    <n v="8"/>
    <n v="0"/>
    <n v="28.08"/>
    <n v="5"/>
    <x v="27"/>
    <n v="2"/>
    <x v="27"/>
  </r>
  <r>
    <n v="2310"/>
    <s v="US-2018-120418"/>
    <d v="2018-06-11T00:00:00"/>
    <d v="2018-06-12T00:00:00"/>
    <s v="First Class"/>
    <s v="BC-11125"/>
    <s v="Becky Castell"/>
    <s v="Home Office"/>
    <s v="United States"/>
    <s v="Peoria"/>
    <s v="Arizona"/>
    <n v="85345"/>
    <x v="1"/>
    <s v="OFF-ST-10002370"/>
    <x v="1"/>
    <s v="Storage"/>
    <s v="Sortfiler Multipurpose Personal File Organizer, Black"/>
    <n v="68.447999999999993"/>
    <n v="6"/>
    <n v="0.3"/>
    <n v="-4.1100000000000003"/>
    <n v="5"/>
    <x v="27"/>
    <n v="2"/>
    <x v="27"/>
  </r>
  <r>
    <n v="2311"/>
    <s v="US-2018-120418"/>
    <d v="2018-06-11T00:00:00"/>
    <d v="2018-06-12T00:00:00"/>
    <s v="First Class"/>
    <s v="BC-11125"/>
    <s v="Becky Castell"/>
    <s v="Home Office"/>
    <s v="United States"/>
    <s v="Peoria"/>
    <s v="Arizona"/>
    <n v="85345"/>
    <x v="1"/>
    <s v="OFF-AR-10002956"/>
    <x v="1"/>
    <s v="Art"/>
    <s v="Boston 16801 Nautilus Battery Pencil Sharpener"/>
    <n v="88.04"/>
    <n v="5"/>
    <n v="0.3"/>
    <n v="-14.09"/>
    <n v="5"/>
    <x v="27"/>
    <n v="2"/>
    <x v="27"/>
  </r>
  <r>
    <n v="2312"/>
    <s v="US-2018-120418"/>
    <d v="2018-06-11T00:00:00"/>
    <d v="2018-06-12T00:00:00"/>
    <s v="First Class"/>
    <s v="BC-11125"/>
    <s v="Becky Castell"/>
    <s v="Home Office"/>
    <s v="United States"/>
    <s v="Peoria"/>
    <s v="Arizona"/>
    <n v="85345"/>
    <x v="1"/>
    <s v="OFF-AR-10001955"/>
    <x v="1"/>
    <s v="Art"/>
    <s v="Newell 319"/>
    <n v="15.872"/>
    <n v="8"/>
    <n v="0"/>
    <n v="4.4400000000000004"/>
    <n v="5"/>
    <x v="27"/>
    <n v="2"/>
    <x v="27"/>
  </r>
  <r>
    <n v="2313"/>
    <s v="US-2018-120418"/>
    <d v="2018-06-11T00:00:00"/>
    <d v="2018-06-12T00:00:00"/>
    <s v="First Class"/>
    <s v="BC-11125"/>
    <s v="Becky Castell"/>
    <s v="Home Office"/>
    <s v="United States"/>
    <s v="Peoria"/>
    <s v="Arizona"/>
    <n v="85345"/>
    <x v="1"/>
    <s v="OFF-ST-10001809"/>
    <x v="1"/>
    <s v="Storage"/>
    <s v="Fellowes Officeware Wire Shelving"/>
    <n v="215.59200000000001"/>
    <n v="9"/>
    <n v="0.1"/>
    <n v="34.49"/>
    <n v="5"/>
    <x v="27"/>
    <n v="2"/>
    <x v="27"/>
  </r>
  <r>
    <n v="2314"/>
    <s v="CA-2018-122035"/>
    <d v="2018-07-20T00:00:00"/>
    <d v="2018-07-25T00:00:00"/>
    <s v="Standard Class"/>
    <s v="EM-13825"/>
    <s v="Elizabeth Moffitt"/>
    <s v="Corporate"/>
    <s v="United States"/>
    <s v="Sioux Falls"/>
    <s v="South Dakota"/>
    <n v="57103"/>
    <x v="2"/>
    <s v="OFF-LA-10004093"/>
    <x v="1"/>
    <s v="Labels"/>
    <s v="Avery 486"/>
    <n v="14.62"/>
    <n v="8"/>
    <n v="0.1"/>
    <n v="3.66"/>
    <n v="6"/>
    <x v="10"/>
    <n v="3"/>
    <x v="10"/>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n v="416.32"/>
    <n v="1"/>
    <n v="0.3"/>
    <n v="-91.59"/>
    <n v="6"/>
    <x v="10"/>
    <n v="3"/>
    <x v="10"/>
  </r>
  <r>
    <n v="2316"/>
    <s v="CA-2018-122035"/>
    <d v="2018-07-20T00:00:00"/>
    <d v="2018-07-25T00:00:00"/>
    <s v="Standard Class"/>
    <s v="EM-13825"/>
    <s v="Elizabeth Moffitt"/>
    <s v="Corporate"/>
    <s v="United States"/>
    <s v="Sioux Falls"/>
    <s v="South Dakota"/>
    <n v="57103"/>
    <x v="2"/>
    <s v="OFF-BI-10000404"/>
    <x v="1"/>
    <s v="Binders"/>
    <s v="Avery Printable Repositionable Plastic Tabs"/>
    <n v="43"/>
    <n v="10"/>
    <n v="0"/>
    <n v="9.89"/>
    <n v="6"/>
    <x v="10"/>
    <n v="3"/>
    <x v="10"/>
  </r>
  <r>
    <n v="2317"/>
    <s v="CA-2018-122035"/>
    <d v="2018-07-20T00:00:00"/>
    <d v="2018-07-25T00:00:00"/>
    <s v="Standard Class"/>
    <s v="EM-13825"/>
    <s v="Elizabeth Moffitt"/>
    <s v="Corporate"/>
    <s v="United States"/>
    <s v="Sioux Falls"/>
    <s v="South Dakota"/>
    <n v="57103"/>
    <x v="2"/>
    <s v="FUR-CH-10003833"/>
    <x v="0"/>
    <s v="Chairs"/>
    <s v="Novimex Fabric Task Chair"/>
    <n v="182.94"/>
    <n v="10"/>
    <n v="0"/>
    <n v="16.46"/>
    <n v="6"/>
    <x v="10"/>
    <n v="3"/>
    <x v="10"/>
  </r>
  <r>
    <n v="2318"/>
    <s v="CA-2018-122035"/>
    <d v="2018-07-20T00:00:00"/>
    <d v="2018-07-25T00:00:00"/>
    <s v="Standard Class"/>
    <s v="EM-13825"/>
    <s v="Elizabeth Moffitt"/>
    <s v="Corporate"/>
    <s v="United States"/>
    <s v="Sioux Falls"/>
    <s v="South Dakota"/>
    <n v="57103"/>
    <x v="2"/>
    <s v="OFF-BI-10002072"/>
    <x v="1"/>
    <s v="Binders"/>
    <s v="Cardinal Slant-D Ring Binders"/>
    <n v="60.83"/>
    <n v="1"/>
    <n v="0.3"/>
    <n v="-20.07"/>
    <n v="6"/>
    <x v="10"/>
    <n v="3"/>
    <x v="10"/>
  </r>
  <r>
    <n v="2319"/>
    <s v="CA-2018-122035"/>
    <d v="2018-07-20T00:00:00"/>
    <d v="2018-07-25T00:00:00"/>
    <s v="Standard Class"/>
    <s v="EM-13825"/>
    <s v="Elizabeth Moffitt"/>
    <s v="Corporate"/>
    <s v="United States"/>
    <s v="Sioux Falls"/>
    <s v="South Dakota"/>
    <n v="57103"/>
    <x v="2"/>
    <s v="TEC-AC-10003095"/>
    <x v="2"/>
    <s v="Accessories"/>
    <s v="Logitech G35 7.1-Channel Surround Sound Headset"/>
    <n v="389.97"/>
    <n v="9"/>
    <n v="0"/>
    <n v="54.6"/>
    <n v="6"/>
    <x v="10"/>
    <n v="3"/>
    <x v="10"/>
  </r>
  <r>
    <n v="2320"/>
    <s v="CA-2016-117828"/>
    <d v="2016-12-23T00:00:00"/>
    <d v="2016-12-26T00:00:00"/>
    <s v="First Class"/>
    <s v="BD-11500"/>
    <s v="Bradley Drucker"/>
    <s v="Consumer"/>
    <s v="United States"/>
    <s v="Richmond"/>
    <s v="Virginia"/>
    <n v="23223"/>
    <x v="0"/>
    <s v="OFF-AP-10001563"/>
    <x v="1"/>
    <s v="Appliances"/>
    <s v="Belkin Premiere Surge Master II 8-outlet surge protector"/>
    <n v="194.32"/>
    <n v="3"/>
    <n v="0"/>
    <n v="48.58"/>
    <n v="1"/>
    <x v="14"/>
    <n v="4"/>
    <x v="14"/>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n v="265.93"/>
    <n v="1"/>
    <n v="0"/>
    <n v="63.82"/>
    <n v="1"/>
    <x v="42"/>
    <n v="1"/>
    <x v="42"/>
  </r>
  <r>
    <n v="2322"/>
    <s v="CA-2016-109470"/>
    <d v="2016-12-31T00:00:00"/>
    <d v="2017-01-03T00:00:00"/>
    <s v="Second Class"/>
    <s v="KC-16255"/>
    <s v="Karen Carlisle"/>
    <s v="Corporate"/>
    <s v="United States"/>
    <s v="Henderson"/>
    <s v="Kentucky"/>
    <n v="42420"/>
    <x v="0"/>
    <s v="OFF-BI-10004492"/>
    <x v="1"/>
    <s v="Binders"/>
    <s v="Tuf-Vin Binders"/>
    <n v="94.74"/>
    <n v="4"/>
    <n v="0.3"/>
    <n v="-18"/>
    <n v="4"/>
    <x v="14"/>
    <n v="4"/>
    <x v="14"/>
  </r>
  <r>
    <n v="2323"/>
    <s v="CA-2016-109470"/>
    <d v="2016-12-31T00:00:00"/>
    <d v="2017-01-03T00:00:00"/>
    <s v="Second Class"/>
    <s v="KC-16255"/>
    <s v="Karen Carlisle"/>
    <s v="Corporate"/>
    <s v="United States"/>
    <s v="Henderson"/>
    <s v="Kentucky"/>
    <n v="42420"/>
    <x v="0"/>
    <s v="OFF-BI-10001072"/>
    <x v="1"/>
    <s v="Binders"/>
    <s v="GBC Clear Cover, 8-1/2 x 11, unpunched, 25 covers per pack"/>
    <n v="60.64"/>
    <n v="1"/>
    <n v="0.2"/>
    <n v="16.98"/>
    <n v="4"/>
    <x v="14"/>
    <n v="4"/>
    <x v="14"/>
  </r>
  <r>
    <n v="2324"/>
    <s v="CA-2016-109470"/>
    <d v="2016-12-31T00:00:00"/>
    <d v="2017-01-03T00:00:00"/>
    <s v="Second Class"/>
    <s v="KC-16255"/>
    <s v="Karen Carlisle"/>
    <s v="Corporate"/>
    <s v="United States"/>
    <s v="Henderson"/>
    <s v="Kentucky"/>
    <n v="42420"/>
    <x v="0"/>
    <s v="OFF-BI-10003707"/>
    <x v="1"/>
    <s v="Binders"/>
    <s v="Aluminum Screw Posts"/>
    <n v="76.3"/>
    <n v="9"/>
    <n v="0.3"/>
    <n v="-16.79"/>
    <n v="4"/>
    <x v="14"/>
    <n v="4"/>
    <x v="14"/>
  </r>
  <r>
    <n v="2325"/>
    <s v="CA-2016-109470"/>
    <d v="2016-12-31T00:00:00"/>
    <d v="2017-01-03T00:00:00"/>
    <s v="Second Class"/>
    <s v="KC-16255"/>
    <s v="Karen Carlisle"/>
    <s v="Corporate"/>
    <s v="United States"/>
    <s v="Henderson"/>
    <s v="Kentucky"/>
    <n v="42420"/>
    <x v="0"/>
    <s v="OFF-BI-10000977"/>
    <x v="1"/>
    <s v="Binders"/>
    <s v="Ibico Plastic Spiral Binding Combs"/>
    <n v="364.8"/>
    <n v="4"/>
    <n v="0"/>
    <n v="109.44"/>
    <n v="4"/>
    <x v="14"/>
    <n v="4"/>
    <x v="14"/>
  </r>
  <r>
    <n v="2326"/>
    <s v="CA-2016-105102"/>
    <d v="2016-09-15T00:00:00"/>
    <d v="2016-09-19T00:00:00"/>
    <s v="Second Class"/>
    <s v="BM-11575"/>
    <s v="Brendan Murry"/>
    <s v="Corporate"/>
    <s v="United States"/>
    <s v="New York City"/>
    <s v="New York"/>
    <n v="10035"/>
    <x v="3"/>
    <s v="OFF-BI-10002082"/>
    <x v="1"/>
    <s v="Binders"/>
    <s v="GBC Twin Loop Wire Binding Elements"/>
    <n v="79.872"/>
    <n v="9"/>
    <n v="0"/>
    <n v="3.99"/>
    <n v="3"/>
    <x v="11"/>
    <n v="3"/>
    <x v="11"/>
  </r>
  <r>
    <n v="2327"/>
    <s v="CA-2016-105102"/>
    <d v="2016-09-15T00:00:00"/>
    <d v="2016-09-19T00:00:00"/>
    <s v="Second Class"/>
    <s v="BM-11575"/>
    <s v="Brendan Murry"/>
    <s v="Corporate"/>
    <s v="United States"/>
    <s v="New York City"/>
    <s v="New York"/>
    <n v="10035"/>
    <x v="3"/>
    <s v="FUR-BO-10004709"/>
    <x v="0"/>
    <s v="Bookcases"/>
    <s v="Bush Westfield Collection Bookcases, Medium Cherry Finish"/>
    <n v="46.384"/>
    <n v="2"/>
    <n v="0.1"/>
    <n v="14.84"/>
    <n v="3"/>
    <x v="11"/>
    <n v="3"/>
    <x v="11"/>
  </r>
  <r>
    <n v="2328"/>
    <s v="CA-2016-105102"/>
    <d v="2016-09-15T00:00:00"/>
    <d v="2016-09-19T00:00:00"/>
    <s v="Second Class"/>
    <s v="BM-11575"/>
    <s v="Brendan Murry"/>
    <s v="Corporate"/>
    <s v="United States"/>
    <s v="New York City"/>
    <s v="New York"/>
    <n v="10035"/>
    <x v="3"/>
    <s v="OFF-PA-10002365"/>
    <x v="1"/>
    <s v="Paper"/>
    <s v="Xerox 1967"/>
    <n v="12.96"/>
    <n v="7"/>
    <n v="0.2"/>
    <n v="2.46"/>
    <n v="3"/>
    <x v="11"/>
    <n v="3"/>
    <x v="11"/>
  </r>
  <r>
    <n v="2329"/>
    <s v="CA-2018-138422"/>
    <d v="2018-09-23T00:00:00"/>
    <d v="2018-09-26T00:00:00"/>
    <s v="First Class"/>
    <s v="KN-16705"/>
    <s v="Kristina Nunn"/>
    <s v="Home Office"/>
    <s v="United States"/>
    <s v="Fort Collins"/>
    <s v="Colorado"/>
    <n v="80525"/>
    <x v="1"/>
    <s v="OFF-EN-10004147"/>
    <x v="1"/>
    <s v="Envelopes"/>
    <s v="Wausau Papers Astrobrights Colored Envelopes"/>
    <n v="14.352"/>
    <n v="7"/>
    <n v="0.2"/>
    <n v="1.72"/>
    <n v="1"/>
    <x v="15"/>
    <n v="3"/>
    <x v="15"/>
  </r>
  <r>
    <n v="2330"/>
    <s v="US-2016-147739"/>
    <d v="2016-12-25T00:00:00"/>
    <d v="2016-12-29T00:00:00"/>
    <s v="Standard Class"/>
    <s v="JD-16150"/>
    <s v="Justin Deggeller"/>
    <s v="Corporate"/>
    <s v="United States"/>
    <s v="Philadelphia"/>
    <s v="Pennsylvania"/>
    <n v="19140"/>
    <x v="3"/>
    <s v="FUR-FU-10001468"/>
    <x v="0"/>
    <s v="Furnishings"/>
    <s v="Tenex Antistatic Computer Chair Mats"/>
    <n v="547.13599999999997"/>
    <n v="1"/>
    <n v="0.1"/>
    <n v="120.37"/>
    <n v="1"/>
    <x v="14"/>
    <n v="4"/>
    <x v="14"/>
  </r>
  <r>
    <n v="2331"/>
    <s v="CA-2017-155187"/>
    <d v="2017-09-24T00:00:00"/>
    <d v="2017-09-26T00:00:00"/>
    <s v="Second Class"/>
    <s v="LA-16780"/>
    <s v="Laura Armstrong"/>
    <s v="Corporate"/>
    <s v="United States"/>
    <s v="Los Angeles"/>
    <s v="California"/>
    <n v="90004"/>
    <x v="1"/>
    <s v="OFF-ST-10000642"/>
    <x v="1"/>
    <s v="Storage"/>
    <s v="Tennsco Lockers, Gray"/>
    <n v="41.96"/>
    <n v="7"/>
    <n v="0.2"/>
    <n v="3.78"/>
    <n v="2"/>
    <x v="21"/>
    <n v="3"/>
    <x v="21"/>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n v="41.7"/>
    <n v="1"/>
    <n v="0"/>
    <n v="5.42"/>
    <n v="2"/>
    <x v="21"/>
    <n v="3"/>
    <x v="21"/>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n v="277.39999999999998"/>
    <n v="2"/>
    <n v="0.2"/>
    <n v="97.09"/>
    <n v="2"/>
    <x v="42"/>
    <n v="1"/>
    <x v="42"/>
  </r>
  <r>
    <n v="2334"/>
    <s v="CA-2018-169285"/>
    <d v="2018-03-21T00:00:00"/>
    <d v="2018-03-25T00:00:00"/>
    <s v="Standard Class"/>
    <s v="RW-19690"/>
    <s v="Robert Waldorf"/>
    <s v="Consumer"/>
    <s v="United States"/>
    <s v="Lafayette"/>
    <s v="Indiana"/>
    <n v="47905"/>
    <x v="2"/>
    <s v="OFF-PA-10004971"/>
    <x v="1"/>
    <s v="Paper"/>
    <s v="Xerox 196"/>
    <n v="5.78"/>
    <n v="4"/>
    <n v="0.1"/>
    <n v="0.57999999999999996"/>
    <n v="2"/>
    <x v="42"/>
    <n v="1"/>
    <x v="42"/>
  </r>
  <r>
    <n v="2335"/>
    <s v="CA-2015-140886"/>
    <d v="2015-09-30T00:00:00"/>
    <d v="2015-10-04T00:00:00"/>
    <s v="Standard Class"/>
    <s v="KW-16570"/>
    <s v="Kelly Williams"/>
    <s v="Consumer"/>
    <s v="United States"/>
    <s v="Clarksville"/>
    <s v="Tennessee"/>
    <n v="37042"/>
    <x v="0"/>
    <s v="OFF-AP-10000696"/>
    <x v="1"/>
    <s v="Appliances"/>
    <s v="Holmes Odor Grabber"/>
    <n v="69.215999999999994"/>
    <n v="10"/>
    <n v="0"/>
    <n v="9"/>
    <n v="1"/>
    <x v="30"/>
    <n v="3"/>
    <x v="30"/>
  </r>
  <r>
    <n v="2336"/>
    <s v="CA-2018-152695"/>
    <d v="2018-12-10T00:00:00"/>
    <d v="2018-12-10T00:00:00"/>
    <s v="Same Day"/>
    <s v="CC-12220"/>
    <s v="Chris Cortes"/>
    <s v="Consumer"/>
    <s v="United States"/>
    <s v="Fairfield"/>
    <s v="Connecticut"/>
    <n v="6824"/>
    <x v="3"/>
    <s v="OFF-EN-10004030"/>
    <x v="1"/>
    <s v="Envelopes"/>
    <s v="Convenience Packs of Business Envelopes"/>
    <n v="10.86"/>
    <n v="5"/>
    <n v="0"/>
    <n v="2.17"/>
    <n v="2"/>
    <x v="22"/>
    <n v="4"/>
    <x v="22"/>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n v="426.79"/>
    <n v="7"/>
    <n v="0"/>
    <n v="98.16"/>
    <n v="2"/>
    <x v="22"/>
    <n v="4"/>
    <x v="22"/>
  </r>
  <r>
    <n v="2338"/>
    <s v="CA-2015-110639"/>
    <d v="2015-08-23T00:00:00"/>
    <d v="2015-08-23T00:00:00"/>
    <s v="Same Day"/>
    <s v="RH-19495"/>
    <s v="Rick Hansen"/>
    <s v="Consumer"/>
    <s v="United States"/>
    <s v="New York City"/>
    <s v="New York"/>
    <n v="10009"/>
    <x v="3"/>
    <s v="OFF-PA-10003936"/>
    <x v="1"/>
    <s v="Paper"/>
    <s v="Xerox 1994"/>
    <n v="25.92"/>
    <n v="3"/>
    <n v="0"/>
    <n v="2.85"/>
    <n v="2"/>
    <x v="9"/>
    <n v="3"/>
    <x v="9"/>
  </r>
  <r>
    <n v="2339"/>
    <s v="CA-2015-110639"/>
    <d v="2015-08-23T00:00:00"/>
    <d v="2015-08-23T00:00:00"/>
    <s v="Same Day"/>
    <s v="RH-19495"/>
    <s v="Rick Hansen"/>
    <s v="Consumer"/>
    <s v="United States"/>
    <s v="New York City"/>
    <s v="New York"/>
    <n v="10009"/>
    <x v="3"/>
    <s v="OFF-PA-10004530"/>
    <x v="1"/>
    <s v="Paper"/>
    <s v="Personal Creations Ink Jet Cards and Labels"/>
    <n v="45.92"/>
    <n v="10"/>
    <n v="0"/>
    <n v="4.59"/>
    <n v="2"/>
    <x v="9"/>
    <n v="3"/>
    <x v="9"/>
  </r>
  <r>
    <n v="2340"/>
    <s v="CA-2015-121727"/>
    <d v="2015-08-19T00:00:00"/>
    <d v="2015-08-24T00:00:00"/>
    <s v="Standard Class"/>
    <s v="JK-15625"/>
    <s v="Jim Karlsson"/>
    <s v="Consumer"/>
    <s v="United States"/>
    <s v="Columbus"/>
    <s v="Ohio"/>
    <n v="43229"/>
    <x v="3"/>
    <s v="OFF-AR-10004930"/>
    <x v="1"/>
    <s v="Art"/>
    <s v="Turquoise Lead Holder with Pocket Clip"/>
    <n v="10.72"/>
    <n v="1"/>
    <n v="0.1"/>
    <n v="2.04"/>
    <n v="1"/>
    <x v="9"/>
    <n v="3"/>
    <x v="9"/>
  </r>
  <r>
    <n v="2341"/>
    <s v="CA-2017-137736"/>
    <d v="2017-11-10T00:00:00"/>
    <d v="2017-11-15T00:00:00"/>
    <s v="Standard Class"/>
    <s v="DC-13285"/>
    <s v="Debra Catini"/>
    <s v="Consumer"/>
    <s v="United States"/>
    <s v="Warner Robins"/>
    <s v="Georgia"/>
    <n v="31088"/>
    <x v="0"/>
    <s v="OFF-AR-10004999"/>
    <x v="1"/>
    <s v="Art"/>
    <s v="Newell 315"/>
    <n v="41.86"/>
    <n v="7"/>
    <n v="0"/>
    <n v="2.93"/>
    <n v="1"/>
    <x v="0"/>
    <n v="4"/>
    <x v="0"/>
  </r>
  <r>
    <n v="2342"/>
    <s v="US-2015-143231"/>
    <d v="2015-12-31T00:00:00"/>
    <d v="2016-01-03T00:00:00"/>
    <s v="First Class"/>
    <s v="GM-14455"/>
    <s v="Gary Mitchum"/>
    <s v="Home Office"/>
    <s v="United States"/>
    <s v="Franklin"/>
    <s v="Massachusetts"/>
    <n v="2038"/>
    <x v="3"/>
    <s v="FUR-FU-10002501"/>
    <x v="0"/>
    <s v="Furnishings"/>
    <s v="Nu-Dell Executive Frame"/>
    <n v="63.2"/>
    <n v="7"/>
    <n v="0.1"/>
    <n v="8.85"/>
    <n v="2"/>
    <x v="20"/>
    <n v="4"/>
    <x v="20"/>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n v="113.97"/>
    <n v="3"/>
    <n v="0.1"/>
    <n v="20.51"/>
    <n v="2"/>
    <x v="20"/>
    <n v="4"/>
    <x v="20"/>
  </r>
  <r>
    <n v="2344"/>
    <s v="US-2015-155894"/>
    <d v="2015-07-26T00:00:00"/>
    <d v="2015-07-30T00:00:00"/>
    <s v="Second Class"/>
    <s v="CL-11890"/>
    <s v="Carl Ludwig"/>
    <s v="Consumer"/>
    <s v="United States"/>
    <s v="Chicago"/>
    <s v="Illinois"/>
    <n v="60623"/>
    <x v="2"/>
    <s v="OFF-ST-10004804"/>
    <x v="1"/>
    <s v="Storage"/>
    <s v="Belkin 19&quot; Vented Equipment Shelf, Black"/>
    <n v="123.55200000000001"/>
    <n v="7"/>
    <n v="0.3"/>
    <n v="-27.18"/>
    <n v="1"/>
    <x v="39"/>
    <n v="3"/>
    <x v="39"/>
  </r>
  <r>
    <n v="2345"/>
    <s v="CA-2017-119025"/>
    <d v="2017-02-22T00:00:00"/>
    <d v="2017-02-28T00:00:00"/>
    <s v="Standard Class"/>
    <s v="PV-18985"/>
    <s v="Paul Van Hugh"/>
    <s v="Home Office"/>
    <s v="United States"/>
    <s v="Milwaukee"/>
    <s v="Wisconsin"/>
    <n v="53209"/>
    <x v="2"/>
    <s v="OFF-AP-10001205"/>
    <x v="1"/>
    <s v="Appliances"/>
    <s v="Belkin 5 Outlet SurgeMaster Power Centers"/>
    <n v="490.32"/>
    <n v="8"/>
    <n v="0"/>
    <n v="68.64"/>
    <n v="1"/>
    <x v="47"/>
    <n v="1"/>
    <x v="47"/>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n v="70.08"/>
    <n v="8"/>
    <n v="0.2"/>
    <n v="4.91"/>
    <n v="3"/>
    <x v="17"/>
    <n v="1"/>
    <x v="17"/>
  </r>
  <r>
    <n v="2347"/>
    <s v="CA-2017-159373"/>
    <d v="2017-03-13T00:00:00"/>
    <d v="2017-03-18T00:00:00"/>
    <s v="Standard Class"/>
    <s v="LT-17110"/>
    <s v="Liz Thompson"/>
    <s v="Consumer"/>
    <s v="United States"/>
    <s v="San Antonio"/>
    <s v="Texas"/>
    <n v="78207"/>
    <x v="2"/>
    <s v="OFF-BI-10004141"/>
    <x v="1"/>
    <s v="Binders"/>
    <s v="Insertable Tab Indexes For Data Binders"/>
    <n v="1.272"/>
    <n v="2"/>
    <n v="0"/>
    <n v="0.23"/>
    <n v="3"/>
    <x v="17"/>
    <n v="1"/>
    <x v="17"/>
  </r>
  <r>
    <n v="2348"/>
    <s v="CA-2017-159373"/>
    <d v="2017-03-13T00:00:00"/>
    <d v="2017-03-18T00:00:00"/>
    <s v="Standard Class"/>
    <s v="LT-17110"/>
    <s v="Liz Thompson"/>
    <s v="Consumer"/>
    <s v="United States"/>
    <s v="San Antonio"/>
    <s v="Texas"/>
    <n v="78207"/>
    <x v="2"/>
    <s v="FUR-TA-10004619"/>
    <x v="0"/>
    <s v="Tables"/>
    <s v="Hon Non-Folding Utility Tables"/>
    <n v="557.58500000000004"/>
    <n v="4"/>
    <n v="0.2"/>
    <n v="150.55000000000001"/>
    <n v="3"/>
    <x v="17"/>
    <n v="1"/>
    <x v="17"/>
  </r>
  <r>
    <n v="2349"/>
    <s v="CA-2018-109701"/>
    <d v="2018-12-02T00:00:00"/>
    <d v="2018-12-03T00:00:00"/>
    <s v="Same Day"/>
    <s v="AM-10360"/>
    <s v="Alice McCarthy"/>
    <s v="Corporate"/>
    <s v="United States"/>
    <s v="Los Angeles"/>
    <s v="California"/>
    <n v="90032"/>
    <x v="1"/>
    <s v="OFF-BI-10004187"/>
    <x v="1"/>
    <s v="Binders"/>
    <s v="3-ring staple pack"/>
    <n v="9.0239999999999991"/>
    <n v="7"/>
    <n v="0"/>
    <n v="0.99"/>
    <n v="5"/>
    <x v="22"/>
    <n v="4"/>
    <x v="22"/>
  </r>
  <r>
    <n v="2350"/>
    <s v="CA-2018-109701"/>
    <d v="2018-12-02T00:00:00"/>
    <d v="2018-12-03T00:00:00"/>
    <s v="Same Day"/>
    <s v="AM-10360"/>
    <s v="Alice McCarthy"/>
    <s v="Corporate"/>
    <s v="United States"/>
    <s v="Los Angeles"/>
    <s v="California"/>
    <n v="90032"/>
    <x v="1"/>
    <s v="OFF-BI-10000632"/>
    <x v="1"/>
    <s v="Binders"/>
    <s v="Satellite Sectional Post Binders"/>
    <n v="69.456000000000003"/>
    <n v="7"/>
    <n v="0.1"/>
    <n v="5.56"/>
    <n v="5"/>
    <x v="22"/>
    <n v="4"/>
    <x v="22"/>
  </r>
  <r>
    <n v="2351"/>
    <s v="CA-2018-109701"/>
    <d v="2018-12-02T00:00:00"/>
    <d v="2018-12-03T00:00:00"/>
    <s v="Same Day"/>
    <s v="AM-10360"/>
    <s v="Alice McCarthy"/>
    <s v="Corporate"/>
    <s v="United States"/>
    <s v="Los Angeles"/>
    <s v="California"/>
    <n v="90032"/>
    <x v="1"/>
    <s v="OFF-PA-10003724"/>
    <x v="1"/>
    <s v="Paper"/>
    <s v="Wirebound Message Book, 4 per Page"/>
    <n v="10.86"/>
    <n v="6"/>
    <n v="0"/>
    <n v="1.0900000000000001"/>
    <n v="5"/>
    <x v="22"/>
    <n v="4"/>
    <x v="22"/>
  </r>
  <r>
    <n v="2352"/>
    <s v="CA-2018-109701"/>
    <d v="2018-12-02T00:00:00"/>
    <d v="2018-12-03T00:00:00"/>
    <s v="Same Day"/>
    <s v="AM-10360"/>
    <s v="Alice McCarthy"/>
    <s v="Corporate"/>
    <s v="United States"/>
    <s v="Los Angeles"/>
    <s v="California"/>
    <n v="90032"/>
    <x v="1"/>
    <s v="OFF-AP-10002765"/>
    <x v="1"/>
    <s v="Appliances"/>
    <s v="Fellowes Advanced Computer Series Surge Protectors"/>
    <n v="79.47"/>
    <n v="5"/>
    <n v="0"/>
    <n v="17.48"/>
    <n v="5"/>
    <x v="22"/>
    <n v="4"/>
    <x v="22"/>
  </r>
  <r>
    <n v="2353"/>
    <s v="CA-2018-109701"/>
    <d v="2018-12-02T00:00:00"/>
    <d v="2018-12-03T00:00:00"/>
    <s v="Same Day"/>
    <s v="AM-10360"/>
    <s v="Alice McCarthy"/>
    <s v="Corporate"/>
    <s v="United States"/>
    <s v="Los Angeles"/>
    <s v="California"/>
    <n v="90032"/>
    <x v="1"/>
    <s v="OFF-AR-10001868"/>
    <x v="1"/>
    <s v="Art"/>
    <s v="Prang Dustless Chalk Sticks"/>
    <n v="10.08"/>
    <n v="7"/>
    <n v="0"/>
    <n v="0.5"/>
    <n v="5"/>
    <x v="22"/>
    <n v="4"/>
    <x v="22"/>
  </r>
  <r>
    <n v="2354"/>
    <s v="CA-2016-111514"/>
    <d v="2016-08-31T00:00:00"/>
    <d v="2016-09-02T00:00:00"/>
    <s v="First Class"/>
    <s v="SC-20260"/>
    <s v="Scott Cohen"/>
    <s v="Corporate"/>
    <s v="United States"/>
    <s v="San Francisco"/>
    <s v="California"/>
    <n v="94122"/>
    <x v="1"/>
    <s v="FUR-BO-10002545"/>
    <x v="0"/>
    <s v="Bookcases"/>
    <s v="Atlantic Metals Mobile 3-Shelf Bookcases, Custom Colors"/>
    <n v="1552.8309999999999"/>
    <n v="10"/>
    <n v="0"/>
    <n v="155.28"/>
    <n v="4"/>
    <x v="37"/>
    <n v="3"/>
    <x v="37"/>
  </r>
  <r>
    <n v="2355"/>
    <s v="CA-2016-111514"/>
    <d v="2016-08-31T00:00:00"/>
    <d v="2016-09-02T00:00:00"/>
    <s v="First Class"/>
    <s v="SC-20260"/>
    <s v="Scott Cohen"/>
    <s v="Corporate"/>
    <s v="United States"/>
    <s v="San Francisco"/>
    <s v="California"/>
    <n v="94122"/>
    <x v="1"/>
    <s v="OFF-BI-10002735"/>
    <x v="1"/>
    <s v="Binders"/>
    <s v="GBC Prestige Therm-A-Bind Covers"/>
    <n v="137.24"/>
    <n v="5"/>
    <n v="0"/>
    <n v="45.29"/>
    <n v="4"/>
    <x v="37"/>
    <n v="3"/>
    <x v="37"/>
  </r>
  <r>
    <n v="2356"/>
    <s v="CA-2016-111514"/>
    <d v="2016-08-31T00:00:00"/>
    <d v="2016-09-02T00:00:00"/>
    <s v="First Class"/>
    <s v="SC-20260"/>
    <s v="Scott Cohen"/>
    <s v="Corporate"/>
    <s v="United States"/>
    <s v="San Francisco"/>
    <s v="California"/>
    <n v="94122"/>
    <x v="1"/>
    <s v="TEC-AC-10004864"/>
    <x v="2"/>
    <s v="Accessories"/>
    <s v="Memorex Micro Travel Drive 32 GB"/>
    <n v="36.51"/>
    <n v="6"/>
    <n v="0.3"/>
    <n v="-8.0299999999999994"/>
    <n v="4"/>
    <x v="37"/>
    <n v="3"/>
    <x v="37"/>
  </r>
  <r>
    <n v="2357"/>
    <s v="CA-2016-111514"/>
    <d v="2016-08-31T00:00:00"/>
    <d v="2016-09-02T00:00:00"/>
    <s v="First Class"/>
    <s v="SC-20260"/>
    <s v="Scott Cohen"/>
    <s v="Corporate"/>
    <s v="United States"/>
    <s v="San Francisco"/>
    <s v="California"/>
    <n v="94122"/>
    <x v="1"/>
    <s v="TEC-MA-10000597"/>
    <x v="2"/>
    <s v="Machines"/>
    <s v="Lexmark S315 Color Inkjet Printer"/>
    <n v="239.976"/>
    <n v="1"/>
    <n v="0.3"/>
    <n v="-64.790000000000006"/>
    <n v="4"/>
    <x v="37"/>
    <n v="3"/>
    <x v="37"/>
  </r>
  <r>
    <n v="2358"/>
    <s v="US-2015-148838"/>
    <d v="2015-03-17T00:00:00"/>
    <d v="2015-03-21T00:00:00"/>
    <s v="Standard Class"/>
    <s v="CP-12340"/>
    <s v="Christine Phan"/>
    <s v="Corporate"/>
    <s v="United States"/>
    <s v="New York City"/>
    <s v="New York"/>
    <n v="10024"/>
    <x v="3"/>
    <s v="FUR-TA-10003473"/>
    <x v="0"/>
    <s v="Tables"/>
    <s v="Bretford Rectangular Conference Table Tops"/>
    <n v="1579.7460000000001"/>
    <n v="5"/>
    <n v="0"/>
    <n v="363.34"/>
    <n v="5"/>
    <x v="34"/>
    <n v="1"/>
    <x v="34"/>
  </r>
  <r>
    <n v="2359"/>
    <s v="US-2015-148838"/>
    <d v="2015-03-17T00:00:00"/>
    <d v="2015-03-21T00:00:00"/>
    <s v="Standard Class"/>
    <s v="CP-12340"/>
    <s v="Christine Phan"/>
    <s v="Corporate"/>
    <s v="United States"/>
    <s v="New York City"/>
    <s v="New York"/>
    <n v="10024"/>
    <x v="3"/>
    <s v="FUR-TA-10001950"/>
    <x v="0"/>
    <s v="Tables"/>
    <s v="Balt Solid Wood Round Tables"/>
    <n v="1071.576"/>
    <n v="7"/>
    <n v="0"/>
    <n v="225.03"/>
    <n v="5"/>
    <x v="34"/>
    <n v="1"/>
    <x v="34"/>
  </r>
  <r>
    <n v="2360"/>
    <s v="US-2015-148838"/>
    <d v="2015-03-17T00:00:00"/>
    <d v="2015-03-21T00:00:00"/>
    <s v="Standard Class"/>
    <s v="CP-12340"/>
    <s v="Christine Phan"/>
    <s v="Corporate"/>
    <s v="United States"/>
    <s v="New York City"/>
    <s v="New York"/>
    <n v="10024"/>
    <x v="3"/>
    <s v="FUR-TA-10004175"/>
    <x v="0"/>
    <s v="Tables"/>
    <s v="Hon 30&quot; x 60&quot; Table with Locking Drawer"/>
    <n v="613.90800000000002"/>
    <n v="5"/>
    <n v="0.3"/>
    <n v="-202.59"/>
    <n v="5"/>
    <x v="34"/>
    <n v="1"/>
    <x v="34"/>
  </r>
  <r>
    <n v="2361"/>
    <s v="US-2015-148838"/>
    <d v="2015-03-17T00:00:00"/>
    <d v="2015-03-21T00:00:00"/>
    <s v="Standard Class"/>
    <s v="CP-12340"/>
    <s v="Christine Phan"/>
    <s v="Corporate"/>
    <s v="United States"/>
    <s v="New York City"/>
    <s v="New York"/>
    <n v="10024"/>
    <x v="3"/>
    <s v="OFF-PA-10002960"/>
    <x v="1"/>
    <s v="Paper"/>
    <s v="Xerox 1926"/>
    <n v="34.86"/>
    <n v="1"/>
    <n v="0"/>
    <n v="1.74"/>
    <n v="5"/>
    <x v="34"/>
    <n v="1"/>
    <x v="34"/>
  </r>
  <r>
    <n v="2362"/>
    <s v="US-2015-148838"/>
    <d v="2015-03-17T00:00:00"/>
    <d v="2015-03-21T00:00:00"/>
    <s v="Standard Class"/>
    <s v="CP-12340"/>
    <s v="Christine Phan"/>
    <s v="Corporate"/>
    <s v="United States"/>
    <s v="New York City"/>
    <s v="New York"/>
    <n v="10024"/>
    <x v="3"/>
    <s v="OFF-PA-10000919"/>
    <x v="1"/>
    <s v="Paper"/>
    <s v="Xerox 1918"/>
    <n v="155.04"/>
    <n v="3"/>
    <n v="0"/>
    <n v="24.81"/>
    <n v="5"/>
    <x v="34"/>
    <n v="1"/>
    <x v="34"/>
  </r>
  <r>
    <n v="2363"/>
    <s v="CA-2018-136497"/>
    <d v="2018-04-16T00:00:00"/>
    <d v="2018-04-20T00:00:00"/>
    <s v="Standard Class"/>
    <s v="RF-19840"/>
    <s v="Roy FranzÃ¶sisch"/>
    <s v="Consumer"/>
    <s v="United States"/>
    <s v="Columbus"/>
    <s v="Ohio"/>
    <n v="43229"/>
    <x v="3"/>
    <s v="OFF-BI-10001553"/>
    <x v="1"/>
    <s v="Binders"/>
    <s v="SpineVue Locking Slant-D Ring Binders by Cardinal"/>
    <n v="13.71"/>
    <n v="5"/>
    <n v="0"/>
    <n v="2.6"/>
    <n v="1"/>
    <x v="4"/>
    <n v="2"/>
    <x v="4"/>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n v="127.88"/>
    <n v="1"/>
    <n v="0.3"/>
    <n v="-42.2"/>
    <n v="3"/>
    <x v="17"/>
    <n v="1"/>
    <x v="17"/>
  </r>
  <r>
    <n v="2365"/>
    <s v="US-2017-108637"/>
    <d v="2017-03-13T00:00:00"/>
    <d v="2017-03-18T00:00:00"/>
    <s v="Standard Class"/>
    <s v="AB-10060"/>
    <s v="Adam Bellavance"/>
    <s v="Home Office"/>
    <s v="United States"/>
    <s v="Waynesboro"/>
    <s v="Virginia"/>
    <n v="22980"/>
    <x v="0"/>
    <s v="OFF-AP-10004540"/>
    <x v="1"/>
    <s v="Appliances"/>
    <s v="Eureka The Boss Lite 10-Amp Upright Vacuum, Blue"/>
    <n v="160.32"/>
    <n v="1"/>
    <n v="0.3"/>
    <n v="-30.46"/>
    <n v="3"/>
    <x v="17"/>
    <n v="1"/>
    <x v="17"/>
  </r>
  <r>
    <n v="2366"/>
    <s v="US-2017-108637"/>
    <d v="2017-03-13T00:00:00"/>
    <d v="2017-03-18T00:00:00"/>
    <s v="Standard Class"/>
    <s v="AB-10060"/>
    <s v="Adam Bellavance"/>
    <s v="Home Office"/>
    <s v="United States"/>
    <s v="Waynesboro"/>
    <s v="Virginia"/>
    <n v="22980"/>
    <x v="0"/>
    <s v="OFF-BI-10004965"/>
    <x v="1"/>
    <s v="Binders"/>
    <s v="Ibico Covers for Plastic or Wire Binding Elements"/>
    <n v="46"/>
    <n v="10"/>
    <n v="0.1"/>
    <n v="15.18"/>
    <n v="3"/>
    <x v="17"/>
    <n v="1"/>
    <x v="17"/>
  </r>
  <r>
    <n v="2367"/>
    <s v="CA-2015-102295"/>
    <d v="2015-11-24T00:00:00"/>
    <d v="2015-11-26T00:00:00"/>
    <s v="Second Class"/>
    <s v="EH-13990"/>
    <s v="Erica Hackney"/>
    <s v="Consumer"/>
    <s v="United States"/>
    <s v="Sacramento"/>
    <s v="California"/>
    <n v="95823"/>
    <x v="1"/>
    <s v="FUR-CH-10001714"/>
    <x v="0"/>
    <s v="Chairs"/>
    <s v="Global Leather &amp; Oak Executive Chair, Burgundy"/>
    <n v="120.712"/>
    <n v="4"/>
    <n v="0.3"/>
    <n v="-27.76"/>
    <n v="1"/>
    <x v="7"/>
    <n v="4"/>
    <x v="7"/>
  </r>
  <r>
    <n v="2368"/>
    <s v="CA-2018-123659"/>
    <d v="2018-02-10T00:00:00"/>
    <d v="2018-02-13T00:00:00"/>
    <s v="First Class"/>
    <s v="MN-17935"/>
    <s v="Michael Nguyen"/>
    <s v="Consumer"/>
    <s v="United States"/>
    <s v="Clinton"/>
    <s v="Maryland"/>
    <n v="20735"/>
    <x v="3"/>
    <s v="OFF-PA-10002464"/>
    <x v="1"/>
    <s v="Paper"/>
    <s v="HP Office Recycled Paper (20Lb. and 87 Bright)"/>
    <n v="23.12"/>
    <n v="9"/>
    <n v="0.1"/>
    <n v="7.63"/>
    <n v="1"/>
    <x v="31"/>
    <n v="1"/>
    <x v="31"/>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3"/>
    <n v="0.2"/>
    <n v="117.19"/>
    <n v="2"/>
    <x v="21"/>
    <n v="3"/>
    <x v="21"/>
  </r>
  <r>
    <n v="2370"/>
    <s v="US-2017-129469"/>
    <d v="2017-09-23T00:00:00"/>
    <d v="2017-09-27T00:00:00"/>
    <s v="Standard Class"/>
    <s v="KL-16555"/>
    <s v="Kelly Lampkin"/>
    <s v="Corporate"/>
    <s v="United States"/>
    <s v="Fairfield"/>
    <s v="Ohio"/>
    <n v="45014"/>
    <x v="3"/>
    <s v="OFF-AR-10000315"/>
    <x v="1"/>
    <s v="Art"/>
    <s v="Dixon Ticonderoga Maple Cedar Pencil, #2"/>
    <n v="4.9119999999999999"/>
    <n v="2"/>
    <n v="0"/>
    <n v="1.03"/>
    <n v="2"/>
    <x v="21"/>
    <n v="3"/>
    <x v="21"/>
  </r>
  <r>
    <n v="2371"/>
    <s v="CA-2018-155152"/>
    <d v="2018-07-07T00:00:00"/>
    <d v="2018-07-09T00:00:00"/>
    <s v="Second Class"/>
    <s v="MP-17965"/>
    <s v="Michael Paige"/>
    <s v="Corporate"/>
    <s v="United States"/>
    <s v="Warwick"/>
    <s v="Rhode Island"/>
    <n v="2886"/>
    <x v="3"/>
    <s v="TEC-AC-10004353"/>
    <x v="2"/>
    <s v="Accessories"/>
    <s v="Hypercom P1300 Pinpad"/>
    <n v="252"/>
    <n v="9"/>
    <n v="0.3"/>
    <n v="-22.68"/>
    <n v="1"/>
    <x v="10"/>
    <n v="3"/>
    <x v="10"/>
  </r>
  <r>
    <n v="2372"/>
    <s v="CA-2017-159940"/>
    <d v="2017-07-07T00:00:00"/>
    <d v="2017-07-11T00:00:00"/>
    <s v="Second Class"/>
    <s v="BF-11020"/>
    <s v="Barry FranzÃ¶sisch"/>
    <s v="Corporate"/>
    <s v="United States"/>
    <s v="Aurora"/>
    <s v="Illinois"/>
    <n v="60505"/>
    <x v="2"/>
    <s v="FUR-FU-10004973"/>
    <x v="0"/>
    <s v="Furnishings"/>
    <s v="Flat Face Poster Frame"/>
    <n v="60.287999999999997"/>
    <n v="8"/>
    <n v="0.1"/>
    <n v="6.63"/>
    <n v="4"/>
    <x v="16"/>
    <n v="3"/>
    <x v="16"/>
  </r>
  <r>
    <n v="2373"/>
    <s v="CA-2017-159940"/>
    <d v="2017-07-07T00:00:00"/>
    <d v="2017-07-11T00:00:00"/>
    <s v="Second Class"/>
    <s v="BF-11020"/>
    <s v="Barry FranzÃ¶sisch"/>
    <s v="Corporate"/>
    <s v="United States"/>
    <s v="Aurora"/>
    <s v="Illinois"/>
    <n v="60505"/>
    <x v="2"/>
    <s v="OFF-FA-10000936"/>
    <x v="1"/>
    <s v="Fasteners"/>
    <s v="Acco Hot Clips Clips to Go"/>
    <n v="2.6320000000000001"/>
    <n v="6"/>
    <n v="0"/>
    <n v="0.42"/>
    <n v="4"/>
    <x v="16"/>
    <n v="3"/>
    <x v="16"/>
  </r>
  <r>
    <n v="2374"/>
    <s v="CA-2017-159940"/>
    <d v="2017-07-07T00:00:00"/>
    <d v="2017-07-11T00:00:00"/>
    <s v="Second Class"/>
    <s v="BF-11020"/>
    <s v="Barry FranzÃ¶sisch"/>
    <s v="Corporate"/>
    <s v="United States"/>
    <s v="Aurora"/>
    <s v="Illinois"/>
    <n v="60505"/>
    <x v="2"/>
    <s v="OFF-PA-10001609"/>
    <x v="1"/>
    <s v="Paper"/>
    <s v="Tops Wirebound Message Log Books"/>
    <n v="23.687999999999999"/>
    <n v="9"/>
    <n v="0.1"/>
    <n v="4.74"/>
    <n v="4"/>
    <x v="16"/>
    <n v="3"/>
    <x v="16"/>
  </r>
  <r>
    <n v="2375"/>
    <s v="CA-2017-159940"/>
    <d v="2017-07-07T00:00:00"/>
    <d v="2017-07-11T00:00:00"/>
    <s v="Second Class"/>
    <s v="BF-11020"/>
    <s v="Barry FranzÃ¶sisch"/>
    <s v="Corporate"/>
    <s v="United States"/>
    <s v="Aurora"/>
    <s v="Illinois"/>
    <n v="60505"/>
    <x v="2"/>
    <s v="FUR-CH-10000785"/>
    <x v="0"/>
    <s v="Chairs"/>
    <s v="Global Ergonomic Managers Chair"/>
    <n v="253.37200000000001"/>
    <n v="10"/>
    <n v="0"/>
    <n v="68.41"/>
    <n v="4"/>
    <x v="16"/>
    <n v="3"/>
    <x v="16"/>
  </r>
  <r>
    <n v="2376"/>
    <s v="CA-2018-119669"/>
    <d v="2018-01-24T00:00:00"/>
    <d v="2018-01-30T00:00:00"/>
    <s v="Standard Class"/>
    <s v="TP-21130"/>
    <s v="Theone Pippenger"/>
    <s v="Consumer"/>
    <s v="United States"/>
    <s v="Smyrna"/>
    <s v="Georgia"/>
    <n v="30080"/>
    <x v="0"/>
    <s v="OFF-FA-10000053"/>
    <x v="1"/>
    <s v="Fasteners"/>
    <s v="Revere Boxed Rubber Bands by Revere"/>
    <n v="5.67"/>
    <n v="4"/>
    <n v="0"/>
    <n v="1.3"/>
    <n v="1"/>
    <x v="44"/>
    <n v="1"/>
    <x v="44"/>
  </r>
  <r>
    <n v="2377"/>
    <s v="US-2015-164616"/>
    <d v="2015-08-19T00:00:00"/>
    <d v="2015-08-21T00:00:00"/>
    <s v="Second Class"/>
    <s v="MS-17770"/>
    <s v="Maxwell Schwartz"/>
    <s v="Consumer"/>
    <s v="United States"/>
    <s v="Columbus"/>
    <s v="Ohio"/>
    <n v="43229"/>
    <x v="3"/>
    <s v="OFF-BI-10001718"/>
    <x v="1"/>
    <s v="Binders"/>
    <s v="GBC DocuBind P50 Personal Binding Machine"/>
    <n v="76.775999999999996"/>
    <n v="5"/>
    <n v="0"/>
    <n v="6.14"/>
    <n v="2"/>
    <x v="9"/>
    <n v="3"/>
    <x v="9"/>
  </r>
  <r>
    <n v="2378"/>
    <s v="US-2015-164616"/>
    <d v="2015-08-19T00:00:00"/>
    <d v="2015-08-21T00:00:00"/>
    <s v="Second Class"/>
    <s v="MS-17770"/>
    <s v="Maxwell Schwartz"/>
    <s v="Consumer"/>
    <s v="United States"/>
    <s v="Columbus"/>
    <s v="Ohio"/>
    <n v="43229"/>
    <x v="3"/>
    <s v="OFF-SU-10004768"/>
    <x v="1"/>
    <s v="Supplies"/>
    <s v="Acme Kleencut Forged Steel Scissors"/>
    <n v="9.1839999999999993"/>
    <n v="3"/>
    <n v="0.1"/>
    <n v="1.47"/>
    <n v="2"/>
    <x v="9"/>
    <n v="3"/>
    <x v="9"/>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n v="32.75"/>
    <n v="8"/>
    <n v="0"/>
    <n v="6.88"/>
    <n v="1"/>
    <x v="14"/>
    <n v="4"/>
    <x v="14"/>
  </r>
  <r>
    <n v="2380"/>
    <s v="CA-2017-118052"/>
    <d v="2017-05-06T00:00:00"/>
    <d v="2017-05-10T00:00:00"/>
    <s v="Standard Class"/>
    <s v="BE-11455"/>
    <s v="Brad Eason"/>
    <s v="Home Office"/>
    <s v="United States"/>
    <s v="Lorain"/>
    <s v="Ohio"/>
    <n v="44052"/>
    <x v="3"/>
    <s v="OFF-FA-10004248"/>
    <x v="1"/>
    <s v="Fasteners"/>
    <s v="Advantus T-Pin Paper Clips"/>
    <n v="7.2160000000000002"/>
    <n v="9"/>
    <n v="0.3"/>
    <n v="-0.87"/>
    <n v="3"/>
    <x v="35"/>
    <n v="2"/>
    <x v="35"/>
  </r>
  <r>
    <n v="2381"/>
    <s v="CA-2017-118052"/>
    <d v="2017-05-06T00:00:00"/>
    <d v="2017-05-10T00:00:00"/>
    <s v="Standard Class"/>
    <s v="BE-11455"/>
    <s v="Brad Eason"/>
    <s v="Home Office"/>
    <s v="United States"/>
    <s v="Lorain"/>
    <s v="Ohio"/>
    <n v="44052"/>
    <x v="3"/>
    <s v="OFF-PA-10002581"/>
    <x v="1"/>
    <s v="Paper"/>
    <s v="Xerox 1951"/>
    <n v="49.567999999999998"/>
    <n v="7"/>
    <n v="0"/>
    <n v="3.97"/>
    <n v="3"/>
    <x v="35"/>
    <n v="2"/>
    <x v="35"/>
  </r>
  <r>
    <n v="2382"/>
    <s v="CA-2017-118052"/>
    <d v="2017-05-06T00:00:00"/>
    <d v="2017-05-10T00:00:00"/>
    <s v="Standard Class"/>
    <s v="BE-11455"/>
    <s v="Brad Eason"/>
    <s v="Home Office"/>
    <s v="United States"/>
    <s v="Lorain"/>
    <s v="Ohio"/>
    <n v="44052"/>
    <x v="3"/>
    <s v="FUR-FU-10004848"/>
    <x v="0"/>
    <s v="Furnishings"/>
    <s v="DAX Solid Wood Frames"/>
    <n v="54.712000000000003"/>
    <n v="2"/>
    <n v="0"/>
    <n v="18.600000000000001"/>
    <n v="3"/>
    <x v="35"/>
    <n v="2"/>
    <x v="35"/>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n v="176.04"/>
    <n v="9"/>
    <n v="0.3"/>
    <n v="-26.41"/>
    <n v="5"/>
    <x v="42"/>
    <n v="1"/>
    <x v="42"/>
  </r>
  <r>
    <n v="2384"/>
    <s v="US-2018-117534"/>
    <d v="2018-03-25T00:00:00"/>
    <d v="2018-03-26T00:00:00"/>
    <s v="First Class"/>
    <s v="CV-12295"/>
    <s v="Christina VanderZanden"/>
    <s v="Consumer"/>
    <s v="United States"/>
    <s v="Fresno"/>
    <s v="California"/>
    <n v="93727"/>
    <x v="1"/>
    <s v="OFF-AR-10003087"/>
    <x v="1"/>
    <s v="Art"/>
    <s v="Staples in misc. colors"/>
    <n v="16.02"/>
    <n v="6"/>
    <n v="0.3"/>
    <n v="-3.2"/>
    <n v="5"/>
    <x v="42"/>
    <n v="1"/>
    <x v="42"/>
  </r>
  <r>
    <n v="2385"/>
    <s v="US-2018-117534"/>
    <d v="2018-03-25T00:00:00"/>
    <d v="2018-03-26T00:00:00"/>
    <s v="First Class"/>
    <s v="CV-12295"/>
    <s v="Christina VanderZanden"/>
    <s v="Consumer"/>
    <s v="United States"/>
    <s v="Fresno"/>
    <s v="California"/>
    <n v="93727"/>
    <x v="1"/>
    <s v="OFF-BI-10002026"/>
    <x v="1"/>
    <s v="Binders"/>
    <s v="Avery Arch Ring Binders"/>
    <n v="185.92"/>
    <n v="8"/>
    <n v="0.3"/>
    <n v="-40.9"/>
    <n v="5"/>
    <x v="42"/>
    <n v="1"/>
    <x v="42"/>
  </r>
  <r>
    <n v="2386"/>
    <s v="US-2018-117534"/>
    <d v="2018-03-25T00:00:00"/>
    <d v="2018-03-26T00:00:00"/>
    <s v="First Class"/>
    <s v="CV-12295"/>
    <s v="Christina VanderZanden"/>
    <s v="Consumer"/>
    <s v="United States"/>
    <s v="Fresno"/>
    <s v="California"/>
    <n v="93727"/>
    <x v="1"/>
    <s v="TEC-PH-10000141"/>
    <x v="2"/>
    <s v="Phones"/>
    <s v="Clearsounds A400"/>
    <n v="211.16800000000001"/>
    <n v="7"/>
    <n v="0.3"/>
    <n v="-10.56"/>
    <n v="5"/>
    <x v="42"/>
    <n v="1"/>
    <x v="42"/>
  </r>
  <r>
    <n v="2387"/>
    <s v="US-2018-117534"/>
    <d v="2018-03-25T00:00:00"/>
    <d v="2018-03-26T00:00:00"/>
    <s v="First Class"/>
    <s v="CV-12295"/>
    <s v="Christina VanderZanden"/>
    <s v="Consumer"/>
    <s v="United States"/>
    <s v="Fresno"/>
    <s v="California"/>
    <n v="93727"/>
    <x v="1"/>
    <s v="TEC-CO-10000971"/>
    <x v="2"/>
    <s v="Copiers"/>
    <s v="Hewlett Packard 310 Color Digital Copier"/>
    <n v="479.98399999999998"/>
    <n v="6"/>
    <n v="0.2"/>
    <n v="57.6"/>
    <n v="5"/>
    <x v="42"/>
    <n v="1"/>
    <x v="42"/>
  </r>
  <r>
    <n v="2388"/>
    <s v="CA-2016-145065"/>
    <d v="2016-12-12T00:00:00"/>
    <d v="2016-12-15T00:00:00"/>
    <s v="First Class"/>
    <s v="DK-13375"/>
    <s v="Dennis Kane"/>
    <s v="Consumer"/>
    <s v="United States"/>
    <s v="San Diego"/>
    <s v="California"/>
    <n v="92105"/>
    <x v="1"/>
    <s v="OFF-FA-10001229"/>
    <x v="1"/>
    <s v="Fasteners"/>
    <s v="Staples"/>
    <n v="7.86"/>
    <n v="6"/>
    <n v="0.2"/>
    <n v="1.18"/>
    <n v="2"/>
    <x v="14"/>
    <n v="4"/>
    <x v="14"/>
  </r>
  <r>
    <n v="2389"/>
    <s v="CA-2016-145065"/>
    <d v="2016-12-12T00:00:00"/>
    <d v="2016-12-15T00:00:00"/>
    <s v="First Class"/>
    <s v="DK-13375"/>
    <s v="Dennis Kane"/>
    <s v="Consumer"/>
    <s v="United States"/>
    <s v="San Diego"/>
    <s v="California"/>
    <n v="92105"/>
    <x v="1"/>
    <s v="OFF-BI-10002437"/>
    <x v="1"/>
    <s v="Binders"/>
    <s v="Recycled Premium Regency Composition Covers"/>
    <n v="24.448"/>
    <n v="6"/>
    <n v="0.2"/>
    <n v="6.85"/>
    <n v="2"/>
    <x v="14"/>
    <n v="4"/>
    <x v="14"/>
  </r>
  <r>
    <n v="2390"/>
    <s v="US-2016-127040"/>
    <d v="2016-12-06T00:00:00"/>
    <d v="2016-12-10T00:00:00"/>
    <s v="Standard Class"/>
    <s v="SG-20605"/>
    <s v="Speros Goranitis"/>
    <s v="Consumer"/>
    <s v="United States"/>
    <s v="New York City"/>
    <s v="New York"/>
    <n v="10009"/>
    <x v="3"/>
    <s v="OFF-PA-10004255"/>
    <x v="1"/>
    <s v="Paper"/>
    <s v="Xerox 219"/>
    <n v="6.48"/>
    <n v="9"/>
    <n v="0.1"/>
    <n v="1.81"/>
    <n v="4"/>
    <x v="14"/>
    <n v="4"/>
    <x v="14"/>
  </r>
  <r>
    <n v="2391"/>
    <s v="US-2016-127040"/>
    <d v="2016-12-06T00:00:00"/>
    <d v="2016-12-10T00:00:00"/>
    <s v="Standard Class"/>
    <s v="SG-20605"/>
    <s v="Speros Goranitis"/>
    <s v="Consumer"/>
    <s v="United States"/>
    <s v="New York City"/>
    <s v="New York"/>
    <n v="10009"/>
    <x v="3"/>
    <s v="OFF-PA-10001184"/>
    <x v="1"/>
    <s v="Paper"/>
    <s v="Xerox 1903"/>
    <n v="41.86"/>
    <n v="9"/>
    <n v="0.2"/>
    <n v="8.3699999999999992"/>
    <n v="4"/>
    <x v="14"/>
    <n v="4"/>
    <x v="14"/>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n v="1619.91"/>
    <n v="8"/>
    <n v="0.3"/>
    <n v="-81"/>
    <n v="4"/>
    <x v="14"/>
    <n v="4"/>
    <x v="14"/>
  </r>
  <r>
    <n v="2393"/>
    <s v="US-2016-127040"/>
    <d v="2016-12-06T00:00:00"/>
    <d v="2016-12-10T00:00:00"/>
    <s v="Standard Class"/>
    <s v="SG-20605"/>
    <s v="Speros Goranitis"/>
    <s v="Consumer"/>
    <s v="United States"/>
    <s v="New York City"/>
    <s v="New York"/>
    <n v="10009"/>
    <x v="3"/>
    <s v="FUR-FU-10002878"/>
    <x v="0"/>
    <s v="Furnishings"/>
    <s v="Seth Thomas 14&quot; Day/Date Wall Clock"/>
    <n v="113.92"/>
    <n v="4"/>
    <n v="0.1"/>
    <n v="36.450000000000003"/>
    <n v="4"/>
    <x v="14"/>
    <n v="4"/>
    <x v="14"/>
  </r>
  <r>
    <n v="2394"/>
    <s v="CA-2017-128111"/>
    <d v="2017-03-17T00:00:00"/>
    <d v="2017-03-23T00:00:00"/>
    <s v="Standard Class"/>
    <s v="CS-12355"/>
    <s v="Christine Sundaresam"/>
    <s v="Consumer"/>
    <s v="United States"/>
    <s v="Malden"/>
    <s v="Massachusetts"/>
    <n v="2148"/>
    <x v="3"/>
    <s v="OFF-AR-10000588"/>
    <x v="1"/>
    <s v="Art"/>
    <s v="Newell 345"/>
    <n v="39.68"/>
    <n v="7"/>
    <n v="0.1"/>
    <n v="9.1300000000000008"/>
    <n v="1"/>
    <x v="17"/>
    <n v="1"/>
    <x v="17"/>
  </r>
  <r>
    <n v="2395"/>
    <s v="CA-2016-137897"/>
    <d v="2016-11-14T00:00:00"/>
    <d v="2016-11-19T00:00:00"/>
    <s v="Standard Class"/>
    <s v="PJ-18835"/>
    <s v="Patrick Jones"/>
    <s v="Corporate"/>
    <s v="United States"/>
    <s v="New York City"/>
    <s v="New York"/>
    <n v="10035"/>
    <x v="3"/>
    <s v="TEC-AC-10002217"/>
    <x v="2"/>
    <s v="Accessories"/>
    <s v="ImationÂ Clip USBÂ flash driveÂ - 8 GB"/>
    <n v="37.6"/>
    <n v="3"/>
    <n v="0"/>
    <n v="12.03"/>
    <n v="3"/>
    <x v="6"/>
    <n v="4"/>
    <x v="6"/>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n v="59.9"/>
    <n v="4"/>
    <n v="0"/>
    <n v="13.78"/>
    <n v="3"/>
    <x v="6"/>
    <n v="4"/>
    <x v="6"/>
  </r>
  <r>
    <n v="2397"/>
    <s v="CA-2016-137897"/>
    <d v="2016-11-14T00:00:00"/>
    <d v="2016-11-19T00:00:00"/>
    <s v="Standard Class"/>
    <s v="PJ-18835"/>
    <s v="Patrick Jones"/>
    <s v="Corporate"/>
    <s v="United States"/>
    <s v="New York City"/>
    <s v="New York"/>
    <n v="10035"/>
    <x v="3"/>
    <s v="OFF-PA-10004041"/>
    <x v="1"/>
    <s v="Paper"/>
    <s v="It's Hot Message Books with Stickers, 2 3/4&quot; x 5&quot;"/>
    <n v="37"/>
    <n v="10"/>
    <n v="0.1"/>
    <n v="9.25"/>
    <n v="3"/>
    <x v="6"/>
    <n v="4"/>
    <x v="6"/>
  </r>
  <r>
    <n v="2398"/>
    <s v="CA-2018-169264"/>
    <d v="2018-08-14T00:00:00"/>
    <d v="2018-08-16T00:00:00"/>
    <s v="Second Class"/>
    <s v="NP-18700"/>
    <s v="Nora Preis"/>
    <s v="Consumer"/>
    <s v="United States"/>
    <s v="San Francisco"/>
    <s v="California"/>
    <n v="94109"/>
    <x v="1"/>
    <s v="OFF-LA-10001613"/>
    <x v="1"/>
    <s v="Labels"/>
    <s v="Avery File Folder Labels"/>
    <n v="5.76"/>
    <n v="6"/>
    <n v="0"/>
    <n v="0.98"/>
    <n v="2"/>
    <x v="43"/>
    <n v="3"/>
    <x v="43"/>
  </r>
  <r>
    <n v="2399"/>
    <s v="CA-2018-169264"/>
    <d v="2018-08-14T00:00:00"/>
    <d v="2018-08-16T00:00:00"/>
    <s v="Second Class"/>
    <s v="NP-18700"/>
    <s v="Nora Preis"/>
    <s v="Consumer"/>
    <s v="United States"/>
    <s v="San Francisco"/>
    <s v="California"/>
    <n v="94109"/>
    <x v="1"/>
    <s v="OFF-AR-10000246"/>
    <x v="1"/>
    <s v="Art"/>
    <s v="Newell 318"/>
    <n v="16.68"/>
    <n v="1"/>
    <n v="0"/>
    <n v="5.67"/>
    <n v="2"/>
    <x v="43"/>
    <n v="3"/>
    <x v="43"/>
  </r>
  <r>
    <n v="2400"/>
    <s v="CA-2018-147361"/>
    <d v="2018-09-09T00:00:00"/>
    <d v="2018-09-15T00:00:00"/>
    <s v="Standard Class"/>
    <s v="SB-20290"/>
    <s v="Sean Braxton"/>
    <s v="Corporate"/>
    <s v="United States"/>
    <s v="Florence"/>
    <s v="South Carolina"/>
    <n v="29501"/>
    <x v="0"/>
    <s v="OFF-ST-10001809"/>
    <x v="1"/>
    <s v="Storage"/>
    <s v="Fellowes Officeware Wire Shelving"/>
    <n v="628.80999999999995"/>
    <n v="2"/>
    <n v="0.2"/>
    <n v="88.03"/>
    <n v="2"/>
    <x v="15"/>
    <n v="3"/>
    <x v="15"/>
  </r>
  <r>
    <n v="2401"/>
    <s v="CA-2018-147361"/>
    <d v="2018-09-09T00:00:00"/>
    <d v="2018-09-15T00:00:00"/>
    <s v="Standard Class"/>
    <s v="SB-20290"/>
    <s v="Sean Braxton"/>
    <s v="Corporate"/>
    <s v="United States"/>
    <s v="Florence"/>
    <s v="South Carolina"/>
    <n v="29501"/>
    <x v="0"/>
    <s v="OFF-ST-10002214"/>
    <x v="1"/>
    <s v="Storage"/>
    <s v="X-Rack File for Hanging Folders"/>
    <n v="56.45"/>
    <n v="4"/>
    <n v="0.1"/>
    <n v="6.21"/>
    <n v="2"/>
    <x v="15"/>
    <n v="3"/>
    <x v="15"/>
  </r>
  <r>
    <n v="2402"/>
    <s v="CA-2018-145877"/>
    <d v="2018-04-01T00:00:00"/>
    <d v="2018-04-04T00:00:00"/>
    <s v="Second Class"/>
    <s v="AS-10090"/>
    <s v="Adam Shillingsburg"/>
    <s v="Consumer"/>
    <s v="United States"/>
    <s v="Springfield"/>
    <s v="Missouri"/>
    <n v="65807"/>
    <x v="2"/>
    <s v="OFF-ST-10000649"/>
    <x v="1"/>
    <s v="Storage"/>
    <s v="Hanging Personal Folder File"/>
    <n v="94.2"/>
    <n v="7"/>
    <n v="0"/>
    <n v="14.13"/>
    <n v="2"/>
    <x v="4"/>
    <n v="2"/>
    <x v="4"/>
  </r>
  <r>
    <n v="2403"/>
    <s v="CA-2018-145877"/>
    <d v="2018-04-01T00:00:00"/>
    <d v="2018-04-04T00:00:00"/>
    <s v="Second Class"/>
    <s v="AS-10090"/>
    <s v="Adam Shillingsburg"/>
    <s v="Consumer"/>
    <s v="United States"/>
    <s v="Springfield"/>
    <s v="Missouri"/>
    <n v="65807"/>
    <x v="2"/>
    <s v="OFF-EN-10001990"/>
    <x v="1"/>
    <s v="Envelopes"/>
    <s v="Staple envelope"/>
    <n v="28.4"/>
    <n v="9"/>
    <n v="0.3"/>
    <n v="-2.56"/>
    <n v="2"/>
    <x v="4"/>
    <n v="2"/>
    <x v="4"/>
  </r>
  <r>
    <n v="2404"/>
    <s v="US-2017-110170"/>
    <d v="2017-09-27T00:00:00"/>
    <d v="2017-10-03T00:00:00"/>
    <s v="Standard Class"/>
    <s v="HM-14860"/>
    <s v="Harry Marie"/>
    <s v="Corporate"/>
    <s v="United States"/>
    <s v="Huntsville"/>
    <s v="Texas"/>
    <n v="77340"/>
    <x v="2"/>
    <s v="FUR-BO-10000780"/>
    <x v="0"/>
    <s v="Bookcases"/>
    <s v="O'Sullivan Plantations 2-Door Library in Landvery Oak"/>
    <n v="956.66480000000001"/>
    <n v="2"/>
    <n v="0.1"/>
    <n v="229.6"/>
    <n v="1"/>
    <x v="21"/>
    <n v="3"/>
    <x v="21"/>
  </r>
  <r>
    <n v="2405"/>
    <s v="CA-2018-108574"/>
    <d v="2018-10-07T00:00:00"/>
    <d v="2018-10-11T00:00:00"/>
    <s v="Standard Class"/>
    <s v="MG-18145"/>
    <s v="Mike Gockenbach"/>
    <s v="Consumer"/>
    <s v="United States"/>
    <s v="Los Angeles"/>
    <s v="California"/>
    <n v="90045"/>
    <x v="1"/>
    <s v="TEC-AC-10002049"/>
    <x v="2"/>
    <s v="Accessories"/>
    <s v="Logitech G19 Programmable Gaming Keyboard"/>
    <n v="1115.9100000000001"/>
    <n v="5"/>
    <n v="0"/>
    <n v="390.57"/>
    <n v="3"/>
    <x v="13"/>
    <n v="4"/>
    <x v="13"/>
  </r>
  <r>
    <n v="2406"/>
    <s v="CA-2018-108574"/>
    <d v="2018-10-07T00:00:00"/>
    <d v="2018-10-11T00:00:00"/>
    <s v="Standard Class"/>
    <s v="MG-18145"/>
    <s v="Mike Gockenbach"/>
    <s v="Consumer"/>
    <s v="United States"/>
    <s v="Los Angeles"/>
    <s v="California"/>
    <n v="90045"/>
    <x v="1"/>
    <s v="TEC-PH-10003555"/>
    <x v="2"/>
    <s v="Phones"/>
    <s v="Motorola HK250 Universal Bluetooth Headset"/>
    <n v="128.744"/>
    <n v="1"/>
    <n v="0.3"/>
    <n v="-28.32"/>
    <n v="3"/>
    <x v="13"/>
    <n v="4"/>
    <x v="13"/>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n v="79.92"/>
    <n v="7"/>
    <n v="0.3"/>
    <n v="-5.59"/>
    <n v="3"/>
    <x v="13"/>
    <n v="4"/>
    <x v="13"/>
  </r>
  <r>
    <n v="2408"/>
    <s v="CA-2018-144589"/>
    <d v="2018-01-20T00:00:00"/>
    <d v="2018-01-25T00:00:00"/>
    <s v="Standard Class"/>
    <s v="TM-21010"/>
    <s v="Tamara Manning"/>
    <s v="Consumer"/>
    <s v="United States"/>
    <s v="San Francisco"/>
    <s v="California"/>
    <n v="94122"/>
    <x v="1"/>
    <s v="OFF-AR-10003631"/>
    <x v="1"/>
    <s v="Art"/>
    <s v="Staples in misc. colors"/>
    <n v="24.2"/>
    <n v="10"/>
    <n v="0.3"/>
    <n v="-1.45"/>
    <n v="2"/>
    <x v="44"/>
    <n v="1"/>
    <x v="44"/>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n v="6"/>
    <n v="0"/>
    <n v="107.99"/>
    <n v="2"/>
    <x v="44"/>
    <n v="1"/>
    <x v="44"/>
  </r>
  <r>
    <n v="2410"/>
    <s v="CA-2018-155985"/>
    <d v="2018-03-23T00:00:00"/>
    <d v="2018-03-25T00:00:00"/>
    <s v="First Class"/>
    <s v="BE-11335"/>
    <s v="Bill Eplett"/>
    <s v="Home Office"/>
    <s v="United States"/>
    <s v="San Francisco"/>
    <s v="California"/>
    <n v="94122"/>
    <x v="1"/>
    <s v="FUR-FU-10000758"/>
    <x v="0"/>
    <s v="Furnishings"/>
    <s v="DAX Natural Wood-Tone Poster Frame"/>
    <n v="211.84"/>
    <n v="9"/>
    <n v="0.1"/>
    <n v="61.43"/>
    <n v="1"/>
    <x v="42"/>
    <n v="1"/>
    <x v="42"/>
  </r>
  <r>
    <n v="2411"/>
    <s v="CA-2015-162684"/>
    <d v="2015-08-01T00:00:00"/>
    <d v="2015-08-06T00:00:00"/>
    <s v="Standard Class"/>
    <s v="AS-10630"/>
    <s v="Ann Steele"/>
    <s v="Home Office"/>
    <s v="United States"/>
    <s v="Philadelphia"/>
    <s v="Pennsylvania"/>
    <n v="19120"/>
    <x v="3"/>
    <s v="OFF-FA-10000992"/>
    <x v="1"/>
    <s v="Fasteners"/>
    <s v="Acco Clips to Go Binder Clips, 24 Clips in Two Sizes"/>
    <n v="5.68"/>
    <n v="2"/>
    <n v="0.1"/>
    <n v="1.48"/>
    <n v="1"/>
    <x v="9"/>
    <n v="3"/>
    <x v="9"/>
  </r>
  <r>
    <n v="2412"/>
    <s v="CA-2016-142041"/>
    <d v="2016-06-07T00:00:00"/>
    <d v="2016-06-09T00:00:00"/>
    <s v="Second Class"/>
    <s v="EM-13810"/>
    <s v="Eleni McCrary"/>
    <s v="Corporate"/>
    <s v="United States"/>
    <s v="Los Angeles"/>
    <s v="California"/>
    <n v="90036"/>
    <x v="1"/>
    <s v="OFF-BI-10004187"/>
    <x v="1"/>
    <s v="Binders"/>
    <s v="3-ring staple pack"/>
    <n v="7.52"/>
    <n v="4"/>
    <n v="0.2"/>
    <n v="0.45"/>
    <n v="1"/>
    <x v="40"/>
    <n v="2"/>
    <x v="40"/>
  </r>
  <r>
    <n v="2413"/>
    <s v="CA-2015-151295"/>
    <d v="2015-11-12T00:00:00"/>
    <d v="2015-11-16T00:00:00"/>
    <s v="Standard Class"/>
    <s v="JA-15970"/>
    <s v="Joseph Airdo"/>
    <s v="Consumer"/>
    <s v="United States"/>
    <s v="Los Angeles"/>
    <s v="California"/>
    <n v="90045"/>
    <x v="1"/>
    <s v="OFF-PA-10001947"/>
    <x v="1"/>
    <s v="Paper"/>
    <s v="Xerox 1974"/>
    <n v="11.96"/>
    <n v="9"/>
    <n v="0.1"/>
    <n v="0.72"/>
    <n v="2"/>
    <x v="7"/>
    <n v="4"/>
    <x v="7"/>
  </r>
  <r>
    <n v="2414"/>
    <s v="CA-2015-151295"/>
    <d v="2015-11-12T00:00:00"/>
    <d v="2015-11-16T00:00:00"/>
    <s v="Standard Class"/>
    <s v="JA-15970"/>
    <s v="Joseph Airdo"/>
    <s v="Consumer"/>
    <s v="United States"/>
    <s v="Los Angeles"/>
    <s v="California"/>
    <n v="90045"/>
    <x v="1"/>
    <s v="FUR-TA-10002356"/>
    <x v="0"/>
    <s v="Tables"/>
    <s v="Bevis Boat-Shaped Conference Table"/>
    <n v="629.06399999999996"/>
    <n v="9"/>
    <n v="0.3"/>
    <n v="-81.78"/>
    <n v="2"/>
    <x v="7"/>
    <n v="4"/>
    <x v="7"/>
  </r>
  <r>
    <n v="2415"/>
    <s v="CA-2017-156300"/>
    <d v="2017-12-29T00:00:00"/>
    <d v="2018-01-02T00:00:00"/>
    <s v="Standard Class"/>
    <s v="TB-21595"/>
    <s v="Troy Blackwell"/>
    <s v="Consumer"/>
    <s v="United States"/>
    <s v="Milwaukee"/>
    <s v="Wisconsin"/>
    <n v="53209"/>
    <x v="2"/>
    <s v="FUR-CH-10001714"/>
    <x v="0"/>
    <s v="Chairs"/>
    <s v="Global Leather &amp; Oak Executive Chair, Burgundy"/>
    <n v="754.45"/>
    <n v="6"/>
    <n v="0.1"/>
    <n v="241.42"/>
    <n v="1"/>
    <x v="5"/>
    <n v="4"/>
    <x v="5"/>
  </r>
  <r>
    <n v="2416"/>
    <s v="CA-2016-146087"/>
    <d v="2016-07-06T00:00:00"/>
    <d v="2016-07-11T00:00:00"/>
    <s v="Standard Class"/>
    <s v="PP-18955"/>
    <s v="Paul Prost"/>
    <s v="Home Office"/>
    <s v="United States"/>
    <s v="Holyoke"/>
    <s v="Massachusetts"/>
    <n v="1040"/>
    <x v="3"/>
    <s v="FUR-BO-10002824"/>
    <x v="0"/>
    <s v="Bookcases"/>
    <s v="Bush Mission Pointe Library"/>
    <n v="301.95999999999998"/>
    <n v="8"/>
    <n v="0"/>
    <n v="24.16"/>
    <n v="1"/>
    <x v="38"/>
    <n v="3"/>
    <x v="38"/>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n v="595"/>
    <n v="1"/>
    <n v="0.1"/>
    <n v="29.75"/>
    <n v="2"/>
    <x v="13"/>
    <n v="4"/>
    <x v="13"/>
  </r>
  <r>
    <n v="2418"/>
    <s v="CA-2018-168655"/>
    <d v="2018-10-12T00:00:00"/>
    <d v="2018-10-18T00:00:00"/>
    <s v="Standard Class"/>
    <s v="ML-18040"/>
    <s v="Michelle Lonsdale"/>
    <s v="Corporate"/>
    <s v="United States"/>
    <s v="Albuquerque"/>
    <s v="New Mexico"/>
    <n v="87105"/>
    <x v="1"/>
    <s v="OFF-BI-10002082"/>
    <x v="1"/>
    <s v="Binders"/>
    <s v="GBC Twin Loop Wire Binding Elements"/>
    <n v="79.872"/>
    <n v="5"/>
    <n v="0.2"/>
    <n v="7.99"/>
    <n v="2"/>
    <x v="13"/>
    <n v="4"/>
    <x v="13"/>
  </r>
  <r>
    <n v="2419"/>
    <s v="CA-2017-107202"/>
    <d v="2017-05-21T00:00:00"/>
    <d v="2017-05-28T00:00:00"/>
    <s v="Standard Class"/>
    <s v="LC-16930"/>
    <s v="Linda Cazamias"/>
    <s v="Corporate"/>
    <s v="United States"/>
    <s v="Sparks"/>
    <s v="Nevada"/>
    <n v="89431"/>
    <x v="1"/>
    <s v="TEC-MA-10000112"/>
    <x v="2"/>
    <s v="Machines"/>
    <s v="Panasonic KX MB2061 Multifunction Printer"/>
    <n v="2396.4"/>
    <n v="10"/>
    <n v="0"/>
    <n v="790.81"/>
    <n v="1"/>
    <x v="35"/>
    <n v="2"/>
    <x v="35"/>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n v="63.56"/>
    <n v="6"/>
    <n v="0.3"/>
    <n v="-20.97"/>
    <n v="2"/>
    <x v="23"/>
    <n v="4"/>
    <x v="23"/>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n v="99.99"/>
    <n v="1"/>
    <n v="0"/>
    <n v="5"/>
    <n v="2"/>
    <x v="23"/>
    <n v="4"/>
    <x v="23"/>
  </r>
  <r>
    <n v="2422"/>
    <s v="CA-2017-155551"/>
    <d v="2017-04-18T00:00:00"/>
    <d v="2017-04-23T00:00:00"/>
    <s v="Standard Class"/>
    <s v="CR-12580"/>
    <s v="Clay Rozendal"/>
    <s v="Home Office"/>
    <s v="United States"/>
    <s v="Elmhurst"/>
    <s v="Illinois"/>
    <n v="60126"/>
    <x v="2"/>
    <s v="OFF-ST-10003656"/>
    <x v="1"/>
    <s v="Storage"/>
    <s v="Safco Industrial Wire Shelving"/>
    <n v="230.376"/>
    <n v="4"/>
    <n v="0.1"/>
    <n v="50.68"/>
    <n v="2"/>
    <x v="25"/>
    <n v="2"/>
    <x v="25"/>
  </r>
  <r>
    <n v="2423"/>
    <s v="CA-2017-155551"/>
    <d v="2017-04-18T00:00:00"/>
    <d v="2017-04-23T00:00:00"/>
    <s v="Standard Class"/>
    <s v="CR-12580"/>
    <s v="Clay Rozendal"/>
    <s v="Home Office"/>
    <s v="United States"/>
    <s v="Elmhurst"/>
    <s v="Illinois"/>
    <n v="60126"/>
    <x v="2"/>
    <s v="OFF-PA-10001560"/>
    <x v="1"/>
    <s v="Paper"/>
    <s v="Adams Telephone Message Books, 5 1/4â€ x 11â€"/>
    <n v="9.6639999999999997"/>
    <n v="2"/>
    <n v="0"/>
    <n v="1.84"/>
    <n v="2"/>
    <x v="25"/>
    <n v="2"/>
    <x v="25"/>
  </r>
  <r>
    <n v="2424"/>
    <s v="US-2018-147669"/>
    <d v="2018-12-25T00:00:00"/>
    <d v="2018-12-30T00:00:00"/>
    <s v="Standard Class"/>
    <s v="SV-20935"/>
    <s v="Susan Vittorini"/>
    <s v="Consumer"/>
    <s v="United States"/>
    <s v="Fairfield"/>
    <s v="Ohio"/>
    <n v="45014"/>
    <x v="3"/>
    <s v="TEC-AC-10002473"/>
    <x v="2"/>
    <s v="Accessories"/>
    <s v="Maxell 4.7GB DVD-R"/>
    <n v="158.928"/>
    <n v="9"/>
    <n v="0.1"/>
    <n v="38.14"/>
    <n v="4"/>
    <x v="22"/>
    <n v="4"/>
    <x v="22"/>
  </r>
  <r>
    <n v="2425"/>
    <s v="US-2018-147669"/>
    <d v="2018-12-25T00:00:00"/>
    <d v="2018-12-30T00:00:00"/>
    <s v="Standard Class"/>
    <s v="SV-20935"/>
    <s v="Susan Vittorini"/>
    <s v="Consumer"/>
    <s v="United States"/>
    <s v="Fairfield"/>
    <s v="Ohio"/>
    <n v="45014"/>
    <x v="3"/>
    <s v="OFF-BI-10000632"/>
    <x v="1"/>
    <s v="Binders"/>
    <s v="Satellite Sectional Post Binders"/>
    <n v="13.023"/>
    <n v="2"/>
    <n v="0.1"/>
    <n v="3.39"/>
    <n v="4"/>
    <x v="22"/>
    <n v="4"/>
    <x v="22"/>
  </r>
  <r>
    <n v="2426"/>
    <s v="US-2018-147669"/>
    <d v="2018-12-25T00:00:00"/>
    <d v="2018-12-30T00:00:00"/>
    <s v="Standard Class"/>
    <s v="SV-20935"/>
    <s v="Susan Vittorini"/>
    <s v="Consumer"/>
    <s v="United States"/>
    <s v="Fairfield"/>
    <s v="Ohio"/>
    <n v="45014"/>
    <x v="3"/>
    <s v="FUR-TA-10002645"/>
    <x v="0"/>
    <s v="Tables"/>
    <s v="Hon Rectangular Conference Tables"/>
    <n v="273.06"/>
    <n v="9"/>
    <n v="0.3"/>
    <n v="-27.31"/>
    <n v="4"/>
    <x v="22"/>
    <n v="4"/>
    <x v="22"/>
  </r>
  <r>
    <n v="2427"/>
    <s v="US-2018-147669"/>
    <d v="2018-12-25T00:00:00"/>
    <d v="2018-12-30T00:00:00"/>
    <s v="Standard Class"/>
    <s v="SV-20935"/>
    <s v="Susan Vittorini"/>
    <s v="Consumer"/>
    <s v="United States"/>
    <s v="Fairfield"/>
    <s v="Ohio"/>
    <n v="45014"/>
    <x v="3"/>
    <s v="OFF-FA-10002975"/>
    <x v="1"/>
    <s v="Fasteners"/>
    <s v="Staples"/>
    <n v="39.311999999999998"/>
    <n v="6"/>
    <n v="0.2"/>
    <n v="11.79"/>
    <n v="4"/>
    <x v="22"/>
    <n v="4"/>
    <x v="22"/>
  </r>
  <r>
    <n v="2428"/>
    <s v="CA-2017-169922"/>
    <d v="2017-06-11T00:00:00"/>
    <d v="2017-06-17T00:00:00"/>
    <s v="Standard Class"/>
    <s v="MZ-17515"/>
    <s v="Mary Zewe"/>
    <s v="Corporate"/>
    <s v="United States"/>
    <s v="Arlington"/>
    <s v="Texas"/>
    <n v="76017"/>
    <x v="2"/>
    <s v="OFF-BI-10003784"/>
    <x v="1"/>
    <s v="Binders"/>
    <s v="Computer Printout Index Tabs"/>
    <n v="1.3440000000000001"/>
    <n v="8"/>
    <n v="0"/>
    <n v="0.17"/>
    <n v="3"/>
    <x v="1"/>
    <n v="2"/>
    <x v="1"/>
  </r>
  <r>
    <n v="2429"/>
    <s v="CA-2017-169922"/>
    <d v="2017-06-11T00:00:00"/>
    <d v="2017-06-17T00:00:00"/>
    <s v="Standard Class"/>
    <s v="MZ-17515"/>
    <s v="Mary Zewe"/>
    <s v="Corporate"/>
    <s v="United States"/>
    <s v="Arlington"/>
    <s v="Texas"/>
    <n v="76017"/>
    <x v="2"/>
    <s v="OFF-BI-10001617"/>
    <x v="1"/>
    <s v="Binders"/>
    <s v="GBC Wire Binding Combs"/>
    <n v="8.2720000000000002"/>
    <n v="8"/>
    <n v="0"/>
    <n v="0.91"/>
    <n v="3"/>
    <x v="1"/>
    <n v="2"/>
    <x v="1"/>
  </r>
  <r>
    <n v="2430"/>
    <s v="CA-2017-169922"/>
    <d v="2017-06-11T00:00:00"/>
    <d v="2017-06-17T00:00:00"/>
    <s v="Standard Class"/>
    <s v="MZ-17515"/>
    <s v="Mary Zewe"/>
    <s v="Corporate"/>
    <s v="United States"/>
    <s v="Arlington"/>
    <s v="Texas"/>
    <n v="76017"/>
    <x v="2"/>
    <s v="FUR-FU-10004415"/>
    <x v="0"/>
    <s v="Furnishings"/>
    <s v="Stacking Tray, Side-Loading, Legal, Smoke"/>
    <n v="12.544"/>
    <n v="7"/>
    <n v="0.2"/>
    <n v="2.38"/>
    <n v="3"/>
    <x v="1"/>
    <n v="2"/>
    <x v="1"/>
  </r>
  <r>
    <n v="2431"/>
    <s v="CA-2018-100748"/>
    <d v="2018-05-13T00:00:00"/>
    <d v="2018-05-20T00:00:00"/>
    <s v="Standard Class"/>
    <s v="RB-19795"/>
    <s v="Ross Baird"/>
    <s v="Home Office"/>
    <s v="United States"/>
    <s v="San Francisco"/>
    <s v="California"/>
    <n v="94110"/>
    <x v="1"/>
    <s v="OFF-LA-10000240"/>
    <x v="1"/>
    <s v="Labels"/>
    <s v="Self-Adhesive Address Labels for Typewriters by Universal"/>
    <n v="58.48"/>
    <n v="6"/>
    <n v="0.2"/>
    <n v="7.6"/>
    <n v="1"/>
    <x v="24"/>
    <n v="2"/>
    <x v="24"/>
  </r>
  <r>
    <n v="2432"/>
    <s v="CA-2018-129805"/>
    <d v="2018-12-28T00:00:00"/>
    <d v="2019-01-02T00:00:00"/>
    <s v="Standard Class"/>
    <s v="HM-14860"/>
    <s v="Harry Marie"/>
    <s v="Corporate"/>
    <s v="United States"/>
    <s v="Seattle"/>
    <s v="Washington"/>
    <n v="98103"/>
    <x v="1"/>
    <s v="FUR-FU-10001935"/>
    <x v="0"/>
    <s v="Furnishings"/>
    <s v="3M Hangers With Command Adhesive"/>
    <n v="7.4"/>
    <n v="8"/>
    <n v="0.2"/>
    <n v="1.78"/>
    <n v="1"/>
    <x v="22"/>
    <n v="4"/>
    <x v="22"/>
  </r>
  <r>
    <n v="2433"/>
    <s v="CA-2015-148586"/>
    <d v="2015-03-25T00:00:00"/>
    <d v="2015-04-01T00:00:00"/>
    <s v="Standard Class"/>
    <s v="AZ-10750"/>
    <s v="Annie Zypern"/>
    <s v="Consumer"/>
    <s v="United States"/>
    <s v="New York City"/>
    <s v="New York"/>
    <n v="10009"/>
    <x v="3"/>
    <s v="FUR-CH-10002439"/>
    <x v="0"/>
    <s v="Chairs"/>
    <s v="Iceberg Nesting Folding Chair, 19w x 6d x 43h"/>
    <n v="366.786"/>
    <n v="3"/>
    <n v="0.2"/>
    <n v="44.01"/>
    <n v="1"/>
    <x v="34"/>
    <n v="1"/>
    <x v="34"/>
  </r>
  <r>
    <n v="2434"/>
    <s v="US-2018-112613"/>
    <d v="2018-05-28T00:00:00"/>
    <d v="2018-06-01T00:00:00"/>
    <s v="Standard Class"/>
    <s v="JH-15910"/>
    <s v="Jonathan Howell"/>
    <s v="Consumer"/>
    <s v="United States"/>
    <s v="Houston"/>
    <s v="Texas"/>
    <n v="77070"/>
    <x v="2"/>
    <s v="TEC-PH-10001536"/>
    <x v="2"/>
    <s v="Phones"/>
    <s v="Spigen Samsung Galaxy S5 Case Wallet"/>
    <n v="54.368000000000002"/>
    <n v="5"/>
    <n v="0"/>
    <n v="15.22"/>
    <n v="1"/>
    <x v="24"/>
    <n v="2"/>
    <x v="24"/>
  </r>
  <r>
    <n v="2435"/>
    <s v="CA-2016-154746"/>
    <d v="2016-11-14T00:00:00"/>
    <d v="2016-11-17T00:00:00"/>
    <s v="First Class"/>
    <s v="PJ-18835"/>
    <s v="Patrick Jones"/>
    <s v="Corporate"/>
    <s v="United States"/>
    <s v="Springfield"/>
    <s v="Virginia"/>
    <n v="22153"/>
    <x v="0"/>
    <s v="OFF-EN-10001532"/>
    <x v="1"/>
    <s v="Envelopes"/>
    <s v="Brown Kraft Recycled Envelopes"/>
    <n v="33.96"/>
    <n v="9"/>
    <n v="0.1"/>
    <n v="11.89"/>
    <n v="2"/>
    <x v="6"/>
    <n v="4"/>
    <x v="6"/>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n v="826.11"/>
    <n v="10"/>
    <n v="0.2"/>
    <n v="264.36"/>
    <n v="2"/>
    <x v="6"/>
    <n v="4"/>
    <x v="6"/>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n v="545.85"/>
    <n v="2"/>
    <n v="0"/>
    <n v="98.25"/>
    <n v="1"/>
    <x v="10"/>
    <n v="3"/>
    <x v="10"/>
  </r>
  <r>
    <n v="2438"/>
    <s v="CA-2015-164210"/>
    <d v="2015-11-18T00:00:00"/>
    <d v="2015-11-20T00:00:00"/>
    <s v="Second Class"/>
    <s v="PW-19240"/>
    <s v="Pierre Wener"/>
    <s v="Consumer"/>
    <s v="United States"/>
    <s v="Louisville"/>
    <s v="Colorado"/>
    <n v="80027"/>
    <x v="1"/>
    <s v="FUR-TA-10000849"/>
    <x v="0"/>
    <s v="Tables"/>
    <s v="Bevis Rectangular Conference Tables"/>
    <n v="145.97999999999999"/>
    <n v="8"/>
    <n v="0.3"/>
    <n v="-40.869999999999997"/>
    <n v="2"/>
    <x v="7"/>
    <n v="4"/>
    <x v="7"/>
  </r>
  <r>
    <n v="2439"/>
    <s v="CA-2015-164210"/>
    <d v="2015-11-18T00:00:00"/>
    <d v="2015-11-20T00:00:00"/>
    <s v="Second Class"/>
    <s v="PW-19240"/>
    <s v="Pierre Wener"/>
    <s v="Consumer"/>
    <s v="United States"/>
    <s v="Louisville"/>
    <s v="Colorado"/>
    <n v="80027"/>
    <x v="1"/>
    <s v="OFF-PA-10002259"/>
    <x v="1"/>
    <s v="Paper"/>
    <s v="Geographics Note Cards, Blank, White, 8 1/2&quot; x 11&quot;"/>
    <n v="35.808"/>
    <n v="5"/>
    <n v="0.1"/>
    <n v="10.74"/>
    <n v="2"/>
    <x v="7"/>
    <n v="4"/>
    <x v="7"/>
  </r>
  <r>
    <n v="2440"/>
    <s v="CA-2018-139948"/>
    <d v="2018-07-17T00:00:00"/>
    <d v="2018-07-22T00:00:00"/>
    <s v="Standard Class"/>
    <s v="SW-20455"/>
    <s v="Shaun Weien"/>
    <s v="Consumer"/>
    <s v="United States"/>
    <s v="Tampa"/>
    <s v="Florida"/>
    <n v="33614"/>
    <x v="0"/>
    <s v="FUR-FU-10002597"/>
    <x v="0"/>
    <s v="Furnishings"/>
    <s v="C-Line Magnetic Cubicle Keepers, Clear Polypropylene"/>
    <n v="7.9039999999999999"/>
    <n v="8"/>
    <n v="0.2"/>
    <n v="1.58"/>
    <n v="1"/>
    <x v="10"/>
    <n v="3"/>
    <x v="10"/>
  </r>
  <r>
    <n v="2441"/>
    <s v="CA-2017-146934"/>
    <d v="2017-05-22T00:00:00"/>
    <d v="2017-05-27T00:00:00"/>
    <s v="Standard Class"/>
    <s v="AF-10870"/>
    <s v="Art Ferguson"/>
    <s v="Consumer"/>
    <s v="United States"/>
    <s v="Passaic"/>
    <s v="New Jersey"/>
    <n v="7055"/>
    <x v="3"/>
    <s v="TEC-PH-10004614"/>
    <x v="2"/>
    <s v="Phones"/>
    <s v="AT&amp;T 841000 Phone"/>
    <n v="345"/>
    <n v="8"/>
    <n v="0.3"/>
    <n v="-62.1"/>
    <n v="6"/>
    <x v="35"/>
    <n v="2"/>
    <x v="35"/>
  </r>
  <r>
    <n v="2442"/>
    <s v="CA-2017-146934"/>
    <d v="2017-05-22T00:00:00"/>
    <d v="2017-05-27T00:00:00"/>
    <s v="Standard Class"/>
    <s v="AF-10870"/>
    <s v="Art Ferguson"/>
    <s v="Consumer"/>
    <s v="United States"/>
    <s v="Passaic"/>
    <s v="New Jersey"/>
    <n v="7055"/>
    <x v="3"/>
    <s v="FUR-TA-10003748"/>
    <x v="0"/>
    <s v="Tables"/>
    <s v="Bevis 36 x 72 Conference Tables"/>
    <n v="174.286"/>
    <n v="8"/>
    <n v="0"/>
    <n v="54.03"/>
    <n v="6"/>
    <x v="35"/>
    <n v="2"/>
    <x v="35"/>
  </r>
  <r>
    <n v="2443"/>
    <s v="CA-2017-146934"/>
    <d v="2017-05-22T00:00:00"/>
    <d v="2017-05-27T00:00:00"/>
    <s v="Standard Class"/>
    <s v="AF-10870"/>
    <s v="Art Ferguson"/>
    <s v="Consumer"/>
    <s v="United States"/>
    <s v="Passaic"/>
    <s v="New Jersey"/>
    <n v="7055"/>
    <x v="3"/>
    <s v="OFF-AP-10003217"/>
    <x v="1"/>
    <s v="Appliances"/>
    <s v="Eureka Sanitaire  Commercial Upright"/>
    <n v="662.84"/>
    <n v="5"/>
    <n v="0.1"/>
    <n v="99.43"/>
    <n v="6"/>
    <x v="35"/>
    <n v="2"/>
    <x v="35"/>
  </r>
  <r>
    <n v="2444"/>
    <s v="CA-2017-146934"/>
    <d v="2017-05-22T00:00:00"/>
    <d v="2017-05-27T00:00:00"/>
    <s v="Standard Class"/>
    <s v="AF-10870"/>
    <s v="Art Ferguson"/>
    <s v="Consumer"/>
    <s v="United States"/>
    <s v="Passaic"/>
    <s v="New Jersey"/>
    <n v="7055"/>
    <x v="3"/>
    <s v="TEC-AC-10002399"/>
    <x v="2"/>
    <s v="Accessories"/>
    <s v="SanDisk Cruzer 32 GB USB Flash Drive"/>
    <n v="95.1"/>
    <n v="7"/>
    <n v="0.3"/>
    <n v="-27.58"/>
    <n v="6"/>
    <x v="35"/>
    <n v="2"/>
    <x v="35"/>
  </r>
  <r>
    <n v="2445"/>
    <s v="CA-2017-146934"/>
    <d v="2017-05-22T00:00:00"/>
    <d v="2017-05-27T00:00:00"/>
    <s v="Standard Class"/>
    <s v="AF-10870"/>
    <s v="Art Ferguson"/>
    <s v="Consumer"/>
    <s v="United States"/>
    <s v="Passaic"/>
    <s v="New Jersey"/>
    <n v="7055"/>
    <x v="3"/>
    <s v="OFF-EN-10002973"/>
    <x v="1"/>
    <s v="Envelopes"/>
    <s v="Ampad #10 Peel &amp; Seel Holiday Envelopes"/>
    <n v="26.88"/>
    <n v="4"/>
    <n v="0"/>
    <n v="5.38"/>
    <n v="6"/>
    <x v="35"/>
    <n v="2"/>
    <x v="35"/>
  </r>
  <r>
    <n v="2446"/>
    <s v="CA-2017-146934"/>
    <d v="2017-05-22T00:00:00"/>
    <d v="2017-05-27T00:00:00"/>
    <s v="Standard Class"/>
    <s v="AF-10870"/>
    <s v="Art Ferguson"/>
    <s v="Consumer"/>
    <s v="United States"/>
    <s v="Passaic"/>
    <s v="New Jersey"/>
    <n v="7055"/>
    <x v="3"/>
    <s v="TEC-PH-10001336"/>
    <x v="2"/>
    <s v="Phones"/>
    <s v="Digium D40 VoIP phone"/>
    <n v="257.98"/>
    <n v="6"/>
    <n v="0.1"/>
    <n v="38.700000000000003"/>
    <n v="6"/>
    <x v="35"/>
    <n v="2"/>
    <x v="35"/>
  </r>
  <r>
    <n v="2447"/>
    <s v="CA-2016-100573"/>
    <d v="2016-09-25T00:00:00"/>
    <d v="2016-10-01T00:00:00"/>
    <s v="Standard Class"/>
    <s v="AM-10705"/>
    <s v="Anne McFarland"/>
    <s v="Consumer"/>
    <s v="United States"/>
    <s v="Los Angeles"/>
    <s v="California"/>
    <n v="90004"/>
    <x v="1"/>
    <s v="OFF-EN-10000461"/>
    <x v="1"/>
    <s v="Envelopes"/>
    <s v="#10- 4 1/8&quot; x 9 1/2&quot; Recycled Envelopes"/>
    <n v="17.48"/>
    <n v="4"/>
    <n v="0"/>
    <n v="4.54"/>
    <n v="1"/>
    <x v="11"/>
    <n v="3"/>
    <x v="11"/>
  </r>
  <r>
    <n v="2448"/>
    <s v="CA-2017-119165"/>
    <d v="2017-10-31T00:00:00"/>
    <d v="2017-11-06T00:00:00"/>
    <s v="Standard Class"/>
    <s v="BD-11320"/>
    <s v="Bill Donatelli"/>
    <s v="Consumer"/>
    <s v="United States"/>
    <s v="Philadelphia"/>
    <s v="Pennsylvania"/>
    <n v="19143"/>
    <x v="3"/>
    <s v="FUR-CH-10000988"/>
    <x v="0"/>
    <s v="Chairs"/>
    <s v="Hon Olson Stacker Stools"/>
    <n v="492.83499999999998"/>
    <n v="5"/>
    <n v="0.1"/>
    <n v="44.36"/>
    <n v="1"/>
    <x v="32"/>
    <n v="4"/>
    <x v="32"/>
  </r>
  <r>
    <n v="2449"/>
    <s v="CA-2016-128027"/>
    <d v="2016-09-14T00:00:00"/>
    <d v="2016-09-17T00:00:00"/>
    <s v="Second Class"/>
    <s v="CM-12385"/>
    <s v="Christopher Martinez"/>
    <s v="Consumer"/>
    <s v="United States"/>
    <s v="North Charleston"/>
    <s v="South Carolina"/>
    <n v="29406"/>
    <x v="0"/>
    <s v="OFF-ST-10001809"/>
    <x v="1"/>
    <s v="Storage"/>
    <s v="Fellowes Officeware Wire Shelving"/>
    <n v="269.49"/>
    <n v="1"/>
    <n v="0.1"/>
    <n v="48.51"/>
    <n v="1"/>
    <x v="11"/>
    <n v="3"/>
    <x v="11"/>
  </r>
  <r>
    <n v="2450"/>
    <s v="CA-2017-140207"/>
    <d v="2017-11-05T00:00:00"/>
    <d v="2017-11-10T00:00:00"/>
    <s v="Standard Class"/>
    <s v="CS-12400"/>
    <s v="Christopher Schild"/>
    <s v="Home Office"/>
    <s v="United States"/>
    <s v="San Jose"/>
    <s v="California"/>
    <n v="95123"/>
    <x v="1"/>
    <s v="OFF-BI-10003963"/>
    <x v="1"/>
    <s v="Binders"/>
    <s v="Cardinal Holdit Data Disk Pockets"/>
    <n v="29.12"/>
    <n v="7"/>
    <n v="0"/>
    <n v="5.53"/>
    <n v="1"/>
    <x v="0"/>
    <n v="4"/>
    <x v="0"/>
  </r>
  <r>
    <n v="2451"/>
    <s v="CA-2018-140949"/>
    <d v="2018-03-17T00:00:00"/>
    <d v="2018-03-22T00:00:00"/>
    <s v="Second Class"/>
    <s v="DB-13405"/>
    <s v="Denny Blanton"/>
    <s v="Consumer"/>
    <s v="United States"/>
    <s v="New York City"/>
    <s v="New York"/>
    <n v="10011"/>
    <x v="3"/>
    <s v="OFF-LA-10000081"/>
    <x v="1"/>
    <s v="Labels"/>
    <s v="Avery 496"/>
    <n v="18.75"/>
    <n v="10"/>
    <n v="0"/>
    <n v="6.38"/>
    <n v="9"/>
    <x v="42"/>
    <n v="1"/>
    <x v="42"/>
  </r>
  <r>
    <n v="2452"/>
    <s v="CA-2018-140949"/>
    <d v="2018-03-17T00:00:00"/>
    <d v="2018-03-22T00:00:00"/>
    <s v="Second Class"/>
    <s v="DB-13405"/>
    <s v="Denny Blanton"/>
    <s v="Consumer"/>
    <s v="United States"/>
    <s v="New York City"/>
    <s v="New York"/>
    <n v="10011"/>
    <x v="3"/>
    <s v="TEC-PH-10000149"/>
    <x v="2"/>
    <s v="Phones"/>
    <s v="Cisco SPA525G2 IP Phone - Wireless"/>
    <n v="119.7"/>
    <n v="1"/>
    <n v="0.3"/>
    <n v="-16.760000000000002"/>
    <n v="9"/>
    <x v="42"/>
    <n v="1"/>
    <x v="42"/>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n v="9.1440000000000001"/>
    <n v="2"/>
    <n v="0"/>
    <n v="2.1"/>
    <n v="9"/>
    <x v="42"/>
    <n v="1"/>
    <x v="42"/>
  </r>
  <r>
    <n v="2454"/>
    <s v="CA-2018-140949"/>
    <d v="2018-03-17T00:00:00"/>
    <d v="2018-03-22T00:00:00"/>
    <s v="Second Class"/>
    <s v="DB-13405"/>
    <s v="Denny Blanton"/>
    <s v="Consumer"/>
    <s v="United States"/>
    <s v="New York City"/>
    <s v="New York"/>
    <n v="10011"/>
    <x v="3"/>
    <s v="TEC-AC-10002399"/>
    <x v="2"/>
    <s v="Accessories"/>
    <s v="SanDisk Cruzer 32 GB USB Flash Drive"/>
    <n v="57.06"/>
    <n v="3"/>
    <n v="0"/>
    <n v="9.1300000000000008"/>
    <n v="9"/>
    <x v="42"/>
    <n v="1"/>
    <x v="42"/>
  </r>
  <r>
    <n v="2455"/>
    <s v="CA-2018-140949"/>
    <d v="2018-03-17T00:00:00"/>
    <d v="2018-03-22T00:00:00"/>
    <s v="Second Class"/>
    <s v="DB-13405"/>
    <s v="Denny Blanton"/>
    <s v="Consumer"/>
    <s v="United States"/>
    <s v="New York City"/>
    <s v="New York"/>
    <n v="10011"/>
    <x v="3"/>
    <s v="TEC-AC-10003038"/>
    <x v="2"/>
    <s v="Accessories"/>
    <s v="Kingston Digital DataTraveler 16GB USB 2.0"/>
    <n v="71.599999999999994"/>
    <n v="8"/>
    <n v="0"/>
    <n v="12.17"/>
    <n v="9"/>
    <x v="42"/>
    <n v="1"/>
    <x v="42"/>
  </r>
  <r>
    <n v="2456"/>
    <s v="CA-2018-140949"/>
    <d v="2018-03-17T00:00:00"/>
    <d v="2018-03-22T00:00:00"/>
    <s v="Second Class"/>
    <s v="DB-13405"/>
    <s v="Denny Blanton"/>
    <s v="Consumer"/>
    <s v="United States"/>
    <s v="New York City"/>
    <s v="New York"/>
    <n v="10011"/>
    <x v="3"/>
    <s v="OFF-ST-10000344"/>
    <x v="1"/>
    <s v="Storage"/>
    <s v="Neat Ideas Personal Hanging Folder Files, Black"/>
    <n v="107.44"/>
    <n v="2"/>
    <n v="0"/>
    <n v="20.41"/>
    <n v="9"/>
    <x v="42"/>
    <n v="1"/>
    <x v="42"/>
  </r>
  <r>
    <n v="2457"/>
    <s v="CA-2018-140949"/>
    <d v="2018-03-17T00:00:00"/>
    <d v="2018-03-22T00:00:00"/>
    <s v="Second Class"/>
    <s v="DB-13405"/>
    <s v="Denny Blanton"/>
    <s v="Consumer"/>
    <s v="United States"/>
    <s v="New York City"/>
    <s v="New York"/>
    <n v="10011"/>
    <x v="3"/>
    <s v="OFF-LA-10004093"/>
    <x v="1"/>
    <s v="Labels"/>
    <s v="Avery 486"/>
    <n v="7.31"/>
    <n v="3"/>
    <n v="0.2"/>
    <n v="0.95"/>
    <n v="9"/>
    <x v="42"/>
    <n v="1"/>
    <x v="42"/>
  </r>
  <r>
    <n v="2458"/>
    <s v="CA-2018-140949"/>
    <d v="2018-03-17T00:00:00"/>
    <d v="2018-03-22T00:00:00"/>
    <s v="Second Class"/>
    <s v="DB-13405"/>
    <s v="Denny Blanton"/>
    <s v="Consumer"/>
    <s v="United States"/>
    <s v="New York City"/>
    <s v="New York"/>
    <n v="10011"/>
    <x v="3"/>
    <s v="OFF-AR-10001683"/>
    <x v="1"/>
    <s v="Art"/>
    <s v="Lumber Crayons"/>
    <n v="59.1"/>
    <n v="4"/>
    <n v="0.2"/>
    <n v="14.78"/>
    <n v="9"/>
    <x v="42"/>
    <n v="1"/>
    <x v="42"/>
  </r>
  <r>
    <n v="2459"/>
    <s v="CA-2018-140949"/>
    <d v="2018-03-17T00:00:00"/>
    <d v="2018-03-22T00:00:00"/>
    <s v="Second Class"/>
    <s v="DB-13405"/>
    <s v="Denny Blanton"/>
    <s v="Consumer"/>
    <s v="United States"/>
    <s v="New York City"/>
    <s v="New York"/>
    <n v="10011"/>
    <x v="3"/>
    <s v="OFF-ST-10003455"/>
    <x v="1"/>
    <s v="Storage"/>
    <s v="Tenex File Box, Personal Filing Tote with Lid, Black"/>
    <n v="46.53"/>
    <n v="7"/>
    <n v="0"/>
    <n v="5.12"/>
    <n v="9"/>
    <x v="42"/>
    <n v="1"/>
    <x v="42"/>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n v="97.84"/>
    <n v="10"/>
    <n v="0"/>
    <n v="25.44"/>
    <n v="1"/>
    <x v="43"/>
    <n v="3"/>
    <x v="43"/>
  </r>
  <r>
    <n v="2461"/>
    <s v="CA-2016-142419"/>
    <d v="2016-07-11T00:00:00"/>
    <d v="2016-07-13T00:00:00"/>
    <s v="Second Class"/>
    <s v="SC-20380"/>
    <s v="Shahid Collister"/>
    <s v="Consumer"/>
    <s v="United States"/>
    <s v="Seattle"/>
    <s v="Washington"/>
    <n v="98115"/>
    <x v="1"/>
    <s v="OFF-PA-10001763"/>
    <x v="1"/>
    <s v="Paper"/>
    <s v="Xerox 1896"/>
    <n v="29.97"/>
    <n v="1"/>
    <n v="0"/>
    <n v="3.6"/>
    <n v="2"/>
    <x v="38"/>
    <n v="3"/>
    <x v="38"/>
  </r>
  <r>
    <n v="2462"/>
    <s v="CA-2016-142419"/>
    <d v="2016-07-11T00:00:00"/>
    <d v="2016-07-13T00:00:00"/>
    <s v="Second Class"/>
    <s v="SC-20380"/>
    <s v="Shahid Collister"/>
    <s v="Consumer"/>
    <s v="United States"/>
    <s v="Seattle"/>
    <s v="Washington"/>
    <n v="98115"/>
    <x v="1"/>
    <s v="OFF-BI-10001597"/>
    <x v="1"/>
    <s v="Binders"/>
    <s v="Wilson Jones Ledger-Size, Piano-Hinge Binder, 2&quot;, Blue"/>
    <n v="98.352000000000004"/>
    <n v="5"/>
    <n v="0.1"/>
    <n v="11.8"/>
    <n v="2"/>
    <x v="38"/>
    <n v="3"/>
    <x v="38"/>
  </r>
  <r>
    <n v="2463"/>
    <s v="CA-2018-148691"/>
    <d v="2018-12-03T00:00:00"/>
    <d v="2018-12-09T00:00:00"/>
    <s v="Standard Class"/>
    <s v="CS-12460"/>
    <s v="Chuck Sachs"/>
    <s v="Consumer"/>
    <s v="United States"/>
    <s v="New York City"/>
    <s v="New York"/>
    <n v="10009"/>
    <x v="3"/>
    <s v="OFF-BI-10001524"/>
    <x v="1"/>
    <s v="Binders"/>
    <s v="GBC Premium Transparent Covers with Diagonal Lined Pattern"/>
    <n v="83.92"/>
    <n v="4"/>
    <n v="0.3"/>
    <n v="-12.59"/>
    <n v="4"/>
    <x v="22"/>
    <n v="4"/>
    <x v="22"/>
  </r>
  <r>
    <n v="2464"/>
    <s v="CA-2018-148691"/>
    <d v="2018-12-03T00:00:00"/>
    <d v="2018-12-09T00:00:00"/>
    <s v="Standard Class"/>
    <s v="CS-12460"/>
    <s v="Chuck Sachs"/>
    <s v="Consumer"/>
    <s v="United States"/>
    <s v="New York City"/>
    <s v="New York"/>
    <n v="10009"/>
    <x v="3"/>
    <s v="OFF-BI-10001553"/>
    <x v="1"/>
    <s v="Binders"/>
    <s v="SpineVue Locking Slant-D Ring Binders by Cardinal"/>
    <n v="14.624000000000001"/>
    <n v="1"/>
    <n v="0.2"/>
    <n v="3.36"/>
    <n v="4"/>
    <x v="22"/>
    <n v="4"/>
    <x v="22"/>
  </r>
  <r>
    <n v="2465"/>
    <s v="CA-2018-148691"/>
    <d v="2018-12-03T00:00:00"/>
    <d v="2018-12-09T00:00:00"/>
    <s v="Standard Class"/>
    <s v="CS-12460"/>
    <s v="Chuck Sachs"/>
    <s v="Consumer"/>
    <s v="United States"/>
    <s v="New York City"/>
    <s v="New York"/>
    <n v="10009"/>
    <x v="3"/>
    <s v="TEC-PH-10000576"/>
    <x v="2"/>
    <s v="Phones"/>
    <s v="AT&amp;T 1080 Corded phone"/>
    <n v="136.99"/>
    <n v="4"/>
    <n v="0.1"/>
    <n v="32.880000000000003"/>
    <n v="4"/>
    <x v="22"/>
    <n v="4"/>
    <x v="22"/>
  </r>
  <r>
    <n v="2466"/>
    <s v="CA-2018-148691"/>
    <d v="2018-12-03T00:00:00"/>
    <d v="2018-12-09T00:00:00"/>
    <s v="Standard Class"/>
    <s v="CS-12460"/>
    <s v="Chuck Sachs"/>
    <s v="Consumer"/>
    <s v="United States"/>
    <s v="New York City"/>
    <s v="New York"/>
    <n v="10009"/>
    <x v="3"/>
    <s v="OFF-LA-10001317"/>
    <x v="1"/>
    <s v="Labels"/>
    <s v="Avery 520"/>
    <n v="3.15"/>
    <n v="3"/>
    <n v="0.1"/>
    <n v="0.38"/>
    <n v="4"/>
    <x v="22"/>
    <n v="4"/>
    <x v="22"/>
  </r>
  <r>
    <n v="2467"/>
    <s v="CA-2018-128755"/>
    <d v="2018-05-04T00:00:00"/>
    <d v="2018-05-08T00:00:00"/>
    <s v="Standard Class"/>
    <s v="MK-18160"/>
    <s v="Mike Kennedy"/>
    <s v="Consumer"/>
    <s v="United States"/>
    <s v="Newport News"/>
    <s v="Virginia"/>
    <n v="23602"/>
    <x v="0"/>
    <s v="OFF-PA-10000726"/>
    <x v="1"/>
    <s v="Paper"/>
    <s v="Black Print Carbonless Snap-Off Rapid Letter, 8 1/2&quot; x 7&quot;"/>
    <n v="9.11"/>
    <n v="8"/>
    <n v="0"/>
    <n v="0.82"/>
    <n v="4"/>
    <x v="24"/>
    <n v="2"/>
    <x v="24"/>
  </r>
  <r>
    <n v="2468"/>
    <s v="CA-2018-128755"/>
    <d v="2018-05-04T00:00:00"/>
    <d v="2018-05-08T00:00:00"/>
    <s v="Standard Class"/>
    <s v="MK-18160"/>
    <s v="Mike Kennedy"/>
    <s v="Consumer"/>
    <s v="United States"/>
    <s v="Newport News"/>
    <s v="Virginia"/>
    <n v="23602"/>
    <x v="0"/>
    <s v="OFF-ST-10003306"/>
    <x v="1"/>
    <s v="Storage"/>
    <s v="Letter Size Cart"/>
    <n v="571.44000000000005"/>
    <n v="4"/>
    <n v="0.3"/>
    <n v="-165.72"/>
    <n v="4"/>
    <x v="24"/>
    <n v="2"/>
    <x v="24"/>
  </r>
  <r>
    <n v="2469"/>
    <s v="CA-2018-128755"/>
    <d v="2018-05-04T00:00:00"/>
    <d v="2018-05-08T00:00:00"/>
    <s v="Standard Class"/>
    <s v="MK-18160"/>
    <s v="Mike Kennedy"/>
    <s v="Consumer"/>
    <s v="United States"/>
    <s v="Newport News"/>
    <s v="Virginia"/>
    <n v="23602"/>
    <x v="0"/>
    <s v="OFF-PA-10004983"/>
    <x v="1"/>
    <s v="Paper"/>
    <s v="Xerox 23"/>
    <n v="32.4"/>
    <n v="9"/>
    <n v="0"/>
    <n v="10.69"/>
    <n v="4"/>
    <x v="24"/>
    <n v="2"/>
    <x v="24"/>
  </r>
  <r>
    <n v="2470"/>
    <s v="CA-2018-128755"/>
    <d v="2018-05-04T00:00:00"/>
    <d v="2018-05-08T00:00:00"/>
    <s v="Standard Class"/>
    <s v="MK-18160"/>
    <s v="Mike Kennedy"/>
    <s v="Consumer"/>
    <s v="United States"/>
    <s v="Newport News"/>
    <s v="Virginia"/>
    <n v="23602"/>
    <x v="0"/>
    <s v="OFF-ST-10001291"/>
    <x v="1"/>
    <s v="Storage"/>
    <s v="Tenex Personal Self-Stacking Standard File Box, Black/Gray"/>
    <n v="16.91"/>
    <n v="10"/>
    <n v="0"/>
    <n v="1.18"/>
    <n v="4"/>
    <x v="24"/>
    <n v="2"/>
    <x v="24"/>
  </r>
  <r>
    <n v="2471"/>
    <s v="US-2017-135923"/>
    <d v="2017-01-22T00:00:00"/>
    <d v="2017-01-28T00:00:00"/>
    <s v="Standard Class"/>
    <s v="CM-11935"/>
    <s v="Carlos Meador"/>
    <s v="Consumer"/>
    <s v="United States"/>
    <s v="Fayetteville"/>
    <s v="North Carolina"/>
    <n v="28314"/>
    <x v="0"/>
    <s v="FUR-FU-10002107"/>
    <x v="0"/>
    <s v="Furnishings"/>
    <s v="Eldon Pizzaz Desk Accessories"/>
    <n v="14.272"/>
    <n v="3"/>
    <n v="0.3"/>
    <n v="-0.86"/>
    <n v="3"/>
    <x v="12"/>
    <n v="1"/>
    <x v="12"/>
  </r>
  <r>
    <n v="2472"/>
    <s v="US-2017-135923"/>
    <d v="2017-01-22T00:00:00"/>
    <d v="2017-01-28T00:00:00"/>
    <s v="Standard Class"/>
    <s v="CM-11935"/>
    <s v="Carlos Meador"/>
    <s v="Consumer"/>
    <s v="United States"/>
    <s v="Fayetteville"/>
    <s v="North Carolina"/>
    <n v="28314"/>
    <x v="0"/>
    <s v="FUR-BO-10002213"/>
    <x v="0"/>
    <s v="Bookcases"/>
    <s v="Sauder Forest Hills Library, Woodland Oak Finish"/>
    <n v="451.13600000000002"/>
    <n v="2"/>
    <n v="0.2"/>
    <n v="63.16"/>
    <n v="3"/>
    <x v="12"/>
    <n v="1"/>
    <x v="12"/>
  </r>
  <r>
    <n v="2473"/>
    <s v="US-2017-135923"/>
    <d v="2017-01-22T00:00:00"/>
    <d v="2017-01-28T00:00:00"/>
    <s v="Standard Class"/>
    <s v="CM-11935"/>
    <s v="Carlos Meador"/>
    <s v="Consumer"/>
    <s v="United States"/>
    <s v="Fayetteville"/>
    <s v="North Carolina"/>
    <n v="28314"/>
    <x v="0"/>
    <s v="OFF-AP-10000692"/>
    <x v="1"/>
    <s v="Appliances"/>
    <s v="Fellowes Mighty 8 Compact Surge Protector"/>
    <n v="64.864000000000004"/>
    <n v="9"/>
    <n v="0"/>
    <n v="18.16"/>
    <n v="3"/>
    <x v="12"/>
    <n v="1"/>
    <x v="12"/>
  </r>
  <r>
    <n v="2474"/>
    <s v="CA-2017-114972"/>
    <d v="2017-11-03T00:00:00"/>
    <d v="2017-11-06T00:00:00"/>
    <s v="First Class"/>
    <s v="PF-19225"/>
    <s v="Phillip Flathmann"/>
    <s v="Consumer"/>
    <s v="United States"/>
    <s v="Los Angeles"/>
    <s v="California"/>
    <n v="90032"/>
    <x v="1"/>
    <s v="FUR-CH-10001190"/>
    <x v="0"/>
    <s v="Chairs"/>
    <s v="Global Deluxe High-Back Office Chair in Storm"/>
    <n v="217.584"/>
    <n v="2"/>
    <n v="0"/>
    <n v="58.75"/>
    <n v="4"/>
    <x v="0"/>
    <n v="4"/>
    <x v="0"/>
  </r>
  <r>
    <n v="2475"/>
    <s v="CA-2017-114972"/>
    <d v="2017-11-03T00:00:00"/>
    <d v="2017-11-06T00:00:00"/>
    <s v="First Class"/>
    <s v="PF-19225"/>
    <s v="Phillip Flathmann"/>
    <s v="Consumer"/>
    <s v="United States"/>
    <s v="Los Angeles"/>
    <s v="California"/>
    <n v="90032"/>
    <x v="1"/>
    <s v="TEC-AC-10000682"/>
    <x v="2"/>
    <s v="Accessories"/>
    <s v="Kensington K72356US Mouse-in-a-Box USB Desktop Mouse"/>
    <n v="82.95"/>
    <n v="10"/>
    <n v="0.1"/>
    <n v="24.89"/>
    <n v="4"/>
    <x v="0"/>
    <n v="4"/>
    <x v="0"/>
  </r>
  <r>
    <n v="2476"/>
    <s v="CA-2017-114972"/>
    <d v="2017-11-03T00:00:00"/>
    <d v="2017-11-06T00:00:00"/>
    <s v="First Class"/>
    <s v="PF-19225"/>
    <s v="Phillip Flathmann"/>
    <s v="Consumer"/>
    <s v="United States"/>
    <s v="Los Angeles"/>
    <s v="California"/>
    <n v="90032"/>
    <x v="1"/>
    <s v="OFF-LA-10004545"/>
    <x v="1"/>
    <s v="Labels"/>
    <s v="Avery 50"/>
    <n v="87.71"/>
    <n v="7"/>
    <n v="0"/>
    <n v="18.420000000000002"/>
    <n v="4"/>
    <x v="0"/>
    <n v="4"/>
    <x v="0"/>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n v="1101.48"/>
    <n v="10"/>
    <n v="0"/>
    <n v="110.15"/>
    <n v="4"/>
    <x v="0"/>
    <n v="4"/>
    <x v="0"/>
  </r>
  <r>
    <n v="2478"/>
    <s v="CA-2018-102750"/>
    <d v="2018-09-04T00:00:00"/>
    <d v="2018-09-08T00:00:00"/>
    <s v="Second Class"/>
    <s v="GM-14695"/>
    <s v="Greg Maxwell"/>
    <s v="Corporate"/>
    <s v="United States"/>
    <s v="Los Angeles"/>
    <s v="California"/>
    <n v="90036"/>
    <x v="1"/>
    <s v="FUR-TA-10000198"/>
    <x v="0"/>
    <s v="Tables"/>
    <s v="Chromcraft Bull-Nose Wood Oval Conference Tables &amp; Bases"/>
    <n v="1322.3520000000001"/>
    <n v="4"/>
    <n v="0"/>
    <n v="92.56"/>
    <n v="1"/>
    <x v="15"/>
    <n v="3"/>
    <x v="15"/>
  </r>
  <r>
    <n v="2479"/>
    <s v="CA-2015-145212"/>
    <d v="2015-09-13T00:00:00"/>
    <d v="2015-09-19T00:00:00"/>
    <s v="Standard Class"/>
    <s v="DC-12850"/>
    <s v="Dan Campbell"/>
    <s v="Consumer"/>
    <s v="United States"/>
    <s v="New York City"/>
    <s v="New York"/>
    <n v="10011"/>
    <x v="3"/>
    <s v="OFF-AR-10002833"/>
    <x v="1"/>
    <s v="Art"/>
    <s v="Newell 322"/>
    <n v="5.46"/>
    <n v="8"/>
    <n v="0.2"/>
    <n v="1.64"/>
    <n v="1"/>
    <x v="30"/>
    <n v="3"/>
    <x v="30"/>
  </r>
  <r>
    <n v="2480"/>
    <s v="CA-2018-141992"/>
    <d v="2018-06-19T00:00:00"/>
    <d v="2018-06-25T00:00:00"/>
    <s v="Standard Class"/>
    <s v="FO-14305"/>
    <s v="Frank Olsen"/>
    <s v="Consumer"/>
    <s v="United States"/>
    <s v="Dallas"/>
    <s v="Texas"/>
    <n v="75220"/>
    <x v="2"/>
    <s v="OFF-SU-10002557"/>
    <x v="1"/>
    <s v="Supplies"/>
    <s v="Fiskars Spring-Action Scissors"/>
    <n v="11.183999999999999"/>
    <n v="4"/>
    <n v="0.2"/>
    <n v="1.57"/>
    <n v="2"/>
    <x v="27"/>
    <n v="2"/>
    <x v="27"/>
  </r>
  <r>
    <n v="2481"/>
    <s v="CA-2018-141992"/>
    <d v="2018-06-19T00:00:00"/>
    <d v="2018-06-25T00:00:00"/>
    <s v="Standard Class"/>
    <s v="FO-14305"/>
    <s v="Frank Olsen"/>
    <s v="Consumer"/>
    <s v="United States"/>
    <s v="Dallas"/>
    <s v="Texas"/>
    <n v="75220"/>
    <x v="2"/>
    <s v="OFF-ST-10003656"/>
    <x v="1"/>
    <s v="Storage"/>
    <s v="Safco Industrial Wire Shelving"/>
    <n v="153.584"/>
    <n v="8"/>
    <n v="0.1"/>
    <n v="24.57"/>
    <n v="2"/>
    <x v="27"/>
    <n v="2"/>
    <x v="27"/>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n v="1003.62"/>
    <n v="10"/>
    <n v="0"/>
    <n v="170.62"/>
    <n v="1"/>
    <x v="22"/>
    <n v="4"/>
    <x v="22"/>
  </r>
  <r>
    <n v="2483"/>
    <s v="CA-2018-126067"/>
    <d v="2018-08-28T00:00:00"/>
    <d v="2018-09-03T00:00:00"/>
    <s v="Standard Class"/>
    <s v="KN-16705"/>
    <s v="Kristina Nunn"/>
    <s v="Home Office"/>
    <s v="United States"/>
    <s v="Seattle"/>
    <s v="Washington"/>
    <n v="98105"/>
    <x v="1"/>
    <s v="TEC-PH-10000912"/>
    <x v="2"/>
    <s v="Phones"/>
    <s v="Anker 24W Portable Micro USB Car Charger"/>
    <n v="35.167999999999999"/>
    <n v="10"/>
    <n v="0.2"/>
    <n v="7.03"/>
    <n v="4"/>
    <x v="43"/>
    <n v="3"/>
    <x v="43"/>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n v="1137.75"/>
    <n v="5"/>
    <n v="0.1"/>
    <n v="261.68"/>
    <n v="4"/>
    <x v="43"/>
    <n v="3"/>
    <x v="43"/>
  </r>
  <r>
    <n v="2485"/>
    <s v="CA-2018-126067"/>
    <d v="2018-08-28T00:00:00"/>
    <d v="2018-09-03T00:00:00"/>
    <s v="Standard Class"/>
    <s v="KN-16705"/>
    <s v="Kristina Nunn"/>
    <s v="Home Office"/>
    <s v="United States"/>
    <s v="Seattle"/>
    <s v="Washington"/>
    <n v="98105"/>
    <x v="1"/>
    <s v="OFF-BI-10001658"/>
    <x v="1"/>
    <s v="Binders"/>
    <s v="GBC Standard Therm-A-Bind Covers"/>
    <n v="99.68"/>
    <n v="8"/>
    <n v="0"/>
    <n v="31.9"/>
    <n v="4"/>
    <x v="43"/>
    <n v="3"/>
    <x v="43"/>
  </r>
  <r>
    <n v="2486"/>
    <s v="CA-2018-126067"/>
    <d v="2018-08-28T00:00:00"/>
    <d v="2018-09-03T00:00:00"/>
    <s v="Standard Class"/>
    <s v="KN-16705"/>
    <s v="Kristina Nunn"/>
    <s v="Home Office"/>
    <s v="United States"/>
    <s v="Seattle"/>
    <s v="Washington"/>
    <n v="98105"/>
    <x v="1"/>
    <s v="OFF-AR-10003856"/>
    <x v="1"/>
    <s v="Art"/>
    <s v="Newell 344"/>
    <n v="5.56"/>
    <n v="3"/>
    <n v="0.2"/>
    <n v="1.1100000000000001"/>
    <n v="4"/>
    <x v="43"/>
    <n v="3"/>
    <x v="43"/>
  </r>
  <r>
    <n v="2487"/>
    <s v="CA-2016-104514"/>
    <d v="2016-01-02T00:00:00"/>
    <d v="2016-01-04T00:00:00"/>
    <s v="Second Class"/>
    <s v="CB-12535"/>
    <s v="Claudia Bergmann"/>
    <s v="Corporate"/>
    <s v="United States"/>
    <s v="Newark"/>
    <s v="Delaware"/>
    <n v="19711"/>
    <x v="3"/>
    <s v="OFF-ST-10001837"/>
    <x v="1"/>
    <s v="Storage"/>
    <s v="SAFCO Mobile Desk Side File, Wire Frame"/>
    <n v="85.52"/>
    <n v="2"/>
    <n v="0.1"/>
    <n v="4.28"/>
    <n v="3"/>
    <x v="26"/>
    <n v="1"/>
    <x v="26"/>
  </r>
  <r>
    <n v="2488"/>
    <s v="CA-2016-104514"/>
    <d v="2016-01-02T00:00:00"/>
    <d v="2016-01-04T00:00:00"/>
    <s v="Second Class"/>
    <s v="CB-12535"/>
    <s v="Claudia Bergmann"/>
    <s v="Corporate"/>
    <s v="United States"/>
    <s v="Newark"/>
    <s v="Delaware"/>
    <n v="19711"/>
    <x v="3"/>
    <s v="OFF-AR-10001473"/>
    <x v="1"/>
    <s v="Art"/>
    <s v="Newell 313"/>
    <n v="9.84"/>
    <n v="3"/>
    <n v="0"/>
    <n v="1.87"/>
    <n v="3"/>
    <x v="26"/>
    <n v="1"/>
    <x v="26"/>
  </r>
  <r>
    <n v="2489"/>
    <s v="CA-2016-104514"/>
    <d v="2016-01-02T00:00:00"/>
    <d v="2016-01-04T00:00:00"/>
    <s v="Second Class"/>
    <s v="CB-12535"/>
    <s v="Claudia Bergmann"/>
    <s v="Corporate"/>
    <s v="United States"/>
    <s v="Newark"/>
    <s v="Delaware"/>
    <n v="19711"/>
    <x v="3"/>
    <s v="OFF-PA-10004285"/>
    <x v="1"/>
    <s v="Paper"/>
    <s v="Xerox 1959"/>
    <n v="20.04"/>
    <n v="10"/>
    <n v="0"/>
    <n v="5.81"/>
    <n v="3"/>
    <x v="26"/>
    <n v="1"/>
    <x v="26"/>
  </r>
  <r>
    <n v="2490"/>
    <s v="CA-2016-141040"/>
    <d v="2016-10-09T00:00:00"/>
    <d v="2016-10-13T00:00:00"/>
    <s v="Second Class"/>
    <s v="TB-21250"/>
    <s v="Tim Brockman"/>
    <s v="Consumer"/>
    <s v="United States"/>
    <s v="New York City"/>
    <s v="New York"/>
    <n v="10024"/>
    <x v="3"/>
    <s v="TEC-PH-10001835"/>
    <x v="2"/>
    <s v="Phones"/>
    <s v="Jawbone JAMBOX Wireless Bluetooth Speaker"/>
    <n v="631.96"/>
    <n v="8"/>
    <n v="0.3"/>
    <n v="-94.79"/>
    <n v="2"/>
    <x v="2"/>
    <n v="4"/>
    <x v="2"/>
  </r>
  <r>
    <n v="2491"/>
    <s v="CA-2016-141040"/>
    <d v="2016-10-09T00:00:00"/>
    <d v="2016-10-13T00:00:00"/>
    <s v="Second Class"/>
    <s v="TB-21250"/>
    <s v="Tim Brockman"/>
    <s v="Consumer"/>
    <s v="United States"/>
    <s v="New York City"/>
    <s v="New York"/>
    <n v="10024"/>
    <x v="3"/>
    <s v="OFF-PA-10002245"/>
    <x v="1"/>
    <s v="Paper"/>
    <s v="Xerox 1895"/>
    <n v="23.92"/>
    <n v="1"/>
    <n v="0.2"/>
    <n v="7.89"/>
    <n v="2"/>
    <x v="2"/>
    <n v="4"/>
    <x v="2"/>
  </r>
  <r>
    <n v="2492"/>
    <s v="CA-2015-113579"/>
    <d v="2015-12-13T00:00:00"/>
    <d v="2015-12-15T00:00:00"/>
    <s v="Second Class"/>
    <s v="KD-16345"/>
    <s v="Katherine Ducich"/>
    <s v="Consumer"/>
    <s v="United States"/>
    <s v="Los Angeles"/>
    <s v="California"/>
    <n v="90049"/>
    <x v="1"/>
    <s v="OFF-PA-10001457"/>
    <x v="1"/>
    <s v="Paper"/>
    <s v="White GlueTop Scratch Pads"/>
    <n v="90.24"/>
    <n v="10"/>
    <n v="0.1"/>
    <n v="9.02"/>
    <n v="1"/>
    <x v="20"/>
    <n v="4"/>
    <x v="20"/>
  </r>
  <r>
    <n v="2493"/>
    <s v="CA-2015-144624"/>
    <d v="2015-11-19T00:00:00"/>
    <d v="2015-11-23T00:00:00"/>
    <s v="Standard Class"/>
    <s v="JM-15865"/>
    <s v="John Murray"/>
    <s v="Consumer"/>
    <s v="United States"/>
    <s v="Jamestown"/>
    <s v="New York"/>
    <n v="14701"/>
    <x v="3"/>
    <s v="TEC-PH-10002885"/>
    <x v="2"/>
    <s v="Phones"/>
    <s v="Apple iPhone 5"/>
    <n v="4548.8100000000004"/>
    <n v="1"/>
    <n v="0"/>
    <n v="1501.11"/>
    <n v="1"/>
    <x v="7"/>
    <n v="4"/>
    <x v="7"/>
  </r>
  <r>
    <n v="2494"/>
    <s v="CA-2017-146206"/>
    <d v="2017-09-10T00:00:00"/>
    <d v="2017-09-14T00:00:00"/>
    <s v="Second Class"/>
    <s v="KT-16480"/>
    <s v="Kean Thornton"/>
    <s v="Consumer"/>
    <s v="United States"/>
    <s v="Houston"/>
    <s v="Texas"/>
    <n v="77095"/>
    <x v="2"/>
    <s v="FUR-TA-10004086"/>
    <x v="0"/>
    <s v="Tables"/>
    <s v="KI Adjustable-Height Table"/>
    <n v="300.93"/>
    <n v="3"/>
    <n v="0.3"/>
    <n v="-78.239999999999995"/>
    <n v="2"/>
    <x v="21"/>
    <n v="3"/>
    <x v="21"/>
  </r>
  <r>
    <n v="2495"/>
    <s v="CA-2017-146206"/>
    <d v="2017-09-10T00:00:00"/>
    <d v="2017-09-14T00:00:00"/>
    <s v="Second Class"/>
    <s v="KT-16480"/>
    <s v="Kean Thornton"/>
    <s v="Consumer"/>
    <s v="United States"/>
    <s v="Houston"/>
    <s v="Texas"/>
    <n v="77095"/>
    <x v="2"/>
    <s v="TEC-PH-10000895"/>
    <x v="2"/>
    <s v="Phones"/>
    <s v="Polycom VVX 310 VoIP phone"/>
    <n v="719.96"/>
    <n v="7"/>
    <n v="0.2"/>
    <n v="151.19"/>
    <n v="2"/>
    <x v="21"/>
    <n v="3"/>
    <x v="21"/>
  </r>
  <r>
    <n v="2496"/>
    <s v="CA-2015-136644"/>
    <d v="2015-06-16T00:00:00"/>
    <d v="2015-06-22T00:00:00"/>
    <s v="Standard Class"/>
    <s v="SC-20575"/>
    <s v="Sonia Cooley"/>
    <s v="Consumer"/>
    <s v="United States"/>
    <s v="Mishawaka"/>
    <s v="Indiana"/>
    <n v="46544"/>
    <x v="2"/>
    <s v="FUR-CH-10000225"/>
    <x v="0"/>
    <s v="Chairs"/>
    <s v="Global Geo Office Task Chair, Gray"/>
    <n v="647.84"/>
    <n v="5"/>
    <n v="0.3"/>
    <n v="-207.31"/>
    <n v="1"/>
    <x v="3"/>
    <n v="2"/>
    <x v="3"/>
  </r>
  <r>
    <n v="2497"/>
    <s v="CA-2016-122371"/>
    <d v="2016-09-26T00:00:00"/>
    <d v="2016-10-01T00:00:00"/>
    <s v="Standard Class"/>
    <s v="BS-11800"/>
    <s v="Bryan Spruell"/>
    <s v="Home Office"/>
    <s v="United States"/>
    <s v="San Diego"/>
    <s v="California"/>
    <n v="92037"/>
    <x v="1"/>
    <s v="OFF-ST-10002370"/>
    <x v="1"/>
    <s v="Storage"/>
    <s v="Sortfiler Multipurpose Personal File Organizer, Black"/>
    <n v="64.17"/>
    <n v="6"/>
    <n v="0.2"/>
    <n v="19.25"/>
    <n v="2"/>
    <x v="11"/>
    <n v="3"/>
    <x v="11"/>
  </r>
  <r>
    <n v="2498"/>
    <s v="CA-2016-122371"/>
    <d v="2016-09-26T00:00:00"/>
    <d v="2016-10-01T00:00:00"/>
    <s v="Standard Class"/>
    <s v="BS-11800"/>
    <s v="Bryan Spruell"/>
    <s v="Home Office"/>
    <s v="United States"/>
    <s v="San Diego"/>
    <s v="California"/>
    <n v="92037"/>
    <x v="1"/>
    <s v="OFF-EN-10000056"/>
    <x v="1"/>
    <s v="Envelopes"/>
    <s v="Cameo Buff Policy Envelopes"/>
    <n v="124.46"/>
    <n v="3"/>
    <n v="0.1"/>
    <n v="33.6"/>
    <n v="2"/>
    <x v="11"/>
    <n v="3"/>
    <x v="11"/>
  </r>
  <r>
    <n v="2499"/>
    <s v="CA-2017-126935"/>
    <d v="2017-05-19T00:00:00"/>
    <d v="2017-05-24T00:00:00"/>
    <s v="Standard Class"/>
    <s v="BT-11395"/>
    <s v="Bill Tyler"/>
    <s v="Corporate"/>
    <s v="United States"/>
    <s v="San Francisco"/>
    <s v="California"/>
    <n v="94109"/>
    <x v="1"/>
    <s v="OFF-BI-10004817"/>
    <x v="1"/>
    <s v="Binders"/>
    <s v="GBC Personal VeloBind Strips"/>
    <n v="9.5839999999999996"/>
    <n v="3"/>
    <n v="0.2"/>
    <n v="2.78"/>
    <n v="1"/>
    <x v="35"/>
    <n v="2"/>
    <x v="35"/>
  </r>
  <r>
    <n v="2500"/>
    <s v="US-2018-133781"/>
    <d v="2018-06-22T00:00:00"/>
    <d v="2018-06-23T00:00:00"/>
    <s v="First Class"/>
    <s v="DC-12850"/>
    <s v="Dan Campbell"/>
    <s v="Consumer"/>
    <s v="United States"/>
    <s v="Miami"/>
    <s v="Florida"/>
    <n v="33178"/>
    <x v="0"/>
    <s v="OFF-EN-10004483"/>
    <x v="1"/>
    <s v="Envelopes"/>
    <s v="#10 White Business Envelopes,4 1/8 x 9 1/2"/>
    <n v="37.607999999999997"/>
    <n v="5"/>
    <n v="0.2"/>
    <n v="2.2599999999999998"/>
    <n v="1"/>
    <x v="27"/>
    <n v="2"/>
    <x v="27"/>
  </r>
  <r>
    <n v="2501"/>
    <s v="CA-2018-131618"/>
    <d v="2018-06-17T00:00:00"/>
    <d v="2018-06-20T00:00:00"/>
    <s v="First Class"/>
    <s v="LS-17200"/>
    <s v="Luke Schmidt"/>
    <s v="Corporate"/>
    <s v="United States"/>
    <s v="Skokie"/>
    <s v="Illinois"/>
    <n v="60076"/>
    <x v="2"/>
    <s v="OFF-PA-10001892"/>
    <x v="1"/>
    <s v="Paper"/>
    <s v="Rediform Wirebound &quot;Phone Memo&quot; Message Book, 11 x 5-3/4"/>
    <n v="12.224"/>
    <n v="8"/>
    <n v="0"/>
    <n v="2.08"/>
    <n v="3"/>
    <x v="27"/>
    <n v="2"/>
    <x v="27"/>
  </r>
  <r>
    <n v="2502"/>
    <s v="CA-2018-131618"/>
    <d v="2018-06-17T00:00:00"/>
    <d v="2018-06-20T00:00:00"/>
    <s v="First Class"/>
    <s v="LS-17200"/>
    <s v="Luke Schmidt"/>
    <s v="Corporate"/>
    <s v="United States"/>
    <s v="Skokie"/>
    <s v="Illinois"/>
    <n v="60076"/>
    <x v="2"/>
    <s v="OFF-BI-10000546"/>
    <x v="1"/>
    <s v="Binders"/>
    <s v="Avery Durable Binders"/>
    <n v="2.3039999999999998"/>
    <n v="1"/>
    <n v="0.1"/>
    <n v="0.14000000000000001"/>
    <n v="3"/>
    <x v="27"/>
    <n v="2"/>
    <x v="27"/>
  </r>
  <r>
    <n v="2503"/>
    <s v="CA-2018-131618"/>
    <d v="2018-06-17T00:00:00"/>
    <d v="2018-06-20T00:00:00"/>
    <s v="First Class"/>
    <s v="LS-17200"/>
    <s v="Luke Schmidt"/>
    <s v="Corporate"/>
    <s v="United States"/>
    <s v="Skokie"/>
    <s v="Illinois"/>
    <n v="60076"/>
    <x v="2"/>
    <s v="OFF-BI-10001294"/>
    <x v="1"/>
    <s v="Binders"/>
    <s v="Fellowes Binding Cases"/>
    <n v="9.36"/>
    <n v="5"/>
    <n v="0"/>
    <n v="2.15"/>
    <n v="3"/>
    <x v="27"/>
    <n v="2"/>
    <x v="27"/>
  </r>
  <r>
    <n v="2504"/>
    <s v="CA-2017-149482"/>
    <d v="2017-11-14T00:00:00"/>
    <d v="2017-11-19T00:00:00"/>
    <s v="Standard Class"/>
    <s v="RR-19315"/>
    <s v="Ralph Ritter"/>
    <s v="Consumer"/>
    <s v="United States"/>
    <s v="San Francisco"/>
    <s v="California"/>
    <n v="94110"/>
    <x v="1"/>
    <s v="OFF-LA-10000248"/>
    <x v="1"/>
    <s v="Labels"/>
    <s v="Avery 52"/>
    <n v="7.38"/>
    <n v="5"/>
    <n v="0.3"/>
    <n v="-0.96"/>
    <n v="1"/>
    <x v="0"/>
    <n v="4"/>
    <x v="0"/>
  </r>
  <r>
    <n v="2505"/>
    <s v="CA-2015-143917"/>
    <d v="2015-07-25T00:00:00"/>
    <d v="2015-07-27T00:00:00"/>
    <s v="Second Class"/>
    <s v="KL-16645"/>
    <s v="Ken Lonsdale"/>
    <s v="Consumer"/>
    <s v="United States"/>
    <s v="San Francisco"/>
    <s v="California"/>
    <n v="94122"/>
    <x v="1"/>
    <s v="OFF-ST-10001228"/>
    <x v="1"/>
    <s v="Storage"/>
    <s v="Fellowes Personal Hanging Folder Files, Navy"/>
    <n v="53.72"/>
    <n v="2"/>
    <n v="0"/>
    <n v="11.82"/>
    <n v="3"/>
    <x v="39"/>
    <n v="3"/>
    <x v="39"/>
  </r>
  <r>
    <n v="2506"/>
    <s v="CA-2015-143917"/>
    <d v="2015-07-25T00:00:00"/>
    <d v="2015-07-27T00:00:00"/>
    <s v="Second Class"/>
    <s v="KL-16645"/>
    <s v="Ken Lonsdale"/>
    <s v="Consumer"/>
    <s v="United States"/>
    <s v="San Francisco"/>
    <s v="California"/>
    <n v="94122"/>
    <x v="1"/>
    <s v="OFF-SU-10000151"/>
    <x v="1"/>
    <s v="Supplies"/>
    <s v="High Speed Automatic Electric Letter Opener"/>
    <n v="8187.65"/>
    <n v="4"/>
    <n v="0"/>
    <n v="736.89"/>
    <n v="3"/>
    <x v="39"/>
    <n v="3"/>
    <x v="39"/>
  </r>
  <r>
    <n v="2507"/>
    <s v="CA-2015-143917"/>
    <d v="2015-07-25T00:00:00"/>
    <d v="2015-07-27T00:00:00"/>
    <s v="Second Class"/>
    <s v="KL-16645"/>
    <s v="Ken Lonsdale"/>
    <s v="Consumer"/>
    <s v="United States"/>
    <s v="San Francisco"/>
    <s v="California"/>
    <n v="94122"/>
    <x v="1"/>
    <s v="FUR-FU-10004351"/>
    <x v="0"/>
    <s v="Furnishings"/>
    <s v="Staple-based wall hangings"/>
    <n v="77.92"/>
    <n v="9"/>
    <n v="0.3"/>
    <n v="-23.38"/>
    <n v="3"/>
    <x v="39"/>
    <n v="3"/>
    <x v="39"/>
  </r>
  <r>
    <n v="2508"/>
    <s v="CA-2016-120397"/>
    <d v="2016-07-02T00:00:00"/>
    <d v="2016-07-02T00:00:00"/>
    <s v="Same Day"/>
    <s v="RB-19435"/>
    <s v="Richard Bierner"/>
    <s v="Consumer"/>
    <s v="United States"/>
    <s v="Houston"/>
    <s v="Texas"/>
    <n v="77070"/>
    <x v="2"/>
    <s v="OFF-AP-10001293"/>
    <x v="1"/>
    <s v="Appliances"/>
    <s v="Belkin 8 Outlet Surge Protector"/>
    <n v="32.783999999999999"/>
    <n v="3"/>
    <n v="0.2"/>
    <n v="4.92"/>
    <n v="1"/>
    <x v="38"/>
    <n v="3"/>
    <x v="38"/>
  </r>
  <r>
    <n v="2509"/>
    <s v="CA-2018-163902"/>
    <d v="2018-03-02T00:00:00"/>
    <d v="2018-03-08T00:00:00"/>
    <s v="Standard Class"/>
    <s v="MY-17380"/>
    <s v="Maribeth Yedwab"/>
    <s v="Corporate"/>
    <s v="United States"/>
    <s v="Los Angeles"/>
    <s v="California"/>
    <n v="90045"/>
    <x v="1"/>
    <s v="TEC-PH-10000675"/>
    <x v="2"/>
    <s v="Phones"/>
    <s v="Panasonic KX TS3282B Corded phone"/>
    <n v="196.77600000000001"/>
    <n v="10"/>
    <n v="0.1"/>
    <n v="35.42"/>
    <n v="2"/>
    <x v="42"/>
    <n v="1"/>
    <x v="42"/>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n v="479.94"/>
    <n v="7"/>
    <n v="0"/>
    <n v="153.58000000000001"/>
    <n v="2"/>
    <x v="42"/>
    <n v="1"/>
    <x v="42"/>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n v="1117.92"/>
    <n v="6"/>
    <n v="0.1"/>
    <n v="324.2"/>
    <n v="1"/>
    <x v="0"/>
    <n v="4"/>
    <x v="0"/>
  </r>
  <r>
    <n v="2512"/>
    <s v="CA-2016-102722"/>
    <d v="2016-04-18T00:00:00"/>
    <d v="2016-04-19T00:00:00"/>
    <s v="First Class"/>
    <s v="KW-16570"/>
    <s v="Kelly Williams"/>
    <s v="Consumer"/>
    <s v="United States"/>
    <s v="Monroe"/>
    <s v="Louisiana"/>
    <n v="71203"/>
    <x v="0"/>
    <s v="TEC-AC-10003116"/>
    <x v="2"/>
    <s v="Accessories"/>
    <s v="Memorex Froggy Flash Drive 8 GB"/>
    <n v="106.5"/>
    <n v="3"/>
    <n v="0"/>
    <n v="17.04"/>
    <n v="1"/>
    <x v="19"/>
    <n v="2"/>
    <x v="19"/>
  </r>
  <r>
    <n v="2513"/>
    <s v="CA-2018-155089"/>
    <d v="2018-12-02T00:00:00"/>
    <d v="2018-12-06T00:00:00"/>
    <s v="Standard Class"/>
    <s v="DB-12910"/>
    <s v="Daniel Byrd"/>
    <s v="Home Office"/>
    <s v="United States"/>
    <s v="Tampa"/>
    <s v="Florida"/>
    <n v="33614"/>
    <x v="0"/>
    <s v="OFF-BI-10002429"/>
    <x v="1"/>
    <s v="Binders"/>
    <s v="Premier Elliptical Ring Binder, Black"/>
    <n v="45.66"/>
    <n v="1"/>
    <n v="0.2"/>
    <n v="4.57"/>
    <n v="1"/>
    <x v="22"/>
    <n v="4"/>
    <x v="22"/>
  </r>
  <r>
    <n v="2514"/>
    <s v="CA-2017-124506"/>
    <d v="2017-11-11T00:00:00"/>
    <d v="2017-11-17T00:00:00"/>
    <s v="Standard Class"/>
    <s v="BB-11545"/>
    <s v="Brenda Bowman"/>
    <s v="Corporate"/>
    <s v="United States"/>
    <s v="Chicago"/>
    <s v="Illinois"/>
    <n v="60623"/>
    <x v="2"/>
    <s v="TEC-AC-10003280"/>
    <x v="2"/>
    <s v="Accessories"/>
    <s v="Belkin F8E887 USB Wired Ergonomic Keyboard"/>
    <n v="95.968000000000004"/>
    <n v="7"/>
    <n v="0.2"/>
    <n v="5.76"/>
    <n v="2"/>
    <x v="0"/>
    <n v="4"/>
    <x v="0"/>
  </r>
  <r>
    <n v="2515"/>
    <s v="CA-2017-124506"/>
    <d v="2017-11-11T00:00:00"/>
    <d v="2017-11-17T00:00:00"/>
    <s v="Standard Class"/>
    <s v="BB-11545"/>
    <s v="Brenda Bowman"/>
    <s v="Corporate"/>
    <s v="United States"/>
    <s v="Chicago"/>
    <s v="Illinois"/>
    <n v="60623"/>
    <x v="2"/>
    <s v="FUR-CH-10004540"/>
    <x v="0"/>
    <s v="Chairs"/>
    <s v="Global Chrome Stack Chair"/>
    <n v="47.991999999999997"/>
    <n v="2"/>
    <n v="0.3"/>
    <n v="-6.72"/>
    <n v="2"/>
    <x v="0"/>
    <n v="4"/>
    <x v="0"/>
  </r>
  <r>
    <n v="2516"/>
    <s v="CA-2015-106572"/>
    <d v="2015-09-05T00:00:00"/>
    <d v="2015-09-10T00:00:00"/>
    <s v="Standard Class"/>
    <s v="NP-18700"/>
    <s v="Nora Preis"/>
    <s v="Consumer"/>
    <s v="United States"/>
    <s v="Bowling Green"/>
    <s v="Ohio"/>
    <n v="43402"/>
    <x v="3"/>
    <s v="OFF-ST-10000585"/>
    <x v="1"/>
    <s v="Storage"/>
    <s v="Economy Rollaway Files"/>
    <n v="264.32"/>
    <n v="3"/>
    <n v="0.3"/>
    <n v="-74.010000000000005"/>
    <n v="1"/>
    <x v="30"/>
    <n v="3"/>
    <x v="30"/>
  </r>
  <r>
    <n v="2517"/>
    <s v="CA-2015-128888"/>
    <d v="2015-11-15T00:00:00"/>
    <d v="2015-11-22T00:00:00"/>
    <s v="Standard Class"/>
    <s v="PB-19105"/>
    <s v="Peter BÃ¼hler"/>
    <s v="Consumer"/>
    <s v="United States"/>
    <s v="Houston"/>
    <s v="Texas"/>
    <n v="77095"/>
    <x v="2"/>
    <s v="OFF-EN-10003001"/>
    <x v="1"/>
    <s v="Envelopes"/>
    <s v="Ames Color-File Green Diamond Border X-ray Mailers"/>
    <n v="604.65599999999995"/>
    <n v="7"/>
    <n v="0"/>
    <n v="175.35"/>
    <n v="1"/>
    <x v="7"/>
    <n v="4"/>
    <x v="7"/>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n v="129.93"/>
    <n v="5"/>
    <n v="0.2"/>
    <n v="41.58"/>
    <n v="1"/>
    <x v="24"/>
    <n v="2"/>
    <x v="24"/>
  </r>
  <r>
    <n v="2519"/>
    <s v="CA-2017-124352"/>
    <d v="2017-10-15T00:00:00"/>
    <d v="2017-10-21T00:00:00"/>
    <s v="Standard Class"/>
    <s v="CD-12790"/>
    <s v="Cynthia Delaney"/>
    <s v="Home Office"/>
    <s v="United States"/>
    <s v="Oklahoma City"/>
    <s v="Oklahoma"/>
    <n v="73120"/>
    <x v="2"/>
    <s v="OFF-LA-10004559"/>
    <x v="1"/>
    <s v="Labels"/>
    <s v="Avery 49"/>
    <n v="20.16"/>
    <n v="2"/>
    <n v="0.3"/>
    <n v="-3.83"/>
    <n v="6"/>
    <x v="32"/>
    <n v="4"/>
    <x v="32"/>
  </r>
  <r>
    <n v="2520"/>
    <s v="CA-2017-124352"/>
    <d v="2017-10-15T00:00:00"/>
    <d v="2017-10-21T00:00:00"/>
    <s v="Standard Class"/>
    <s v="CD-12790"/>
    <s v="Cynthia Delaney"/>
    <s v="Home Office"/>
    <s v="United States"/>
    <s v="Oklahoma City"/>
    <s v="Oklahoma"/>
    <n v="73120"/>
    <x v="2"/>
    <s v="OFF-LA-10003223"/>
    <x v="1"/>
    <s v="Labels"/>
    <s v="Avery 508"/>
    <n v="29.46"/>
    <n v="10"/>
    <n v="0.2"/>
    <n v="9.7200000000000006"/>
    <n v="6"/>
    <x v="32"/>
    <n v="4"/>
    <x v="32"/>
  </r>
  <r>
    <n v="2521"/>
    <s v="CA-2017-124352"/>
    <d v="2017-10-15T00:00:00"/>
    <d v="2017-10-21T00:00:00"/>
    <s v="Standard Class"/>
    <s v="CD-12790"/>
    <s v="Cynthia Delaney"/>
    <s v="Home Office"/>
    <s v="United States"/>
    <s v="Oklahoma City"/>
    <s v="Oklahoma"/>
    <n v="73120"/>
    <x v="2"/>
    <s v="OFF-AP-10002651"/>
    <x v="1"/>
    <s v="Appliances"/>
    <s v="Hoover Upright Vacuum With Dirt Cup"/>
    <n v="868.59"/>
    <n v="1"/>
    <n v="0.3"/>
    <n v="-130.29"/>
    <n v="6"/>
    <x v="32"/>
    <n v="4"/>
    <x v="32"/>
  </r>
  <r>
    <n v="2522"/>
    <s v="CA-2017-124352"/>
    <d v="2017-10-15T00:00:00"/>
    <d v="2017-10-21T00:00:00"/>
    <s v="Standard Class"/>
    <s v="CD-12790"/>
    <s v="Cynthia Delaney"/>
    <s v="Home Office"/>
    <s v="United States"/>
    <s v="Oklahoma City"/>
    <s v="Oklahoma"/>
    <n v="73120"/>
    <x v="2"/>
    <s v="OFF-PA-10003177"/>
    <x v="1"/>
    <s v="Paper"/>
    <s v="Xerox 1999"/>
    <n v="12.96"/>
    <n v="9"/>
    <n v="0"/>
    <n v="0.91"/>
    <n v="6"/>
    <x v="32"/>
    <n v="4"/>
    <x v="32"/>
  </r>
  <r>
    <n v="2523"/>
    <s v="CA-2017-124352"/>
    <d v="2017-10-15T00:00:00"/>
    <d v="2017-10-21T00:00:00"/>
    <s v="Standard Class"/>
    <s v="CD-12790"/>
    <s v="Cynthia Delaney"/>
    <s v="Home Office"/>
    <s v="United States"/>
    <s v="Oklahoma City"/>
    <s v="Oklahoma"/>
    <n v="73120"/>
    <x v="2"/>
    <s v="TEC-PH-10003442"/>
    <x v="2"/>
    <s v="Phones"/>
    <s v="Samsung Replacement EH64AVFWE Premium Headset"/>
    <n v="5.5"/>
    <n v="9"/>
    <n v="0.3"/>
    <n v="-1.76"/>
    <n v="6"/>
    <x v="32"/>
    <n v="4"/>
    <x v="32"/>
  </r>
  <r>
    <n v="2524"/>
    <s v="CA-2017-124352"/>
    <d v="2017-10-15T00:00:00"/>
    <d v="2017-10-21T00:00:00"/>
    <s v="Standard Class"/>
    <s v="CD-12790"/>
    <s v="Cynthia Delaney"/>
    <s v="Home Office"/>
    <s v="United States"/>
    <s v="Oklahoma City"/>
    <s v="Oklahoma"/>
    <n v="73120"/>
    <x v="2"/>
    <s v="OFF-BI-10000977"/>
    <x v="1"/>
    <s v="Binders"/>
    <s v="Ibico Plastic Spiral Binding Combs"/>
    <n v="121.6"/>
    <n v="1"/>
    <n v="0.2"/>
    <n v="25.54"/>
    <n v="6"/>
    <x v="32"/>
    <n v="4"/>
    <x v="32"/>
  </r>
  <r>
    <n v="2525"/>
    <s v="CA-2016-124541"/>
    <d v="2016-04-06T00:00:00"/>
    <d v="2016-04-10T00:00:00"/>
    <s v="Standard Class"/>
    <s v="TT-21220"/>
    <s v="Thomas Thornton"/>
    <s v="Consumer"/>
    <s v="United States"/>
    <s v="Houston"/>
    <s v="Texas"/>
    <n v="77041"/>
    <x v="2"/>
    <s v="OFF-AR-10004078"/>
    <x v="1"/>
    <s v="Art"/>
    <s v="Newell 312"/>
    <n v="42.048000000000002"/>
    <n v="6"/>
    <n v="0"/>
    <n v="13.03"/>
    <n v="5"/>
    <x v="19"/>
    <n v="2"/>
    <x v="19"/>
  </r>
  <r>
    <n v="2526"/>
    <s v="CA-2016-124541"/>
    <d v="2016-04-06T00:00:00"/>
    <d v="2016-04-10T00:00:00"/>
    <s v="Standard Class"/>
    <s v="TT-21220"/>
    <s v="Thomas Thornton"/>
    <s v="Consumer"/>
    <s v="United States"/>
    <s v="Houston"/>
    <s v="Texas"/>
    <n v="77041"/>
    <x v="2"/>
    <s v="TEC-AC-10002550"/>
    <x v="2"/>
    <s v="Accessories"/>
    <s v="Maxell 4.7GB DVD-RW 3/Pack"/>
    <n v="25.488"/>
    <n v="6"/>
    <n v="0"/>
    <n v="1.78"/>
    <n v="5"/>
    <x v="19"/>
    <n v="2"/>
    <x v="19"/>
  </r>
  <r>
    <n v="2527"/>
    <s v="CA-2016-124541"/>
    <d v="2016-04-06T00:00:00"/>
    <d v="2016-04-10T00:00:00"/>
    <s v="Standard Class"/>
    <s v="TT-21220"/>
    <s v="Thomas Thornton"/>
    <s v="Consumer"/>
    <s v="United States"/>
    <s v="Houston"/>
    <s v="Texas"/>
    <n v="77041"/>
    <x v="2"/>
    <s v="OFF-BI-10004965"/>
    <x v="1"/>
    <s v="Binders"/>
    <s v="Ibico Covers for Plastic or Wire Binding Elements"/>
    <n v="6.9"/>
    <n v="10"/>
    <n v="0.3"/>
    <n v="-1.73"/>
    <n v="5"/>
    <x v="19"/>
    <n v="2"/>
    <x v="19"/>
  </r>
  <r>
    <n v="2528"/>
    <s v="CA-2016-124541"/>
    <d v="2016-04-06T00:00:00"/>
    <d v="2016-04-10T00:00:00"/>
    <s v="Standard Class"/>
    <s v="TT-21220"/>
    <s v="Thomas Thornton"/>
    <s v="Consumer"/>
    <s v="United States"/>
    <s v="Houston"/>
    <s v="Texas"/>
    <n v="77041"/>
    <x v="2"/>
    <s v="OFF-BI-10004209"/>
    <x v="1"/>
    <s v="Binders"/>
    <s v="Fellowes Twister Kit, Gray/Clear, 3/pkg"/>
    <n v="9.6479999999999997"/>
    <n v="2"/>
    <n v="0.3"/>
    <n v="-2.12"/>
    <n v="5"/>
    <x v="19"/>
    <n v="2"/>
    <x v="19"/>
  </r>
  <r>
    <n v="2529"/>
    <s v="CA-2016-124541"/>
    <d v="2016-04-06T00:00:00"/>
    <d v="2016-04-10T00:00:00"/>
    <s v="Standard Class"/>
    <s v="TT-21220"/>
    <s v="Thomas Thornton"/>
    <s v="Consumer"/>
    <s v="United States"/>
    <s v="Houston"/>
    <s v="Texas"/>
    <n v="77041"/>
    <x v="2"/>
    <s v="OFF-PA-10001526"/>
    <x v="1"/>
    <s v="Paper"/>
    <s v="Xerox 1949"/>
    <n v="7.968"/>
    <n v="10"/>
    <n v="0"/>
    <n v="2.63"/>
    <n v="5"/>
    <x v="19"/>
    <n v="2"/>
    <x v="19"/>
  </r>
  <r>
    <n v="2530"/>
    <s v="CA-2015-108707"/>
    <d v="2015-10-24T00:00:00"/>
    <d v="2015-10-29T00:00:00"/>
    <s v="Standard Class"/>
    <s v="DB-12910"/>
    <s v="Daniel Byrd"/>
    <s v="Home Office"/>
    <s v="United States"/>
    <s v="Fort Lauderdale"/>
    <s v="Florida"/>
    <n v="33311"/>
    <x v="0"/>
    <s v="OFF-PA-10000788"/>
    <x v="1"/>
    <s v="Paper"/>
    <s v="Xerox 210"/>
    <n v="10.368"/>
    <n v="3"/>
    <n v="0.1"/>
    <n v="0.73"/>
    <n v="1"/>
    <x v="18"/>
    <n v="4"/>
    <x v="18"/>
  </r>
  <r>
    <n v="2531"/>
    <s v="CA-2015-111500"/>
    <d v="2015-08-17T00:00:00"/>
    <d v="2015-08-21T00:00:00"/>
    <s v="Standard Class"/>
    <s v="DJ-13510"/>
    <s v="Don Jones"/>
    <s v="Corporate"/>
    <s v="United States"/>
    <s v="Little Rock"/>
    <s v="Arkansas"/>
    <n v="72209"/>
    <x v="0"/>
    <s v="OFF-PA-10000595"/>
    <x v="1"/>
    <s v="Paper"/>
    <s v="Xerox 1929"/>
    <n v="114.2"/>
    <n v="8"/>
    <n v="0.1"/>
    <n v="22.84"/>
    <n v="4"/>
    <x v="9"/>
    <n v="3"/>
    <x v="9"/>
  </r>
  <r>
    <n v="2532"/>
    <s v="CA-2015-111500"/>
    <d v="2015-08-17T00:00:00"/>
    <d v="2015-08-21T00:00:00"/>
    <s v="Standard Class"/>
    <s v="DJ-13510"/>
    <s v="Don Jones"/>
    <s v="Corporate"/>
    <s v="United States"/>
    <s v="Little Rock"/>
    <s v="Arkansas"/>
    <n v="72209"/>
    <x v="0"/>
    <s v="OFF-BI-10000829"/>
    <x v="1"/>
    <s v="Binders"/>
    <s v="Avery Non-Stick Binders"/>
    <n v="17.96"/>
    <n v="6"/>
    <n v="0"/>
    <n v="4.13"/>
    <n v="4"/>
    <x v="9"/>
    <n v="3"/>
    <x v="9"/>
  </r>
  <r>
    <n v="2533"/>
    <s v="CA-2015-111500"/>
    <d v="2015-08-17T00:00:00"/>
    <d v="2015-08-21T00:00:00"/>
    <s v="Standard Class"/>
    <s v="DJ-13510"/>
    <s v="Don Jones"/>
    <s v="Corporate"/>
    <s v="United States"/>
    <s v="Little Rock"/>
    <s v="Arkansas"/>
    <n v="72209"/>
    <x v="0"/>
    <s v="OFF-FA-10002676"/>
    <x v="1"/>
    <s v="Fasteners"/>
    <s v="Colored Push Pins"/>
    <n v="12.67"/>
    <n v="9"/>
    <n v="0.2"/>
    <n v="3.29"/>
    <n v="4"/>
    <x v="9"/>
    <n v="3"/>
    <x v="9"/>
  </r>
  <r>
    <n v="2534"/>
    <s v="CA-2015-111500"/>
    <d v="2015-08-17T00:00:00"/>
    <d v="2015-08-21T00:00:00"/>
    <s v="Standard Class"/>
    <s v="DJ-13510"/>
    <s v="Don Jones"/>
    <s v="Corporate"/>
    <s v="United States"/>
    <s v="Little Rock"/>
    <s v="Arkansas"/>
    <n v="72209"/>
    <x v="0"/>
    <s v="TEC-AC-10000844"/>
    <x v="2"/>
    <s v="Accessories"/>
    <s v="LogitechÂ Gaming G510s - Keyboard"/>
    <n v="339.96"/>
    <n v="3"/>
    <n v="0.1"/>
    <n v="67.989999999999995"/>
    <n v="4"/>
    <x v="9"/>
    <n v="3"/>
    <x v="9"/>
  </r>
  <r>
    <n v="2535"/>
    <s v="US-2018-117723"/>
    <d v="2018-08-15T00:00:00"/>
    <d v="2018-08-18T00:00:00"/>
    <s v="Second Class"/>
    <s v="DL-13495"/>
    <s v="Dionis Lloyd"/>
    <s v="Corporate"/>
    <s v="United States"/>
    <s v="Philadelphia"/>
    <s v="Pennsylvania"/>
    <n v="19120"/>
    <x v="3"/>
    <s v="OFF-ST-10004459"/>
    <x v="1"/>
    <s v="Storage"/>
    <s v="Tennsco Single-Tier Lockers"/>
    <n v="1801.6320000000001"/>
    <n v="5"/>
    <n v="0.3"/>
    <n v="-126.11"/>
    <n v="1"/>
    <x v="43"/>
    <n v="3"/>
    <x v="43"/>
  </r>
  <r>
    <n v="2536"/>
    <s v="CA-2016-143238"/>
    <d v="2016-09-06T00:00:00"/>
    <d v="2016-09-08T00:00:00"/>
    <s v="First Class"/>
    <s v="LO-17170"/>
    <s v="Lori Olson"/>
    <s v="Corporate"/>
    <s v="United States"/>
    <s v="La Quinta"/>
    <s v="California"/>
    <n v="92253"/>
    <x v="1"/>
    <s v="TEC-AC-10003499"/>
    <x v="2"/>
    <s v="Accessories"/>
    <s v="Memorex Mini Travel Drive 8 GB USB 2.0 Flash Drive"/>
    <n v="46.32"/>
    <n v="3"/>
    <n v="0"/>
    <n v="13.43"/>
    <n v="1"/>
    <x v="11"/>
    <n v="3"/>
    <x v="11"/>
  </r>
  <r>
    <n v="2537"/>
    <s v="CA-2016-168746"/>
    <d v="2016-01-27T00:00:00"/>
    <d v="2016-01-29T00:00:00"/>
    <s v="Second Class"/>
    <s v="SV-20365"/>
    <s v="Seth Vernon"/>
    <s v="Consumer"/>
    <s v="United States"/>
    <s v="Cleveland"/>
    <s v="Ohio"/>
    <n v="44105"/>
    <x v="3"/>
    <s v="FUR-CH-10000513"/>
    <x v="0"/>
    <s v="Chairs"/>
    <s v="High-Back Leather Manager's Chair"/>
    <n v="181.98599999999999"/>
    <n v="3"/>
    <n v="0.3"/>
    <n v="-45.5"/>
    <n v="3"/>
    <x v="26"/>
    <n v="1"/>
    <x v="26"/>
  </r>
  <r>
    <n v="2538"/>
    <s v="CA-2016-168746"/>
    <d v="2016-01-27T00:00:00"/>
    <d v="2016-01-29T00:00:00"/>
    <s v="Second Class"/>
    <s v="SV-20365"/>
    <s v="Seth Vernon"/>
    <s v="Consumer"/>
    <s v="United States"/>
    <s v="Cleveland"/>
    <s v="Ohio"/>
    <n v="44105"/>
    <x v="3"/>
    <s v="TEC-PH-10000895"/>
    <x v="2"/>
    <s v="Phones"/>
    <s v="Polycom VVX 310 VoIP phone"/>
    <n v="431.976"/>
    <n v="10"/>
    <n v="0.3"/>
    <n v="-69.12"/>
    <n v="3"/>
    <x v="26"/>
    <n v="1"/>
    <x v="26"/>
  </r>
  <r>
    <n v="2539"/>
    <s v="CA-2016-168746"/>
    <d v="2016-01-27T00:00:00"/>
    <d v="2016-01-29T00:00:00"/>
    <s v="Second Class"/>
    <s v="SV-20365"/>
    <s v="Seth Vernon"/>
    <s v="Consumer"/>
    <s v="United States"/>
    <s v="Cleveland"/>
    <s v="Ohio"/>
    <n v="44105"/>
    <x v="3"/>
    <s v="TEC-PH-10002555"/>
    <x v="2"/>
    <s v="Phones"/>
    <s v="Nortel Meridian M5316 Digital phone"/>
    <n v="155.37"/>
    <n v="7"/>
    <n v="0.1"/>
    <n v="40.4"/>
    <n v="3"/>
    <x v="26"/>
    <n v="1"/>
    <x v="26"/>
  </r>
  <r>
    <n v="2540"/>
    <s v="CA-2016-113404"/>
    <d v="2016-07-16T00:00:00"/>
    <d v="2016-07-16T00:00:00"/>
    <s v="Same Day"/>
    <s v="EM-13810"/>
    <s v="Eleni McCrary"/>
    <s v="Corporate"/>
    <s v="United States"/>
    <s v="San Francisco"/>
    <s v="California"/>
    <n v="94122"/>
    <x v="1"/>
    <s v="FUR-CH-10003312"/>
    <x v="0"/>
    <s v="Chairs"/>
    <s v="Hon 2090 â€œPillow Softâ€ Series Mid Back Swivel/Tilt Chairs"/>
    <n v="1348.704"/>
    <n v="3"/>
    <n v="0"/>
    <n v="323.69"/>
    <n v="2"/>
    <x v="38"/>
    <n v="3"/>
    <x v="38"/>
  </r>
  <r>
    <n v="2541"/>
    <s v="CA-2016-113404"/>
    <d v="2016-07-16T00:00:00"/>
    <d v="2016-07-16T00:00:00"/>
    <s v="Same Day"/>
    <s v="EM-13810"/>
    <s v="Eleni McCrary"/>
    <s v="Corporate"/>
    <s v="United States"/>
    <s v="San Francisco"/>
    <s v="California"/>
    <n v="94122"/>
    <x v="1"/>
    <s v="FUR-CH-10004086"/>
    <x v="0"/>
    <s v="Chairs"/>
    <s v="Hon 4070 Series Pagoda Armless Upholstered Stacking Chairs"/>
    <n v="700.15200000000004"/>
    <n v="8"/>
    <n v="0"/>
    <n v="210.05"/>
    <n v="2"/>
    <x v="38"/>
    <n v="3"/>
    <x v="38"/>
  </r>
  <r>
    <n v="2542"/>
    <s v="CA-2017-144792"/>
    <d v="2017-04-30T00:00:00"/>
    <d v="2017-05-04T00:00:00"/>
    <s v="Standard Class"/>
    <s v="KD-16615"/>
    <s v="Ken Dana"/>
    <s v="Corporate"/>
    <s v="United States"/>
    <s v="Scottsdale"/>
    <s v="Arizona"/>
    <n v="85254"/>
    <x v="1"/>
    <s v="FUR-FU-10002759"/>
    <x v="0"/>
    <s v="Furnishings"/>
    <s v="12-1/2 Diameter Round Wall Clock"/>
    <n v="111.88800000000001"/>
    <n v="1"/>
    <n v="0"/>
    <n v="7.83"/>
    <n v="1"/>
    <x v="25"/>
    <n v="2"/>
    <x v="25"/>
  </r>
  <r>
    <n v="2543"/>
    <s v="CA-2015-164385"/>
    <d v="2015-09-26T00:00:00"/>
    <d v="2015-10-01T00:00:00"/>
    <s v="Second Class"/>
    <s v="NB-18580"/>
    <s v="Nicole Brennan"/>
    <s v="Corporate"/>
    <s v="United States"/>
    <s v="Philadelphia"/>
    <s v="Pennsylvania"/>
    <n v="19134"/>
    <x v="3"/>
    <s v="OFF-AP-10002191"/>
    <x v="1"/>
    <s v="Appliances"/>
    <s v="Belkin 8 Outlet SurgeMaster II Gold Surge Protector"/>
    <n v="143.952"/>
    <n v="5"/>
    <n v="0.2"/>
    <n v="11.52"/>
    <n v="1"/>
    <x v="30"/>
    <n v="3"/>
    <x v="30"/>
  </r>
  <r>
    <n v="2544"/>
    <s v="US-2017-114174"/>
    <d v="2017-09-08T00:00:00"/>
    <d v="2017-09-14T00:00:00"/>
    <s v="Standard Class"/>
    <s v="AP-10720"/>
    <s v="Anne Pryor"/>
    <s v="Home Office"/>
    <s v="United States"/>
    <s v="Malden"/>
    <s v="Massachusetts"/>
    <n v="2148"/>
    <x v="3"/>
    <s v="FUR-BO-10003450"/>
    <x v="0"/>
    <s v="Bookcases"/>
    <s v="Bush Westfield Collection Bookcases, Dark Cherry Finish"/>
    <n v="173.94"/>
    <n v="7"/>
    <n v="0.1"/>
    <n v="20.87"/>
    <n v="2"/>
    <x v="21"/>
    <n v="3"/>
    <x v="21"/>
  </r>
  <r>
    <n v="2545"/>
    <s v="US-2017-114174"/>
    <d v="2017-09-08T00:00:00"/>
    <d v="2017-09-14T00:00:00"/>
    <s v="Standard Class"/>
    <s v="AP-10720"/>
    <s v="Anne Pryor"/>
    <s v="Home Office"/>
    <s v="United States"/>
    <s v="Malden"/>
    <s v="Massachusetts"/>
    <n v="2148"/>
    <x v="3"/>
    <s v="OFF-LA-10000248"/>
    <x v="1"/>
    <s v="Labels"/>
    <s v="Avery 52"/>
    <n v="14.76"/>
    <n v="9"/>
    <n v="0.2"/>
    <n v="3.84"/>
    <n v="2"/>
    <x v="21"/>
    <n v="3"/>
    <x v="21"/>
  </r>
  <r>
    <n v="2546"/>
    <s v="CA-2018-108070"/>
    <d v="2018-04-16T00:00:00"/>
    <d v="2018-04-20T00:00:00"/>
    <s v="Standard Class"/>
    <s v="JE-15745"/>
    <s v="Joel Eaton"/>
    <s v="Consumer"/>
    <s v="United States"/>
    <s v="San Jose"/>
    <s v="California"/>
    <n v="95123"/>
    <x v="1"/>
    <s v="OFF-ST-10004804"/>
    <x v="1"/>
    <s v="Storage"/>
    <s v="Belkin 19&quot; Vented Equipment Shelf, Black"/>
    <n v="205.92"/>
    <n v="7"/>
    <n v="0.1"/>
    <n v="57.66"/>
    <n v="2"/>
    <x v="4"/>
    <n v="2"/>
    <x v="4"/>
  </r>
  <r>
    <n v="2547"/>
    <s v="CA-2018-108070"/>
    <d v="2018-04-16T00:00:00"/>
    <d v="2018-04-20T00:00:00"/>
    <s v="Standard Class"/>
    <s v="JE-15745"/>
    <s v="Joel Eaton"/>
    <s v="Consumer"/>
    <s v="United States"/>
    <s v="San Jose"/>
    <s v="California"/>
    <n v="95123"/>
    <x v="1"/>
    <s v="FUR-BO-10001337"/>
    <x v="0"/>
    <s v="Bookcases"/>
    <s v="O'Sullivan Living Dimensions 2-Shelf Bookcases"/>
    <n v="102.833"/>
    <n v="1"/>
    <n v="0.3"/>
    <n v="-35.99"/>
    <n v="2"/>
    <x v="4"/>
    <n v="2"/>
    <x v="4"/>
  </r>
  <r>
    <n v="2548"/>
    <s v="US-2016-128090"/>
    <d v="2016-08-16T00:00:00"/>
    <d v="2016-08-22T00:00:00"/>
    <s v="Standard Class"/>
    <s v="JM-15865"/>
    <s v="John Murray"/>
    <s v="Consumer"/>
    <s v="United States"/>
    <s v="Phoenix"/>
    <s v="Arizona"/>
    <n v="85023"/>
    <x v="1"/>
    <s v="OFF-AR-10002255"/>
    <x v="1"/>
    <s v="Art"/>
    <s v="Newell 346"/>
    <n v="2.3039999999999998"/>
    <n v="4"/>
    <n v="0.2"/>
    <n v="0.81"/>
    <n v="4"/>
    <x v="37"/>
    <n v="3"/>
    <x v="37"/>
  </r>
  <r>
    <n v="2549"/>
    <s v="US-2016-128090"/>
    <d v="2016-08-16T00:00:00"/>
    <d v="2016-08-22T00:00:00"/>
    <s v="Standard Class"/>
    <s v="JM-15865"/>
    <s v="John Murray"/>
    <s v="Consumer"/>
    <s v="United States"/>
    <s v="Phoenix"/>
    <s v="Arizona"/>
    <n v="85023"/>
    <x v="1"/>
    <s v="TEC-PH-10002624"/>
    <x v="2"/>
    <s v="Phones"/>
    <s v="Samsung Galaxy S4 Mini"/>
    <n v="1879.96"/>
    <n v="6"/>
    <n v="0.1"/>
    <n v="413.59"/>
    <n v="4"/>
    <x v="37"/>
    <n v="3"/>
    <x v="37"/>
  </r>
  <r>
    <n v="2550"/>
    <s v="US-2016-128090"/>
    <d v="2016-08-16T00:00:00"/>
    <d v="2016-08-22T00:00:00"/>
    <s v="Standard Class"/>
    <s v="JM-15865"/>
    <s v="John Murray"/>
    <s v="Consumer"/>
    <s v="United States"/>
    <s v="Phoenix"/>
    <s v="Arizona"/>
    <n v="85023"/>
    <x v="1"/>
    <s v="OFF-PA-10001878"/>
    <x v="1"/>
    <s v="Paper"/>
    <s v="Xerox 1891"/>
    <n v="313.024"/>
    <n v="8"/>
    <n v="0.3"/>
    <n v="-50.08"/>
    <n v="4"/>
    <x v="37"/>
    <n v="3"/>
    <x v="37"/>
  </r>
  <r>
    <n v="2551"/>
    <s v="US-2016-128090"/>
    <d v="2016-08-16T00:00:00"/>
    <d v="2016-08-22T00:00:00"/>
    <s v="Standard Class"/>
    <s v="JM-15865"/>
    <s v="John Murray"/>
    <s v="Consumer"/>
    <s v="United States"/>
    <s v="Phoenix"/>
    <s v="Arizona"/>
    <n v="85023"/>
    <x v="1"/>
    <s v="OFF-LA-10000452"/>
    <x v="1"/>
    <s v="Labels"/>
    <s v="Avery 488"/>
    <n v="5.04"/>
    <n v="10"/>
    <n v="0"/>
    <n v="0.45"/>
    <n v="4"/>
    <x v="37"/>
    <n v="3"/>
    <x v="37"/>
  </r>
  <r>
    <n v="2552"/>
    <s v="CA-2018-101042"/>
    <d v="2018-11-19T00:00:00"/>
    <d v="2018-11-23T00:00:00"/>
    <s v="Standard Class"/>
    <s v="AB-10105"/>
    <s v="Adrian Barton"/>
    <s v="Consumer"/>
    <s v="United States"/>
    <s v="Henderson"/>
    <s v="Kentucky"/>
    <n v="42420"/>
    <x v="0"/>
    <s v="FUR-FU-10004665"/>
    <x v="0"/>
    <s v="Furnishings"/>
    <s v="3M Polarizing Task Lamp with Clamp Arm, Light Gray"/>
    <n v="821.88"/>
    <n v="3"/>
    <n v="0"/>
    <n v="246.56"/>
    <n v="2"/>
    <x v="23"/>
    <n v="4"/>
    <x v="23"/>
  </r>
  <r>
    <n v="2553"/>
    <s v="CA-2018-101042"/>
    <d v="2018-11-19T00:00:00"/>
    <d v="2018-11-23T00:00:00"/>
    <s v="Standard Class"/>
    <s v="AB-10105"/>
    <s v="Adrian Barton"/>
    <s v="Consumer"/>
    <s v="United States"/>
    <s v="Henderson"/>
    <s v="Kentucky"/>
    <n v="42420"/>
    <x v="0"/>
    <s v="OFF-BI-10000088"/>
    <x v="1"/>
    <s v="Binders"/>
    <s v="GBC Imprintable Covers"/>
    <n v="21.96"/>
    <n v="3"/>
    <n v="0.2"/>
    <n v="6.15"/>
    <n v="2"/>
    <x v="23"/>
    <n v="4"/>
    <x v="23"/>
  </r>
  <r>
    <n v="2554"/>
    <s v="CA-2017-155439"/>
    <d v="2017-09-14T00:00:00"/>
    <d v="2017-09-18T00:00:00"/>
    <s v="Standard Class"/>
    <s v="PN-18775"/>
    <s v="Parhena Norris"/>
    <s v="Home Office"/>
    <s v="United States"/>
    <s v="Columbia"/>
    <s v="South Carolina"/>
    <n v="29203"/>
    <x v="0"/>
    <s v="OFF-PA-10000029"/>
    <x v="1"/>
    <s v="Paper"/>
    <s v="Xerox 224"/>
    <n v="25.92"/>
    <n v="8"/>
    <n v="0"/>
    <n v="1.3"/>
    <n v="1"/>
    <x v="21"/>
    <n v="3"/>
    <x v="21"/>
  </r>
  <r>
    <n v="2555"/>
    <s v="CA-2017-118626"/>
    <d v="2017-08-15T00:00:00"/>
    <d v="2017-08-20T00:00:00"/>
    <s v="Standard Class"/>
    <s v="JC-15775"/>
    <s v="John Castell"/>
    <s v="Consumer"/>
    <s v="United States"/>
    <s v="Tallahassee"/>
    <s v="Florida"/>
    <n v="32303"/>
    <x v="0"/>
    <s v="TEC-PH-10000369"/>
    <x v="2"/>
    <s v="Phones"/>
    <s v="HTC One Mini"/>
    <n v="705.54399999999998"/>
    <n v="3"/>
    <n v="0.2"/>
    <n v="148.16"/>
    <n v="1"/>
    <x v="28"/>
    <n v="3"/>
    <x v="28"/>
  </r>
  <r>
    <n v="2556"/>
    <s v="CA-2016-111458"/>
    <d v="2016-09-26T00:00:00"/>
    <d v="2016-09-30T00:00:00"/>
    <s v="Standard Class"/>
    <s v="PF-19165"/>
    <s v="Philip Fox"/>
    <s v="Consumer"/>
    <s v="United States"/>
    <s v="New York City"/>
    <s v="New York"/>
    <n v="10035"/>
    <x v="3"/>
    <s v="TEC-AC-10001590"/>
    <x v="2"/>
    <s v="Accessories"/>
    <s v="Dell Slim USB Multimedia Keyboard"/>
    <n v="50"/>
    <n v="10"/>
    <n v="0.1"/>
    <n v="3.5"/>
    <n v="1"/>
    <x v="11"/>
    <n v="3"/>
    <x v="11"/>
  </r>
  <r>
    <n v="2557"/>
    <s v="US-2017-126844"/>
    <d v="2017-10-08T00:00:00"/>
    <d v="2017-10-14T00:00:00"/>
    <s v="Standard Class"/>
    <s v="BW-11110"/>
    <s v="Bart Watters"/>
    <s v="Corporate"/>
    <s v="United States"/>
    <s v="Houston"/>
    <s v="Texas"/>
    <n v="77070"/>
    <x v="2"/>
    <s v="FUR-FU-10004909"/>
    <x v="0"/>
    <s v="Furnishings"/>
    <s v="Contemporary Wood/Metal Frame"/>
    <n v="51.712000000000003"/>
    <n v="4"/>
    <n v="0.2"/>
    <n v="5.69"/>
    <n v="1"/>
    <x v="32"/>
    <n v="4"/>
    <x v="32"/>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n v="6.992"/>
    <n v="8"/>
    <n v="0.2"/>
    <n v="1.75"/>
    <n v="1"/>
    <x v="29"/>
    <n v="1"/>
    <x v="29"/>
  </r>
  <r>
    <n v="2559"/>
    <s v="CA-2016-147788"/>
    <d v="2016-05-31T00:00:00"/>
    <d v="2016-06-04T00:00:00"/>
    <s v="Standard Class"/>
    <s v="TM-21010"/>
    <s v="Tamara Manning"/>
    <s v="Consumer"/>
    <s v="United States"/>
    <s v="Orem"/>
    <s v="Utah"/>
    <n v="84057"/>
    <x v="1"/>
    <s v="FUR-BO-10004357"/>
    <x v="0"/>
    <s v="Bookcases"/>
    <s v="O'Sullivan Living Dimensions 3-Shelf Bookcases"/>
    <n v="1406.86"/>
    <n v="10"/>
    <n v="0.2"/>
    <n v="154.75"/>
    <n v="3"/>
    <x v="33"/>
    <n v="2"/>
    <x v="33"/>
  </r>
  <r>
    <n v="2560"/>
    <s v="CA-2016-147788"/>
    <d v="2016-05-31T00:00:00"/>
    <d v="2016-06-04T00:00:00"/>
    <s v="Standard Class"/>
    <s v="TM-21010"/>
    <s v="Tamara Manning"/>
    <s v="Consumer"/>
    <s v="United States"/>
    <s v="Orem"/>
    <s v="Utah"/>
    <n v="84057"/>
    <x v="1"/>
    <s v="OFF-LA-10003766"/>
    <x v="1"/>
    <s v="Labels"/>
    <s v="Self-Adhesive Removable Labels"/>
    <n v="15.75"/>
    <n v="6"/>
    <n v="0.3"/>
    <n v="-2.68"/>
    <n v="3"/>
    <x v="33"/>
    <n v="2"/>
    <x v="33"/>
  </r>
  <r>
    <n v="2561"/>
    <s v="CA-2016-147788"/>
    <d v="2016-05-31T00:00:00"/>
    <d v="2016-06-04T00:00:00"/>
    <s v="Standard Class"/>
    <s v="TM-21010"/>
    <s v="Tamara Manning"/>
    <s v="Consumer"/>
    <s v="United States"/>
    <s v="Orem"/>
    <s v="Utah"/>
    <n v="84057"/>
    <x v="1"/>
    <s v="OFF-ST-10000046"/>
    <x v="1"/>
    <s v="Storage"/>
    <s v="Fellowes Super Stor/Drawer Files"/>
    <n v="323.10000000000002"/>
    <n v="7"/>
    <n v="0.3"/>
    <n v="-109.85"/>
    <n v="3"/>
    <x v="33"/>
    <n v="2"/>
    <x v="33"/>
  </r>
  <r>
    <n v="2562"/>
    <s v="CA-2016-144288"/>
    <d v="2016-12-25T00:00:00"/>
    <d v="2016-12-31T00:00:00"/>
    <s v="Standard Class"/>
    <s v="MB-17305"/>
    <s v="Maria Bertelson"/>
    <s v="Consumer"/>
    <s v="United States"/>
    <s v="Nashville"/>
    <s v="Tennessee"/>
    <n v="37211"/>
    <x v="0"/>
    <s v="OFF-LA-10003190"/>
    <x v="1"/>
    <s v="Labels"/>
    <s v="Avery 474"/>
    <n v="9.2159999999999993"/>
    <n v="8"/>
    <n v="0.2"/>
    <n v="1.29"/>
    <n v="2"/>
    <x v="14"/>
    <n v="4"/>
    <x v="14"/>
  </r>
  <r>
    <n v="2563"/>
    <s v="CA-2016-144288"/>
    <d v="2016-12-25T00:00:00"/>
    <d v="2016-12-31T00:00:00"/>
    <s v="Standard Class"/>
    <s v="MB-17305"/>
    <s v="Maria Bertelson"/>
    <s v="Consumer"/>
    <s v="United States"/>
    <s v="Nashville"/>
    <s v="Tennessee"/>
    <n v="37211"/>
    <x v="0"/>
    <s v="OFF-PA-10002787"/>
    <x v="1"/>
    <s v="Paper"/>
    <s v="Xerox 227"/>
    <n v="10.368"/>
    <n v="3"/>
    <n v="0"/>
    <n v="1.04"/>
    <n v="2"/>
    <x v="14"/>
    <n v="4"/>
    <x v="14"/>
  </r>
  <r>
    <n v="2564"/>
    <s v="CA-2016-110632"/>
    <d v="2016-03-17T00:00:00"/>
    <d v="2016-03-22T00:00:00"/>
    <s v="Second Class"/>
    <s v="HR-14830"/>
    <s v="Harold Ryan"/>
    <s v="Corporate"/>
    <s v="United States"/>
    <s v="New York City"/>
    <s v="New York"/>
    <n v="10009"/>
    <x v="3"/>
    <s v="TEC-AC-10000387"/>
    <x v="2"/>
    <s v="Accessories"/>
    <s v="KeyTronicÂ KT800P2 -Â KeyboardÂ - Black"/>
    <n v="15.02"/>
    <n v="10"/>
    <n v="0"/>
    <n v="4.66"/>
    <n v="2"/>
    <x v="29"/>
    <n v="1"/>
    <x v="29"/>
  </r>
  <r>
    <n v="2565"/>
    <s v="CA-2016-110632"/>
    <d v="2016-03-17T00:00:00"/>
    <d v="2016-03-22T00:00:00"/>
    <s v="Second Class"/>
    <s v="HR-14830"/>
    <s v="Harold Ryan"/>
    <s v="Corporate"/>
    <s v="United States"/>
    <s v="New York City"/>
    <s v="New York"/>
    <n v="10009"/>
    <x v="3"/>
    <s v="OFF-ST-10001291"/>
    <x v="1"/>
    <s v="Storage"/>
    <s v="Tenex Personal Self-Stacking Standard File Box, Black/Gray"/>
    <n v="33.82"/>
    <n v="9"/>
    <n v="0"/>
    <n v="4.7300000000000004"/>
    <n v="2"/>
    <x v="29"/>
    <n v="1"/>
    <x v="29"/>
  </r>
  <r>
    <n v="2566"/>
    <s v="CA-2018-109589"/>
    <d v="2018-12-21T00:00:00"/>
    <d v="2018-12-24T00:00:00"/>
    <s v="First Class"/>
    <s v="BD-11635"/>
    <s v="Brian Derr"/>
    <s v="Consumer"/>
    <s v="United States"/>
    <s v="Bowling Green"/>
    <s v="Kentucky"/>
    <n v="42104"/>
    <x v="0"/>
    <s v="TEC-AC-10003116"/>
    <x v="2"/>
    <s v="Accessories"/>
    <s v="Memorex Froggy Flash Drive 8 GB"/>
    <n v="71"/>
    <n v="7"/>
    <n v="0.3"/>
    <n v="-9.94"/>
    <n v="1"/>
    <x v="22"/>
    <n v="4"/>
    <x v="22"/>
  </r>
  <r>
    <n v="2567"/>
    <s v="CA-2018-123967"/>
    <d v="2018-11-01T00:00:00"/>
    <d v="2018-11-03T00:00:00"/>
    <s v="Second Class"/>
    <s v="SF-20200"/>
    <s v="Sarah Foster"/>
    <s v="Consumer"/>
    <s v="United States"/>
    <s v="Bellingham"/>
    <s v="Washington"/>
    <n v="98226"/>
    <x v="1"/>
    <s v="OFF-BI-10001308"/>
    <x v="1"/>
    <s v="Binders"/>
    <s v="GBC Standard Plastic Binding Systems' Combs"/>
    <n v="25.12"/>
    <n v="7"/>
    <n v="0.2"/>
    <n v="7.28"/>
    <n v="2"/>
    <x v="23"/>
    <n v="4"/>
    <x v="23"/>
  </r>
  <r>
    <n v="2568"/>
    <s v="CA-2018-123967"/>
    <d v="2018-11-01T00:00:00"/>
    <d v="2018-11-03T00:00:00"/>
    <s v="Second Class"/>
    <s v="SF-20200"/>
    <s v="Sarah Foster"/>
    <s v="Consumer"/>
    <s v="United States"/>
    <s v="Bellingham"/>
    <s v="Washington"/>
    <n v="98226"/>
    <x v="1"/>
    <s v="FUR-TA-10003954"/>
    <x v="0"/>
    <s v="Tables"/>
    <s v="Hon 94000 Series Round Tables"/>
    <n v="2665.62"/>
    <n v="1"/>
    <n v="0"/>
    <n v="479.81"/>
    <n v="2"/>
    <x v="23"/>
    <n v="4"/>
    <x v="23"/>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n v="478.08"/>
    <n v="1"/>
    <n v="0"/>
    <n v="152.99"/>
    <n v="1"/>
    <x v="15"/>
    <n v="3"/>
    <x v="15"/>
  </r>
  <r>
    <n v="2570"/>
    <s v="CA-2018-134404"/>
    <d v="2018-12-27T00:00:00"/>
    <d v="2018-12-27T00:00:00"/>
    <s v="Same Day"/>
    <s v="DR-12880"/>
    <s v="Dan Reichenbach"/>
    <s v="Corporate"/>
    <s v="United States"/>
    <s v="Newark"/>
    <s v="Ohio"/>
    <n v="43055"/>
    <x v="3"/>
    <s v="TEC-PH-10000576"/>
    <x v="2"/>
    <s v="Phones"/>
    <s v="AT&amp;T 1080 Corded phone"/>
    <n v="164.38800000000001"/>
    <n v="1"/>
    <n v="0"/>
    <n v="52.6"/>
    <n v="2"/>
    <x v="22"/>
    <n v="4"/>
    <x v="22"/>
  </r>
  <r>
    <n v="2571"/>
    <s v="CA-2018-134404"/>
    <d v="2018-12-27T00:00:00"/>
    <d v="2018-12-27T00:00:00"/>
    <s v="Same Day"/>
    <s v="DR-12880"/>
    <s v="Dan Reichenbach"/>
    <s v="Corporate"/>
    <s v="United States"/>
    <s v="Newark"/>
    <s v="Ohio"/>
    <n v="43055"/>
    <x v="3"/>
    <s v="OFF-AR-10004441"/>
    <x v="1"/>
    <s v="Art"/>
    <s v="BIC Brite Liner Highlighters"/>
    <n v="13.247999999999999"/>
    <n v="10"/>
    <n v="0.2"/>
    <n v="0.79"/>
    <n v="2"/>
    <x v="22"/>
    <n v="4"/>
    <x v="22"/>
  </r>
  <r>
    <n v="2572"/>
    <s v="CA-2018-109778"/>
    <d v="2018-07-16T00:00:00"/>
    <d v="2018-07-21T00:00:00"/>
    <s v="Standard Class"/>
    <s v="VM-21685"/>
    <s v="Valerie Mitchum"/>
    <s v="Home Office"/>
    <s v="United States"/>
    <s v="Woodstock"/>
    <s v="Illinois"/>
    <n v="60098"/>
    <x v="2"/>
    <s v="OFF-AR-10003759"/>
    <x v="1"/>
    <s v="Art"/>
    <s v="Crayola Anti Dust Chalk, 12/Pack"/>
    <n v="2.9119999999999999"/>
    <n v="1"/>
    <n v="0"/>
    <n v="0.99"/>
    <n v="1"/>
    <x v="10"/>
    <n v="3"/>
    <x v="10"/>
  </r>
  <r>
    <n v="2573"/>
    <s v="CA-2017-155845"/>
    <d v="2017-08-12T00:00:00"/>
    <d v="2017-08-15T00:00:00"/>
    <s v="Second Class"/>
    <s v="CM-12235"/>
    <s v="Chris McAfee"/>
    <s v="Consumer"/>
    <s v="United States"/>
    <s v="Carrollton"/>
    <s v="Texas"/>
    <n v="75007"/>
    <x v="2"/>
    <s v="TEC-AC-10004145"/>
    <x v="2"/>
    <s v="Accessories"/>
    <s v="Logitech diNovo Edge Keyboard"/>
    <n v="1399.944"/>
    <n v="7"/>
    <n v="0.3"/>
    <n v="-307.99"/>
    <n v="1"/>
    <x v="28"/>
    <n v="3"/>
    <x v="28"/>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n v="526.45000000000005"/>
    <n v="1"/>
    <n v="0.2"/>
    <n v="31.59"/>
    <n v="1"/>
    <x v="10"/>
    <n v="3"/>
    <x v="10"/>
  </r>
  <r>
    <n v="2575"/>
    <s v="CA-2015-129091"/>
    <d v="2015-11-22T00:00:00"/>
    <d v="2015-11-27T00:00:00"/>
    <s v="Standard Class"/>
    <s v="RA-19885"/>
    <s v="Ruben Ausman"/>
    <s v="Corporate"/>
    <s v="United States"/>
    <s v="Columbus"/>
    <s v="Georgia"/>
    <n v="31907"/>
    <x v="0"/>
    <s v="OFF-EN-10004955"/>
    <x v="1"/>
    <s v="Envelopes"/>
    <s v="Fashion Color Clasp Envelopes"/>
    <n v="16.23"/>
    <n v="8"/>
    <n v="0.2"/>
    <n v="1.79"/>
    <n v="4"/>
    <x v="7"/>
    <n v="4"/>
    <x v="7"/>
  </r>
  <r>
    <n v="2576"/>
    <s v="CA-2015-129091"/>
    <d v="2015-11-22T00:00:00"/>
    <d v="2015-11-27T00:00:00"/>
    <s v="Standard Class"/>
    <s v="RA-19885"/>
    <s v="Ruben Ausman"/>
    <s v="Corporate"/>
    <s v="United States"/>
    <s v="Columbus"/>
    <s v="Georgia"/>
    <n v="31907"/>
    <x v="0"/>
    <s v="OFF-BI-10001071"/>
    <x v="1"/>
    <s v="Binders"/>
    <s v="GBC ProClick Punch Binding System"/>
    <n v="319.89999999999998"/>
    <n v="9"/>
    <n v="0.2"/>
    <n v="41.59"/>
    <n v="4"/>
    <x v="7"/>
    <n v="4"/>
    <x v="7"/>
  </r>
  <r>
    <n v="2577"/>
    <s v="CA-2015-129091"/>
    <d v="2015-11-22T00:00:00"/>
    <d v="2015-11-27T00:00:00"/>
    <s v="Standard Class"/>
    <s v="RA-19885"/>
    <s v="Ruben Ausman"/>
    <s v="Corporate"/>
    <s v="United States"/>
    <s v="Columbus"/>
    <s v="Georgia"/>
    <n v="31907"/>
    <x v="0"/>
    <s v="OFF-EN-10001990"/>
    <x v="1"/>
    <s v="Envelopes"/>
    <s v="Staple envelope"/>
    <n v="11.36"/>
    <n v="8"/>
    <n v="0.1"/>
    <n v="3.86"/>
    <n v="4"/>
    <x v="7"/>
    <n v="4"/>
    <x v="7"/>
  </r>
  <r>
    <n v="2578"/>
    <s v="CA-2015-129091"/>
    <d v="2015-11-22T00:00:00"/>
    <d v="2015-11-27T00:00:00"/>
    <s v="Standard Class"/>
    <s v="RA-19885"/>
    <s v="Ruben Ausman"/>
    <s v="Corporate"/>
    <s v="United States"/>
    <s v="Columbus"/>
    <s v="Georgia"/>
    <n v="31907"/>
    <x v="0"/>
    <s v="OFF-AP-10002734"/>
    <x v="1"/>
    <s v="Appliances"/>
    <s v="Holmes Harmony HEPA Air Purifier for 17 x 20 Room"/>
    <n v="675.12"/>
    <n v="1"/>
    <n v="0.1"/>
    <n v="94.52"/>
    <n v="4"/>
    <x v="7"/>
    <n v="4"/>
    <x v="7"/>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n v="62.82"/>
    <n v="8"/>
    <n v="0.1"/>
    <n v="6.28"/>
    <n v="7"/>
    <x v="46"/>
    <n v="1"/>
    <x v="46"/>
  </r>
  <r>
    <n v="2580"/>
    <s v="US-2015-155502"/>
    <d v="2015-01-26T00:00:00"/>
    <d v="2015-01-31T00:00:00"/>
    <s v="Standard Class"/>
    <s v="SD-20485"/>
    <s v="Shirley Daniels"/>
    <s v="Home Office"/>
    <s v="United States"/>
    <s v="Alexandria"/>
    <s v="Virginia"/>
    <n v="22304"/>
    <x v="0"/>
    <s v="OFF-ST-10004337"/>
    <x v="1"/>
    <s v="Storage"/>
    <s v="SAFCO Commercial Wire Shelving, 72h"/>
    <n v="489.92"/>
    <n v="6"/>
    <n v="0"/>
    <n v="146.97999999999999"/>
    <n v="7"/>
    <x v="46"/>
    <n v="1"/>
    <x v="46"/>
  </r>
  <r>
    <n v="2581"/>
    <s v="US-2015-155502"/>
    <d v="2015-01-26T00:00:00"/>
    <d v="2015-01-31T00:00:00"/>
    <s v="Standard Class"/>
    <s v="SD-20485"/>
    <s v="Shirley Daniels"/>
    <s v="Home Office"/>
    <s v="United States"/>
    <s v="Alexandria"/>
    <s v="Virginia"/>
    <n v="22304"/>
    <x v="0"/>
    <s v="OFF-PA-10003072"/>
    <x v="1"/>
    <s v="Paper"/>
    <s v="Eureka Recycled Copy Paper 8 1/2&quot; x 11&quot;, Ream"/>
    <n v="19.440000000000001"/>
    <n v="4"/>
    <n v="0.3"/>
    <n v="-1.17"/>
    <n v="7"/>
    <x v="46"/>
    <n v="1"/>
    <x v="46"/>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n v="16.68"/>
    <n v="9"/>
    <n v="0.3"/>
    <n v="-3.84"/>
    <n v="7"/>
    <x v="46"/>
    <n v="1"/>
    <x v="46"/>
  </r>
  <r>
    <n v="2583"/>
    <s v="US-2015-155502"/>
    <d v="2015-01-26T00:00:00"/>
    <d v="2015-01-31T00:00:00"/>
    <s v="Standard Class"/>
    <s v="SD-20485"/>
    <s v="Shirley Daniels"/>
    <s v="Home Office"/>
    <s v="United States"/>
    <s v="Alexandria"/>
    <s v="Virginia"/>
    <n v="22304"/>
    <x v="0"/>
    <s v="TEC-PH-10004833"/>
    <x v="2"/>
    <s v="Phones"/>
    <s v="Macally Suction Cup Mount"/>
    <n v="155.35"/>
    <n v="6"/>
    <n v="0"/>
    <n v="13.98"/>
    <n v="7"/>
    <x v="46"/>
    <n v="1"/>
    <x v="46"/>
  </r>
  <r>
    <n v="2584"/>
    <s v="US-2015-155502"/>
    <d v="2015-01-26T00:00:00"/>
    <d v="2015-01-31T00:00:00"/>
    <s v="Standard Class"/>
    <s v="SD-20485"/>
    <s v="Shirley Daniels"/>
    <s v="Home Office"/>
    <s v="United States"/>
    <s v="Alexandria"/>
    <s v="Virginia"/>
    <n v="22304"/>
    <x v="0"/>
    <s v="FUR-FU-10001847"/>
    <x v="0"/>
    <s v="Furnishings"/>
    <s v="Eldon Image Series Black Desk Accessories"/>
    <n v="12.42"/>
    <n v="10"/>
    <n v="0"/>
    <n v="2.2400000000000002"/>
    <n v="7"/>
    <x v="46"/>
    <n v="1"/>
    <x v="46"/>
  </r>
  <r>
    <n v="2585"/>
    <s v="US-2015-155502"/>
    <d v="2015-01-26T00:00:00"/>
    <d v="2015-01-31T00:00:00"/>
    <s v="Standard Class"/>
    <s v="SD-20485"/>
    <s v="Shirley Daniels"/>
    <s v="Home Office"/>
    <s v="United States"/>
    <s v="Alexandria"/>
    <s v="Virginia"/>
    <n v="22304"/>
    <x v="0"/>
    <s v="TEC-PH-10002103"/>
    <x v="2"/>
    <s v="Phones"/>
    <s v="Jabra SPEAK 410"/>
    <n v="187.98"/>
    <n v="3"/>
    <n v="0"/>
    <n v="45.12"/>
    <n v="7"/>
    <x v="46"/>
    <n v="1"/>
    <x v="46"/>
  </r>
  <r>
    <n v="2586"/>
    <s v="CA-2016-121041"/>
    <d v="2016-11-03T00:00:00"/>
    <d v="2016-11-10T00:00:00"/>
    <s v="Standard Class"/>
    <s v="CS-12250"/>
    <s v="Chris Selesnick"/>
    <s v="Corporate"/>
    <s v="United States"/>
    <s v="Haltom City"/>
    <s v="Texas"/>
    <n v="76117"/>
    <x v="2"/>
    <s v="OFF-EN-10001137"/>
    <x v="1"/>
    <s v="Envelopes"/>
    <s v="#10 Gummed Flap White Envelopes, 100/Box"/>
    <n v="6.6079999999999997"/>
    <n v="9"/>
    <n v="0.2"/>
    <n v="0.66"/>
    <n v="1"/>
    <x v="6"/>
    <n v="4"/>
    <x v="6"/>
  </r>
  <r>
    <n v="2587"/>
    <s v="CA-2018-131695"/>
    <d v="2018-06-30T00:00:00"/>
    <d v="2018-07-06T00:00:00"/>
    <s v="Standard Class"/>
    <s v="RA-19285"/>
    <s v="Ralph Arnett"/>
    <s v="Consumer"/>
    <s v="United States"/>
    <s v="New York City"/>
    <s v="New York"/>
    <n v="10024"/>
    <x v="3"/>
    <s v="OFF-ST-10001476"/>
    <x v="1"/>
    <s v="Storage"/>
    <s v="Steel Personal Filing/Posting Tote"/>
    <n v="248.57"/>
    <n v="10"/>
    <n v="0"/>
    <n v="47.23"/>
    <n v="2"/>
    <x v="27"/>
    <n v="2"/>
    <x v="27"/>
  </r>
  <r>
    <n v="2588"/>
    <s v="CA-2018-131695"/>
    <d v="2018-06-30T00:00:00"/>
    <d v="2018-07-06T00:00:00"/>
    <s v="Standard Class"/>
    <s v="RA-19285"/>
    <s v="Ralph Arnett"/>
    <s v="Consumer"/>
    <s v="United States"/>
    <s v="New York City"/>
    <s v="New York"/>
    <n v="10024"/>
    <x v="3"/>
    <s v="FUR-FU-10002045"/>
    <x v="0"/>
    <s v="Furnishings"/>
    <s v="Executive Impressions 14&quot;"/>
    <n v="22.23"/>
    <n v="10"/>
    <n v="0.2"/>
    <n v="1.78"/>
    <n v="2"/>
    <x v="27"/>
    <n v="2"/>
    <x v="27"/>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n v="5.98"/>
    <n v="9"/>
    <n v="0.3"/>
    <n v="-0.78"/>
    <n v="2"/>
    <x v="35"/>
    <n v="2"/>
    <x v="35"/>
  </r>
  <r>
    <n v="2590"/>
    <s v="CA-2017-137729"/>
    <d v="2017-05-05T00:00:00"/>
    <d v="2017-05-09T00:00:00"/>
    <s v="Standard Class"/>
    <s v="BF-11005"/>
    <s v="Barry Franz"/>
    <s v="Home Office"/>
    <s v="United States"/>
    <s v="Los Angeles"/>
    <s v="California"/>
    <n v="90004"/>
    <x v="1"/>
    <s v="TEC-PH-10001433"/>
    <x v="2"/>
    <s v="Phones"/>
    <s v="Cisco Small Business SPA 502G VoIP phone"/>
    <n v="246.16800000000001"/>
    <n v="3"/>
    <n v="0.1"/>
    <n v="19.690000000000001"/>
    <n v="2"/>
    <x v="35"/>
    <n v="2"/>
    <x v="35"/>
  </r>
  <r>
    <n v="2591"/>
    <s v="US-2017-115455"/>
    <d v="2017-09-08T00:00:00"/>
    <d v="2017-09-14T00:00:00"/>
    <s v="Standard Class"/>
    <s v="SE-20110"/>
    <s v="Sanjit Engle"/>
    <s v="Consumer"/>
    <s v="United States"/>
    <s v="Wheeling"/>
    <s v="Illinois"/>
    <n v="60090"/>
    <x v="2"/>
    <s v="FUR-FU-10004671"/>
    <x v="0"/>
    <s v="Furnishings"/>
    <s v="Executive Impressions 12&quot; Wall Clock"/>
    <n v="14.135999999999999"/>
    <n v="1"/>
    <n v="0.1"/>
    <n v="3.11"/>
    <n v="2"/>
    <x v="21"/>
    <n v="3"/>
    <x v="21"/>
  </r>
  <r>
    <n v="2592"/>
    <s v="US-2017-115455"/>
    <d v="2017-09-08T00:00:00"/>
    <d v="2017-09-14T00:00:00"/>
    <s v="Standard Class"/>
    <s v="SE-20110"/>
    <s v="Sanjit Engle"/>
    <s v="Consumer"/>
    <s v="United States"/>
    <s v="Wheeling"/>
    <s v="Illinois"/>
    <n v="60090"/>
    <x v="2"/>
    <s v="FUR-TA-10003569"/>
    <x v="0"/>
    <s v="Tables"/>
    <s v="Bretford CR8500 Series Meeting Room Furniture"/>
    <n v="601.47"/>
    <n v="2"/>
    <n v="0"/>
    <n v="198.49"/>
    <n v="2"/>
    <x v="21"/>
    <n v="3"/>
    <x v="21"/>
  </r>
  <r>
    <n v="2593"/>
    <s v="CA-2018-128300"/>
    <d v="2018-11-24T00:00:00"/>
    <d v="2018-11-26T00:00:00"/>
    <s v="Second Class"/>
    <s v="RS-19765"/>
    <s v="Roland Schwarz"/>
    <s v="Corporate"/>
    <s v="United States"/>
    <s v="Summerville"/>
    <s v="South Carolina"/>
    <n v="29483"/>
    <x v="0"/>
    <s v="TEC-PH-10002807"/>
    <x v="2"/>
    <s v="Phones"/>
    <s v="Motorla HX550 Universal Bluetooth Headset"/>
    <n v="79.099999999999994"/>
    <n v="10"/>
    <n v="0.1"/>
    <n v="13.45"/>
    <n v="2"/>
    <x v="23"/>
    <n v="4"/>
    <x v="23"/>
  </r>
  <r>
    <n v="2594"/>
    <s v="CA-2018-128300"/>
    <d v="2018-11-24T00:00:00"/>
    <d v="2018-11-26T00:00:00"/>
    <s v="Second Class"/>
    <s v="RS-19765"/>
    <s v="Roland Schwarz"/>
    <s v="Corporate"/>
    <s v="United States"/>
    <s v="Summerville"/>
    <s v="South Carolina"/>
    <n v="29483"/>
    <x v="0"/>
    <s v="OFF-BI-10001597"/>
    <x v="1"/>
    <s v="Binders"/>
    <s v="Wilson Jones Ledger-Size, Piano-Hinge Binder, 2&quot;, Blue"/>
    <n v="327.84"/>
    <n v="7"/>
    <n v="0"/>
    <n v="45.9"/>
    <n v="2"/>
    <x v="23"/>
    <n v="4"/>
    <x v="23"/>
  </r>
  <r>
    <n v="2595"/>
    <s v="CA-2018-149048"/>
    <d v="2018-05-13T00:00:00"/>
    <d v="2018-05-17T00:00:00"/>
    <s v="Standard Class"/>
    <s v="BM-11650"/>
    <s v="Brian Moss"/>
    <s v="Corporate"/>
    <s v="United States"/>
    <s v="Columbus"/>
    <s v="Indiana"/>
    <n v="47201"/>
    <x v="2"/>
    <s v="OFF-EN-10003296"/>
    <x v="1"/>
    <s v="Envelopes"/>
    <s v="Tyvek Side-Opening Peel &amp; Seel Expanding Envelopes"/>
    <n v="180.96"/>
    <n v="4"/>
    <n v="0"/>
    <n v="25.33"/>
    <n v="5"/>
    <x v="24"/>
    <n v="2"/>
    <x v="24"/>
  </r>
  <r>
    <n v="2596"/>
    <s v="CA-2018-149048"/>
    <d v="2018-05-13T00:00:00"/>
    <d v="2018-05-17T00:00:00"/>
    <s v="Standard Class"/>
    <s v="BM-11650"/>
    <s v="Brian Moss"/>
    <s v="Corporate"/>
    <s v="United States"/>
    <s v="Columbus"/>
    <s v="Indiana"/>
    <n v="47201"/>
    <x v="2"/>
    <s v="OFF-BI-10004632"/>
    <x v="1"/>
    <s v="Binders"/>
    <s v="Ibico Hi-Tech Manual Binding System"/>
    <n v="914.97"/>
    <n v="1"/>
    <n v="0"/>
    <n v="301.94"/>
    <n v="5"/>
    <x v="24"/>
    <n v="2"/>
    <x v="24"/>
  </r>
  <r>
    <n v="2597"/>
    <s v="CA-2018-149048"/>
    <d v="2018-05-13T00:00:00"/>
    <d v="2018-05-17T00:00:00"/>
    <s v="Standard Class"/>
    <s v="BM-11650"/>
    <s v="Brian Moss"/>
    <s v="Corporate"/>
    <s v="United States"/>
    <s v="Columbus"/>
    <s v="Indiana"/>
    <n v="47201"/>
    <x v="2"/>
    <s v="TEC-PH-10002310"/>
    <x v="2"/>
    <s v="Phones"/>
    <s v="Plantronics Calisto P620-M USB Wireless Speakerphone System"/>
    <n v="587.97"/>
    <n v="6"/>
    <n v="0"/>
    <n v="70.56"/>
    <n v="5"/>
    <x v="24"/>
    <n v="2"/>
    <x v="24"/>
  </r>
  <r>
    <n v="2598"/>
    <s v="CA-2018-149048"/>
    <d v="2018-05-13T00:00:00"/>
    <d v="2018-05-17T00:00:00"/>
    <s v="Standard Class"/>
    <s v="BM-11650"/>
    <s v="Brian Moss"/>
    <s v="Corporate"/>
    <s v="United States"/>
    <s v="Columbus"/>
    <s v="Indiana"/>
    <n v="47201"/>
    <x v="2"/>
    <s v="OFF-ST-10000078"/>
    <x v="1"/>
    <s v="Storage"/>
    <s v="Tennsco 6- and 18-Compartment Lockers"/>
    <n v="530.34"/>
    <n v="10"/>
    <n v="0.2"/>
    <n v="53.03"/>
    <n v="5"/>
    <x v="24"/>
    <n v="2"/>
    <x v="24"/>
  </r>
  <r>
    <n v="2599"/>
    <s v="CA-2018-149048"/>
    <d v="2018-05-13T00:00:00"/>
    <d v="2018-05-17T00:00:00"/>
    <s v="Standard Class"/>
    <s v="BM-11650"/>
    <s v="Brian Moss"/>
    <s v="Corporate"/>
    <s v="United States"/>
    <s v="Columbus"/>
    <s v="Indiana"/>
    <n v="47201"/>
    <x v="2"/>
    <s v="OFF-PA-10001752"/>
    <x v="1"/>
    <s v="Paper"/>
    <s v="Hammermill CopyPlus Copy Paper (20Lb. and 84 Bright)"/>
    <n v="14.94"/>
    <n v="7"/>
    <n v="0"/>
    <n v="4.4800000000000004"/>
    <n v="5"/>
    <x v="24"/>
    <n v="2"/>
    <x v="24"/>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n v="121.94"/>
    <n v="3"/>
    <n v="0.3"/>
    <n v="-32.92"/>
    <n v="2"/>
    <x v="4"/>
    <n v="2"/>
    <x v="4"/>
  </r>
  <r>
    <n v="2601"/>
    <s v="CA-2018-108553"/>
    <d v="2018-04-23T00:00:00"/>
    <d v="2018-04-29T00:00:00"/>
    <s v="Standard Class"/>
    <s v="SK-19990"/>
    <s v="Sally Knutson"/>
    <s v="Consumer"/>
    <s v="United States"/>
    <s v="New York City"/>
    <s v="New York"/>
    <n v="10024"/>
    <x v="3"/>
    <s v="OFF-SU-10002573"/>
    <x v="1"/>
    <s v="Supplies"/>
    <s v="Acme 10&quot; Easy Grip Assistive Scissors"/>
    <n v="122.71"/>
    <n v="8"/>
    <n v="0.2"/>
    <n v="41.72"/>
    <n v="2"/>
    <x v="4"/>
    <n v="2"/>
    <x v="4"/>
  </r>
  <r>
    <n v="2602"/>
    <s v="CA-2017-165848"/>
    <d v="2017-06-04T00:00:00"/>
    <d v="2017-06-04T00:00:00"/>
    <s v="Same Day"/>
    <s v="EN-13780"/>
    <s v="Edward Nazzal"/>
    <s v="Consumer"/>
    <s v="United States"/>
    <s v="New York City"/>
    <s v="New York"/>
    <n v="10035"/>
    <x v="3"/>
    <s v="OFF-PA-10000349"/>
    <x v="1"/>
    <s v="Paper"/>
    <s v="Easy-staple paper"/>
    <n v="14.94"/>
    <n v="5"/>
    <n v="0.2"/>
    <n v="0.75"/>
    <n v="4"/>
    <x v="1"/>
    <n v="2"/>
    <x v="1"/>
  </r>
  <r>
    <n v="2603"/>
    <s v="CA-2017-165848"/>
    <d v="2017-06-04T00:00:00"/>
    <d v="2017-06-04T00:00:00"/>
    <s v="Same Day"/>
    <s v="EN-13780"/>
    <s v="Edward Nazzal"/>
    <s v="Consumer"/>
    <s v="United States"/>
    <s v="New York City"/>
    <s v="New York"/>
    <n v="10035"/>
    <x v="3"/>
    <s v="TEC-MA-10003356"/>
    <x v="2"/>
    <s v="Machines"/>
    <s v="Panasonic KX MC6040 Color Laser Multifunction Printer"/>
    <n v="1349.85"/>
    <n v="8"/>
    <n v="0"/>
    <n v="269.97000000000003"/>
    <n v="4"/>
    <x v="1"/>
    <n v="2"/>
    <x v="1"/>
  </r>
  <r>
    <n v="2604"/>
    <s v="CA-2017-165848"/>
    <d v="2017-06-04T00:00:00"/>
    <d v="2017-06-04T00:00:00"/>
    <s v="Same Day"/>
    <s v="EN-13780"/>
    <s v="Edward Nazzal"/>
    <s v="Consumer"/>
    <s v="United States"/>
    <s v="New York City"/>
    <s v="New York"/>
    <n v="10035"/>
    <x v="3"/>
    <s v="FUR-BO-10000362"/>
    <x v="0"/>
    <s v="Bookcases"/>
    <s v="Sauder Inglewood Library Bookcases"/>
    <n v="136.78399999999999"/>
    <n v="6"/>
    <n v="0"/>
    <n v="35.56"/>
    <n v="4"/>
    <x v="1"/>
    <n v="2"/>
    <x v="1"/>
  </r>
  <r>
    <n v="2605"/>
    <s v="CA-2017-165848"/>
    <d v="2017-06-04T00:00:00"/>
    <d v="2017-06-04T00:00:00"/>
    <s v="Same Day"/>
    <s v="EN-13780"/>
    <s v="Edward Nazzal"/>
    <s v="Consumer"/>
    <s v="United States"/>
    <s v="New York City"/>
    <s v="New York"/>
    <n v="10035"/>
    <x v="3"/>
    <s v="FUR-FU-10003878"/>
    <x v="0"/>
    <s v="Furnishings"/>
    <s v="Linden 10&quot; Round Wall Clock, Black"/>
    <n v="61.12"/>
    <n v="7"/>
    <n v="0.3"/>
    <n v="-16.5"/>
    <n v="4"/>
    <x v="1"/>
    <n v="2"/>
    <x v="1"/>
  </r>
  <r>
    <n v="2606"/>
    <s v="CA-2015-112718"/>
    <d v="2015-12-16T00:00:00"/>
    <d v="2015-12-21T00:00:00"/>
    <s v="Standard Class"/>
    <s v="KN-16450"/>
    <s v="Kean Nguyen"/>
    <s v="Corporate"/>
    <s v="United States"/>
    <s v="Jacksonville"/>
    <s v="Florida"/>
    <n v="32216"/>
    <x v="0"/>
    <s v="OFF-BI-10000591"/>
    <x v="1"/>
    <s v="Binders"/>
    <s v="Avery Binder Labels"/>
    <n v="1.167"/>
    <n v="3"/>
    <n v="0.3"/>
    <n v="-0.27"/>
    <n v="1"/>
    <x v="20"/>
    <n v="4"/>
    <x v="20"/>
  </r>
  <r>
    <n v="2607"/>
    <s v="CA-2017-154053"/>
    <d v="2017-03-04T00:00:00"/>
    <d v="2017-03-10T00:00:00"/>
    <s v="Standard Class"/>
    <s v="MG-17890"/>
    <s v="Michael Granlund"/>
    <s v="Home Office"/>
    <s v="United States"/>
    <s v="San Diego"/>
    <s v="California"/>
    <n v="92024"/>
    <x v="1"/>
    <s v="OFF-AR-10003727"/>
    <x v="1"/>
    <s v="Art"/>
    <s v="Berol Giant Pencil Sharpener"/>
    <n v="16.989999999999998"/>
    <n v="3"/>
    <n v="0.2"/>
    <n v="2.5499999999999998"/>
    <n v="1"/>
    <x v="17"/>
    <n v="1"/>
    <x v="17"/>
  </r>
  <r>
    <n v="2608"/>
    <s v="CA-2015-127446"/>
    <d v="2015-11-25T00:00:00"/>
    <d v="2015-11-30T00:00:00"/>
    <s v="Standard Class"/>
    <s v="MC-17590"/>
    <s v="Matt Collister"/>
    <s v="Corporate"/>
    <s v="United States"/>
    <s v="Arlington"/>
    <s v="Texas"/>
    <n v="76017"/>
    <x v="2"/>
    <s v="TEC-AC-10001635"/>
    <x v="2"/>
    <s v="Accessories"/>
    <s v="KeyTronicÂ KT400U2 -Â KeyboardÂ - Black"/>
    <n v="24.672000000000001"/>
    <n v="9"/>
    <n v="0"/>
    <n v="1.48"/>
    <n v="6"/>
    <x v="7"/>
    <n v="4"/>
    <x v="7"/>
  </r>
  <r>
    <n v="2609"/>
    <s v="CA-2015-127446"/>
    <d v="2015-11-25T00:00:00"/>
    <d v="2015-11-30T00:00:00"/>
    <s v="Standard Class"/>
    <s v="MC-17590"/>
    <s v="Matt Collister"/>
    <s v="Corporate"/>
    <s v="United States"/>
    <s v="Arlington"/>
    <s v="Texas"/>
    <n v="76017"/>
    <x v="2"/>
    <s v="OFF-LA-10001317"/>
    <x v="1"/>
    <s v="Labels"/>
    <s v="Avery 520"/>
    <n v="2.52"/>
    <n v="2"/>
    <n v="0"/>
    <n v="0.71"/>
    <n v="6"/>
    <x v="7"/>
    <n v="4"/>
    <x v="7"/>
  </r>
  <r>
    <n v="2610"/>
    <s v="CA-2015-127446"/>
    <d v="2015-11-25T00:00:00"/>
    <d v="2015-11-30T00:00:00"/>
    <s v="Standard Class"/>
    <s v="MC-17590"/>
    <s v="Matt Collister"/>
    <s v="Corporate"/>
    <s v="United States"/>
    <s v="Arlington"/>
    <s v="Texas"/>
    <n v="76017"/>
    <x v="2"/>
    <s v="FUR-TA-10000577"/>
    <x v="0"/>
    <s v="Tables"/>
    <s v="Bretford CR4500 Series Slim Rectangular Table"/>
    <n v="1218.7349999999999"/>
    <n v="6"/>
    <n v="0.2"/>
    <n v="304.68"/>
    <n v="6"/>
    <x v="7"/>
    <n v="4"/>
    <x v="7"/>
  </r>
  <r>
    <n v="2611"/>
    <s v="CA-2015-127446"/>
    <d v="2015-11-25T00:00:00"/>
    <d v="2015-11-30T00:00:00"/>
    <s v="Standard Class"/>
    <s v="MC-17590"/>
    <s v="Matt Collister"/>
    <s v="Corporate"/>
    <s v="United States"/>
    <s v="Arlington"/>
    <s v="Texas"/>
    <n v="76017"/>
    <x v="2"/>
    <s v="OFF-LA-10000248"/>
    <x v="1"/>
    <s v="Labels"/>
    <s v="Avery 52"/>
    <n v="5.9039999999999999"/>
    <n v="1"/>
    <n v="0.2"/>
    <n v="0.71"/>
    <n v="6"/>
    <x v="7"/>
    <n v="4"/>
    <x v="7"/>
  </r>
  <r>
    <n v="2612"/>
    <s v="CA-2015-127446"/>
    <d v="2015-11-25T00:00:00"/>
    <d v="2015-11-30T00:00:00"/>
    <s v="Standard Class"/>
    <s v="MC-17590"/>
    <s v="Matt Collister"/>
    <s v="Corporate"/>
    <s v="United States"/>
    <s v="Arlington"/>
    <s v="Texas"/>
    <n v="76017"/>
    <x v="2"/>
    <s v="OFF-PA-10000955"/>
    <x v="1"/>
    <s v="Paper"/>
    <s v="Southworth 25% Cotton Granite Paper &amp; Envelopes"/>
    <n v="15.696"/>
    <n v="6"/>
    <n v="0"/>
    <n v="3.61"/>
    <n v="6"/>
    <x v="7"/>
    <n v="4"/>
    <x v="7"/>
  </r>
  <r>
    <n v="2613"/>
    <s v="CA-2015-127446"/>
    <d v="2015-11-25T00:00:00"/>
    <d v="2015-11-30T00:00:00"/>
    <s v="Standard Class"/>
    <s v="MC-17590"/>
    <s v="Matt Collister"/>
    <s v="Corporate"/>
    <s v="United States"/>
    <s v="Arlington"/>
    <s v="Texas"/>
    <n v="76017"/>
    <x v="2"/>
    <s v="FUR-FU-10000221"/>
    <x v="0"/>
    <s v="Furnishings"/>
    <s v="Master Caster Door Stop, Brown"/>
    <n v="6.0960000000000001"/>
    <n v="3"/>
    <n v="0.1"/>
    <n v="1.95"/>
    <n v="6"/>
    <x v="7"/>
    <n v="4"/>
    <x v="7"/>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n v="8"/>
    <n v="0.2"/>
    <n v="9.56"/>
    <n v="1"/>
    <x v="25"/>
    <n v="2"/>
    <x v="25"/>
  </r>
  <r>
    <n v="2615"/>
    <s v="CA-2015-147298"/>
    <d v="2015-04-26T00:00:00"/>
    <d v="2015-05-03T00:00:00"/>
    <s v="Standard Class"/>
    <s v="AG-10300"/>
    <s v="Aleksandra Gannaway"/>
    <s v="Corporate"/>
    <s v="United States"/>
    <s v="Los Angeles"/>
    <s v="California"/>
    <n v="90049"/>
    <x v="1"/>
    <s v="FUR-CH-10004886"/>
    <x v="0"/>
    <s v="Chairs"/>
    <s v="Bevis Steel Folding Chairs"/>
    <n v="230.28"/>
    <n v="2"/>
    <n v="0.2"/>
    <n v="71.39"/>
    <n v="2"/>
    <x v="41"/>
    <n v="2"/>
    <x v="41"/>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n v="18.288"/>
    <n v="9"/>
    <n v="0"/>
    <n v="2.56"/>
    <n v="2"/>
    <x v="41"/>
    <n v="2"/>
    <x v="41"/>
  </r>
  <r>
    <n v="2617"/>
    <s v="CA-2018-147942"/>
    <d v="2018-04-01T00:00:00"/>
    <d v="2018-04-05T00:00:00"/>
    <s v="Standard Class"/>
    <s v="MS-17365"/>
    <s v="Maribeth Schnelling"/>
    <s v="Consumer"/>
    <s v="United States"/>
    <s v="San Francisco"/>
    <s v="California"/>
    <n v="94110"/>
    <x v="1"/>
    <s v="OFF-LA-10003663"/>
    <x v="1"/>
    <s v="Labels"/>
    <s v="Avery 498"/>
    <n v="5.78"/>
    <n v="5"/>
    <n v="0.2"/>
    <n v="1.97"/>
    <n v="2"/>
    <x v="4"/>
    <n v="2"/>
    <x v="4"/>
  </r>
  <r>
    <n v="2618"/>
    <s v="CA-2018-147942"/>
    <d v="2018-04-01T00:00:00"/>
    <d v="2018-04-05T00:00:00"/>
    <s v="Standard Class"/>
    <s v="MS-17365"/>
    <s v="Maribeth Schnelling"/>
    <s v="Consumer"/>
    <s v="United States"/>
    <s v="San Francisco"/>
    <s v="California"/>
    <n v="94110"/>
    <x v="1"/>
    <s v="OFF-BI-10001294"/>
    <x v="1"/>
    <s v="Binders"/>
    <s v="Fellowes Binding Cases"/>
    <n v="121.68"/>
    <n v="5"/>
    <n v="0"/>
    <n v="42.59"/>
    <n v="2"/>
    <x v="4"/>
    <n v="2"/>
    <x v="4"/>
  </r>
  <r>
    <n v="2619"/>
    <s v="CA-2018-115931"/>
    <d v="2018-12-22T00:00:00"/>
    <d v="2018-12-26T00:00:00"/>
    <s v="Standard Class"/>
    <s v="JM-15655"/>
    <s v="Jim Mitchum"/>
    <s v="Corporate"/>
    <s v="United States"/>
    <s v="Carlsbad"/>
    <s v="New Mexico"/>
    <n v="88220"/>
    <x v="1"/>
    <s v="OFF-AR-10000369"/>
    <x v="1"/>
    <s v="Art"/>
    <s v="Design Ebony Sketching Pencil"/>
    <n v="4.17"/>
    <n v="8"/>
    <n v="0"/>
    <n v="1.33"/>
    <n v="4"/>
    <x v="22"/>
    <n v="4"/>
    <x v="22"/>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5"/>
    <n v="0"/>
    <n v="7.37"/>
    <n v="4"/>
    <x v="22"/>
    <n v="4"/>
    <x v="22"/>
  </r>
  <r>
    <n v="2621"/>
    <s v="CA-2018-115931"/>
    <d v="2018-12-22T00:00:00"/>
    <d v="2018-12-26T00:00:00"/>
    <s v="Standard Class"/>
    <s v="JM-15655"/>
    <s v="Jim Mitchum"/>
    <s v="Corporate"/>
    <s v="United States"/>
    <s v="Carlsbad"/>
    <s v="New Mexico"/>
    <n v="88220"/>
    <x v="1"/>
    <s v="OFF-ST-10000876"/>
    <x v="1"/>
    <s v="Storage"/>
    <s v="Eldon Simplefile Box Office"/>
    <n v="37.32"/>
    <n v="4"/>
    <n v="0.2"/>
    <n v="10.82"/>
    <n v="4"/>
    <x v="22"/>
    <n v="4"/>
    <x v="22"/>
  </r>
  <r>
    <n v="2622"/>
    <s v="CA-2018-115931"/>
    <d v="2018-12-22T00:00:00"/>
    <d v="2018-12-26T00:00:00"/>
    <s v="Standard Class"/>
    <s v="JM-15655"/>
    <s v="Jim Mitchum"/>
    <s v="Corporate"/>
    <s v="United States"/>
    <s v="Carlsbad"/>
    <s v="New Mexico"/>
    <n v="88220"/>
    <x v="1"/>
    <s v="OFF-LA-10001404"/>
    <x v="1"/>
    <s v="Labels"/>
    <s v="Avery 517"/>
    <n v="18.45"/>
    <n v="7"/>
    <n v="0.3"/>
    <n v="-2.0299999999999998"/>
    <n v="4"/>
    <x v="22"/>
    <n v="4"/>
    <x v="22"/>
  </r>
  <r>
    <n v="2623"/>
    <s v="CA-2015-164861"/>
    <d v="2015-12-03T00:00:00"/>
    <d v="2015-12-06T00:00:00"/>
    <s v="Second Class"/>
    <s v="MC-17635"/>
    <s v="Matthew Clasen"/>
    <s v="Corporate"/>
    <s v="United States"/>
    <s v="Saint Louis"/>
    <s v="Missouri"/>
    <n v="63116"/>
    <x v="2"/>
    <s v="OFF-PA-10001972"/>
    <x v="1"/>
    <s v="Paper"/>
    <s v="Xerox 214"/>
    <n v="25.92"/>
    <n v="10"/>
    <n v="0"/>
    <n v="4.41"/>
    <n v="1"/>
    <x v="20"/>
    <n v="4"/>
    <x v="20"/>
  </r>
  <r>
    <n v="2624"/>
    <s v="CA-2018-127180"/>
    <d v="2018-10-22T00:00:00"/>
    <d v="2018-10-24T00:00:00"/>
    <s v="First Class"/>
    <s v="TA-21385"/>
    <s v="Tom Ashbrook"/>
    <s v="Home Office"/>
    <s v="United States"/>
    <s v="New York City"/>
    <s v="New York"/>
    <n v="10024"/>
    <x v="3"/>
    <s v="TEC-CO-10004722"/>
    <x v="2"/>
    <s v="Copiers"/>
    <s v="Canon imageCLASS 2200 Advanced Copier"/>
    <n v="11199.968000000001"/>
    <n v="6"/>
    <n v="0.3"/>
    <n v="-1232"/>
    <n v="4"/>
    <x v="13"/>
    <n v="4"/>
    <x v="13"/>
  </r>
  <r>
    <n v="2625"/>
    <s v="CA-2018-127180"/>
    <d v="2018-10-22T00:00:00"/>
    <d v="2018-10-24T00:00:00"/>
    <s v="First Class"/>
    <s v="TA-21385"/>
    <s v="Tom Ashbrook"/>
    <s v="Home Office"/>
    <s v="United States"/>
    <s v="New York City"/>
    <s v="New York"/>
    <n v="10024"/>
    <x v="3"/>
    <s v="TEC-PH-10001494"/>
    <x v="2"/>
    <s v="Phones"/>
    <s v="Polycom CX600 IP Phone VoIP phone"/>
    <n v="2399.6"/>
    <n v="2"/>
    <n v="0.3"/>
    <n v="-647.89"/>
    <n v="4"/>
    <x v="13"/>
    <n v="4"/>
    <x v="13"/>
  </r>
  <r>
    <n v="2626"/>
    <s v="CA-2018-127180"/>
    <d v="2018-10-22T00:00:00"/>
    <d v="2018-10-24T00:00:00"/>
    <s v="First Class"/>
    <s v="TA-21385"/>
    <s v="Tom Ashbrook"/>
    <s v="Home Office"/>
    <s v="United States"/>
    <s v="New York City"/>
    <s v="New York"/>
    <n v="10024"/>
    <x v="3"/>
    <s v="OFF-EN-10002500"/>
    <x v="1"/>
    <s v="Envelopes"/>
    <s v="Globe Weis Peel &amp; Seel First Class Envelopes"/>
    <n v="63.9"/>
    <n v="1"/>
    <n v="0.2"/>
    <n v="3.2"/>
    <n v="4"/>
    <x v="13"/>
    <n v="4"/>
    <x v="13"/>
  </r>
  <r>
    <n v="2627"/>
    <s v="CA-2018-127180"/>
    <d v="2018-10-22T00:00:00"/>
    <d v="2018-10-24T00:00:00"/>
    <s v="First Class"/>
    <s v="TA-21385"/>
    <s v="Tom Ashbrook"/>
    <s v="Home Office"/>
    <s v="United States"/>
    <s v="New York City"/>
    <s v="New York"/>
    <n v="10024"/>
    <x v="3"/>
    <s v="TEC-PH-10003800"/>
    <x v="2"/>
    <s v="Phones"/>
    <s v="i.Sound Portable Power - 8000 mAh"/>
    <n v="52.99"/>
    <n v="2"/>
    <n v="0.2"/>
    <n v="13.25"/>
    <n v="4"/>
    <x v="13"/>
    <n v="4"/>
    <x v="13"/>
  </r>
  <r>
    <n v="2628"/>
    <s v="US-2018-165344"/>
    <d v="2018-11-13T00:00:00"/>
    <d v="2018-11-15T00:00:00"/>
    <s v="First Class"/>
    <s v="SB-20290"/>
    <s v="Sean Braxton"/>
    <s v="Corporate"/>
    <s v="United States"/>
    <s v="Springfield"/>
    <s v="Ohio"/>
    <n v="45503"/>
    <x v="3"/>
    <s v="TEC-AC-10002399"/>
    <x v="2"/>
    <s v="Accessories"/>
    <s v="SanDisk Cruzer 32 GB USB Flash Drive"/>
    <n v="60.863999999999997"/>
    <n v="8"/>
    <n v="0.2"/>
    <n v="20.69"/>
    <n v="3"/>
    <x v="23"/>
    <n v="4"/>
    <x v="23"/>
  </r>
  <r>
    <n v="2629"/>
    <s v="US-2018-165344"/>
    <d v="2018-11-13T00:00:00"/>
    <d v="2018-11-15T00:00:00"/>
    <s v="First Class"/>
    <s v="SB-20290"/>
    <s v="Sean Braxton"/>
    <s v="Corporate"/>
    <s v="United States"/>
    <s v="Springfield"/>
    <s v="Ohio"/>
    <n v="45503"/>
    <x v="3"/>
    <s v="TEC-MA-10002210"/>
    <x v="2"/>
    <s v="Machines"/>
    <s v="Epson TM-T88V Direct Thermal Printer - Monochrome - Desktop"/>
    <n v="652.995"/>
    <n v="2"/>
    <n v="0.3"/>
    <n v="-208.96"/>
    <n v="3"/>
    <x v="23"/>
    <n v="4"/>
    <x v="23"/>
  </r>
  <r>
    <n v="2630"/>
    <s v="US-2018-165344"/>
    <d v="2018-11-13T00:00:00"/>
    <d v="2018-11-15T00:00:00"/>
    <s v="First Class"/>
    <s v="SB-20290"/>
    <s v="Sean Braxton"/>
    <s v="Corporate"/>
    <s v="United States"/>
    <s v="Springfield"/>
    <s v="Ohio"/>
    <n v="45503"/>
    <x v="3"/>
    <s v="OFF-BI-10003196"/>
    <x v="1"/>
    <s v="Binders"/>
    <s v="Accohide Poly Flexible Ring Binders"/>
    <n v="11.22"/>
    <n v="10"/>
    <n v="0.1"/>
    <n v="2.02"/>
    <n v="3"/>
    <x v="23"/>
    <n v="4"/>
    <x v="23"/>
  </r>
  <r>
    <n v="2631"/>
    <s v="CA-2016-168186"/>
    <d v="2016-09-10T00:00:00"/>
    <d v="2016-09-15T00:00:00"/>
    <s v="Standard Class"/>
    <s v="AB-10150"/>
    <s v="Aimee Bixby"/>
    <s v="Consumer"/>
    <s v="United States"/>
    <s v="Tulsa"/>
    <s v="Oklahoma"/>
    <n v="74133"/>
    <x v="2"/>
    <s v="OFF-PA-10000477"/>
    <x v="1"/>
    <s v="Paper"/>
    <s v="Xerox 1952"/>
    <n v="14.94"/>
    <n v="8"/>
    <n v="0.2"/>
    <n v="2.99"/>
    <n v="1"/>
    <x v="11"/>
    <n v="3"/>
    <x v="11"/>
  </r>
  <r>
    <n v="2632"/>
    <s v="US-2018-110604"/>
    <d v="2018-05-15T00:00:00"/>
    <d v="2018-05-20T00:00:00"/>
    <s v="Standard Class"/>
    <s v="JF-15295"/>
    <s v="Jason Fortune-"/>
    <s v="Consumer"/>
    <s v="United States"/>
    <s v="Seattle"/>
    <s v="Washington"/>
    <n v="98103"/>
    <x v="1"/>
    <s v="FUR-FU-10000076"/>
    <x v="0"/>
    <s v="Furnishings"/>
    <s v="24-Hour Round Wall Clock"/>
    <n v="39.96"/>
    <n v="5"/>
    <n v="0"/>
    <n v="11.99"/>
    <n v="3"/>
    <x v="24"/>
    <n v="2"/>
    <x v="24"/>
  </r>
  <r>
    <n v="2633"/>
    <s v="US-2018-110604"/>
    <d v="2018-05-15T00:00:00"/>
    <d v="2018-05-20T00:00:00"/>
    <s v="Standard Class"/>
    <s v="JF-15295"/>
    <s v="Jason Fortune-"/>
    <s v="Consumer"/>
    <s v="United States"/>
    <s v="Seattle"/>
    <s v="Washington"/>
    <n v="98103"/>
    <x v="1"/>
    <s v="FUR-CH-10002017"/>
    <x v="0"/>
    <s v="Chairs"/>
    <s v="SAFCO Optional Arm Kit for Workspace Cribbage Stacking Chair"/>
    <n v="42.624000000000002"/>
    <n v="7"/>
    <n v="0.1"/>
    <n v="11.51"/>
    <n v="3"/>
    <x v="24"/>
    <n v="2"/>
    <x v="24"/>
  </r>
  <r>
    <n v="2634"/>
    <s v="US-2018-110604"/>
    <d v="2018-05-15T00:00:00"/>
    <d v="2018-05-20T00:00:00"/>
    <s v="Standard Class"/>
    <s v="JF-15295"/>
    <s v="Jason Fortune-"/>
    <s v="Consumer"/>
    <s v="United States"/>
    <s v="Seattle"/>
    <s v="Washington"/>
    <n v="98103"/>
    <x v="1"/>
    <s v="FUR-CH-10004287"/>
    <x v="0"/>
    <s v="Chairs"/>
    <s v="SAFCO Arco Folding Chair"/>
    <n v="220.96"/>
    <n v="5"/>
    <n v="0.1"/>
    <n v="46.4"/>
    <n v="3"/>
    <x v="24"/>
    <n v="2"/>
    <x v="24"/>
  </r>
  <r>
    <n v="2635"/>
    <s v="CA-2016-116750"/>
    <d v="2016-07-05T00:00:00"/>
    <d v="2016-07-10T00:00:00"/>
    <s v="Second Class"/>
    <s v="BF-10975"/>
    <s v="Barbara Fisher"/>
    <s v="Corporate"/>
    <s v="United States"/>
    <s v="Fayetteville"/>
    <s v="North Carolina"/>
    <n v="28314"/>
    <x v="0"/>
    <s v="FUR-FU-10003829"/>
    <x v="0"/>
    <s v="Furnishings"/>
    <s v="Stackable Trays"/>
    <n v="4.9279999999999999"/>
    <n v="1"/>
    <n v="0.3"/>
    <n v="-0.59"/>
    <n v="2"/>
    <x v="38"/>
    <n v="3"/>
    <x v="38"/>
  </r>
  <r>
    <n v="2636"/>
    <s v="CA-2016-116750"/>
    <d v="2016-07-05T00:00:00"/>
    <d v="2016-07-10T00:00:00"/>
    <s v="Second Class"/>
    <s v="BF-10975"/>
    <s v="Barbara Fisher"/>
    <s v="Corporate"/>
    <s v="United States"/>
    <s v="Fayetteville"/>
    <s v="North Carolina"/>
    <n v="28314"/>
    <x v="0"/>
    <s v="OFF-BI-10004728"/>
    <x v="1"/>
    <s v="Binders"/>
    <s v="Wilson Jones Turn Tabs Binder Tool for Ring Binders"/>
    <n v="7.23"/>
    <n v="5"/>
    <n v="0"/>
    <n v="1.88"/>
    <n v="2"/>
    <x v="38"/>
    <n v="3"/>
    <x v="38"/>
  </r>
  <r>
    <n v="2637"/>
    <s v="CA-2016-162369"/>
    <d v="2016-08-15T00:00:00"/>
    <d v="2016-08-19T00:00:00"/>
    <s v="Standard Class"/>
    <s v="TT-21265"/>
    <s v="Tim Taslimi"/>
    <s v="Corporate"/>
    <s v="United States"/>
    <s v="Los Angeles"/>
    <s v="California"/>
    <n v="90045"/>
    <x v="1"/>
    <s v="OFF-ST-10000046"/>
    <x v="1"/>
    <s v="Storage"/>
    <s v="Fellowes Super Stor/Drawer Files"/>
    <n v="323.10000000000002"/>
    <n v="3"/>
    <n v="0.2"/>
    <n v="90.47"/>
    <n v="1"/>
    <x v="37"/>
    <n v="3"/>
    <x v="37"/>
  </r>
  <r>
    <n v="2638"/>
    <s v="CA-2018-108441"/>
    <d v="2018-06-12T00:00:00"/>
    <d v="2018-06-18T00:00:00"/>
    <s v="Standard Class"/>
    <s v="SB-20170"/>
    <s v="Sarah Bern"/>
    <s v="Consumer"/>
    <s v="United States"/>
    <s v="New York City"/>
    <s v="New York"/>
    <n v="10035"/>
    <x v="3"/>
    <s v="OFF-PA-10000697"/>
    <x v="1"/>
    <s v="Paper"/>
    <s v="TOPS Voice Message Log Book, Flash Format"/>
    <n v="19.04"/>
    <n v="9"/>
    <n v="0"/>
    <n v="3.62"/>
    <n v="4"/>
    <x v="27"/>
    <n v="2"/>
    <x v="27"/>
  </r>
  <r>
    <n v="2639"/>
    <s v="CA-2018-108441"/>
    <d v="2018-06-12T00:00:00"/>
    <d v="2018-06-18T00:00:00"/>
    <s v="Standard Class"/>
    <s v="SB-20170"/>
    <s v="Sarah Bern"/>
    <s v="Consumer"/>
    <s v="United States"/>
    <s v="New York City"/>
    <s v="New York"/>
    <n v="10035"/>
    <x v="3"/>
    <s v="OFF-BI-10000848"/>
    <x v="1"/>
    <s v="Binders"/>
    <s v="Angle-D Ring Binders"/>
    <n v="13.128"/>
    <n v="2"/>
    <n v="0.1"/>
    <n v="2.76"/>
    <n v="4"/>
    <x v="27"/>
    <n v="2"/>
    <x v="27"/>
  </r>
  <r>
    <n v="2640"/>
    <s v="CA-2018-108441"/>
    <d v="2018-06-12T00:00:00"/>
    <d v="2018-06-18T00:00:00"/>
    <s v="Standard Class"/>
    <s v="SB-20170"/>
    <s v="Sarah Bern"/>
    <s v="Consumer"/>
    <s v="United States"/>
    <s v="New York City"/>
    <s v="New York"/>
    <n v="10035"/>
    <x v="3"/>
    <s v="OFF-AR-10004691"/>
    <x v="1"/>
    <s v="Art"/>
    <s v="Boston 1730 StandUp Electric Pencil Sharpener"/>
    <n v="64.14"/>
    <n v="1"/>
    <n v="0.3"/>
    <n v="-19.88"/>
    <n v="4"/>
    <x v="27"/>
    <n v="2"/>
    <x v="27"/>
  </r>
  <r>
    <n v="2641"/>
    <s v="CA-2018-108441"/>
    <d v="2018-06-12T00:00:00"/>
    <d v="2018-06-18T00:00:00"/>
    <s v="Standard Class"/>
    <s v="SB-20170"/>
    <s v="Sarah Bern"/>
    <s v="Consumer"/>
    <s v="United States"/>
    <s v="New York City"/>
    <s v="New York"/>
    <n v="10035"/>
    <x v="3"/>
    <s v="FUR-CH-10000595"/>
    <x v="0"/>
    <s v="Chairs"/>
    <s v="Safco Contoured Stacking Chairs"/>
    <n v="858.24"/>
    <n v="8"/>
    <n v="0.2"/>
    <n v="248.89"/>
    <n v="4"/>
    <x v="27"/>
    <n v="2"/>
    <x v="27"/>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n v="29.99"/>
    <n v="8"/>
    <n v="0.1"/>
    <n v="4.8"/>
    <n v="1"/>
    <x v="36"/>
    <n v="1"/>
    <x v="36"/>
  </r>
  <r>
    <n v="2643"/>
    <s v="CA-2017-124051"/>
    <d v="2017-12-29T00:00:00"/>
    <d v="2017-12-30T00:00:00"/>
    <s v="First Class"/>
    <s v="KA-16525"/>
    <s v="Kelly Andreada"/>
    <s v="Consumer"/>
    <s v="United States"/>
    <s v="Aurora"/>
    <s v="Illinois"/>
    <n v="60505"/>
    <x v="2"/>
    <s v="OFF-PA-10001289"/>
    <x v="1"/>
    <s v="Paper"/>
    <s v="White Computer Printout Paper by Universal"/>
    <n v="186.048"/>
    <n v="8"/>
    <n v="0.2"/>
    <n v="61.4"/>
    <n v="1"/>
    <x v="5"/>
    <n v="4"/>
    <x v="5"/>
  </r>
  <r>
    <n v="2644"/>
    <s v="CA-2017-149111"/>
    <d v="2017-04-17T00:00:00"/>
    <d v="2017-04-21T00:00:00"/>
    <s v="Second Class"/>
    <s v="BF-11170"/>
    <s v="Ben Ferrer"/>
    <s v="Home Office"/>
    <s v="United States"/>
    <s v="Raleigh"/>
    <s v="North Carolina"/>
    <n v="27604"/>
    <x v="0"/>
    <s v="TEC-PH-10003092"/>
    <x v="2"/>
    <s v="Phones"/>
    <s v="Motorola L804"/>
    <n v="36.792000000000002"/>
    <n v="9"/>
    <n v="0.1"/>
    <n v="6.99"/>
    <n v="2"/>
    <x v="25"/>
    <n v="2"/>
    <x v="25"/>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n v="18.623999999999999"/>
    <n v="10"/>
    <n v="0.3"/>
    <n v="-6.52"/>
    <n v="2"/>
    <x v="25"/>
    <n v="2"/>
    <x v="25"/>
  </r>
  <r>
    <n v="2646"/>
    <s v="CA-2015-131002"/>
    <d v="2015-09-07T00:00:00"/>
    <d v="2015-09-12T00:00:00"/>
    <s v="Second Class"/>
    <s v="TB-21400"/>
    <s v="Tom Boeckenhauer"/>
    <s v="Consumer"/>
    <s v="United States"/>
    <s v="Tulsa"/>
    <s v="Oklahoma"/>
    <n v="74133"/>
    <x v="2"/>
    <s v="FUR-FU-10004270"/>
    <x v="0"/>
    <s v="Furnishings"/>
    <s v="Executive Impressions 13&quot; Clairmont Wall Clock"/>
    <n v="57.69"/>
    <n v="3"/>
    <n v="0"/>
    <n v="20.190000000000001"/>
    <n v="5"/>
    <x v="30"/>
    <n v="3"/>
    <x v="30"/>
  </r>
  <r>
    <n v="2647"/>
    <s v="CA-2015-131002"/>
    <d v="2015-09-07T00:00:00"/>
    <d v="2015-09-12T00:00:00"/>
    <s v="Second Class"/>
    <s v="TB-21400"/>
    <s v="Tom Boeckenhauer"/>
    <s v="Consumer"/>
    <s v="United States"/>
    <s v="Tulsa"/>
    <s v="Oklahoma"/>
    <n v="74133"/>
    <x v="2"/>
    <s v="OFF-BI-10000948"/>
    <x v="1"/>
    <s v="Binders"/>
    <s v="GBC Laser Imprintable Binding System Covers, Desert Sand"/>
    <n v="42.81"/>
    <n v="4"/>
    <n v="0.3"/>
    <n v="-9.42"/>
    <n v="5"/>
    <x v="30"/>
    <n v="3"/>
    <x v="30"/>
  </r>
  <r>
    <n v="2648"/>
    <s v="CA-2015-131002"/>
    <d v="2015-09-07T00:00:00"/>
    <d v="2015-09-12T00:00:00"/>
    <s v="Second Class"/>
    <s v="TB-21400"/>
    <s v="Tom Boeckenhauer"/>
    <s v="Consumer"/>
    <s v="United States"/>
    <s v="Tulsa"/>
    <s v="Oklahoma"/>
    <n v="74133"/>
    <x v="2"/>
    <s v="OFF-PA-10000223"/>
    <x v="1"/>
    <s v="Paper"/>
    <s v="Xerox 2000"/>
    <n v="12.96"/>
    <n v="1"/>
    <n v="0.2"/>
    <n v="3.63"/>
    <n v="5"/>
    <x v="30"/>
    <n v="3"/>
    <x v="30"/>
  </r>
  <r>
    <n v="2649"/>
    <s v="CA-2015-131002"/>
    <d v="2015-09-07T00:00:00"/>
    <d v="2015-09-12T00:00:00"/>
    <s v="Second Class"/>
    <s v="TB-21400"/>
    <s v="Tom Boeckenhauer"/>
    <s v="Consumer"/>
    <s v="United States"/>
    <s v="Tulsa"/>
    <s v="Oklahoma"/>
    <n v="74133"/>
    <x v="2"/>
    <s v="FUR-FU-10004665"/>
    <x v="0"/>
    <s v="Furnishings"/>
    <s v="3M Polarizing Task Lamp with Clamp Arm, Light Gray"/>
    <n v="821.88"/>
    <n v="1"/>
    <n v="0"/>
    <n v="90.41"/>
    <n v="5"/>
    <x v="30"/>
    <n v="3"/>
    <x v="30"/>
  </r>
  <r>
    <n v="2650"/>
    <s v="CA-2015-131002"/>
    <d v="2015-09-07T00:00:00"/>
    <d v="2015-09-12T00:00:00"/>
    <s v="Second Class"/>
    <s v="TB-21400"/>
    <s v="Tom Boeckenhauer"/>
    <s v="Consumer"/>
    <s v="United States"/>
    <s v="Tulsa"/>
    <s v="Oklahoma"/>
    <n v="74133"/>
    <x v="2"/>
    <s v="TEC-PH-10000215"/>
    <x v="2"/>
    <s v="Phones"/>
    <s v="Plantronics CordlessÂ Phone HeadsetÂ with In-line Volume - M214C"/>
    <n v="104.85"/>
    <n v="7"/>
    <n v="0"/>
    <n v="24.12"/>
    <n v="5"/>
    <x v="30"/>
    <n v="3"/>
    <x v="30"/>
  </r>
  <r>
    <n v="2651"/>
    <s v="US-2017-146794"/>
    <d v="2017-09-26T00:00:00"/>
    <d v="2017-10-01T00:00:00"/>
    <s v="Standard Class"/>
    <s v="SH-19975"/>
    <s v="Sally Hughsby"/>
    <s v="Corporate"/>
    <s v="United States"/>
    <s v="Hesperia"/>
    <s v="California"/>
    <n v="92345"/>
    <x v="1"/>
    <s v="FUR-BO-10004467"/>
    <x v="0"/>
    <s v="Bookcases"/>
    <s v="Bestar Classic Bookcase"/>
    <n v="424.95749999999998"/>
    <n v="4"/>
    <n v="0"/>
    <n v="106.24"/>
    <n v="1"/>
    <x v="21"/>
    <n v="3"/>
    <x v="21"/>
  </r>
  <r>
    <n v="2652"/>
    <s v="CA-2018-112515"/>
    <d v="2018-09-17T00:00:00"/>
    <d v="2018-09-21T00:00:00"/>
    <s v="Second Class"/>
    <s v="AS-10225"/>
    <s v="Alan Schoenberger"/>
    <s v="Corporate"/>
    <s v="United States"/>
    <s v="Provo"/>
    <s v="Utah"/>
    <n v="84604"/>
    <x v="1"/>
    <s v="OFF-BI-10000829"/>
    <x v="1"/>
    <s v="Binders"/>
    <s v="Avery Non-Stick Binders"/>
    <n v="10.776"/>
    <n v="8"/>
    <n v="0.1"/>
    <n v="3.34"/>
    <n v="7"/>
    <x v="15"/>
    <n v="3"/>
    <x v="15"/>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n v="11.784000000000001"/>
    <n v="4"/>
    <n v="0.2"/>
    <n v="1.53"/>
    <n v="7"/>
    <x v="15"/>
    <n v="3"/>
    <x v="15"/>
  </r>
  <r>
    <n v="2654"/>
    <s v="CA-2018-112515"/>
    <d v="2018-09-17T00:00:00"/>
    <d v="2018-09-21T00:00:00"/>
    <s v="Second Class"/>
    <s v="AS-10225"/>
    <s v="Alan Schoenberger"/>
    <s v="Corporate"/>
    <s v="United States"/>
    <s v="Provo"/>
    <s v="Utah"/>
    <n v="84604"/>
    <x v="1"/>
    <s v="OFF-PA-10000062"/>
    <x v="1"/>
    <s v="Paper"/>
    <s v="Green Bar Computer Printout Paper"/>
    <n v="164.88"/>
    <n v="7"/>
    <n v="0"/>
    <n v="46.17"/>
    <n v="7"/>
    <x v="15"/>
    <n v="3"/>
    <x v="15"/>
  </r>
  <r>
    <n v="2655"/>
    <s v="CA-2018-112515"/>
    <d v="2018-09-17T00:00:00"/>
    <d v="2018-09-21T00:00:00"/>
    <s v="Second Class"/>
    <s v="AS-10225"/>
    <s v="Alan Schoenberger"/>
    <s v="Corporate"/>
    <s v="United States"/>
    <s v="Provo"/>
    <s v="Utah"/>
    <n v="84604"/>
    <x v="1"/>
    <s v="FUR-BO-10003404"/>
    <x v="0"/>
    <s v="Bookcases"/>
    <s v="Global Adaptabilites Bookcase, Cherry/Storm Gray Finish"/>
    <n v="1292.94"/>
    <n v="4"/>
    <n v="0.1"/>
    <n v="155.15"/>
    <n v="7"/>
    <x v="15"/>
    <n v="3"/>
    <x v="15"/>
  </r>
  <r>
    <n v="2656"/>
    <s v="CA-2018-112515"/>
    <d v="2018-09-17T00:00:00"/>
    <d v="2018-09-21T00:00:00"/>
    <s v="Second Class"/>
    <s v="AS-10225"/>
    <s v="Alan Schoenberger"/>
    <s v="Corporate"/>
    <s v="United States"/>
    <s v="Provo"/>
    <s v="Utah"/>
    <n v="84604"/>
    <x v="1"/>
    <s v="OFF-BI-10004233"/>
    <x v="1"/>
    <s v="Binders"/>
    <s v="GBC Pre-Punched Binding Paper, Plastic, White, 8-1/2&quot; x 11&quot;"/>
    <n v="25.584"/>
    <n v="1"/>
    <n v="0"/>
    <n v="4.09"/>
    <n v="7"/>
    <x v="15"/>
    <n v="3"/>
    <x v="15"/>
  </r>
  <r>
    <n v="2657"/>
    <s v="CA-2018-112515"/>
    <d v="2018-09-17T00:00:00"/>
    <d v="2018-09-21T00:00:00"/>
    <s v="Second Class"/>
    <s v="AS-10225"/>
    <s v="Alan Schoenberger"/>
    <s v="Corporate"/>
    <s v="United States"/>
    <s v="Provo"/>
    <s v="Utah"/>
    <n v="84604"/>
    <x v="1"/>
    <s v="OFF-ST-10001272"/>
    <x v="1"/>
    <s v="Storage"/>
    <s v="Mini 13-1/2 Capacity Data Binder Rack, Pearl"/>
    <n v="261.74"/>
    <n v="10"/>
    <n v="0.3"/>
    <n v="-91.61"/>
    <n v="7"/>
    <x v="15"/>
    <n v="3"/>
    <x v="15"/>
  </r>
  <r>
    <n v="2658"/>
    <s v="CA-2018-112515"/>
    <d v="2018-09-17T00:00:00"/>
    <d v="2018-09-21T00:00:00"/>
    <s v="Second Class"/>
    <s v="AS-10225"/>
    <s v="Alan Schoenberger"/>
    <s v="Corporate"/>
    <s v="United States"/>
    <s v="Provo"/>
    <s v="Utah"/>
    <n v="84604"/>
    <x v="1"/>
    <s v="OFF-LA-10001175"/>
    <x v="1"/>
    <s v="Labels"/>
    <s v="Avery 514"/>
    <n v="14.4"/>
    <n v="6"/>
    <n v="0"/>
    <n v="4.46"/>
    <n v="7"/>
    <x v="15"/>
    <n v="3"/>
    <x v="15"/>
  </r>
  <r>
    <n v="2659"/>
    <s v="CA-2017-150343"/>
    <d v="2017-08-16T00:00:00"/>
    <d v="2017-08-20T00:00:00"/>
    <s v="Standard Class"/>
    <s v="PK-19075"/>
    <s v="Pete Kriz"/>
    <s v="Consumer"/>
    <s v="United States"/>
    <s v="San Francisco"/>
    <s v="California"/>
    <n v="94110"/>
    <x v="1"/>
    <s v="OFF-EN-10004030"/>
    <x v="1"/>
    <s v="Envelopes"/>
    <s v="Convenience Packs of Business Envelopes"/>
    <n v="10.86"/>
    <n v="4"/>
    <n v="0"/>
    <n v="3.26"/>
    <n v="1"/>
    <x v="28"/>
    <n v="3"/>
    <x v="28"/>
  </r>
  <r>
    <n v="2660"/>
    <s v="CA-2016-135538"/>
    <d v="2016-12-24T00:00:00"/>
    <d v="2016-12-28T00:00:00"/>
    <s v="Standard Class"/>
    <s v="HR-14830"/>
    <s v="Harold Ryan"/>
    <s v="Corporate"/>
    <s v="United States"/>
    <s v="Gilbert"/>
    <s v="Arizona"/>
    <n v="85234"/>
    <x v="1"/>
    <s v="FUR-CH-10004287"/>
    <x v="0"/>
    <s v="Chairs"/>
    <s v="SAFCO Arco Folding Chair"/>
    <n v="883.84"/>
    <n v="3"/>
    <n v="0"/>
    <n v="97.22"/>
    <n v="1"/>
    <x v="14"/>
    <n v="4"/>
    <x v="14"/>
  </r>
  <r>
    <n v="2661"/>
    <s v="CA-2018-123372"/>
    <d v="2018-11-28T00:00:00"/>
    <d v="2018-12-02T00:00:00"/>
    <s v="Standard Class"/>
    <s v="DG-13300"/>
    <s v="Deirdre Greer"/>
    <s v="Corporate"/>
    <s v="United States"/>
    <s v="New York City"/>
    <s v="New York"/>
    <n v="10035"/>
    <x v="3"/>
    <s v="TEC-PH-10002834"/>
    <x v="2"/>
    <s v="Phones"/>
    <s v="Google Nexus 5"/>
    <n v="1979.89"/>
    <n v="8"/>
    <n v="0.3"/>
    <n v="-237.59"/>
    <n v="2"/>
    <x v="23"/>
    <n v="4"/>
    <x v="23"/>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n v="79.959999999999994"/>
    <n v="1"/>
    <n v="0.1"/>
    <n v="27.19"/>
    <n v="2"/>
    <x v="23"/>
    <n v="4"/>
    <x v="23"/>
  </r>
  <r>
    <n v="2663"/>
    <s v="CA-2018-159604"/>
    <d v="2018-04-14T00:00:00"/>
    <d v="2018-04-15T00:00:00"/>
    <s v="First Class"/>
    <s v="CL-12700"/>
    <s v="Craig Leslie"/>
    <s v="Home Office"/>
    <s v="United States"/>
    <s v="Springfield"/>
    <s v="Missouri"/>
    <n v="65807"/>
    <x v="2"/>
    <s v="OFF-BI-10003460"/>
    <x v="1"/>
    <s v="Binders"/>
    <s v="Acco 3-Hole Punch"/>
    <n v="8.76"/>
    <n v="8"/>
    <n v="0"/>
    <n v="1.66"/>
    <n v="1"/>
    <x v="4"/>
    <n v="2"/>
    <x v="4"/>
  </r>
  <r>
    <n v="2664"/>
    <s v="CA-2017-164784"/>
    <d v="2017-05-01T00:00:00"/>
    <d v="2017-05-04T00:00:00"/>
    <s v="First Class"/>
    <s v="HF-14995"/>
    <s v="Herbert Flentye"/>
    <s v="Consumer"/>
    <s v="United States"/>
    <s v="Memphis"/>
    <s v="Tennessee"/>
    <n v="38109"/>
    <x v="0"/>
    <s v="OFF-LA-10001569"/>
    <x v="1"/>
    <s v="Labels"/>
    <s v="Avery 499"/>
    <n v="3.984"/>
    <n v="4"/>
    <n v="0.2"/>
    <n v="0.76"/>
    <n v="3"/>
    <x v="35"/>
    <n v="2"/>
    <x v="35"/>
  </r>
  <r>
    <n v="2665"/>
    <s v="CA-2017-164784"/>
    <d v="2017-05-01T00:00:00"/>
    <d v="2017-05-04T00:00:00"/>
    <s v="First Class"/>
    <s v="HF-14995"/>
    <s v="Herbert Flentye"/>
    <s v="Consumer"/>
    <s v="United States"/>
    <s v="Memphis"/>
    <s v="Tennessee"/>
    <n v="38109"/>
    <x v="0"/>
    <s v="FUR-TA-10004534"/>
    <x v="0"/>
    <s v="Tables"/>
    <s v="Bevis 44 x 96 Conference Tables"/>
    <n v="370.62"/>
    <n v="1"/>
    <n v="0.2"/>
    <n v="81.540000000000006"/>
    <n v="3"/>
    <x v="35"/>
    <n v="2"/>
    <x v="35"/>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n v="2.742"/>
    <n v="10"/>
    <n v="0.2"/>
    <n v="0.52"/>
    <n v="3"/>
    <x v="35"/>
    <n v="2"/>
    <x v="35"/>
  </r>
  <r>
    <n v="2667"/>
    <s v="CA-2017-111794"/>
    <d v="2017-10-01T00:00:00"/>
    <d v="2017-10-01T00:00:00"/>
    <s v="Same Day"/>
    <s v="HG-15025"/>
    <s v="Hunter Glantz"/>
    <s v="Consumer"/>
    <s v="United States"/>
    <s v="Amarillo"/>
    <s v="Texas"/>
    <n v="79109"/>
    <x v="2"/>
    <s v="TEC-AC-10003832"/>
    <x v="2"/>
    <s v="Accessories"/>
    <s v="ImationÂ 16GB Mini TravelDrive USB 2.0Â Flash Drive"/>
    <n v="79.512"/>
    <n v="6"/>
    <n v="0.2"/>
    <n v="12.72"/>
    <n v="2"/>
    <x v="32"/>
    <n v="4"/>
    <x v="32"/>
  </r>
  <r>
    <n v="2668"/>
    <s v="CA-2017-111794"/>
    <d v="2017-10-01T00:00:00"/>
    <d v="2017-10-01T00:00:00"/>
    <s v="Same Day"/>
    <s v="HG-15025"/>
    <s v="Hunter Glantz"/>
    <s v="Consumer"/>
    <s v="United States"/>
    <s v="Amarillo"/>
    <s v="Texas"/>
    <n v="79109"/>
    <x v="2"/>
    <s v="OFF-PA-10000474"/>
    <x v="1"/>
    <s v="Paper"/>
    <s v="Easy-staple paper"/>
    <n v="28.352"/>
    <n v="10"/>
    <n v="0"/>
    <n v="5.39"/>
    <n v="2"/>
    <x v="32"/>
    <n v="4"/>
    <x v="32"/>
  </r>
  <r>
    <n v="2669"/>
    <s v="US-2016-139759"/>
    <d v="2016-08-25T00:00:00"/>
    <d v="2016-08-30T00:00:00"/>
    <s v="Standard Class"/>
    <s v="NL-18310"/>
    <s v="Nancy Lomonaco"/>
    <s v="Home Office"/>
    <s v="United States"/>
    <s v="Los Angeles"/>
    <s v="California"/>
    <n v="90045"/>
    <x v="1"/>
    <s v="FUR-CH-10002774"/>
    <x v="0"/>
    <s v="Chairs"/>
    <s v="Global Deluxe Stacking Chair, Gray"/>
    <n v="40.783999999999999"/>
    <n v="10"/>
    <n v="0.3"/>
    <n v="-12.64"/>
    <n v="2"/>
    <x v="37"/>
    <n v="3"/>
    <x v="37"/>
  </r>
  <r>
    <n v="2670"/>
    <s v="US-2016-139759"/>
    <d v="2016-08-25T00:00:00"/>
    <d v="2016-08-30T00:00:00"/>
    <s v="Standard Class"/>
    <s v="NL-18310"/>
    <s v="Nancy Lomonaco"/>
    <s v="Home Office"/>
    <s v="United States"/>
    <s v="Los Angeles"/>
    <s v="California"/>
    <n v="90045"/>
    <x v="1"/>
    <s v="OFF-AP-10002765"/>
    <x v="1"/>
    <s v="Appliances"/>
    <s v="Fellowes Advanced Computer Series Surge Protectors"/>
    <n v="105.96"/>
    <n v="1"/>
    <n v="0"/>
    <n v="29.67"/>
    <n v="2"/>
    <x v="37"/>
    <n v="3"/>
    <x v="37"/>
  </r>
  <r>
    <n v="2671"/>
    <s v="CA-2015-126403"/>
    <d v="2015-09-09T00:00:00"/>
    <d v="2015-09-12T00:00:00"/>
    <s v="Second Class"/>
    <s v="RR-19525"/>
    <s v="Rick Reed"/>
    <s v="Corporate"/>
    <s v="United States"/>
    <s v="Lowell"/>
    <s v="Massachusetts"/>
    <n v="1852"/>
    <x v="3"/>
    <s v="OFF-PA-10001144"/>
    <x v="1"/>
    <s v="Paper"/>
    <s v="Xerox 1913"/>
    <n v="166.44"/>
    <n v="1"/>
    <n v="0.3"/>
    <n v="-49.93"/>
    <n v="4"/>
    <x v="30"/>
    <n v="3"/>
    <x v="30"/>
  </r>
  <r>
    <n v="2672"/>
    <s v="CA-2015-126403"/>
    <d v="2015-09-09T00:00:00"/>
    <d v="2015-09-12T00:00:00"/>
    <s v="Second Class"/>
    <s v="RR-19525"/>
    <s v="Rick Reed"/>
    <s v="Corporate"/>
    <s v="United States"/>
    <s v="Lowell"/>
    <s v="Massachusetts"/>
    <n v="1852"/>
    <x v="3"/>
    <s v="FUR-CH-10003761"/>
    <x v="0"/>
    <s v="Chairs"/>
    <s v="Global Italian Leather Office Chair"/>
    <n v="785.88"/>
    <n v="5"/>
    <n v="0.1"/>
    <n v="267.2"/>
    <n v="4"/>
    <x v="30"/>
    <n v="3"/>
    <x v="30"/>
  </r>
  <r>
    <n v="2673"/>
    <s v="CA-2015-126403"/>
    <d v="2015-09-09T00:00:00"/>
    <d v="2015-09-12T00:00:00"/>
    <s v="Second Class"/>
    <s v="RR-19525"/>
    <s v="Rick Reed"/>
    <s v="Corporate"/>
    <s v="United States"/>
    <s v="Lowell"/>
    <s v="Massachusetts"/>
    <n v="1852"/>
    <x v="3"/>
    <s v="OFF-PA-10004665"/>
    <x v="1"/>
    <s v="Paper"/>
    <s v="Advantus Motivational Note Cards"/>
    <n v="26.2"/>
    <n v="4"/>
    <n v="0.3"/>
    <n v="-5.76"/>
    <n v="4"/>
    <x v="30"/>
    <n v="3"/>
    <x v="30"/>
  </r>
  <r>
    <n v="2674"/>
    <s v="CA-2015-126403"/>
    <d v="2015-09-09T00:00:00"/>
    <d v="2015-09-12T00:00:00"/>
    <s v="Second Class"/>
    <s v="RR-19525"/>
    <s v="Rick Reed"/>
    <s v="Corporate"/>
    <s v="United States"/>
    <s v="Lowell"/>
    <s v="Massachusetts"/>
    <n v="1852"/>
    <x v="3"/>
    <s v="OFF-ST-10000078"/>
    <x v="1"/>
    <s v="Storage"/>
    <s v="Tennsco 6- and 18-Compartment Lockers"/>
    <n v="1325.85"/>
    <n v="2"/>
    <n v="0.3"/>
    <n v="-278.43"/>
    <n v="4"/>
    <x v="30"/>
    <n v="3"/>
    <x v="30"/>
  </r>
  <r>
    <n v="2675"/>
    <s v="CA-2018-136875"/>
    <d v="2018-12-03T00:00:00"/>
    <d v="2018-12-03T00:00:00"/>
    <s v="Same Day"/>
    <s v="TC-21295"/>
    <s v="Toby Carlisle"/>
    <s v="Consumer"/>
    <s v="United States"/>
    <s v="San Diego"/>
    <s v="California"/>
    <n v="92024"/>
    <x v="1"/>
    <s v="OFF-PA-10000357"/>
    <x v="1"/>
    <s v="Paper"/>
    <s v="Xerox 1888"/>
    <n v="166.44"/>
    <n v="5"/>
    <n v="0"/>
    <n v="54.93"/>
    <n v="1"/>
    <x v="22"/>
    <n v="4"/>
    <x v="22"/>
  </r>
  <r>
    <n v="2676"/>
    <s v="CA-2018-132185"/>
    <d v="2018-11-27T00:00:00"/>
    <d v="2018-12-02T00:00:00"/>
    <s v="Standard Class"/>
    <s v="DB-13615"/>
    <s v="Doug Bickford"/>
    <s v="Consumer"/>
    <s v="United States"/>
    <s v="Asheville"/>
    <s v="North Carolina"/>
    <n v="28806"/>
    <x v="0"/>
    <s v="OFF-AR-10000422"/>
    <x v="1"/>
    <s v="Art"/>
    <s v="Pencil and Crayon Sharpener"/>
    <n v="8.76"/>
    <n v="2"/>
    <n v="0"/>
    <n v="3.07"/>
    <n v="2"/>
    <x v="23"/>
    <n v="4"/>
    <x v="23"/>
  </r>
  <r>
    <n v="2677"/>
    <s v="CA-2018-132185"/>
    <d v="2018-11-27T00:00:00"/>
    <d v="2018-12-02T00:00:00"/>
    <s v="Standard Class"/>
    <s v="DB-13615"/>
    <s v="Doug Bickford"/>
    <s v="Consumer"/>
    <s v="United States"/>
    <s v="Asheville"/>
    <s v="North Carolina"/>
    <n v="28806"/>
    <x v="0"/>
    <s v="OFF-AP-10001205"/>
    <x v="1"/>
    <s v="Appliances"/>
    <s v="Belkin 5 Outlet SurgeMaster Power Centers"/>
    <n v="43.584000000000003"/>
    <n v="9"/>
    <n v="0.2"/>
    <n v="13.08"/>
    <n v="2"/>
    <x v="23"/>
    <n v="4"/>
    <x v="23"/>
  </r>
  <r>
    <n v="2678"/>
    <s v="US-2015-160780"/>
    <d v="2015-06-21T00:00:00"/>
    <d v="2015-06-21T00:00:00"/>
    <s v="Same Day"/>
    <s v="SV-20785"/>
    <s v="Stewart Visinsky"/>
    <s v="Consumer"/>
    <s v="United States"/>
    <s v="Pueblo"/>
    <s v="Colorado"/>
    <n v="81001"/>
    <x v="1"/>
    <s v="OFF-BI-10001116"/>
    <x v="1"/>
    <s v="Binders"/>
    <s v="Wilson Jones 1&quot; Hanging DublLock Ring Binders"/>
    <n v="11.087999999999999"/>
    <n v="2"/>
    <n v="0"/>
    <n v="2"/>
    <n v="2"/>
    <x v="3"/>
    <n v="2"/>
    <x v="3"/>
  </r>
  <r>
    <n v="2679"/>
    <s v="US-2015-160780"/>
    <d v="2015-06-21T00:00:00"/>
    <d v="2015-06-21T00:00:00"/>
    <s v="Same Day"/>
    <s v="SV-20785"/>
    <s v="Stewart Visinsky"/>
    <s v="Consumer"/>
    <s v="United States"/>
    <s v="Pueblo"/>
    <s v="Colorado"/>
    <n v="81001"/>
    <x v="1"/>
    <s v="OFF-BI-10002931"/>
    <x v="1"/>
    <s v="Binders"/>
    <s v="Avery Trapezoid Extra Heavy Duty 4&quot; Binders"/>
    <n v="25.164000000000001"/>
    <n v="7"/>
    <n v="0.1"/>
    <n v="5.28"/>
    <n v="2"/>
    <x v="3"/>
    <n v="2"/>
    <x v="3"/>
  </r>
  <r>
    <n v="2680"/>
    <s v="CA-2018-127026"/>
    <d v="2018-01-21T00:00:00"/>
    <d v="2018-01-27T00:00:00"/>
    <s v="Standard Class"/>
    <s v="MH-18115"/>
    <s v="Mick Hernandez"/>
    <s v="Home Office"/>
    <s v="United States"/>
    <s v="Jackson"/>
    <s v="Michigan"/>
    <n v="49201"/>
    <x v="2"/>
    <s v="OFF-BI-10000546"/>
    <x v="1"/>
    <s v="Binders"/>
    <s v="Avery Durable Binders"/>
    <n v="14.4"/>
    <n v="1"/>
    <n v="0.2"/>
    <n v="4.6100000000000003"/>
    <n v="5"/>
    <x v="44"/>
    <n v="1"/>
    <x v="44"/>
  </r>
  <r>
    <n v="2681"/>
    <s v="CA-2018-127026"/>
    <d v="2018-01-21T00:00:00"/>
    <d v="2018-01-27T00:00:00"/>
    <s v="Standard Class"/>
    <s v="MH-18115"/>
    <s v="Mick Hernandez"/>
    <s v="Home Office"/>
    <s v="United States"/>
    <s v="Jackson"/>
    <s v="Michigan"/>
    <n v="49201"/>
    <x v="2"/>
    <s v="TEC-AC-10002049"/>
    <x v="2"/>
    <s v="Accessories"/>
    <s v="Logitech G19 Programmable Gaming Keyboard"/>
    <n v="619.95000000000005"/>
    <n v="2"/>
    <n v="0.1"/>
    <n v="179.79"/>
    <n v="5"/>
    <x v="44"/>
    <n v="1"/>
    <x v="44"/>
  </r>
  <r>
    <n v="2682"/>
    <s v="CA-2018-127026"/>
    <d v="2018-01-21T00:00:00"/>
    <d v="2018-01-27T00:00:00"/>
    <s v="Standard Class"/>
    <s v="MH-18115"/>
    <s v="Mick Hernandez"/>
    <s v="Home Office"/>
    <s v="United States"/>
    <s v="Jackson"/>
    <s v="Michigan"/>
    <n v="49201"/>
    <x v="2"/>
    <s v="OFF-BI-10001196"/>
    <x v="1"/>
    <s v="Binders"/>
    <s v="Avery Flip-Chart Easel Binder, Black"/>
    <n v="89.52"/>
    <n v="10"/>
    <n v="0.2"/>
    <n v="23.28"/>
    <n v="5"/>
    <x v="44"/>
    <n v="1"/>
    <x v="44"/>
  </r>
  <r>
    <n v="2683"/>
    <s v="CA-2018-127026"/>
    <d v="2018-01-21T00:00:00"/>
    <d v="2018-01-27T00:00:00"/>
    <s v="Standard Class"/>
    <s v="MH-18115"/>
    <s v="Mick Hernandez"/>
    <s v="Home Office"/>
    <s v="United States"/>
    <s v="Jackson"/>
    <s v="Michigan"/>
    <n v="49201"/>
    <x v="2"/>
    <s v="TEC-MA-10002981"/>
    <x v="2"/>
    <s v="Machines"/>
    <s v="I.R.I.S IRISCard Anywhere 5 Card Scanner"/>
    <n v="350.97300000000001"/>
    <n v="6"/>
    <n v="0.3"/>
    <n v="-105.29"/>
    <n v="5"/>
    <x v="44"/>
    <n v="1"/>
    <x v="44"/>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3"/>
    <n v="0.3"/>
    <n v="-14.85"/>
    <n v="5"/>
    <x v="44"/>
    <n v="1"/>
    <x v="44"/>
  </r>
  <r>
    <n v="2685"/>
    <s v="CA-2018-137085"/>
    <d v="2018-06-29T00:00:00"/>
    <d v="2018-07-06T00:00:00"/>
    <s v="Standard Class"/>
    <s v="CT-11995"/>
    <s v="Carol Triggs"/>
    <s v="Consumer"/>
    <s v="United States"/>
    <s v="Los Angeles"/>
    <s v="California"/>
    <n v="90004"/>
    <x v="1"/>
    <s v="OFF-BI-10000632"/>
    <x v="1"/>
    <s v="Binders"/>
    <s v="Satellite Sectional Post Binders"/>
    <n v="312.55200000000002"/>
    <n v="10"/>
    <n v="0.2"/>
    <n v="75.010000000000005"/>
    <n v="1"/>
    <x v="27"/>
    <n v="2"/>
    <x v="27"/>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n v="95.951999999999998"/>
    <n v="3"/>
    <n v="0"/>
    <n v="20.149999999999999"/>
    <n v="2"/>
    <x v="21"/>
    <n v="3"/>
    <x v="21"/>
  </r>
  <r>
    <n v="2687"/>
    <s v="CA-2017-133123"/>
    <d v="2017-09-06T00:00:00"/>
    <d v="2017-09-11T00:00:00"/>
    <s v="Standard Class"/>
    <s v="KB-16315"/>
    <s v="Karl Braun"/>
    <s v="Consumer"/>
    <s v="United States"/>
    <s v="Thomasville"/>
    <s v="North Carolina"/>
    <n v="27360"/>
    <x v="0"/>
    <s v="OFF-BI-10001031"/>
    <x v="1"/>
    <s v="Binders"/>
    <s v="Pressboard Data Binders by Wilson Jones"/>
    <n v="3.2040000000000002"/>
    <n v="10"/>
    <n v="0"/>
    <n v="0.64"/>
    <n v="2"/>
    <x v="21"/>
    <n v="3"/>
    <x v="21"/>
  </r>
  <r>
    <n v="2688"/>
    <s v="US-2017-128195"/>
    <d v="2017-08-04T00:00:00"/>
    <d v="2017-08-05T00:00:00"/>
    <s v="First Class"/>
    <s v="RA-19285"/>
    <s v="Ralph Arnett"/>
    <s v="Consumer"/>
    <s v="United States"/>
    <s v="Peoria"/>
    <s v="Illinois"/>
    <n v="61604"/>
    <x v="2"/>
    <s v="OFF-BI-10002003"/>
    <x v="1"/>
    <s v="Binders"/>
    <s v="Ibico Presentation Index for Binding Systems"/>
    <n v="3.98"/>
    <n v="7"/>
    <n v="0.1"/>
    <n v="0.52"/>
    <n v="1"/>
    <x v="28"/>
    <n v="3"/>
    <x v="28"/>
  </r>
  <r>
    <n v="2689"/>
    <s v="CA-2016-153220"/>
    <d v="2016-11-12T00:00:00"/>
    <d v="2016-11-14T00:00:00"/>
    <s v="First Class"/>
    <s v="YC-21895"/>
    <s v="Yoseph Carroll"/>
    <s v="Corporate"/>
    <s v="United States"/>
    <s v="Los Angeles"/>
    <s v="California"/>
    <n v="90032"/>
    <x v="1"/>
    <s v="OFF-PA-10003016"/>
    <x v="1"/>
    <s v="Paper"/>
    <s v="Adams &quot;While You Were Out&quot; Message Pads"/>
    <n v="15.7"/>
    <n v="6"/>
    <n v="0"/>
    <n v="4.08"/>
    <n v="1"/>
    <x v="6"/>
    <n v="4"/>
    <x v="6"/>
  </r>
  <r>
    <n v="2690"/>
    <s v="CA-2015-123064"/>
    <d v="2015-06-30T00:00:00"/>
    <d v="2015-07-02T00:00:00"/>
    <s v="First Class"/>
    <s v="RA-19915"/>
    <s v="Russell Applegate"/>
    <s v="Consumer"/>
    <s v="United States"/>
    <s v="Chicago"/>
    <s v="Illinois"/>
    <n v="60653"/>
    <x v="2"/>
    <s v="OFF-AR-10004582"/>
    <x v="1"/>
    <s v="Art"/>
    <s v="BIC Brite Liner Grip Highlighters"/>
    <n v="5.2480000000000002"/>
    <n v="8"/>
    <n v="0"/>
    <n v="0.79"/>
    <n v="1"/>
    <x v="3"/>
    <n v="2"/>
    <x v="3"/>
  </r>
  <r>
    <n v="2691"/>
    <s v="CA-2018-156412"/>
    <d v="2018-12-04T00:00:00"/>
    <d v="2018-12-08T00:00:00"/>
    <s v="Standard Class"/>
    <s v="CM-12160"/>
    <s v="Charles McCrossin"/>
    <s v="Consumer"/>
    <s v="United States"/>
    <s v="Philadelphia"/>
    <s v="Pennsylvania"/>
    <n v="19134"/>
    <x v="3"/>
    <s v="OFF-BI-10004364"/>
    <x v="1"/>
    <s v="Binders"/>
    <s v="Storex Dura Pro Binders"/>
    <n v="5.3460000000000001"/>
    <n v="4"/>
    <n v="0.1"/>
    <n v="0.69"/>
    <n v="1"/>
    <x v="22"/>
    <n v="4"/>
    <x v="22"/>
  </r>
  <r>
    <n v="2692"/>
    <s v="US-2017-144211"/>
    <d v="2017-08-28T00:00:00"/>
    <d v="2017-09-02T00:00:00"/>
    <s v="Standard Class"/>
    <s v="CS-12130"/>
    <s v="Chad Sievert"/>
    <s v="Consumer"/>
    <s v="United States"/>
    <s v="Englewood"/>
    <s v="Colorado"/>
    <n v="80112"/>
    <x v="1"/>
    <s v="OFF-PA-10002246"/>
    <x v="1"/>
    <s v="Paper"/>
    <s v="Wirebound Four 2-3/4 x 5 Forms per Page, 400 Sets per Book"/>
    <n v="15.48"/>
    <n v="8"/>
    <n v="0"/>
    <n v="3.72"/>
    <n v="2"/>
    <x v="28"/>
    <n v="3"/>
    <x v="28"/>
  </r>
  <r>
    <n v="2693"/>
    <s v="US-2017-144211"/>
    <d v="2017-08-28T00:00:00"/>
    <d v="2017-09-02T00:00:00"/>
    <s v="Standard Class"/>
    <s v="CS-12130"/>
    <s v="Chad Sievert"/>
    <s v="Consumer"/>
    <s v="United States"/>
    <s v="Englewood"/>
    <s v="Colorado"/>
    <n v="80112"/>
    <x v="1"/>
    <s v="TEC-PH-10002890"/>
    <x v="2"/>
    <s v="Phones"/>
    <s v="AT&amp;T 17929 Lendline Telephone"/>
    <n v="108.57599999999999"/>
    <n v="4"/>
    <n v="0.3"/>
    <n v="-18.46"/>
    <n v="2"/>
    <x v="28"/>
    <n v="3"/>
    <x v="28"/>
  </r>
  <r>
    <n v="2694"/>
    <s v="CA-2017-138079"/>
    <d v="2017-01-22T00:00:00"/>
    <d v="2017-01-28T00:00:00"/>
    <s v="Standard Class"/>
    <s v="AJ-10795"/>
    <s v="Anthony Johnson"/>
    <s v="Corporate"/>
    <s v="United States"/>
    <s v="Seattle"/>
    <s v="Washington"/>
    <n v="98115"/>
    <x v="1"/>
    <s v="FUR-FU-10001475"/>
    <x v="0"/>
    <s v="Furnishings"/>
    <s v="Contract Clock, 14&quot;, Brown"/>
    <n v="109.9"/>
    <n v="5"/>
    <n v="0"/>
    <n v="13.19"/>
    <n v="1"/>
    <x v="12"/>
    <n v="1"/>
    <x v="12"/>
  </r>
  <r>
    <n v="2695"/>
    <s v="CA-2015-143182"/>
    <d v="2015-10-15T00:00:00"/>
    <d v="2015-10-20T00:00:00"/>
    <s v="Standard Class"/>
    <s v="DL-12865"/>
    <s v="Dan Lawera"/>
    <s v="Consumer"/>
    <s v="United States"/>
    <s v="Hialeah"/>
    <s v="Florida"/>
    <n v="33012"/>
    <x v="0"/>
    <s v="FUR-FU-10004270"/>
    <x v="0"/>
    <s v="Furnishings"/>
    <s v="Executive Impressions 13&quot; Clairmont Wall Clock"/>
    <n v="15.384"/>
    <n v="2"/>
    <n v="0.2"/>
    <n v="1.54"/>
    <n v="1"/>
    <x v="18"/>
    <n v="4"/>
    <x v="18"/>
  </r>
  <r>
    <n v="2696"/>
    <s v="CA-2017-161662"/>
    <d v="2017-02-07T00:00:00"/>
    <d v="2017-02-09T00:00:00"/>
    <s v="First Class"/>
    <s v="BE-11410"/>
    <s v="Bobby Elias"/>
    <s v="Consumer"/>
    <s v="United States"/>
    <s v="Lancaster"/>
    <s v="Ohio"/>
    <n v="43130"/>
    <x v="3"/>
    <s v="OFF-PA-10003465"/>
    <x v="1"/>
    <s v="Paper"/>
    <s v="Xerox 1912"/>
    <n v="30.352"/>
    <n v="8"/>
    <n v="0"/>
    <n v="1.82"/>
    <n v="1"/>
    <x v="47"/>
    <n v="1"/>
    <x v="47"/>
  </r>
  <r>
    <n v="2697"/>
    <s v="CA-2015-145317"/>
    <d v="2015-03-18T00:00:00"/>
    <d v="2015-03-23T00:00:00"/>
    <s v="Standard Class"/>
    <s v="SM-20320"/>
    <s v="Sean Miller"/>
    <s v="Home Office"/>
    <s v="United States"/>
    <s v="Jacksonville"/>
    <s v="Florida"/>
    <n v="32216"/>
    <x v="0"/>
    <s v="TEC-MA-10003626"/>
    <x v="2"/>
    <s v="Machines"/>
    <s v="Hewlett-Packard Deskjet 6540 Color Inkjet Printer"/>
    <n v="821.3"/>
    <n v="8"/>
    <n v="0"/>
    <n v="221.75"/>
    <n v="7"/>
    <x v="34"/>
    <n v="1"/>
    <x v="34"/>
  </r>
  <r>
    <n v="2698"/>
    <s v="CA-2015-145317"/>
    <d v="2015-03-18T00:00:00"/>
    <d v="2015-03-23T00:00:00"/>
    <s v="Standard Class"/>
    <s v="SM-20320"/>
    <s v="Sean Miller"/>
    <s v="Home Office"/>
    <s v="United States"/>
    <s v="Jacksonville"/>
    <s v="Florida"/>
    <n v="32216"/>
    <x v="0"/>
    <s v="TEC-MA-10002412"/>
    <x v="2"/>
    <s v="Machines"/>
    <s v="Cisco TelePresence System EX90 Videoconferencing Unit"/>
    <n v="22638.48"/>
    <n v="8"/>
    <n v="0"/>
    <n v="1358.31"/>
    <n v="7"/>
    <x v="34"/>
    <n v="1"/>
    <x v="34"/>
  </r>
  <r>
    <n v="2699"/>
    <s v="CA-2015-145317"/>
    <d v="2015-03-18T00:00:00"/>
    <d v="2015-03-23T00:00:00"/>
    <s v="Standard Class"/>
    <s v="SM-20320"/>
    <s v="Sean Miller"/>
    <s v="Home Office"/>
    <s v="United States"/>
    <s v="Jacksonville"/>
    <s v="Florida"/>
    <n v="32216"/>
    <x v="0"/>
    <s v="OFF-PA-10001804"/>
    <x v="1"/>
    <s v="Paper"/>
    <s v="Xerox 195"/>
    <n v="21.376000000000001"/>
    <n v="8"/>
    <n v="0.2"/>
    <n v="7.48"/>
    <n v="7"/>
    <x v="34"/>
    <n v="1"/>
    <x v="34"/>
  </r>
  <r>
    <n v="2700"/>
    <s v="CA-2015-145317"/>
    <d v="2015-03-18T00:00:00"/>
    <d v="2015-03-23T00:00:00"/>
    <s v="Standard Class"/>
    <s v="SM-20320"/>
    <s v="Sean Miller"/>
    <s v="Home Office"/>
    <s v="United States"/>
    <s v="Jacksonville"/>
    <s v="Florida"/>
    <n v="32216"/>
    <x v="0"/>
    <s v="OFF-AR-10003183"/>
    <x v="1"/>
    <s v="Art"/>
    <s v="Avery Fluorescent Highlighter Four-Color Set"/>
    <n v="8.016"/>
    <n v="6"/>
    <n v="0.3"/>
    <n v="-1.44"/>
    <n v="7"/>
    <x v="34"/>
    <n v="1"/>
    <x v="34"/>
  </r>
  <r>
    <n v="2701"/>
    <s v="CA-2015-145317"/>
    <d v="2015-03-18T00:00:00"/>
    <d v="2015-03-23T00:00:00"/>
    <s v="Standard Class"/>
    <s v="SM-20320"/>
    <s v="Sean Miller"/>
    <s v="Home Office"/>
    <s v="United States"/>
    <s v="Jacksonville"/>
    <s v="Florida"/>
    <n v="32216"/>
    <x v="0"/>
    <s v="FUR-FU-10004270"/>
    <x v="0"/>
    <s v="Furnishings"/>
    <s v="Executive Impressions 13&quot; Clairmont Wall Clock"/>
    <n v="30.768000000000001"/>
    <n v="6"/>
    <n v="0.1"/>
    <n v="6.77"/>
    <n v="7"/>
    <x v="34"/>
    <n v="1"/>
    <x v="34"/>
  </r>
  <r>
    <n v="2702"/>
    <s v="CA-2015-145317"/>
    <d v="2015-03-18T00:00:00"/>
    <d v="2015-03-23T00:00:00"/>
    <s v="Standard Class"/>
    <s v="SM-20320"/>
    <s v="Sean Miller"/>
    <s v="Home Office"/>
    <s v="United States"/>
    <s v="Jacksonville"/>
    <s v="Florida"/>
    <n v="32216"/>
    <x v="0"/>
    <s v="OFF-FA-10003112"/>
    <x v="1"/>
    <s v="Fasteners"/>
    <s v="Staples"/>
    <n v="18.936"/>
    <n v="8"/>
    <n v="0.2"/>
    <n v="6.06"/>
    <n v="7"/>
    <x v="34"/>
    <n v="1"/>
    <x v="34"/>
  </r>
  <r>
    <n v="2703"/>
    <s v="CA-2015-145317"/>
    <d v="2015-03-18T00:00:00"/>
    <d v="2015-03-23T00:00:00"/>
    <s v="Standard Class"/>
    <s v="SM-20320"/>
    <s v="Sean Miller"/>
    <s v="Home Office"/>
    <s v="United States"/>
    <s v="Jacksonville"/>
    <s v="Florida"/>
    <n v="32216"/>
    <x v="0"/>
    <s v="FUR-FU-10001986"/>
    <x v="0"/>
    <s v="Furnishings"/>
    <s v="Dana Fluorescent Magnifying Lamp, White, 36&quot;"/>
    <n v="122.352"/>
    <n v="7"/>
    <n v="0.1"/>
    <n v="35.479999999999997"/>
    <n v="7"/>
    <x v="34"/>
    <n v="1"/>
    <x v="34"/>
  </r>
  <r>
    <n v="2704"/>
    <s v="CA-2015-143413"/>
    <d v="2015-05-24T00:00:00"/>
    <d v="2015-05-30T00:00:00"/>
    <s v="Standard Class"/>
    <s v="RP-19390"/>
    <s v="Resi PÃ¶lking"/>
    <s v="Consumer"/>
    <s v="United States"/>
    <s v="Baltimore"/>
    <s v="Maryland"/>
    <n v="21215"/>
    <x v="3"/>
    <s v="OFF-PA-10002319"/>
    <x v="1"/>
    <s v="Paper"/>
    <s v="Xerox 1944"/>
    <n v="116.28"/>
    <n v="3"/>
    <n v="0"/>
    <n v="38.369999999999997"/>
    <n v="1"/>
    <x v="8"/>
    <n v="2"/>
    <x v="8"/>
  </r>
  <r>
    <n v="2705"/>
    <s v="CA-2018-156818"/>
    <d v="2018-07-11T00:00:00"/>
    <d v="2018-07-13T00:00:00"/>
    <s v="Second Class"/>
    <s v="JD-16015"/>
    <s v="Joy Daniels"/>
    <s v="Consumer"/>
    <s v="United States"/>
    <s v="New York City"/>
    <s v="New York"/>
    <n v="10009"/>
    <x v="3"/>
    <s v="TEC-AC-10002323"/>
    <x v="2"/>
    <s v="Accessories"/>
    <s v="SanDisk Ultra 32 GB MicroSDHC Class 10 Memory Card"/>
    <n v="132.6"/>
    <n v="8"/>
    <n v="0"/>
    <n v="10.61"/>
    <n v="1"/>
    <x v="10"/>
    <n v="3"/>
    <x v="10"/>
  </r>
  <r>
    <n v="2706"/>
    <s v="CA-2018-155873"/>
    <d v="2018-06-16T00:00:00"/>
    <d v="2018-06-21T00:00:00"/>
    <s v="Standard Class"/>
    <s v="AB-10255"/>
    <s v="Alejandro Ballentine"/>
    <s v="Home Office"/>
    <s v="United States"/>
    <s v="Carlsbad"/>
    <s v="New Mexico"/>
    <n v="88220"/>
    <x v="1"/>
    <s v="OFF-SU-10001165"/>
    <x v="1"/>
    <s v="Supplies"/>
    <s v="Acme Elite Stainless Steel Scissors"/>
    <n v="16.68"/>
    <n v="6"/>
    <n v="0"/>
    <n v="5.34"/>
    <n v="3"/>
    <x v="27"/>
    <n v="2"/>
    <x v="27"/>
  </r>
  <r>
    <n v="2707"/>
    <s v="CA-2018-155873"/>
    <d v="2018-06-16T00:00:00"/>
    <d v="2018-06-21T00:00:00"/>
    <s v="Standard Class"/>
    <s v="AB-10255"/>
    <s v="Alejandro Ballentine"/>
    <s v="Home Office"/>
    <s v="United States"/>
    <s v="Carlsbad"/>
    <s v="New Mexico"/>
    <n v="88220"/>
    <x v="1"/>
    <s v="OFF-PA-10001246"/>
    <x v="1"/>
    <s v="Paper"/>
    <s v="Xerox 215"/>
    <n v="19.440000000000001"/>
    <n v="1"/>
    <n v="0"/>
    <n v="6.03"/>
    <n v="3"/>
    <x v="27"/>
    <n v="2"/>
    <x v="27"/>
  </r>
  <r>
    <n v="2708"/>
    <s v="CA-2018-155873"/>
    <d v="2018-06-16T00:00:00"/>
    <d v="2018-06-21T00:00:00"/>
    <s v="Standard Class"/>
    <s v="AB-10255"/>
    <s v="Alejandro Ballentine"/>
    <s v="Home Office"/>
    <s v="United States"/>
    <s v="Carlsbad"/>
    <s v="New Mexico"/>
    <n v="88220"/>
    <x v="1"/>
    <s v="OFF-PA-10001815"/>
    <x v="1"/>
    <s v="Paper"/>
    <s v="Xerox 1885"/>
    <n v="192.16"/>
    <n v="1"/>
    <n v="0.2"/>
    <n v="46.12"/>
    <n v="3"/>
    <x v="27"/>
    <n v="2"/>
    <x v="27"/>
  </r>
  <r>
    <n v="2709"/>
    <s v="CA-2016-121797"/>
    <d v="2016-01-30T00:00:00"/>
    <d v="2016-02-06T00:00:00"/>
    <s v="Standard Class"/>
    <s v="CC-12145"/>
    <s v="Charles Crestani"/>
    <s v="Consumer"/>
    <s v="United States"/>
    <s v="Los Angeles"/>
    <s v="California"/>
    <n v="90049"/>
    <x v="1"/>
    <s v="FUR-FU-10001876"/>
    <x v="0"/>
    <s v="Furnishings"/>
    <s v="Computer Room Manger, 14&quot;"/>
    <n v="227.36"/>
    <n v="2"/>
    <n v="0.1"/>
    <n v="56.84"/>
    <n v="2"/>
    <x v="26"/>
    <n v="1"/>
    <x v="26"/>
  </r>
  <r>
    <n v="2710"/>
    <s v="CA-2016-121797"/>
    <d v="2016-01-30T00:00:00"/>
    <d v="2016-02-06T00:00:00"/>
    <s v="Standard Class"/>
    <s v="CC-12145"/>
    <s v="Charles Crestani"/>
    <s v="Consumer"/>
    <s v="United States"/>
    <s v="Los Angeles"/>
    <s v="California"/>
    <n v="90049"/>
    <x v="1"/>
    <s v="TEC-MA-10000488"/>
    <x v="2"/>
    <s v="Machines"/>
    <s v="Bady BDG101FRU Card Printer"/>
    <n v="1919.9760000000001"/>
    <n v="5"/>
    <n v="0"/>
    <n v="652.79"/>
    <n v="2"/>
    <x v="26"/>
    <n v="1"/>
    <x v="26"/>
  </r>
  <r>
    <n v="2711"/>
    <s v="US-2016-120572"/>
    <d v="2016-12-11T00:00:00"/>
    <d v="2016-12-15T00:00:00"/>
    <s v="Standard Class"/>
    <s v="GH-14425"/>
    <s v="Gary Hwang"/>
    <s v="Consumer"/>
    <s v="United States"/>
    <s v="Jacksonville"/>
    <s v="Florida"/>
    <n v="32216"/>
    <x v="0"/>
    <s v="OFF-BI-10001098"/>
    <x v="1"/>
    <s v="Binders"/>
    <s v="Acco D-Ring Binder w/DublLock"/>
    <n v="12.827999999999999"/>
    <n v="6"/>
    <n v="0.3"/>
    <n v="-2.95"/>
    <n v="1"/>
    <x v="14"/>
    <n v="4"/>
    <x v="14"/>
  </r>
  <r>
    <n v="2712"/>
    <s v="CA-2018-132430"/>
    <d v="2018-10-09T00:00:00"/>
    <d v="2018-10-11T00:00:00"/>
    <s v="First Class"/>
    <s v="CP-12085"/>
    <s v="Cathy Prescott"/>
    <s v="Corporate"/>
    <s v="United States"/>
    <s v="Lakewood"/>
    <s v="Ohio"/>
    <n v="44107"/>
    <x v="3"/>
    <s v="FUR-FU-10003577"/>
    <x v="0"/>
    <s v="Furnishings"/>
    <s v="Nu-Dell Leatherette Frames"/>
    <n v="45.887999999999998"/>
    <n v="3"/>
    <n v="0"/>
    <n v="3.67"/>
    <n v="1"/>
    <x v="13"/>
    <n v="4"/>
    <x v="13"/>
  </r>
  <r>
    <n v="2713"/>
    <s v="CA-2018-146031"/>
    <d v="2018-07-29T00:00:00"/>
    <d v="2018-08-01T00:00:00"/>
    <s v="Second Class"/>
    <s v="GM-14440"/>
    <s v="Gary McGarr"/>
    <s v="Consumer"/>
    <s v="United States"/>
    <s v="Troy"/>
    <s v="New York"/>
    <n v="12180"/>
    <x v="3"/>
    <s v="OFF-AR-10002656"/>
    <x v="1"/>
    <s v="Art"/>
    <s v="Sanford Liquid Accent Highlighters"/>
    <n v="60.12"/>
    <n v="8"/>
    <n v="0.3"/>
    <n v="-13.23"/>
    <n v="1"/>
    <x v="10"/>
    <n v="3"/>
    <x v="10"/>
  </r>
  <r>
    <n v="2714"/>
    <s v="CA-2015-110100"/>
    <d v="2015-04-25T00:00:00"/>
    <d v="2015-04-29T00:00:00"/>
    <s v="Standard Class"/>
    <s v="LC-16885"/>
    <s v="Lena Creighton"/>
    <s v="Consumer"/>
    <s v="United States"/>
    <s v="Wilmington"/>
    <s v="North Carolina"/>
    <n v="28403"/>
    <x v="0"/>
    <s v="TEC-PH-10004531"/>
    <x v="2"/>
    <s v="Phones"/>
    <s v="AT&amp;T CL2909"/>
    <n v="302.37599999999998"/>
    <n v="1"/>
    <n v="0"/>
    <n v="45.36"/>
    <n v="1"/>
    <x v="41"/>
    <n v="2"/>
    <x v="41"/>
  </r>
  <r>
    <n v="2715"/>
    <s v="CA-2016-103723"/>
    <d v="2016-12-01T00:00:00"/>
    <d v="2016-12-06T00:00:00"/>
    <s v="Standard Class"/>
    <s v="BT-11305"/>
    <s v="Beth Thompson"/>
    <s v="Home Office"/>
    <s v="United States"/>
    <s v="Seattle"/>
    <s v="Washington"/>
    <n v="98105"/>
    <x v="1"/>
    <s v="OFF-AR-10003251"/>
    <x v="1"/>
    <s v="Art"/>
    <s v="Prang Drawing Pencil Set"/>
    <n v="13.9"/>
    <n v="7"/>
    <n v="0"/>
    <n v="4.59"/>
    <n v="1"/>
    <x v="14"/>
    <n v="4"/>
    <x v="14"/>
  </r>
  <r>
    <n v="2716"/>
    <s v="CA-2015-127187"/>
    <d v="2015-12-04T00:00:00"/>
    <d v="2015-12-08T00:00:00"/>
    <s v="Standard Class"/>
    <s v="CP-12085"/>
    <s v="Cathy Prescott"/>
    <s v="Corporate"/>
    <s v="United States"/>
    <s v="New York City"/>
    <s v="New York"/>
    <n v="10024"/>
    <x v="3"/>
    <s v="TEC-PH-10000673"/>
    <x v="2"/>
    <s v="Phones"/>
    <s v="Plantronics Voyager Pro HD - Bluetooth Headset"/>
    <n v="129.97999999999999"/>
    <n v="9"/>
    <n v="0"/>
    <n v="6.5"/>
    <n v="1"/>
    <x v="20"/>
    <n v="4"/>
    <x v="20"/>
  </r>
  <r>
    <n v="2717"/>
    <s v="CA-2018-128475"/>
    <d v="2018-08-26T00:00:00"/>
    <d v="2018-09-01T00:00:00"/>
    <s v="Standard Class"/>
    <s v="SC-20680"/>
    <s v="Steve Carroll"/>
    <s v="Home Office"/>
    <s v="United States"/>
    <s v="Columbus"/>
    <s v="Georgia"/>
    <n v="31907"/>
    <x v="0"/>
    <s v="TEC-AC-10000158"/>
    <x v="2"/>
    <s v="Accessories"/>
    <s v="Sony 64GB Class 10 Micro SDHC R40 Memory Card"/>
    <n v="71.98"/>
    <n v="1"/>
    <n v="0"/>
    <n v="12.96"/>
    <n v="1"/>
    <x v="43"/>
    <n v="3"/>
    <x v="43"/>
  </r>
  <r>
    <n v="2718"/>
    <s v="CA-2015-100006"/>
    <d v="2015-09-07T00:00:00"/>
    <d v="2015-09-13T00:00:00"/>
    <s v="Standard Class"/>
    <s v="DK-13375"/>
    <s v="Dennis Kane"/>
    <s v="Consumer"/>
    <s v="United States"/>
    <s v="New York City"/>
    <s v="New York"/>
    <n v="10024"/>
    <x v="3"/>
    <s v="TEC-PH-10002075"/>
    <x v="2"/>
    <s v="Phones"/>
    <s v="AT&amp;T EL51110 DECT"/>
    <n v="377.97"/>
    <n v="6"/>
    <n v="0"/>
    <n v="75.59"/>
    <n v="1"/>
    <x v="30"/>
    <n v="3"/>
    <x v="30"/>
  </r>
  <r>
    <n v="2719"/>
    <s v="CA-2018-144827"/>
    <d v="2018-12-21T00:00:00"/>
    <d v="2018-12-27T00:00:00"/>
    <s v="Standard Class"/>
    <s v="SE-20110"/>
    <s v="Sanjit Engle"/>
    <s v="Consumer"/>
    <s v="United States"/>
    <s v="Costa Mesa"/>
    <s v="California"/>
    <n v="92627"/>
    <x v="1"/>
    <s v="OFF-ST-10004340"/>
    <x v="1"/>
    <s v="Storage"/>
    <s v="Fellowes Mobile File Cart, Black"/>
    <n v="124.36"/>
    <n v="10"/>
    <n v="0.3"/>
    <n v="-22.38"/>
    <n v="1"/>
    <x v="22"/>
    <n v="4"/>
    <x v="22"/>
  </r>
  <r>
    <n v="2720"/>
    <s v="CA-2015-110030"/>
    <d v="2015-12-06T00:00:00"/>
    <d v="2015-12-08T00:00:00"/>
    <s v="Second Class"/>
    <s v="LF-17185"/>
    <s v="Luke Foster"/>
    <s v="Consumer"/>
    <s v="United States"/>
    <s v="Houston"/>
    <s v="Texas"/>
    <n v="77095"/>
    <x v="2"/>
    <s v="FUR-FU-10002759"/>
    <x v="0"/>
    <s v="Furnishings"/>
    <s v="12-1/2 Diameter Round Wall Clock"/>
    <n v="23.975999999999999"/>
    <n v="10"/>
    <n v="0.1"/>
    <n v="1.44"/>
    <n v="1"/>
    <x v="20"/>
    <n v="4"/>
    <x v="20"/>
  </r>
  <r>
    <n v="2721"/>
    <s v="CA-2015-121286"/>
    <d v="2015-11-04T00:00:00"/>
    <d v="2015-11-08T00:00:00"/>
    <s v="Second Class"/>
    <s v="ON-18715"/>
    <s v="Odella Nelson"/>
    <s v="Corporate"/>
    <s v="United States"/>
    <s v="Cary"/>
    <s v="North Carolina"/>
    <n v="27511"/>
    <x v="0"/>
    <s v="OFF-FA-10000585"/>
    <x v="1"/>
    <s v="Fasteners"/>
    <s v="OIC Bulk Pack Metal Binder Clips"/>
    <n v="8.3759999999999994"/>
    <n v="10"/>
    <n v="0.2"/>
    <n v="1.17"/>
    <n v="2"/>
    <x v="7"/>
    <n v="4"/>
    <x v="7"/>
  </r>
  <r>
    <n v="2722"/>
    <s v="CA-2015-121286"/>
    <d v="2015-11-04T00:00:00"/>
    <d v="2015-11-08T00:00:00"/>
    <s v="Second Class"/>
    <s v="ON-18715"/>
    <s v="Odella Nelson"/>
    <s v="Corporate"/>
    <s v="United States"/>
    <s v="Cary"/>
    <s v="North Carolina"/>
    <n v="27511"/>
    <x v="0"/>
    <s v="OFF-AP-10004859"/>
    <x v="1"/>
    <s v="Appliances"/>
    <s v="Acco 6 Outlet Guardian Premium Surge Suppressor"/>
    <n v="58.24"/>
    <n v="10"/>
    <n v="0.1"/>
    <n v="19.22"/>
    <n v="2"/>
    <x v="7"/>
    <n v="4"/>
    <x v="7"/>
  </r>
  <r>
    <n v="2723"/>
    <s v="CA-2017-164735"/>
    <d v="2017-04-14T00:00:00"/>
    <d v="2017-04-19T00:00:00"/>
    <s v="Second Class"/>
    <s v="TB-21400"/>
    <s v="Tom Boeckenhauer"/>
    <s v="Consumer"/>
    <s v="United States"/>
    <s v="Alexandria"/>
    <s v="Virginia"/>
    <n v="22304"/>
    <x v="0"/>
    <s v="OFF-ST-10001558"/>
    <x v="1"/>
    <s v="Storage"/>
    <s v="Acco Perma 4000 Stacking Storage Drawers"/>
    <n v="81.2"/>
    <n v="6"/>
    <n v="0"/>
    <n v="19.489999999999998"/>
    <n v="1"/>
    <x v="25"/>
    <n v="2"/>
    <x v="25"/>
  </r>
  <r>
    <n v="2724"/>
    <s v="CA-2015-153479"/>
    <d v="2015-10-04T00:00:00"/>
    <d v="2015-10-08T00:00:00"/>
    <s v="Standard Class"/>
    <s v="DF-13135"/>
    <s v="David Flashing"/>
    <s v="Consumer"/>
    <s v="United States"/>
    <s v="Vallejo"/>
    <s v="California"/>
    <n v="94591"/>
    <x v="1"/>
    <s v="OFF-LA-10004689"/>
    <x v="1"/>
    <s v="Labels"/>
    <s v="Avery 512"/>
    <n v="14.45"/>
    <n v="8"/>
    <n v="0"/>
    <n v="1.45"/>
    <n v="2"/>
    <x v="18"/>
    <n v="4"/>
    <x v="18"/>
  </r>
  <r>
    <n v="2725"/>
    <s v="CA-2015-153479"/>
    <d v="2015-10-04T00:00:00"/>
    <d v="2015-10-08T00:00:00"/>
    <s v="Standard Class"/>
    <s v="DF-13135"/>
    <s v="David Flashing"/>
    <s v="Consumer"/>
    <s v="United States"/>
    <s v="Vallejo"/>
    <s v="California"/>
    <n v="94591"/>
    <x v="1"/>
    <s v="OFF-BI-10002867"/>
    <x v="1"/>
    <s v="Binders"/>
    <s v="GBC Recycled Regency Composition Covers"/>
    <n v="95.647999999999996"/>
    <n v="1"/>
    <n v="0"/>
    <n v="32.520000000000003"/>
    <n v="2"/>
    <x v="18"/>
    <n v="4"/>
    <x v="18"/>
  </r>
  <r>
    <n v="2726"/>
    <s v="CA-2018-149888"/>
    <d v="2018-11-07T00:00:00"/>
    <d v="2018-11-13T00:00:00"/>
    <s v="Standard Class"/>
    <s v="EP-13915"/>
    <s v="Emily Phan"/>
    <s v="Consumer"/>
    <s v="United States"/>
    <s v="Philadelphia"/>
    <s v="Pennsylvania"/>
    <n v="19120"/>
    <x v="3"/>
    <s v="TEC-PH-10003811"/>
    <x v="2"/>
    <s v="Phones"/>
    <s v="Jabra Supreme Plus Driver EditionÂ Headset"/>
    <n v="359.97"/>
    <n v="10"/>
    <n v="0"/>
    <n v="125.99"/>
    <n v="2"/>
    <x v="23"/>
    <n v="4"/>
    <x v="23"/>
  </r>
  <r>
    <n v="2727"/>
    <s v="CA-2018-149888"/>
    <d v="2018-11-07T00:00:00"/>
    <d v="2018-11-13T00:00:00"/>
    <s v="Standard Class"/>
    <s v="EP-13915"/>
    <s v="Emily Phan"/>
    <s v="Consumer"/>
    <s v="United States"/>
    <s v="Philadelphia"/>
    <s v="Pennsylvania"/>
    <n v="19120"/>
    <x v="3"/>
    <s v="FUR-TA-10000849"/>
    <x v="0"/>
    <s v="Tables"/>
    <s v="Bevis Rectangular Conference Tables"/>
    <n v="350.35199999999998"/>
    <n v="9"/>
    <n v="0.2"/>
    <n v="28.03"/>
    <n v="2"/>
    <x v="23"/>
    <n v="4"/>
    <x v="23"/>
  </r>
  <r>
    <n v="2728"/>
    <s v="CA-2018-119193"/>
    <d v="2018-12-22T00:00:00"/>
    <d v="2018-12-24T00:00:00"/>
    <s v="First Class"/>
    <s v="SK-19990"/>
    <s v="Sally Knutson"/>
    <s v="Consumer"/>
    <s v="United States"/>
    <s v="Toledo"/>
    <s v="Ohio"/>
    <n v="43615"/>
    <x v="3"/>
    <s v="OFF-BI-10000848"/>
    <x v="1"/>
    <s v="Binders"/>
    <s v="Angle-D Ring Binders"/>
    <n v="1.641"/>
    <n v="8"/>
    <n v="0.3"/>
    <n v="-0.48"/>
    <n v="2"/>
    <x v="22"/>
    <n v="4"/>
    <x v="22"/>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n v="629.95799999999997"/>
    <n v="5"/>
    <n v="0.2"/>
    <n v="163.79"/>
    <n v="2"/>
    <x v="22"/>
    <n v="4"/>
    <x v="22"/>
  </r>
  <r>
    <n v="2730"/>
    <s v="CA-2018-104801"/>
    <d v="2018-02-13T00:00:00"/>
    <d v="2018-02-19T00:00:00"/>
    <s v="Standard Class"/>
    <s v="FH-14350"/>
    <s v="Fred Harton"/>
    <s v="Consumer"/>
    <s v="United States"/>
    <s v="Seattle"/>
    <s v="Washington"/>
    <n v="98105"/>
    <x v="1"/>
    <s v="OFF-AR-10001547"/>
    <x v="1"/>
    <s v="Art"/>
    <s v="Newell 311"/>
    <n v="6.63"/>
    <n v="6"/>
    <n v="0.1"/>
    <n v="1.66"/>
    <n v="3"/>
    <x v="31"/>
    <n v="1"/>
    <x v="31"/>
  </r>
  <r>
    <n v="2731"/>
    <s v="CA-2018-104801"/>
    <d v="2018-02-13T00:00:00"/>
    <d v="2018-02-19T00:00:00"/>
    <s v="Standard Class"/>
    <s v="FH-14350"/>
    <s v="Fred Harton"/>
    <s v="Consumer"/>
    <s v="United States"/>
    <s v="Seattle"/>
    <s v="Washington"/>
    <n v="98105"/>
    <x v="1"/>
    <s v="TEC-AC-10001838"/>
    <x v="2"/>
    <s v="Accessories"/>
    <s v="Razer Tiamat Over Ear 7.1 Surround Sound PC Gaming Headset"/>
    <n v="799.96"/>
    <n v="4"/>
    <n v="0"/>
    <n v="263.99"/>
    <n v="3"/>
    <x v="31"/>
    <n v="1"/>
    <x v="31"/>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n v="107.53"/>
    <n v="5"/>
    <n v="0.3"/>
    <n v="-24.73"/>
    <n v="3"/>
    <x v="31"/>
    <n v="1"/>
    <x v="31"/>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n v="73.98"/>
    <n v="7"/>
    <n v="0"/>
    <n v="20.71"/>
    <n v="2"/>
    <x v="39"/>
    <n v="3"/>
    <x v="39"/>
  </r>
  <r>
    <n v="2734"/>
    <s v="CA-2015-107594"/>
    <d v="2015-07-02T00:00:00"/>
    <d v="2015-07-06T00:00:00"/>
    <s v="Standard Class"/>
    <s v="EH-13945"/>
    <s v="Eric Hoffmann"/>
    <s v="Consumer"/>
    <s v="United States"/>
    <s v="Plainfield"/>
    <s v="New Jersey"/>
    <n v="7060"/>
    <x v="3"/>
    <s v="OFF-AR-10000716"/>
    <x v="1"/>
    <s v="Art"/>
    <s v="DIXON Ticonderoga Erasable Checking Pencils"/>
    <n v="5.58"/>
    <n v="1"/>
    <n v="0.1"/>
    <n v="0.33"/>
    <n v="2"/>
    <x v="39"/>
    <n v="3"/>
    <x v="39"/>
  </r>
  <r>
    <n v="2735"/>
    <s v="CA-2016-129770"/>
    <d v="2016-02-21T00:00:00"/>
    <d v="2016-02-23T00:00:00"/>
    <s v="Second Class"/>
    <s v="JE-15715"/>
    <s v="Joe Elijah"/>
    <s v="Consumer"/>
    <s v="United States"/>
    <s v="Las Cruces"/>
    <s v="New Mexico"/>
    <n v="88001"/>
    <x v="1"/>
    <s v="OFF-PA-10000249"/>
    <x v="1"/>
    <s v="Paper"/>
    <s v="Easy-staple paper"/>
    <n v="49.12"/>
    <n v="7"/>
    <n v="0.1"/>
    <n v="6.88"/>
    <n v="1"/>
    <x v="36"/>
    <n v="1"/>
    <x v="36"/>
  </r>
  <r>
    <n v="2736"/>
    <s v="CA-2016-115798"/>
    <d v="2016-11-13T00:00:00"/>
    <d v="2016-11-19T00:00:00"/>
    <s v="Standard Class"/>
    <s v="KL-16645"/>
    <s v="Ken Lonsdale"/>
    <s v="Consumer"/>
    <s v="United States"/>
    <s v="Newark"/>
    <s v="Delaware"/>
    <n v="19711"/>
    <x v="3"/>
    <s v="TEC-PH-10003691"/>
    <x v="2"/>
    <s v="Phones"/>
    <s v="BlackBerry Q10"/>
    <n v="377.97"/>
    <n v="9"/>
    <n v="0"/>
    <n v="37.799999999999997"/>
    <n v="4"/>
    <x v="6"/>
    <n v="4"/>
    <x v="6"/>
  </r>
  <r>
    <n v="2737"/>
    <s v="CA-2016-115798"/>
    <d v="2016-11-13T00:00:00"/>
    <d v="2016-11-19T00:00:00"/>
    <s v="Standard Class"/>
    <s v="KL-16645"/>
    <s v="Ken Lonsdale"/>
    <s v="Consumer"/>
    <s v="United States"/>
    <s v="Newark"/>
    <s v="Delaware"/>
    <n v="19711"/>
    <x v="3"/>
    <s v="OFF-PA-10001560"/>
    <x v="1"/>
    <s v="Paper"/>
    <s v="Adams Telephone Message Books, 5 1/4â€ x 11â€"/>
    <n v="42.28"/>
    <n v="6"/>
    <n v="0"/>
    <n v="4.6500000000000004"/>
    <n v="4"/>
    <x v="6"/>
    <n v="4"/>
    <x v="6"/>
  </r>
  <r>
    <n v="2738"/>
    <s v="CA-2016-115798"/>
    <d v="2016-11-13T00:00:00"/>
    <d v="2016-11-19T00:00:00"/>
    <s v="Standard Class"/>
    <s v="KL-16645"/>
    <s v="Ken Lonsdale"/>
    <s v="Consumer"/>
    <s v="United States"/>
    <s v="Newark"/>
    <s v="Delaware"/>
    <n v="19711"/>
    <x v="3"/>
    <s v="FUR-BO-10004467"/>
    <x v="0"/>
    <s v="Bookcases"/>
    <s v="Bestar Classic Bookcase"/>
    <n v="299.97000000000003"/>
    <n v="9"/>
    <n v="0"/>
    <n v="68.989999999999995"/>
    <n v="4"/>
    <x v="6"/>
    <n v="4"/>
    <x v="6"/>
  </r>
  <r>
    <n v="2739"/>
    <s v="CA-2016-115798"/>
    <d v="2016-11-13T00:00:00"/>
    <d v="2016-11-19T00:00:00"/>
    <s v="Standard Class"/>
    <s v="KL-16645"/>
    <s v="Ken Lonsdale"/>
    <s v="Consumer"/>
    <s v="United States"/>
    <s v="Newark"/>
    <s v="Delaware"/>
    <n v="19711"/>
    <x v="3"/>
    <s v="TEC-PH-10001819"/>
    <x v="2"/>
    <s v="Phones"/>
    <s v="Innergie mMini Combo Duo USB Travel Charging Kit"/>
    <n v="89.98"/>
    <n v="9"/>
    <n v="0.3"/>
    <n v="-28.79"/>
    <n v="4"/>
    <x v="6"/>
    <n v="4"/>
    <x v="6"/>
  </r>
  <r>
    <n v="2740"/>
    <s v="CA-2018-122707"/>
    <d v="2018-04-16T00:00:00"/>
    <d v="2018-04-18T00:00:00"/>
    <s v="First Class"/>
    <s v="EB-13750"/>
    <s v="Edward Becker"/>
    <s v="Corporate"/>
    <s v="United States"/>
    <s v="Hoover"/>
    <s v="Alabama"/>
    <n v="35244"/>
    <x v="0"/>
    <s v="OFF-SU-10000157"/>
    <x v="1"/>
    <s v="Supplies"/>
    <s v="Compact Automatic Electric Letter Opener"/>
    <n v="477.24"/>
    <n v="4"/>
    <n v="0"/>
    <n v="157.49"/>
    <n v="2"/>
    <x v="4"/>
    <n v="2"/>
    <x v="4"/>
  </r>
  <r>
    <n v="2741"/>
    <s v="CA-2018-122707"/>
    <d v="2018-04-16T00:00:00"/>
    <d v="2018-04-18T00:00:00"/>
    <s v="First Class"/>
    <s v="EB-13750"/>
    <s v="Edward Becker"/>
    <s v="Corporate"/>
    <s v="United States"/>
    <s v="Hoover"/>
    <s v="Alabama"/>
    <n v="35244"/>
    <x v="0"/>
    <s v="TEC-AC-10004227"/>
    <x v="2"/>
    <s v="Accessories"/>
    <s v="SanDisk Ultra 16 GB MicroSDHC Class 10 Memory Card"/>
    <n v="25.98"/>
    <n v="2"/>
    <n v="0"/>
    <n v="8.0500000000000007"/>
    <n v="2"/>
    <x v="4"/>
    <n v="2"/>
    <x v="4"/>
  </r>
  <r>
    <n v="2742"/>
    <s v="CA-2017-165015"/>
    <d v="2017-02-25T00:00:00"/>
    <d v="2017-02-27T00:00:00"/>
    <s v="Second Class"/>
    <s v="BD-11725"/>
    <s v="Bruce Degenhardt"/>
    <s v="Consumer"/>
    <s v="United States"/>
    <s v="Newark"/>
    <s v="Ohio"/>
    <n v="43055"/>
    <x v="3"/>
    <s v="OFF-EN-10003134"/>
    <x v="1"/>
    <s v="Envelopes"/>
    <s v="Staple envelope"/>
    <n v="46.72"/>
    <n v="2"/>
    <n v="0"/>
    <n v="3.74"/>
    <n v="1"/>
    <x v="47"/>
    <n v="1"/>
    <x v="47"/>
  </r>
  <r>
    <n v="2743"/>
    <s v="CA-2015-149244"/>
    <d v="2015-11-04T00:00:00"/>
    <d v="2015-11-08T00:00:00"/>
    <s v="Standard Class"/>
    <s v="MS-17530"/>
    <s v="MaryBeth Skach"/>
    <s v="Consumer"/>
    <s v="United States"/>
    <s v="San Diego"/>
    <s v="California"/>
    <n v="92037"/>
    <x v="1"/>
    <s v="FUR-FU-10004671"/>
    <x v="0"/>
    <s v="Furnishings"/>
    <s v="Executive Impressions 12&quot; Wall Clock"/>
    <n v="35.340000000000003"/>
    <n v="7"/>
    <n v="0.3"/>
    <n v="-8.84"/>
    <n v="1"/>
    <x v="7"/>
    <n v="4"/>
    <x v="7"/>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n v="257.64"/>
    <n v="7"/>
    <n v="0"/>
    <n v="15.46"/>
    <n v="2"/>
    <x v="40"/>
    <n v="2"/>
    <x v="40"/>
  </r>
  <r>
    <n v="2745"/>
    <s v="CA-2016-140144"/>
    <d v="2016-06-20T00:00:00"/>
    <d v="2016-06-25T00:00:00"/>
    <s v="Second Class"/>
    <s v="SC-20770"/>
    <s v="Stewart Carmichael"/>
    <s v="Corporate"/>
    <s v="United States"/>
    <s v="San Francisco"/>
    <s v="California"/>
    <n v="94122"/>
    <x v="1"/>
    <s v="TEC-PH-10002726"/>
    <x v="2"/>
    <s v="Phones"/>
    <s v="netTALK DUO VoIP Telephone Service"/>
    <n v="125.976"/>
    <n v="6"/>
    <n v="0.3"/>
    <n v="-23.94"/>
    <n v="2"/>
    <x v="40"/>
    <n v="2"/>
    <x v="40"/>
  </r>
  <r>
    <n v="2746"/>
    <s v="CA-2018-163321"/>
    <d v="2018-08-07T00:00:00"/>
    <d v="2018-08-11T00:00:00"/>
    <s v="Second Class"/>
    <s v="FM-14380"/>
    <s v="Fred McMath"/>
    <s v="Consumer"/>
    <s v="United States"/>
    <s v="Jacksonville"/>
    <s v="North Carolina"/>
    <n v="28540"/>
    <x v="0"/>
    <s v="TEC-AC-10004571"/>
    <x v="2"/>
    <s v="Accessories"/>
    <s v="Logitech G700s Rechargeable Gaming Mouse"/>
    <n v="79.992000000000004"/>
    <n v="8"/>
    <n v="0"/>
    <n v="18.399999999999999"/>
    <n v="1"/>
    <x v="43"/>
    <n v="3"/>
    <x v="43"/>
  </r>
  <r>
    <n v="2747"/>
    <s v="CA-2015-155887"/>
    <d v="2015-05-12T00:00:00"/>
    <d v="2015-05-17T00:00:00"/>
    <s v="Standard Class"/>
    <s v="KT-16480"/>
    <s v="Kean Thornton"/>
    <s v="Consumer"/>
    <s v="United States"/>
    <s v="Franklin"/>
    <s v="Massachusetts"/>
    <n v="2038"/>
    <x v="3"/>
    <s v="FUR-TA-10002228"/>
    <x v="0"/>
    <s v="Tables"/>
    <s v="Bevis Traditional Conference Table Top, Plinth Base"/>
    <n v="700.05600000000004"/>
    <n v="7"/>
    <n v="0"/>
    <n v="245.02"/>
    <n v="1"/>
    <x v="8"/>
    <n v="2"/>
    <x v="8"/>
  </r>
  <r>
    <n v="2748"/>
    <s v="US-2016-165449"/>
    <d v="2016-11-22T00:00:00"/>
    <d v="2016-11-26T00:00:00"/>
    <s v="Standard Class"/>
    <s v="AP-10720"/>
    <s v="Anne Pryor"/>
    <s v="Home Office"/>
    <s v="United States"/>
    <s v="Frisco"/>
    <s v="Texas"/>
    <n v="75034"/>
    <x v="2"/>
    <s v="TEC-AC-10004127"/>
    <x v="2"/>
    <s v="Accessories"/>
    <s v="SanDisk Cruzer 8 GB USB Flash Drive"/>
    <n v="27.167999999999999"/>
    <n v="7"/>
    <n v="0"/>
    <n v="2.17"/>
    <n v="1"/>
    <x v="6"/>
    <n v="4"/>
    <x v="6"/>
  </r>
  <r>
    <n v="2749"/>
    <s v="CA-2016-110247"/>
    <d v="2016-12-04T00:00:00"/>
    <d v="2016-12-08T00:00:00"/>
    <s v="Standard Class"/>
    <s v="RH-19555"/>
    <s v="Ritsa Hightower"/>
    <s v="Consumer"/>
    <s v="United States"/>
    <s v="Tallahassee"/>
    <s v="Florida"/>
    <n v="32303"/>
    <x v="0"/>
    <s v="OFF-BI-10001553"/>
    <x v="1"/>
    <s v="Binders"/>
    <s v="SpineVue Locking Slant-D Ring Binders by Cardinal"/>
    <n v="8.2260000000000009"/>
    <n v="1"/>
    <n v="0"/>
    <n v="1.4"/>
    <n v="1"/>
    <x v="14"/>
    <n v="4"/>
    <x v="14"/>
  </r>
  <r>
    <n v="2750"/>
    <s v="US-2015-141257"/>
    <d v="2015-06-08T00:00:00"/>
    <d v="2015-06-14T00:00:00"/>
    <s v="Standard Class"/>
    <s v="CS-11950"/>
    <s v="Carlos Soltero"/>
    <s v="Consumer"/>
    <s v="United States"/>
    <s v="Seattle"/>
    <s v="Washington"/>
    <n v="98115"/>
    <x v="1"/>
    <s v="FUR-CH-10002758"/>
    <x v="0"/>
    <s v="Chairs"/>
    <s v="Hon Deluxe Fabric Upholstered Stacking Chairs, Squared Back"/>
    <n v="585.55200000000002"/>
    <n v="1"/>
    <n v="0.3"/>
    <n v="-117.11"/>
    <n v="1"/>
    <x v="3"/>
    <n v="2"/>
    <x v="3"/>
  </r>
  <r>
    <n v="2751"/>
    <s v="CA-2015-154669"/>
    <d v="2015-08-08T00:00:00"/>
    <d v="2015-08-11T00:00:00"/>
    <s v="Second Class"/>
    <s v="TM-21010"/>
    <s v="Tamara Manning"/>
    <s v="Consumer"/>
    <s v="United States"/>
    <s v="Vacaville"/>
    <s v="California"/>
    <n v="95687"/>
    <x v="1"/>
    <s v="OFF-ST-10000532"/>
    <x v="1"/>
    <s v="Storage"/>
    <s v="Advantus Rolling Drawer Organizers"/>
    <n v="423.28"/>
    <n v="10"/>
    <n v="0"/>
    <n v="59.26"/>
    <n v="1"/>
    <x v="9"/>
    <n v="3"/>
    <x v="9"/>
  </r>
  <r>
    <n v="2752"/>
    <s v="CA-2015-158029"/>
    <d v="2015-05-26T00:00:00"/>
    <d v="2015-05-30T00:00:00"/>
    <s v="Standard Class"/>
    <s v="HF-14995"/>
    <s v="Herbert Flentye"/>
    <s v="Consumer"/>
    <s v="United States"/>
    <s v="Los Angeles"/>
    <s v="California"/>
    <n v="90008"/>
    <x v="1"/>
    <s v="FUR-CH-10000988"/>
    <x v="0"/>
    <s v="Chairs"/>
    <s v="Hon Olson Stacker Stools"/>
    <n v="225.29599999999999"/>
    <n v="1"/>
    <n v="0.2"/>
    <n v="56.32"/>
    <n v="1"/>
    <x v="8"/>
    <n v="2"/>
    <x v="8"/>
  </r>
  <r>
    <n v="2753"/>
    <s v="CA-2016-155306"/>
    <d v="2016-04-17T00:00:00"/>
    <d v="2016-04-21T00:00:00"/>
    <s v="Standard Class"/>
    <s v="GA-14515"/>
    <s v="George Ashbrook"/>
    <s v="Consumer"/>
    <s v="United States"/>
    <s v="San Francisco"/>
    <s v="California"/>
    <n v="94122"/>
    <x v="1"/>
    <s v="OFF-AR-10003251"/>
    <x v="1"/>
    <s v="Art"/>
    <s v="Prang Drawing Pencil Set"/>
    <n v="5.56"/>
    <n v="2"/>
    <n v="0.3"/>
    <n v="-1.1100000000000001"/>
    <n v="5"/>
    <x v="19"/>
    <n v="2"/>
    <x v="19"/>
  </r>
  <r>
    <n v="2754"/>
    <s v="CA-2016-155306"/>
    <d v="2016-04-17T00:00:00"/>
    <d v="2016-04-21T00:00:00"/>
    <s v="Standard Class"/>
    <s v="GA-14515"/>
    <s v="George Ashbrook"/>
    <s v="Consumer"/>
    <s v="United States"/>
    <s v="San Francisco"/>
    <s v="California"/>
    <n v="94122"/>
    <x v="1"/>
    <s v="TEC-AC-10003174"/>
    <x v="2"/>
    <s v="Accessories"/>
    <s v="Plantronics S12 Corded Telephone Headset System"/>
    <n v="323.37"/>
    <n v="6"/>
    <n v="0"/>
    <n v="97.01"/>
    <n v="5"/>
    <x v="19"/>
    <n v="2"/>
    <x v="19"/>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n v="783.96"/>
    <n v="7"/>
    <n v="0.1"/>
    <n v="133.27000000000001"/>
    <n v="5"/>
    <x v="19"/>
    <n v="2"/>
    <x v="19"/>
  </r>
  <r>
    <n v="2756"/>
    <s v="CA-2016-155306"/>
    <d v="2016-04-17T00:00:00"/>
    <d v="2016-04-21T00:00:00"/>
    <s v="Standard Class"/>
    <s v="GA-14515"/>
    <s v="George Ashbrook"/>
    <s v="Consumer"/>
    <s v="United States"/>
    <s v="San Francisco"/>
    <s v="California"/>
    <n v="94122"/>
    <x v="1"/>
    <s v="OFF-AP-10002651"/>
    <x v="1"/>
    <s v="Appliances"/>
    <s v="Hoover Upright Vacuum With Dirt Cup"/>
    <n v="1447.65"/>
    <n v="3"/>
    <n v="0.3"/>
    <n v="-434.3"/>
    <n v="5"/>
    <x v="19"/>
    <n v="2"/>
    <x v="19"/>
  </r>
  <r>
    <n v="2757"/>
    <s v="CA-2016-155306"/>
    <d v="2016-04-17T00:00:00"/>
    <d v="2016-04-21T00:00:00"/>
    <s v="Standard Class"/>
    <s v="GA-14515"/>
    <s v="George Ashbrook"/>
    <s v="Consumer"/>
    <s v="United States"/>
    <s v="San Francisco"/>
    <s v="California"/>
    <n v="94122"/>
    <x v="1"/>
    <s v="OFF-PA-10001184"/>
    <x v="1"/>
    <s v="Paper"/>
    <s v="Xerox 1903"/>
    <n v="11.96"/>
    <n v="9"/>
    <n v="0"/>
    <n v="3.47"/>
    <n v="5"/>
    <x v="19"/>
    <n v="2"/>
    <x v="19"/>
  </r>
  <r>
    <n v="2758"/>
    <s v="CA-2017-127775"/>
    <d v="2017-06-11T00:00:00"/>
    <d v="2017-06-13T00:00:00"/>
    <s v="Second Class"/>
    <s v="ES-14020"/>
    <s v="Erica Smith"/>
    <s v="Consumer"/>
    <s v="United States"/>
    <s v="New York City"/>
    <s v="New York"/>
    <n v="10035"/>
    <x v="3"/>
    <s v="TEC-AC-10002402"/>
    <x v="2"/>
    <s v="Accessories"/>
    <s v="Razer Kraken PRO Over Ear PC and Music Headset"/>
    <n v="239.97"/>
    <n v="2"/>
    <n v="0.2"/>
    <n v="50.39"/>
    <n v="1"/>
    <x v="1"/>
    <n v="2"/>
    <x v="1"/>
  </r>
  <r>
    <n v="2759"/>
    <s v="CA-2017-146171"/>
    <d v="2017-03-11T00:00:00"/>
    <d v="2017-03-15T00:00:00"/>
    <s v="Standard Class"/>
    <s v="JP-16135"/>
    <s v="Julie Prescott"/>
    <s v="Home Office"/>
    <s v="United States"/>
    <s v="Columbus"/>
    <s v="Georgia"/>
    <n v="31907"/>
    <x v="0"/>
    <s v="FUR-FU-10004270"/>
    <x v="0"/>
    <s v="Furnishings"/>
    <s v="Executive Impressions 13&quot; Clairmont Wall Clock"/>
    <n v="76.92"/>
    <n v="3"/>
    <n v="0.3"/>
    <n v="-11.54"/>
    <n v="2"/>
    <x v="17"/>
    <n v="1"/>
    <x v="17"/>
  </r>
  <r>
    <n v="2760"/>
    <s v="CA-2017-146171"/>
    <d v="2017-03-11T00:00:00"/>
    <d v="2017-03-15T00:00:00"/>
    <s v="Standard Class"/>
    <s v="JP-16135"/>
    <s v="Julie Prescott"/>
    <s v="Home Office"/>
    <s v="United States"/>
    <s v="Columbus"/>
    <s v="Georgia"/>
    <n v="31907"/>
    <x v="0"/>
    <s v="OFF-ST-10001526"/>
    <x v="1"/>
    <s v="Storage"/>
    <s v="Iceberg Mobile Mega Data/Printer Cart"/>
    <n v="481.32"/>
    <n v="4"/>
    <n v="0.2"/>
    <n v="67.38"/>
    <n v="2"/>
    <x v="17"/>
    <n v="1"/>
    <x v="17"/>
  </r>
  <r>
    <n v="2761"/>
    <s v="CA-2015-129574"/>
    <d v="2015-05-26T00:00:00"/>
    <d v="2015-05-29T00:00:00"/>
    <s v="First Class"/>
    <s v="Dp-13240"/>
    <s v="Dean percer"/>
    <s v="Home Office"/>
    <s v="United States"/>
    <s v="Murray"/>
    <s v="Utah"/>
    <n v="84107"/>
    <x v="1"/>
    <s v="OFF-PA-10002893"/>
    <x v="1"/>
    <s v="Paper"/>
    <s v="Wirebound Service Call Books, 5 1/2&quot; x 4&quot;"/>
    <n v="48.4"/>
    <n v="8"/>
    <n v="0.3"/>
    <n v="-16.46"/>
    <n v="1"/>
    <x v="8"/>
    <n v="2"/>
    <x v="8"/>
  </r>
  <r>
    <n v="2762"/>
    <s v="CA-2018-126536"/>
    <d v="2018-10-12T00:00:00"/>
    <d v="2018-10-14T00:00:00"/>
    <s v="First Class"/>
    <s v="NK-18490"/>
    <s v="Neil Knudson"/>
    <s v="Home Office"/>
    <s v="United States"/>
    <s v="San Francisco"/>
    <s v="California"/>
    <n v="94110"/>
    <x v="1"/>
    <s v="TEC-AC-10003709"/>
    <x v="2"/>
    <s v="Accessories"/>
    <s v="Maxell 4.7GB DVD-R 5/Pack"/>
    <n v="0.99"/>
    <n v="3"/>
    <n v="0.3"/>
    <n v="-0.35"/>
    <n v="2"/>
    <x v="13"/>
    <n v="4"/>
    <x v="13"/>
  </r>
  <r>
    <n v="2763"/>
    <s v="CA-2018-126536"/>
    <d v="2018-10-12T00:00:00"/>
    <d v="2018-10-14T00:00:00"/>
    <s v="First Class"/>
    <s v="NK-18490"/>
    <s v="Neil Knudson"/>
    <s v="Home Office"/>
    <s v="United States"/>
    <s v="San Francisco"/>
    <s v="California"/>
    <n v="94110"/>
    <x v="1"/>
    <s v="OFF-BI-10001191"/>
    <x v="1"/>
    <s v="Binders"/>
    <s v="Canvas Sectional Post Binders"/>
    <n v="101.84"/>
    <n v="4"/>
    <n v="0.2"/>
    <n v="32.590000000000003"/>
    <n v="2"/>
    <x v="13"/>
    <n v="4"/>
    <x v="13"/>
  </r>
  <r>
    <n v="2764"/>
    <s v="CA-2018-165757"/>
    <d v="2018-06-22T00:00:00"/>
    <d v="2018-06-28T00:00:00"/>
    <s v="Standard Class"/>
    <s v="PL-18925"/>
    <s v="Paul Lucas"/>
    <s v="Home Office"/>
    <s v="United States"/>
    <s v="Philadelphia"/>
    <s v="Pennsylvania"/>
    <n v="19140"/>
    <x v="3"/>
    <s v="OFF-BI-10003166"/>
    <x v="1"/>
    <s v="Binders"/>
    <s v="GBC Plasticlear Binding Covers"/>
    <n v="10.332000000000001"/>
    <n v="5"/>
    <n v="0"/>
    <n v="2.89"/>
    <n v="3"/>
    <x v="27"/>
    <n v="2"/>
    <x v="27"/>
  </r>
  <r>
    <n v="2765"/>
    <s v="CA-2018-165757"/>
    <d v="2018-06-22T00:00:00"/>
    <d v="2018-06-28T00:00:00"/>
    <s v="Standard Class"/>
    <s v="PL-18925"/>
    <s v="Paul Lucas"/>
    <s v="Home Office"/>
    <s v="United States"/>
    <s v="Philadelphia"/>
    <s v="Pennsylvania"/>
    <n v="19140"/>
    <x v="3"/>
    <s v="OFF-BI-10003982"/>
    <x v="1"/>
    <s v="Binders"/>
    <s v="Wilson Jones Century Plastic Molded Ring Binders"/>
    <n v="31.155000000000001"/>
    <n v="9"/>
    <n v="0"/>
    <n v="10.59"/>
    <n v="3"/>
    <x v="27"/>
    <n v="2"/>
    <x v="27"/>
  </r>
  <r>
    <n v="2766"/>
    <s v="CA-2018-165757"/>
    <d v="2018-06-22T00:00:00"/>
    <d v="2018-06-28T00:00:00"/>
    <s v="Standard Class"/>
    <s v="PL-18925"/>
    <s v="Paul Lucas"/>
    <s v="Home Office"/>
    <s v="United States"/>
    <s v="Philadelphia"/>
    <s v="Pennsylvania"/>
    <n v="19140"/>
    <x v="3"/>
    <s v="OFF-ST-10004835"/>
    <x v="1"/>
    <s v="Storage"/>
    <s v="Plastic Stacking Crates &amp; Casters"/>
    <n v="8.9280000000000008"/>
    <n v="3"/>
    <n v="0.3"/>
    <n v="-0.62"/>
    <n v="3"/>
    <x v="27"/>
    <n v="2"/>
    <x v="27"/>
  </r>
  <r>
    <n v="2767"/>
    <s v="CA-2018-167752"/>
    <d v="2018-01-15T00:00:00"/>
    <d v="2018-01-18T00:00:00"/>
    <s v="First Class"/>
    <s v="RW-19690"/>
    <s v="Robert Waldorf"/>
    <s v="Consumer"/>
    <s v="United States"/>
    <s v="Philadelphia"/>
    <s v="Pennsylvania"/>
    <n v="19134"/>
    <x v="3"/>
    <s v="OFF-AP-10000159"/>
    <x v="1"/>
    <s v="Appliances"/>
    <s v="Belkin F9M820V08 8 Outlet Surge"/>
    <n v="34.384"/>
    <n v="9"/>
    <n v="0"/>
    <n v="6.19"/>
    <n v="2"/>
    <x v="44"/>
    <n v="1"/>
    <x v="44"/>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n v="1924.16"/>
    <n v="8"/>
    <n v="0.1"/>
    <n v="173.17"/>
    <n v="2"/>
    <x v="44"/>
    <n v="1"/>
    <x v="44"/>
  </r>
  <r>
    <n v="2769"/>
    <s v="US-2016-122140"/>
    <d v="2016-04-02T00:00:00"/>
    <d v="2016-04-07T00:00:00"/>
    <s v="Standard Class"/>
    <s v="MO-17950"/>
    <s v="Michael Oakman"/>
    <s v="Consumer"/>
    <s v="United States"/>
    <s v="Dallas"/>
    <s v="Texas"/>
    <n v="75220"/>
    <x v="2"/>
    <s v="OFF-AP-10001242"/>
    <x v="1"/>
    <s v="Appliances"/>
    <s v="APC 7 Outlet Network SurgeArrest Surge Protector"/>
    <n v="32.192"/>
    <n v="1"/>
    <n v="0.3"/>
    <n v="-1.61"/>
    <n v="3"/>
    <x v="19"/>
    <n v="2"/>
    <x v="19"/>
  </r>
  <r>
    <n v="2770"/>
    <s v="US-2016-122140"/>
    <d v="2016-04-02T00:00:00"/>
    <d v="2016-04-07T00:00:00"/>
    <s v="Standard Class"/>
    <s v="MO-17950"/>
    <s v="Michael Oakman"/>
    <s v="Consumer"/>
    <s v="United States"/>
    <s v="Dallas"/>
    <s v="Texas"/>
    <n v="75220"/>
    <x v="2"/>
    <s v="TEC-AC-10003038"/>
    <x v="2"/>
    <s v="Accessories"/>
    <s v="Kingston Digital DataTraveler 16GB USB 2.0"/>
    <n v="50.12"/>
    <n v="1"/>
    <n v="0.1"/>
    <n v="15.54"/>
    <n v="3"/>
    <x v="19"/>
    <n v="2"/>
    <x v="19"/>
  </r>
  <r>
    <n v="2771"/>
    <s v="US-2016-122140"/>
    <d v="2016-04-02T00:00:00"/>
    <d v="2016-04-07T00:00:00"/>
    <s v="Standard Class"/>
    <s v="MO-17950"/>
    <s v="Michael Oakman"/>
    <s v="Consumer"/>
    <s v="United States"/>
    <s v="Dallas"/>
    <s v="Texas"/>
    <n v="75220"/>
    <x v="2"/>
    <s v="TEC-AC-10003289"/>
    <x v="2"/>
    <s v="Accessories"/>
    <s v="Anker Ultra-Slim Mini Bluetooth 3.0 Wireless Keyboard"/>
    <n v="47.975999999999999"/>
    <n v="10"/>
    <n v="0.2"/>
    <n v="5.76"/>
    <n v="3"/>
    <x v="19"/>
    <n v="2"/>
    <x v="19"/>
  </r>
  <r>
    <n v="2772"/>
    <s v="CA-2017-163986"/>
    <d v="2017-09-03T00:00:00"/>
    <d v="2017-09-10T00:00:00"/>
    <s v="Standard Class"/>
    <s v="JJ-15445"/>
    <s v="Jennifer Jackson"/>
    <s v="Consumer"/>
    <s v="United States"/>
    <s v="Waukesha"/>
    <s v="Wisconsin"/>
    <n v="53186"/>
    <x v="2"/>
    <s v="OFF-ST-10000918"/>
    <x v="1"/>
    <s v="Storage"/>
    <s v="Crate-A-Files"/>
    <n v="54.5"/>
    <n v="1"/>
    <n v="0.3"/>
    <n v="-15.81"/>
    <n v="1"/>
    <x v="21"/>
    <n v="3"/>
    <x v="21"/>
  </r>
  <r>
    <n v="2773"/>
    <s v="CA-2018-158967"/>
    <d v="2018-12-10T00:00:00"/>
    <d v="2018-12-12T00:00:00"/>
    <s v="First Class"/>
    <s v="BT-11680"/>
    <s v="Brian Thompson"/>
    <s v="Consumer"/>
    <s v="United States"/>
    <s v="Fort Lauderdale"/>
    <s v="Florida"/>
    <n v="33311"/>
    <x v="0"/>
    <s v="FUR-FU-10001940"/>
    <x v="0"/>
    <s v="Furnishings"/>
    <s v="Staple-based wall hangings"/>
    <n v="19.103999999999999"/>
    <n v="3"/>
    <n v="0.3"/>
    <n v="-2.1"/>
    <n v="1"/>
    <x v="22"/>
    <n v="4"/>
    <x v="22"/>
  </r>
  <r>
    <n v="2774"/>
    <s v="CA-2017-131576"/>
    <d v="2017-11-22T00:00:00"/>
    <d v="2017-11-26T00:00:00"/>
    <s v="Standard Class"/>
    <s v="RD-19585"/>
    <s v="Rob Dowd"/>
    <s v="Consumer"/>
    <s v="United States"/>
    <s v="Detroit"/>
    <s v="Michigan"/>
    <n v="48205"/>
    <x v="2"/>
    <s v="OFF-BI-10002852"/>
    <x v="1"/>
    <s v="Binders"/>
    <s v="Ibico Standard Transparent Covers"/>
    <n v="49.44"/>
    <n v="3"/>
    <n v="0"/>
    <n v="16.32"/>
    <n v="1"/>
    <x v="0"/>
    <n v="4"/>
    <x v="0"/>
  </r>
  <r>
    <n v="2775"/>
    <s v="CA-2018-143455"/>
    <d v="2018-11-11T00:00:00"/>
    <d v="2018-11-18T00:00:00"/>
    <s v="Standard Class"/>
    <s v="ML-17755"/>
    <s v="Max Ludwig"/>
    <s v="Home Office"/>
    <s v="United States"/>
    <s v="Springfield"/>
    <s v="Ohio"/>
    <n v="45503"/>
    <x v="3"/>
    <s v="OFF-PA-10004451"/>
    <x v="1"/>
    <s v="Paper"/>
    <s v="Xerox 222"/>
    <n v="10.368"/>
    <n v="5"/>
    <n v="0"/>
    <n v="2.9"/>
    <n v="1"/>
    <x v="23"/>
    <n v="4"/>
    <x v="23"/>
  </r>
  <r>
    <n v="2776"/>
    <s v="CA-2017-144729"/>
    <d v="2017-10-21T00:00:00"/>
    <d v="2017-10-25T00:00:00"/>
    <s v="Standard Class"/>
    <s v="JE-15745"/>
    <s v="Joel Eaton"/>
    <s v="Consumer"/>
    <s v="United States"/>
    <s v="San Diego"/>
    <s v="California"/>
    <n v="92037"/>
    <x v="1"/>
    <s v="OFF-ST-10004804"/>
    <x v="1"/>
    <s v="Storage"/>
    <s v="Belkin 19&quot; Vented Equipment Shelf, Black"/>
    <n v="154.44"/>
    <n v="7"/>
    <n v="0"/>
    <n v="32.43"/>
    <n v="1"/>
    <x v="32"/>
    <n v="4"/>
    <x v="32"/>
  </r>
  <r>
    <n v="2777"/>
    <s v="CA-2016-127019"/>
    <d v="2016-12-21T00:00:00"/>
    <d v="2016-12-25T00:00:00"/>
    <s v="Standard Class"/>
    <s v="ER-13855"/>
    <s v="Elpida Rittenbach"/>
    <s v="Corporate"/>
    <s v="United States"/>
    <s v="Colorado Springs"/>
    <s v="Colorado"/>
    <n v="80906"/>
    <x v="1"/>
    <s v="OFF-AP-10003971"/>
    <x v="1"/>
    <s v="Appliances"/>
    <s v="Belkin 6 Outlet Metallic Surge Strip"/>
    <n v="60.984000000000002"/>
    <n v="2"/>
    <n v="0.1"/>
    <n v="3.66"/>
    <n v="1"/>
    <x v="14"/>
    <n v="4"/>
    <x v="14"/>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n v="195.46600000000001"/>
    <n v="8"/>
    <n v="0"/>
    <n v="68.41"/>
    <n v="1"/>
    <x v="38"/>
    <n v="3"/>
    <x v="38"/>
  </r>
  <r>
    <n v="2779"/>
    <s v="CA-2018-108322"/>
    <d v="2018-04-30T00:00:00"/>
    <d v="2018-05-05T00:00:00"/>
    <s v="Standard Class"/>
    <s v="SS-20140"/>
    <s v="Saphhira Shifley"/>
    <s v="Corporate"/>
    <s v="United States"/>
    <s v="Pompano Beach"/>
    <s v="Florida"/>
    <n v="33068"/>
    <x v="0"/>
    <s v="FUR-FU-10001935"/>
    <x v="0"/>
    <s v="Furnishings"/>
    <s v="3M Hangers With Command Adhesive"/>
    <n v="23.68"/>
    <n v="10"/>
    <n v="0"/>
    <n v="7.34"/>
    <n v="2"/>
    <x v="4"/>
    <n v="2"/>
    <x v="4"/>
  </r>
  <r>
    <n v="2780"/>
    <s v="CA-2018-108322"/>
    <d v="2018-04-30T00:00:00"/>
    <d v="2018-05-05T00:00:00"/>
    <s v="Standard Class"/>
    <s v="SS-20140"/>
    <s v="Saphhira Shifley"/>
    <s v="Corporate"/>
    <s v="United States"/>
    <s v="Pompano Beach"/>
    <s v="Florida"/>
    <n v="33068"/>
    <x v="0"/>
    <s v="TEC-AC-10003433"/>
    <x v="2"/>
    <s v="Accessories"/>
    <s v="Maxell 4.7GB DVD+R 5/Pack"/>
    <n v="2.3759999999999999"/>
    <n v="3"/>
    <n v="0.3"/>
    <n v="-0.26"/>
    <n v="2"/>
    <x v="4"/>
    <n v="2"/>
    <x v="4"/>
  </r>
  <r>
    <n v="2781"/>
    <s v="CA-2018-167668"/>
    <d v="2018-05-06T00:00:00"/>
    <d v="2018-05-08T00:00:00"/>
    <s v="First Class"/>
    <s v="TC-21295"/>
    <s v="Toby Carlisle"/>
    <s v="Consumer"/>
    <s v="United States"/>
    <s v="New York City"/>
    <s v="New York"/>
    <n v="10035"/>
    <x v="3"/>
    <s v="OFF-LA-10004544"/>
    <x v="1"/>
    <s v="Labels"/>
    <s v="Avery 505"/>
    <n v="59.2"/>
    <n v="5"/>
    <n v="0"/>
    <n v="9.4700000000000006"/>
    <n v="1"/>
    <x v="24"/>
    <n v="2"/>
    <x v="24"/>
  </r>
  <r>
    <n v="2782"/>
    <s v="CA-2018-146724"/>
    <d v="2018-11-20T00:00:00"/>
    <d v="2018-11-27T00:00:00"/>
    <s v="Standard Class"/>
    <s v="HG-15025"/>
    <s v="Hunter Glantz"/>
    <s v="Consumer"/>
    <s v="United States"/>
    <s v="Lakeville"/>
    <s v="Minnesota"/>
    <n v="55044"/>
    <x v="2"/>
    <s v="OFF-AR-10001026"/>
    <x v="1"/>
    <s v="Art"/>
    <s v="Sanford Uni-Blazer View Highlighters, Chisel Tip, Yellow"/>
    <n v="22"/>
    <n v="7"/>
    <n v="0"/>
    <n v="6.16"/>
    <n v="1"/>
    <x v="23"/>
    <n v="4"/>
    <x v="23"/>
  </r>
  <r>
    <n v="2783"/>
    <s v="CA-2017-139878"/>
    <d v="2017-11-11T00:00:00"/>
    <d v="2017-11-16T00:00:00"/>
    <s v="Standard Class"/>
    <s v="LD-17005"/>
    <s v="Lisa DeCherney"/>
    <s v="Consumer"/>
    <s v="United States"/>
    <s v="Detroit"/>
    <s v="Michigan"/>
    <n v="48234"/>
    <x v="2"/>
    <s v="TEC-PH-10001336"/>
    <x v="2"/>
    <s v="Phones"/>
    <s v="Digium D40 VoIP phone"/>
    <n v="257.98"/>
    <n v="3"/>
    <n v="0"/>
    <n v="85.13"/>
    <n v="1"/>
    <x v="0"/>
    <n v="4"/>
    <x v="0"/>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n v="23.988"/>
    <n v="8"/>
    <n v="0"/>
    <n v="4.32"/>
    <n v="1"/>
    <x v="0"/>
    <n v="4"/>
    <x v="0"/>
  </r>
  <r>
    <n v="2785"/>
    <s v="CA-2017-116974"/>
    <d v="2017-10-09T00:00:00"/>
    <d v="2017-10-15T00:00:00"/>
    <s v="Standard Class"/>
    <s v="MP-17965"/>
    <s v="Michael Paige"/>
    <s v="Corporate"/>
    <s v="United States"/>
    <s v="Troy"/>
    <s v="Ohio"/>
    <n v="45373"/>
    <x v="3"/>
    <s v="TEC-PH-10004897"/>
    <x v="2"/>
    <s v="Phones"/>
    <s v="Mediabridge Sport Armband iPhone 5s"/>
    <n v="23.975999999999999"/>
    <n v="4"/>
    <n v="0.3"/>
    <n v="-6.23"/>
    <n v="1"/>
    <x v="32"/>
    <n v="4"/>
    <x v="32"/>
  </r>
  <r>
    <n v="2786"/>
    <s v="CA-2016-149972"/>
    <d v="2016-09-21T00:00:00"/>
    <d v="2016-09-23T00:00:00"/>
    <s v="First Class"/>
    <s v="CD-12790"/>
    <s v="Cynthia Delaney"/>
    <s v="Home Office"/>
    <s v="United States"/>
    <s v="Los Angeles"/>
    <s v="California"/>
    <n v="90036"/>
    <x v="1"/>
    <s v="FUR-CH-10004997"/>
    <x v="0"/>
    <s v="Chairs"/>
    <s v="Hon Every-Day Series Multi-Task Chairs"/>
    <n v="601.53599999999994"/>
    <n v="8"/>
    <n v="0"/>
    <n v="138.35"/>
    <n v="2"/>
    <x v="11"/>
    <n v="3"/>
    <x v="11"/>
  </r>
  <r>
    <n v="2787"/>
    <s v="CA-2016-149972"/>
    <d v="2016-09-21T00:00:00"/>
    <d v="2016-09-23T00:00:00"/>
    <s v="First Class"/>
    <s v="CD-12790"/>
    <s v="Cynthia Delaney"/>
    <s v="Home Office"/>
    <s v="United States"/>
    <s v="Los Angeles"/>
    <s v="California"/>
    <n v="90036"/>
    <x v="1"/>
    <s v="OFF-FA-10002763"/>
    <x v="1"/>
    <s v="Fasteners"/>
    <s v="Advantus Map Pennant Flags and Round Head Tacks"/>
    <n v="7.9"/>
    <n v="10"/>
    <n v="0.1"/>
    <n v="1.1100000000000001"/>
    <n v="2"/>
    <x v="11"/>
    <n v="3"/>
    <x v="11"/>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n v="58.36"/>
    <n v="5"/>
    <n v="0.1"/>
    <n v="2.92"/>
    <n v="3"/>
    <x v="20"/>
    <n v="4"/>
    <x v="20"/>
  </r>
  <r>
    <n v="2789"/>
    <s v="US-2015-117744"/>
    <d v="2015-12-02T00:00:00"/>
    <d v="2015-12-06T00:00:00"/>
    <s v="Standard Class"/>
    <s v="MD-17860"/>
    <s v="Michael Dominguez"/>
    <s v="Corporate"/>
    <s v="United States"/>
    <s v="Corpus Christi"/>
    <s v="Texas"/>
    <n v="78415"/>
    <x v="2"/>
    <s v="OFF-AR-10000940"/>
    <x v="1"/>
    <s v="Art"/>
    <s v="Newell 343"/>
    <n v="16.463999999999999"/>
    <n v="3"/>
    <n v="0.2"/>
    <n v="1.48"/>
    <n v="3"/>
    <x v="20"/>
    <n v="4"/>
    <x v="20"/>
  </r>
  <r>
    <n v="2790"/>
    <s v="US-2015-117744"/>
    <d v="2015-12-02T00:00:00"/>
    <d v="2015-12-06T00:00:00"/>
    <s v="Standard Class"/>
    <s v="MD-17860"/>
    <s v="Michael Dominguez"/>
    <s v="Corporate"/>
    <s v="United States"/>
    <s v="Corpus Christi"/>
    <s v="Texas"/>
    <n v="78415"/>
    <x v="2"/>
    <s v="FUR-FU-10002759"/>
    <x v="0"/>
    <s v="Furnishings"/>
    <s v="12-1/2 Diameter Round Wall Clock"/>
    <n v="39.96"/>
    <n v="10"/>
    <n v="0"/>
    <n v="2"/>
    <n v="3"/>
    <x v="20"/>
    <n v="4"/>
    <x v="20"/>
  </r>
  <r>
    <n v="2791"/>
    <s v="CA-2015-125514"/>
    <d v="2015-09-21T00:00:00"/>
    <d v="2015-09-22T00:00:00"/>
    <s v="First Class"/>
    <s v="BM-11650"/>
    <s v="Brian Moss"/>
    <s v="Corporate"/>
    <s v="United States"/>
    <s v="Omaha"/>
    <s v="Nebraska"/>
    <n v="68104"/>
    <x v="2"/>
    <s v="OFF-AP-10000358"/>
    <x v="1"/>
    <s v="Appliances"/>
    <s v="Fellowes Basic Home/Office Series Surge Protectors"/>
    <n v="25.96"/>
    <n v="6"/>
    <n v="0.2"/>
    <n v="6.23"/>
    <n v="3"/>
    <x v="30"/>
    <n v="3"/>
    <x v="30"/>
  </r>
  <r>
    <n v="2792"/>
    <s v="CA-2015-125514"/>
    <d v="2015-09-21T00:00:00"/>
    <d v="2015-09-22T00:00:00"/>
    <s v="First Class"/>
    <s v="BM-11650"/>
    <s v="Brian Moss"/>
    <s v="Corporate"/>
    <s v="United States"/>
    <s v="Omaha"/>
    <s v="Nebraska"/>
    <n v="68104"/>
    <x v="2"/>
    <s v="OFF-AP-10003281"/>
    <x v="1"/>
    <s v="Appliances"/>
    <s v="Acco 6 Outlet Guardian Standard Surge Suppressor"/>
    <n v="36.270000000000003"/>
    <n v="2"/>
    <n v="0.1"/>
    <n v="8.34"/>
    <n v="3"/>
    <x v="30"/>
    <n v="3"/>
    <x v="30"/>
  </r>
  <r>
    <n v="2793"/>
    <s v="CA-2015-125514"/>
    <d v="2015-09-21T00:00:00"/>
    <d v="2015-09-22T00:00:00"/>
    <s v="First Class"/>
    <s v="BM-11650"/>
    <s v="Brian Moss"/>
    <s v="Corporate"/>
    <s v="United States"/>
    <s v="Omaha"/>
    <s v="Nebraska"/>
    <n v="68104"/>
    <x v="2"/>
    <s v="OFF-PA-10000029"/>
    <x v="1"/>
    <s v="Paper"/>
    <s v="Xerox 224"/>
    <n v="6.48"/>
    <n v="3"/>
    <n v="0.2"/>
    <n v="1.62"/>
    <n v="3"/>
    <x v="30"/>
    <n v="3"/>
    <x v="30"/>
  </r>
  <r>
    <n v="2794"/>
    <s v="CA-2015-154599"/>
    <d v="2015-04-12T00:00:00"/>
    <d v="2015-04-17T00:00:00"/>
    <s v="Standard Class"/>
    <s v="KN-16450"/>
    <s v="Kean Nguyen"/>
    <s v="Corporate"/>
    <s v="United States"/>
    <s v="Redondo Beach"/>
    <s v="California"/>
    <n v="90278"/>
    <x v="1"/>
    <s v="TEC-PH-10001557"/>
    <x v="2"/>
    <s v="Phones"/>
    <s v="Pyle PMP37LED"/>
    <n v="1075.088"/>
    <n v="2"/>
    <n v="0"/>
    <n v="139.76"/>
    <n v="4"/>
    <x v="41"/>
    <n v="2"/>
    <x v="41"/>
  </r>
  <r>
    <n v="2795"/>
    <s v="CA-2015-154599"/>
    <d v="2015-04-12T00:00:00"/>
    <d v="2015-04-17T00:00:00"/>
    <s v="Standard Class"/>
    <s v="KN-16450"/>
    <s v="Kean Nguyen"/>
    <s v="Corporate"/>
    <s v="United States"/>
    <s v="Redondo Beach"/>
    <s v="California"/>
    <n v="90278"/>
    <x v="1"/>
    <s v="TEC-PH-10000576"/>
    <x v="2"/>
    <s v="Phones"/>
    <s v="AT&amp;T 1080 Corded phone"/>
    <n v="438.36799999999999"/>
    <n v="4"/>
    <n v="0.2"/>
    <n v="131.51"/>
    <n v="4"/>
    <x v="41"/>
    <n v="2"/>
    <x v="41"/>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n v="18.088000000000001"/>
    <n v="10"/>
    <n v="0.1"/>
    <n v="2.5299999999999998"/>
    <n v="4"/>
    <x v="41"/>
    <n v="2"/>
    <x v="41"/>
  </r>
  <r>
    <n v="2797"/>
    <s v="CA-2015-154599"/>
    <d v="2015-04-12T00:00:00"/>
    <d v="2015-04-17T00:00:00"/>
    <s v="Standard Class"/>
    <s v="KN-16450"/>
    <s v="Kean Nguyen"/>
    <s v="Corporate"/>
    <s v="United States"/>
    <s v="Redondo Beach"/>
    <s v="California"/>
    <n v="90278"/>
    <x v="1"/>
    <s v="FUR-BO-10001337"/>
    <x v="0"/>
    <s v="Bookcases"/>
    <s v="O'Sullivan Living Dimensions 2-Shelf Bookcases"/>
    <n v="308.49900000000002"/>
    <n v="1"/>
    <n v="0"/>
    <n v="21.59"/>
    <n v="4"/>
    <x v="41"/>
    <n v="2"/>
    <x v="41"/>
  </r>
  <r>
    <n v="2798"/>
    <s v="CA-2018-158743"/>
    <d v="2018-10-20T00:00:00"/>
    <d v="2018-10-27T00:00:00"/>
    <s v="Standard Class"/>
    <s v="IG-15085"/>
    <s v="Ivan Gibson"/>
    <s v="Consumer"/>
    <s v="United States"/>
    <s v="Little Rock"/>
    <s v="Arkansas"/>
    <n v="72209"/>
    <x v="0"/>
    <s v="OFF-AR-10002257"/>
    <x v="1"/>
    <s v="Art"/>
    <s v="Eldon Spacemaker Box, Quick-Snap Lid, Clear"/>
    <n v="13.36"/>
    <n v="10"/>
    <n v="0.1"/>
    <n v="4.54"/>
    <n v="3"/>
    <x v="13"/>
    <n v="4"/>
    <x v="13"/>
  </r>
  <r>
    <n v="2799"/>
    <s v="CA-2018-158743"/>
    <d v="2018-10-20T00:00:00"/>
    <d v="2018-10-27T00:00:00"/>
    <s v="Standard Class"/>
    <s v="IG-15085"/>
    <s v="Ivan Gibson"/>
    <s v="Consumer"/>
    <s v="United States"/>
    <s v="Little Rock"/>
    <s v="Arkansas"/>
    <n v="72209"/>
    <x v="0"/>
    <s v="OFF-PA-10001019"/>
    <x v="1"/>
    <s v="Paper"/>
    <s v="Xerox 1884"/>
    <n v="39.96"/>
    <n v="5"/>
    <n v="0.2"/>
    <n v="2.8"/>
    <n v="3"/>
    <x v="13"/>
    <n v="4"/>
    <x v="13"/>
  </r>
  <r>
    <n v="2800"/>
    <s v="CA-2018-158743"/>
    <d v="2018-10-20T00:00:00"/>
    <d v="2018-10-27T00:00:00"/>
    <s v="Standard Class"/>
    <s v="IG-15085"/>
    <s v="Ivan Gibson"/>
    <s v="Consumer"/>
    <s v="United States"/>
    <s v="Little Rock"/>
    <s v="Arkansas"/>
    <n v="72209"/>
    <x v="0"/>
    <s v="OFF-BI-10003364"/>
    <x v="1"/>
    <s v="Binders"/>
    <s v="Binding Machine Supplies"/>
    <n v="145.85"/>
    <n v="7"/>
    <n v="0.2"/>
    <n v="23.34"/>
    <n v="3"/>
    <x v="13"/>
    <n v="4"/>
    <x v="13"/>
  </r>
  <r>
    <n v="2801"/>
    <s v="CA-2017-153318"/>
    <d v="2017-10-25T00:00:00"/>
    <d v="2017-10-28T00:00:00"/>
    <s v="First Class"/>
    <s v="JS-15595"/>
    <s v="Jill Stevenson"/>
    <s v="Corporate"/>
    <s v="United States"/>
    <s v="Miami"/>
    <s v="Florida"/>
    <n v="33180"/>
    <x v="0"/>
    <s v="TEC-PH-10000984"/>
    <x v="2"/>
    <s v="Phones"/>
    <s v="Panasonic KX-TG9471B"/>
    <n v="783.96"/>
    <n v="6"/>
    <n v="0"/>
    <n v="148.94999999999999"/>
    <n v="1"/>
    <x v="32"/>
    <n v="4"/>
    <x v="32"/>
  </r>
  <r>
    <n v="2802"/>
    <s v="US-2016-110163"/>
    <d v="2016-11-01T00:00:00"/>
    <d v="2016-11-04T00:00:00"/>
    <s v="First Class"/>
    <s v="GA-14725"/>
    <s v="Guy Armstrong"/>
    <s v="Consumer"/>
    <s v="United States"/>
    <s v="Salem"/>
    <s v="Oregon"/>
    <n v="97301"/>
    <x v="1"/>
    <s v="OFF-AR-10001683"/>
    <x v="1"/>
    <s v="Art"/>
    <s v="Lumber Crayons"/>
    <n v="7.88"/>
    <n v="5"/>
    <n v="0"/>
    <n v="2.6"/>
    <n v="1"/>
    <x v="6"/>
    <n v="4"/>
    <x v="6"/>
  </r>
  <r>
    <n v="2803"/>
    <s v="CA-2018-143329"/>
    <d v="2018-11-03T00:00:00"/>
    <d v="2018-11-08T00:00:00"/>
    <s v="Standard Class"/>
    <s v="DL-13330"/>
    <s v="Denise Leinenbach"/>
    <s v="Consumer"/>
    <s v="United States"/>
    <s v="Las Cruces"/>
    <s v="New Mexico"/>
    <n v="88001"/>
    <x v="1"/>
    <s v="FUR-FU-10000629"/>
    <x v="0"/>
    <s v="Furnishings"/>
    <s v="9-3/4 Diameter Round Wall Clock"/>
    <n v="41.37"/>
    <n v="1"/>
    <n v="0.2"/>
    <n v="5.79"/>
    <n v="1"/>
    <x v="23"/>
    <n v="4"/>
    <x v="23"/>
  </r>
  <r>
    <n v="2804"/>
    <s v="CA-2016-159380"/>
    <d v="2016-05-12T00:00:00"/>
    <d v="2016-05-16T00:00:00"/>
    <s v="Standard Class"/>
    <s v="CS-12505"/>
    <s v="Cindy Stewart"/>
    <s v="Consumer"/>
    <s v="United States"/>
    <s v="San Francisco"/>
    <s v="California"/>
    <n v="94122"/>
    <x v="1"/>
    <s v="OFF-PA-10003893"/>
    <x v="1"/>
    <s v="Paper"/>
    <s v="Xerox 1962"/>
    <n v="12.84"/>
    <n v="9"/>
    <n v="0.1"/>
    <n v="1.93"/>
    <n v="2"/>
    <x v="33"/>
    <n v="2"/>
    <x v="33"/>
  </r>
  <r>
    <n v="2805"/>
    <s v="CA-2016-159380"/>
    <d v="2016-05-12T00:00:00"/>
    <d v="2016-05-16T00:00:00"/>
    <s v="Standard Class"/>
    <s v="CS-12505"/>
    <s v="Cindy Stewart"/>
    <s v="Consumer"/>
    <s v="United States"/>
    <s v="San Francisco"/>
    <s v="California"/>
    <n v="94122"/>
    <x v="1"/>
    <s v="OFF-PA-10004239"/>
    <x v="1"/>
    <s v="Paper"/>
    <s v="Xerox 1953"/>
    <n v="25.68"/>
    <n v="8"/>
    <n v="0.1"/>
    <n v="8.4700000000000006"/>
    <n v="2"/>
    <x v="33"/>
    <n v="2"/>
    <x v="33"/>
  </r>
  <r>
    <n v="2806"/>
    <s v="CA-2016-122623"/>
    <d v="2016-09-07T00:00:00"/>
    <d v="2016-09-11T00:00:00"/>
    <s v="Standard Class"/>
    <s v="CC-12145"/>
    <s v="Charles Crestani"/>
    <s v="Consumer"/>
    <s v="United States"/>
    <s v="El Paso"/>
    <s v="Texas"/>
    <n v="79907"/>
    <x v="2"/>
    <s v="FUR-CH-10000553"/>
    <x v="0"/>
    <s v="Chairs"/>
    <s v="Metal Folding Chairs, Beige, 4/Carton"/>
    <n v="47.515999999999998"/>
    <n v="3"/>
    <n v="0"/>
    <n v="4.75"/>
    <n v="1"/>
    <x v="11"/>
    <n v="3"/>
    <x v="11"/>
  </r>
  <r>
    <n v="2807"/>
    <s v="CA-2016-148635"/>
    <d v="2016-07-25T00:00:00"/>
    <d v="2016-07-27T00:00:00"/>
    <s v="Second Class"/>
    <s v="MH-18025"/>
    <s v="Michelle Huthwaite"/>
    <s v="Consumer"/>
    <s v="United States"/>
    <s v="Seattle"/>
    <s v="Washington"/>
    <n v="98115"/>
    <x v="1"/>
    <s v="OFF-FA-10004395"/>
    <x v="1"/>
    <s v="Fasteners"/>
    <s v="Plymouth Boxed Rubber Bands by Plymouth"/>
    <n v="9.42"/>
    <n v="10"/>
    <n v="0"/>
    <n v="2.17"/>
    <n v="4"/>
    <x v="38"/>
    <n v="3"/>
    <x v="38"/>
  </r>
  <r>
    <n v="2808"/>
    <s v="CA-2016-148635"/>
    <d v="2016-07-25T00:00:00"/>
    <d v="2016-07-27T00:00:00"/>
    <s v="Second Class"/>
    <s v="MH-18025"/>
    <s v="Michelle Huthwaite"/>
    <s v="Consumer"/>
    <s v="United States"/>
    <s v="Seattle"/>
    <s v="Washington"/>
    <n v="98115"/>
    <x v="1"/>
    <s v="OFF-PA-10004782"/>
    <x v="1"/>
    <s v="Paper"/>
    <s v="Xerox 228"/>
    <n v="12.96"/>
    <n v="6"/>
    <n v="0.3"/>
    <n v="-2.0699999999999998"/>
    <n v="4"/>
    <x v="38"/>
    <n v="3"/>
    <x v="38"/>
  </r>
  <r>
    <n v="2809"/>
    <s v="CA-2016-148635"/>
    <d v="2016-07-25T00:00:00"/>
    <d v="2016-07-27T00:00:00"/>
    <s v="Second Class"/>
    <s v="MH-18025"/>
    <s v="Michelle Huthwaite"/>
    <s v="Consumer"/>
    <s v="United States"/>
    <s v="Seattle"/>
    <s v="Washington"/>
    <n v="98115"/>
    <x v="1"/>
    <s v="FUR-BO-10002213"/>
    <x v="0"/>
    <s v="Bookcases"/>
    <s v="Sauder Forest Hills Library, Woodland Oak Finish"/>
    <n v="704.9"/>
    <n v="2"/>
    <n v="0"/>
    <n v="155.08000000000001"/>
    <n v="4"/>
    <x v="38"/>
    <n v="3"/>
    <x v="38"/>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n v="1"/>
    <n v="0"/>
    <n v="179.7"/>
    <n v="4"/>
    <x v="38"/>
    <n v="3"/>
    <x v="38"/>
  </r>
  <r>
    <n v="2811"/>
    <s v="CA-2016-135685"/>
    <d v="2016-11-16T00:00:00"/>
    <d v="2016-11-18T00:00:00"/>
    <s v="Second Class"/>
    <s v="MP-18175"/>
    <s v="Mike Pelletier"/>
    <s v="Home Office"/>
    <s v="United States"/>
    <s v="Milwaukee"/>
    <s v="Wisconsin"/>
    <n v="53209"/>
    <x v="2"/>
    <s v="OFF-PA-10000157"/>
    <x v="1"/>
    <s v="Paper"/>
    <s v="Xerox 191"/>
    <n v="179.82"/>
    <n v="6"/>
    <n v="0.1"/>
    <n v="10.79"/>
    <n v="5"/>
    <x v="6"/>
    <n v="4"/>
    <x v="6"/>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n v="185.58"/>
    <n v="10"/>
    <n v="0.1"/>
    <n v="9.2799999999999994"/>
    <n v="5"/>
    <x v="6"/>
    <n v="4"/>
    <x v="6"/>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n v="214.11"/>
    <n v="1"/>
    <n v="0.3"/>
    <n v="-70.66"/>
    <n v="5"/>
    <x v="6"/>
    <n v="4"/>
    <x v="6"/>
  </r>
  <r>
    <n v="2814"/>
    <s v="CA-2016-135685"/>
    <d v="2016-11-16T00:00:00"/>
    <d v="2016-11-18T00:00:00"/>
    <s v="Second Class"/>
    <s v="MP-18175"/>
    <s v="Mike Pelletier"/>
    <s v="Home Office"/>
    <s v="United States"/>
    <s v="Milwaukee"/>
    <s v="Wisconsin"/>
    <n v="53209"/>
    <x v="2"/>
    <s v="TEC-AC-10004145"/>
    <x v="2"/>
    <s v="Accessories"/>
    <s v="Logitech diNovo Edge Keyboard"/>
    <n v="999.96"/>
    <n v="5"/>
    <n v="0.1"/>
    <n v="100"/>
    <n v="5"/>
    <x v="6"/>
    <n v="4"/>
    <x v="6"/>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n v="653.54999999999995"/>
    <n v="2"/>
    <n v="0"/>
    <n v="45.75"/>
    <n v="5"/>
    <x v="6"/>
    <n v="4"/>
    <x v="6"/>
  </r>
  <r>
    <n v="2816"/>
    <s v="CA-2016-104626"/>
    <d v="2016-09-01T00:00:00"/>
    <d v="2016-09-08T00:00:00"/>
    <s v="Standard Class"/>
    <s v="DR-12940"/>
    <s v="Daniel Raglin"/>
    <s v="Home Office"/>
    <s v="United States"/>
    <s v="Franklin"/>
    <s v="Massachusetts"/>
    <n v="2038"/>
    <x v="3"/>
    <s v="OFF-BI-10001510"/>
    <x v="1"/>
    <s v="Binders"/>
    <s v="Deluxe Heavy-Duty Vinyl Round Ring Binder"/>
    <n v="114.6"/>
    <n v="9"/>
    <n v="0"/>
    <n v="32.090000000000003"/>
    <n v="4"/>
    <x v="11"/>
    <n v="3"/>
    <x v="11"/>
  </r>
  <r>
    <n v="2817"/>
    <s v="CA-2016-104626"/>
    <d v="2016-09-01T00:00:00"/>
    <d v="2016-09-08T00:00:00"/>
    <s v="Standard Class"/>
    <s v="DR-12940"/>
    <s v="Daniel Raglin"/>
    <s v="Home Office"/>
    <s v="United States"/>
    <s v="Franklin"/>
    <s v="Massachusetts"/>
    <n v="2038"/>
    <x v="3"/>
    <s v="FUR-CH-10003817"/>
    <x v="0"/>
    <s v="Chairs"/>
    <s v="Global Value Steno Chair, Gray"/>
    <n v="60.74"/>
    <n v="3"/>
    <n v="0.3"/>
    <n v="-8.5"/>
    <n v="4"/>
    <x v="11"/>
    <n v="3"/>
    <x v="11"/>
  </r>
  <r>
    <n v="2818"/>
    <s v="CA-2016-104626"/>
    <d v="2016-09-01T00:00:00"/>
    <d v="2016-09-08T00:00:00"/>
    <s v="Standard Class"/>
    <s v="DR-12940"/>
    <s v="Daniel Raglin"/>
    <s v="Home Office"/>
    <s v="United States"/>
    <s v="Franklin"/>
    <s v="Massachusetts"/>
    <n v="2038"/>
    <x v="3"/>
    <s v="FUR-FU-10000308"/>
    <x v="0"/>
    <s v="Furnishings"/>
    <s v="Deflect-o Glass Clear Studded Chair Mats"/>
    <n v="124.36"/>
    <n v="4"/>
    <n v="0"/>
    <n v="27.36"/>
    <n v="4"/>
    <x v="11"/>
    <n v="3"/>
    <x v="11"/>
  </r>
  <r>
    <n v="2819"/>
    <s v="CA-2016-104626"/>
    <d v="2016-09-01T00:00:00"/>
    <d v="2016-09-08T00:00:00"/>
    <s v="Standard Class"/>
    <s v="DR-12940"/>
    <s v="Daniel Raglin"/>
    <s v="Home Office"/>
    <s v="United States"/>
    <s v="Franklin"/>
    <s v="Massachusetts"/>
    <n v="2038"/>
    <x v="3"/>
    <s v="OFF-ST-10003208"/>
    <x v="1"/>
    <s v="Storage"/>
    <s v="Adjustable Depth Letter/Legal Cart"/>
    <n v="1088.76"/>
    <n v="3"/>
    <n v="0"/>
    <n v="283.08"/>
    <n v="4"/>
    <x v="11"/>
    <n v="3"/>
    <x v="11"/>
  </r>
  <r>
    <n v="2820"/>
    <s v="CA-2017-160500"/>
    <d v="2017-05-05T00:00:00"/>
    <d v="2017-05-08T00:00:00"/>
    <s v="First Class"/>
    <s v="DM-13015"/>
    <s v="Darrin Martin"/>
    <s v="Consumer"/>
    <s v="United States"/>
    <s v="Encinitas"/>
    <s v="California"/>
    <n v="92024"/>
    <x v="1"/>
    <s v="OFF-BI-10003784"/>
    <x v="1"/>
    <s v="Binders"/>
    <s v="Computer Printout Index Tabs"/>
    <n v="6.72"/>
    <n v="5"/>
    <n v="0"/>
    <n v="1.21"/>
    <n v="2"/>
    <x v="35"/>
    <n v="2"/>
    <x v="35"/>
  </r>
  <r>
    <n v="2821"/>
    <s v="CA-2017-160500"/>
    <d v="2017-05-05T00:00:00"/>
    <d v="2017-05-08T00:00:00"/>
    <s v="First Class"/>
    <s v="DM-13015"/>
    <s v="Darrin Martin"/>
    <s v="Consumer"/>
    <s v="United States"/>
    <s v="Encinitas"/>
    <s v="California"/>
    <n v="92024"/>
    <x v="1"/>
    <s v="FUR-TA-10003748"/>
    <x v="0"/>
    <s v="Tables"/>
    <s v="Bevis 36 x 72 Conference Tables"/>
    <n v="298.77600000000001"/>
    <n v="4"/>
    <n v="0.3"/>
    <n v="-101.58"/>
    <n v="2"/>
    <x v="35"/>
    <n v="2"/>
    <x v="35"/>
  </r>
  <r>
    <n v="2822"/>
    <s v="CA-2017-100202"/>
    <d v="2017-12-31T00:00:00"/>
    <d v="2018-01-05T00:00:00"/>
    <s v="Standard Class"/>
    <s v="BD-11620"/>
    <s v="Brian DeCherney"/>
    <s v="Consumer"/>
    <s v="United States"/>
    <s v="Anaheim"/>
    <s v="California"/>
    <n v="92804"/>
    <x v="1"/>
    <s v="TEC-PH-10002563"/>
    <x v="2"/>
    <s v="Phones"/>
    <s v="Adtran 1202752G1"/>
    <n v="302.37599999999998"/>
    <n v="8"/>
    <n v="0.3"/>
    <n v="-69.55"/>
    <n v="1"/>
    <x v="5"/>
    <n v="4"/>
    <x v="5"/>
  </r>
  <r>
    <n v="2823"/>
    <s v="CA-2018-131016"/>
    <d v="2018-09-18T00:00:00"/>
    <d v="2018-09-20T00:00:00"/>
    <s v="First Class"/>
    <s v="DC-12850"/>
    <s v="Dan Campbell"/>
    <s v="Consumer"/>
    <s v="United States"/>
    <s v="Arlington"/>
    <s v="Texas"/>
    <n v="76017"/>
    <x v="2"/>
    <s v="OFF-AR-10000122"/>
    <x v="1"/>
    <s v="Art"/>
    <s v="Newell 314"/>
    <n v="8.9280000000000008"/>
    <n v="10"/>
    <n v="0.1"/>
    <n v="1.96"/>
    <n v="2"/>
    <x v="15"/>
    <n v="3"/>
    <x v="15"/>
  </r>
  <r>
    <n v="2824"/>
    <s v="CA-2018-131016"/>
    <d v="2018-09-18T00:00:00"/>
    <d v="2018-09-20T00:00:00"/>
    <s v="First Class"/>
    <s v="DC-12850"/>
    <s v="Dan Campbell"/>
    <s v="Consumer"/>
    <s v="United States"/>
    <s v="Arlington"/>
    <s v="Texas"/>
    <n v="76017"/>
    <x v="2"/>
    <s v="OFF-ST-10000352"/>
    <x v="1"/>
    <s v="Storage"/>
    <s v="Acco Perma 2700 Stacking Storage Drawers"/>
    <n v="47.584000000000003"/>
    <n v="6"/>
    <n v="0"/>
    <n v="16.649999999999999"/>
    <n v="2"/>
    <x v="15"/>
    <n v="3"/>
    <x v="15"/>
  </r>
  <r>
    <n v="2825"/>
    <s v="US-2015-112914"/>
    <d v="2015-09-25T00:00:00"/>
    <d v="2015-09-30T00:00:00"/>
    <s v="Standard Class"/>
    <s v="MT-18070"/>
    <s v="Michelle Tran"/>
    <s v="Home Office"/>
    <s v="United States"/>
    <s v="Houston"/>
    <s v="Texas"/>
    <n v="77041"/>
    <x v="2"/>
    <s v="OFF-PA-10003270"/>
    <x v="1"/>
    <s v="Paper"/>
    <s v="Xerox 1954"/>
    <n v="33.792000000000002"/>
    <n v="3"/>
    <n v="0.2"/>
    <n v="10.14"/>
    <n v="4"/>
    <x v="30"/>
    <n v="3"/>
    <x v="30"/>
  </r>
  <r>
    <n v="2826"/>
    <s v="US-2015-112914"/>
    <d v="2015-09-25T00:00:00"/>
    <d v="2015-09-30T00:00:00"/>
    <s v="Standard Class"/>
    <s v="MT-18070"/>
    <s v="Michelle Tran"/>
    <s v="Home Office"/>
    <s v="United States"/>
    <s v="Houston"/>
    <s v="Texas"/>
    <n v="77041"/>
    <x v="2"/>
    <s v="FUR-BO-10003272"/>
    <x v="0"/>
    <s v="Bookcases"/>
    <s v="O'Sullivan Living Dimensions 5-Shelf Bookcases"/>
    <n v="300.53280000000001"/>
    <n v="7"/>
    <n v="0.1"/>
    <n v="27.05"/>
    <n v="4"/>
    <x v="30"/>
    <n v="3"/>
    <x v="30"/>
  </r>
  <r>
    <n v="2827"/>
    <s v="US-2015-112914"/>
    <d v="2015-09-25T00:00:00"/>
    <d v="2015-09-30T00:00:00"/>
    <s v="Standard Class"/>
    <s v="MT-18070"/>
    <s v="Michelle Tran"/>
    <s v="Home Office"/>
    <s v="United States"/>
    <s v="Houston"/>
    <s v="Texas"/>
    <n v="77041"/>
    <x v="2"/>
    <s v="OFF-BI-10002982"/>
    <x v="1"/>
    <s v="Binders"/>
    <s v="Avery Self-Adhesive Photo Pockets for Polaroid Photos"/>
    <n v="2.7240000000000002"/>
    <n v="10"/>
    <n v="0.1"/>
    <n v="0.3"/>
    <n v="4"/>
    <x v="30"/>
    <n v="3"/>
    <x v="30"/>
  </r>
  <r>
    <n v="2828"/>
    <s v="US-2015-112914"/>
    <d v="2015-09-25T00:00:00"/>
    <d v="2015-09-30T00:00:00"/>
    <s v="Standard Class"/>
    <s v="MT-18070"/>
    <s v="Michelle Tran"/>
    <s v="Home Office"/>
    <s v="United States"/>
    <s v="Houston"/>
    <s v="Texas"/>
    <n v="77041"/>
    <x v="2"/>
    <s v="OFF-EN-10001509"/>
    <x v="1"/>
    <s v="Envelopes"/>
    <s v="Poly String Tie Envelopes"/>
    <n v="3.2639999999999998"/>
    <n v="4"/>
    <n v="0"/>
    <n v="0.2"/>
    <n v="4"/>
    <x v="30"/>
    <n v="3"/>
    <x v="30"/>
  </r>
  <r>
    <n v="2829"/>
    <s v="CA-2017-124149"/>
    <d v="2017-04-23T00:00:00"/>
    <d v="2017-04-26T00:00:00"/>
    <s v="First Class"/>
    <s v="MJ-17740"/>
    <s v="Max Jones"/>
    <s v="Consumer"/>
    <s v="United States"/>
    <s v="Lancaster"/>
    <s v="Ohio"/>
    <n v="43130"/>
    <x v="3"/>
    <s v="OFF-PA-10002421"/>
    <x v="1"/>
    <s v="Paper"/>
    <s v="Embossed Ink Jet Note Cards"/>
    <n v="108.336"/>
    <n v="4"/>
    <n v="0"/>
    <n v="6.5"/>
    <n v="3"/>
    <x v="25"/>
    <n v="2"/>
    <x v="25"/>
  </r>
  <r>
    <n v="2830"/>
    <s v="CA-2017-124149"/>
    <d v="2017-04-23T00:00:00"/>
    <d v="2017-04-26T00:00:00"/>
    <s v="First Class"/>
    <s v="MJ-17740"/>
    <s v="Max Jones"/>
    <s v="Consumer"/>
    <s v="United States"/>
    <s v="Lancaster"/>
    <s v="Ohio"/>
    <n v="43130"/>
    <x v="3"/>
    <s v="OFF-ST-10000760"/>
    <x v="1"/>
    <s v="Storage"/>
    <s v="Eldon Fold 'N Roll Cart System"/>
    <n v="55.92"/>
    <n v="2"/>
    <n v="0.1"/>
    <n v="7.27"/>
    <n v="3"/>
    <x v="25"/>
    <n v="2"/>
    <x v="25"/>
  </r>
  <r>
    <n v="2831"/>
    <s v="CA-2017-124149"/>
    <d v="2017-04-23T00:00:00"/>
    <d v="2017-04-26T00:00:00"/>
    <s v="First Class"/>
    <s v="MJ-17740"/>
    <s v="Max Jones"/>
    <s v="Consumer"/>
    <s v="United States"/>
    <s v="Lancaster"/>
    <s v="Ohio"/>
    <n v="43130"/>
    <x v="3"/>
    <s v="OFF-PA-10002923"/>
    <x v="1"/>
    <s v="Paper"/>
    <s v="Xerox 1942"/>
    <n v="78.304000000000002"/>
    <n v="2"/>
    <n v="0"/>
    <n v="21.93"/>
    <n v="3"/>
    <x v="25"/>
    <n v="2"/>
    <x v="25"/>
  </r>
  <r>
    <n v="2832"/>
    <s v="CA-2015-148915"/>
    <d v="2015-11-01T00:00:00"/>
    <d v="2015-11-05T00:00:00"/>
    <s v="Standard Class"/>
    <s v="ND-18370"/>
    <s v="Natalie DeCherney"/>
    <s v="Consumer"/>
    <s v="United States"/>
    <s v="Portland"/>
    <s v="Oregon"/>
    <n v="97206"/>
    <x v="1"/>
    <s v="OFF-ST-10001128"/>
    <x v="1"/>
    <s v="Storage"/>
    <s v="Carina Mini System Audio Rack, Model AR050B"/>
    <n v="443.92"/>
    <n v="2"/>
    <n v="0"/>
    <n v="79.91"/>
    <n v="2"/>
    <x v="7"/>
    <n v="4"/>
    <x v="7"/>
  </r>
  <r>
    <n v="2833"/>
    <s v="CA-2015-148915"/>
    <d v="2015-11-01T00:00:00"/>
    <d v="2015-11-05T00:00:00"/>
    <s v="Standard Class"/>
    <s v="ND-18370"/>
    <s v="Natalie DeCherney"/>
    <s v="Consumer"/>
    <s v="United States"/>
    <s v="Portland"/>
    <s v="Oregon"/>
    <n v="97206"/>
    <x v="1"/>
    <s v="TEC-PH-10000673"/>
    <x v="2"/>
    <s v="Phones"/>
    <s v="Plantronics Voyager Pro HD - Bluetooth Headset"/>
    <n v="155.976"/>
    <n v="9"/>
    <n v="0"/>
    <n v="34.31"/>
    <n v="2"/>
    <x v="7"/>
    <n v="4"/>
    <x v="7"/>
  </r>
  <r>
    <n v="2834"/>
    <s v="CA-2018-134649"/>
    <d v="2018-01-26T00:00:00"/>
    <d v="2018-01-31T00:00:00"/>
    <s v="Second Class"/>
    <s v="CA-11965"/>
    <s v="Carol Adams"/>
    <s v="Corporate"/>
    <s v="United States"/>
    <s v="Hoover"/>
    <s v="Alabama"/>
    <n v="35244"/>
    <x v="0"/>
    <s v="OFF-AR-10001547"/>
    <x v="1"/>
    <s v="Art"/>
    <s v="Newell 311"/>
    <n v="15.47"/>
    <n v="5"/>
    <n v="0.1"/>
    <n v="2.3199999999999998"/>
    <n v="2"/>
    <x v="44"/>
    <n v="1"/>
    <x v="44"/>
  </r>
  <r>
    <n v="2835"/>
    <s v="CA-2018-134649"/>
    <d v="2018-01-26T00:00:00"/>
    <d v="2018-01-31T00:00:00"/>
    <s v="Second Class"/>
    <s v="CA-11965"/>
    <s v="Carol Adams"/>
    <s v="Corporate"/>
    <s v="United States"/>
    <s v="Hoover"/>
    <s v="Alabama"/>
    <n v="35244"/>
    <x v="0"/>
    <s v="OFF-BI-10001890"/>
    <x v="1"/>
    <s v="Binders"/>
    <s v="Avery Poly Binder Pockets"/>
    <n v="7.16"/>
    <n v="2"/>
    <n v="0.1"/>
    <n v="2.4300000000000002"/>
    <n v="2"/>
    <x v="44"/>
    <n v="1"/>
    <x v="44"/>
  </r>
  <r>
    <n v="2836"/>
    <s v="CA-2018-110842"/>
    <d v="2018-11-11T00:00:00"/>
    <d v="2018-11-16T00:00:00"/>
    <s v="Standard Class"/>
    <s v="GA-14725"/>
    <s v="Guy Armstrong"/>
    <s v="Consumer"/>
    <s v="United States"/>
    <s v="Los Angeles"/>
    <s v="California"/>
    <n v="90036"/>
    <x v="1"/>
    <s v="OFF-AP-10003971"/>
    <x v="1"/>
    <s v="Appliances"/>
    <s v="Belkin 6 Outlet Metallic Surge Strip"/>
    <n v="10.89"/>
    <n v="7"/>
    <n v="0.1"/>
    <n v="3.7"/>
    <n v="3"/>
    <x v="23"/>
    <n v="4"/>
    <x v="23"/>
  </r>
  <r>
    <n v="2837"/>
    <s v="CA-2018-110842"/>
    <d v="2018-11-11T00:00:00"/>
    <d v="2018-11-16T00:00:00"/>
    <s v="Standard Class"/>
    <s v="GA-14725"/>
    <s v="Guy Armstrong"/>
    <s v="Consumer"/>
    <s v="United States"/>
    <s v="Los Angeles"/>
    <s v="California"/>
    <n v="90036"/>
    <x v="1"/>
    <s v="OFF-PA-10000520"/>
    <x v="1"/>
    <s v="Paper"/>
    <s v="Xerox 201"/>
    <n v="19.440000000000001"/>
    <n v="6"/>
    <n v="0"/>
    <n v="1.17"/>
    <n v="3"/>
    <x v="23"/>
    <n v="4"/>
    <x v="23"/>
  </r>
  <r>
    <n v="2838"/>
    <s v="CA-2018-110842"/>
    <d v="2018-11-11T00:00:00"/>
    <d v="2018-11-16T00:00:00"/>
    <s v="Standard Class"/>
    <s v="GA-14725"/>
    <s v="Guy Armstrong"/>
    <s v="Consumer"/>
    <s v="United States"/>
    <s v="Los Angeles"/>
    <s v="California"/>
    <n v="90036"/>
    <x v="1"/>
    <s v="OFF-BI-10000977"/>
    <x v="1"/>
    <s v="Binders"/>
    <s v="Ibico Plastic Spiral Binding Combs"/>
    <n v="121.6"/>
    <n v="4"/>
    <n v="0.2"/>
    <n v="14.59"/>
    <n v="3"/>
    <x v="23"/>
    <n v="4"/>
    <x v="23"/>
  </r>
  <r>
    <n v="2839"/>
    <s v="CA-2017-147368"/>
    <d v="2017-06-09T00:00:00"/>
    <d v="2017-06-12T00:00:00"/>
    <s v="First Class"/>
    <s v="TC-21295"/>
    <s v="Toby Carlisle"/>
    <s v="Consumer"/>
    <s v="United States"/>
    <s v="Tallahassee"/>
    <s v="Florida"/>
    <n v="32303"/>
    <x v="0"/>
    <s v="TEC-MA-10002178"/>
    <x v="2"/>
    <s v="Machines"/>
    <s v="Cisco CP-7937G Unified IP Conference Station Phone"/>
    <n v="695.7"/>
    <n v="1"/>
    <n v="0.3"/>
    <n v="-166.97"/>
    <n v="1"/>
    <x v="1"/>
    <n v="2"/>
    <x v="1"/>
  </r>
  <r>
    <n v="2840"/>
    <s v="US-2016-104185"/>
    <d v="2016-09-03T00:00:00"/>
    <d v="2016-09-08T00:00:00"/>
    <s v="Second Class"/>
    <s v="JB-15400"/>
    <s v="Jennifer Braxton"/>
    <s v="Corporate"/>
    <s v="United States"/>
    <s v="New York City"/>
    <s v="New York"/>
    <n v="10009"/>
    <x v="3"/>
    <s v="OFF-ST-10001526"/>
    <x v="1"/>
    <s v="Storage"/>
    <s v="Iceberg Mobile Mega Data/Printer Cart"/>
    <n v="120.33"/>
    <n v="2"/>
    <n v="0"/>
    <n v="10.83"/>
    <n v="1"/>
    <x v="11"/>
    <n v="3"/>
    <x v="11"/>
  </r>
  <r>
    <n v="2841"/>
    <s v="US-2015-125521"/>
    <d v="2015-03-14T00:00:00"/>
    <d v="2015-03-19T00:00:00"/>
    <s v="Standard Class"/>
    <s v="CK-12325"/>
    <s v="Christine Kargatis"/>
    <s v="Home Office"/>
    <s v="United States"/>
    <s v="Chesapeake"/>
    <s v="Virginia"/>
    <n v="23320"/>
    <x v="0"/>
    <s v="FUR-CH-10003379"/>
    <x v="0"/>
    <s v="Chairs"/>
    <s v="Global Commerce Series High-Back Swivel/Tilt Chairs"/>
    <n v="1139.92"/>
    <n v="3"/>
    <n v="0.1"/>
    <n v="182.39"/>
    <n v="1"/>
    <x v="34"/>
    <n v="1"/>
    <x v="34"/>
  </r>
  <r>
    <n v="2842"/>
    <s v="US-2018-135062"/>
    <d v="2018-08-31T00:00:00"/>
    <d v="2018-09-04T00:00:00"/>
    <s v="Second Class"/>
    <s v="RL-19615"/>
    <s v="Rob Lucas"/>
    <s v="Consumer"/>
    <s v="United States"/>
    <s v="Fayetteville"/>
    <s v="North Carolina"/>
    <n v="28314"/>
    <x v="0"/>
    <s v="OFF-PA-10000100"/>
    <x v="1"/>
    <s v="Paper"/>
    <s v="Xerox 1945"/>
    <n v="229.54400000000001"/>
    <n v="5"/>
    <n v="0.1"/>
    <n v="50.5"/>
    <n v="1"/>
    <x v="43"/>
    <n v="3"/>
    <x v="43"/>
  </r>
  <r>
    <n v="2843"/>
    <s v="CA-2018-135650"/>
    <d v="2018-03-23T00:00:00"/>
    <d v="2018-03-27T00:00:00"/>
    <s v="Standard Class"/>
    <s v="AC-10660"/>
    <s v="Anna Chung"/>
    <s v="Consumer"/>
    <s v="United States"/>
    <s v="Huntsville"/>
    <s v="Texas"/>
    <n v="77340"/>
    <x v="2"/>
    <s v="OFF-ST-10001809"/>
    <x v="1"/>
    <s v="Storage"/>
    <s v="Fellowes Officeware Wire Shelving"/>
    <n v="143.72800000000001"/>
    <n v="10"/>
    <n v="0.3"/>
    <n v="-33.06"/>
    <n v="1"/>
    <x v="42"/>
    <n v="1"/>
    <x v="42"/>
  </r>
  <r>
    <n v="2844"/>
    <s v="CA-2018-112865"/>
    <d v="2018-05-18T00:00:00"/>
    <d v="2018-05-22T00:00:00"/>
    <s v="Standard Class"/>
    <s v="BH-11710"/>
    <s v="Brosina Hoffman"/>
    <s v="Consumer"/>
    <s v="United States"/>
    <s v="Philadelphia"/>
    <s v="Pennsylvania"/>
    <n v="19140"/>
    <x v="3"/>
    <s v="TEC-AC-10000387"/>
    <x v="2"/>
    <s v="Accessories"/>
    <s v="KeyTronicÂ KT800P2 -Â KeyboardÂ - Black"/>
    <n v="36.048000000000002"/>
    <n v="6"/>
    <n v="0.1"/>
    <n v="10.81"/>
    <n v="1"/>
    <x v="24"/>
    <n v="2"/>
    <x v="24"/>
  </r>
  <r>
    <n v="2845"/>
    <s v="US-2017-162852"/>
    <d v="2017-12-27T00:00:00"/>
    <d v="2017-12-31T00:00:00"/>
    <s v="Standard Class"/>
    <s v="BG-11695"/>
    <s v="Brooke Gillingham"/>
    <s v="Corporate"/>
    <s v="United States"/>
    <s v="Woodstock"/>
    <s v="Illinois"/>
    <n v="60098"/>
    <x v="2"/>
    <s v="FUR-CH-10004853"/>
    <x v="0"/>
    <s v="Chairs"/>
    <s v="Global Manager's Adjustable Task Chair, Storm"/>
    <n v="845.48800000000006"/>
    <n v="6"/>
    <n v="0.1"/>
    <n v="270.56"/>
    <n v="1"/>
    <x v="5"/>
    <n v="4"/>
    <x v="5"/>
  </r>
  <r>
    <n v="2846"/>
    <s v="CA-2018-138163"/>
    <d v="2018-11-17T00:00:00"/>
    <d v="2018-11-20T00:00:00"/>
    <s v="First Class"/>
    <s v="XP-21865"/>
    <s v="Xylona Preis"/>
    <s v="Consumer"/>
    <s v="United States"/>
    <s v="Everett"/>
    <s v="Massachusetts"/>
    <n v="2149"/>
    <x v="3"/>
    <s v="OFF-AR-10001958"/>
    <x v="1"/>
    <s v="Art"/>
    <s v="Stanley Bostitch Contemporary Electric Pencil Sharpeners"/>
    <n v="50.94"/>
    <n v="5"/>
    <n v="0"/>
    <n v="7.13"/>
    <n v="1"/>
    <x v="23"/>
    <n v="4"/>
    <x v="23"/>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n v="762.59400000000005"/>
    <n v="4"/>
    <n v="0"/>
    <n v="160.13999999999999"/>
    <n v="1"/>
    <x v="15"/>
    <n v="3"/>
    <x v="15"/>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n v="56.28"/>
    <n v="6"/>
    <n v="0.3"/>
    <n v="-11.26"/>
    <n v="2"/>
    <x v="4"/>
    <n v="2"/>
    <x v="4"/>
  </r>
  <r>
    <n v="2849"/>
    <s v="CA-2018-157854"/>
    <d v="2018-04-08T00:00:00"/>
    <d v="2018-04-15T00:00:00"/>
    <s v="Standard Class"/>
    <s v="DM-13345"/>
    <s v="Denise Monton"/>
    <s v="Corporate"/>
    <s v="United States"/>
    <s v="Roswell"/>
    <s v="Georgia"/>
    <n v="30076"/>
    <x v="0"/>
    <s v="OFF-BI-10001359"/>
    <x v="1"/>
    <s v="Binders"/>
    <s v="GBC DocuBind TL300 Electric Binding System"/>
    <n v="2690.97"/>
    <n v="1"/>
    <n v="0"/>
    <n v="645.83000000000004"/>
    <n v="2"/>
    <x v="4"/>
    <n v="2"/>
    <x v="4"/>
  </r>
  <r>
    <n v="2850"/>
    <s v="CA-2017-123617"/>
    <d v="2017-11-28T00:00:00"/>
    <d v="2017-12-03T00:00:00"/>
    <s v="Standard Class"/>
    <s v="AJ-10780"/>
    <s v="Anthony Jacobs"/>
    <s v="Corporate"/>
    <s v="United States"/>
    <s v="Palm Coast"/>
    <s v="Florida"/>
    <n v="32137"/>
    <x v="0"/>
    <s v="OFF-BI-10002976"/>
    <x v="1"/>
    <s v="Binders"/>
    <s v="ACCOHIDE Binder by Acco"/>
    <n v="7.4340000000000002"/>
    <n v="8"/>
    <n v="0"/>
    <n v="0.82"/>
    <n v="1"/>
    <x v="0"/>
    <n v="4"/>
    <x v="0"/>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n v="64.784000000000006"/>
    <n v="10"/>
    <n v="0"/>
    <n v="5.83"/>
    <n v="1"/>
    <x v="1"/>
    <n v="2"/>
    <x v="1"/>
  </r>
  <r>
    <n v="2852"/>
    <s v="CA-2018-107342"/>
    <d v="2018-12-17T00:00:00"/>
    <d v="2018-12-22T00:00:00"/>
    <s v="Standard Class"/>
    <s v="VF-21715"/>
    <s v="Vicky Freymann"/>
    <s v="Home Office"/>
    <s v="United States"/>
    <s v="Columbus"/>
    <s v="Indiana"/>
    <n v="47201"/>
    <x v="2"/>
    <s v="OFF-PA-10001745"/>
    <x v="1"/>
    <s v="Paper"/>
    <s v="Wirebound Message Books, 2 7/8&quot; x 5&quot;, 3 Forms per Page"/>
    <n v="28.16"/>
    <n v="3"/>
    <n v="0.1"/>
    <n v="6.48"/>
    <n v="1"/>
    <x v="22"/>
    <n v="4"/>
    <x v="22"/>
  </r>
  <r>
    <n v="2853"/>
    <s v="CA-2017-136371"/>
    <d v="2017-03-19T00:00:00"/>
    <d v="2017-03-21T00:00:00"/>
    <s v="Second Class"/>
    <s v="SV-20935"/>
    <s v="Susan Vittorini"/>
    <s v="Consumer"/>
    <s v="United States"/>
    <s v="Oceanside"/>
    <s v="New York"/>
    <n v="11572"/>
    <x v="3"/>
    <s v="FUR-FU-10000409"/>
    <x v="0"/>
    <s v="Furnishings"/>
    <s v="GE 4 Foot Flourescent Tube, 40 Watt"/>
    <n v="14.98"/>
    <n v="7"/>
    <n v="0"/>
    <n v="2.4"/>
    <n v="2"/>
    <x v="17"/>
    <n v="1"/>
    <x v="17"/>
  </r>
  <r>
    <n v="2854"/>
    <s v="CA-2017-136371"/>
    <d v="2017-03-19T00:00:00"/>
    <d v="2017-03-21T00:00:00"/>
    <s v="Second Class"/>
    <s v="SV-20935"/>
    <s v="Susan Vittorini"/>
    <s v="Consumer"/>
    <s v="United States"/>
    <s v="Oceanside"/>
    <s v="New York"/>
    <n v="11572"/>
    <x v="3"/>
    <s v="FUR-FU-10000221"/>
    <x v="0"/>
    <s v="Furnishings"/>
    <s v="Master Caster Door Stop, Brown"/>
    <n v="20.32"/>
    <n v="9"/>
    <n v="0"/>
    <n v="6.91"/>
    <n v="2"/>
    <x v="17"/>
    <n v="1"/>
    <x v="17"/>
  </r>
  <r>
    <n v="2855"/>
    <s v="CA-2018-137344"/>
    <d v="2018-08-20T00:00:00"/>
    <d v="2018-08-20T00:00:00"/>
    <s v="Same Day"/>
    <s v="EM-13810"/>
    <s v="Eleni McCrary"/>
    <s v="Corporate"/>
    <s v="United States"/>
    <s v="Franklin"/>
    <s v="Massachusetts"/>
    <n v="2038"/>
    <x v="3"/>
    <s v="OFF-ST-10000344"/>
    <x v="1"/>
    <s v="Storage"/>
    <s v="Neat Ideas Personal Hanging Folder Files, Black"/>
    <n v="40.29"/>
    <n v="5"/>
    <n v="0"/>
    <n v="8.06"/>
    <n v="1"/>
    <x v="43"/>
    <n v="3"/>
    <x v="43"/>
  </r>
  <r>
    <n v="2856"/>
    <s v="CA-2018-169810"/>
    <d v="2018-07-25T00:00:00"/>
    <d v="2018-07-31T00:00:00"/>
    <s v="Standard Class"/>
    <s v="RB-19360"/>
    <s v="Raymond Buch"/>
    <s v="Consumer"/>
    <s v="United States"/>
    <s v="Sioux Falls"/>
    <s v="South Dakota"/>
    <n v="57103"/>
    <x v="2"/>
    <s v="OFF-LA-10003663"/>
    <x v="1"/>
    <s v="Labels"/>
    <s v="Avery 498"/>
    <n v="20.23"/>
    <n v="2"/>
    <n v="0.1"/>
    <n v="1.82"/>
    <n v="1"/>
    <x v="10"/>
    <n v="3"/>
    <x v="10"/>
  </r>
  <r>
    <n v="2857"/>
    <s v="CA-2017-128594"/>
    <d v="2017-08-26T00:00:00"/>
    <d v="2017-08-29T00:00:00"/>
    <s v="First Class"/>
    <s v="DJ-13510"/>
    <s v="Don Jones"/>
    <s v="Corporate"/>
    <s v="United States"/>
    <s v="San Diego"/>
    <s v="California"/>
    <n v="92037"/>
    <x v="1"/>
    <s v="FUR-CH-10001215"/>
    <x v="0"/>
    <s v="Chairs"/>
    <s v="Global Troy Executive Leather Low-Back Tilter"/>
    <n v="1603.136"/>
    <n v="7"/>
    <n v="0.1"/>
    <n v="368.72"/>
    <n v="1"/>
    <x v="28"/>
    <n v="3"/>
    <x v="28"/>
  </r>
  <r>
    <n v="2858"/>
    <s v="CA-2017-154690"/>
    <d v="2017-08-15T00:00:00"/>
    <d v="2017-08-17T00:00:00"/>
    <s v="Second Class"/>
    <s v="CC-12370"/>
    <s v="Christopher Conant"/>
    <s v="Consumer"/>
    <s v="United States"/>
    <s v="Fayetteville"/>
    <s v="North Carolina"/>
    <n v="28314"/>
    <x v="0"/>
    <s v="FUR-CH-10000988"/>
    <x v="0"/>
    <s v="Chairs"/>
    <s v="Hon Olson Stacker Stools"/>
    <n v="225.29599999999999"/>
    <n v="7"/>
    <n v="0"/>
    <n v="63.08"/>
    <n v="1"/>
    <x v="28"/>
    <n v="3"/>
    <x v="28"/>
  </r>
  <r>
    <n v="2859"/>
    <s v="CA-2018-138975"/>
    <d v="2018-05-19T00:00:00"/>
    <d v="2018-05-23T00:00:00"/>
    <s v="Standard Class"/>
    <s v="SC-20380"/>
    <s v="Shahid Collister"/>
    <s v="Consumer"/>
    <s v="United States"/>
    <s v="Atlanta"/>
    <s v="Georgia"/>
    <n v="30318"/>
    <x v="0"/>
    <s v="TEC-AC-10003441"/>
    <x v="2"/>
    <s v="Accessories"/>
    <s v="Kingston Digital DataTraveler 32GB USB 2.0"/>
    <n v="67.8"/>
    <n v="10"/>
    <n v="0"/>
    <n v="10.85"/>
    <n v="4"/>
    <x v="24"/>
    <n v="2"/>
    <x v="24"/>
  </r>
  <r>
    <n v="2860"/>
    <s v="CA-2018-138975"/>
    <d v="2018-05-19T00:00:00"/>
    <d v="2018-05-23T00:00:00"/>
    <s v="Standard Class"/>
    <s v="SC-20380"/>
    <s v="Shahid Collister"/>
    <s v="Consumer"/>
    <s v="United States"/>
    <s v="Atlanta"/>
    <s v="Georgia"/>
    <n v="30318"/>
    <x v="0"/>
    <s v="TEC-PH-10004389"/>
    <x v="2"/>
    <s v="Phones"/>
    <s v="Nokia Lumia 925"/>
    <n v="377.97"/>
    <n v="10"/>
    <n v="0.2"/>
    <n v="102.05"/>
    <n v="4"/>
    <x v="24"/>
    <n v="2"/>
    <x v="24"/>
  </r>
  <r>
    <n v="2861"/>
    <s v="CA-2018-138975"/>
    <d v="2018-05-19T00:00:00"/>
    <d v="2018-05-23T00:00:00"/>
    <s v="Standard Class"/>
    <s v="SC-20380"/>
    <s v="Shahid Collister"/>
    <s v="Consumer"/>
    <s v="United States"/>
    <s v="Atlanta"/>
    <s v="Georgia"/>
    <n v="30318"/>
    <x v="0"/>
    <s v="FUR-BO-10004695"/>
    <x v="0"/>
    <s v="Bookcases"/>
    <s v="O'Sullivan 2-Door Barrister Bookcase in Odessa Pine"/>
    <n v="1628.82"/>
    <n v="5"/>
    <n v="0.3"/>
    <n v="-374.63"/>
    <n v="4"/>
    <x v="24"/>
    <n v="2"/>
    <x v="24"/>
  </r>
  <r>
    <n v="2862"/>
    <s v="CA-2018-138975"/>
    <d v="2018-05-19T00:00:00"/>
    <d v="2018-05-23T00:00:00"/>
    <s v="Standard Class"/>
    <s v="SC-20380"/>
    <s v="Shahid Collister"/>
    <s v="Consumer"/>
    <s v="United States"/>
    <s v="Atlanta"/>
    <s v="Georgia"/>
    <n v="30318"/>
    <x v="0"/>
    <s v="OFF-PA-10000100"/>
    <x v="1"/>
    <s v="Paper"/>
    <s v="Xerox 1945"/>
    <n v="286.93"/>
    <n v="1"/>
    <n v="0.3"/>
    <n v="-45.91"/>
    <n v="4"/>
    <x v="24"/>
    <n v="2"/>
    <x v="24"/>
  </r>
  <r>
    <n v="2863"/>
    <s v="CA-2018-106537"/>
    <d v="2018-08-12T00:00:00"/>
    <d v="2018-08-17T00:00:00"/>
    <s v="Standard Class"/>
    <s v="RH-19495"/>
    <s v="Rick Hansen"/>
    <s v="Consumer"/>
    <s v="United States"/>
    <s v="Orlando"/>
    <s v="Florida"/>
    <n v="32839"/>
    <x v="0"/>
    <s v="OFF-PA-10000223"/>
    <x v="1"/>
    <s v="Paper"/>
    <s v="Xerox 2000"/>
    <n v="20.736000000000001"/>
    <n v="5"/>
    <n v="0"/>
    <n v="6.43"/>
    <n v="1"/>
    <x v="43"/>
    <n v="3"/>
    <x v="43"/>
  </r>
  <r>
    <n v="2864"/>
    <s v="US-2018-103828"/>
    <d v="2018-08-13T00:00:00"/>
    <d v="2018-08-13T00:00:00"/>
    <s v="Same Day"/>
    <s v="JK-15370"/>
    <s v="Jay Kimmel"/>
    <s v="Consumer"/>
    <s v="United States"/>
    <s v="San Francisco"/>
    <s v="California"/>
    <n v="94122"/>
    <x v="1"/>
    <s v="OFF-ST-10001325"/>
    <x v="1"/>
    <s v="Storage"/>
    <s v="Sterilite Officeware Hinged File Box"/>
    <n v="31.44"/>
    <n v="8"/>
    <n v="0.2"/>
    <n v="2.2000000000000002"/>
    <n v="4"/>
    <x v="43"/>
    <n v="3"/>
    <x v="43"/>
  </r>
  <r>
    <n v="2865"/>
    <s v="US-2018-103828"/>
    <d v="2018-08-13T00:00:00"/>
    <d v="2018-08-13T00:00:00"/>
    <s v="Same Day"/>
    <s v="JK-15370"/>
    <s v="Jay Kimmel"/>
    <s v="Consumer"/>
    <s v="United States"/>
    <s v="San Francisco"/>
    <s v="California"/>
    <n v="94122"/>
    <x v="1"/>
    <s v="OFF-AP-10004249"/>
    <x v="1"/>
    <s v="Appliances"/>
    <s v="Staple holder"/>
    <n v="83.79"/>
    <n v="1"/>
    <n v="0"/>
    <n v="14.24"/>
    <n v="4"/>
    <x v="43"/>
    <n v="3"/>
    <x v="43"/>
  </r>
  <r>
    <n v="2866"/>
    <s v="US-2018-103828"/>
    <d v="2018-08-13T00:00:00"/>
    <d v="2018-08-13T00:00:00"/>
    <s v="Same Day"/>
    <s v="JK-15370"/>
    <s v="Jay Kimmel"/>
    <s v="Consumer"/>
    <s v="United States"/>
    <s v="San Francisco"/>
    <s v="California"/>
    <n v="94122"/>
    <x v="1"/>
    <s v="OFF-AR-10000588"/>
    <x v="1"/>
    <s v="Art"/>
    <s v="Newell 345"/>
    <n v="59.52"/>
    <n v="1"/>
    <n v="0"/>
    <n v="13.69"/>
    <n v="4"/>
    <x v="43"/>
    <n v="3"/>
    <x v="43"/>
  </r>
  <r>
    <n v="2867"/>
    <s v="US-2018-103828"/>
    <d v="2018-08-13T00:00:00"/>
    <d v="2018-08-13T00:00:00"/>
    <s v="Same Day"/>
    <s v="JK-15370"/>
    <s v="Jay Kimmel"/>
    <s v="Consumer"/>
    <s v="United States"/>
    <s v="San Francisco"/>
    <s v="California"/>
    <n v="94122"/>
    <x v="1"/>
    <s v="OFF-SU-10000946"/>
    <x v="1"/>
    <s v="Supplies"/>
    <s v="Staple remover"/>
    <n v="31.92"/>
    <n v="4"/>
    <n v="0.1"/>
    <n v="11.17"/>
    <n v="4"/>
    <x v="43"/>
    <n v="3"/>
    <x v="43"/>
  </r>
  <r>
    <n v="2868"/>
    <s v="CA-2017-115588"/>
    <d v="2017-11-10T00:00:00"/>
    <d v="2017-11-12T00:00:00"/>
    <s v="Second Class"/>
    <s v="AF-10885"/>
    <s v="Art Foster"/>
    <s v="Consumer"/>
    <s v="United States"/>
    <s v="Toledo"/>
    <s v="Ohio"/>
    <n v="43615"/>
    <x v="3"/>
    <s v="OFF-SU-10001225"/>
    <x v="1"/>
    <s v="Supplies"/>
    <s v="Staple remover"/>
    <n v="14.72"/>
    <n v="10"/>
    <n v="0.1"/>
    <n v="1.03"/>
    <n v="2"/>
    <x v="0"/>
    <n v="4"/>
    <x v="0"/>
  </r>
  <r>
    <n v="2869"/>
    <s v="CA-2017-115588"/>
    <d v="2017-11-10T00:00:00"/>
    <d v="2017-11-12T00:00:00"/>
    <s v="Second Class"/>
    <s v="AF-10885"/>
    <s v="Art Foster"/>
    <s v="Consumer"/>
    <s v="United States"/>
    <s v="Toledo"/>
    <s v="Ohio"/>
    <n v="43615"/>
    <x v="3"/>
    <s v="OFF-ST-10001558"/>
    <x v="1"/>
    <s v="Storage"/>
    <s v="Acco Perma 4000 Stacking Storage Drawers"/>
    <n v="38.975999999999999"/>
    <n v="5"/>
    <n v="0"/>
    <n v="7.02"/>
    <n v="2"/>
    <x v="0"/>
    <n v="4"/>
    <x v="0"/>
  </r>
  <r>
    <n v="2870"/>
    <s v="CA-2018-143861"/>
    <d v="2018-06-12T00:00:00"/>
    <d v="2018-06-19T00:00:00"/>
    <s v="Standard Class"/>
    <s v="LC-16885"/>
    <s v="Lena Creighton"/>
    <s v="Consumer"/>
    <s v="United States"/>
    <s v="Saint Petersburg"/>
    <s v="Florida"/>
    <n v="33710"/>
    <x v="0"/>
    <s v="FUR-FU-10001546"/>
    <x v="0"/>
    <s v="Furnishings"/>
    <s v="Dana Swing-Arm Lamps"/>
    <n v="17.088000000000001"/>
    <n v="9"/>
    <n v="0.2"/>
    <n v="2.9"/>
    <n v="1"/>
    <x v="27"/>
    <n v="2"/>
    <x v="27"/>
  </r>
  <r>
    <n v="2871"/>
    <s v="CA-2015-148040"/>
    <d v="2015-03-22T00:00:00"/>
    <d v="2015-03-26T00:00:00"/>
    <s v="Standard Class"/>
    <s v="BF-11275"/>
    <s v="Beth Fritzler"/>
    <s v="Corporate"/>
    <s v="United States"/>
    <s v="Tucson"/>
    <s v="Arizona"/>
    <n v="85705"/>
    <x v="1"/>
    <s v="OFF-PA-10002581"/>
    <x v="1"/>
    <s v="Paper"/>
    <s v="Xerox 1951"/>
    <n v="74.352000000000004"/>
    <n v="5"/>
    <n v="0.3"/>
    <n v="-19.329999999999998"/>
    <n v="2"/>
    <x v="34"/>
    <n v="1"/>
    <x v="34"/>
  </r>
  <r>
    <n v="2872"/>
    <s v="CA-2015-148040"/>
    <d v="2015-03-22T00:00:00"/>
    <d v="2015-03-26T00:00:00"/>
    <s v="Standard Class"/>
    <s v="BF-11275"/>
    <s v="Beth Fritzler"/>
    <s v="Corporate"/>
    <s v="United States"/>
    <s v="Tucson"/>
    <s v="Arizona"/>
    <n v="85705"/>
    <x v="1"/>
    <s v="FUR-CH-10001482"/>
    <x v="0"/>
    <s v="Chairs"/>
    <s v="Office Star - Mesh Screen back chair with Vinyl seat"/>
    <n v="314.35199999999998"/>
    <n v="3"/>
    <n v="0.1"/>
    <n v="110.02"/>
    <n v="2"/>
    <x v="34"/>
    <n v="1"/>
    <x v="34"/>
  </r>
  <r>
    <n v="2873"/>
    <s v="CA-2018-135167"/>
    <d v="2018-06-15T00:00:00"/>
    <d v="2018-06-20T00:00:00"/>
    <s v="Standard Class"/>
    <s v="SC-20800"/>
    <s v="Stuart Calhoun"/>
    <s v="Consumer"/>
    <s v="United States"/>
    <s v="Los Angeles"/>
    <s v="California"/>
    <n v="90036"/>
    <x v="1"/>
    <s v="OFF-AR-10002399"/>
    <x v="1"/>
    <s v="Art"/>
    <s v="Dixon Prang Watercolor Pencils, 10-Color Set with Brush"/>
    <n v="4.26"/>
    <n v="9"/>
    <n v="0"/>
    <n v="1.1100000000000001"/>
    <n v="1"/>
    <x v="27"/>
    <n v="2"/>
    <x v="27"/>
  </r>
  <r>
    <n v="2874"/>
    <s v="CA-2018-137022"/>
    <d v="2018-11-16T00:00:00"/>
    <d v="2018-11-22T00:00:00"/>
    <s v="Standard Class"/>
    <s v="SW-20275"/>
    <s v="Scott Williamson"/>
    <s v="Consumer"/>
    <s v="United States"/>
    <s v="San Diego"/>
    <s v="California"/>
    <n v="92105"/>
    <x v="1"/>
    <s v="OFF-ST-10001963"/>
    <x v="1"/>
    <s v="Storage"/>
    <s v="Tennsco Regal Shelving Units"/>
    <n v="811.28"/>
    <n v="8"/>
    <n v="0.2"/>
    <n v="210.93"/>
    <n v="1"/>
    <x v="23"/>
    <n v="4"/>
    <x v="23"/>
  </r>
  <r>
    <n v="2875"/>
    <s v="US-2018-102638"/>
    <d v="2018-12-29T00:00:00"/>
    <d v="2018-12-31T00:00:00"/>
    <s v="First Class"/>
    <s v="MC-17845"/>
    <s v="Michael Chen"/>
    <s v="Consumer"/>
    <s v="United States"/>
    <s v="New York City"/>
    <s v="New York"/>
    <n v="10035"/>
    <x v="3"/>
    <s v="OFF-FA-10002988"/>
    <x v="1"/>
    <s v="Fasteners"/>
    <s v="Ideal Clamps"/>
    <n v="6.03"/>
    <n v="10"/>
    <n v="0.1"/>
    <n v="0.6"/>
    <n v="1"/>
    <x v="22"/>
    <n v="4"/>
    <x v="22"/>
  </r>
  <r>
    <n v="2876"/>
    <s v="US-2017-167339"/>
    <d v="2017-01-21T00:00:00"/>
    <d v="2017-01-23T00:00:00"/>
    <s v="Second Class"/>
    <s v="TD-20995"/>
    <s v="Tamara Dahlen"/>
    <s v="Consumer"/>
    <s v="United States"/>
    <s v="San Diego"/>
    <s v="California"/>
    <n v="92037"/>
    <x v="1"/>
    <s v="FUR-CH-10004289"/>
    <x v="0"/>
    <s v="Chairs"/>
    <s v="Global Super Steno Chair"/>
    <n v="153.56800000000001"/>
    <n v="9"/>
    <n v="0.1"/>
    <n v="35.32"/>
    <n v="2"/>
    <x v="12"/>
    <n v="1"/>
    <x v="12"/>
  </r>
  <r>
    <n v="2877"/>
    <s v="US-2017-167339"/>
    <d v="2017-01-21T00:00:00"/>
    <d v="2017-01-23T00:00:00"/>
    <s v="Second Class"/>
    <s v="TD-20995"/>
    <s v="Tamara Dahlen"/>
    <s v="Consumer"/>
    <s v="United States"/>
    <s v="San Diego"/>
    <s v="California"/>
    <n v="92037"/>
    <x v="1"/>
    <s v="FUR-CH-10000785"/>
    <x v="0"/>
    <s v="Chairs"/>
    <s v="Global Ergonomic Managers Chair"/>
    <n v="1013.4880000000001"/>
    <n v="5"/>
    <n v="0.2"/>
    <n v="50.67"/>
    <n v="2"/>
    <x v="12"/>
    <n v="1"/>
    <x v="12"/>
  </r>
  <r>
    <n v="2878"/>
    <s v="CA-2017-152072"/>
    <d v="2017-01-15T00:00:00"/>
    <d v="2017-01-19T00:00:00"/>
    <s v="Standard Class"/>
    <s v="Dp-13240"/>
    <s v="Dean percer"/>
    <s v="Home Office"/>
    <s v="United States"/>
    <s v="Westfield"/>
    <s v="New Jersey"/>
    <n v="7090"/>
    <x v="3"/>
    <s v="OFF-EN-10003040"/>
    <x v="1"/>
    <s v="Envelopes"/>
    <s v="Quality Park Security Envelopes"/>
    <n v="52.34"/>
    <n v="7"/>
    <n v="0.1"/>
    <n v="5.23"/>
    <n v="3"/>
    <x v="12"/>
    <n v="1"/>
    <x v="12"/>
  </r>
  <r>
    <n v="2879"/>
    <s v="CA-2017-152072"/>
    <d v="2017-01-15T00:00:00"/>
    <d v="2017-01-19T00:00:00"/>
    <s v="Standard Class"/>
    <s v="Dp-13240"/>
    <s v="Dean percer"/>
    <s v="Home Office"/>
    <s v="United States"/>
    <s v="Westfield"/>
    <s v="New Jersey"/>
    <n v="7090"/>
    <x v="3"/>
    <s v="OFF-AR-10001573"/>
    <x v="1"/>
    <s v="Art"/>
    <s v="American Pencil"/>
    <n v="4.66"/>
    <n v="4"/>
    <n v="0"/>
    <n v="0.93"/>
    <n v="3"/>
    <x v="12"/>
    <n v="1"/>
    <x v="12"/>
  </r>
  <r>
    <n v="2880"/>
    <s v="CA-2017-152072"/>
    <d v="2017-01-15T00:00:00"/>
    <d v="2017-01-19T00:00:00"/>
    <s v="Standard Class"/>
    <s v="Dp-13240"/>
    <s v="Dean percer"/>
    <s v="Home Office"/>
    <s v="United States"/>
    <s v="Westfield"/>
    <s v="New Jersey"/>
    <n v="7090"/>
    <x v="3"/>
    <s v="TEC-AC-10000844"/>
    <x v="2"/>
    <s v="Accessories"/>
    <s v="LogitechÂ Gaming G510s - Keyboard"/>
    <n v="254.97"/>
    <n v="1"/>
    <n v="0.2"/>
    <n v="20.399999999999999"/>
    <n v="3"/>
    <x v="12"/>
    <n v="1"/>
    <x v="12"/>
  </r>
  <r>
    <n v="2881"/>
    <s v="CA-2017-102932"/>
    <d v="2017-09-19T00:00:00"/>
    <d v="2017-09-23T00:00:00"/>
    <s v="Second Class"/>
    <s v="SD-20485"/>
    <s v="Shirley Daniels"/>
    <s v="Home Office"/>
    <s v="United States"/>
    <s v="Orange"/>
    <s v="New Jersey"/>
    <n v="7050"/>
    <x v="3"/>
    <s v="OFF-BI-10000756"/>
    <x v="1"/>
    <s v="Binders"/>
    <s v="Storex DuraTech Recycled Plastic Frosted Binders"/>
    <n v="25.44"/>
    <n v="10"/>
    <n v="0.2"/>
    <n v="1.53"/>
    <n v="2"/>
    <x v="21"/>
    <n v="3"/>
    <x v="21"/>
  </r>
  <r>
    <n v="2882"/>
    <s v="CA-2017-102932"/>
    <d v="2017-09-19T00:00:00"/>
    <d v="2017-09-23T00:00:00"/>
    <s v="Second Class"/>
    <s v="SD-20485"/>
    <s v="Shirley Daniels"/>
    <s v="Home Office"/>
    <s v="United States"/>
    <s v="Orange"/>
    <s v="New Jersey"/>
    <n v="7050"/>
    <x v="3"/>
    <s v="OFF-SU-10000381"/>
    <x v="1"/>
    <s v="Supplies"/>
    <s v="Acme Forged Steel Scissors with Black Enamel Handles"/>
    <n v="27.93"/>
    <n v="4"/>
    <n v="0.1"/>
    <n v="8.3800000000000008"/>
    <n v="2"/>
    <x v="21"/>
    <n v="3"/>
    <x v="21"/>
  </r>
  <r>
    <n v="2883"/>
    <s v="CA-2015-165540"/>
    <d v="2015-02-21T00:00:00"/>
    <d v="2015-02-25T00:00:00"/>
    <s v="Standard Class"/>
    <s v="TM-21010"/>
    <s v="Tamara Manning"/>
    <s v="Consumer"/>
    <s v="United States"/>
    <s v="Woodstock"/>
    <s v="Illinois"/>
    <n v="60098"/>
    <x v="2"/>
    <s v="OFF-BI-10004094"/>
    <x v="1"/>
    <s v="Binders"/>
    <s v="GBC Standard Plastic Binding Systems Combs"/>
    <n v="8.85"/>
    <n v="5"/>
    <n v="0"/>
    <n v="0.8"/>
    <n v="1"/>
    <x v="45"/>
    <n v="1"/>
    <x v="45"/>
  </r>
  <r>
    <n v="2884"/>
    <s v="CA-2017-130799"/>
    <d v="2017-11-11T00:00:00"/>
    <d v="2017-11-16T00:00:00"/>
    <s v="Second Class"/>
    <s v="BK-11260"/>
    <s v="Berenike Kampe"/>
    <s v="Consumer"/>
    <s v="United States"/>
    <s v="San Francisco"/>
    <s v="California"/>
    <n v="94110"/>
    <x v="1"/>
    <s v="FUR-FU-10001852"/>
    <x v="0"/>
    <s v="Furnishings"/>
    <s v="Eldon Regeneration Recycled Desk Accessories, Smoke"/>
    <n v="6.96"/>
    <n v="1"/>
    <n v="0.3"/>
    <n v="-2.44"/>
    <n v="1"/>
    <x v="0"/>
    <n v="4"/>
    <x v="0"/>
  </r>
  <r>
    <n v="2885"/>
    <s v="CA-2017-164483"/>
    <d v="2017-01-30T00:00:00"/>
    <d v="2017-02-03T00:00:00"/>
    <s v="Standard Class"/>
    <s v="JF-15490"/>
    <s v="Jeremy Farry"/>
    <s v="Consumer"/>
    <s v="United States"/>
    <s v="San Francisco"/>
    <s v="California"/>
    <n v="94122"/>
    <x v="1"/>
    <s v="OFF-BI-10000014"/>
    <x v="1"/>
    <s v="Binders"/>
    <s v="Heavy-Duty E-Z-D Binders"/>
    <n v="17.456"/>
    <n v="1"/>
    <n v="0"/>
    <n v="1.57"/>
    <n v="1"/>
    <x v="12"/>
    <n v="1"/>
    <x v="12"/>
  </r>
  <r>
    <n v="2886"/>
    <s v="US-2017-159856"/>
    <d v="2017-10-18T00:00:00"/>
    <d v="2017-10-22T00:00:00"/>
    <s v="Standard Class"/>
    <s v="EP-13915"/>
    <s v="Emily Phan"/>
    <s v="Consumer"/>
    <s v="United States"/>
    <s v="Tempe"/>
    <s v="Arizona"/>
    <n v="85281"/>
    <x v="1"/>
    <s v="FUR-CH-10003396"/>
    <x v="0"/>
    <s v="Chairs"/>
    <s v="Global Deluxe Steno Chair"/>
    <n v="307.92"/>
    <n v="4"/>
    <n v="0.3"/>
    <n v="-15.4"/>
    <n v="1"/>
    <x v="32"/>
    <n v="4"/>
    <x v="32"/>
  </r>
  <r>
    <n v="2887"/>
    <s v="CA-2018-102099"/>
    <d v="2018-12-18T00:00:00"/>
    <d v="2018-12-19T00:00:00"/>
    <s v="First Class"/>
    <s v="EP-13915"/>
    <s v="Emily Phan"/>
    <s v="Consumer"/>
    <s v="United States"/>
    <s v="Los Angeles"/>
    <s v="California"/>
    <n v="90008"/>
    <x v="1"/>
    <s v="OFF-AR-10003811"/>
    <x v="1"/>
    <s v="Art"/>
    <s v="Newell 327"/>
    <n v="6.63"/>
    <n v="4"/>
    <n v="0"/>
    <n v="2.3199999999999998"/>
    <n v="3"/>
    <x v="22"/>
    <n v="4"/>
    <x v="22"/>
  </r>
  <r>
    <n v="2888"/>
    <s v="CA-2018-102099"/>
    <d v="2018-12-18T00:00:00"/>
    <d v="2018-12-19T00:00:00"/>
    <s v="First Class"/>
    <s v="EP-13915"/>
    <s v="Emily Phan"/>
    <s v="Consumer"/>
    <s v="United States"/>
    <s v="Los Angeles"/>
    <s v="California"/>
    <n v="90008"/>
    <x v="1"/>
    <s v="OFF-PA-10003172"/>
    <x v="1"/>
    <s v="Paper"/>
    <s v="Xerox 1996"/>
    <n v="12.96"/>
    <n v="9"/>
    <n v="0"/>
    <n v="2.98"/>
    <n v="3"/>
    <x v="22"/>
    <n v="4"/>
    <x v="22"/>
  </r>
  <r>
    <n v="2889"/>
    <s v="CA-2018-102099"/>
    <d v="2018-12-18T00:00:00"/>
    <d v="2018-12-19T00:00:00"/>
    <s v="First Class"/>
    <s v="EP-13915"/>
    <s v="Emily Phan"/>
    <s v="Consumer"/>
    <s v="United States"/>
    <s v="Los Angeles"/>
    <s v="California"/>
    <n v="90008"/>
    <x v="1"/>
    <s v="OFF-PA-10000289"/>
    <x v="1"/>
    <s v="Paper"/>
    <s v="Xerox 213"/>
    <n v="32.4"/>
    <n v="6"/>
    <n v="0.2"/>
    <n v="3.56"/>
    <n v="3"/>
    <x v="22"/>
    <n v="4"/>
    <x v="22"/>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n v="23.85"/>
    <n v="8"/>
    <n v="0"/>
    <n v="4.7699999999999996"/>
    <n v="1"/>
    <x v="23"/>
    <n v="4"/>
    <x v="23"/>
  </r>
  <r>
    <n v="2891"/>
    <s v="CA-2015-142727"/>
    <d v="2015-04-29T00:00:00"/>
    <d v="2015-05-01T00:00:00"/>
    <s v="Second Class"/>
    <s v="HG-14845"/>
    <s v="Harry Greene"/>
    <s v="Consumer"/>
    <s v="United States"/>
    <s v="Lake Charles"/>
    <s v="Louisiana"/>
    <n v="70601"/>
    <x v="0"/>
    <s v="FUR-CH-10002304"/>
    <x v="0"/>
    <s v="Chairs"/>
    <s v="Global Stack Chair without Arms, Black"/>
    <n v="51.96"/>
    <n v="7"/>
    <n v="0.3"/>
    <n v="-7.79"/>
    <n v="2"/>
    <x v="41"/>
    <n v="2"/>
    <x v="41"/>
  </r>
  <r>
    <n v="2892"/>
    <s v="CA-2015-142727"/>
    <d v="2015-04-29T00:00:00"/>
    <d v="2015-05-01T00:00:00"/>
    <s v="Second Class"/>
    <s v="HG-14845"/>
    <s v="Harry Greene"/>
    <s v="Consumer"/>
    <s v="United States"/>
    <s v="Lake Charles"/>
    <s v="Louisiana"/>
    <n v="70601"/>
    <x v="0"/>
    <s v="OFF-BI-10000136"/>
    <x v="1"/>
    <s v="Binders"/>
    <s v="Avery Non-Stick Heavy Duty View Round Locking Ring Binders"/>
    <n v="17.940000000000001"/>
    <n v="8"/>
    <n v="0.1"/>
    <n v="1.79"/>
    <n v="2"/>
    <x v="41"/>
    <n v="2"/>
    <x v="41"/>
  </r>
  <r>
    <n v="2893"/>
    <s v="CA-2018-139913"/>
    <d v="2018-10-23T00:00:00"/>
    <d v="2018-10-29T00:00:00"/>
    <s v="Standard Class"/>
    <s v="JC-16105"/>
    <s v="Julie Creighton"/>
    <s v="Corporate"/>
    <s v="United States"/>
    <s v="Rochester"/>
    <s v="New York"/>
    <n v="14609"/>
    <x v="3"/>
    <s v="OFF-PA-10003739"/>
    <x v="1"/>
    <s v="Paper"/>
    <s v="Xerox 1969"/>
    <n v="11.56"/>
    <n v="8"/>
    <n v="0"/>
    <n v="3.01"/>
    <n v="4"/>
    <x v="13"/>
    <n v="4"/>
    <x v="13"/>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n v="26.4"/>
    <n v="5"/>
    <n v="0"/>
    <n v="6.34"/>
    <n v="4"/>
    <x v="13"/>
    <n v="4"/>
    <x v="13"/>
  </r>
  <r>
    <n v="2895"/>
    <s v="CA-2018-139913"/>
    <d v="2018-10-23T00:00:00"/>
    <d v="2018-10-29T00:00:00"/>
    <s v="Standard Class"/>
    <s v="JC-16105"/>
    <s v="Julie Creighton"/>
    <s v="Corporate"/>
    <s v="United States"/>
    <s v="Rochester"/>
    <s v="New York"/>
    <n v="14609"/>
    <x v="3"/>
    <s v="FUR-FU-10000771"/>
    <x v="0"/>
    <s v="Furnishings"/>
    <s v="Eldon 200 Class Desk Accessories, Smoke"/>
    <n v="69.08"/>
    <n v="4"/>
    <n v="0"/>
    <n v="15.89"/>
    <n v="4"/>
    <x v="13"/>
    <n v="4"/>
    <x v="13"/>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5"/>
    <n v="0.2"/>
    <n v="10.41"/>
    <n v="4"/>
    <x v="13"/>
    <n v="4"/>
    <x v="13"/>
  </r>
  <r>
    <n v="2897"/>
    <s v="CA-2015-169033"/>
    <d v="2015-03-30T00:00:00"/>
    <d v="2015-04-03T00:00:00"/>
    <s v="Standard Class"/>
    <s v="KM-16720"/>
    <s v="Kunst Miller"/>
    <s v="Consumer"/>
    <s v="United States"/>
    <s v="Long Beach"/>
    <s v="New York"/>
    <n v="11561"/>
    <x v="3"/>
    <s v="OFF-AR-10001915"/>
    <x v="1"/>
    <s v="Art"/>
    <s v="Peel-Off China Markers"/>
    <n v="49.65"/>
    <n v="6"/>
    <n v="0.3"/>
    <n v="-15.39"/>
    <n v="1"/>
    <x v="34"/>
    <n v="1"/>
    <x v="34"/>
  </r>
  <r>
    <n v="2898"/>
    <s v="US-2017-164630"/>
    <d v="2017-01-04T00:00:00"/>
    <d v="2017-01-09T00:00:00"/>
    <s v="Standard Class"/>
    <s v="EB-13975"/>
    <s v="Erica Bern"/>
    <s v="Corporate"/>
    <s v="United States"/>
    <s v="Charlotte"/>
    <s v="North Carolina"/>
    <n v="28205"/>
    <x v="0"/>
    <s v="TEC-CO-10000971"/>
    <x v="2"/>
    <s v="Copiers"/>
    <s v="Hewlett Packard 310 Color Digital Copier"/>
    <n v="959.96799999999996"/>
    <n v="10"/>
    <n v="0.2"/>
    <n v="239.99"/>
    <n v="1"/>
    <x v="12"/>
    <n v="1"/>
    <x v="12"/>
  </r>
  <r>
    <n v="2899"/>
    <s v="US-2016-114839"/>
    <d v="2016-04-26T00:00:00"/>
    <d v="2016-04-30T00:00:00"/>
    <s v="Standard Class"/>
    <s v="PW-19240"/>
    <s v="Pierre Wener"/>
    <s v="Consumer"/>
    <s v="United States"/>
    <s v="Houston"/>
    <s v="Texas"/>
    <n v="77036"/>
    <x v="2"/>
    <s v="FUR-CH-10004086"/>
    <x v="0"/>
    <s v="Chairs"/>
    <s v="Hon 4070 Series Pagoda Armless Upholstered Stacking Chairs"/>
    <n v="408.42200000000003"/>
    <n v="6"/>
    <n v="0.1"/>
    <n v="28.59"/>
    <n v="1"/>
    <x v="19"/>
    <n v="2"/>
    <x v="19"/>
  </r>
  <r>
    <n v="2900"/>
    <s v="CA-2016-166464"/>
    <d v="2016-09-12T00:00:00"/>
    <d v="2016-09-17T00:00:00"/>
    <s v="Standard Class"/>
    <s v="PG-18895"/>
    <s v="Paul Gonzalez"/>
    <s v="Consumer"/>
    <s v="United States"/>
    <s v="New York City"/>
    <s v="New York"/>
    <n v="10035"/>
    <x v="3"/>
    <s v="TEC-CO-10000971"/>
    <x v="2"/>
    <s v="Copiers"/>
    <s v="Hewlett Packard 310 Color Digital Copier"/>
    <n v="479.98399999999998"/>
    <n v="8"/>
    <n v="0"/>
    <n v="91.2"/>
    <n v="2"/>
    <x v="11"/>
    <n v="3"/>
    <x v="11"/>
  </r>
  <r>
    <n v="2901"/>
    <s v="CA-2016-166464"/>
    <d v="2016-09-12T00:00:00"/>
    <d v="2016-09-17T00:00:00"/>
    <s v="Standard Class"/>
    <s v="PG-18895"/>
    <s v="Paul Gonzalez"/>
    <s v="Consumer"/>
    <s v="United States"/>
    <s v="New York City"/>
    <s v="New York"/>
    <n v="10035"/>
    <x v="3"/>
    <s v="OFF-LA-10001317"/>
    <x v="1"/>
    <s v="Labels"/>
    <s v="Avery 520"/>
    <n v="12.6"/>
    <n v="2"/>
    <n v="0"/>
    <n v="2.52"/>
    <n v="2"/>
    <x v="11"/>
    <n v="3"/>
    <x v="11"/>
  </r>
  <r>
    <n v="2902"/>
    <s v="CA-2018-124898"/>
    <d v="2018-09-11T00:00:00"/>
    <d v="2018-09-15T00:00:00"/>
    <s v="Standard Class"/>
    <s v="DB-12910"/>
    <s v="Daniel Byrd"/>
    <s v="Home Office"/>
    <s v="United States"/>
    <s v="Columbus"/>
    <s v="Georgia"/>
    <n v="31907"/>
    <x v="0"/>
    <s v="OFF-PA-10003656"/>
    <x v="1"/>
    <s v="Paper"/>
    <s v="Xerox 1935"/>
    <n v="184.66"/>
    <n v="8"/>
    <n v="0.2"/>
    <n v="31.39"/>
    <n v="1"/>
    <x v="15"/>
    <n v="3"/>
    <x v="15"/>
  </r>
  <r>
    <n v="2903"/>
    <s v="CA-2017-164035"/>
    <d v="2017-06-12T00:00:00"/>
    <d v="2017-06-17T00:00:00"/>
    <s v="Standard Class"/>
    <s v="CR-12730"/>
    <s v="Craig Reiter"/>
    <s v="Consumer"/>
    <s v="United States"/>
    <s v="Chicago"/>
    <s v="Illinois"/>
    <n v="60610"/>
    <x v="2"/>
    <s v="OFF-PA-10002160"/>
    <x v="1"/>
    <s v="Paper"/>
    <s v="Xerox 1978"/>
    <n v="23.12"/>
    <n v="7"/>
    <n v="0.1"/>
    <n v="2.54"/>
    <n v="1"/>
    <x v="1"/>
    <n v="2"/>
    <x v="1"/>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n v="37.463999999999999"/>
    <n v="2"/>
    <n v="0.2"/>
    <n v="6.74"/>
    <n v="2"/>
    <x v="1"/>
    <n v="2"/>
    <x v="1"/>
  </r>
  <r>
    <n v="2905"/>
    <s v="CA-2017-153577"/>
    <d v="2017-06-27T00:00:00"/>
    <d v="2017-07-01T00:00:00"/>
    <s v="Standard Class"/>
    <s v="KH-16330"/>
    <s v="Katharine Harms"/>
    <s v="Corporate"/>
    <s v="United States"/>
    <s v="Highland Park"/>
    <s v="Illinois"/>
    <n v="60035"/>
    <x v="2"/>
    <s v="FUR-CH-10003981"/>
    <x v="0"/>
    <s v="Chairs"/>
    <s v="Global Commerce Series Low-Back Swivel/Tilt Chairs"/>
    <n v="539.65800000000002"/>
    <n v="7"/>
    <n v="0"/>
    <n v="91.74"/>
    <n v="2"/>
    <x v="1"/>
    <n v="2"/>
    <x v="1"/>
  </r>
  <r>
    <n v="2906"/>
    <s v="CA-2015-127586"/>
    <d v="2015-09-26T00:00:00"/>
    <d v="2015-09-30T00:00:00"/>
    <s v="Standard Class"/>
    <s v="CS-12400"/>
    <s v="Christopher Schild"/>
    <s v="Home Office"/>
    <s v="United States"/>
    <s v="Seattle"/>
    <s v="Washington"/>
    <n v="98115"/>
    <x v="1"/>
    <s v="OFF-ST-10002615"/>
    <x v="1"/>
    <s v="Storage"/>
    <s v="Dual Level, Single-Width Filing Carts"/>
    <n v="310.12"/>
    <n v="10"/>
    <n v="0.3"/>
    <n v="-86.83"/>
    <n v="1"/>
    <x v="30"/>
    <n v="3"/>
    <x v="30"/>
  </r>
  <r>
    <n v="2907"/>
    <s v="CA-2018-121615"/>
    <d v="2018-11-03T00:00:00"/>
    <d v="2018-11-09T00:00:00"/>
    <s v="Standard Class"/>
    <s v="DL-12925"/>
    <s v="Daniel Lacy"/>
    <s v="Consumer"/>
    <s v="United States"/>
    <s v="Eagan"/>
    <s v="Minnesota"/>
    <n v="55122"/>
    <x v="2"/>
    <s v="OFF-PA-10000327"/>
    <x v="1"/>
    <s v="Paper"/>
    <s v="Xerox 1971"/>
    <n v="8.56"/>
    <n v="1"/>
    <n v="0.1"/>
    <n v="2.23"/>
    <n v="3"/>
    <x v="23"/>
    <n v="4"/>
    <x v="23"/>
  </r>
  <r>
    <n v="2908"/>
    <s v="CA-2018-121615"/>
    <d v="2018-11-03T00:00:00"/>
    <d v="2018-11-09T00:00:00"/>
    <s v="Standard Class"/>
    <s v="DL-12925"/>
    <s v="Daniel Lacy"/>
    <s v="Consumer"/>
    <s v="United States"/>
    <s v="Eagan"/>
    <s v="Minnesota"/>
    <n v="55122"/>
    <x v="2"/>
    <s v="OFF-ST-10001325"/>
    <x v="1"/>
    <s v="Storage"/>
    <s v="Sterilite Officeware Hinged File Box"/>
    <n v="52.4"/>
    <n v="2"/>
    <n v="0.2"/>
    <n v="7.86"/>
    <n v="3"/>
    <x v="23"/>
    <n v="4"/>
    <x v="23"/>
  </r>
  <r>
    <n v="2909"/>
    <s v="CA-2018-121615"/>
    <d v="2018-11-03T00:00:00"/>
    <d v="2018-11-09T00:00:00"/>
    <s v="Standard Class"/>
    <s v="DL-12925"/>
    <s v="Daniel Lacy"/>
    <s v="Consumer"/>
    <s v="United States"/>
    <s v="Eagan"/>
    <s v="Minnesota"/>
    <n v="55122"/>
    <x v="2"/>
    <s v="OFF-LA-10001771"/>
    <x v="1"/>
    <s v="Labels"/>
    <s v="Avery 513"/>
    <n v="14.94"/>
    <n v="1"/>
    <n v="0.1"/>
    <n v="3.59"/>
    <n v="3"/>
    <x v="23"/>
    <n v="4"/>
    <x v="23"/>
  </r>
  <r>
    <n v="2910"/>
    <s v="CA-2018-166415"/>
    <d v="2018-02-19T00:00:00"/>
    <d v="2018-02-23T00:00:00"/>
    <s v="Standard Class"/>
    <s v="ME-17725"/>
    <s v="Max Engle"/>
    <s v="Consumer"/>
    <s v="United States"/>
    <s v="Seattle"/>
    <s v="Washington"/>
    <n v="98103"/>
    <x v="1"/>
    <s v="OFF-FA-10004968"/>
    <x v="1"/>
    <s v="Fasteners"/>
    <s v="Rubber Band Ball"/>
    <n v="11.22"/>
    <n v="1"/>
    <n v="0"/>
    <n v="3.03"/>
    <n v="1"/>
    <x v="31"/>
    <n v="1"/>
    <x v="31"/>
  </r>
  <r>
    <n v="2911"/>
    <s v="CA-2016-118444"/>
    <d v="2016-11-05T00:00:00"/>
    <d v="2016-11-09T00:00:00"/>
    <s v="Standard Class"/>
    <s v="VD-21670"/>
    <s v="Valerie Dominguez"/>
    <s v="Consumer"/>
    <s v="United States"/>
    <s v="Coral Springs"/>
    <s v="Florida"/>
    <n v="33065"/>
    <x v="0"/>
    <s v="OFF-AP-10000576"/>
    <x v="1"/>
    <s v="Appliances"/>
    <s v="Belkin 325VA UPS Surge Protector, 6'"/>
    <n v="387.13600000000002"/>
    <n v="10"/>
    <n v="0"/>
    <n v="135.5"/>
    <n v="1"/>
    <x v="6"/>
    <n v="4"/>
    <x v="6"/>
  </r>
  <r>
    <n v="2912"/>
    <s v="CA-2015-113929"/>
    <d v="2015-06-16T00:00:00"/>
    <d v="2015-06-21T00:00:00"/>
    <s v="Standard Class"/>
    <s v="CK-12205"/>
    <s v="Chloris Kastensmidt"/>
    <s v="Consumer"/>
    <s v="United States"/>
    <s v="Hempstead"/>
    <s v="New York"/>
    <n v="11550"/>
    <x v="3"/>
    <s v="OFF-EN-10003286"/>
    <x v="1"/>
    <s v="Envelopes"/>
    <s v="Staple envelope"/>
    <n v="41.4"/>
    <n v="8"/>
    <n v="0"/>
    <n v="5.38"/>
    <n v="3"/>
    <x v="3"/>
    <n v="2"/>
    <x v="3"/>
  </r>
  <r>
    <n v="2913"/>
    <s v="CA-2015-113929"/>
    <d v="2015-06-16T00:00:00"/>
    <d v="2015-06-21T00:00:00"/>
    <s v="Standard Class"/>
    <s v="CK-12205"/>
    <s v="Chloris Kastensmidt"/>
    <s v="Consumer"/>
    <s v="United States"/>
    <s v="Hempstead"/>
    <s v="New York"/>
    <n v="11550"/>
    <x v="3"/>
    <s v="OFF-AR-10003772"/>
    <x v="1"/>
    <s v="Art"/>
    <s v="Boston 16750 Black Compact Battery Pencil Sharpener"/>
    <n v="35"/>
    <n v="9"/>
    <n v="0.2"/>
    <n v="1.75"/>
    <n v="3"/>
    <x v="3"/>
    <n v="2"/>
    <x v="3"/>
  </r>
  <r>
    <n v="2914"/>
    <s v="CA-2015-113929"/>
    <d v="2015-06-16T00:00:00"/>
    <d v="2015-06-21T00:00:00"/>
    <s v="Standard Class"/>
    <s v="CK-12205"/>
    <s v="Chloris Kastensmidt"/>
    <s v="Consumer"/>
    <s v="United States"/>
    <s v="Hempstead"/>
    <s v="New York"/>
    <n v="11550"/>
    <x v="3"/>
    <s v="OFF-BI-10002852"/>
    <x v="1"/>
    <s v="Binders"/>
    <s v="Ibico Standard Transparent Covers"/>
    <n v="39.552"/>
    <n v="8"/>
    <n v="0.1"/>
    <n v="5.54"/>
    <n v="3"/>
    <x v="3"/>
    <n v="2"/>
    <x v="3"/>
  </r>
  <r>
    <n v="2915"/>
    <s v="CA-2016-134747"/>
    <d v="2016-10-12T00:00:00"/>
    <d v="2016-10-17T00:00:00"/>
    <s v="Second Class"/>
    <s v="DL-12925"/>
    <s v="Daniel Lacy"/>
    <s v="Consumer"/>
    <s v="United States"/>
    <s v="Noblesville"/>
    <s v="Indiana"/>
    <n v="46060"/>
    <x v="2"/>
    <s v="TEC-PH-10002890"/>
    <x v="2"/>
    <s v="Phones"/>
    <s v="AT&amp;T 17929 Lendline Telephone"/>
    <n v="135.72"/>
    <n v="6"/>
    <n v="0.1"/>
    <n v="32.57"/>
    <n v="3"/>
    <x v="2"/>
    <n v="4"/>
    <x v="2"/>
  </r>
  <r>
    <n v="2916"/>
    <s v="CA-2016-134747"/>
    <d v="2016-10-12T00:00:00"/>
    <d v="2016-10-17T00:00:00"/>
    <s v="Second Class"/>
    <s v="DL-12925"/>
    <s v="Daniel Lacy"/>
    <s v="Consumer"/>
    <s v="United States"/>
    <s v="Noblesville"/>
    <s v="Indiana"/>
    <n v="46060"/>
    <x v="2"/>
    <s v="OFF-BI-10001308"/>
    <x v="1"/>
    <s v="Binders"/>
    <s v="GBC Standard Plastic Binding Systems' Combs"/>
    <n v="12.56"/>
    <n v="9"/>
    <n v="0.3"/>
    <n v="-1.76"/>
    <n v="3"/>
    <x v="2"/>
    <n v="4"/>
    <x v="2"/>
  </r>
  <r>
    <n v="2917"/>
    <s v="CA-2016-134747"/>
    <d v="2016-10-12T00:00:00"/>
    <d v="2016-10-17T00:00:00"/>
    <s v="Second Class"/>
    <s v="DL-12925"/>
    <s v="Daniel Lacy"/>
    <s v="Consumer"/>
    <s v="United States"/>
    <s v="Noblesville"/>
    <s v="Indiana"/>
    <n v="46060"/>
    <x v="2"/>
    <s v="TEC-PH-10001750"/>
    <x v="2"/>
    <s v="Phones"/>
    <s v="Samsung Rugby III"/>
    <n v="263.95999999999998"/>
    <n v="3"/>
    <n v="0"/>
    <n v="79.19"/>
    <n v="3"/>
    <x v="2"/>
    <n v="4"/>
    <x v="2"/>
  </r>
  <r>
    <n v="2918"/>
    <s v="CA-2018-155047"/>
    <d v="2018-08-27T00:00:00"/>
    <d v="2018-08-30T00:00:00"/>
    <s v="First Class"/>
    <s v="SE-20110"/>
    <s v="Sanjit Engle"/>
    <s v="Consumer"/>
    <s v="United States"/>
    <s v="Dallas"/>
    <s v="Texas"/>
    <n v="75220"/>
    <x v="2"/>
    <s v="OFF-AR-10003338"/>
    <x v="1"/>
    <s v="Art"/>
    <s v="Eberhard Faber 3 1/2&quot; Golf Pencils"/>
    <n v="5.952"/>
    <n v="3"/>
    <n v="0"/>
    <n v="1.31"/>
    <n v="1"/>
    <x v="43"/>
    <n v="3"/>
    <x v="43"/>
  </r>
  <r>
    <n v="2919"/>
    <s v="CA-2017-160129"/>
    <d v="2017-11-23T00:00:00"/>
    <d v="2017-11-23T00:00:00"/>
    <s v="Same Day"/>
    <s v="LS-17200"/>
    <s v="Luke Schmidt"/>
    <s v="Corporate"/>
    <s v="United States"/>
    <s v="Philadelphia"/>
    <s v="Pennsylvania"/>
    <n v="19140"/>
    <x v="3"/>
    <s v="OFF-FA-10002763"/>
    <x v="1"/>
    <s v="Fasteners"/>
    <s v="Advantus Map Pennant Flags and Round Head Tacks"/>
    <n v="15.8"/>
    <n v="5"/>
    <n v="0.2"/>
    <n v="4.1100000000000003"/>
    <n v="3"/>
    <x v="0"/>
    <n v="4"/>
    <x v="0"/>
  </r>
  <r>
    <n v="2920"/>
    <s v="CA-2017-160129"/>
    <d v="2017-11-23T00:00:00"/>
    <d v="2017-11-23T00:00:00"/>
    <s v="Same Day"/>
    <s v="LS-17200"/>
    <s v="Luke Schmidt"/>
    <s v="Corporate"/>
    <s v="United States"/>
    <s v="Philadelphia"/>
    <s v="Pennsylvania"/>
    <n v="19140"/>
    <x v="3"/>
    <s v="FUR-FU-10002088"/>
    <x v="0"/>
    <s v="Furnishings"/>
    <s v="Nu-Dell Float Frame 11 x 14 1/2"/>
    <n v="14.368"/>
    <n v="5"/>
    <n v="0.2"/>
    <n v="4.17"/>
    <n v="3"/>
    <x v="0"/>
    <n v="4"/>
    <x v="0"/>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n v="70.447999999999993"/>
    <n v="8"/>
    <n v="0.3"/>
    <n v="-21.84"/>
    <n v="3"/>
    <x v="0"/>
    <n v="4"/>
    <x v="0"/>
  </r>
  <r>
    <n v="2922"/>
    <s v="CA-2018-164329"/>
    <d v="2018-01-30T00:00:00"/>
    <d v="2018-01-30T00:00:00"/>
    <s v="Same Day"/>
    <s v="MM-17920"/>
    <s v="Michael Moore"/>
    <s v="Consumer"/>
    <s v="United States"/>
    <s v="San Francisco"/>
    <s v="California"/>
    <n v="94109"/>
    <x v="1"/>
    <s v="OFF-ST-10001511"/>
    <x v="1"/>
    <s v="Storage"/>
    <s v="Space Solutions Commercial Steel Shelving"/>
    <n v="129.30000000000001"/>
    <n v="2"/>
    <n v="0.1"/>
    <n v="18.100000000000001"/>
    <n v="1"/>
    <x v="44"/>
    <n v="1"/>
    <x v="44"/>
  </r>
  <r>
    <n v="2923"/>
    <s v="US-2016-141453"/>
    <d v="2016-11-30T00:00:00"/>
    <d v="2016-12-03T00:00:00"/>
    <s v="Second Class"/>
    <s v="DB-13270"/>
    <s v="Deborah Brumfield"/>
    <s v="Home Office"/>
    <s v="United States"/>
    <s v="Austin"/>
    <s v="Texas"/>
    <n v="78745"/>
    <x v="2"/>
    <s v="OFF-BI-10000301"/>
    <x v="1"/>
    <s v="Binders"/>
    <s v="GBC Instant Report Kit"/>
    <n v="3.8820000000000001"/>
    <n v="9"/>
    <n v="0.3"/>
    <n v="-1.32"/>
    <n v="1"/>
    <x v="6"/>
    <n v="4"/>
    <x v="6"/>
  </r>
  <r>
    <n v="2924"/>
    <s v="CA-2015-156993"/>
    <d v="2015-06-28T00:00:00"/>
    <d v="2015-07-04T00:00:00"/>
    <s v="Standard Class"/>
    <s v="RW-19630"/>
    <s v="Rob Williams"/>
    <s v="Corporate"/>
    <s v="United States"/>
    <s v="Detroit"/>
    <s v="Michigan"/>
    <n v="48234"/>
    <x v="2"/>
    <s v="OFF-FA-10003495"/>
    <x v="1"/>
    <s v="Fasteners"/>
    <s v="Staples"/>
    <n v="6.08"/>
    <n v="6"/>
    <n v="0"/>
    <n v="1.7"/>
    <n v="1"/>
    <x v="3"/>
    <n v="2"/>
    <x v="3"/>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5"/>
    <n v="0.2"/>
    <n v="4.9800000000000004"/>
    <n v="2"/>
    <x v="30"/>
    <n v="3"/>
    <x v="30"/>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n v="70.709999999999994"/>
    <n v="8"/>
    <n v="0"/>
    <n v="12.73"/>
    <n v="2"/>
    <x v="30"/>
    <n v="3"/>
    <x v="30"/>
  </r>
  <r>
    <n v="2927"/>
    <s v="CA-2018-128629"/>
    <d v="2018-07-10T00:00:00"/>
    <d v="2018-07-14T00:00:00"/>
    <s v="Second Class"/>
    <s v="BP-11155"/>
    <s v="Becky Pak"/>
    <s v="Consumer"/>
    <s v="United States"/>
    <s v="Columbus"/>
    <s v="Georgia"/>
    <n v="31907"/>
    <x v="0"/>
    <s v="FUR-FU-10000771"/>
    <x v="0"/>
    <s v="Furnishings"/>
    <s v="Eldon 200 Class Desk Accessories, Smoke"/>
    <n v="18.84"/>
    <n v="1"/>
    <n v="0.2"/>
    <n v="4.9000000000000004"/>
    <n v="1"/>
    <x v="10"/>
    <n v="3"/>
    <x v="10"/>
  </r>
  <r>
    <n v="2928"/>
    <s v="CA-2018-158106"/>
    <d v="2018-06-04T00:00:00"/>
    <d v="2018-06-10T00:00:00"/>
    <s v="Standard Class"/>
    <s v="CT-11995"/>
    <s v="Carol Triggs"/>
    <s v="Consumer"/>
    <s v="United States"/>
    <s v="Apple Valley"/>
    <s v="Minnesota"/>
    <n v="55124"/>
    <x v="2"/>
    <s v="OFF-AR-10002255"/>
    <x v="1"/>
    <s v="Art"/>
    <s v="Newell 346"/>
    <n v="8.64"/>
    <n v="5"/>
    <n v="0"/>
    <n v="1.73"/>
    <n v="1"/>
    <x v="27"/>
    <n v="2"/>
    <x v="27"/>
  </r>
  <r>
    <n v="2929"/>
    <s v="US-2018-120390"/>
    <d v="2018-10-19T00:00:00"/>
    <d v="2018-10-26T00:00:00"/>
    <s v="Standard Class"/>
    <s v="TH-21550"/>
    <s v="Tracy Hopkins"/>
    <s v="Home Office"/>
    <s v="United States"/>
    <s v="Burlington"/>
    <s v="North Carolina"/>
    <n v="27217"/>
    <x v="0"/>
    <s v="OFF-BI-10004995"/>
    <x v="1"/>
    <s v="Binders"/>
    <s v="GBC DocuBind P400 Electric Binding System"/>
    <n v="1633.1880000000001"/>
    <n v="4"/>
    <n v="0"/>
    <n v="571.62"/>
    <n v="1"/>
    <x v="13"/>
    <n v="4"/>
    <x v="13"/>
  </r>
  <r>
    <n v="2930"/>
    <s v="CA-2018-143434"/>
    <d v="2018-11-18T00:00:00"/>
    <d v="2018-11-24T00:00:00"/>
    <s v="Standard Class"/>
    <s v="ME-17320"/>
    <s v="Maria Etezadi"/>
    <s v="Home Office"/>
    <s v="United States"/>
    <s v="Saginaw"/>
    <s v="Michigan"/>
    <n v="48601"/>
    <x v="2"/>
    <s v="FUR-FU-10002597"/>
    <x v="0"/>
    <s v="Furnishings"/>
    <s v="C-Line Magnetic Cubicle Keepers, Clear Polypropylene"/>
    <n v="19.760000000000002"/>
    <n v="2"/>
    <n v="0.3"/>
    <n v="-5.73"/>
    <n v="1"/>
    <x v="23"/>
    <n v="4"/>
    <x v="23"/>
  </r>
  <r>
    <n v="2931"/>
    <s v="CA-2016-168564"/>
    <d v="2016-08-08T00:00:00"/>
    <d v="2016-08-08T00:00:00"/>
    <s v="Same Day"/>
    <s v="TT-21220"/>
    <s v="Thomas Thornton"/>
    <s v="Consumer"/>
    <s v="United States"/>
    <s v="San Francisco"/>
    <s v="California"/>
    <n v="94109"/>
    <x v="1"/>
    <s v="OFF-BI-10004970"/>
    <x v="1"/>
    <s v="Binders"/>
    <s v="ACCOHIDE 3-Ring Binder, Blue, 1&quot;"/>
    <n v="6.6079999999999997"/>
    <n v="2"/>
    <n v="0.2"/>
    <n v="1.59"/>
    <n v="3"/>
    <x v="37"/>
    <n v="3"/>
    <x v="37"/>
  </r>
  <r>
    <n v="2932"/>
    <s v="CA-2016-168564"/>
    <d v="2016-08-08T00:00:00"/>
    <d v="2016-08-08T00:00:00"/>
    <s v="Same Day"/>
    <s v="TT-21220"/>
    <s v="Thomas Thornton"/>
    <s v="Consumer"/>
    <s v="United States"/>
    <s v="San Francisco"/>
    <s v="California"/>
    <n v="94109"/>
    <x v="1"/>
    <s v="OFF-BI-10002557"/>
    <x v="1"/>
    <s v="Binders"/>
    <s v="Presstex Flexible Ring Binders"/>
    <n v="7.28"/>
    <n v="7"/>
    <n v="0.1"/>
    <n v="0.57999999999999996"/>
    <n v="3"/>
    <x v="37"/>
    <n v="3"/>
    <x v="37"/>
  </r>
  <r>
    <n v="2933"/>
    <s v="CA-2016-168564"/>
    <d v="2016-08-08T00:00:00"/>
    <d v="2016-08-08T00:00:00"/>
    <s v="Same Day"/>
    <s v="TT-21220"/>
    <s v="Thomas Thornton"/>
    <s v="Consumer"/>
    <s v="United States"/>
    <s v="San Francisco"/>
    <s v="California"/>
    <n v="94109"/>
    <x v="1"/>
    <s v="FUR-CH-10000785"/>
    <x v="0"/>
    <s v="Chairs"/>
    <s v="Global Ergonomic Managers Chair"/>
    <n v="144.78399999999999"/>
    <n v="1"/>
    <n v="0"/>
    <n v="23.17"/>
    <n v="3"/>
    <x v="37"/>
    <n v="3"/>
    <x v="37"/>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n v="8"/>
    <n v="0.3"/>
    <n v="-48.61"/>
    <n v="7"/>
    <x v="5"/>
    <n v="4"/>
    <x v="5"/>
  </r>
  <r>
    <n v="2935"/>
    <s v="US-2017-169040"/>
    <d v="2017-12-06T00:00:00"/>
    <d v="2017-12-12T00:00:00"/>
    <s v="Standard Class"/>
    <s v="GT-14710"/>
    <s v="Greg Tran"/>
    <s v="Consumer"/>
    <s v="United States"/>
    <s v="Seattle"/>
    <s v="Washington"/>
    <n v="98105"/>
    <x v="1"/>
    <s v="TEC-PH-10002834"/>
    <x v="2"/>
    <s v="Phones"/>
    <s v="Google Nexus 5"/>
    <n v="431.976"/>
    <n v="4"/>
    <n v="0"/>
    <n v="107.99"/>
    <n v="7"/>
    <x v="5"/>
    <n v="4"/>
    <x v="5"/>
  </r>
  <r>
    <n v="2936"/>
    <s v="US-2017-169040"/>
    <d v="2017-12-06T00:00:00"/>
    <d v="2017-12-12T00:00:00"/>
    <s v="Standard Class"/>
    <s v="GT-14710"/>
    <s v="Greg Tran"/>
    <s v="Consumer"/>
    <s v="United States"/>
    <s v="Seattle"/>
    <s v="Washington"/>
    <n v="98105"/>
    <x v="1"/>
    <s v="OFF-EN-10000927"/>
    <x v="1"/>
    <s v="Envelopes"/>
    <s v="Jet-Pak Recycled Peel 'N' Seal Padded Mailers"/>
    <n v="35.89"/>
    <n v="9"/>
    <n v="0.3"/>
    <n v="-10.77"/>
    <n v="7"/>
    <x v="5"/>
    <n v="4"/>
    <x v="5"/>
  </r>
  <r>
    <n v="2937"/>
    <s v="US-2017-169040"/>
    <d v="2017-12-06T00:00:00"/>
    <d v="2017-12-12T00:00:00"/>
    <s v="Standard Class"/>
    <s v="GT-14710"/>
    <s v="Greg Tran"/>
    <s v="Consumer"/>
    <s v="United States"/>
    <s v="Seattle"/>
    <s v="Washington"/>
    <n v="98105"/>
    <x v="1"/>
    <s v="OFF-BI-10001636"/>
    <x v="1"/>
    <s v="Binders"/>
    <s v="Ibico Plastic and Wire Spiral Binding Combs"/>
    <n v="47.207999999999998"/>
    <n v="3"/>
    <n v="0.2"/>
    <n v="3.3"/>
    <n v="7"/>
    <x v="5"/>
    <n v="4"/>
    <x v="5"/>
  </r>
  <r>
    <n v="2938"/>
    <s v="US-2017-169040"/>
    <d v="2017-12-06T00:00:00"/>
    <d v="2017-12-12T00:00:00"/>
    <s v="Standard Class"/>
    <s v="GT-14710"/>
    <s v="Greg Tran"/>
    <s v="Consumer"/>
    <s v="United States"/>
    <s v="Seattle"/>
    <s v="Washington"/>
    <n v="98105"/>
    <x v="1"/>
    <s v="OFF-PA-10001736"/>
    <x v="1"/>
    <s v="Paper"/>
    <s v="Xerox 1880"/>
    <n v="248.08"/>
    <n v="9"/>
    <n v="0"/>
    <n v="52.1"/>
    <n v="7"/>
    <x v="5"/>
    <n v="4"/>
    <x v="5"/>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n v="9"/>
    <n v="0"/>
    <n v="11.38"/>
    <n v="7"/>
    <x v="5"/>
    <n v="4"/>
    <x v="5"/>
  </r>
  <r>
    <n v="2940"/>
    <s v="US-2017-169040"/>
    <d v="2017-12-06T00:00:00"/>
    <d v="2017-12-12T00:00:00"/>
    <s v="Standard Class"/>
    <s v="GT-14710"/>
    <s v="Greg Tran"/>
    <s v="Consumer"/>
    <s v="United States"/>
    <s v="Seattle"/>
    <s v="Washington"/>
    <n v="98105"/>
    <x v="1"/>
    <s v="OFF-BI-10001658"/>
    <x v="1"/>
    <s v="Binders"/>
    <s v="GBC Standard Therm-A-Bind Covers"/>
    <n v="59.808"/>
    <n v="8"/>
    <n v="0"/>
    <n v="14.35"/>
    <n v="7"/>
    <x v="5"/>
    <n v="4"/>
    <x v="5"/>
  </r>
  <r>
    <n v="2941"/>
    <s v="CA-2018-155880"/>
    <d v="2018-03-25T00:00:00"/>
    <d v="2018-03-31T00:00:00"/>
    <s v="Standard Class"/>
    <s v="JD-16150"/>
    <s v="Justin Deggeller"/>
    <s v="Corporate"/>
    <s v="United States"/>
    <s v="Milwaukee"/>
    <s v="Wisconsin"/>
    <n v="53209"/>
    <x v="2"/>
    <s v="FUR-CH-10000422"/>
    <x v="0"/>
    <s v="Chairs"/>
    <s v="Global Highback Leather Tilter in Burgundy"/>
    <n v="90.99"/>
    <n v="1"/>
    <n v="0.2"/>
    <n v="21.84"/>
    <n v="3"/>
    <x v="42"/>
    <n v="1"/>
    <x v="42"/>
  </r>
  <r>
    <n v="2942"/>
    <s v="CA-2018-155880"/>
    <d v="2018-03-25T00:00:00"/>
    <d v="2018-03-31T00:00:00"/>
    <s v="Standard Class"/>
    <s v="JD-16150"/>
    <s v="Justin Deggeller"/>
    <s v="Corporate"/>
    <s v="United States"/>
    <s v="Milwaukee"/>
    <s v="Wisconsin"/>
    <n v="53209"/>
    <x v="2"/>
    <s v="FUR-CH-10004675"/>
    <x v="0"/>
    <s v="Chairs"/>
    <s v="Lifetime Advantage Folding Chairs, 4/Carton"/>
    <n v="1526.56"/>
    <n v="6"/>
    <n v="0.2"/>
    <n v="457.97"/>
    <n v="3"/>
    <x v="42"/>
    <n v="1"/>
    <x v="42"/>
  </r>
  <r>
    <n v="2943"/>
    <s v="CA-2018-155880"/>
    <d v="2018-03-25T00:00:00"/>
    <d v="2018-03-31T00:00:00"/>
    <s v="Standard Class"/>
    <s v="JD-16150"/>
    <s v="Justin Deggeller"/>
    <s v="Corporate"/>
    <s v="United States"/>
    <s v="Milwaukee"/>
    <s v="Wisconsin"/>
    <n v="53209"/>
    <x v="2"/>
    <s v="FUR-CH-10002880"/>
    <x v="0"/>
    <s v="Chairs"/>
    <s v="Global High-Back Leather Tilter, Burgundy"/>
    <n v="368.97"/>
    <n v="9"/>
    <n v="0"/>
    <n v="73.790000000000006"/>
    <n v="3"/>
    <x v="42"/>
    <n v="1"/>
    <x v="42"/>
  </r>
  <r>
    <n v="2944"/>
    <s v="CA-2018-126242"/>
    <d v="2018-11-19T00:00:00"/>
    <d v="2018-11-24T00:00:00"/>
    <s v="Standard Class"/>
    <s v="MC-18100"/>
    <s v="Mick Crebagga"/>
    <s v="Consumer"/>
    <s v="United States"/>
    <s v="Los Angeles"/>
    <s v="California"/>
    <n v="90049"/>
    <x v="1"/>
    <s v="OFF-ST-10000675"/>
    <x v="1"/>
    <s v="Storage"/>
    <s v="File Shuttle II and Handi-File, Black"/>
    <n v="305.01"/>
    <n v="10"/>
    <n v="0.3"/>
    <n v="-79.3"/>
    <n v="2"/>
    <x v="23"/>
    <n v="4"/>
    <x v="23"/>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n v="18.7"/>
    <n v="5"/>
    <n v="0"/>
    <n v="3.37"/>
    <n v="2"/>
    <x v="23"/>
    <n v="4"/>
    <x v="23"/>
  </r>
  <r>
    <n v="2946"/>
    <s v="CA-2017-166443"/>
    <d v="2017-11-04T00:00:00"/>
    <d v="2017-11-05T00:00:00"/>
    <s v="First Class"/>
    <s v="LH-17020"/>
    <s v="Lisa Hazard"/>
    <s v="Consumer"/>
    <s v="United States"/>
    <s v="San Francisco"/>
    <s v="California"/>
    <n v="94122"/>
    <x v="1"/>
    <s v="FUR-FU-10004020"/>
    <x v="0"/>
    <s v="Furnishings"/>
    <s v="Advantus Panel Wall Acrylic Frame"/>
    <n v="38.29"/>
    <n v="8"/>
    <n v="0.2"/>
    <n v="12.25"/>
    <n v="1"/>
    <x v="0"/>
    <n v="4"/>
    <x v="0"/>
  </r>
  <r>
    <n v="2947"/>
    <s v="CA-2018-169859"/>
    <d v="2018-12-14T00:00:00"/>
    <d v="2018-12-18T00:00:00"/>
    <s v="Standard Class"/>
    <s v="MP-18175"/>
    <s v="Mike Pelletier"/>
    <s v="Home Office"/>
    <s v="United States"/>
    <s v="San Diego"/>
    <s v="California"/>
    <n v="92024"/>
    <x v="1"/>
    <s v="FUR-FU-10004963"/>
    <x v="0"/>
    <s v="Furnishings"/>
    <s v="Eldon 400 Class Desk Accessories, Black Carbon"/>
    <n v="26.25"/>
    <n v="1"/>
    <n v="0.1"/>
    <n v="6.83"/>
    <n v="3"/>
    <x v="22"/>
    <n v="4"/>
    <x v="22"/>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n v="64.959999999999994"/>
    <n v="9"/>
    <n v="0"/>
    <n v="15.59"/>
    <n v="3"/>
    <x v="22"/>
    <n v="4"/>
    <x v="22"/>
  </r>
  <r>
    <n v="2949"/>
    <s v="CA-2018-169859"/>
    <d v="2018-12-14T00:00:00"/>
    <d v="2018-12-18T00:00:00"/>
    <s v="Standard Class"/>
    <s v="MP-18175"/>
    <s v="Mike Pelletier"/>
    <s v="Home Office"/>
    <s v="United States"/>
    <s v="San Diego"/>
    <s v="California"/>
    <n v="92024"/>
    <x v="1"/>
    <s v="OFF-EN-10000461"/>
    <x v="1"/>
    <s v="Envelopes"/>
    <s v="#10- 4 1/8&quot; x 9 1/2&quot; Recycled Envelopes"/>
    <n v="43.7"/>
    <n v="5"/>
    <n v="0.2"/>
    <n v="14.42"/>
    <n v="3"/>
    <x v="22"/>
    <n v="4"/>
    <x v="22"/>
  </r>
  <r>
    <n v="2950"/>
    <s v="CA-2018-134915"/>
    <d v="2018-11-12T00:00:00"/>
    <d v="2018-11-12T00:00:00"/>
    <s v="Same Day"/>
    <s v="EM-14140"/>
    <s v="Eugene Moren"/>
    <s v="Home Office"/>
    <s v="United States"/>
    <s v="Glendale"/>
    <s v="Arizona"/>
    <n v="85301"/>
    <x v="1"/>
    <s v="TEC-AC-10001266"/>
    <x v="2"/>
    <s v="Accessories"/>
    <s v="Memorex Micro Travel Drive 8 GB"/>
    <n v="41.6"/>
    <n v="3"/>
    <n v="0"/>
    <n v="7.9"/>
    <n v="6"/>
    <x v="23"/>
    <n v="4"/>
    <x v="23"/>
  </r>
  <r>
    <n v="2951"/>
    <s v="CA-2018-134915"/>
    <d v="2018-11-12T00:00:00"/>
    <d v="2018-11-12T00:00:00"/>
    <s v="Same Day"/>
    <s v="EM-14140"/>
    <s v="Eugene Moren"/>
    <s v="Home Office"/>
    <s v="United States"/>
    <s v="Glendale"/>
    <s v="Arizona"/>
    <n v="85301"/>
    <x v="1"/>
    <s v="OFF-PA-10002160"/>
    <x v="1"/>
    <s v="Paper"/>
    <s v="Xerox 1978"/>
    <n v="23.12"/>
    <n v="6"/>
    <n v="0"/>
    <n v="1.62"/>
    <n v="6"/>
    <x v="23"/>
    <n v="4"/>
    <x v="23"/>
  </r>
  <r>
    <n v="2952"/>
    <s v="CA-2018-134915"/>
    <d v="2018-11-12T00:00:00"/>
    <d v="2018-11-12T00:00:00"/>
    <s v="Same Day"/>
    <s v="EM-14140"/>
    <s v="Eugene Moren"/>
    <s v="Home Office"/>
    <s v="United States"/>
    <s v="Glendale"/>
    <s v="Arizona"/>
    <n v="85301"/>
    <x v="1"/>
    <s v="FUR-CH-10004875"/>
    <x v="0"/>
    <s v="Chairs"/>
    <s v="Harbour Creations 67200 Series Stacking Chairs"/>
    <n v="113.88800000000001"/>
    <n v="2"/>
    <n v="0"/>
    <n v="13.67"/>
    <n v="6"/>
    <x v="23"/>
    <n v="4"/>
    <x v="23"/>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n v="113.568"/>
    <n v="9"/>
    <n v="0"/>
    <n v="28.39"/>
    <n v="6"/>
    <x v="23"/>
    <n v="4"/>
    <x v="23"/>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n v="7.92"/>
    <n v="8"/>
    <n v="0"/>
    <n v="0.48"/>
    <n v="6"/>
    <x v="23"/>
    <n v="4"/>
    <x v="23"/>
  </r>
  <r>
    <n v="2955"/>
    <s v="CA-2018-134915"/>
    <d v="2018-11-12T00:00:00"/>
    <d v="2018-11-12T00:00:00"/>
    <s v="Same Day"/>
    <s v="EM-14140"/>
    <s v="Eugene Moren"/>
    <s v="Home Office"/>
    <s v="United States"/>
    <s v="Glendale"/>
    <s v="Arizona"/>
    <n v="85301"/>
    <x v="1"/>
    <s v="TEC-PH-10001459"/>
    <x v="2"/>
    <s v="Phones"/>
    <s v="Samsung Galaxy Mega 6.3"/>
    <n v="671.98400000000004"/>
    <n v="3"/>
    <n v="0.1"/>
    <n v="215.03"/>
    <n v="6"/>
    <x v="23"/>
    <n v="4"/>
    <x v="23"/>
  </r>
  <r>
    <n v="2956"/>
    <s v="CA-2017-153353"/>
    <d v="2017-08-18T00:00:00"/>
    <d v="2017-08-24T00:00:00"/>
    <s v="Standard Class"/>
    <s v="GG-14650"/>
    <s v="Greg Guthrie"/>
    <s v="Corporate"/>
    <s v="United States"/>
    <s v="New York City"/>
    <s v="New York"/>
    <n v="10035"/>
    <x v="3"/>
    <s v="TEC-PH-10000439"/>
    <x v="2"/>
    <s v="Phones"/>
    <s v="GE DSL Phone Line Filter"/>
    <n v="39.99"/>
    <n v="3"/>
    <n v="0.3"/>
    <n v="-13.2"/>
    <n v="1"/>
    <x v="28"/>
    <n v="3"/>
    <x v="28"/>
  </r>
  <r>
    <n v="2957"/>
    <s v="CA-2018-123638"/>
    <d v="2018-06-27T00:00:00"/>
    <d v="2018-07-04T00:00:00"/>
    <s v="Standard Class"/>
    <s v="MA-17995"/>
    <s v="Michelle Arnett"/>
    <s v="Home Office"/>
    <s v="United States"/>
    <s v="Watertown"/>
    <s v="New York"/>
    <n v="13601"/>
    <x v="3"/>
    <s v="FUR-CH-10002647"/>
    <x v="0"/>
    <s v="Chairs"/>
    <s v="Situations Contoured Folding Chairs, 4/Set"/>
    <n v="191.64599999999999"/>
    <n v="5"/>
    <n v="0"/>
    <n v="30.66"/>
    <n v="1"/>
    <x v="27"/>
    <n v="2"/>
    <x v="27"/>
  </r>
  <r>
    <n v="2958"/>
    <s v="CA-2018-168900"/>
    <d v="2018-05-04T00:00:00"/>
    <d v="2018-05-09T00:00:00"/>
    <s v="Standard Class"/>
    <s v="SH-20395"/>
    <s v="Shahid Hopkins"/>
    <s v="Consumer"/>
    <s v="United States"/>
    <s v="Springfield"/>
    <s v="Ohio"/>
    <n v="45503"/>
    <x v="3"/>
    <s v="OFF-BI-10003910"/>
    <x v="1"/>
    <s v="Binders"/>
    <s v="DXL Angle-View Binders with Locking Rings by Samsill"/>
    <n v="2.3130000000000002"/>
    <n v="9"/>
    <n v="0"/>
    <n v="0.3"/>
    <n v="1"/>
    <x v="24"/>
    <n v="2"/>
    <x v="24"/>
  </r>
  <r>
    <n v="2959"/>
    <s v="CA-2016-158456"/>
    <d v="2016-12-24T00:00:00"/>
    <d v="2016-12-29T00:00:00"/>
    <s v="Standard Class"/>
    <s v="KT-16465"/>
    <s v="Kean Takahito"/>
    <s v="Consumer"/>
    <s v="United States"/>
    <s v="Los Angeles"/>
    <s v="California"/>
    <n v="90032"/>
    <x v="1"/>
    <s v="OFF-BI-10001097"/>
    <x v="1"/>
    <s v="Binders"/>
    <s v="Avery Hole Reinforcements"/>
    <n v="19.936"/>
    <n v="5"/>
    <n v="0.2"/>
    <n v="2.19"/>
    <n v="2"/>
    <x v="14"/>
    <n v="4"/>
    <x v="14"/>
  </r>
  <r>
    <n v="2960"/>
    <s v="CA-2016-158456"/>
    <d v="2016-12-24T00:00:00"/>
    <d v="2016-12-29T00:00:00"/>
    <s v="Standard Class"/>
    <s v="KT-16465"/>
    <s v="Kean Takahito"/>
    <s v="Consumer"/>
    <s v="United States"/>
    <s v="Los Angeles"/>
    <s v="California"/>
    <n v="90032"/>
    <x v="1"/>
    <s v="OFF-FA-10004854"/>
    <x v="1"/>
    <s v="Fasteners"/>
    <s v="Vinyl Coated Wire Paper Clips in Organizer Box, 800/Box"/>
    <n v="45.92"/>
    <n v="3"/>
    <n v="0"/>
    <n v="11.02"/>
    <n v="2"/>
    <x v="14"/>
    <n v="4"/>
    <x v="14"/>
  </r>
  <r>
    <n v="2961"/>
    <s v="CA-2018-143665"/>
    <d v="2018-04-26T00:00:00"/>
    <d v="2018-05-01T00:00:00"/>
    <s v="Standard Class"/>
    <s v="PO-19180"/>
    <s v="Philisse Overcash"/>
    <s v="Home Office"/>
    <s v="United States"/>
    <s v="Seattle"/>
    <s v="Washington"/>
    <n v="98115"/>
    <x v="1"/>
    <s v="OFF-PA-10003673"/>
    <x v="1"/>
    <s v="Paper"/>
    <s v="Strathmore Photo Mount Cards"/>
    <n v="20.34"/>
    <n v="5"/>
    <n v="0.3"/>
    <n v="-3.86"/>
    <n v="2"/>
    <x v="4"/>
    <n v="2"/>
    <x v="4"/>
  </r>
  <r>
    <n v="2962"/>
    <s v="CA-2018-143665"/>
    <d v="2018-04-26T00:00:00"/>
    <d v="2018-05-01T00:00:00"/>
    <s v="Standard Class"/>
    <s v="PO-19180"/>
    <s v="Philisse Overcash"/>
    <s v="Home Office"/>
    <s v="United States"/>
    <s v="Seattle"/>
    <s v="Washington"/>
    <n v="98115"/>
    <x v="1"/>
    <s v="OFF-LA-10002034"/>
    <x v="1"/>
    <s v="Labels"/>
    <s v="Avery 478"/>
    <n v="39.28"/>
    <n v="1"/>
    <n v="0"/>
    <n v="3.14"/>
    <n v="2"/>
    <x v="4"/>
    <n v="2"/>
    <x v="4"/>
  </r>
  <r>
    <n v="2963"/>
    <s v="CA-2018-137428"/>
    <d v="2018-12-16T00:00:00"/>
    <d v="2018-12-21T00:00:00"/>
    <s v="Second Class"/>
    <s v="AY-10555"/>
    <s v="Andy Yotov"/>
    <s v="Corporate"/>
    <s v="United States"/>
    <s v="Oceanside"/>
    <s v="California"/>
    <n v="92054"/>
    <x v="1"/>
    <s v="FUR-CH-10002774"/>
    <x v="0"/>
    <s v="Chairs"/>
    <s v="Global Deluxe Stacking Chair, Gray"/>
    <n v="81.567999999999998"/>
    <n v="5"/>
    <n v="0.3"/>
    <n v="-17.13"/>
    <n v="4"/>
    <x v="22"/>
    <n v="4"/>
    <x v="22"/>
  </r>
  <r>
    <n v="2964"/>
    <s v="CA-2018-137428"/>
    <d v="2018-12-16T00:00:00"/>
    <d v="2018-12-21T00:00:00"/>
    <s v="Second Class"/>
    <s v="AY-10555"/>
    <s v="Andy Yotov"/>
    <s v="Corporate"/>
    <s v="United States"/>
    <s v="Oceanside"/>
    <s v="California"/>
    <n v="92054"/>
    <x v="1"/>
    <s v="FUR-CH-10003817"/>
    <x v="0"/>
    <s v="Chairs"/>
    <s v="Global Value Steno Chair, Gray"/>
    <n v="97.183999999999997"/>
    <n v="8"/>
    <n v="0"/>
    <n v="15.55"/>
    <n v="4"/>
    <x v="22"/>
    <n v="4"/>
    <x v="22"/>
  </r>
  <r>
    <n v="2965"/>
    <s v="CA-2018-137428"/>
    <d v="2018-12-16T00:00:00"/>
    <d v="2018-12-21T00:00:00"/>
    <s v="Second Class"/>
    <s v="AY-10555"/>
    <s v="Andy Yotov"/>
    <s v="Corporate"/>
    <s v="United States"/>
    <s v="Oceanside"/>
    <s v="California"/>
    <n v="92054"/>
    <x v="1"/>
    <s v="OFF-BI-10002949"/>
    <x v="1"/>
    <s v="Binders"/>
    <s v="Prestige Round Ring Binders"/>
    <n v="24.32"/>
    <n v="2"/>
    <n v="0.2"/>
    <n v="1.46"/>
    <n v="4"/>
    <x v="22"/>
    <n v="4"/>
    <x v="22"/>
  </r>
  <r>
    <n v="2966"/>
    <s v="CA-2018-137428"/>
    <d v="2018-12-16T00:00:00"/>
    <d v="2018-12-21T00:00:00"/>
    <s v="Second Class"/>
    <s v="AY-10555"/>
    <s v="Andy Yotov"/>
    <s v="Corporate"/>
    <s v="United States"/>
    <s v="Oceanside"/>
    <s v="California"/>
    <n v="92054"/>
    <x v="1"/>
    <s v="FUR-FU-10002445"/>
    <x v="0"/>
    <s v="Furnishings"/>
    <s v="DAX Two-Tone Rosewood/Black Document Frame, Desktop, 5 x 7"/>
    <n v="18.96"/>
    <n v="5"/>
    <n v="0.2"/>
    <n v="2.09"/>
    <n v="4"/>
    <x v="22"/>
    <n v="4"/>
    <x v="22"/>
  </r>
  <r>
    <n v="2967"/>
    <s v="CA-2015-162866"/>
    <d v="2015-12-27T00:00:00"/>
    <d v="2015-12-31T00:00:00"/>
    <s v="Standard Class"/>
    <s v="Co-12640"/>
    <s v="Corey-Lock"/>
    <s v="Consumer"/>
    <s v="United States"/>
    <s v="Skokie"/>
    <s v="Illinois"/>
    <n v="60076"/>
    <x v="2"/>
    <s v="FUR-FU-10001473"/>
    <x v="0"/>
    <s v="Furnishings"/>
    <s v="DAX Wood Document Frame"/>
    <n v="32.951999999999998"/>
    <n v="9"/>
    <n v="0.1"/>
    <n v="8.57"/>
    <n v="2"/>
    <x v="20"/>
    <n v="4"/>
    <x v="20"/>
  </r>
  <r>
    <n v="2968"/>
    <s v="CA-2015-162866"/>
    <d v="2015-12-27T00:00:00"/>
    <d v="2015-12-31T00:00:00"/>
    <s v="Standard Class"/>
    <s v="Co-12640"/>
    <s v="Corey-Lock"/>
    <s v="Consumer"/>
    <s v="United States"/>
    <s v="Skokie"/>
    <s v="Illinois"/>
    <n v="60076"/>
    <x v="2"/>
    <s v="OFF-ST-10002562"/>
    <x v="1"/>
    <s v="Storage"/>
    <s v="Staple magnet"/>
    <n v="30.015999999999998"/>
    <n v="10"/>
    <n v="0.2"/>
    <n v="1.8"/>
    <n v="2"/>
    <x v="20"/>
    <n v="4"/>
    <x v="20"/>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n v="499.584"/>
    <n v="7"/>
    <n v="0.3"/>
    <n v="-114.9"/>
    <n v="5"/>
    <x v="23"/>
    <n v="4"/>
    <x v="23"/>
  </r>
  <r>
    <n v="2970"/>
    <s v="CA-2018-167941"/>
    <d v="2018-11-06T00:00:00"/>
    <d v="2018-11-09T00:00:00"/>
    <s v="Second Class"/>
    <s v="JF-15565"/>
    <s v="Jill Fjeld"/>
    <s v="Consumer"/>
    <s v="United States"/>
    <s v="Fayetteville"/>
    <s v="North Carolina"/>
    <n v="28314"/>
    <x v="0"/>
    <s v="OFF-PA-10001800"/>
    <x v="1"/>
    <s v="Paper"/>
    <s v="Xerox 220"/>
    <n v="31.103999999999999"/>
    <n v="8"/>
    <n v="0.2"/>
    <n v="3.73"/>
    <n v="5"/>
    <x v="23"/>
    <n v="4"/>
    <x v="23"/>
  </r>
  <r>
    <n v="2971"/>
    <s v="CA-2018-167941"/>
    <d v="2018-11-06T00:00:00"/>
    <d v="2018-11-09T00:00:00"/>
    <s v="Second Class"/>
    <s v="JF-15565"/>
    <s v="Jill Fjeld"/>
    <s v="Consumer"/>
    <s v="United States"/>
    <s v="Fayetteville"/>
    <s v="North Carolina"/>
    <n v="28314"/>
    <x v="0"/>
    <s v="OFF-BI-10002827"/>
    <x v="1"/>
    <s v="Binders"/>
    <s v="Avery Durable Poly Binders"/>
    <n v="13.272"/>
    <n v="10"/>
    <n v="0"/>
    <n v="1.73"/>
    <n v="5"/>
    <x v="23"/>
    <n v="4"/>
    <x v="23"/>
  </r>
  <r>
    <n v="2972"/>
    <s v="CA-2018-167941"/>
    <d v="2018-11-06T00:00:00"/>
    <d v="2018-11-09T00:00:00"/>
    <s v="Second Class"/>
    <s v="JF-15565"/>
    <s v="Jill Fjeld"/>
    <s v="Consumer"/>
    <s v="United States"/>
    <s v="Fayetteville"/>
    <s v="North Carolina"/>
    <n v="28314"/>
    <x v="0"/>
    <s v="FUR-FU-10004671"/>
    <x v="0"/>
    <s v="Furnishings"/>
    <s v="Executive Impressions 12&quot; Wall Clock"/>
    <n v="28.271999999999998"/>
    <n v="3"/>
    <n v="0"/>
    <n v="5.09"/>
    <n v="5"/>
    <x v="23"/>
    <n v="4"/>
    <x v="23"/>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n v="259.13600000000002"/>
    <n v="4"/>
    <n v="0.2"/>
    <n v="28.5"/>
    <n v="5"/>
    <x v="23"/>
    <n v="4"/>
    <x v="23"/>
  </r>
  <r>
    <n v="2974"/>
    <s v="CA-2018-111808"/>
    <d v="2018-12-16T00:00:00"/>
    <d v="2018-12-20T00:00:00"/>
    <s v="Standard Class"/>
    <s v="AR-10510"/>
    <s v="Andrew Roberts"/>
    <s v="Consumer"/>
    <s v="United States"/>
    <s v="Tulsa"/>
    <s v="Oklahoma"/>
    <n v="74133"/>
    <x v="2"/>
    <s v="OFF-BI-10004656"/>
    <x v="1"/>
    <s v="Binders"/>
    <s v="Peel &amp; Stick Add-On Corner Pockets"/>
    <n v="10.8"/>
    <n v="5"/>
    <n v="0.1"/>
    <n v="0.54"/>
    <n v="1"/>
    <x v="22"/>
    <n v="4"/>
    <x v="22"/>
  </r>
  <r>
    <n v="2975"/>
    <s v="CA-2016-137512"/>
    <d v="2016-05-07T00:00:00"/>
    <d v="2016-05-12T00:00:00"/>
    <s v="Standard Class"/>
    <s v="AG-10675"/>
    <s v="Anna Gayman"/>
    <s v="Consumer"/>
    <s v="United States"/>
    <s v="Allen"/>
    <s v="Texas"/>
    <n v="75002"/>
    <x v="2"/>
    <s v="FUR-TA-10001095"/>
    <x v="0"/>
    <s v="Tables"/>
    <s v="Chromcraft Round Conference Tables"/>
    <n v="244.006"/>
    <n v="3"/>
    <n v="0.2"/>
    <n v="75.64"/>
    <n v="2"/>
    <x v="33"/>
    <n v="2"/>
    <x v="33"/>
  </r>
  <r>
    <n v="2976"/>
    <s v="CA-2016-137512"/>
    <d v="2016-05-07T00:00:00"/>
    <d v="2016-05-12T00:00:00"/>
    <s v="Standard Class"/>
    <s v="AG-10675"/>
    <s v="Anna Gayman"/>
    <s v="Consumer"/>
    <s v="United States"/>
    <s v="Allen"/>
    <s v="Texas"/>
    <n v="75002"/>
    <x v="2"/>
    <s v="OFF-PA-10000213"/>
    <x v="1"/>
    <s v="Paper"/>
    <s v="Xerox 198"/>
    <n v="15.936"/>
    <n v="5"/>
    <n v="0.1"/>
    <n v="3.35"/>
    <n v="2"/>
    <x v="33"/>
    <n v="2"/>
    <x v="33"/>
  </r>
  <r>
    <n v="2977"/>
    <s v="CA-2018-139773"/>
    <d v="2018-12-04T00:00:00"/>
    <d v="2018-12-04T00:00:00"/>
    <s v="Same Day"/>
    <s v="DV-13045"/>
    <s v="Darrin Van Huff"/>
    <s v="Corporate"/>
    <s v="United States"/>
    <s v="Philadelphia"/>
    <s v="Pennsylvania"/>
    <n v="19143"/>
    <x v="3"/>
    <s v="FUR-CH-10001797"/>
    <x v="0"/>
    <s v="Chairs"/>
    <s v="Safco Chair Connectors, 6/Carton"/>
    <n v="188.55199999999999"/>
    <n v="2"/>
    <n v="0"/>
    <n v="35.82"/>
    <n v="1"/>
    <x v="22"/>
    <n v="4"/>
    <x v="22"/>
  </r>
  <r>
    <n v="2978"/>
    <s v="CA-2018-134607"/>
    <d v="2018-10-03T00:00:00"/>
    <d v="2018-10-08T00:00:00"/>
    <s v="Second Class"/>
    <s v="HL-15040"/>
    <s v="Hunter Lopez"/>
    <s v="Consumer"/>
    <s v="United States"/>
    <s v="Rochester"/>
    <s v="New York"/>
    <n v="14609"/>
    <x v="3"/>
    <s v="OFF-ST-10002214"/>
    <x v="1"/>
    <s v="Storage"/>
    <s v="X-Rack File for Hanging Folders"/>
    <n v="22.58"/>
    <n v="4"/>
    <n v="0.1"/>
    <n v="4.29"/>
    <n v="1"/>
    <x v="13"/>
    <n v="4"/>
    <x v="13"/>
  </r>
  <r>
    <n v="2979"/>
    <s v="CA-2015-109232"/>
    <d v="2015-01-13T00:00:00"/>
    <d v="2015-01-16T00:00:00"/>
    <s v="Second Class"/>
    <s v="ND-18370"/>
    <s v="Natalie DeCherney"/>
    <s v="Consumer"/>
    <s v="United States"/>
    <s v="Mount Pleasant"/>
    <s v="South Carolina"/>
    <n v="29464"/>
    <x v="0"/>
    <s v="FUR-CH-10000422"/>
    <x v="0"/>
    <s v="Chairs"/>
    <s v="Global Highback Leather Tilter in Burgundy"/>
    <n v="545.94000000000005"/>
    <n v="4"/>
    <n v="0"/>
    <n v="103.73"/>
    <n v="1"/>
    <x v="46"/>
    <n v="1"/>
    <x v="46"/>
  </r>
  <r>
    <n v="2980"/>
    <s v="CA-2016-139850"/>
    <d v="2016-06-12T00:00:00"/>
    <d v="2016-06-17T00:00:00"/>
    <s v="Standard Class"/>
    <s v="GB-14575"/>
    <s v="Giulietta Baptist"/>
    <s v="Consumer"/>
    <s v="United States"/>
    <s v="Philadelphia"/>
    <s v="Pennsylvania"/>
    <n v="19134"/>
    <x v="3"/>
    <s v="OFF-PA-10003848"/>
    <x v="1"/>
    <s v="Paper"/>
    <s v="Xerox 1997"/>
    <n v="20.736000000000001"/>
    <n v="5"/>
    <n v="0"/>
    <n v="6.84"/>
    <n v="2"/>
    <x v="40"/>
    <n v="2"/>
    <x v="40"/>
  </r>
  <r>
    <n v="2981"/>
    <s v="CA-2016-139850"/>
    <d v="2016-06-12T00:00:00"/>
    <d v="2016-06-17T00:00:00"/>
    <s v="Standard Class"/>
    <s v="GB-14575"/>
    <s v="Giulietta Baptist"/>
    <s v="Consumer"/>
    <s v="United States"/>
    <s v="Philadelphia"/>
    <s v="Pennsylvania"/>
    <n v="19134"/>
    <x v="3"/>
    <s v="FUR-FU-10003623"/>
    <x v="0"/>
    <s v="Furnishings"/>
    <s v="DataProducts Ampli Magnifier Task Lamp, Black,"/>
    <n v="43.295999999999999"/>
    <n v="5"/>
    <n v="0.3"/>
    <n v="-6.93"/>
    <n v="2"/>
    <x v="40"/>
    <n v="2"/>
    <x v="40"/>
  </r>
  <r>
    <n v="2982"/>
    <s v="CA-2015-131310"/>
    <d v="2015-07-12T00:00:00"/>
    <d v="2015-07-18T00:00:00"/>
    <s v="Standard Class"/>
    <s v="CL-12565"/>
    <s v="Clay Ludtke"/>
    <s v="Consumer"/>
    <s v="United States"/>
    <s v="Seattle"/>
    <s v="Washington"/>
    <n v="98115"/>
    <x v="1"/>
    <s v="FUR-CH-10001797"/>
    <x v="0"/>
    <s v="Chairs"/>
    <s v="Safco Chair Connectors, 6/Carton"/>
    <n v="123.136"/>
    <n v="1"/>
    <n v="0.3"/>
    <n v="-12.31"/>
    <n v="2"/>
    <x v="39"/>
    <n v="3"/>
    <x v="39"/>
  </r>
  <r>
    <n v="2983"/>
    <s v="CA-2015-131310"/>
    <d v="2015-07-12T00:00:00"/>
    <d v="2015-07-18T00:00:00"/>
    <s v="Standard Class"/>
    <s v="CL-12565"/>
    <s v="Clay Ludtke"/>
    <s v="Consumer"/>
    <s v="United States"/>
    <s v="Seattle"/>
    <s v="Washington"/>
    <n v="98115"/>
    <x v="1"/>
    <s v="OFF-BI-10003094"/>
    <x v="1"/>
    <s v="Binders"/>
    <s v="Self-Adhesive Ring Binder Labels"/>
    <n v="11.263999999999999"/>
    <n v="6"/>
    <n v="0"/>
    <n v="1.58"/>
    <n v="2"/>
    <x v="39"/>
    <n v="3"/>
    <x v="39"/>
  </r>
  <r>
    <n v="2984"/>
    <s v="US-2015-112872"/>
    <d v="2015-12-06T00:00:00"/>
    <d v="2015-12-11T00:00:00"/>
    <s v="Second Class"/>
    <s v="RC-19960"/>
    <s v="Ryan Crowe"/>
    <s v="Consumer"/>
    <s v="United States"/>
    <s v="Springfield"/>
    <s v="Oregon"/>
    <n v="97477"/>
    <x v="1"/>
    <s v="OFF-ST-10002205"/>
    <x v="1"/>
    <s v="Storage"/>
    <s v="File Shuttle I and Handi-File"/>
    <n v="53.423999999999999"/>
    <n v="3"/>
    <n v="0.1"/>
    <n v="14.42"/>
    <n v="2"/>
    <x v="20"/>
    <n v="4"/>
    <x v="20"/>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n v="275.49"/>
    <n v="4"/>
    <n v="0"/>
    <n v="33.06"/>
    <n v="2"/>
    <x v="20"/>
    <n v="4"/>
    <x v="20"/>
  </r>
  <r>
    <n v="2986"/>
    <s v="CA-2017-139269"/>
    <d v="2017-05-25T00:00:00"/>
    <d v="2017-05-30T00:00:00"/>
    <s v="Standard Class"/>
    <s v="JB-16045"/>
    <s v="Julia Barnett"/>
    <s v="Home Office"/>
    <s v="United States"/>
    <s v="Columbus"/>
    <s v="Georgia"/>
    <n v="31907"/>
    <x v="0"/>
    <s v="FUR-FU-10000755"/>
    <x v="0"/>
    <s v="Furnishings"/>
    <s v="Eldon Expressions Mahogany Wood Desk Collection"/>
    <n v="24.96"/>
    <n v="9"/>
    <n v="0.3"/>
    <n v="-7.74"/>
    <n v="3"/>
    <x v="35"/>
    <n v="2"/>
    <x v="35"/>
  </r>
  <r>
    <n v="2987"/>
    <s v="CA-2017-139269"/>
    <d v="2017-05-25T00:00:00"/>
    <d v="2017-05-30T00:00:00"/>
    <s v="Standard Class"/>
    <s v="JB-16045"/>
    <s v="Julia Barnett"/>
    <s v="Home Office"/>
    <s v="United States"/>
    <s v="Columbus"/>
    <s v="Georgia"/>
    <n v="31907"/>
    <x v="0"/>
    <s v="OFF-PA-10002893"/>
    <x v="1"/>
    <s v="Paper"/>
    <s v="Wirebound Service Call Books, 5 1/2&quot; x 4&quot;"/>
    <n v="19.36"/>
    <n v="4"/>
    <n v="0"/>
    <n v="4.6500000000000004"/>
    <n v="3"/>
    <x v="35"/>
    <n v="2"/>
    <x v="35"/>
  </r>
  <r>
    <n v="2988"/>
    <s v="CA-2017-139269"/>
    <d v="2017-05-25T00:00:00"/>
    <d v="2017-05-30T00:00:00"/>
    <s v="Standard Class"/>
    <s v="JB-16045"/>
    <s v="Julia Barnett"/>
    <s v="Home Office"/>
    <s v="United States"/>
    <s v="Columbus"/>
    <s v="Georgia"/>
    <n v="31907"/>
    <x v="0"/>
    <s v="OFF-ST-10000689"/>
    <x v="1"/>
    <s v="Storage"/>
    <s v="Fellowes Strictly Business Drawer File, Letter/Legal Size"/>
    <n v="1267.6500000000001"/>
    <n v="10"/>
    <n v="0.3"/>
    <n v="-240.85"/>
    <n v="3"/>
    <x v="35"/>
    <n v="2"/>
    <x v="35"/>
  </r>
  <r>
    <n v="2989"/>
    <s v="CA-2017-139010"/>
    <d v="2017-02-21T00:00:00"/>
    <d v="2017-02-26T00:00:00"/>
    <s v="Second Class"/>
    <s v="MC-17635"/>
    <s v="Matthew Clasen"/>
    <s v="Corporate"/>
    <s v="United States"/>
    <s v="Los Angeles"/>
    <s v="California"/>
    <n v="90032"/>
    <x v="1"/>
    <s v="TEC-AC-10004227"/>
    <x v="2"/>
    <s v="Accessories"/>
    <s v="SanDisk Ultra 16 GB MicroSDHC Class 10 Memory Card"/>
    <n v="12.99"/>
    <n v="4"/>
    <n v="0.2"/>
    <n v="0.78"/>
    <n v="4"/>
    <x v="47"/>
    <n v="1"/>
    <x v="47"/>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n v="18.559999999999999"/>
    <n v="8"/>
    <n v="0.3"/>
    <n v="-0.93"/>
    <n v="4"/>
    <x v="47"/>
    <n v="1"/>
    <x v="47"/>
  </r>
  <r>
    <n v="2991"/>
    <s v="CA-2017-139010"/>
    <d v="2017-02-21T00:00:00"/>
    <d v="2017-02-26T00:00:00"/>
    <s v="Second Class"/>
    <s v="MC-17635"/>
    <s v="Matthew Clasen"/>
    <s v="Corporate"/>
    <s v="United States"/>
    <s v="Los Angeles"/>
    <s v="California"/>
    <n v="90032"/>
    <x v="1"/>
    <s v="OFF-ST-10001809"/>
    <x v="1"/>
    <s v="Storage"/>
    <s v="Fellowes Officeware Wire Shelving"/>
    <n v="449.15"/>
    <n v="1"/>
    <n v="0.3"/>
    <n v="-157.19999999999999"/>
    <n v="4"/>
    <x v="47"/>
    <n v="1"/>
    <x v="47"/>
  </r>
  <r>
    <n v="2992"/>
    <s v="CA-2017-139010"/>
    <d v="2017-02-21T00:00:00"/>
    <d v="2017-02-26T00:00:00"/>
    <s v="Second Class"/>
    <s v="MC-17635"/>
    <s v="Matthew Clasen"/>
    <s v="Corporate"/>
    <s v="United States"/>
    <s v="Los Angeles"/>
    <s v="California"/>
    <n v="90032"/>
    <x v="1"/>
    <s v="OFF-BI-10002309"/>
    <x v="1"/>
    <s v="Binders"/>
    <s v="Avery Heavy-Duty EZD  Binder With Locking Rings"/>
    <n v="31.248000000000001"/>
    <n v="10"/>
    <n v="0"/>
    <n v="10.94"/>
    <n v="4"/>
    <x v="47"/>
    <n v="1"/>
    <x v="47"/>
  </r>
  <r>
    <n v="2993"/>
    <s v="CA-2017-134376"/>
    <d v="2017-10-02T00:00:00"/>
    <d v="2017-10-06T00:00:00"/>
    <s v="Standard Class"/>
    <s v="TT-21265"/>
    <s v="Tim Taslimi"/>
    <s v="Corporate"/>
    <s v="United States"/>
    <s v="New York City"/>
    <s v="New York"/>
    <n v="10024"/>
    <x v="3"/>
    <s v="OFF-AP-10004532"/>
    <x v="1"/>
    <s v="Appliances"/>
    <s v="Kensington 6 Outlet Guardian Standard Surge Protector"/>
    <n v="61.44"/>
    <n v="7"/>
    <n v="0"/>
    <n v="9.2200000000000006"/>
    <n v="1"/>
    <x v="32"/>
    <n v="4"/>
    <x v="32"/>
  </r>
  <r>
    <n v="2994"/>
    <s v="CA-2018-147291"/>
    <d v="2018-03-11T00:00:00"/>
    <d v="2018-03-17T00:00:00"/>
    <s v="Standard Class"/>
    <s v="MJ-17740"/>
    <s v="Max Jones"/>
    <s v="Consumer"/>
    <s v="United States"/>
    <s v="Detroit"/>
    <s v="Michigan"/>
    <n v="48227"/>
    <x v="2"/>
    <s v="OFF-BI-10003091"/>
    <x v="1"/>
    <s v="Binders"/>
    <s v="GBC DocuBind TL200 Manual Binding Machine"/>
    <n v="895.92"/>
    <n v="5"/>
    <n v="0"/>
    <n v="250.86"/>
    <n v="1"/>
    <x v="42"/>
    <n v="1"/>
    <x v="42"/>
  </r>
  <r>
    <n v="2995"/>
    <s v="CA-2017-112893"/>
    <d v="2017-09-09T00:00:00"/>
    <d v="2017-09-13T00:00:00"/>
    <s v="Second Class"/>
    <s v="AT-10735"/>
    <s v="Annie Thurman"/>
    <s v="Consumer"/>
    <s v="United States"/>
    <s v="Stockton"/>
    <s v="California"/>
    <n v="95207"/>
    <x v="1"/>
    <s v="OFF-BI-10004654"/>
    <x v="1"/>
    <s v="Binders"/>
    <s v="VariCap6 Expandable Binder"/>
    <n v="55.36"/>
    <n v="10"/>
    <n v="0.1"/>
    <n v="7.2"/>
    <n v="1"/>
    <x v="21"/>
    <n v="3"/>
    <x v="21"/>
  </r>
  <r>
    <n v="2996"/>
    <s v="US-2015-150532"/>
    <d v="2015-07-14T00:00:00"/>
    <d v="2015-07-21T00:00:00"/>
    <s v="Standard Class"/>
    <s v="PB-19150"/>
    <s v="Philip Brown"/>
    <s v="Consumer"/>
    <s v="United States"/>
    <s v="Phoenix"/>
    <s v="Arizona"/>
    <n v="85023"/>
    <x v="1"/>
    <s v="OFF-ST-10000760"/>
    <x v="1"/>
    <s v="Storage"/>
    <s v="Eldon Fold 'N Roll Cart System"/>
    <n v="55.92"/>
    <n v="9"/>
    <n v="0"/>
    <n v="12.3"/>
    <n v="1"/>
    <x v="39"/>
    <n v="3"/>
    <x v="39"/>
  </r>
  <r>
    <n v="2997"/>
    <s v="CA-2015-138317"/>
    <d v="2015-06-21T00:00:00"/>
    <d v="2015-06-25T00:00:00"/>
    <s v="Standard Class"/>
    <s v="NW-18400"/>
    <s v="Natalie Webber"/>
    <s v="Consumer"/>
    <s v="United States"/>
    <s v="Philadelphia"/>
    <s v="Pennsylvania"/>
    <n v="19120"/>
    <x v="3"/>
    <s v="OFF-EN-10001539"/>
    <x v="1"/>
    <s v="Envelopes"/>
    <s v="Staple envelope"/>
    <n v="24.896000000000001"/>
    <n v="1"/>
    <n v="0"/>
    <n v="8.2200000000000006"/>
    <n v="6"/>
    <x v="3"/>
    <n v="2"/>
    <x v="3"/>
  </r>
  <r>
    <n v="2998"/>
    <s v="CA-2015-138317"/>
    <d v="2015-06-21T00:00:00"/>
    <d v="2015-06-25T00:00:00"/>
    <s v="Standard Class"/>
    <s v="NW-18400"/>
    <s v="Natalie Webber"/>
    <s v="Consumer"/>
    <s v="United States"/>
    <s v="Philadelphia"/>
    <s v="Pennsylvania"/>
    <n v="19120"/>
    <x v="3"/>
    <s v="FUR-FU-10000550"/>
    <x v="0"/>
    <s v="Furnishings"/>
    <s v="Stacking Trays by OIC"/>
    <n v="3.984"/>
    <n v="7"/>
    <n v="0.3"/>
    <n v="-0.28000000000000003"/>
    <n v="6"/>
    <x v="3"/>
    <n v="2"/>
    <x v="3"/>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n v="95.968000000000004"/>
    <n v="4"/>
    <n v="0"/>
    <n v="13.44"/>
    <n v="6"/>
    <x v="3"/>
    <n v="2"/>
    <x v="3"/>
  </r>
  <r>
    <n v="3000"/>
    <s v="CA-2015-138317"/>
    <d v="2015-06-21T00:00:00"/>
    <d v="2015-06-25T00:00:00"/>
    <s v="Standard Class"/>
    <s v="NW-18400"/>
    <s v="Natalie Webber"/>
    <s v="Consumer"/>
    <s v="United States"/>
    <s v="Philadelphia"/>
    <s v="Pennsylvania"/>
    <n v="19120"/>
    <x v="3"/>
    <s v="TEC-MA-10004521"/>
    <x v="2"/>
    <s v="Machines"/>
    <s v="Epson Perfection V600 Photo Scanner"/>
    <n v="206.99100000000001"/>
    <n v="1"/>
    <n v="0"/>
    <n v="47.61"/>
    <n v="6"/>
    <x v="3"/>
    <n v="2"/>
    <x v="3"/>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n v="44.415999999999997"/>
    <n v="5"/>
    <n v="0"/>
    <n v="7.99"/>
    <n v="6"/>
    <x v="3"/>
    <n v="2"/>
    <x v="3"/>
  </r>
  <r>
    <n v="3002"/>
    <s v="CA-2015-138317"/>
    <d v="2015-06-21T00:00:00"/>
    <d v="2015-06-25T00:00:00"/>
    <s v="Standard Class"/>
    <s v="NW-18400"/>
    <s v="Natalie Webber"/>
    <s v="Consumer"/>
    <s v="United States"/>
    <s v="Philadelphia"/>
    <s v="Pennsylvania"/>
    <n v="19120"/>
    <x v="3"/>
    <s v="OFF-BI-10000069"/>
    <x v="1"/>
    <s v="Binders"/>
    <s v="GBC Prepunched Paper, 19-Hole, for Binding Systems, 24-lb"/>
    <n v="9.0060000000000002"/>
    <n v="8"/>
    <n v="0.2"/>
    <n v="2.34"/>
    <n v="6"/>
    <x v="3"/>
    <n v="2"/>
    <x v="3"/>
  </r>
  <r>
    <n v="3003"/>
    <s v="CA-2016-130610"/>
    <d v="2016-07-05T00:00:00"/>
    <d v="2016-07-10T00:00:00"/>
    <s v="Standard Class"/>
    <s v="VP-21730"/>
    <s v="Victor Preis"/>
    <s v="Home Office"/>
    <s v="United States"/>
    <s v="Sterling Heights"/>
    <s v="Michigan"/>
    <n v="48310"/>
    <x v="2"/>
    <s v="OFF-BI-10003655"/>
    <x v="1"/>
    <s v="Binders"/>
    <s v="Durable Pressboard Binders"/>
    <n v="19"/>
    <n v="6"/>
    <n v="0.1"/>
    <n v="3.23"/>
    <n v="1"/>
    <x v="38"/>
    <n v="3"/>
    <x v="38"/>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n v="33.375999999999998"/>
    <n v="2"/>
    <n v="0"/>
    <n v="11.01"/>
    <n v="1"/>
    <x v="22"/>
    <n v="4"/>
    <x v="22"/>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n v="207.48"/>
    <n v="9"/>
    <n v="0"/>
    <n v="20.75"/>
    <n v="1"/>
    <x v="21"/>
    <n v="3"/>
    <x v="21"/>
  </r>
  <r>
    <n v="3006"/>
    <s v="CA-2015-148761"/>
    <d v="2015-05-17T00:00:00"/>
    <d v="2015-05-21T00:00:00"/>
    <s v="Standard Class"/>
    <s v="PA-19060"/>
    <s v="Pete Armstrong"/>
    <s v="Home Office"/>
    <s v="United States"/>
    <s v="Eau Claire"/>
    <s v="Wisconsin"/>
    <n v="54703"/>
    <x v="2"/>
    <s v="OFF-BI-10000666"/>
    <x v="1"/>
    <s v="Binders"/>
    <s v="Surelock Post Binders"/>
    <n v="91.68"/>
    <n v="1"/>
    <n v="0.2"/>
    <n v="14.67"/>
    <n v="1"/>
    <x v="8"/>
    <n v="2"/>
    <x v="8"/>
  </r>
  <r>
    <n v="3007"/>
    <s v="CA-2018-116519"/>
    <d v="2018-10-13T00:00:00"/>
    <d v="2018-10-15T00:00:00"/>
    <s v="First Class"/>
    <s v="CR-12730"/>
    <s v="Craig Reiter"/>
    <s v="Consumer"/>
    <s v="United States"/>
    <s v="New York City"/>
    <s v="New York"/>
    <n v="10009"/>
    <x v="3"/>
    <s v="OFF-AP-10000828"/>
    <x v="1"/>
    <s v="Appliances"/>
    <s v="Avanti 4.4 Cu. Ft. Refrigerator"/>
    <n v="904.9"/>
    <n v="7"/>
    <n v="0"/>
    <n v="316.72000000000003"/>
    <n v="1"/>
    <x v="13"/>
    <n v="4"/>
    <x v="13"/>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n v="34.271999999999998"/>
    <n v="1"/>
    <n v="0"/>
    <n v="1.71"/>
    <n v="1"/>
    <x v="18"/>
    <n v="4"/>
    <x v="18"/>
  </r>
  <r>
    <n v="3009"/>
    <s v="CA-2017-124772"/>
    <d v="2017-12-05T00:00:00"/>
    <d v="2017-12-06T00:00:00"/>
    <s v="First Class"/>
    <s v="JG-15160"/>
    <s v="James Galang"/>
    <s v="Consumer"/>
    <s v="United States"/>
    <s v="Murray"/>
    <s v="Kentucky"/>
    <n v="42071"/>
    <x v="0"/>
    <s v="FUR-FU-10004748"/>
    <x v="0"/>
    <s v="Furnishings"/>
    <s v="Howard Miller 16&quot; Diameter Gallery Wall Clock"/>
    <n v="191.82"/>
    <n v="9"/>
    <n v="0"/>
    <n v="63.3"/>
    <n v="1"/>
    <x v="5"/>
    <n v="4"/>
    <x v="5"/>
  </r>
  <r>
    <n v="3010"/>
    <s v="CA-2017-115525"/>
    <d v="2017-07-25T00:00:00"/>
    <d v="2017-07-29T00:00:00"/>
    <s v="Standard Class"/>
    <s v="RR-19525"/>
    <s v="Rick Reed"/>
    <s v="Corporate"/>
    <s v="United States"/>
    <s v="Toledo"/>
    <s v="Ohio"/>
    <n v="43615"/>
    <x v="3"/>
    <s v="OFF-AP-10000026"/>
    <x v="1"/>
    <s v="Appliances"/>
    <s v="Tripp Lite Isotel 6 Outlet Surge Protector with Fax/Modem Protection"/>
    <n v="243.88"/>
    <n v="8"/>
    <n v="0"/>
    <n v="19.510000000000002"/>
    <n v="1"/>
    <x v="16"/>
    <n v="3"/>
    <x v="16"/>
  </r>
  <r>
    <n v="3011"/>
    <s v="CA-2018-134845"/>
    <d v="2018-04-17T00:00:00"/>
    <d v="2018-04-23T00:00:00"/>
    <s v="Standard Class"/>
    <s v="SR-20425"/>
    <s v="Sharelle Roach"/>
    <s v="Home Office"/>
    <s v="United States"/>
    <s v="Louisville"/>
    <s v="Colorado"/>
    <n v="80027"/>
    <x v="1"/>
    <s v="OFF-BI-10000773"/>
    <x v="1"/>
    <s v="Binders"/>
    <s v="Insertable Tab Post Binder Dividers"/>
    <n v="12.03"/>
    <n v="10"/>
    <n v="0.3"/>
    <n v="-1.92"/>
    <n v="5"/>
    <x v="4"/>
    <n v="2"/>
    <x v="4"/>
  </r>
  <r>
    <n v="3012"/>
    <s v="CA-2018-134845"/>
    <d v="2018-04-17T00:00:00"/>
    <d v="2018-04-23T00:00:00"/>
    <s v="Standard Class"/>
    <s v="SR-20425"/>
    <s v="Sharelle Roach"/>
    <s v="Home Office"/>
    <s v="United States"/>
    <s v="Louisville"/>
    <s v="Colorado"/>
    <n v="80027"/>
    <x v="1"/>
    <s v="TEC-MA-10000822"/>
    <x v="2"/>
    <s v="Machines"/>
    <s v="Lexmark MX611dhe Monochrome Laser Printer"/>
    <n v="2549.9850000000001"/>
    <n v="2"/>
    <n v="0.3"/>
    <n v="-382.5"/>
    <n v="5"/>
    <x v="4"/>
    <n v="2"/>
    <x v="4"/>
  </r>
  <r>
    <n v="3013"/>
    <s v="CA-2018-134845"/>
    <d v="2018-04-17T00:00:00"/>
    <d v="2018-04-23T00:00:00"/>
    <s v="Standard Class"/>
    <s v="SR-20425"/>
    <s v="Sharelle Roach"/>
    <s v="Home Office"/>
    <s v="United States"/>
    <s v="Louisville"/>
    <s v="Colorado"/>
    <n v="80027"/>
    <x v="1"/>
    <s v="OFF-BI-10001543"/>
    <x v="1"/>
    <s v="Binders"/>
    <s v="GBC VeloBinder Manual Binding System"/>
    <n v="21.594000000000001"/>
    <n v="10"/>
    <n v="0.1"/>
    <n v="6.26"/>
    <n v="5"/>
    <x v="4"/>
    <n v="2"/>
    <x v="4"/>
  </r>
  <r>
    <n v="3014"/>
    <s v="CA-2018-134845"/>
    <d v="2018-04-17T00:00:00"/>
    <d v="2018-04-23T00:00:00"/>
    <s v="Standard Class"/>
    <s v="SR-20425"/>
    <s v="Sharelle Roach"/>
    <s v="Home Office"/>
    <s v="United States"/>
    <s v="Louisville"/>
    <s v="Colorado"/>
    <n v="80027"/>
    <x v="1"/>
    <s v="OFF-BI-10003355"/>
    <x v="1"/>
    <s v="Binders"/>
    <s v="Cardinal Holdit Business Card Pockets"/>
    <n v="8.9640000000000004"/>
    <n v="8"/>
    <n v="0.1"/>
    <n v="0.63"/>
    <n v="5"/>
    <x v="4"/>
    <n v="2"/>
    <x v="4"/>
  </r>
  <r>
    <n v="3015"/>
    <s v="CA-2018-134845"/>
    <d v="2018-04-17T00:00:00"/>
    <d v="2018-04-23T00:00:00"/>
    <s v="Standard Class"/>
    <s v="SR-20425"/>
    <s v="Sharelle Roach"/>
    <s v="Home Office"/>
    <s v="United States"/>
    <s v="Louisville"/>
    <s v="Colorado"/>
    <n v="80027"/>
    <x v="1"/>
    <s v="OFF-PA-10002005"/>
    <x v="1"/>
    <s v="Paper"/>
    <s v="Xerox 225"/>
    <n v="20.736000000000001"/>
    <n v="6"/>
    <n v="0"/>
    <n v="3.32"/>
    <n v="5"/>
    <x v="4"/>
    <n v="2"/>
    <x v="4"/>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n v="344.22"/>
    <n v="4"/>
    <n v="0.3"/>
    <n v="-79.17"/>
    <n v="1"/>
    <x v="11"/>
    <n v="3"/>
    <x v="11"/>
  </r>
  <r>
    <n v="3017"/>
    <s v="US-2017-160528"/>
    <d v="2017-08-23T00:00:00"/>
    <d v="2017-08-30T00:00:00"/>
    <s v="Standard Class"/>
    <s v="MH-18115"/>
    <s v="Mick Hernandez"/>
    <s v="Home Office"/>
    <s v="United States"/>
    <s v="Pharr"/>
    <s v="Texas"/>
    <n v="78577"/>
    <x v="2"/>
    <s v="OFF-ST-10002743"/>
    <x v="1"/>
    <s v="Storage"/>
    <s v="SAFCO Boltless Steel Shelving"/>
    <n v="727.29600000000005"/>
    <n v="9"/>
    <n v="0"/>
    <n v="196.37"/>
    <n v="3"/>
    <x v="28"/>
    <n v="3"/>
    <x v="28"/>
  </r>
  <r>
    <n v="3018"/>
    <s v="US-2017-160528"/>
    <d v="2017-08-23T00:00:00"/>
    <d v="2017-08-30T00:00:00"/>
    <s v="Standard Class"/>
    <s v="MH-18115"/>
    <s v="Mick Hernandez"/>
    <s v="Home Office"/>
    <s v="United States"/>
    <s v="Pharr"/>
    <s v="Texas"/>
    <n v="78577"/>
    <x v="2"/>
    <s v="FUR-FU-10004973"/>
    <x v="0"/>
    <s v="Furnishings"/>
    <s v="Flat Face Poster Frame"/>
    <n v="22.608000000000001"/>
    <n v="6"/>
    <n v="0"/>
    <n v="2.71"/>
    <n v="3"/>
    <x v="28"/>
    <n v="3"/>
    <x v="28"/>
  </r>
  <r>
    <n v="3019"/>
    <s v="US-2017-160528"/>
    <d v="2017-08-23T00:00:00"/>
    <d v="2017-08-30T00:00:00"/>
    <s v="Standard Class"/>
    <s v="MH-18115"/>
    <s v="Mick Hernandez"/>
    <s v="Home Office"/>
    <s v="United States"/>
    <s v="Pharr"/>
    <s v="Texas"/>
    <n v="78577"/>
    <x v="2"/>
    <s v="TEC-AC-10002842"/>
    <x v="2"/>
    <s v="Accessories"/>
    <s v="WD My Passport Ultra 2TB Portable External Hard Drive"/>
    <n v="666.4"/>
    <n v="3"/>
    <n v="0.2"/>
    <n v="53.31"/>
    <n v="3"/>
    <x v="28"/>
    <n v="3"/>
    <x v="28"/>
  </r>
  <r>
    <n v="3020"/>
    <s v="CA-2016-123568"/>
    <d v="2016-11-08T00:00:00"/>
    <d v="2016-11-14T00:00:00"/>
    <s v="Standard Class"/>
    <s v="SC-20095"/>
    <s v="Sanjit Chand"/>
    <s v="Consumer"/>
    <s v="United States"/>
    <s v="West Jordan"/>
    <s v="Utah"/>
    <n v="84084"/>
    <x v="1"/>
    <s v="OFF-FA-10002701"/>
    <x v="1"/>
    <s v="Fasteners"/>
    <s v="Alliance Rubber Bands"/>
    <n v="5.04"/>
    <n v="1"/>
    <n v="0"/>
    <n v="1.01"/>
    <n v="4"/>
    <x v="6"/>
    <n v="4"/>
    <x v="6"/>
  </r>
  <r>
    <n v="3021"/>
    <s v="CA-2016-123568"/>
    <d v="2016-11-08T00:00:00"/>
    <d v="2016-11-14T00:00:00"/>
    <s v="Standard Class"/>
    <s v="SC-20095"/>
    <s v="Sanjit Chand"/>
    <s v="Consumer"/>
    <s v="United States"/>
    <s v="West Jordan"/>
    <s v="Utah"/>
    <n v="84084"/>
    <x v="1"/>
    <s v="OFF-PA-10001125"/>
    <x v="1"/>
    <s v="Paper"/>
    <s v="Xerox 1988"/>
    <n v="92.94"/>
    <n v="5"/>
    <n v="0.1"/>
    <n v="30.67"/>
    <n v="4"/>
    <x v="6"/>
    <n v="4"/>
    <x v="6"/>
  </r>
  <r>
    <n v="3022"/>
    <s v="CA-2016-123568"/>
    <d v="2016-11-08T00:00:00"/>
    <d v="2016-11-14T00:00:00"/>
    <s v="Standard Class"/>
    <s v="SC-20095"/>
    <s v="Sanjit Chand"/>
    <s v="Consumer"/>
    <s v="United States"/>
    <s v="West Jordan"/>
    <s v="Utah"/>
    <n v="84084"/>
    <x v="1"/>
    <s v="FUR-FU-10004090"/>
    <x v="0"/>
    <s v="Furnishings"/>
    <s v="Executive Impressions 14&quot; Contract Wall Clock"/>
    <n v="66.69"/>
    <n v="9"/>
    <n v="0"/>
    <n v="8"/>
    <n v="4"/>
    <x v="6"/>
    <n v="4"/>
    <x v="6"/>
  </r>
  <r>
    <n v="3023"/>
    <s v="CA-2016-123568"/>
    <d v="2016-11-08T00:00:00"/>
    <d v="2016-11-14T00:00:00"/>
    <s v="Standard Class"/>
    <s v="SC-20095"/>
    <s v="Sanjit Chand"/>
    <s v="Consumer"/>
    <s v="United States"/>
    <s v="West Jordan"/>
    <s v="Utah"/>
    <n v="84084"/>
    <x v="1"/>
    <s v="OFF-BI-10001510"/>
    <x v="1"/>
    <s v="Binders"/>
    <s v="Deluxe Heavy-Duty Vinyl Round Ring Binder"/>
    <n v="91.68"/>
    <n v="2"/>
    <n v="0"/>
    <n v="11.92"/>
    <n v="4"/>
    <x v="6"/>
    <n v="4"/>
    <x v="6"/>
  </r>
  <r>
    <n v="3024"/>
    <s v="CA-2018-124674"/>
    <d v="2018-11-17T00:00:00"/>
    <d v="2018-11-23T00:00:00"/>
    <s v="Standard Class"/>
    <s v="JB-16000"/>
    <s v="Joy Bell-"/>
    <s v="Consumer"/>
    <s v="United States"/>
    <s v="Brownsville"/>
    <s v="Texas"/>
    <n v="78521"/>
    <x v="2"/>
    <s v="FUR-BO-10002202"/>
    <x v="0"/>
    <s v="Bookcases"/>
    <s v="Atlantic Metals Mobile 2-Shelf Bookcases, Custom Colors"/>
    <n v="327.7328"/>
    <n v="5"/>
    <n v="0.3"/>
    <n v="-75.38"/>
    <n v="1"/>
    <x v="23"/>
    <n v="4"/>
    <x v="23"/>
  </r>
  <r>
    <n v="3025"/>
    <s v="CA-2016-164441"/>
    <d v="2016-11-08T00:00:00"/>
    <d v="2016-11-13T00:00:00"/>
    <s v="Standard Class"/>
    <s v="AC-10450"/>
    <s v="Amy Cox"/>
    <s v="Consumer"/>
    <s v="United States"/>
    <s v="New York City"/>
    <s v="New York"/>
    <n v="10011"/>
    <x v="3"/>
    <s v="OFF-BI-10001922"/>
    <x v="1"/>
    <s v="Binders"/>
    <s v="Storex Dura Pro Binders"/>
    <n v="52.271999999999998"/>
    <n v="10"/>
    <n v="0.3"/>
    <n v="-3.14"/>
    <n v="2"/>
    <x v="6"/>
    <n v="4"/>
    <x v="6"/>
  </r>
  <r>
    <n v="3026"/>
    <s v="CA-2016-164441"/>
    <d v="2016-11-08T00:00:00"/>
    <d v="2016-11-13T00:00:00"/>
    <s v="Standard Class"/>
    <s v="AC-10450"/>
    <s v="Amy Cox"/>
    <s v="Consumer"/>
    <s v="United States"/>
    <s v="New York City"/>
    <s v="New York"/>
    <n v="10011"/>
    <x v="3"/>
    <s v="OFF-PA-10001667"/>
    <x v="1"/>
    <s v="Paper"/>
    <s v="Great White Multi-Use Recycled Paper (20Lb. and 84 Bright)"/>
    <n v="17.940000000000001"/>
    <n v="1"/>
    <n v="0.2"/>
    <n v="1.26"/>
    <n v="2"/>
    <x v="6"/>
    <n v="4"/>
    <x v="6"/>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n v="254.352"/>
    <n v="10"/>
    <n v="0"/>
    <n v="61.04"/>
    <n v="1"/>
    <x v="4"/>
    <n v="2"/>
    <x v="4"/>
  </r>
  <r>
    <n v="3028"/>
    <s v="CA-2015-106719"/>
    <d v="2015-08-24T00:00:00"/>
    <d v="2015-08-24T00:00:00"/>
    <s v="Same Day"/>
    <s v="RB-19645"/>
    <s v="Robert Barroso"/>
    <s v="Corporate"/>
    <s v="United States"/>
    <s v="Billings"/>
    <s v="Montana"/>
    <n v="59102"/>
    <x v="1"/>
    <s v="OFF-BI-10002799"/>
    <x v="1"/>
    <s v="Binders"/>
    <s v="SlimView Poly Binder, 3/8&quot;"/>
    <n v="8.2880000000000003"/>
    <n v="1"/>
    <n v="0.3"/>
    <n v="-2.57"/>
    <n v="1"/>
    <x v="9"/>
    <n v="3"/>
    <x v="9"/>
  </r>
  <r>
    <n v="3029"/>
    <s v="CA-2018-116855"/>
    <d v="2018-12-17T00:00:00"/>
    <d v="2018-12-21T00:00:00"/>
    <s v="Standard Class"/>
    <s v="AI-10855"/>
    <s v="Arianne Irving"/>
    <s v="Consumer"/>
    <s v="United States"/>
    <s v="Chesapeake"/>
    <s v="Virginia"/>
    <n v="23320"/>
    <x v="0"/>
    <s v="FUR-CH-10003846"/>
    <x v="0"/>
    <s v="Chairs"/>
    <s v="Hon Valutask Swivel Chairs"/>
    <n v="504.9"/>
    <n v="4"/>
    <n v="0.1"/>
    <n v="126.23"/>
    <n v="1"/>
    <x v="22"/>
    <n v="4"/>
    <x v="22"/>
  </r>
  <r>
    <n v="3030"/>
    <s v="US-2017-164189"/>
    <d v="2017-03-24T00:00:00"/>
    <d v="2017-03-28T00:00:00"/>
    <s v="Standard Class"/>
    <s v="DR-12880"/>
    <s v="Dan Reichenbach"/>
    <s v="Corporate"/>
    <s v="United States"/>
    <s v="Gresham"/>
    <s v="Oregon"/>
    <n v="97030"/>
    <x v="1"/>
    <s v="TEC-PH-10003691"/>
    <x v="2"/>
    <s v="Phones"/>
    <s v="BlackBerry Q10"/>
    <n v="403.16800000000001"/>
    <n v="1"/>
    <n v="0.3"/>
    <n v="-52.41"/>
    <n v="1"/>
    <x v="17"/>
    <n v="1"/>
    <x v="17"/>
  </r>
  <r>
    <n v="3031"/>
    <s v="CA-2016-168480"/>
    <d v="2016-09-21T00:00:00"/>
    <d v="2016-09-27T00:00:00"/>
    <s v="Standard Class"/>
    <s v="DM-12955"/>
    <s v="Dario Medina"/>
    <s v="Corporate"/>
    <s v="United States"/>
    <s v="Lincoln Park"/>
    <s v="Michigan"/>
    <n v="48146"/>
    <x v="2"/>
    <s v="FUR-BO-10000468"/>
    <x v="0"/>
    <s v="Bookcases"/>
    <s v="O'Sullivan 2-Shelf Heavy-Duty Bookcases"/>
    <n v="194.32"/>
    <n v="7"/>
    <n v="0.3"/>
    <n v="-34.979999999999997"/>
    <n v="2"/>
    <x v="11"/>
    <n v="3"/>
    <x v="11"/>
  </r>
  <r>
    <n v="3032"/>
    <s v="CA-2016-168480"/>
    <d v="2016-09-21T00:00:00"/>
    <d v="2016-09-27T00:00:00"/>
    <s v="Standard Class"/>
    <s v="DM-12955"/>
    <s v="Dario Medina"/>
    <s v="Corporate"/>
    <s v="United States"/>
    <s v="Lincoln Park"/>
    <s v="Michigan"/>
    <n v="48146"/>
    <x v="2"/>
    <s v="OFF-AR-10001044"/>
    <x v="1"/>
    <s v="Art"/>
    <s v="BOSTON Ranger #55 Pencil Sharpener, Black"/>
    <n v="25.99"/>
    <n v="10"/>
    <n v="0"/>
    <n v="2.08"/>
    <n v="2"/>
    <x v="11"/>
    <n v="3"/>
    <x v="11"/>
  </r>
  <r>
    <n v="3033"/>
    <s v="US-2017-114293"/>
    <d v="2017-11-21T00:00:00"/>
    <d v="2017-11-26T00:00:00"/>
    <s v="Standard Class"/>
    <s v="JH-16180"/>
    <s v="Justin Hirsh"/>
    <s v="Consumer"/>
    <s v="United States"/>
    <s v="Gresham"/>
    <s v="Oregon"/>
    <n v="97030"/>
    <x v="1"/>
    <s v="FUR-CH-10003833"/>
    <x v="0"/>
    <s v="Chairs"/>
    <s v="Novimex Fabric Task Chair"/>
    <n v="195.136"/>
    <n v="7"/>
    <n v="0.1"/>
    <n v="13.66"/>
    <n v="1"/>
    <x v="0"/>
    <n v="4"/>
    <x v="0"/>
  </r>
  <r>
    <n v="3034"/>
    <s v="CA-2018-134173"/>
    <d v="2018-09-16T00:00:00"/>
    <d v="2018-09-21T00:00:00"/>
    <s v="Standard Class"/>
    <s v="AB-10060"/>
    <s v="Adam Bellavance"/>
    <s v="Home Office"/>
    <s v="United States"/>
    <s v="Philadelphia"/>
    <s v="Pennsylvania"/>
    <n v="19143"/>
    <x v="3"/>
    <s v="OFF-PA-10004355"/>
    <x v="1"/>
    <s v="Paper"/>
    <s v="Xerox 231"/>
    <n v="20.736000000000001"/>
    <n v="3"/>
    <n v="0"/>
    <n v="4.5599999999999996"/>
    <n v="1"/>
    <x v="15"/>
    <n v="3"/>
    <x v="15"/>
  </r>
  <r>
    <n v="3035"/>
    <s v="US-2016-123960"/>
    <d v="2016-06-11T00:00:00"/>
    <d v="2016-06-16T00:00:00"/>
    <s v="Standard Class"/>
    <s v="BD-11605"/>
    <s v="Brian Dahlen"/>
    <s v="Consumer"/>
    <s v="United States"/>
    <s v="Monroe"/>
    <s v="Louisiana"/>
    <n v="71203"/>
    <x v="0"/>
    <s v="TEC-AC-10003038"/>
    <x v="2"/>
    <s v="Accessories"/>
    <s v="Kingston Digital DataTraveler 16GB USB 2.0"/>
    <n v="53.7"/>
    <n v="3"/>
    <n v="0"/>
    <n v="4.83"/>
    <n v="5"/>
    <x v="40"/>
    <n v="2"/>
    <x v="40"/>
  </r>
  <r>
    <n v="3036"/>
    <s v="US-2016-123960"/>
    <d v="2016-06-11T00:00:00"/>
    <d v="2016-06-16T00:00:00"/>
    <s v="Standard Class"/>
    <s v="BD-11605"/>
    <s v="Brian Dahlen"/>
    <s v="Consumer"/>
    <s v="United States"/>
    <s v="Monroe"/>
    <s v="Louisiana"/>
    <n v="71203"/>
    <x v="0"/>
    <s v="OFF-BI-10002799"/>
    <x v="1"/>
    <s v="Binders"/>
    <s v="SlimView Poly Binder, 3/8&quot;"/>
    <n v="36.26"/>
    <n v="7"/>
    <n v="0.2"/>
    <n v="5.8"/>
    <n v="5"/>
    <x v="40"/>
    <n v="2"/>
    <x v="40"/>
  </r>
  <r>
    <n v="3037"/>
    <s v="US-2016-123960"/>
    <d v="2016-06-11T00:00:00"/>
    <d v="2016-06-16T00:00:00"/>
    <s v="Standard Class"/>
    <s v="BD-11605"/>
    <s v="Brian Dahlen"/>
    <s v="Consumer"/>
    <s v="United States"/>
    <s v="Monroe"/>
    <s v="Louisiana"/>
    <n v="71203"/>
    <x v="0"/>
    <s v="OFF-AR-10003582"/>
    <x v="1"/>
    <s v="Art"/>
    <s v="Boston Electric Pencil Sharpener, Model 1818, Charcoal Black"/>
    <n v="56.3"/>
    <n v="1"/>
    <n v="0"/>
    <n v="8.4499999999999993"/>
    <n v="5"/>
    <x v="40"/>
    <n v="2"/>
    <x v="40"/>
  </r>
  <r>
    <n v="3038"/>
    <s v="US-2016-123960"/>
    <d v="2016-06-11T00:00:00"/>
    <d v="2016-06-16T00:00:00"/>
    <s v="Standard Class"/>
    <s v="BD-11605"/>
    <s v="Brian Dahlen"/>
    <s v="Consumer"/>
    <s v="United States"/>
    <s v="Monroe"/>
    <s v="Louisiana"/>
    <n v="71203"/>
    <x v="0"/>
    <s v="OFF-PA-10004451"/>
    <x v="1"/>
    <s v="Paper"/>
    <s v="Xerox 222"/>
    <n v="32.4"/>
    <n v="1"/>
    <n v="0"/>
    <n v="10.039999999999999"/>
    <n v="5"/>
    <x v="40"/>
    <n v="2"/>
    <x v="40"/>
  </r>
  <r>
    <n v="3039"/>
    <s v="US-2016-123960"/>
    <d v="2016-06-11T00:00:00"/>
    <d v="2016-06-16T00:00:00"/>
    <s v="Standard Class"/>
    <s v="BD-11605"/>
    <s v="Brian Dahlen"/>
    <s v="Consumer"/>
    <s v="United States"/>
    <s v="Monroe"/>
    <s v="Louisiana"/>
    <n v="71203"/>
    <x v="0"/>
    <s v="FUR-FU-10004666"/>
    <x v="0"/>
    <s v="Furnishings"/>
    <s v="DAX Clear Channel Poster Frame"/>
    <n v="29.16"/>
    <n v="3"/>
    <n v="0"/>
    <n v="3.21"/>
    <n v="5"/>
    <x v="40"/>
    <n v="2"/>
    <x v="40"/>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n v="171.28800000000001"/>
    <n v="1"/>
    <n v="0.1"/>
    <n v="44.53"/>
    <n v="1"/>
    <x v="13"/>
    <n v="4"/>
    <x v="13"/>
  </r>
  <r>
    <n v="3041"/>
    <s v="US-2017-147991"/>
    <d v="2017-05-05T00:00:00"/>
    <d v="2017-05-09T00:00:00"/>
    <s v="Standard Class"/>
    <s v="ZD-21925"/>
    <s v="Zuschuss Donatelli"/>
    <s v="Consumer"/>
    <s v="United States"/>
    <s v="Chattanooga"/>
    <s v="Tennessee"/>
    <n v="37421"/>
    <x v="0"/>
    <s v="FUR-FU-10004270"/>
    <x v="0"/>
    <s v="Furnishings"/>
    <s v="Eldon Image Series Desk Accessories, Burgundy"/>
    <n v="16.72"/>
    <n v="7"/>
    <n v="0"/>
    <n v="3.34"/>
    <n v="1"/>
    <x v="35"/>
    <n v="2"/>
    <x v="35"/>
  </r>
  <r>
    <n v="3042"/>
    <s v="CA-2018-149559"/>
    <d v="2018-09-11T00:00:00"/>
    <d v="2018-09-12T00:00:00"/>
    <s v="Same Day"/>
    <s v="KF-16285"/>
    <s v="Karen Ferguson"/>
    <s v="Home Office"/>
    <s v="United States"/>
    <s v="Long Beach"/>
    <s v="California"/>
    <n v="90805"/>
    <x v="1"/>
    <s v="OFF-PA-10003172"/>
    <x v="1"/>
    <s v="Paper"/>
    <s v="Xerox 1996"/>
    <n v="12.96"/>
    <n v="8"/>
    <n v="0"/>
    <n v="4.1500000000000004"/>
    <n v="3"/>
    <x v="15"/>
    <n v="3"/>
    <x v="15"/>
  </r>
  <r>
    <n v="3043"/>
    <s v="CA-2018-149559"/>
    <d v="2018-09-11T00:00:00"/>
    <d v="2018-09-12T00:00:00"/>
    <s v="Same Day"/>
    <s v="KF-16285"/>
    <s v="Karen Ferguson"/>
    <s v="Home Office"/>
    <s v="United States"/>
    <s v="Long Beach"/>
    <s v="California"/>
    <n v="90805"/>
    <x v="1"/>
    <s v="OFF-EN-10002312"/>
    <x v="1"/>
    <s v="Envelopes"/>
    <s v="#10 Self-Seal White Envelopes"/>
    <n v="22.18"/>
    <n v="4"/>
    <n v="0.3"/>
    <n v="-3.33"/>
    <n v="3"/>
    <x v="15"/>
    <n v="3"/>
    <x v="15"/>
  </r>
  <r>
    <n v="3044"/>
    <s v="CA-2018-149559"/>
    <d v="2018-09-11T00:00:00"/>
    <d v="2018-09-12T00:00:00"/>
    <s v="Same Day"/>
    <s v="KF-16285"/>
    <s v="Karen Ferguson"/>
    <s v="Home Office"/>
    <s v="United States"/>
    <s v="Long Beach"/>
    <s v="California"/>
    <n v="90805"/>
    <x v="1"/>
    <s v="FUR-CH-10002320"/>
    <x v="0"/>
    <s v="Chairs"/>
    <s v="Hon Pagoda Stacking Chairs"/>
    <n v="2054.2719999999999"/>
    <n v="4"/>
    <n v="0"/>
    <n v="677.91"/>
    <n v="3"/>
    <x v="15"/>
    <n v="3"/>
    <x v="15"/>
  </r>
  <r>
    <n v="3045"/>
    <s v="CA-2016-135174"/>
    <d v="2016-04-30T00:00:00"/>
    <d v="2016-05-02T00:00:00"/>
    <s v="Second Class"/>
    <s v="BP-11230"/>
    <s v="Benjamin Patterson"/>
    <s v="Consumer"/>
    <s v="United States"/>
    <s v="Troy"/>
    <s v="Ohio"/>
    <n v="45373"/>
    <x v="3"/>
    <s v="TEC-PH-10001530"/>
    <x v="2"/>
    <s v="Phones"/>
    <s v="Cisco Unified IP Phone 7945G VoIP phone"/>
    <n v="1022.97"/>
    <n v="5"/>
    <n v="0.3"/>
    <n v="-184.13"/>
    <n v="1"/>
    <x v="19"/>
    <n v="2"/>
    <x v="19"/>
  </r>
  <r>
    <n v="3046"/>
    <s v="CA-2018-125290"/>
    <d v="2018-11-06T00:00:00"/>
    <d v="2018-11-10T00:00:00"/>
    <s v="Second Class"/>
    <s v="CC-12430"/>
    <s v="Chuck Clark"/>
    <s v="Home Office"/>
    <s v="United States"/>
    <s v="Minneapolis"/>
    <s v="Minnesota"/>
    <n v="55407"/>
    <x v="2"/>
    <s v="OFF-AR-10001216"/>
    <x v="1"/>
    <s v="Art"/>
    <s v="Newell 339"/>
    <n v="13.9"/>
    <n v="3"/>
    <n v="0.2"/>
    <n v="3.61"/>
    <n v="2"/>
    <x v="23"/>
    <n v="4"/>
    <x v="23"/>
  </r>
  <r>
    <n v="3047"/>
    <s v="CA-2018-125290"/>
    <d v="2018-11-06T00:00:00"/>
    <d v="2018-11-10T00:00:00"/>
    <s v="Second Class"/>
    <s v="CC-12430"/>
    <s v="Chuck Clark"/>
    <s v="Home Office"/>
    <s v="United States"/>
    <s v="Minneapolis"/>
    <s v="Minnesota"/>
    <n v="55407"/>
    <x v="2"/>
    <s v="OFF-PA-10003127"/>
    <x v="1"/>
    <s v="Paper"/>
    <s v="Easy-staple paper"/>
    <n v="26.38"/>
    <n v="6"/>
    <n v="0.2"/>
    <n v="7.91"/>
    <n v="2"/>
    <x v="23"/>
    <n v="4"/>
    <x v="23"/>
  </r>
  <r>
    <n v="3048"/>
    <s v="CA-2015-137351"/>
    <d v="2015-09-30T00:00:00"/>
    <d v="2015-10-04T00:00:00"/>
    <s v="Standard Class"/>
    <s v="DB-13615"/>
    <s v="Doug Bickford"/>
    <s v="Consumer"/>
    <s v="United States"/>
    <s v="Seattle"/>
    <s v="Washington"/>
    <n v="98105"/>
    <x v="1"/>
    <s v="OFF-BI-10003910"/>
    <x v="1"/>
    <s v="Binders"/>
    <s v="DXL Angle-View Binders with Locking Rings by Samsill"/>
    <n v="43.176000000000002"/>
    <n v="10"/>
    <n v="0.3"/>
    <n v="-14.25"/>
    <n v="1"/>
    <x v="30"/>
    <n v="3"/>
    <x v="30"/>
  </r>
  <r>
    <n v="3049"/>
    <s v="CA-2018-121419"/>
    <d v="2018-04-02T00:00:00"/>
    <d v="2018-04-04T00:00:00"/>
    <s v="First Class"/>
    <s v="TC-21475"/>
    <s v="Tony Chapman"/>
    <s v="Home Office"/>
    <s v="United States"/>
    <s v="Columbus"/>
    <s v="Georgia"/>
    <n v="31907"/>
    <x v="0"/>
    <s v="FUR-TA-10004534"/>
    <x v="0"/>
    <s v="Tables"/>
    <s v="Bevis 44 x 96 Conference Tables"/>
    <n v="411.8"/>
    <n v="6"/>
    <n v="0.2"/>
    <n v="37.06"/>
    <n v="2"/>
    <x v="4"/>
    <n v="2"/>
    <x v="4"/>
  </r>
  <r>
    <n v="3050"/>
    <s v="CA-2018-121419"/>
    <d v="2018-04-02T00:00:00"/>
    <d v="2018-04-04T00:00:00"/>
    <s v="First Class"/>
    <s v="TC-21475"/>
    <s v="Tony Chapman"/>
    <s v="Home Office"/>
    <s v="United States"/>
    <s v="Columbus"/>
    <s v="Georgia"/>
    <n v="31907"/>
    <x v="0"/>
    <s v="TEC-AC-10000892"/>
    <x v="2"/>
    <s v="Accessories"/>
    <s v="NETGEAR N750 Dual Band Wi-Fi Gigabit Router"/>
    <n v="360"/>
    <n v="7"/>
    <n v="0"/>
    <n v="79.2"/>
    <n v="2"/>
    <x v="4"/>
    <n v="2"/>
    <x v="4"/>
  </r>
  <r>
    <n v="3051"/>
    <s v="US-2018-148054"/>
    <d v="2018-10-06T00:00:00"/>
    <d v="2018-10-11T00:00:00"/>
    <s v="Standard Class"/>
    <s v="NZ-18565"/>
    <s v="Nick Zandusky"/>
    <s v="Home Office"/>
    <s v="United States"/>
    <s v="Meridian"/>
    <s v="Idaho"/>
    <n v="83642"/>
    <x v="1"/>
    <s v="FUR-FU-10003247"/>
    <x v="0"/>
    <s v="Furnishings"/>
    <s v="36X48 HARDFLOOR CHAIRMAT"/>
    <n v="41.96"/>
    <n v="2"/>
    <n v="0.3"/>
    <n v="-6.29"/>
    <n v="3"/>
    <x v="13"/>
    <n v="4"/>
    <x v="13"/>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n v="227.84"/>
    <n v="9"/>
    <n v="0"/>
    <n v="59.24"/>
    <n v="3"/>
    <x v="13"/>
    <n v="4"/>
    <x v="13"/>
  </r>
  <r>
    <n v="3053"/>
    <s v="US-2018-148054"/>
    <d v="2018-10-06T00:00:00"/>
    <d v="2018-10-11T00:00:00"/>
    <s v="Standard Class"/>
    <s v="NZ-18565"/>
    <s v="Nick Zandusky"/>
    <s v="Home Office"/>
    <s v="United States"/>
    <s v="Meridian"/>
    <s v="Idaho"/>
    <n v="83642"/>
    <x v="1"/>
    <s v="OFF-PA-10001295"/>
    <x v="1"/>
    <s v="Paper"/>
    <s v="Computer Printout Paper with Letter-Trim Perforations"/>
    <n v="37.94"/>
    <n v="4"/>
    <n v="0.3"/>
    <n v="-12.9"/>
    <n v="3"/>
    <x v="13"/>
    <n v="4"/>
    <x v="13"/>
  </r>
  <r>
    <n v="3054"/>
    <s v="CA-2017-128517"/>
    <d v="2017-04-09T00:00:00"/>
    <d v="2017-04-14T00:00:00"/>
    <s v="Second Class"/>
    <s v="SW-20350"/>
    <s v="Sean Wendt"/>
    <s v="Home Office"/>
    <s v="United States"/>
    <s v="Detroit"/>
    <s v="Michigan"/>
    <n v="48227"/>
    <x v="2"/>
    <s v="TEC-PH-10002555"/>
    <x v="2"/>
    <s v="Phones"/>
    <s v="Nortel Meridian M5316 Digital phone"/>
    <n v="517.9"/>
    <n v="10"/>
    <n v="0.2"/>
    <n v="139.83000000000001"/>
    <n v="2"/>
    <x v="25"/>
    <n v="2"/>
    <x v="25"/>
  </r>
  <r>
    <n v="3055"/>
    <s v="CA-2017-128517"/>
    <d v="2017-04-09T00:00:00"/>
    <d v="2017-04-14T00:00:00"/>
    <s v="Second Class"/>
    <s v="SW-20350"/>
    <s v="Sean Wendt"/>
    <s v="Home Office"/>
    <s v="United States"/>
    <s v="Detroit"/>
    <s v="Michigan"/>
    <n v="48227"/>
    <x v="2"/>
    <s v="OFF-BI-10000831"/>
    <x v="1"/>
    <s v="Binders"/>
    <s v="Storex Flexible Poly Binders with Double Pockets"/>
    <n v="5.28"/>
    <n v="8"/>
    <n v="0.3"/>
    <n v="-0.95"/>
    <n v="2"/>
    <x v="25"/>
    <n v="2"/>
    <x v="25"/>
  </r>
  <r>
    <n v="3056"/>
    <s v="US-2016-100377"/>
    <d v="2016-08-28T00:00:00"/>
    <d v="2016-09-01T00:00:00"/>
    <s v="Standard Class"/>
    <s v="TS-21370"/>
    <s v="Todd Sumrall"/>
    <s v="Corporate"/>
    <s v="United States"/>
    <s v="Chicago"/>
    <s v="Illinois"/>
    <n v="60623"/>
    <x v="2"/>
    <s v="TEC-CO-10001046"/>
    <x v="2"/>
    <s v="Copiers"/>
    <s v="Canon Imageclass D680 Copier / Fax"/>
    <n v="2799.96"/>
    <n v="3"/>
    <n v="0.3"/>
    <n v="-531.99"/>
    <n v="1"/>
    <x v="37"/>
    <n v="3"/>
    <x v="37"/>
  </r>
  <r>
    <n v="3057"/>
    <s v="CA-2018-131492"/>
    <d v="2018-10-19T00:00:00"/>
    <d v="2018-10-24T00:00:00"/>
    <s v="Second Class"/>
    <s v="HH-15010"/>
    <s v="Hilary Holden"/>
    <s v="Corporate"/>
    <s v="United States"/>
    <s v="San Francisco"/>
    <s v="California"/>
    <n v="94110"/>
    <x v="1"/>
    <s v="OFF-EN-10002973"/>
    <x v="1"/>
    <s v="Envelopes"/>
    <s v="Ampad #10 Peel &amp; Seel Holiday Envelopes"/>
    <n v="8.9600000000000009"/>
    <n v="1"/>
    <n v="0.1"/>
    <n v="3.05"/>
    <n v="4"/>
    <x v="13"/>
    <n v="4"/>
    <x v="13"/>
  </r>
  <r>
    <n v="3058"/>
    <s v="CA-2018-131492"/>
    <d v="2018-10-19T00:00:00"/>
    <d v="2018-10-24T00:00:00"/>
    <s v="Second Class"/>
    <s v="HH-15010"/>
    <s v="Hilary Holden"/>
    <s v="Corporate"/>
    <s v="United States"/>
    <s v="San Francisco"/>
    <s v="California"/>
    <n v="94110"/>
    <x v="1"/>
    <s v="OFF-LA-10001641"/>
    <x v="1"/>
    <s v="Labels"/>
    <s v="Avery 518"/>
    <n v="31.5"/>
    <n v="2"/>
    <n v="0"/>
    <n v="5.99"/>
    <n v="4"/>
    <x v="13"/>
    <n v="4"/>
    <x v="13"/>
  </r>
  <r>
    <n v="3059"/>
    <s v="CA-2018-131492"/>
    <d v="2018-10-19T00:00:00"/>
    <d v="2018-10-24T00:00:00"/>
    <s v="Second Class"/>
    <s v="HH-15010"/>
    <s v="Hilary Holden"/>
    <s v="Corporate"/>
    <s v="United States"/>
    <s v="San Francisco"/>
    <s v="California"/>
    <n v="94110"/>
    <x v="1"/>
    <s v="FUR-FU-10003878"/>
    <x v="0"/>
    <s v="Furnishings"/>
    <s v="Linden 10&quot; Round Wall Clock, Black"/>
    <n v="30.56"/>
    <n v="9"/>
    <n v="0"/>
    <n v="3.06"/>
    <n v="4"/>
    <x v="13"/>
    <n v="4"/>
    <x v="13"/>
  </r>
  <r>
    <n v="3060"/>
    <s v="CA-2018-131492"/>
    <d v="2018-10-19T00:00:00"/>
    <d v="2018-10-24T00:00:00"/>
    <s v="Second Class"/>
    <s v="HH-15010"/>
    <s v="Hilary Holden"/>
    <s v="Corporate"/>
    <s v="United States"/>
    <s v="San Francisco"/>
    <s v="California"/>
    <n v="94110"/>
    <x v="1"/>
    <s v="FUR-TA-10003837"/>
    <x v="0"/>
    <s v="Tables"/>
    <s v="Anderson Hickey Conga Table Tops &amp; Accessories"/>
    <n v="24.367999999999999"/>
    <n v="10"/>
    <n v="0.1"/>
    <n v="4.3899999999999997"/>
    <n v="4"/>
    <x v="13"/>
    <n v="4"/>
    <x v="13"/>
  </r>
  <r>
    <n v="3061"/>
    <s v="CA-2017-144554"/>
    <d v="2017-11-07T00:00:00"/>
    <d v="2017-11-12T00:00:00"/>
    <s v="Standard Class"/>
    <s v="DM-13345"/>
    <s v="Denise Monton"/>
    <s v="Corporate"/>
    <s v="United States"/>
    <s v="Newark"/>
    <s v="Ohio"/>
    <n v="43055"/>
    <x v="3"/>
    <s v="TEC-AC-10002800"/>
    <x v="2"/>
    <s v="Accessories"/>
    <s v="Plantronics Audio 478 Stereo USB Headset"/>
    <n v="119.976"/>
    <n v="7"/>
    <n v="0.3"/>
    <n v="-25.19"/>
    <n v="1"/>
    <x v="0"/>
    <n v="4"/>
    <x v="0"/>
  </r>
  <r>
    <n v="3062"/>
    <s v="CA-2018-127621"/>
    <d v="2018-03-03T00:00:00"/>
    <d v="2018-03-07T00:00:00"/>
    <s v="Standard Class"/>
    <s v="RE-19450"/>
    <s v="Richard Eichhorn"/>
    <s v="Consumer"/>
    <s v="United States"/>
    <s v="Dallas"/>
    <s v="Texas"/>
    <n v="75081"/>
    <x v="2"/>
    <s v="OFF-PA-10001307"/>
    <x v="1"/>
    <s v="Paper"/>
    <s v="Important Message Pads, 50 4-1/4 x 5-1/2 Forms per Pad"/>
    <n v="26.88"/>
    <n v="6"/>
    <n v="0.3"/>
    <n v="-3.76"/>
    <n v="1"/>
    <x v="42"/>
    <n v="1"/>
    <x v="42"/>
  </r>
  <r>
    <n v="3063"/>
    <s v="CA-2016-145184"/>
    <d v="2016-11-27T00:00:00"/>
    <d v="2016-11-29T00:00:00"/>
    <s v="First Class"/>
    <s v="JD-16150"/>
    <s v="Justin Deggeller"/>
    <s v="Corporate"/>
    <s v="United States"/>
    <s v="Newark"/>
    <s v="Delaware"/>
    <n v="19711"/>
    <x v="3"/>
    <s v="TEC-PH-10002350"/>
    <x v="2"/>
    <s v="Phones"/>
    <s v="Apple EarPods with Remote and Mic"/>
    <n v="83.97"/>
    <n v="3"/>
    <n v="0"/>
    <n v="4.2"/>
    <n v="2"/>
    <x v="6"/>
    <n v="4"/>
    <x v="6"/>
  </r>
  <r>
    <n v="3064"/>
    <s v="CA-2016-145184"/>
    <d v="2016-11-27T00:00:00"/>
    <d v="2016-11-29T00:00:00"/>
    <s v="First Class"/>
    <s v="JD-16150"/>
    <s v="Justin Deggeller"/>
    <s v="Corporate"/>
    <s v="United States"/>
    <s v="Newark"/>
    <s v="Delaware"/>
    <n v="19711"/>
    <x v="3"/>
    <s v="TEC-AC-10000397"/>
    <x v="2"/>
    <s v="Accessories"/>
    <s v="Perixx PERIBOARD-512B, Ergonomic Split Keyboard"/>
    <n v="104.97"/>
    <n v="1"/>
    <n v="0"/>
    <n v="9.4499999999999993"/>
    <n v="2"/>
    <x v="6"/>
    <n v="4"/>
    <x v="6"/>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n v="90.8"/>
    <n v="2"/>
    <n v="0.1"/>
    <n v="10.9"/>
    <n v="5"/>
    <x v="42"/>
    <n v="1"/>
    <x v="42"/>
  </r>
  <r>
    <n v="3066"/>
    <s v="CA-2018-106859"/>
    <d v="2018-03-13T00:00:00"/>
    <d v="2018-03-18T00:00:00"/>
    <s v="Second Class"/>
    <s v="BF-11215"/>
    <s v="Benjamin Farhat"/>
    <s v="Home Office"/>
    <s v="United States"/>
    <s v="Albuquerque"/>
    <s v="New Mexico"/>
    <n v="87105"/>
    <x v="1"/>
    <s v="TEC-PH-10004531"/>
    <x v="2"/>
    <s v="Phones"/>
    <s v="OtterBox Commuter Series Case - iPhone 5 &amp; 5s"/>
    <n v="140.73599999999999"/>
    <n v="9"/>
    <n v="0.1"/>
    <n v="30.96"/>
    <n v="5"/>
    <x v="42"/>
    <n v="1"/>
    <x v="42"/>
  </r>
  <r>
    <n v="3067"/>
    <s v="CA-2018-106859"/>
    <d v="2018-03-13T00:00:00"/>
    <d v="2018-03-18T00:00:00"/>
    <s v="Second Class"/>
    <s v="BF-11215"/>
    <s v="Benjamin Farhat"/>
    <s v="Home Office"/>
    <s v="United States"/>
    <s v="Albuquerque"/>
    <s v="New Mexico"/>
    <n v="87105"/>
    <x v="1"/>
    <s v="TEC-AC-10004001"/>
    <x v="2"/>
    <s v="Accessories"/>
    <s v="Logitech Wireless Headset H600 Over-The-Head Design"/>
    <n v="214.95"/>
    <n v="3"/>
    <n v="0"/>
    <n v="27.94"/>
    <n v="5"/>
    <x v="42"/>
    <n v="1"/>
    <x v="42"/>
  </r>
  <r>
    <n v="3068"/>
    <s v="CA-2018-106859"/>
    <d v="2018-03-13T00:00:00"/>
    <d v="2018-03-18T00:00:00"/>
    <s v="Second Class"/>
    <s v="BF-11215"/>
    <s v="Benjamin Farhat"/>
    <s v="Home Office"/>
    <s v="United States"/>
    <s v="Albuquerque"/>
    <s v="New Mexico"/>
    <n v="87105"/>
    <x v="1"/>
    <s v="OFF-PA-10001534"/>
    <x v="1"/>
    <s v="Paper"/>
    <s v="Xerox 230"/>
    <n v="45.36"/>
    <n v="4"/>
    <n v="0"/>
    <n v="13.61"/>
    <n v="5"/>
    <x v="42"/>
    <n v="1"/>
    <x v="42"/>
  </r>
  <r>
    <n v="3069"/>
    <s v="CA-2018-106859"/>
    <d v="2018-03-13T00:00:00"/>
    <d v="2018-03-18T00:00:00"/>
    <s v="Second Class"/>
    <s v="BF-11215"/>
    <s v="Benjamin Farhat"/>
    <s v="Home Office"/>
    <s v="United States"/>
    <s v="Albuquerque"/>
    <s v="New Mexico"/>
    <n v="87105"/>
    <x v="1"/>
    <s v="OFF-PA-10001815"/>
    <x v="1"/>
    <s v="Paper"/>
    <s v="Xerox 1885"/>
    <n v="288.24"/>
    <n v="8"/>
    <n v="0.2"/>
    <n v="20.18"/>
    <n v="5"/>
    <x v="42"/>
    <n v="1"/>
    <x v="42"/>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n v="663.93600000000004"/>
    <n v="10"/>
    <n v="0"/>
    <n v="139.43"/>
    <n v="1"/>
    <x v="23"/>
    <n v="4"/>
    <x v="23"/>
  </r>
  <r>
    <n v="3071"/>
    <s v="CA-2015-119375"/>
    <d v="2015-11-17T00:00:00"/>
    <d v="2015-11-22T00:00:00"/>
    <s v="Standard Class"/>
    <s v="YC-21895"/>
    <s v="Yoseph Carroll"/>
    <s v="Corporate"/>
    <s v="United States"/>
    <s v="Newark"/>
    <s v="Delaware"/>
    <n v="19711"/>
    <x v="3"/>
    <s v="OFF-ST-10002011"/>
    <x v="1"/>
    <s v="Storage"/>
    <s v="Smead Adjustable Mobile File Trolley with Lockable Top"/>
    <n v="2934.33"/>
    <n v="3"/>
    <n v="0.1"/>
    <n v="616.21"/>
    <n v="3"/>
    <x v="7"/>
    <n v="4"/>
    <x v="7"/>
  </r>
  <r>
    <n v="3072"/>
    <s v="CA-2015-119375"/>
    <d v="2015-11-17T00:00:00"/>
    <d v="2015-11-22T00:00:00"/>
    <s v="Standard Class"/>
    <s v="YC-21895"/>
    <s v="Yoseph Carroll"/>
    <s v="Corporate"/>
    <s v="United States"/>
    <s v="Newark"/>
    <s v="Delaware"/>
    <n v="19711"/>
    <x v="3"/>
    <s v="FUR-FU-10002379"/>
    <x v="0"/>
    <s v="Furnishings"/>
    <s v="Eldon Econocleat Chair Mats for Low Pile Carpets"/>
    <n v="124.41"/>
    <n v="4"/>
    <n v="0.2"/>
    <n v="19.91"/>
    <n v="3"/>
    <x v="7"/>
    <n v="4"/>
    <x v="7"/>
  </r>
  <r>
    <n v="3073"/>
    <s v="CA-2015-119375"/>
    <d v="2015-11-17T00:00:00"/>
    <d v="2015-11-22T00:00:00"/>
    <s v="Standard Class"/>
    <s v="YC-21895"/>
    <s v="Yoseph Carroll"/>
    <s v="Corporate"/>
    <s v="United States"/>
    <s v="Newark"/>
    <s v="Delaware"/>
    <n v="19711"/>
    <x v="3"/>
    <s v="OFF-AR-10003752"/>
    <x v="1"/>
    <s v="Art"/>
    <s v="Deluxe Chalkboard Eraser Cleaner"/>
    <n v="57.75"/>
    <n v="2"/>
    <n v="0"/>
    <n v="19.64"/>
    <n v="3"/>
    <x v="7"/>
    <n v="4"/>
    <x v="7"/>
  </r>
  <r>
    <n v="3074"/>
    <s v="CA-2017-125206"/>
    <d v="2017-01-03T00:00:00"/>
    <d v="2017-01-05T00:00:00"/>
    <s v="First Class"/>
    <s v="LR-16915"/>
    <s v="Lena Radford"/>
    <s v="Consumer"/>
    <s v="United States"/>
    <s v="Los Angeles"/>
    <s v="California"/>
    <n v="90045"/>
    <x v="1"/>
    <s v="OFF-ST-10003692"/>
    <x v="1"/>
    <s v="Storage"/>
    <s v="Recycled Steel Personal File for Hanging File Folders"/>
    <n v="114.46"/>
    <n v="1"/>
    <n v="0.1"/>
    <n v="34.340000000000003"/>
    <n v="1"/>
    <x v="12"/>
    <n v="1"/>
    <x v="12"/>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n v="120.666"/>
    <n v="7"/>
    <n v="0.2"/>
    <n v="15.69"/>
    <n v="1"/>
    <x v="2"/>
    <n v="4"/>
    <x v="2"/>
  </r>
  <r>
    <n v="3076"/>
    <s v="CA-2015-143903"/>
    <d v="2015-07-20T00:00:00"/>
    <d v="2015-07-24T00:00:00"/>
    <s v="Standard Class"/>
    <s v="KM-16375"/>
    <s v="Katherine Murray"/>
    <s v="Home Office"/>
    <s v="United States"/>
    <s v="Dallas"/>
    <s v="Texas"/>
    <n v="75217"/>
    <x v="2"/>
    <s v="OFF-ST-10003306"/>
    <x v="1"/>
    <s v="Storage"/>
    <s v="Letter Size Cart"/>
    <n v="342.86399999999998"/>
    <n v="4"/>
    <n v="0"/>
    <n v="24"/>
    <n v="3"/>
    <x v="39"/>
    <n v="3"/>
    <x v="39"/>
  </r>
  <r>
    <n v="3077"/>
    <s v="CA-2015-143903"/>
    <d v="2015-07-20T00:00:00"/>
    <d v="2015-07-24T00:00:00"/>
    <s v="Standard Class"/>
    <s v="KM-16375"/>
    <s v="Katherine Murray"/>
    <s v="Home Office"/>
    <s v="United States"/>
    <s v="Dallas"/>
    <s v="Texas"/>
    <n v="75217"/>
    <x v="2"/>
    <s v="FUR-FU-10003724"/>
    <x v="0"/>
    <s v="Furnishings"/>
    <s v="Westinghouse Clip-On Gooseneck Lamps"/>
    <n v="16.739999999999998"/>
    <n v="3"/>
    <n v="0"/>
    <n v="5.69"/>
    <n v="3"/>
    <x v="39"/>
    <n v="3"/>
    <x v="39"/>
  </r>
  <r>
    <n v="3078"/>
    <s v="CA-2015-143903"/>
    <d v="2015-07-20T00:00:00"/>
    <d v="2015-07-24T00:00:00"/>
    <s v="Standard Class"/>
    <s v="KM-16375"/>
    <s v="Katherine Murray"/>
    <s v="Home Office"/>
    <s v="United States"/>
    <s v="Dallas"/>
    <s v="Texas"/>
    <n v="75217"/>
    <x v="2"/>
    <s v="FUR-CH-10002024"/>
    <x v="0"/>
    <s v="Chairs"/>
    <s v="HON 5400 Series Task Chairs for Big and Tall"/>
    <n v="981.37199999999996"/>
    <n v="4"/>
    <n v="0.2"/>
    <n v="157.02000000000001"/>
    <n v="3"/>
    <x v="39"/>
    <n v="3"/>
    <x v="39"/>
  </r>
  <r>
    <n v="3079"/>
    <s v="CA-2015-104780"/>
    <d v="2015-05-21T00:00:00"/>
    <d v="2015-05-25T00:00:00"/>
    <s v="Standard Class"/>
    <s v="BT-11530"/>
    <s v="Bradley Talbott"/>
    <s v="Home Office"/>
    <s v="United States"/>
    <s v="San Diego"/>
    <s v="California"/>
    <n v="92037"/>
    <x v="1"/>
    <s v="OFF-AR-10003514"/>
    <x v="1"/>
    <s v="Art"/>
    <s v="4009 Highlighters by Sanford"/>
    <n v="31.84"/>
    <n v="10"/>
    <n v="0"/>
    <n v="2.23"/>
    <n v="1"/>
    <x v="8"/>
    <n v="2"/>
    <x v="8"/>
  </r>
  <r>
    <n v="3080"/>
    <s v="CA-2018-101182"/>
    <d v="2018-09-04T00:00:00"/>
    <d v="2018-09-05T00:00:00"/>
    <s v="First Class"/>
    <s v="KB-16405"/>
    <s v="Katrina Bavinger"/>
    <s v="Home Office"/>
    <s v="United States"/>
    <s v="Apple Valley"/>
    <s v="California"/>
    <n v="92307"/>
    <x v="1"/>
    <s v="OFF-PA-10001800"/>
    <x v="1"/>
    <s v="Paper"/>
    <s v="Xerox 220"/>
    <n v="12.96"/>
    <n v="8"/>
    <n v="0"/>
    <n v="3.37"/>
    <n v="2"/>
    <x v="15"/>
    <n v="3"/>
    <x v="15"/>
  </r>
  <r>
    <n v="3081"/>
    <s v="CA-2018-101182"/>
    <d v="2018-09-04T00:00:00"/>
    <d v="2018-09-05T00:00:00"/>
    <s v="First Class"/>
    <s v="KB-16405"/>
    <s v="Katrina Bavinger"/>
    <s v="Home Office"/>
    <s v="United States"/>
    <s v="Apple Valley"/>
    <s v="California"/>
    <n v="92307"/>
    <x v="1"/>
    <s v="TEC-PH-10003589"/>
    <x v="2"/>
    <s v="Phones"/>
    <s v="invisibleSHIELD by ZAGG Smudge-Free Screen Protector"/>
    <n v="43.176000000000002"/>
    <n v="7"/>
    <n v="0.2"/>
    <n v="12.95"/>
    <n v="2"/>
    <x v="15"/>
    <n v="3"/>
    <x v="15"/>
  </r>
  <r>
    <n v="3082"/>
    <s v="US-2018-132297"/>
    <d v="2018-05-27T00:00:00"/>
    <d v="2018-06-02T00:00:00"/>
    <s v="Standard Class"/>
    <s v="DW-13480"/>
    <s v="Dianna Wilson"/>
    <s v="Home Office"/>
    <s v="United States"/>
    <s v="Louisville"/>
    <s v="Kentucky"/>
    <n v="40214"/>
    <x v="0"/>
    <s v="OFF-BI-10003364"/>
    <x v="1"/>
    <s v="Binders"/>
    <s v="Binding Machine Supplies"/>
    <n v="58.34"/>
    <n v="10"/>
    <n v="0.2"/>
    <n v="17.5"/>
    <n v="2"/>
    <x v="24"/>
    <n v="2"/>
    <x v="24"/>
  </r>
  <r>
    <n v="3083"/>
    <s v="US-2018-132297"/>
    <d v="2018-05-27T00:00:00"/>
    <d v="2018-06-02T00:00:00"/>
    <s v="Standard Class"/>
    <s v="DW-13480"/>
    <s v="Dianna Wilson"/>
    <s v="Home Office"/>
    <s v="United States"/>
    <s v="Louisville"/>
    <s v="Kentucky"/>
    <n v="40214"/>
    <x v="0"/>
    <s v="TEC-PH-10002834"/>
    <x v="2"/>
    <s v="Phones"/>
    <s v="Google Nexus 5"/>
    <n v="539.97"/>
    <n v="1"/>
    <n v="0.3"/>
    <n v="-37.799999999999997"/>
    <n v="2"/>
    <x v="24"/>
    <n v="2"/>
    <x v="24"/>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n v="3.9279999999999999"/>
    <n v="5"/>
    <n v="0.3"/>
    <n v="-0.71"/>
    <n v="1"/>
    <x v="46"/>
    <n v="1"/>
    <x v="46"/>
  </r>
  <r>
    <n v="3085"/>
    <s v="CA-2018-118773"/>
    <d v="2018-02-09T00:00:00"/>
    <d v="2018-02-14T00:00:00"/>
    <s v="Standard Class"/>
    <s v="TP-21415"/>
    <s v="Tom Prescott"/>
    <s v="Consumer"/>
    <s v="United States"/>
    <s v="Houston"/>
    <s v="Texas"/>
    <n v="77070"/>
    <x v="2"/>
    <s v="OFF-BI-10004584"/>
    <x v="1"/>
    <s v="Binders"/>
    <s v="GBC ProClick 150 Presentation Binding System"/>
    <n v="252.78399999999999"/>
    <n v="1"/>
    <n v="0.2"/>
    <n v="60.67"/>
    <n v="4"/>
    <x v="31"/>
    <n v="1"/>
    <x v="31"/>
  </r>
  <r>
    <n v="3086"/>
    <s v="CA-2018-118773"/>
    <d v="2018-02-09T00:00:00"/>
    <d v="2018-02-14T00:00:00"/>
    <s v="Standard Class"/>
    <s v="TP-21415"/>
    <s v="Tom Prescott"/>
    <s v="Consumer"/>
    <s v="United States"/>
    <s v="Houston"/>
    <s v="Texas"/>
    <n v="77070"/>
    <x v="2"/>
    <s v="TEC-AC-10002402"/>
    <x v="2"/>
    <s v="Accessories"/>
    <s v="Razer Kraken PRO Over Ear PC and Music Headset"/>
    <n v="127.98399999999999"/>
    <n v="3"/>
    <n v="0.2"/>
    <n v="35.840000000000003"/>
    <n v="4"/>
    <x v="31"/>
    <n v="1"/>
    <x v="31"/>
  </r>
  <r>
    <n v="3087"/>
    <s v="CA-2018-118773"/>
    <d v="2018-02-09T00:00:00"/>
    <d v="2018-02-14T00:00:00"/>
    <s v="Standard Class"/>
    <s v="TP-21415"/>
    <s v="Tom Prescott"/>
    <s v="Consumer"/>
    <s v="United States"/>
    <s v="Houston"/>
    <s v="Texas"/>
    <n v="77070"/>
    <x v="2"/>
    <s v="FUR-FU-10000550"/>
    <x v="0"/>
    <s v="Furnishings"/>
    <s v="Stacking Trays by OIC"/>
    <n v="3.984"/>
    <n v="10"/>
    <n v="0"/>
    <n v="0.32"/>
    <n v="4"/>
    <x v="31"/>
    <n v="1"/>
    <x v="31"/>
  </r>
  <r>
    <n v="3088"/>
    <s v="CA-2018-118773"/>
    <d v="2018-02-09T00:00:00"/>
    <d v="2018-02-14T00:00:00"/>
    <s v="Standard Class"/>
    <s v="TP-21415"/>
    <s v="Tom Prescott"/>
    <s v="Consumer"/>
    <s v="United States"/>
    <s v="Houston"/>
    <s v="Texas"/>
    <n v="77070"/>
    <x v="2"/>
    <s v="OFF-AP-10000055"/>
    <x v="1"/>
    <s v="Appliances"/>
    <s v="Belkin F9S820V06 8 Outlet Surge"/>
    <n v="12.992000000000001"/>
    <n v="10"/>
    <n v="0"/>
    <n v="2.73"/>
    <n v="4"/>
    <x v="31"/>
    <n v="1"/>
    <x v="31"/>
  </r>
  <r>
    <n v="3089"/>
    <s v="US-2018-159205"/>
    <d v="2018-03-31T00:00:00"/>
    <d v="2018-04-02T00:00:00"/>
    <s v="Second Class"/>
    <s v="DB-12910"/>
    <s v="Daniel Byrd"/>
    <s v="Home Office"/>
    <s v="United States"/>
    <s v="Henderson"/>
    <s v="Kentucky"/>
    <n v="42420"/>
    <x v="0"/>
    <s v="FUR-FU-10001591"/>
    <x v="0"/>
    <s v="Furnishings"/>
    <s v="Advantus Panel Wall Certificate Holder - 8.5x11"/>
    <n v="61"/>
    <n v="5"/>
    <n v="0.1"/>
    <n v="18.91"/>
    <n v="2"/>
    <x v="42"/>
    <n v="1"/>
    <x v="42"/>
  </r>
  <r>
    <n v="3090"/>
    <s v="US-2018-159205"/>
    <d v="2018-03-31T00:00:00"/>
    <d v="2018-04-02T00:00:00"/>
    <s v="Second Class"/>
    <s v="DB-12910"/>
    <s v="Daniel Byrd"/>
    <s v="Home Office"/>
    <s v="United States"/>
    <s v="Henderson"/>
    <s v="Kentucky"/>
    <n v="42420"/>
    <x v="0"/>
    <s v="TEC-PH-10000526"/>
    <x v="2"/>
    <s v="Phones"/>
    <s v="Vtech CS6719"/>
    <n v="671.93"/>
    <n v="2"/>
    <n v="0"/>
    <n v="120.95"/>
    <n v="2"/>
    <x v="42"/>
    <n v="1"/>
    <x v="42"/>
  </r>
  <r>
    <n v="3091"/>
    <s v="CA-2017-112123"/>
    <d v="2017-03-03T00:00:00"/>
    <d v="2017-03-08T00:00:00"/>
    <s v="Standard Class"/>
    <s v="BH-11710"/>
    <s v="Brosina Hoffman"/>
    <s v="Consumer"/>
    <s v="United States"/>
    <s v="Newark"/>
    <s v="Delaware"/>
    <n v="19711"/>
    <x v="3"/>
    <s v="OFF-BI-10001071"/>
    <x v="1"/>
    <s v="Binders"/>
    <s v="GBC ProClick Punch Binding System"/>
    <n v="447.86"/>
    <n v="9"/>
    <n v="0"/>
    <n v="138.84"/>
    <n v="3"/>
    <x v="17"/>
    <n v="1"/>
    <x v="17"/>
  </r>
  <r>
    <n v="3092"/>
    <s v="CA-2017-112123"/>
    <d v="2017-03-03T00:00:00"/>
    <d v="2017-03-08T00:00:00"/>
    <s v="Standard Class"/>
    <s v="BH-11710"/>
    <s v="Brosina Hoffman"/>
    <s v="Consumer"/>
    <s v="United States"/>
    <s v="Newark"/>
    <s v="Delaware"/>
    <n v="19711"/>
    <x v="3"/>
    <s v="TEC-PH-10001557"/>
    <x v="2"/>
    <s v="Phones"/>
    <s v="Pyle PMP37LED"/>
    <n v="479.95"/>
    <n v="6"/>
    <n v="0"/>
    <n v="67.19"/>
    <n v="3"/>
    <x v="17"/>
    <n v="1"/>
    <x v="17"/>
  </r>
  <r>
    <n v="3093"/>
    <s v="CA-2017-112123"/>
    <d v="2017-03-03T00:00:00"/>
    <d v="2017-03-08T00:00:00"/>
    <s v="Standard Class"/>
    <s v="BH-11710"/>
    <s v="Brosina Hoffman"/>
    <s v="Consumer"/>
    <s v="United States"/>
    <s v="Newark"/>
    <s v="Delaware"/>
    <n v="19711"/>
    <x v="3"/>
    <s v="OFF-PA-10001977"/>
    <x v="1"/>
    <s v="Paper"/>
    <s v="Xerox 194"/>
    <n v="166.44"/>
    <n v="7"/>
    <n v="0.1"/>
    <n v="44.94"/>
    <n v="3"/>
    <x v="17"/>
    <n v="1"/>
    <x v="17"/>
  </r>
  <r>
    <n v="3094"/>
    <s v="CA-2016-114468"/>
    <d v="2016-08-23T00:00:00"/>
    <d v="2016-08-23T00:00:00"/>
    <s v="Same Day"/>
    <s v="TD-20995"/>
    <s v="Tamara Dahlen"/>
    <s v="Consumer"/>
    <s v="United States"/>
    <s v="Bolingbrook"/>
    <s v="Illinois"/>
    <n v="60440"/>
    <x v="2"/>
    <s v="OFF-SU-10004231"/>
    <x v="1"/>
    <s v="Supplies"/>
    <s v="Acme Tagit Stainless Steel Antibacterial Scissors"/>
    <n v="31.68"/>
    <n v="5"/>
    <n v="0"/>
    <n v="9.82"/>
    <n v="4"/>
    <x v="37"/>
    <n v="3"/>
    <x v="37"/>
  </r>
  <r>
    <n v="3095"/>
    <s v="CA-2016-114468"/>
    <d v="2016-08-23T00:00:00"/>
    <d v="2016-08-23T00:00:00"/>
    <s v="Same Day"/>
    <s v="TD-20995"/>
    <s v="Tamara Dahlen"/>
    <s v="Consumer"/>
    <s v="United States"/>
    <s v="Bolingbrook"/>
    <s v="Illinois"/>
    <n v="60440"/>
    <x v="2"/>
    <s v="OFF-PA-10000809"/>
    <x v="1"/>
    <s v="Paper"/>
    <s v="Xerox 206"/>
    <n v="10.368"/>
    <n v="8"/>
    <n v="0"/>
    <n v="0.93"/>
    <n v="4"/>
    <x v="37"/>
    <n v="3"/>
    <x v="37"/>
  </r>
  <r>
    <n v="3096"/>
    <s v="CA-2016-114468"/>
    <d v="2016-08-23T00:00:00"/>
    <d v="2016-08-23T00:00:00"/>
    <s v="Same Day"/>
    <s v="TD-20995"/>
    <s v="Tamara Dahlen"/>
    <s v="Consumer"/>
    <s v="United States"/>
    <s v="Bolingbrook"/>
    <s v="Illinois"/>
    <n v="60440"/>
    <x v="2"/>
    <s v="OFF-FA-10003021"/>
    <x v="1"/>
    <s v="Fasteners"/>
    <s v="Staples"/>
    <n v="12.032"/>
    <n v="7"/>
    <n v="0.2"/>
    <n v="1.08"/>
    <n v="4"/>
    <x v="37"/>
    <n v="3"/>
    <x v="37"/>
  </r>
  <r>
    <n v="3097"/>
    <s v="CA-2016-114468"/>
    <d v="2016-08-23T00:00:00"/>
    <d v="2016-08-23T00:00:00"/>
    <s v="Same Day"/>
    <s v="TD-20995"/>
    <s v="Tamara Dahlen"/>
    <s v="Consumer"/>
    <s v="United States"/>
    <s v="Bolingbrook"/>
    <s v="Illinois"/>
    <n v="60440"/>
    <x v="2"/>
    <s v="OFF-AP-10000696"/>
    <x v="1"/>
    <s v="Appliances"/>
    <s v="Holmes Odor Grabber"/>
    <n v="5.7679999999999998"/>
    <n v="1"/>
    <n v="0.2"/>
    <n v="0.57999999999999996"/>
    <n v="4"/>
    <x v="37"/>
    <n v="3"/>
    <x v="37"/>
  </r>
  <r>
    <n v="3098"/>
    <s v="CA-2018-135692"/>
    <d v="2018-04-27T00:00:00"/>
    <d v="2018-05-01T00:00:00"/>
    <s v="Standard Class"/>
    <s v="CV-12805"/>
    <s v="Cynthia Voltz"/>
    <s v="Corporate"/>
    <s v="United States"/>
    <s v="Fort Worth"/>
    <s v="Texas"/>
    <n v="76106"/>
    <x v="2"/>
    <s v="OFF-LA-10001158"/>
    <x v="1"/>
    <s v="Labels"/>
    <s v="Avery Address/Shipping Labels for Typewriters, 4&quot; x 2&quot;"/>
    <n v="33.119999999999997"/>
    <n v="9"/>
    <n v="0"/>
    <n v="9.94"/>
    <n v="2"/>
    <x v="4"/>
    <n v="2"/>
    <x v="4"/>
  </r>
  <r>
    <n v="3099"/>
    <s v="CA-2018-135692"/>
    <d v="2018-04-27T00:00:00"/>
    <d v="2018-05-01T00:00:00"/>
    <s v="Standard Class"/>
    <s v="CV-12805"/>
    <s v="Cynthia Voltz"/>
    <s v="Corporate"/>
    <s v="United States"/>
    <s v="Fort Worth"/>
    <s v="Texas"/>
    <n v="76106"/>
    <x v="2"/>
    <s v="FUR-BO-10002268"/>
    <x v="0"/>
    <s v="Bookcases"/>
    <s v="Sauder Barrister Bookcases"/>
    <n v="220.26560000000001"/>
    <n v="7"/>
    <n v="0.1"/>
    <n v="15.42"/>
    <n v="2"/>
    <x v="4"/>
    <n v="2"/>
    <x v="4"/>
  </r>
  <r>
    <n v="3100"/>
    <s v="CA-2018-131233"/>
    <d v="2018-04-14T00:00:00"/>
    <d v="2018-04-19T00:00:00"/>
    <s v="Standard Class"/>
    <s v="CS-12355"/>
    <s v="Christine Sundaresam"/>
    <s v="Consumer"/>
    <s v="United States"/>
    <s v="New York City"/>
    <s v="New York"/>
    <n v="10024"/>
    <x v="3"/>
    <s v="OFF-BI-10000829"/>
    <x v="1"/>
    <s v="Binders"/>
    <s v="Avery Non-Stick Binders"/>
    <n v="10.776"/>
    <n v="2"/>
    <n v="0"/>
    <n v="1.08"/>
    <n v="2"/>
    <x v="4"/>
    <n v="2"/>
    <x v="4"/>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n v="242.352"/>
    <n v="2"/>
    <n v="0.3"/>
    <n v="-50.89"/>
    <n v="2"/>
    <x v="4"/>
    <n v="2"/>
    <x v="4"/>
  </r>
  <r>
    <n v="3102"/>
    <s v="CA-2018-119578"/>
    <d v="2018-12-22T00:00:00"/>
    <d v="2018-12-27T00:00:00"/>
    <s v="Second Class"/>
    <s v="JG-15310"/>
    <s v="Jason Gross"/>
    <s v="Corporate"/>
    <s v="United States"/>
    <s v="Providence"/>
    <s v="Rhode Island"/>
    <n v="2908"/>
    <x v="3"/>
    <s v="OFF-SU-10003505"/>
    <x v="1"/>
    <s v="Supplies"/>
    <s v="Premier Electric Letter Opener"/>
    <n v="695.16"/>
    <n v="5"/>
    <n v="0"/>
    <n v="159.88999999999999"/>
    <n v="2"/>
    <x v="22"/>
    <n v="4"/>
    <x v="22"/>
  </r>
  <r>
    <n v="3103"/>
    <s v="CA-2018-119578"/>
    <d v="2018-12-22T00:00:00"/>
    <d v="2018-12-27T00:00:00"/>
    <s v="Second Class"/>
    <s v="JG-15310"/>
    <s v="Jason Gross"/>
    <s v="Corporate"/>
    <s v="United States"/>
    <s v="Providence"/>
    <s v="Rhode Island"/>
    <n v="2908"/>
    <x v="3"/>
    <s v="FUR-BO-10003660"/>
    <x v="0"/>
    <s v="Bookcases"/>
    <s v="Bush Cubix Collection Bookcases, Fully Assembled"/>
    <n v="220.98"/>
    <n v="7"/>
    <n v="0.3"/>
    <n v="-77.34"/>
    <n v="2"/>
    <x v="22"/>
    <n v="4"/>
    <x v="22"/>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n v="1"/>
    <n v="0"/>
    <n v="3.89"/>
    <n v="1"/>
    <x v="5"/>
    <n v="4"/>
    <x v="5"/>
  </r>
  <r>
    <n v="3105"/>
    <s v="US-2018-140074"/>
    <d v="2018-03-23T00:00:00"/>
    <d v="2018-03-29T00:00:00"/>
    <s v="Standard Class"/>
    <s v="EC-14050"/>
    <s v="Erin Creighton"/>
    <s v="Consumer"/>
    <s v="United States"/>
    <s v="New York City"/>
    <s v="New York"/>
    <n v="10024"/>
    <x v="3"/>
    <s v="OFF-PA-10002741"/>
    <x v="1"/>
    <s v="Paper"/>
    <s v="Xerox 1980"/>
    <n v="25.68"/>
    <n v="10"/>
    <n v="0"/>
    <n v="8.73"/>
    <n v="1"/>
    <x v="42"/>
    <n v="1"/>
    <x v="42"/>
  </r>
  <r>
    <n v="3106"/>
    <s v="CA-2017-103037"/>
    <d v="2017-07-25T00:00:00"/>
    <d v="2017-07-29T00:00:00"/>
    <s v="Standard Class"/>
    <s v="KH-16630"/>
    <s v="Ken Heidel"/>
    <s v="Corporate"/>
    <s v="United States"/>
    <s v="Houston"/>
    <s v="Texas"/>
    <n v="77070"/>
    <x v="2"/>
    <s v="OFF-LA-10004345"/>
    <x v="1"/>
    <s v="Labels"/>
    <s v="Avery 493"/>
    <n v="15.712"/>
    <n v="4"/>
    <n v="0.2"/>
    <n v="0.79"/>
    <n v="1"/>
    <x v="16"/>
    <n v="3"/>
    <x v="16"/>
  </r>
  <r>
    <n v="3107"/>
    <s v="CA-2018-127460"/>
    <d v="2018-07-10T00:00:00"/>
    <d v="2018-07-14T00:00:00"/>
    <s v="Standard Class"/>
    <s v="FG-14260"/>
    <s v="Frank Gastineau"/>
    <s v="Home Office"/>
    <s v="United States"/>
    <s v="Aurora"/>
    <s v="Illinois"/>
    <n v="60505"/>
    <x v="2"/>
    <s v="OFF-ST-10004340"/>
    <x v="1"/>
    <s v="Storage"/>
    <s v="Fellowes Mobile File Cart, Black"/>
    <n v="298.464"/>
    <n v="2"/>
    <n v="0"/>
    <n v="86.55"/>
    <n v="1"/>
    <x v="10"/>
    <n v="3"/>
    <x v="10"/>
  </r>
  <r>
    <n v="3108"/>
    <s v="CA-2017-121671"/>
    <d v="2017-07-17T00:00:00"/>
    <d v="2017-07-22T00:00:00"/>
    <s v="Standard Class"/>
    <s v="AA-10480"/>
    <s v="Andrew Allen"/>
    <s v="Consumer"/>
    <s v="United States"/>
    <s v="Springfield"/>
    <s v="Missouri"/>
    <n v="65807"/>
    <x v="2"/>
    <s v="OFF-PA-10001471"/>
    <x v="1"/>
    <s v="Paper"/>
    <s v="Strathmore Photo Frame Cards"/>
    <n v="21.93"/>
    <n v="5"/>
    <n v="0"/>
    <n v="6.8"/>
    <n v="5"/>
    <x v="16"/>
    <n v="3"/>
    <x v="16"/>
  </r>
  <r>
    <n v="3109"/>
    <s v="CA-2017-121671"/>
    <d v="2017-07-17T00:00:00"/>
    <d v="2017-07-22T00:00:00"/>
    <s v="Standard Class"/>
    <s v="AA-10480"/>
    <s v="Andrew Allen"/>
    <s v="Consumer"/>
    <s v="United States"/>
    <s v="Springfield"/>
    <s v="Missouri"/>
    <n v="65807"/>
    <x v="2"/>
    <s v="OFF-ST-10002344"/>
    <x v="1"/>
    <s v="Storage"/>
    <s v="Carina 42&quot;Hx23 3/4&quot;W Media Storage Unit"/>
    <n v="242.94"/>
    <n v="1"/>
    <n v="0.1"/>
    <n v="63.16"/>
    <n v="5"/>
    <x v="16"/>
    <n v="3"/>
    <x v="16"/>
  </r>
  <r>
    <n v="3110"/>
    <s v="CA-2017-121671"/>
    <d v="2017-07-17T00:00:00"/>
    <d v="2017-07-22T00:00:00"/>
    <s v="Standard Class"/>
    <s v="AA-10480"/>
    <s v="Andrew Allen"/>
    <s v="Consumer"/>
    <s v="United States"/>
    <s v="Springfield"/>
    <s v="Missouri"/>
    <n v="65807"/>
    <x v="2"/>
    <s v="OFF-PA-10001892"/>
    <x v="1"/>
    <s v="Paper"/>
    <s v="Rediform Wirebound &quot;Phone Memo&quot; Message Book, 11 x 5-3/4"/>
    <n v="7.64"/>
    <n v="3"/>
    <n v="0.1"/>
    <n v="0.53"/>
    <n v="5"/>
    <x v="16"/>
    <n v="3"/>
    <x v="16"/>
  </r>
  <r>
    <n v="3111"/>
    <s v="CA-2017-121671"/>
    <d v="2017-07-17T00:00:00"/>
    <d v="2017-07-22T00:00:00"/>
    <s v="Standard Class"/>
    <s v="AA-10480"/>
    <s v="Andrew Allen"/>
    <s v="Consumer"/>
    <s v="United States"/>
    <s v="Springfield"/>
    <s v="Missouri"/>
    <n v="65807"/>
    <x v="2"/>
    <s v="OFF-PA-10001934"/>
    <x v="1"/>
    <s v="Paper"/>
    <s v="Xerox 1993"/>
    <n v="51.84"/>
    <n v="10"/>
    <n v="0.1"/>
    <n v="16.07"/>
    <n v="5"/>
    <x v="16"/>
    <n v="3"/>
    <x v="16"/>
  </r>
  <r>
    <n v="3112"/>
    <s v="CA-2017-121671"/>
    <d v="2017-07-17T00:00:00"/>
    <d v="2017-07-22T00:00:00"/>
    <s v="Standard Class"/>
    <s v="AA-10480"/>
    <s v="Andrew Allen"/>
    <s v="Consumer"/>
    <s v="United States"/>
    <s v="Springfield"/>
    <s v="Missouri"/>
    <n v="65807"/>
    <x v="2"/>
    <s v="OFF-ST-10000078"/>
    <x v="1"/>
    <s v="Storage"/>
    <s v="Tennsco 6- and 18-Compartment Lockers"/>
    <n v="265.17"/>
    <n v="8"/>
    <n v="0"/>
    <n v="26.52"/>
    <n v="5"/>
    <x v="16"/>
    <n v="3"/>
    <x v="16"/>
  </r>
  <r>
    <n v="3113"/>
    <s v="CA-2017-150350"/>
    <d v="2017-08-23T00:00:00"/>
    <d v="2017-08-30T00:00:00"/>
    <s v="Standard Class"/>
    <s v="MS-17770"/>
    <s v="Maxwell Schwartz"/>
    <s v="Consumer"/>
    <s v="United States"/>
    <s v="Seattle"/>
    <s v="Washington"/>
    <n v="98105"/>
    <x v="1"/>
    <s v="TEC-MA-10001972"/>
    <x v="2"/>
    <s v="Machines"/>
    <s v="Okidata C331dn Printer"/>
    <n v="837.6"/>
    <n v="1"/>
    <n v="0.1"/>
    <n v="167.52"/>
    <n v="6"/>
    <x v="28"/>
    <n v="3"/>
    <x v="28"/>
  </r>
  <r>
    <n v="3114"/>
    <s v="CA-2017-150350"/>
    <d v="2017-08-23T00:00:00"/>
    <d v="2017-08-30T00:00:00"/>
    <s v="Standard Class"/>
    <s v="MS-17770"/>
    <s v="Maxwell Schwartz"/>
    <s v="Consumer"/>
    <s v="United States"/>
    <s v="Seattle"/>
    <s v="Washington"/>
    <n v="98105"/>
    <x v="1"/>
    <s v="OFF-EN-10002504"/>
    <x v="1"/>
    <s v="Envelopes"/>
    <s v="Tyvek  Top-Opening Peel &amp; Seel Envelopes, Plain White"/>
    <n v="135.9"/>
    <n v="2"/>
    <n v="0"/>
    <n v="19.03"/>
    <n v="6"/>
    <x v="28"/>
    <n v="3"/>
    <x v="28"/>
  </r>
  <r>
    <n v="3115"/>
    <s v="CA-2017-150350"/>
    <d v="2017-08-23T00:00:00"/>
    <d v="2017-08-30T00:00:00"/>
    <s v="Standard Class"/>
    <s v="MS-17770"/>
    <s v="Maxwell Schwartz"/>
    <s v="Consumer"/>
    <s v="United States"/>
    <s v="Seattle"/>
    <s v="Washington"/>
    <n v="98105"/>
    <x v="1"/>
    <s v="OFF-PA-10002160"/>
    <x v="1"/>
    <s v="Paper"/>
    <s v="Xerox 1978"/>
    <n v="34.68"/>
    <n v="9"/>
    <n v="0"/>
    <n v="10.75"/>
    <n v="6"/>
    <x v="28"/>
    <n v="3"/>
    <x v="28"/>
  </r>
  <r>
    <n v="3116"/>
    <s v="CA-2017-150350"/>
    <d v="2017-08-23T00:00:00"/>
    <d v="2017-08-30T00:00:00"/>
    <s v="Standard Class"/>
    <s v="MS-17770"/>
    <s v="Maxwell Schwartz"/>
    <s v="Consumer"/>
    <s v="United States"/>
    <s v="Seattle"/>
    <s v="Washington"/>
    <n v="98105"/>
    <x v="1"/>
    <s v="FUR-CH-10001973"/>
    <x v="0"/>
    <s v="Chairs"/>
    <s v="Office Star Flex Back Scooter Chair with White Frame"/>
    <n v="532.70399999999995"/>
    <n v="6"/>
    <n v="0"/>
    <n v="111.87"/>
    <n v="6"/>
    <x v="28"/>
    <n v="3"/>
    <x v="28"/>
  </r>
  <r>
    <n v="3117"/>
    <s v="CA-2017-150350"/>
    <d v="2017-08-23T00:00:00"/>
    <d v="2017-08-30T00:00:00"/>
    <s v="Standard Class"/>
    <s v="MS-17770"/>
    <s v="Maxwell Schwartz"/>
    <s v="Consumer"/>
    <s v="United States"/>
    <s v="Seattle"/>
    <s v="Washington"/>
    <n v="98105"/>
    <x v="1"/>
    <s v="OFF-AP-10001492"/>
    <x v="1"/>
    <s v="Appliances"/>
    <s v="Acco Six-Outlet Power Strip, 4' Cord Length"/>
    <n v="43.1"/>
    <n v="4"/>
    <n v="0.2"/>
    <n v="5.6"/>
    <n v="6"/>
    <x v="28"/>
    <n v="3"/>
    <x v="28"/>
  </r>
  <r>
    <n v="3118"/>
    <s v="CA-2017-150350"/>
    <d v="2017-08-23T00:00:00"/>
    <d v="2017-08-30T00:00:00"/>
    <s v="Standard Class"/>
    <s v="MS-17770"/>
    <s v="Maxwell Schwartz"/>
    <s v="Consumer"/>
    <s v="United States"/>
    <s v="Seattle"/>
    <s v="Washington"/>
    <n v="98105"/>
    <x v="1"/>
    <s v="OFF-SU-10002189"/>
    <x v="1"/>
    <s v="Supplies"/>
    <s v="Acme Rosewood Handle Letter Opener"/>
    <n v="15.88"/>
    <n v="5"/>
    <n v="0.1"/>
    <n v="1.59"/>
    <n v="6"/>
    <x v="28"/>
    <n v="3"/>
    <x v="28"/>
  </r>
  <r>
    <n v="3119"/>
    <s v="CA-2016-121720"/>
    <d v="2016-06-11T00:00:00"/>
    <d v="2016-06-12T00:00:00"/>
    <s v="First Class"/>
    <s v="JE-15610"/>
    <s v="Jim Epp"/>
    <s v="Corporate"/>
    <s v="United States"/>
    <s v="Lakeland"/>
    <s v="Florida"/>
    <n v="33801"/>
    <x v="0"/>
    <s v="FUR-CH-10003312"/>
    <x v="0"/>
    <s v="Chairs"/>
    <s v="Hon 2090 â€œPillow Softâ€ Series Mid Back Swivel/Tilt Chairs"/>
    <n v="1123.92"/>
    <n v="10"/>
    <n v="0.1"/>
    <n v="314.7"/>
    <n v="8"/>
    <x v="40"/>
    <n v="2"/>
    <x v="40"/>
  </r>
  <r>
    <n v="3120"/>
    <s v="CA-2016-121720"/>
    <d v="2016-06-11T00:00:00"/>
    <d v="2016-06-12T00:00:00"/>
    <s v="First Class"/>
    <s v="JE-15610"/>
    <s v="Jim Epp"/>
    <s v="Corporate"/>
    <s v="United States"/>
    <s v="Lakeland"/>
    <s v="Florida"/>
    <n v="33801"/>
    <x v="0"/>
    <s v="TEC-PH-10002496"/>
    <x v="2"/>
    <s v="Phones"/>
    <s v="Cisco SPA301"/>
    <n v="249.584"/>
    <n v="7"/>
    <n v="0"/>
    <n v="57.4"/>
    <n v="8"/>
    <x v="40"/>
    <n v="2"/>
    <x v="40"/>
  </r>
  <r>
    <n v="3121"/>
    <s v="CA-2016-121720"/>
    <d v="2016-06-11T00:00:00"/>
    <d v="2016-06-12T00:00:00"/>
    <s v="First Class"/>
    <s v="JE-15610"/>
    <s v="Jim Epp"/>
    <s v="Corporate"/>
    <s v="United States"/>
    <s v="Lakeland"/>
    <s v="Florida"/>
    <n v="33801"/>
    <x v="0"/>
    <s v="FUR-FU-10003464"/>
    <x v="0"/>
    <s v="Furnishings"/>
    <s v="Seth Thomas 8 1/2&quot; Cubicle Clock"/>
    <n v="48.671999999999997"/>
    <n v="8"/>
    <n v="0.1"/>
    <n v="12.17"/>
    <n v="8"/>
    <x v="40"/>
    <n v="2"/>
    <x v="40"/>
  </r>
  <r>
    <n v="3122"/>
    <s v="CA-2016-121720"/>
    <d v="2016-06-11T00:00:00"/>
    <d v="2016-06-12T00:00:00"/>
    <s v="First Class"/>
    <s v="JE-15610"/>
    <s v="Jim Epp"/>
    <s v="Corporate"/>
    <s v="United States"/>
    <s v="Lakeland"/>
    <s v="Florida"/>
    <n v="33801"/>
    <x v="0"/>
    <s v="OFF-AR-10000380"/>
    <x v="1"/>
    <s v="Art"/>
    <s v="Hunt PowerHouse Electric Pencil Sharpener, Blue"/>
    <n v="60.768000000000001"/>
    <n v="5"/>
    <n v="0.2"/>
    <n v="10.94"/>
    <n v="8"/>
    <x v="40"/>
    <n v="2"/>
    <x v="40"/>
  </r>
  <r>
    <n v="3123"/>
    <s v="CA-2016-121720"/>
    <d v="2016-06-11T00:00:00"/>
    <d v="2016-06-12T00:00:00"/>
    <s v="First Class"/>
    <s v="JE-15610"/>
    <s v="Jim Epp"/>
    <s v="Corporate"/>
    <s v="United States"/>
    <s v="Lakeland"/>
    <s v="Florida"/>
    <n v="33801"/>
    <x v="0"/>
    <s v="OFF-BI-10004593"/>
    <x v="1"/>
    <s v="Binders"/>
    <s v="Ibico Laser Imprintable Binding System Covers"/>
    <n v="78.599999999999994"/>
    <n v="7"/>
    <n v="0"/>
    <n v="6.29"/>
    <n v="8"/>
    <x v="40"/>
    <n v="2"/>
    <x v="40"/>
  </r>
  <r>
    <n v="3124"/>
    <s v="CA-2016-121720"/>
    <d v="2016-06-11T00:00:00"/>
    <d v="2016-06-12T00:00:00"/>
    <s v="First Class"/>
    <s v="JE-15610"/>
    <s v="Jim Epp"/>
    <s v="Corporate"/>
    <s v="United States"/>
    <s v="Lakeland"/>
    <s v="Florida"/>
    <n v="33801"/>
    <x v="0"/>
    <s v="OFF-BI-10001308"/>
    <x v="1"/>
    <s v="Binders"/>
    <s v="GBC Standard Plastic Binding Systems' Combs"/>
    <n v="3.7679999999999998"/>
    <n v="9"/>
    <n v="0.1"/>
    <n v="0.26"/>
    <n v="8"/>
    <x v="40"/>
    <n v="2"/>
    <x v="40"/>
  </r>
  <r>
    <n v="3125"/>
    <s v="CA-2016-121720"/>
    <d v="2016-06-11T00:00:00"/>
    <d v="2016-06-12T00:00:00"/>
    <s v="First Class"/>
    <s v="JE-15610"/>
    <s v="Jim Epp"/>
    <s v="Corporate"/>
    <s v="United States"/>
    <s v="Lakeland"/>
    <s v="Florida"/>
    <n v="33801"/>
    <x v="0"/>
    <s v="OFF-ST-10001780"/>
    <x v="1"/>
    <s v="Storage"/>
    <s v="Tennsco 16-Compartment Lockers with Coat Rack"/>
    <n v="1036.624"/>
    <n v="8"/>
    <n v="0.1"/>
    <n v="186.59"/>
    <n v="8"/>
    <x v="40"/>
    <n v="2"/>
    <x v="40"/>
  </r>
  <r>
    <n v="3126"/>
    <s v="CA-2016-121720"/>
    <d v="2016-06-11T00:00:00"/>
    <d v="2016-06-12T00:00:00"/>
    <s v="First Class"/>
    <s v="JE-15610"/>
    <s v="Jim Epp"/>
    <s v="Corporate"/>
    <s v="United States"/>
    <s v="Lakeland"/>
    <s v="Florida"/>
    <n v="33801"/>
    <x v="0"/>
    <s v="OFF-ST-10003816"/>
    <x v="1"/>
    <s v="Storage"/>
    <s v="Fellowes High-Stak Drawer Files"/>
    <n v="563.80799999999999"/>
    <n v="6"/>
    <n v="0.2"/>
    <n v="169.14"/>
    <n v="8"/>
    <x v="40"/>
    <n v="2"/>
    <x v="40"/>
  </r>
  <r>
    <n v="3127"/>
    <s v="CA-2018-149895"/>
    <d v="2018-09-08T00:00:00"/>
    <d v="2018-09-12T00:00:00"/>
    <s v="Standard Class"/>
    <s v="EB-14110"/>
    <s v="Eugene Barchas"/>
    <s v="Consumer"/>
    <s v="United States"/>
    <s v="Philadelphia"/>
    <s v="Pennsylvania"/>
    <n v="19134"/>
    <x v="3"/>
    <s v="TEC-PH-10002200"/>
    <x v="2"/>
    <s v="Phones"/>
    <s v="Aastra 6757i CT Wireless VoIP phone"/>
    <n v="258.52800000000002"/>
    <n v="10"/>
    <n v="0.3"/>
    <n v="-46.54"/>
    <n v="1"/>
    <x v="15"/>
    <n v="3"/>
    <x v="15"/>
  </r>
  <r>
    <n v="3128"/>
    <s v="CA-2018-147564"/>
    <d v="2018-10-02T00:00:00"/>
    <d v="2018-10-06T00:00:00"/>
    <s v="Standard Class"/>
    <s v="BP-11155"/>
    <s v="Becky Pak"/>
    <s v="Consumer"/>
    <s v="United States"/>
    <s v="New York City"/>
    <s v="New York"/>
    <n v="10011"/>
    <x v="3"/>
    <s v="OFF-PA-10004438"/>
    <x v="1"/>
    <s v="Paper"/>
    <s v="Xerox 1907"/>
    <n v="49.12"/>
    <n v="7"/>
    <n v="0"/>
    <n v="6.88"/>
    <n v="1"/>
    <x v="13"/>
    <n v="4"/>
    <x v="13"/>
  </r>
  <r>
    <n v="3129"/>
    <s v="CA-2015-136399"/>
    <d v="2015-12-16T00:00:00"/>
    <d v="2015-12-17T00:00:00"/>
    <s v="First Class"/>
    <s v="CC-12100"/>
    <s v="Chad Cunningham"/>
    <s v="Home Office"/>
    <s v="United States"/>
    <s v="Los Angeles"/>
    <s v="California"/>
    <n v="90049"/>
    <x v="1"/>
    <s v="FUR-FU-10004090"/>
    <x v="0"/>
    <s v="Furnishings"/>
    <s v="Executive Impressions 14&quot; Contract Wall Clock"/>
    <n v="44.46"/>
    <n v="2"/>
    <n v="0"/>
    <n v="14.67"/>
    <n v="4"/>
    <x v="20"/>
    <n v="4"/>
    <x v="20"/>
  </r>
  <r>
    <n v="3130"/>
    <s v="CA-2015-136399"/>
    <d v="2015-12-16T00:00:00"/>
    <d v="2015-12-17T00:00:00"/>
    <s v="First Class"/>
    <s v="CC-12100"/>
    <s v="Chad Cunningham"/>
    <s v="Home Office"/>
    <s v="United States"/>
    <s v="Los Angeles"/>
    <s v="California"/>
    <n v="90049"/>
    <x v="1"/>
    <s v="FUR-CH-10002602"/>
    <x v="0"/>
    <s v="Chairs"/>
    <s v="DMI Arturo Collection Mission-style Design Wood Chair"/>
    <n v="241.56800000000001"/>
    <n v="7"/>
    <n v="0"/>
    <n v="38.65"/>
    <n v="4"/>
    <x v="20"/>
    <n v="4"/>
    <x v="20"/>
  </r>
  <r>
    <n v="3131"/>
    <s v="CA-2015-136399"/>
    <d v="2015-12-16T00:00:00"/>
    <d v="2015-12-17T00:00:00"/>
    <s v="First Class"/>
    <s v="CC-12100"/>
    <s v="Chad Cunningham"/>
    <s v="Home Office"/>
    <s v="United States"/>
    <s v="Los Angeles"/>
    <s v="California"/>
    <n v="90049"/>
    <x v="1"/>
    <s v="TEC-AC-10001142"/>
    <x v="2"/>
    <s v="Accessories"/>
    <s v="First Data FD10 PIN Pad"/>
    <n v="395"/>
    <n v="9"/>
    <n v="0"/>
    <n v="31.6"/>
    <n v="4"/>
    <x v="20"/>
    <n v="4"/>
    <x v="20"/>
  </r>
  <r>
    <n v="3132"/>
    <s v="CA-2015-136399"/>
    <d v="2015-12-16T00:00:00"/>
    <d v="2015-12-17T00:00:00"/>
    <s v="First Class"/>
    <s v="CC-12100"/>
    <s v="Chad Cunningham"/>
    <s v="Home Office"/>
    <s v="United States"/>
    <s v="Los Angeles"/>
    <s v="California"/>
    <n v="90049"/>
    <x v="1"/>
    <s v="TEC-PH-10004977"/>
    <x v="2"/>
    <s v="Phones"/>
    <s v="GE 30524EE4"/>
    <n v="627.16800000000001"/>
    <n v="1"/>
    <n v="0.3"/>
    <n v="-56.45"/>
    <n v="4"/>
    <x v="20"/>
    <n v="4"/>
    <x v="20"/>
  </r>
  <r>
    <n v="3133"/>
    <s v="CA-2015-107916"/>
    <d v="2015-08-24T00:00:00"/>
    <d v="2015-08-26T00:00:00"/>
    <s v="First Class"/>
    <s v="JP-15460"/>
    <s v="Jennifer Patt"/>
    <s v="Corporate"/>
    <s v="United States"/>
    <s v="Oceanside"/>
    <s v="New York"/>
    <n v="11572"/>
    <x v="3"/>
    <s v="FUR-FU-10004586"/>
    <x v="0"/>
    <s v="Furnishings"/>
    <s v="G.E. Longer-Life Indoor Recessed Floodlight Bulbs"/>
    <n v="13.28"/>
    <n v="6"/>
    <n v="0.3"/>
    <n v="-0.93"/>
    <n v="2"/>
    <x v="9"/>
    <n v="3"/>
    <x v="9"/>
  </r>
  <r>
    <n v="3134"/>
    <s v="CA-2015-107916"/>
    <d v="2015-08-24T00:00:00"/>
    <d v="2015-08-26T00:00:00"/>
    <s v="First Class"/>
    <s v="JP-15460"/>
    <s v="Jennifer Patt"/>
    <s v="Corporate"/>
    <s v="United States"/>
    <s v="Oceanside"/>
    <s v="New York"/>
    <n v="11572"/>
    <x v="3"/>
    <s v="OFF-BI-10001116"/>
    <x v="1"/>
    <s v="Binders"/>
    <s v="Wilson Jones 1&quot; Hanging DublLock Ring Binders"/>
    <n v="12.672000000000001"/>
    <n v="10"/>
    <n v="0"/>
    <n v="1.1399999999999999"/>
    <n v="2"/>
    <x v="9"/>
    <n v="3"/>
    <x v="9"/>
  </r>
  <r>
    <n v="3135"/>
    <s v="CA-2018-164168"/>
    <d v="2018-11-12T00:00:00"/>
    <d v="2018-11-18T00:00:00"/>
    <s v="Standard Class"/>
    <s v="LS-16975"/>
    <s v="Lindsay Shagiari"/>
    <s v="Home Office"/>
    <s v="United States"/>
    <s v="Dallas"/>
    <s v="Texas"/>
    <n v="75081"/>
    <x v="2"/>
    <s v="OFF-BI-10000666"/>
    <x v="1"/>
    <s v="Binders"/>
    <s v="Surelock Post Binders"/>
    <n v="30.56"/>
    <n v="10"/>
    <n v="0"/>
    <n v="7.64"/>
    <n v="6"/>
    <x v="23"/>
    <n v="4"/>
    <x v="23"/>
  </r>
  <r>
    <n v="3136"/>
    <s v="CA-2018-164168"/>
    <d v="2018-11-12T00:00:00"/>
    <d v="2018-11-18T00:00:00"/>
    <s v="Standard Class"/>
    <s v="LS-16975"/>
    <s v="Lindsay Shagiari"/>
    <s v="Home Office"/>
    <s v="United States"/>
    <s v="Dallas"/>
    <s v="Texas"/>
    <n v="75081"/>
    <x v="2"/>
    <s v="OFF-ST-10002583"/>
    <x v="1"/>
    <s v="Storage"/>
    <s v="Fellowes Neat Ideas Storage Cubes"/>
    <n v="77.951999999999998"/>
    <n v="10"/>
    <n v="0.1"/>
    <n v="14.03"/>
    <n v="6"/>
    <x v="23"/>
    <n v="4"/>
    <x v="23"/>
  </r>
  <r>
    <n v="3137"/>
    <s v="CA-2018-164168"/>
    <d v="2018-11-12T00:00:00"/>
    <d v="2018-11-18T00:00:00"/>
    <s v="Standard Class"/>
    <s v="LS-16975"/>
    <s v="Lindsay Shagiari"/>
    <s v="Home Office"/>
    <s v="United States"/>
    <s v="Dallas"/>
    <s v="Texas"/>
    <n v="75081"/>
    <x v="2"/>
    <s v="TEC-PH-10004908"/>
    <x v="2"/>
    <s v="Phones"/>
    <s v="Panasonic KX TS3282W Corded phone"/>
    <n v="67.992000000000004"/>
    <n v="8"/>
    <n v="0"/>
    <n v="5.44"/>
    <n v="6"/>
    <x v="23"/>
    <n v="4"/>
    <x v="23"/>
  </r>
  <r>
    <n v="3138"/>
    <s v="CA-2018-164168"/>
    <d v="2018-11-12T00:00:00"/>
    <d v="2018-11-18T00:00:00"/>
    <s v="Standard Class"/>
    <s v="LS-16975"/>
    <s v="Lindsay Shagiari"/>
    <s v="Home Office"/>
    <s v="United States"/>
    <s v="Dallas"/>
    <s v="Texas"/>
    <n v="75081"/>
    <x v="2"/>
    <s v="OFF-EN-10001219"/>
    <x v="1"/>
    <s v="Envelopes"/>
    <s v="#10- 4 1/8&quot; x 9 1/2&quot; Security-Tint Envelopes"/>
    <n v="12.224"/>
    <n v="2"/>
    <n v="0"/>
    <n v="3.06"/>
    <n v="6"/>
    <x v="23"/>
    <n v="4"/>
    <x v="23"/>
  </r>
  <r>
    <n v="3139"/>
    <s v="CA-2018-164168"/>
    <d v="2018-11-12T00:00:00"/>
    <d v="2018-11-18T00:00:00"/>
    <s v="Standard Class"/>
    <s v="LS-16975"/>
    <s v="Lindsay Shagiari"/>
    <s v="Home Office"/>
    <s v="United States"/>
    <s v="Dallas"/>
    <s v="Texas"/>
    <n v="75081"/>
    <x v="2"/>
    <s v="TEC-AC-10004568"/>
    <x v="2"/>
    <s v="Accessories"/>
    <s v="MaxellÂ LTO Ultrium - 800 GB"/>
    <n v="44.783999999999999"/>
    <n v="6"/>
    <n v="0.1"/>
    <n v="10.75"/>
    <n v="6"/>
    <x v="23"/>
    <n v="4"/>
    <x v="23"/>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n v="22.847999999999999"/>
    <n v="8"/>
    <n v="0"/>
    <n v="7.77"/>
    <n v="6"/>
    <x v="23"/>
    <n v="4"/>
    <x v="23"/>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n v="206.43"/>
    <n v="1"/>
    <n v="0.2"/>
    <n v="16.510000000000002"/>
    <n v="1"/>
    <x v="19"/>
    <n v="2"/>
    <x v="19"/>
  </r>
  <r>
    <n v="3142"/>
    <s v="US-2015-122959"/>
    <d v="2015-12-12T00:00:00"/>
    <d v="2015-12-12T00:00:00"/>
    <s v="Same Day"/>
    <s v="CY-12745"/>
    <s v="Craig Yedwab"/>
    <s v="Corporate"/>
    <s v="United States"/>
    <s v="San Antonio"/>
    <s v="Texas"/>
    <n v="78207"/>
    <x v="2"/>
    <s v="OFF-BI-10003650"/>
    <x v="1"/>
    <s v="Binders"/>
    <s v="GBC DocuBind 300 Electric Binding Machine"/>
    <n v="210.392"/>
    <n v="4"/>
    <n v="0.1"/>
    <n v="18.940000000000001"/>
    <n v="1"/>
    <x v="20"/>
    <n v="4"/>
    <x v="20"/>
  </r>
  <r>
    <n v="3143"/>
    <s v="CA-2018-162572"/>
    <d v="2018-09-25T00:00:00"/>
    <d v="2018-09-27T00:00:00"/>
    <s v="Second Class"/>
    <s v="RB-19360"/>
    <s v="Raymond Buch"/>
    <s v="Consumer"/>
    <s v="United States"/>
    <s v="Cincinnati"/>
    <s v="Ohio"/>
    <n v="45231"/>
    <x v="3"/>
    <s v="TEC-AC-10003628"/>
    <x v="2"/>
    <s v="Accessories"/>
    <s v="Logitech 910-002974 M325 Wireless Mouse for Web Scrolling"/>
    <n v="119.96"/>
    <n v="5"/>
    <n v="0.2"/>
    <n v="31.19"/>
    <n v="2"/>
    <x v="15"/>
    <n v="3"/>
    <x v="15"/>
  </r>
  <r>
    <n v="3144"/>
    <s v="CA-2018-162572"/>
    <d v="2018-09-25T00:00:00"/>
    <d v="2018-09-27T00:00:00"/>
    <s v="Second Class"/>
    <s v="RB-19360"/>
    <s v="Raymond Buch"/>
    <s v="Consumer"/>
    <s v="United States"/>
    <s v="Cincinnati"/>
    <s v="Ohio"/>
    <n v="45231"/>
    <x v="3"/>
    <s v="OFF-AR-10001547"/>
    <x v="1"/>
    <s v="Art"/>
    <s v="Newell 311"/>
    <n v="10.608000000000001"/>
    <n v="9"/>
    <n v="0.3"/>
    <n v="-3.18"/>
    <n v="2"/>
    <x v="15"/>
    <n v="3"/>
    <x v="15"/>
  </r>
  <r>
    <n v="3145"/>
    <s v="US-2017-148110"/>
    <d v="2017-09-05T00:00:00"/>
    <d v="2017-09-11T00:00:00"/>
    <s v="Standard Class"/>
    <s v="AR-10825"/>
    <s v="Anthony Rawles"/>
    <s v="Corporate"/>
    <s v="United States"/>
    <s v="Austin"/>
    <s v="Texas"/>
    <n v="78745"/>
    <x v="2"/>
    <s v="FUR-CH-10002647"/>
    <x v="0"/>
    <s v="Chairs"/>
    <s v="Situations Contoured Folding Chairs, 4/Set"/>
    <n v="347.80200000000002"/>
    <n v="9"/>
    <n v="0.2"/>
    <n v="34.78"/>
    <n v="1"/>
    <x v="21"/>
    <n v="3"/>
    <x v="21"/>
  </r>
  <r>
    <n v="3146"/>
    <s v="CA-2018-131828"/>
    <d v="2018-02-11T00:00:00"/>
    <d v="2018-02-13T00:00:00"/>
    <s v="Second Class"/>
    <s v="CS-11845"/>
    <s v="Cari Sayre"/>
    <s v="Corporate"/>
    <s v="United States"/>
    <s v="Seattle"/>
    <s v="Washington"/>
    <n v="98105"/>
    <x v="1"/>
    <s v="FUR-CH-10004495"/>
    <x v="0"/>
    <s v="Chairs"/>
    <s v="Global Leather and Oak Executive Chair, Black"/>
    <n v="963.13599999999997"/>
    <n v="5"/>
    <n v="0.3"/>
    <n v="-211.89"/>
    <n v="2"/>
    <x v="31"/>
    <n v="1"/>
    <x v="31"/>
  </r>
  <r>
    <n v="3147"/>
    <s v="CA-2018-131828"/>
    <d v="2018-02-11T00:00:00"/>
    <d v="2018-02-13T00:00:00"/>
    <s v="Second Class"/>
    <s v="CS-11845"/>
    <s v="Cari Sayre"/>
    <s v="Corporate"/>
    <s v="United States"/>
    <s v="Seattle"/>
    <s v="Washington"/>
    <n v="98105"/>
    <x v="1"/>
    <s v="TEC-PH-10002923"/>
    <x v="2"/>
    <s v="Phones"/>
    <s v="Logitech B530 USBÂ HeadsetÂ -Â headsetÂ - Full size, Binaural"/>
    <n v="88.775999999999996"/>
    <n v="2"/>
    <n v="0"/>
    <n v="7.99"/>
    <n v="2"/>
    <x v="31"/>
    <n v="1"/>
    <x v="31"/>
  </r>
  <r>
    <n v="3148"/>
    <s v="CA-2015-109218"/>
    <d v="2015-06-30T00:00:00"/>
    <d v="2015-07-03T00:00:00"/>
    <s v="Second Class"/>
    <s v="AR-10825"/>
    <s v="Anthony Rawles"/>
    <s v="Corporate"/>
    <s v="United States"/>
    <s v="Los Angeles"/>
    <s v="California"/>
    <n v="90004"/>
    <x v="1"/>
    <s v="OFF-AR-10001374"/>
    <x v="1"/>
    <s v="Art"/>
    <s v="BIC Brite Liner Highlighters, Chisel Tip"/>
    <n v="32.4"/>
    <n v="6"/>
    <n v="0.2"/>
    <n v="4.54"/>
    <n v="1"/>
    <x v="3"/>
    <n v="2"/>
    <x v="3"/>
  </r>
  <r>
    <n v="3149"/>
    <s v="CA-2017-120558"/>
    <d v="2017-06-07T00:00:00"/>
    <d v="2017-06-10T00:00:00"/>
    <s v="First Class"/>
    <s v="RD-19810"/>
    <s v="Ross DeVincentis"/>
    <s v="Home Office"/>
    <s v="United States"/>
    <s v="New York City"/>
    <s v="New York"/>
    <n v="10035"/>
    <x v="3"/>
    <s v="OFF-PA-10003441"/>
    <x v="1"/>
    <s v="Paper"/>
    <s v="Xerox 226"/>
    <n v="32.4"/>
    <n v="10"/>
    <n v="0"/>
    <n v="2.92"/>
    <n v="1"/>
    <x v="1"/>
    <n v="2"/>
    <x v="1"/>
  </r>
  <r>
    <n v="3150"/>
    <s v="US-2015-109036"/>
    <d v="2015-12-20T00:00:00"/>
    <d v="2015-12-25T00:00:00"/>
    <s v="Standard Class"/>
    <s v="KH-16510"/>
    <s v="Keith Herrera"/>
    <s v="Consumer"/>
    <s v="United States"/>
    <s v="Seattle"/>
    <s v="Washington"/>
    <n v="98103"/>
    <x v="1"/>
    <s v="OFF-LA-10002043"/>
    <x v="1"/>
    <s v="Labels"/>
    <s v="Avery 489"/>
    <n v="31.05"/>
    <n v="7"/>
    <n v="0"/>
    <n v="6.21"/>
    <n v="1"/>
    <x v="20"/>
    <n v="4"/>
    <x v="20"/>
  </r>
  <r>
    <n v="3151"/>
    <s v="CA-2016-147830"/>
    <d v="2016-12-15T00:00:00"/>
    <d v="2016-12-18T00:00:00"/>
    <s v="First Class"/>
    <s v="NF-18385"/>
    <s v="Natalie Fritzler"/>
    <s v="Consumer"/>
    <s v="United States"/>
    <s v="Newark"/>
    <s v="Ohio"/>
    <n v="43055"/>
    <x v="3"/>
    <s v="TEC-AC-10002049"/>
    <x v="2"/>
    <s v="Accessories"/>
    <s v="Plantronics Savi W720 Multi-Device Wireless Headset System"/>
    <n v="2025.36"/>
    <n v="7"/>
    <n v="0"/>
    <n v="101.27"/>
    <n v="4"/>
    <x v="14"/>
    <n v="4"/>
    <x v="14"/>
  </r>
  <r>
    <n v="3152"/>
    <s v="CA-2016-147830"/>
    <d v="2016-12-15T00:00:00"/>
    <d v="2016-12-18T00:00:00"/>
    <s v="First Class"/>
    <s v="NF-18385"/>
    <s v="Natalie Fritzler"/>
    <s v="Consumer"/>
    <s v="United States"/>
    <s v="Newark"/>
    <s v="Ohio"/>
    <n v="43055"/>
    <x v="3"/>
    <s v="TEC-MA-10000418"/>
    <x v="2"/>
    <s v="Machines"/>
    <s v="Cubify CubeX 3D Printer Double Head Print"/>
    <n v="1799.9939999999999"/>
    <n v="9"/>
    <n v="0.1"/>
    <n v="252"/>
    <n v="4"/>
    <x v="14"/>
    <n v="4"/>
    <x v="14"/>
  </r>
  <r>
    <n v="3153"/>
    <s v="CA-2016-147830"/>
    <d v="2016-12-15T00:00:00"/>
    <d v="2016-12-18T00:00:00"/>
    <s v="First Class"/>
    <s v="NF-18385"/>
    <s v="Natalie Fritzler"/>
    <s v="Consumer"/>
    <s v="United States"/>
    <s v="Newark"/>
    <s v="Ohio"/>
    <n v="43055"/>
    <x v="3"/>
    <s v="TEC-PH-10004908"/>
    <x v="2"/>
    <s v="Phones"/>
    <s v="Panasonic KX TS3282W Corded phone"/>
    <n v="101.988"/>
    <n v="9"/>
    <n v="0.3"/>
    <n v="-27.54"/>
    <n v="4"/>
    <x v="14"/>
    <n v="4"/>
    <x v="14"/>
  </r>
  <r>
    <n v="3154"/>
    <s v="CA-2016-147830"/>
    <d v="2016-12-15T00:00:00"/>
    <d v="2016-12-18T00:00:00"/>
    <s v="First Class"/>
    <s v="NF-18385"/>
    <s v="Natalie Fritzler"/>
    <s v="Consumer"/>
    <s v="United States"/>
    <s v="Newark"/>
    <s v="Ohio"/>
    <n v="43055"/>
    <x v="3"/>
    <s v="FUR-FU-10004091"/>
    <x v="0"/>
    <s v="Furnishings"/>
    <s v="Howard Miller 13&quot; Diameter Goldtone Round Wall Clock"/>
    <n v="262.86399999999998"/>
    <n v="10"/>
    <n v="0"/>
    <n v="39.43"/>
    <n v="4"/>
    <x v="14"/>
    <n v="4"/>
    <x v="14"/>
  </r>
  <r>
    <n v="3155"/>
    <s v="CA-2018-150497"/>
    <d v="2018-07-20T00:00:00"/>
    <d v="2018-07-24T00:00:00"/>
    <s v="Standard Class"/>
    <s v="SM-20950"/>
    <s v="Suzanne McNair"/>
    <s v="Corporate"/>
    <s v="United States"/>
    <s v="Maple Grove"/>
    <s v="Minnesota"/>
    <n v="55369"/>
    <x v="2"/>
    <s v="OFF-BI-10004600"/>
    <x v="1"/>
    <s v="Binders"/>
    <s v="Ibico Ibimaster 300 Manual Binding System"/>
    <n v="735.98"/>
    <n v="10"/>
    <n v="0.2"/>
    <n v="44.16"/>
    <n v="1"/>
    <x v="10"/>
    <n v="3"/>
    <x v="10"/>
  </r>
  <r>
    <n v="3156"/>
    <s v="CA-2015-128986"/>
    <d v="2015-08-03T00:00:00"/>
    <d v="2015-08-05T00:00:00"/>
    <s v="Second Class"/>
    <s v="GH-14410"/>
    <s v="Gary Hansen"/>
    <s v="Home Office"/>
    <s v="United States"/>
    <s v="Glendale"/>
    <s v="Arizona"/>
    <n v="85301"/>
    <x v="1"/>
    <s v="OFF-PA-10001289"/>
    <x v="1"/>
    <s v="Paper"/>
    <s v="White Computer Printout Paper by Universal"/>
    <n v="93.024000000000001"/>
    <n v="3"/>
    <n v="0.3"/>
    <n v="-14.88"/>
    <n v="1"/>
    <x v="9"/>
    <n v="3"/>
    <x v="9"/>
  </r>
  <r>
    <n v="3157"/>
    <s v="CA-2016-139584"/>
    <d v="2016-08-24T00:00:00"/>
    <d v="2016-08-28T00:00:00"/>
    <s v="Standard Class"/>
    <s v="EM-13810"/>
    <s v="Eleni McCrary"/>
    <s v="Corporate"/>
    <s v="United States"/>
    <s v="New York City"/>
    <s v="New York"/>
    <n v="10009"/>
    <x v="3"/>
    <s v="FUR-TA-10001539"/>
    <x v="0"/>
    <s v="Tables"/>
    <s v="Chromcraft Rectangular Conference Tables"/>
    <n v="284.36399999999998"/>
    <n v="3"/>
    <n v="0.2"/>
    <n v="42.65"/>
    <n v="2"/>
    <x v="37"/>
    <n v="3"/>
    <x v="37"/>
  </r>
  <r>
    <n v="3158"/>
    <s v="CA-2016-139584"/>
    <d v="2016-08-24T00:00:00"/>
    <d v="2016-08-28T00:00:00"/>
    <s v="Standard Class"/>
    <s v="EM-13810"/>
    <s v="Eleni McCrary"/>
    <s v="Corporate"/>
    <s v="United States"/>
    <s v="New York City"/>
    <s v="New York"/>
    <n v="10009"/>
    <x v="3"/>
    <s v="TEC-AC-10001266"/>
    <x v="2"/>
    <s v="Accessories"/>
    <s v="Memorex Micro Travel Drive 8 GB"/>
    <n v="26"/>
    <n v="5"/>
    <n v="0"/>
    <n v="5.2"/>
    <n v="2"/>
    <x v="37"/>
    <n v="3"/>
    <x v="37"/>
  </r>
  <r>
    <n v="3159"/>
    <s v="US-2017-162677"/>
    <d v="2017-03-26T00:00:00"/>
    <d v="2017-03-27T00:00:00"/>
    <s v="First Class"/>
    <s v="DB-13210"/>
    <s v="Dean Braden"/>
    <s v="Consumer"/>
    <s v="United States"/>
    <s v="Jacksonville"/>
    <s v="North Carolina"/>
    <n v="28540"/>
    <x v="0"/>
    <s v="OFF-ST-10001291"/>
    <x v="1"/>
    <s v="Storage"/>
    <s v="Tenex Personal Self-Stacking Standard File Box, Black/Gray"/>
    <n v="67.64"/>
    <n v="4"/>
    <n v="0"/>
    <n v="11.5"/>
    <n v="2"/>
    <x v="17"/>
    <n v="1"/>
    <x v="17"/>
  </r>
  <r>
    <n v="3160"/>
    <s v="US-2017-162677"/>
    <d v="2017-03-26T00:00:00"/>
    <d v="2017-03-27T00:00:00"/>
    <s v="First Class"/>
    <s v="DB-13210"/>
    <s v="Dean Braden"/>
    <s v="Consumer"/>
    <s v="United States"/>
    <s v="Jacksonville"/>
    <s v="North Carolina"/>
    <n v="28540"/>
    <x v="0"/>
    <s v="TEC-AC-10001314"/>
    <x v="2"/>
    <s v="Accessories"/>
    <s v="Case Logic 2.4GHz Wireless Keyboard"/>
    <n v="119.976"/>
    <n v="8"/>
    <n v="0"/>
    <n v="41.99"/>
    <n v="2"/>
    <x v="17"/>
    <n v="1"/>
    <x v="17"/>
  </r>
  <r>
    <n v="3161"/>
    <s v="US-2015-150924"/>
    <d v="2015-09-12T00:00:00"/>
    <d v="2015-09-16T00:00:00"/>
    <s v="Second Class"/>
    <s v="PT-19090"/>
    <s v="Pete Takahito"/>
    <s v="Consumer"/>
    <s v="United States"/>
    <s v="Houston"/>
    <s v="Texas"/>
    <n v="77070"/>
    <x v="2"/>
    <s v="OFF-BI-10004040"/>
    <x v="1"/>
    <s v="Binders"/>
    <s v="Wilson Jones Impact Binders"/>
    <n v="5.18"/>
    <n v="9"/>
    <n v="0"/>
    <n v="1.55"/>
    <n v="1"/>
    <x v="30"/>
    <n v="3"/>
    <x v="30"/>
  </r>
  <r>
    <n v="3162"/>
    <s v="CA-2015-153969"/>
    <d v="2015-09-21T00:00:00"/>
    <d v="2015-09-25T00:00:00"/>
    <s v="Standard Class"/>
    <s v="HF-14995"/>
    <s v="Herbert Flentye"/>
    <s v="Consumer"/>
    <s v="United States"/>
    <s v="San Francisco"/>
    <s v="California"/>
    <n v="94109"/>
    <x v="1"/>
    <s v="OFF-EN-10001539"/>
    <x v="1"/>
    <s v="Envelopes"/>
    <s v="Staple envelope"/>
    <n v="15.56"/>
    <n v="1"/>
    <n v="0"/>
    <n v="0.93"/>
    <n v="6"/>
    <x v="30"/>
    <n v="3"/>
    <x v="30"/>
  </r>
  <r>
    <n v="3163"/>
    <s v="CA-2015-153969"/>
    <d v="2015-09-21T00:00:00"/>
    <d v="2015-09-25T00:00:00"/>
    <s v="Standard Class"/>
    <s v="HF-14995"/>
    <s v="Herbert Flentye"/>
    <s v="Consumer"/>
    <s v="United States"/>
    <s v="San Francisco"/>
    <s v="California"/>
    <n v="94109"/>
    <x v="1"/>
    <s v="OFF-EN-10004483"/>
    <x v="1"/>
    <s v="Envelopes"/>
    <s v="#10 White Business Envelopes,4 1/8 x 9 1/2"/>
    <n v="78.349999999999994"/>
    <n v="2"/>
    <n v="0.1"/>
    <n v="5.48"/>
    <n v="6"/>
    <x v="30"/>
    <n v="3"/>
    <x v="30"/>
  </r>
  <r>
    <n v="3164"/>
    <s v="CA-2015-153969"/>
    <d v="2015-09-21T00:00:00"/>
    <d v="2015-09-25T00:00:00"/>
    <s v="Standard Class"/>
    <s v="HF-14995"/>
    <s v="Herbert Flentye"/>
    <s v="Consumer"/>
    <s v="United States"/>
    <s v="San Francisco"/>
    <s v="California"/>
    <n v="94109"/>
    <x v="1"/>
    <s v="OFF-AR-10001615"/>
    <x v="1"/>
    <s v="Art"/>
    <s v="Newell 34"/>
    <n v="59.52"/>
    <n v="8"/>
    <n v="0.3"/>
    <n v="-7.14"/>
    <n v="6"/>
    <x v="30"/>
    <n v="3"/>
    <x v="30"/>
  </r>
  <r>
    <n v="3165"/>
    <s v="CA-2015-153969"/>
    <d v="2015-09-21T00:00:00"/>
    <d v="2015-09-25T00:00:00"/>
    <s v="Standard Class"/>
    <s v="HF-14995"/>
    <s v="Herbert Flentye"/>
    <s v="Consumer"/>
    <s v="United States"/>
    <s v="San Francisco"/>
    <s v="California"/>
    <n v="94109"/>
    <x v="1"/>
    <s v="OFF-PA-10000327"/>
    <x v="1"/>
    <s v="Paper"/>
    <s v="Xerox 1971"/>
    <n v="38.520000000000003"/>
    <n v="9"/>
    <n v="0.1"/>
    <n v="6.16"/>
    <n v="6"/>
    <x v="30"/>
    <n v="3"/>
    <x v="30"/>
  </r>
  <r>
    <n v="3166"/>
    <s v="CA-2015-153969"/>
    <d v="2015-09-21T00:00:00"/>
    <d v="2015-09-25T00:00:00"/>
    <s v="Standard Class"/>
    <s v="HF-14995"/>
    <s v="Herbert Flentye"/>
    <s v="Consumer"/>
    <s v="United States"/>
    <s v="San Francisco"/>
    <s v="California"/>
    <n v="94109"/>
    <x v="1"/>
    <s v="TEC-PH-10001299"/>
    <x v="2"/>
    <s v="Phones"/>
    <s v="Polycom CX300 Desktop Phone USB VoIP phone"/>
    <n v="239.98400000000001"/>
    <n v="6"/>
    <n v="0.3"/>
    <n v="-28.8"/>
    <n v="6"/>
    <x v="30"/>
    <n v="3"/>
    <x v="30"/>
  </r>
  <r>
    <n v="3167"/>
    <s v="CA-2015-153969"/>
    <d v="2015-09-21T00:00:00"/>
    <d v="2015-09-25T00:00:00"/>
    <s v="Standard Class"/>
    <s v="HF-14995"/>
    <s v="Herbert Flentye"/>
    <s v="Consumer"/>
    <s v="United States"/>
    <s v="San Francisco"/>
    <s v="California"/>
    <n v="94109"/>
    <x v="1"/>
    <s v="OFF-PA-10002246"/>
    <x v="1"/>
    <s v="Paper"/>
    <s v="Wirebound Four 2-3/4 x 5 Forms per Page, 400 Sets per Book"/>
    <n v="19.350000000000001"/>
    <n v="5"/>
    <n v="0.1"/>
    <n v="3.48"/>
    <n v="6"/>
    <x v="30"/>
    <n v="3"/>
    <x v="30"/>
  </r>
  <r>
    <n v="3168"/>
    <s v="CA-2017-146682"/>
    <d v="2017-10-29T00:00:00"/>
    <d v="2017-10-31T00:00:00"/>
    <s v="First Class"/>
    <s v="KW-16435"/>
    <s v="Katrina Willman"/>
    <s v="Consumer"/>
    <s v="United States"/>
    <s v="Lansing"/>
    <s v="Michigan"/>
    <n v="48911"/>
    <x v="2"/>
    <s v="FUR-FU-10002671"/>
    <x v="0"/>
    <s v="Furnishings"/>
    <s v="Electrix 20W Halogen Replacement Bulb for Zoom-In Desk Lamp"/>
    <n v="67"/>
    <n v="6"/>
    <n v="0.2"/>
    <n v="10.72"/>
    <n v="1"/>
    <x v="32"/>
    <n v="4"/>
    <x v="32"/>
  </r>
  <r>
    <n v="3169"/>
    <s v="CA-2017-138695"/>
    <d v="2017-05-28T00:00:00"/>
    <d v="2017-06-03T00:00:00"/>
    <s v="Standard Class"/>
    <s v="KC-16675"/>
    <s v="Kimberly Carter"/>
    <s v="Corporate"/>
    <s v="United States"/>
    <s v="Tallahassee"/>
    <s v="Florida"/>
    <n v="32303"/>
    <x v="0"/>
    <s v="FUR-CH-10003833"/>
    <x v="0"/>
    <s v="Chairs"/>
    <s v="Novimex Fabric Task Chair"/>
    <n v="390.27199999999999"/>
    <n v="4"/>
    <n v="0"/>
    <n v="27.32"/>
    <n v="2"/>
    <x v="35"/>
    <n v="2"/>
    <x v="35"/>
  </r>
  <r>
    <n v="3170"/>
    <s v="CA-2017-138695"/>
    <d v="2017-05-28T00:00:00"/>
    <d v="2017-06-03T00:00:00"/>
    <s v="Standard Class"/>
    <s v="KC-16675"/>
    <s v="Kimberly Carter"/>
    <s v="Corporate"/>
    <s v="United States"/>
    <s v="Tallahassee"/>
    <s v="Florida"/>
    <n v="32303"/>
    <x v="0"/>
    <s v="OFF-PA-10001667"/>
    <x v="1"/>
    <s v="Paper"/>
    <s v="Great White Multi-Use Recycled Paper (20Lb. and 84 Bright)"/>
    <n v="62.192"/>
    <n v="8"/>
    <n v="0.1"/>
    <n v="3.73"/>
    <n v="2"/>
    <x v="35"/>
    <n v="2"/>
    <x v="35"/>
  </r>
  <r>
    <n v="3171"/>
    <s v="CA-2018-107461"/>
    <d v="2018-12-21T00:00:00"/>
    <d v="2018-12-26T00:00:00"/>
    <s v="Second Class"/>
    <s v="PK-19075"/>
    <s v="Pete Kriz"/>
    <s v="Consumer"/>
    <s v="United States"/>
    <s v="Columbia"/>
    <s v="South Carolina"/>
    <n v="29203"/>
    <x v="0"/>
    <s v="OFF-BI-10002003"/>
    <x v="1"/>
    <s v="Binders"/>
    <s v="Ibico Presentation Index for Binding Systems"/>
    <n v="23.88"/>
    <n v="3"/>
    <n v="0.1"/>
    <n v="5.73"/>
    <n v="1"/>
    <x v="22"/>
    <n v="4"/>
    <x v="22"/>
  </r>
  <r>
    <n v="3172"/>
    <s v="US-2017-133879"/>
    <d v="2017-03-21T00:00:00"/>
    <d v="2017-03-28T00:00:00"/>
    <s v="Standard Class"/>
    <s v="KT-16465"/>
    <s v="Kean Takahito"/>
    <s v="Consumer"/>
    <s v="United States"/>
    <s v="Chicago"/>
    <s v="Illinois"/>
    <n v="60623"/>
    <x v="2"/>
    <s v="OFF-BI-10004465"/>
    <x v="1"/>
    <s v="Binders"/>
    <s v="Avery Durable Slant Ring Binders"/>
    <n v="3.1680000000000001"/>
    <n v="6"/>
    <n v="0.2"/>
    <n v="0.25"/>
    <n v="3"/>
    <x v="17"/>
    <n v="1"/>
    <x v="17"/>
  </r>
  <r>
    <n v="3173"/>
    <s v="US-2017-133879"/>
    <d v="2017-03-21T00:00:00"/>
    <d v="2017-03-28T00:00:00"/>
    <s v="Standard Class"/>
    <s v="KT-16465"/>
    <s v="Kean Takahito"/>
    <s v="Consumer"/>
    <s v="United States"/>
    <s v="Chicago"/>
    <s v="Illinois"/>
    <n v="60623"/>
    <x v="2"/>
    <s v="FUR-CH-10000665"/>
    <x v="0"/>
    <s v="Chairs"/>
    <s v="Global Airflow Leather Mesh Back Chair, Black"/>
    <n v="528.42999999999995"/>
    <n v="8"/>
    <n v="0.2"/>
    <n v="121.54"/>
    <n v="3"/>
    <x v="17"/>
    <n v="1"/>
    <x v="17"/>
  </r>
  <r>
    <n v="3174"/>
    <s v="US-2017-133879"/>
    <d v="2017-03-21T00:00:00"/>
    <d v="2017-03-28T00:00:00"/>
    <s v="Standard Class"/>
    <s v="KT-16465"/>
    <s v="Kean Takahito"/>
    <s v="Consumer"/>
    <s v="United States"/>
    <s v="Chicago"/>
    <s v="Illinois"/>
    <n v="60623"/>
    <x v="2"/>
    <s v="OFF-AR-10004956"/>
    <x v="1"/>
    <s v="Art"/>
    <s v="Newell 33"/>
    <n v="13.391999999999999"/>
    <n v="8"/>
    <n v="0.2"/>
    <n v="4.55"/>
    <n v="3"/>
    <x v="17"/>
    <n v="1"/>
    <x v="17"/>
  </r>
  <r>
    <n v="3175"/>
    <s v="CA-2018-157483"/>
    <d v="2018-11-11T00:00:00"/>
    <d v="2018-11-18T00:00:00"/>
    <s v="Standard Class"/>
    <s v="EP-13915"/>
    <s v="Emily Phan"/>
    <s v="Consumer"/>
    <s v="United States"/>
    <s v="Detroit"/>
    <s v="Michigan"/>
    <n v="48227"/>
    <x v="2"/>
    <s v="OFF-AR-10004260"/>
    <x v="1"/>
    <s v="Art"/>
    <s v="Boston 1799 Powerhouse Electric Pencil Sharpener"/>
    <n v="181.86"/>
    <n v="3"/>
    <n v="0.2"/>
    <n v="21.82"/>
    <n v="1"/>
    <x v="23"/>
    <n v="4"/>
    <x v="23"/>
  </r>
  <r>
    <n v="3176"/>
    <s v="US-2018-132059"/>
    <d v="2018-09-23T00:00:00"/>
    <d v="2018-09-29T00:00:00"/>
    <s v="Standard Class"/>
    <s v="AP-10915"/>
    <s v="Arthur Prichep"/>
    <s v="Consumer"/>
    <s v="United States"/>
    <s v="Fort Collins"/>
    <s v="Colorado"/>
    <n v="80525"/>
    <x v="1"/>
    <s v="FUR-BO-10001811"/>
    <x v="0"/>
    <s v="Bookcases"/>
    <s v="Atlantic Metals Mobile 5-Shelf Bookcases, Custom Colors"/>
    <n v="180.58799999999999"/>
    <n v="6"/>
    <n v="0"/>
    <n v="18.059999999999999"/>
    <n v="2"/>
    <x v="15"/>
    <n v="3"/>
    <x v="15"/>
  </r>
  <r>
    <n v="3177"/>
    <s v="US-2018-132059"/>
    <d v="2018-09-23T00:00:00"/>
    <d v="2018-09-29T00:00:00"/>
    <s v="Standard Class"/>
    <s v="AP-10915"/>
    <s v="Arthur Prichep"/>
    <s v="Consumer"/>
    <s v="United States"/>
    <s v="Fort Collins"/>
    <s v="Colorado"/>
    <n v="80525"/>
    <x v="1"/>
    <s v="TEC-AC-10003280"/>
    <x v="2"/>
    <s v="Accessories"/>
    <s v="Belkin F8E887 USB Wired Ergonomic Keyboard"/>
    <n v="47.984000000000002"/>
    <n v="6"/>
    <n v="0.2"/>
    <n v="3.36"/>
    <n v="2"/>
    <x v="15"/>
    <n v="3"/>
    <x v="15"/>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n v="18.760000000000002"/>
    <n v="2"/>
    <n v="0.1"/>
    <n v="1.1299999999999999"/>
    <n v="1"/>
    <x v="15"/>
    <n v="3"/>
    <x v="15"/>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n v="20.94"/>
    <n v="4"/>
    <n v="0.1"/>
    <n v="1.26"/>
    <n v="3"/>
    <x v="22"/>
    <n v="4"/>
    <x v="22"/>
  </r>
  <r>
    <n v="3180"/>
    <s v="CA-2018-105235"/>
    <d v="2018-12-05T00:00:00"/>
    <d v="2018-12-11T00:00:00"/>
    <s v="Standard Class"/>
    <s v="SM-20950"/>
    <s v="Suzanne McNair"/>
    <s v="Corporate"/>
    <s v="United States"/>
    <s v="New York City"/>
    <s v="New York"/>
    <n v="10011"/>
    <x v="3"/>
    <s v="FUR-FU-10000521"/>
    <x v="0"/>
    <s v="Furnishings"/>
    <s v="Seth Thomas 14&quot; Putty-Colored Wall Clock"/>
    <n v="58.68"/>
    <n v="7"/>
    <n v="0"/>
    <n v="12.32"/>
    <n v="3"/>
    <x v="22"/>
    <n v="4"/>
    <x v="22"/>
  </r>
  <r>
    <n v="3181"/>
    <s v="CA-2018-105235"/>
    <d v="2018-12-05T00:00:00"/>
    <d v="2018-12-11T00:00:00"/>
    <s v="Standard Class"/>
    <s v="SM-20950"/>
    <s v="Suzanne McNair"/>
    <s v="Corporate"/>
    <s v="United States"/>
    <s v="New York City"/>
    <s v="New York"/>
    <n v="10011"/>
    <x v="3"/>
    <s v="OFF-AP-10001271"/>
    <x v="1"/>
    <s v="Appliances"/>
    <s v="Eureka The Boss Cordless Rechargeable Stick Vac"/>
    <n v="254.9"/>
    <n v="9"/>
    <n v="0.2"/>
    <n v="15.29"/>
    <n v="3"/>
    <x v="22"/>
    <n v="4"/>
    <x v="22"/>
  </r>
  <r>
    <n v="3182"/>
    <s v="CA-2018-152912"/>
    <d v="2018-11-09T00:00:00"/>
    <d v="2018-11-12T00:00:00"/>
    <s v="Second Class"/>
    <s v="BM-11650"/>
    <s v="Brian Moss"/>
    <s v="Corporate"/>
    <s v="United States"/>
    <s v="Columbia"/>
    <s v="Maryland"/>
    <n v="21044"/>
    <x v="3"/>
    <s v="OFF-BI-10004728"/>
    <x v="1"/>
    <s v="Binders"/>
    <s v="Wilson Jones Turn Tabs Binder Tool for Ring Binders"/>
    <n v="9.64"/>
    <n v="10"/>
    <n v="0.3"/>
    <n v="-0.87"/>
    <n v="4"/>
    <x v="23"/>
    <n v="4"/>
    <x v="23"/>
  </r>
  <r>
    <n v="3183"/>
    <s v="CA-2018-152912"/>
    <d v="2018-11-09T00:00:00"/>
    <d v="2018-11-12T00:00:00"/>
    <s v="Second Class"/>
    <s v="BM-11650"/>
    <s v="Brian Moss"/>
    <s v="Corporate"/>
    <s v="United States"/>
    <s v="Columbia"/>
    <s v="Maryland"/>
    <n v="21044"/>
    <x v="3"/>
    <s v="TEC-AC-10004666"/>
    <x v="2"/>
    <s v="Accessories"/>
    <s v="MaxellÂ iVDR EX 500GB Cartridge"/>
    <n v="826.62"/>
    <n v="2"/>
    <n v="0"/>
    <n v="289.32"/>
    <n v="4"/>
    <x v="23"/>
    <n v="4"/>
    <x v="23"/>
  </r>
  <r>
    <n v="3184"/>
    <s v="CA-2018-152912"/>
    <d v="2018-11-09T00:00:00"/>
    <d v="2018-11-12T00:00:00"/>
    <s v="Second Class"/>
    <s v="BM-11650"/>
    <s v="Brian Moss"/>
    <s v="Corporate"/>
    <s v="United States"/>
    <s v="Columbia"/>
    <s v="Maryland"/>
    <n v="21044"/>
    <x v="3"/>
    <s v="OFF-ST-10003208"/>
    <x v="1"/>
    <s v="Storage"/>
    <s v="Adjustable Depth Letter/Legal Cart"/>
    <n v="1633.14"/>
    <n v="3"/>
    <n v="0"/>
    <n v="310.3"/>
    <n v="4"/>
    <x v="23"/>
    <n v="4"/>
    <x v="23"/>
  </r>
  <r>
    <n v="3185"/>
    <s v="CA-2018-152912"/>
    <d v="2018-11-09T00:00:00"/>
    <d v="2018-11-12T00:00:00"/>
    <s v="Second Class"/>
    <s v="BM-11650"/>
    <s v="Brian Moss"/>
    <s v="Corporate"/>
    <s v="United States"/>
    <s v="Columbia"/>
    <s v="Maryland"/>
    <n v="21044"/>
    <x v="3"/>
    <s v="OFF-ST-10003208"/>
    <x v="1"/>
    <s v="Storage"/>
    <s v="Adjustable Depth Letter/Legal Cart"/>
    <n v="544.38"/>
    <n v="5"/>
    <n v="0.2"/>
    <n v="130.65"/>
    <n v="4"/>
    <x v="23"/>
    <n v="4"/>
    <x v="23"/>
  </r>
  <r>
    <n v="3186"/>
    <s v="CA-2015-123498"/>
    <d v="2015-11-07T00:00:00"/>
    <d v="2015-11-09T00:00:00"/>
    <s v="First Class"/>
    <s v="TC-20980"/>
    <s v="Tamara Chand"/>
    <s v="Corporate"/>
    <s v="United States"/>
    <s v="Houston"/>
    <s v="Texas"/>
    <n v="77041"/>
    <x v="2"/>
    <s v="OFF-BI-10000632"/>
    <x v="1"/>
    <s v="Binders"/>
    <s v="Satellite Sectional Post Binders"/>
    <n v="26.045999999999999"/>
    <n v="10"/>
    <n v="0.1"/>
    <n v="5.47"/>
    <n v="2"/>
    <x v="7"/>
    <n v="4"/>
    <x v="7"/>
  </r>
  <r>
    <n v="3187"/>
    <s v="CA-2015-123498"/>
    <d v="2015-11-07T00:00:00"/>
    <d v="2015-11-09T00:00:00"/>
    <s v="First Class"/>
    <s v="TC-20980"/>
    <s v="Tamara Chand"/>
    <s v="Corporate"/>
    <s v="United States"/>
    <s v="Houston"/>
    <s v="Texas"/>
    <n v="77041"/>
    <x v="2"/>
    <s v="OFF-EN-10004773"/>
    <x v="1"/>
    <s v="Envelopes"/>
    <s v="Staple envelope"/>
    <n v="74.352000000000004"/>
    <n v="2"/>
    <n v="0.3"/>
    <n v="-21.56"/>
    <n v="2"/>
    <x v="7"/>
    <n v="4"/>
    <x v="7"/>
  </r>
  <r>
    <n v="3188"/>
    <s v="CA-2018-159352"/>
    <d v="2018-03-12T00:00:00"/>
    <d v="2018-03-17T00:00:00"/>
    <s v="Standard Class"/>
    <s v="KB-16585"/>
    <s v="Ken Black"/>
    <s v="Corporate"/>
    <s v="United States"/>
    <s v="Lowell"/>
    <s v="Massachusetts"/>
    <n v="1852"/>
    <x v="3"/>
    <s v="TEC-PH-10004700"/>
    <x v="2"/>
    <s v="Phones"/>
    <s v="PowerGen Dual USB Car Charger"/>
    <n v="69.930000000000007"/>
    <n v="1"/>
    <n v="0"/>
    <n v="4.2"/>
    <n v="1"/>
    <x v="42"/>
    <n v="1"/>
    <x v="42"/>
  </r>
  <r>
    <n v="3189"/>
    <s v="US-2018-146416"/>
    <d v="2018-10-20T00:00:00"/>
    <d v="2018-10-22T00:00:00"/>
    <s v="Second Class"/>
    <s v="JE-16165"/>
    <s v="Justin Ellison"/>
    <s v="Corporate"/>
    <s v="United States"/>
    <s v="Woodland"/>
    <s v="California"/>
    <n v="95695"/>
    <x v="1"/>
    <s v="OFF-LA-10003714"/>
    <x v="1"/>
    <s v="Labels"/>
    <s v="Avery 510"/>
    <n v="3.75"/>
    <n v="8"/>
    <n v="0"/>
    <n v="0.38"/>
    <n v="2"/>
    <x v="13"/>
    <n v="4"/>
    <x v="13"/>
  </r>
  <r>
    <n v="3190"/>
    <s v="US-2018-146416"/>
    <d v="2018-10-20T00:00:00"/>
    <d v="2018-10-22T00:00:00"/>
    <s v="Second Class"/>
    <s v="JE-16165"/>
    <s v="Justin Ellison"/>
    <s v="Corporate"/>
    <s v="United States"/>
    <s v="Woodland"/>
    <s v="California"/>
    <n v="95695"/>
    <x v="1"/>
    <s v="OFF-BI-10001787"/>
    <x v="1"/>
    <s v="Binders"/>
    <s v="Wilson Jones Four-Pocket Poly Binders"/>
    <n v="20.928000000000001"/>
    <n v="1"/>
    <n v="0.1"/>
    <n v="6.07"/>
    <n v="2"/>
    <x v="13"/>
    <n v="4"/>
    <x v="13"/>
  </r>
  <r>
    <n v="3191"/>
    <s v="US-2016-163783"/>
    <d v="2016-12-27T00:00:00"/>
    <d v="2017-01-01T00:00:00"/>
    <s v="Standard Class"/>
    <s v="DR-12940"/>
    <s v="Daniel Raglin"/>
    <s v="Home Office"/>
    <s v="United States"/>
    <s v="Chicago"/>
    <s v="Illinois"/>
    <n v="60610"/>
    <x v="2"/>
    <s v="OFF-ST-10002957"/>
    <x v="1"/>
    <s v="Storage"/>
    <s v="Sterilite Show Offs Storage Containers"/>
    <n v="12.672000000000001"/>
    <n v="3"/>
    <n v="0.3"/>
    <n v="-1.1399999999999999"/>
    <n v="1"/>
    <x v="14"/>
    <n v="4"/>
    <x v="14"/>
  </r>
  <r>
    <n v="3192"/>
    <s v="CA-2018-123981"/>
    <d v="2018-10-02T00:00:00"/>
    <d v="2018-10-08T00:00:00"/>
    <s v="Standard Class"/>
    <s v="RW-19630"/>
    <s v="Rob Williams"/>
    <s v="Corporate"/>
    <s v="United States"/>
    <s v="New York City"/>
    <s v="New York"/>
    <n v="10035"/>
    <x v="3"/>
    <s v="TEC-PH-10002115"/>
    <x v="2"/>
    <s v="Phones"/>
    <s v="Plantronics 81402"/>
    <n v="65.989999999999995"/>
    <n v="5"/>
    <n v="0.1"/>
    <n v="3.96"/>
    <n v="1"/>
    <x v="13"/>
    <n v="4"/>
    <x v="13"/>
  </r>
  <r>
    <n v="3193"/>
    <s v="CA-2018-158953"/>
    <d v="2018-06-04T00:00:00"/>
    <d v="2018-06-08T00:00:00"/>
    <s v="Standard Class"/>
    <s v="ML-18040"/>
    <s v="Michelle Lonsdale"/>
    <s v="Corporate"/>
    <s v="United States"/>
    <s v="Missouri City"/>
    <s v="Texas"/>
    <n v="77489"/>
    <x v="2"/>
    <s v="OFF-BI-10002557"/>
    <x v="1"/>
    <s v="Binders"/>
    <s v="Presstex Flexible Ring Binders"/>
    <n v="6.37"/>
    <n v="8"/>
    <n v="0.3"/>
    <n v="-1.85"/>
    <n v="1"/>
    <x v="27"/>
    <n v="2"/>
    <x v="27"/>
  </r>
  <r>
    <n v="3194"/>
    <s v="CA-2015-165428"/>
    <d v="2015-09-01T00:00:00"/>
    <d v="2015-09-04T00:00:00"/>
    <s v="First Class"/>
    <s v="JL-15130"/>
    <s v="Jack Lebron"/>
    <s v="Consumer"/>
    <s v="United States"/>
    <s v="Houston"/>
    <s v="Texas"/>
    <n v="77036"/>
    <x v="2"/>
    <s v="OFF-BI-10002949"/>
    <x v="1"/>
    <s v="Binders"/>
    <s v="Prestige Round Ring Binders"/>
    <n v="3.6480000000000001"/>
    <n v="8"/>
    <n v="0"/>
    <n v="1.02"/>
    <n v="2"/>
    <x v="30"/>
    <n v="3"/>
    <x v="30"/>
  </r>
  <r>
    <n v="3195"/>
    <s v="CA-2015-165428"/>
    <d v="2015-09-01T00:00:00"/>
    <d v="2015-09-04T00:00:00"/>
    <s v="First Class"/>
    <s v="JL-15130"/>
    <s v="Jack Lebron"/>
    <s v="Consumer"/>
    <s v="United States"/>
    <s v="Houston"/>
    <s v="Texas"/>
    <n v="77036"/>
    <x v="2"/>
    <s v="OFF-PA-10004100"/>
    <x v="1"/>
    <s v="Paper"/>
    <s v="Xerox 216"/>
    <n v="31.103999999999999"/>
    <n v="1"/>
    <n v="0.1"/>
    <n v="3.42"/>
    <n v="2"/>
    <x v="30"/>
    <n v="3"/>
    <x v="30"/>
  </r>
  <r>
    <n v="3196"/>
    <s v="CA-2017-169026"/>
    <d v="2017-08-08T00:00:00"/>
    <d v="2017-08-13T00:00:00"/>
    <s v="Standard Class"/>
    <s v="CM-12655"/>
    <s v="Corinna Mitchell"/>
    <s v="Home Office"/>
    <s v="United States"/>
    <s v="Jackson"/>
    <s v="Mississippi"/>
    <n v="39212"/>
    <x v="0"/>
    <s v="OFF-FA-10001883"/>
    <x v="1"/>
    <s v="Fasteners"/>
    <s v="Alliance Super-Size Bands, Assorted Sizes"/>
    <n v="23.34"/>
    <n v="3"/>
    <n v="0"/>
    <n v="3.27"/>
    <n v="1"/>
    <x v="28"/>
    <n v="3"/>
    <x v="28"/>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n v="29.97"/>
    <n v="5"/>
    <n v="0.1"/>
    <n v="7.19"/>
    <n v="1"/>
    <x v="10"/>
    <n v="3"/>
    <x v="10"/>
  </r>
  <r>
    <n v="3198"/>
    <s v="CA-2016-149384"/>
    <d v="2016-07-10T00:00:00"/>
    <d v="2016-07-10T00:00:00"/>
    <s v="Same Day"/>
    <s v="EH-13945"/>
    <s v="Eric Hoffmann"/>
    <s v="Consumer"/>
    <s v="United States"/>
    <s v="Tempe"/>
    <s v="Arizona"/>
    <n v="85281"/>
    <x v="1"/>
    <s v="OFF-BI-10003196"/>
    <x v="1"/>
    <s v="Binders"/>
    <s v="Accohide Poly Flexible Ring Binders"/>
    <n v="3.3660000000000001"/>
    <n v="9"/>
    <n v="0"/>
    <n v="0.34"/>
    <n v="1"/>
    <x v="38"/>
    <n v="3"/>
    <x v="38"/>
  </r>
  <r>
    <n v="3199"/>
    <s v="CA-2015-131527"/>
    <d v="2015-12-01T00:00:00"/>
    <d v="2015-12-07T00:00:00"/>
    <s v="Standard Class"/>
    <s v="TB-21280"/>
    <s v="Toby Braunhardt"/>
    <s v="Consumer"/>
    <s v="United States"/>
    <s v="Jacksonville"/>
    <s v="North Carolina"/>
    <n v="28540"/>
    <x v="0"/>
    <s v="TEC-PH-10001644"/>
    <x v="2"/>
    <s v="Phones"/>
    <s v="BlueLounge Milo Smartphone Stand, White/Metallic"/>
    <n v="95.968000000000004"/>
    <n v="5"/>
    <n v="0.3"/>
    <n v="-7.68"/>
    <n v="1"/>
    <x v="20"/>
    <n v="4"/>
    <x v="20"/>
  </r>
  <r>
    <n v="3200"/>
    <s v="CA-2018-164000"/>
    <d v="2018-12-18T00:00:00"/>
    <d v="2018-12-22T00:00:00"/>
    <s v="Standard Class"/>
    <s v="AH-10030"/>
    <s v="Aaron Hawkins"/>
    <s v="Corporate"/>
    <s v="United States"/>
    <s v="Philadelphia"/>
    <s v="Pennsylvania"/>
    <n v="19134"/>
    <x v="3"/>
    <s v="OFF-AR-10003183"/>
    <x v="1"/>
    <s v="Art"/>
    <s v="Avery Fluorescent Highlighter Four-Color Set"/>
    <n v="18.704000000000001"/>
    <n v="10"/>
    <n v="0.1"/>
    <n v="1.1200000000000001"/>
    <n v="1"/>
    <x v="22"/>
    <n v="4"/>
    <x v="22"/>
  </r>
  <r>
    <n v="3201"/>
    <s v="CA-2015-164224"/>
    <d v="2015-05-18T00:00:00"/>
    <d v="2015-05-20T00:00:00"/>
    <s v="Second Class"/>
    <s v="TT-21070"/>
    <s v="Ted Trevino"/>
    <s v="Consumer"/>
    <s v="United States"/>
    <s v="Akron"/>
    <s v="Ohio"/>
    <n v="44312"/>
    <x v="3"/>
    <s v="FUR-FU-10000308"/>
    <x v="0"/>
    <s v="Furnishings"/>
    <s v="Deflect-o Glass Clear Studded Chair Mats"/>
    <n v="149.232"/>
    <n v="5"/>
    <n v="0"/>
    <n v="16.420000000000002"/>
    <n v="2"/>
    <x v="8"/>
    <n v="2"/>
    <x v="8"/>
  </r>
  <r>
    <n v="3202"/>
    <s v="CA-2015-164224"/>
    <d v="2015-05-18T00:00:00"/>
    <d v="2015-05-20T00:00:00"/>
    <s v="Second Class"/>
    <s v="TT-21070"/>
    <s v="Ted Trevino"/>
    <s v="Consumer"/>
    <s v="United States"/>
    <s v="Akron"/>
    <s v="Ohio"/>
    <n v="44312"/>
    <x v="3"/>
    <s v="OFF-PA-10001526"/>
    <x v="1"/>
    <s v="Paper"/>
    <s v="Xerox 1949"/>
    <n v="15.936"/>
    <n v="8"/>
    <n v="0"/>
    <n v="5.26"/>
    <n v="2"/>
    <x v="8"/>
    <n v="2"/>
    <x v="8"/>
  </r>
  <r>
    <n v="3203"/>
    <s v="CA-2015-158372"/>
    <d v="2015-11-10T00:00:00"/>
    <d v="2015-11-16T00:00:00"/>
    <s v="Standard Class"/>
    <s v="RD-19900"/>
    <s v="Ruben Dartt"/>
    <s v="Consumer"/>
    <s v="United States"/>
    <s v="San Diego"/>
    <s v="California"/>
    <n v="92037"/>
    <x v="1"/>
    <s v="TEC-PH-10002103"/>
    <x v="2"/>
    <s v="Phones"/>
    <s v="Jabra SPEAK 410"/>
    <n v="601.53599999999994"/>
    <n v="4"/>
    <n v="0.1"/>
    <n v="42.11"/>
    <n v="6"/>
    <x v="7"/>
    <n v="4"/>
    <x v="7"/>
  </r>
  <r>
    <n v="3204"/>
    <s v="CA-2015-158372"/>
    <d v="2015-11-10T00:00:00"/>
    <d v="2015-11-16T00:00:00"/>
    <s v="Standard Class"/>
    <s v="RD-19900"/>
    <s v="Ruben Dartt"/>
    <s v="Consumer"/>
    <s v="United States"/>
    <s v="San Diego"/>
    <s v="California"/>
    <n v="92037"/>
    <x v="1"/>
    <s v="TEC-AC-10004209"/>
    <x v="2"/>
    <s v="Accessories"/>
    <s v="Memorex Froggy Flash Drive 4 GB"/>
    <n v="10.99"/>
    <n v="3"/>
    <n v="0"/>
    <n v="3.08"/>
    <n v="6"/>
    <x v="7"/>
    <n v="4"/>
    <x v="7"/>
  </r>
  <r>
    <n v="3205"/>
    <s v="CA-2015-158372"/>
    <d v="2015-11-10T00:00:00"/>
    <d v="2015-11-16T00:00:00"/>
    <s v="Standard Class"/>
    <s v="RD-19900"/>
    <s v="Ruben Dartt"/>
    <s v="Consumer"/>
    <s v="United States"/>
    <s v="San Diego"/>
    <s v="California"/>
    <n v="92037"/>
    <x v="1"/>
    <s v="FUR-FU-10000397"/>
    <x v="0"/>
    <s v="Furnishings"/>
    <s v="Luxo Economy Swing Arm Lamp"/>
    <n v="39.880000000000003"/>
    <n v="7"/>
    <n v="0"/>
    <n v="6.38"/>
    <n v="6"/>
    <x v="7"/>
    <n v="4"/>
    <x v="7"/>
  </r>
  <r>
    <n v="3206"/>
    <s v="CA-2015-158372"/>
    <d v="2015-11-10T00:00:00"/>
    <d v="2015-11-16T00:00:00"/>
    <s v="Standard Class"/>
    <s v="RD-19900"/>
    <s v="Ruben Dartt"/>
    <s v="Consumer"/>
    <s v="United States"/>
    <s v="San Diego"/>
    <s v="California"/>
    <n v="92037"/>
    <x v="1"/>
    <s v="OFF-PA-10002137"/>
    <x v="1"/>
    <s v="Paper"/>
    <s v="Southworth 100% RÃ©sumÃ© Paper, 24lb."/>
    <n v="62.24"/>
    <n v="4"/>
    <n v="0"/>
    <n v="4.9800000000000004"/>
    <n v="6"/>
    <x v="7"/>
    <n v="4"/>
    <x v="7"/>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n v="53.2"/>
    <n v="6"/>
    <n v="0"/>
    <n v="7.45"/>
    <n v="6"/>
    <x v="7"/>
    <n v="4"/>
    <x v="7"/>
  </r>
  <r>
    <n v="3208"/>
    <s v="CA-2015-158372"/>
    <d v="2015-11-10T00:00:00"/>
    <d v="2015-11-16T00:00:00"/>
    <s v="Standard Class"/>
    <s v="RD-19900"/>
    <s v="Ruben Dartt"/>
    <s v="Consumer"/>
    <s v="United States"/>
    <s v="San Diego"/>
    <s v="California"/>
    <n v="92037"/>
    <x v="1"/>
    <s v="OFF-LA-10000407"/>
    <x v="1"/>
    <s v="Labels"/>
    <s v="Avery White Multi-Purpose Labels"/>
    <n v="39.840000000000003"/>
    <n v="8"/>
    <n v="0"/>
    <n v="11.55"/>
    <n v="6"/>
    <x v="7"/>
    <n v="4"/>
    <x v="7"/>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n v="349.95"/>
    <n v="10"/>
    <n v="0.3"/>
    <n v="-108.48"/>
    <n v="2"/>
    <x v="12"/>
    <n v="1"/>
    <x v="12"/>
  </r>
  <r>
    <n v="3210"/>
    <s v="CA-2017-108882"/>
    <d v="2017-01-09T00:00:00"/>
    <d v="2017-01-15T00:00:00"/>
    <s v="Standard Class"/>
    <s v="LA-16780"/>
    <s v="Laura Armstrong"/>
    <s v="Corporate"/>
    <s v="United States"/>
    <s v="Fresno"/>
    <s v="California"/>
    <n v="93727"/>
    <x v="1"/>
    <s v="TEC-PH-10002726"/>
    <x v="2"/>
    <s v="Phones"/>
    <s v="netTALK DUO VoIP Telephone Service"/>
    <n v="377.928"/>
    <n v="4"/>
    <n v="0.1"/>
    <n v="113.38"/>
    <n v="2"/>
    <x v="12"/>
    <n v="1"/>
    <x v="12"/>
  </r>
  <r>
    <n v="3211"/>
    <s v="US-2018-108245"/>
    <d v="2018-09-22T00:00:00"/>
    <d v="2018-09-27T00:00:00"/>
    <s v="Standard Class"/>
    <s v="SH-19975"/>
    <s v="Sally Hughsby"/>
    <s v="Corporate"/>
    <s v="United States"/>
    <s v="Pearland"/>
    <s v="Texas"/>
    <n v="77581"/>
    <x v="2"/>
    <s v="OFF-EN-10001415"/>
    <x v="1"/>
    <s v="Envelopes"/>
    <s v="Staple envelope"/>
    <n v="13.391999999999999"/>
    <n v="6"/>
    <n v="0.1"/>
    <n v="4.55"/>
    <n v="2"/>
    <x v="15"/>
    <n v="3"/>
    <x v="15"/>
  </r>
  <r>
    <n v="3212"/>
    <s v="US-2018-108245"/>
    <d v="2018-09-22T00:00:00"/>
    <d v="2018-09-27T00:00:00"/>
    <s v="Standard Class"/>
    <s v="SH-19975"/>
    <s v="Sally Hughsby"/>
    <s v="Corporate"/>
    <s v="United States"/>
    <s v="Pearland"/>
    <s v="Texas"/>
    <n v="77581"/>
    <x v="2"/>
    <s v="OFF-BI-10000773"/>
    <x v="1"/>
    <s v="Binders"/>
    <s v="Insertable Tab Post Binder Dividers"/>
    <n v="11.228"/>
    <n v="3"/>
    <n v="0"/>
    <n v="3.48"/>
    <n v="2"/>
    <x v="15"/>
    <n v="3"/>
    <x v="15"/>
  </r>
  <r>
    <n v="3213"/>
    <s v="CA-2015-142314"/>
    <d v="2015-12-23T00:00:00"/>
    <d v="2015-12-28T00:00:00"/>
    <s v="Standard Class"/>
    <s v="SF-20200"/>
    <s v="Sarah Foster"/>
    <s v="Consumer"/>
    <s v="United States"/>
    <s v="Richmond"/>
    <s v="Indiana"/>
    <n v="47374"/>
    <x v="2"/>
    <s v="OFF-AP-10002350"/>
    <x v="1"/>
    <s v="Appliances"/>
    <s v="Belkin F9H710-06 7 Outlet SurgeMaster Surge Protector"/>
    <n v="207.24"/>
    <n v="10"/>
    <n v="0.2"/>
    <n v="14.51"/>
    <n v="1"/>
    <x v="20"/>
    <n v="4"/>
    <x v="20"/>
  </r>
  <r>
    <n v="3214"/>
    <s v="CA-2017-132409"/>
    <d v="2017-05-26T00:00:00"/>
    <d v="2017-06-01T00:00:00"/>
    <s v="Standard Class"/>
    <s v="TH-21235"/>
    <s v="Tiffany House"/>
    <s v="Corporate"/>
    <s v="United States"/>
    <s v="Philadelphia"/>
    <s v="Pennsylvania"/>
    <n v="19134"/>
    <x v="3"/>
    <s v="OFF-AR-10001919"/>
    <x v="1"/>
    <s v="Art"/>
    <s v="OIC #2 Pencils, Medium Soft"/>
    <n v="1.504"/>
    <n v="9"/>
    <n v="0.3"/>
    <n v="-0.51"/>
    <n v="2"/>
    <x v="35"/>
    <n v="2"/>
    <x v="35"/>
  </r>
  <r>
    <n v="3215"/>
    <s v="CA-2017-132409"/>
    <d v="2017-05-26T00:00:00"/>
    <d v="2017-06-01T00:00:00"/>
    <s v="Standard Class"/>
    <s v="TH-21235"/>
    <s v="Tiffany House"/>
    <s v="Corporate"/>
    <s v="United States"/>
    <s v="Philadelphia"/>
    <s v="Pennsylvania"/>
    <n v="19134"/>
    <x v="3"/>
    <s v="OFF-AP-10002082"/>
    <x v="1"/>
    <s v="Appliances"/>
    <s v="Holmes HEPA Air Purifier"/>
    <n v="34.847999999999999"/>
    <n v="7"/>
    <n v="0.2"/>
    <n v="3.83"/>
    <n v="2"/>
    <x v="35"/>
    <n v="2"/>
    <x v="35"/>
  </r>
  <r>
    <n v="3216"/>
    <s v="CA-2018-150189"/>
    <d v="2018-07-08T00:00:00"/>
    <d v="2018-07-10T00:00:00"/>
    <s v="First Class"/>
    <s v="VG-21790"/>
    <s v="Vivek Gonzalez"/>
    <s v="Consumer"/>
    <s v="United States"/>
    <s v="San Mateo"/>
    <s v="California"/>
    <n v="94403"/>
    <x v="1"/>
    <s v="OFF-LA-10002762"/>
    <x v="1"/>
    <s v="Labels"/>
    <s v="Avery 485"/>
    <n v="75.180000000000007"/>
    <n v="9"/>
    <n v="0"/>
    <n v="24.06"/>
    <n v="1"/>
    <x v="10"/>
    <n v="3"/>
    <x v="10"/>
  </r>
  <r>
    <n v="3217"/>
    <s v="CA-2015-114433"/>
    <d v="2015-05-13T00:00:00"/>
    <d v="2015-05-17T00:00:00"/>
    <s v="Standard Class"/>
    <s v="NP-18325"/>
    <s v="Naresj Patel"/>
    <s v="Consumer"/>
    <s v="United States"/>
    <s v="Oakland"/>
    <s v="California"/>
    <n v="94601"/>
    <x v="1"/>
    <s v="TEC-AC-10002800"/>
    <x v="2"/>
    <s v="Accessories"/>
    <s v="Plantronics Audio 478 Stereo USB Headset"/>
    <n v="149.97"/>
    <n v="10"/>
    <n v="0"/>
    <n v="41.99"/>
    <n v="1"/>
    <x v="8"/>
    <n v="2"/>
    <x v="8"/>
  </r>
  <r>
    <n v="3218"/>
    <s v="CA-2018-104640"/>
    <d v="2018-11-10T00:00:00"/>
    <d v="2018-11-16T00:00:00"/>
    <s v="Standard Class"/>
    <s v="FH-14275"/>
    <s v="Frank Hawley"/>
    <s v="Corporate"/>
    <s v="United States"/>
    <s v="New York City"/>
    <s v="New York"/>
    <n v="10024"/>
    <x v="3"/>
    <s v="OFF-BI-10003925"/>
    <x v="1"/>
    <s v="Binders"/>
    <s v="Fellowes PB300 Plastic Comb Binding Machine"/>
    <n v="931.17600000000004"/>
    <n v="9"/>
    <n v="0.2"/>
    <n v="195.55"/>
    <n v="2"/>
    <x v="23"/>
    <n v="4"/>
    <x v="23"/>
  </r>
  <r>
    <n v="3219"/>
    <s v="CA-2018-104640"/>
    <d v="2018-11-10T00:00:00"/>
    <d v="2018-11-16T00:00:00"/>
    <s v="Standard Class"/>
    <s v="FH-14275"/>
    <s v="Frank Hawley"/>
    <s v="Corporate"/>
    <s v="United States"/>
    <s v="New York City"/>
    <s v="New York"/>
    <n v="10024"/>
    <x v="3"/>
    <s v="TEC-PH-10002200"/>
    <x v="2"/>
    <s v="Phones"/>
    <s v="Aastra 6757i CT Wireless VoIP phone"/>
    <n v="430.88"/>
    <n v="10"/>
    <n v="0.3"/>
    <n v="-116.34"/>
    <n v="2"/>
    <x v="23"/>
    <n v="4"/>
    <x v="23"/>
  </r>
  <r>
    <n v="3220"/>
    <s v="US-2016-137008"/>
    <d v="2016-10-02T00:00:00"/>
    <d v="2016-10-08T00:00:00"/>
    <s v="Standard Class"/>
    <s v="JP-15460"/>
    <s v="Jennifer Patt"/>
    <s v="Corporate"/>
    <s v="United States"/>
    <s v="Lakewood"/>
    <s v="New Jersey"/>
    <n v="8701"/>
    <x v="3"/>
    <s v="OFF-PA-10001295"/>
    <x v="1"/>
    <s v="Paper"/>
    <s v="Computer Printout Paper with Letter-Trim Perforations"/>
    <n v="94.85"/>
    <n v="5"/>
    <n v="0.1"/>
    <n v="13.28"/>
    <n v="3"/>
    <x v="2"/>
    <n v="4"/>
    <x v="2"/>
  </r>
  <r>
    <n v="3221"/>
    <s v="US-2016-137008"/>
    <d v="2016-10-02T00:00:00"/>
    <d v="2016-10-08T00:00:00"/>
    <s v="Standard Class"/>
    <s v="JP-15460"/>
    <s v="Jennifer Patt"/>
    <s v="Corporate"/>
    <s v="United States"/>
    <s v="Lakewood"/>
    <s v="New Jersey"/>
    <n v="8701"/>
    <x v="3"/>
    <s v="OFF-EN-10002500"/>
    <x v="1"/>
    <s v="Envelopes"/>
    <s v="Globe Weis Peel &amp; Seel First Class Envelopes"/>
    <n v="51.12"/>
    <n v="7"/>
    <n v="0.1"/>
    <n v="13.8"/>
    <n v="3"/>
    <x v="2"/>
    <n v="4"/>
    <x v="2"/>
  </r>
  <r>
    <n v="3222"/>
    <s v="US-2016-137008"/>
    <d v="2016-10-02T00:00:00"/>
    <d v="2016-10-08T00:00:00"/>
    <s v="Standard Class"/>
    <s v="JP-15460"/>
    <s v="Jennifer Patt"/>
    <s v="Corporate"/>
    <s v="United States"/>
    <s v="Lakewood"/>
    <s v="New Jersey"/>
    <n v="8701"/>
    <x v="3"/>
    <s v="TEC-AC-10000892"/>
    <x v="2"/>
    <s v="Accessories"/>
    <s v="NETGEAR N750 Dual Band Wi-Fi Gigabit Router"/>
    <n v="90"/>
    <n v="2"/>
    <n v="0"/>
    <n v="25.2"/>
    <n v="3"/>
    <x v="2"/>
    <n v="4"/>
    <x v="2"/>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n v="9.4079999999999995"/>
    <n v="5"/>
    <n v="0.2"/>
    <n v="0.94"/>
    <n v="7"/>
    <x v="18"/>
    <n v="4"/>
    <x v="18"/>
  </r>
  <r>
    <n v="3224"/>
    <s v="CA-2015-108189"/>
    <d v="2015-10-02T00:00:00"/>
    <d v="2015-10-05T00:00:00"/>
    <s v="First Class"/>
    <s v="ES-14080"/>
    <s v="Erin Smith"/>
    <s v="Corporate"/>
    <s v="United States"/>
    <s v="Tempe"/>
    <s v="Arizona"/>
    <n v="85281"/>
    <x v="1"/>
    <s v="OFF-FA-10000735"/>
    <x v="1"/>
    <s v="Fasteners"/>
    <s v="Staples"/>
    <n v="4.6719999999999997"/>
    <n v="6"/>
    <n v="0.3"/>
    <n v="-1.31"/>
    <n v="7"/>
    <x v="18"/>
    <n v="4"/>
    <x v="18"/>
  </r>
  <r>
    <n v="3225"/>
    <s v="CA-2015-108189"/>
    <d v="2015-10-02T00:00:00"/>
    <d v="2015-10-05T00:00:00"/>
    <s v="First Class"/>
    <s v="ES-14080"/>
    <s v="Erin Smith"/>
    <s v="Corporate"/>
    <s v="United States"/>
    <s v="Tempe"/>
    <s v="Arizona"/>
    <n v="85281"/>
    <x v="1"/>
    <s v="TEC-PH-10001760"/>
    <x v="2"/>
    <s v="Phones"/>
    <s v="Bose SoundLink Bluetooth Speaker"/>
    <n v="318.39999999999998"/>
    <n v="8"/>
    <n v="0"/>
    <n v="47.76"/>
    <n v="7"/>
    <x v="18"/>
    <n v="4"/>
    <x v="18"/>
  </r>
  <r>
    <n v="3226"/>
    <s v="CA-2015-108189"/>
    <d v="2015-10-02T00:00:00"/>
    <d v="2015-10-05T00:00:00"/>
    <s v="First Class"/>
    <s v="ES-14080"/>
    <s v="Erin Smith"/>
    <s v="Corporate"/>
    <s v="United States"/>
    <s v="Tempe"/>
    <s v="Arizona"/>
    <n v="85281"/>
    <x v="1"/>
    <s v="OFF-EN-10004846"/>
    <x v="1"/>
    <s v="Envelopes"/>
    <s v="Letter or Legal Size Expandable Poly String Tie Envelopes"/>
    <n v="12.768000000000001"/>
    <n v="7"/>
    <n v="0"/>
    <n v="1.02"/>
    <n v="7"/>
    <x v="18"/>
    <n v="4"/>
    <x v="18"/>
  </r>
  <r>
    <n v="3227"/>
    <s v="CA-2015-108189"/>
    <d v="2015-10-02T00:00:00"/>
    <d v="2015-10-05T00:00:00"/>
    <s v="First Class"/>
    <s v="ES-14080"/>
    <s v="Erin Smith"/>
    <s v="Corporate"/>
    <s v="United States"/>
    <s v="Tempe"/>
    <s v="Arizona"/>
    <n v="85281"/>
    <x v="1"/>
    <s v="OFF-SU-10003567"/>
    <x v="1"/>
    <s v="Supplies"/>
    <s v="Stiletto Hand Letter Openers"/>
    <n v="15.36"/>
    <n v="7"/>
    <n v="0"/>
    <n v="5.22"/>
    <n v="7"/>
    <x v="18"/>
    <n v="4"/>
    <x v="18"/>
  </r>
  <r>
    <n v="3228"/>
    <s v="CA-2015-108189"/>
    <d v="2015-10-02T00:00:00"/>
    <d v="2015-10-05T00:00:00"/>
    <s v="First Class"/>
    <s v="ES-14080"/>
    <s v="Erin Smith"/>
    <s v="Corporate"/>
    <s v="United States"/>
    <s v="Tempe"/>
    <s v="Arizona"/>
    <n v="85281"/>
    <x v="1"/>
    <s v="TEC-PH-10001557"/>
    <x v="2"/>
    <s v="Phones"/>
    <s v="Pyle PMP37LED"/>
    <n v="230.376"/>
    <n v="2"/>
    <n v="0.3"/>
    <n v="-52.99"/>
    <n v="7"/>
    <x v="18"/>
    <n v="4"/>
    <x v="18"/>
  </r>
  <r>
    <n v="3229"/>
    <s v="CA-2015-108189"/>
    <d v="2015-10-02T00:00:00"/>
    <d v="2015-10-05T00:00:00"/>
    <s v="First Class"/>
    <s v="ES-14080"/>
    <s v="Erin Smith"/>
    <s v="Corporate"/>
    <s v="United States"/>
    <s v="Tempe"/>
    <s v="Arizona"/>
    <n v="85281"/>
    <x v="1"/>
    <s v="TEC-AC-10003038"/>
    <x v="2"/>
    <s v="Accessories"/>
    <s v="Kingston Digital DataTraveler 16GB USB 2.0"/>
    <n v="7.16"/>
    <n v="2"/>
    <n v="0.2"/>
    <n v="2.4300000000000002"/>
    <n v="7"/>
    <x v="18"/>
    <n v="4"/>
    <x v="18"/>
  </r>
  <r>
    <n v="3230"/>
    <s v="CA-2015-154641"/>
    <d v="2015-08-11T00:00:00"/>
    <d v="2015-08-16T00:00:00"/>
    <s v="Standard Class"/>
    <s v="KL-16645"/>
    <s v="Ken Lonsdale"/>
    <s v="Consumer"/>
    <s v="United States"/>
    <s v="New York City"/>
    <s v="New York"/>
    <n v="10035"/>
    <x v="3"/>
    <s v="OFF-ST-10004459"/>
    <x v="1"/>
    <s v="Storage"/>
    <s v="Tennsco Single-Tier Lockers"/>
    <n v="375.34"/>
    <n v="9"/>
    <n v="0"/>
    <n v="97.59"/>
    <n v="1"/>
    <x v="9"/>
    <n v="3"/>
    <x v="9"/>
  </r>
  <r>
    <n v="3231"/>
    <s v="CA-2018-131625"/>
    <d v="2018-09-01T00:00:00"/>
    <d v="2018-09-05T00:00:00"/>
    <s v="Second Class"/>
    <s v="BN-11515"/>
    <s v="Bradley Nguyen"/>
    <s v="Consumer"/>
    <s v="United States"/>
    <s v="New York City"/>
    <s v="New York"/>
    <n v="10009"/>
    <x v="3"/>
    <s v="FUR-FU-10004960"/>
    <x v="0"/>
    <s v="Furnishings"/>
    <s v="Seth Thomas 12&quot; Clock w/ Goldtone Case"/>
    <n v="114.9"/>
    <n v="10"/>
    <n v="0.1"/>
    <n v="37.92"/>
    <n v="1"/>
    <x v="15"/>
    <n v="3"/>
    <x v="15"/>
  </r>
  <r>
    <n v="3232"/>
    <s v="US-2018-156356"/>
    <d v="2018-04-16T00:00:00"/>
    <d v="2018-04-22T00:00:00"/>
    <s v="Standard Class"/>
    <s v="ND-18370"/>
    <s v="Natalie DeCherney"/>
    <s v="Consumer"/>
    <s v="United States"/>
    <s v="Houston"/>
    <s v="Texas"/>
    <n v="77095"/>
    <x v="2"/>
    <s v="OFF-BI-10000632"/>
    <x v="1"/>
    <s v="Binders"/>
    <s v="Satellite Sectional Post Binders"/>
    <n v="26.045999999999999"/>
    <n v="2"/>
    <n v="0.3"/>
    <n v="-7.29"/>
    <n v="3"/>
    <x v="4"/>
    <n v="2"/>
    <x v="4"/>
  </r>
  <r>
    <n v="3233"/>
    <s v="US-2018-156356"/>
    <d v="2018-04-16T00:00:00"/>
    <d v="2018-04-22T00:00:00"/>
    <s v="Standard Class"/>
    <s v="ND-18370"/>
    <s v="Natalie DeCherney"/>
    <s v="Consumer"/>
    <s v="United States"/>
    <s v="Houston"/>
    <s v="Texas"/>
    <n v="77095"/>
    <x v="2"/>
    <s v="OFF-BI-10001107"/>
    <x v="1"/>
    <s v="Binders"/>
    <s v="GBC White Gloss Covers, Plain Front"/>
    <n v="2.8959999999999999"/>
    <n v="4"/>
    <n v="0.2"/>
    <n v="0.41"/>
    <n v="3"/>
    <x v="4"/>
    <n v="2"/>
    <x v="4"/>
  </r>
  <r>
    <n v="3234"/>
    <s v="US-2018-156356"/>
    <d v="2018-04-16T00:00:00"/>
    <d v="2018-04-22T00:00:00"/>
    <s v="Standard Class"/>
    <s v="ND-18370"/>
    <s v="Natalie DeCherney"/>
    <s v="Consumer"/>
    <s v="United States"/>
    <s v="Houston"/>
    <s v="Texas"/>
    <n v="77095"/>
    <x v="2"/>
    <s v="OFF-ST-10002301"/>
    <x v="1"/>
    <s v="Storage"/>
    <s v="Tennsco Commercial Shelving"/>
    <n v="32.543999999999997"/>
    <n v="5"/>
    <n v="0"/>
    <n v="1.95"/>
    <n v="3"/>
    <x v="4"/>
    <n v="2"/>
    <x v="4"/>
  </r>
  <r>
    <n v="3235"/>
    <s v="CA-2017-138933"/>
    <d v="2017-04-24T00:00:00"/>
    <d v="2017-04-27T00:00:00"/>
    <s v="First Class"/>
    <s v="JL-15130"/>
    <s v="Jack Lebron"/>
    <s v="Consumer"/>
    <s v="United States"/>
    <s v="Riverside"/>
    <s v="California"/>
    <n v="92503"/>
    <x v="1"/>
    <s v="OFF-BI-10003355"/>
    <x v="1"/>
    <s v="Binders"/>
    <s v="Cardinal Holdit Business Card Pockets"/>
    <n v="3.984"/>
    <n v="9"/>
    <n v="0"/>
    <n v="1.39"/>
    <n v="1"/>
    <x v="25"/>
    <n v="2"/>
    <x v="25"/>
  </r>
  <r>
    <n v="3236"/>
    <s v="CA-2017-140746"/>
    <d v="2017-01-15T00:00:00"/>
    <d v="2017-01-15T00:00:00"/>
    <s v="Same Day"/>
    <s v="RC-19825"/>
    <s v="Roy Collins"/>
    <s v="Consumer"/>
    <s v="United States"/>
    <s v="Fairfield"/>
    <s v="Connecticut"/>
    <n v="6824"/>
    <x v="3"/>
    <s v="FUR-TA-10002903"/>
    <x v="0"/>
    <s v="Tables"/>
    <s v="Bevis Round Bullnose 29&quot; High Table Top"/>
    <n v="181.797"/>
    <n v="4"/>
    <n v="0.2"/>
    <n v="45.45"/>
    <n v="1"/>
    <x v="12"/>
    <n v="1"/>
    <x v="12"/>
  </r>
  <r>
    <n v="3237"/>
    <s v="CA-2017-146836"/>
    <d v="2017-05-02T00:00:00"/>
    <d v="2017-05-02T00:00:00"/>
    <s v="Same Day"/>
    <s v="CC-12475"/>
    <s v="Cindy Chapman"/>
    <s v="Consumer"/>
    <s v="United States"/>
    <s v="New York City"/>
    <s v="New York"/>
    <n v="10024"/>
    <x v="3"/>
    <s v="OFF-ST-10001580"/>
    <x v="1"/>
    <s v="Storage"/>
    <s v="Super Decoflex Portable Personal File"/>
    <n v="44.94"/>
    <n v="3"/>
    <n v="0.3"/>
    <n v="-8.5399999999999991"/>
    <n v="2"/>
    <x v="35"/>
    <n v="2"/>
    <x v="35"/>
  </r>
  <r>
    <n v="3238"/>
    <s v="CA-2017-146836"/>
    <d v="2017-05-02T00:00:00"/>
    <d v="2017-05-02T00:00:00"/>
    <s v="Same Day"/>
    <s v="CC-12475"/>
    <s v="Cindy Chapman"/>
    <s v="Consumer"/>
    <s v="United States"/>
    <s v="New York City"/>
    <s v="New York"/>
    <n v="10024"/>
    <x v="3"/>
    <s v="OFF-BI-10000315"/>
    <x v="1"/>
    <s v="Binders"/>
    <s v="Poly Designer Cover &amp; Back"/>
    <n v="45.576000000000001"/>
    <n v="8"/>
    <n v="0.3"/>
    <n v="-5.92"/>
    <n v="2"/>
    <x v="35"/>
    <n v="2"/>
    <x v="35"/>
  </r>
  <r>
    <n v="3239"/>
    <s v="US-2017-127971"/>
    <d v="2017-11-20T00:00:00"/>
    <d v="2017-11-27T00:00:00"/>
    <s v="Standard Class"/>
    <s v="DW-13195"/>
    <s v="David Wiener"/>
    <s v="Corporate"/>
    <s v="United States"/>
    <s v="Houston"/>
    <s v="Texas"/>
    <n v="77095"/>
    <x v="2"/>
    <s v="FUR-CH-10003774"/>
    <x v="0"/>
    <s v="Chairs"/>
    <s v="Global Wood Trimmed Manager's Task Chair, Khaki"/>
    <n v="318.43"/>
    <n v="3"/>
    <n v="0"/>
    <n v="41.4"/>
    <n v="3"/>
    <x v="0"/>
    <n v="4"/>
    <x v="0"/>
  </r>
  <r>
    <n v="3240"/>
    <s v="US-2017-127971"/>
    <d v="2017-11-20T00:00:00"/>
    <d v="2017-11-27T00:00:00"/>
    <s v="Standard Class"/>
    <s v="DW-13195"/>
    <s v="David Wiener"/>
    <s v="Corporate"/>
    <s v="United States"/>
    <s v="Houston"/>
    <s v="Texas"/>
    <n v="77095"/>
    <x v="2"/>
    <s v="TEC-PH-10003095"/>
    <x v="2"/>
    <s v="Phones"/>
    <s v="Samsung HM1900 Bluetooth Headset"/>
    <n v="122.92"/>
    <n v="4"/>
    <n v="0.3"/>
    <n v="-28.27"/>
    <n v="3"/>
    <x v="0"/>
    <n v="4"/>
    <x v="0"/>
  </r>
  <r>
    <n v="3241"/>
    <s v="US-2017-127971"/>
    <d v="2017-11-20T00:00:00"/>
    <d v="2017-11-27T00:00:00"/>
    <s v="Standard Class"/>
    <s v="DW-13195"/>
    <s v="David Wiener"/>
    <s v="Corporate"/>
    <s v="United States"/>
    <s v="Houston"/>
    <s v="Texas"/>
    <n v="77095"/>
    <x v="2"/>
    <s v="FUR-FU-10000023"/>
    <x v="0"/>
    <s v="Furnishings"/>
    <s v="Eldon Wave Desk Accessories"/>
    <n v="7.0679999999999996"/>
    <n v="5"/>
    <n v="0.3"/>
    <n v="-1.41"/>
    <n v="3"/>
    <x v="0"/>
    <n v="4"/>
    <x v="0"/>
  </r>
  <r>
    <n v="3242"/>
    <s v="US-2017-140809"/>
    <d v="2017-02-01T00:00:00"/>
    <d v="2017-02-03T00:00:00"/>
    <s v="First Class"/>
    <s v="CK-12760"/>
    <s v="Cyma Kinney"/>
    <s v="Corporate"/>
    <s v="United States"/>
    <s v="Arlington"/>
    <s v="Virginia"/>
    <n v="22204"/>
    <x v="0"/>
    <s v="OFF-ST-10002214"/>
    <x v="1"/>
    <s v="Storage"/>
    <s v="X-Rack File for Hanging Folders"/>
    <n v="56.45"/>
    <n v="7"/>
    <n v="0"/>
    <n v="12.42"/>
    <n v="1"/>
    <x v="47"/>
    <n v="1"/>
    <x v="47"/>
  </r>
  <r>
    <n v="3243"/>
    <s v="CA-2018-114524"/>
    <d v="2018-03-31T00:00:00"/>
    <d v="2018-04-05T00:00:00"/>
    <s v="Second Class"/>
    <s v="EG-13900"/>
    <s v="Emily Grady"/>
    <s v="Consumer"/>
    <s v="United States"/>
    <s v="Chicago"/>
    <s v="Illinois"/>
    <n v="60623"/>
    <x v="2"/>
    <s v="OFF-BI-10002799"/>
    <x v="1"/>
    <s v="Binders"/>
    <s v="SlimView Poly Binder, 3/8&quot;"/>
    <n v="13.468"/>
    <n v="10"/>
    <n v="0.3"/>
    <n v="-2.02"/>
    <n v="1"/>
    <x v="42"/>
    <n v="1"/>
    <x v="42"/>
  </r>
  <r>
    <n v="3244"/>
    <s v="CA-2018-113355"/>
    <d v="2018-12-01T00:00:00"/>
    <d v="2018-12-05T00:00:00"/>
    <s v="Standard Class"/>
    <s v="SJ-20215"/>
    <s v="Sarah Jordon"/>
    <s v="Consumer"/>
    <s v="United States"/>
    <s v="Grand Prairie"/>
    <s v="Texas"/>
    <n v="75051"/>
    <x v="2"/>
    <s v="TEC-PH-10004912"/>
    <x v="2"/>
    <s v="Phones"/>
    <s v="Cisco SPA112 2 Port Phone Adapter"/>
    <n v="219.8"/>
    <n v="8"/>
    <n v="0.1"/>
    <n v="50.55"/>
    <n v="2"/>
    <x v="22"/>
    <n v="4"/>
    <x v="22"/>
  </r>
  <r>
    <n v="3245"/>
    <s v="CA-2018-113355"/>
    <d v="2018-12-01T00:00:00"/>
    <d v="2018-12-05T00:00:00"/>
    <s v="Standard Class"/>
    <s v="SJ-20215"/>
    <s v="Sarah Jordon"/>
    <s v="Consumer"/>
    <s v="United States"/>
    <s v="Grand Prairie"/>
    <s v="Texas"/>
    <n v="75051"/>
    <x v="2"/>
    <s v="FUR-CH-10002602"/>
    <x v="0"/>
    <s v="Chairs"/>
    <s v="DMI Arturo Collection Mission-style Design Wood Chair"/>
    <n v="317.05799999999999"/>
    <n v="4"/>
    <n v="0.1"/>
    <n v="41.22"/>
    <n v="2"/>
    <x v="22"/>
    <n v="4"/>
    <x v="22"/>
  </r>
  <r>
    <n v="3246"/>
    <s v="US-2018-140907"/>
    <d v="2018-12-10T00:00:00"/>
    <d v="2018-12-12T00:00:00"/>
    <s v="Second Class"/>
    <s v="BP-11185"/>
    <s v="Ben Peterman"/>
    <s v="Corporate"/>
    <s v="United States"/>
    <s v="Seattle"/>
    <s v="Washington"/>
    <n v="98103"/>
    <x v="1"/>
    <s v="TEC-AC-10004510"/>
    <x v="2"/>
    <s v="Accessories"/>
    <s v="Logitech Desktop MK120 Mouse and keyboard Combo"/>
    <n v="49.08"/>
    <n v="8"/>
    <n v="0"/>
    <n v="11.29"/>
    <n v="3"/>
    <x v="22"/>
    <n v="4"/>
    <x v="22"/>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n v="1"/>
    <n v="0.3"/>
    <n v="-71.48"/>
    <n v="3"/>
    <x v="22"/>
    <n v="4"/>
    <x v="22"/>
  </r>
  <r>
    <n v="3248"/>
    <s v="US-2018-140907"/>
    <d v="2018-12-10T00:00:00"/>
    <d v="2018-12-12T00:00:00"/>
    <s v="Second Class"/>
    <s v="BP-11185"/>
    <s v="Ben Peterman"/>
    <s v="Corporate"/>
    <s v="United States"/>
    <s v="Seattle"/>
    <s v="Washington"/>
    <n v="98103"/>
    <x v="1"/>
    <s v="OFF-AR-10000799"/>
    <x v="1"/>
    <s v="Art"/>
    <s v="Col-Erase Pencils with Erasers"/>
    <n v="18.239999999999998"/>
    <n v="9"/>
    <n v="0.1"/>
    <n v="3.28"/>
    <n v="3"/>
    <x v="22"/>
    <n v="4"/>
    <x v="22"/>
  </r>
  <r>
    <n v="3249"/>
    <s v="CA-2017-159730"/>
    <d v="2017-09-17T00:00:00"/>
    <d v="2017-09-21T00:00:00"/>
    <s v="Standard Class"/>
    <s v="SJ-20125"/>
    <s v="Sanjit Jacobs"/>
    <s v="Home Office"/>
    <s v="United States"/>
    <s v="Seattle"/>
    <s v="Washington"/>
    <n v="98103"/>
    <x v="1"/>
    <s v="FUR-CH-10004875"/>
    <x v="0"/>
    <s v="Chairs"/>
    <s v="Harbour Creations 67200 Series Stacking Chairs"/>
    <n v="113.88800000000001"/>
    <n v="9"/>
    <n v="0.1"/>
    <n v="17.079999999999998"/>
    <n v="2"/>
    <x v="21"/>
    <n v="3"/>
    <x v="21"/>
  </r>
  <r>
    <n v="3250"/>
    <s v="CA-2017-159730"/>
    <d v="2017-09-17T00:00:00"/>
    <d v="2017-09-21T00:00:00"/>
    <s v="Standard Class"/>
    <s v="SJ-20125"/>
    <s v="Sanjit Jacobs"/>
    <s v="Home Office"/>
    <s v="United States"/>
    <s v="Seattle"/>
    <s v="Washington"/>
    <n v="98103"/>
    <x v="1"/>
    <s v="TEC-PH-10002085"/>
    <x v="2"/>
    <s v="Phones"/>
    <s v="Clarity 53712"/>
    <n v="105.584"/>
    <n v="4"/>
    <n v="0.2"/>
    <n v="16.89"/>
    <n v="2"/>
    <x v="21"/>
    <n v="3"/>
    <x v="21"/>
  </r>
  <r>
    <n v="3251"/>
    <s v="CA-2017-157868"/>
    <d v="2017-12-23T00:00:00"/>
    <d v="2017-12-29T00:00:00"/>
    <s v="Standard Class"/>
    <s v="MC-17590"/>
    <s v="Matt Collister"/>
    <s v="Corporate"/>
    <s v="United States"/>
    <s v="Grand Rapids"/>
    <s v="Michigan"/>
    <n v="49505"/>
    <x v="2"/>
    <s v="OFF-FA-10000992"/>
    <x v="1"/>
    <s v="Fasteners"/>
    <s v="Acco Clips to Go Binder Clips, 24 Clips in Two Sizes"/>
    <n v="24.85"/>
    <n v="5"/>
    <n v="0"/>
    <n v="5.96"/>
    <n v="1"/>
    <x v="5"/>
    <n v="4"/>
    <x v="5"/>
  </r>
  <r>
    <n v="3252"/>
    <s v="CA-2018-119389"/>
    <d v="2018-04-17T00:00:00"/>
    <d v="2018-04-19T00:00:00"/>
    <s v="First Class"/>
    <s v="BG-11740"/>
    <s v="Bruce Geld"/>
    <s v="Consumer"/>
    <s v="United States"/>
    <s v="Philadelphia"/>
    <s v="Pennsylvania"/>
    <n v="19120"/>
    <x v="3"/>
    <s v="FUR-FU-10001473"/>
    <x v="0"/>
    <s v="Furnishings"/>
    <s v="Eldon Executive Woodline II Desk Accessories, Mahogany"/>
    <n v="60.311999999999998"/>
    <n v="5"/>
    <n v="0"/>
    <n v="13.87"/>
    <n v="1"/>
    <x v="4"/>
    <n v="2"/>
    <x v="4"/>
  </r>
  <r>
    <n v="3253"/>
    <s v="CA-2018-110373"/>
    <d v="2018-10-27T00:00:00"/>
    <d v="2018-10-30T00:00:00"/>
    <s v="Second Class"/>
    <s v="MA-17560"/>
    <s v="Matt Abelman"/>
    <s v="Home Office"/>
    <s v="United States"/>
    <s v="Chicago"/>
    <s v="Illinois"/>
    <n v="60610"/>
    <x v="2"/>
    <s v="OFF-AR-10003045"/>
    <x v="1"/>
    <s v="Art"/>
    <s v="Prang Colored Pencils"/>
    <n v="7.056"/>
    <n v="1"/>
    <n v="0"/>
    <n v="2.4"/>
    <n v="2"/>
    <x v="13"/>
    <n v="4"/>
    <x v="13"/>
  </r>
  <r>
    <n v="3254"/>
    <s v="CA-2018-110373"/>
    <d v="2018-10-27T00:00:00"/>
    <d v="2018-10-30T00:00:00"/>
    <s v="Second Class"/>
    <s v="MA-17560"/>
    <s v="Matt Abelman"/>
    <s v="Home Office"/>
    <s v="United States"/>
    <s v="Chicago"/>
    <s v="Illinois"/>
    <n v="60610"/>
    <x v="2"/>
    <s v="TEC-PH-10001536"/>
    <x v="2"/>
    <s v="Phones"/>
    <s v="Spigen Samsung Galaxy S5 Case Wallet"/>
    <n v="27.184000000000001"/>
    <n v="1"/>
    <n v="0.2"/>
    <n v="5.16"/>
    <n v="2"/>
    <x v="13"/>
    <n v="4"/>
    <x v="13"/>
  </r>
  <r>
    <n v="3255"/>
    <s v="CA-2017-155474"/>
    <d v="2017-07-08T00:00:00"/>
    <d v="2017-07-14T00:00:00"/>
    <s v="Standard Class"/>
    <s v="CC-12220"/>
    <s v="Chris Cortes"/>
    <s v="Consumer"/>
    <s v="United States"/>
    <s v="Seattle"/>
    <s v="Washington"/>
    <n v="98105"/>
    <x v="1"/>
    <s v="TEC-PH-10001580"/>
    <x v="2"/>
    <s v="Phones"/>
    <s v="Logitech Mobile Speakerphone P710e -Â speaker phone"/>
    <n v="107.98399999999999"/>
    <n v="6"/>
    <n v="0.3"/>
    <n v="-20.52"/>
    <n v="2"/>
    <x v="16"/>
    <n v="3"/>
    <x v="16"/>
  </r>
  <r>
    <n v="3256"/>
    <s v="CA-2017-155474"/>
    <d v="2017-07-08T00:00:00"/>
    <d v="2017-07-14T00:00:00"/>
    <s v="Standard Class"/>
    <s v="CC-12220"/>
    <s v="Chris Cortes"/>
    <s v="Consumer"/>
    <s v="United States"/>
    <s v="Seattle"/>
    <s v="Washington"/>
    <n v="98105"/>
    <x v="1"/>
    <s v="OFF-BI-10004209"/>
    <x v="1"/>
    <s v="Binders"/>
    <s v="Fellowes Twister Kit, Gray/Clear, 3/pkg"/>
    <n v="19.295999999999999"/>
    <n v="6"/>
    <n v="0.2"/>
    <n v="4.82"/>
    <n v="2"/>
    <x v="16"/>
    <n v="3"/>
    <x v="16"/>
  </r>
  <r>
    <n v="3257"/>
    <s v="CA-2016-155453"/>
    <d v="2016-08-09T00:00:00"/>
    <d v="2016-08-14T00:00:00"/>
    <s v="Standard Class"/>
    <s v="RA-19885"/>
    <s v="Ruben Ausman"/>
    <s v="Corporate"/>
    <s v="United States"/>
    <s v="Jacksonville"/>
    <s v="Florida"/>
    <n v="32216"/>
    <x v="0"/>
    <s v="OFF-LA-10001613"/>
    <x v="1"/>
    <s v="Labels"/>
    <s v="Avery File Folder Labels"/>
    <n v="4.6079999999999997"/>
    <n v="3"/>
    <n v="0"/>
    <n v="0.92"/>
    <n v="1"/>
    <x v="37"/>
    <n v="3"/>
    <x v="37"/>
  </r>
  <r>
    <n v="3258"/>
    <s v="US-2017-161844"/>
    <d v="2017-12-09T00:00:00"/>
    <d v="2017-12-14T00:00:00"/>
    <s v="Second Class"/>
    <s v="DK-12835"/>
    <s v="Damala Kotsonis"/>
    <s v="Corporate"/>
    <s v="United States"/>
    <s v="Franklin"/>
    <s v="Tennessee"/>
    <n v="37064"/>
    <x v="0"/>
    <s v="FUR-TA-10001676"/>
    <x v="0"/>
    <s v="Tables"/>
    <s v="Hon 61000 Series Interactive Training Tables"/>
    <n v="79.974000000000004"/>
    <n v="4"/>
    <n v="0.1"/>
    <n v="23.19"/>
    <n v="2"/>
    <x v="5"/>
    <n v="4"/>
    <x v="5"/>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n v="2.9460000000000002"/>
    <n v="5"/>
    <n v="0"/>
    <n v="0.5"/>
    <n v="2"/>
    <x v="5"/>
    <n v="4"/>
    <x v="5"/>
  </r>
  <r>
    <n v="3260"/>
    <s v="US-2017-162103"/>
    <d v="2017-11-13T00:00:00"/>
    <d v="2017-11-17T00:00:00"/>
    <s v="Standard Class"/>
    <s v="LB-16795"/>
    <s v="Laurel Beltran"/>
    <s v="Home Office"/>
    <s v="United States"/>
    <s v="Highland Park"/>
    <s v="Illinois"/>
    <n v="60035"/>
    <x v="2"/>
    <s v="OFF-BI-10000285"/>
    <x v="1"/>
    <s v="Binders"/>
    <s v="XtraLife ClearVue Slant-D Ring Binders by Cardinal"/>
    <n v="3.1360000000000001"/>
    <n v="7"/>
    <n v="0.2"/>
    <n v="0.91"/>
    <n v="1"/>
    <x v="0"/>
    <n v="4"/>
    <x v="0"/>
  </r>
  <r>
    <n v="3261"/>
    <s v="CA-2015-151554"/>
    <d v="2015-11-14T00:00:00"/>
    <d v="2015-11-15T00:00:00"/>
    <s v="First Class"/>
    <s v="CM-11815"/>
    <s v="Candace McMahon"/>
    <s v="Corporate"/>
    <s v="United States"/>
    <s v="Pasadena"/>
    <s v="Texas"/>
    <n v="77506"/>
    <x v="2"/>
    <s v="OFF-PA-10004609"/>
    <x v="1"/>
    <s v="Paper"/>
    <s v="Xerox 221"/>
    <n v="20.736000000000001"/>
    <n v="10"/>
    <n v="0"/>
    <n v="2.0699999999999998"/>
    <n v="1"/>
    <x v="7"/>
    <n v="4"/>
    <x v="7"/>
  </r>
  <r>
    <n v="3262"/>
    <s v="CA-2015-140662"/>
    <d v="2015-11-17T00:00:00"/>
    <d v="2015-11-19T00:00:00"/>
    <s v="First Class"/>
    <s v="TS-21205"/>
    <s v="Thomas Seio"/>
    <s v="Corporate"/>
    <s v="United States"/>
    <s v="San Francisco"/>
    <s v="California"/>
    <n v="94109"/>
    <x v="1"/>
    <s v="TEC-AC-10001314"/>
    <x v="2"/>
    <s v="Accessories"/>
    <s v="Case Logic 2.4GHz Wireless Keyboard"/>
    <n v="99.98"/>
    <n v="10"/>
    <n v="0.1"/>
    <n v="23"/>
    <n v="3"/>
    <x v="7"/>
    <n v="4"/>
    <x v="7"/>
  </r>
  <r>
    <n v="3263"/>
    <s v="CA-2015-140662"/>
    <d v="2015-11-17T00:00:00"/>
    <d v="2015-11-19T00:00:00"/>
    <s v="First Class"/>
    <s v="TS-21205"/>
    <s v="Thomas Seio"/>
    <s v="Corporate"/>
    <s v="United States"/>
    <s v="San Francisco"/>
    <s v="California"/>
    <n v="94109"/>
    <x v="1"/>
    <s v="OFF-PA-10003395"/>
    <x v="1"/>
    <s v="Paper"/>
    <s v="Xerox 1941"/>
    <n v="733.95"/>
    <n v="9"/>
    <n v="0"/>
    <n v="110.09"/>
    <n v="3"/>
    <x v="7"/>
    <n v="4"/>
    <x v="7"/>
  </r>
  <r>
    <n v="3264"/>
    <s v="CA-2015-140662"/>
    <d v="2015-11-17T00:00:00"/>
    <d v="2015-11-19T00:00:00"/>
    <s v="First Class"/>
    <s v="TS-21205"/>
    <s v="Thomas Seio"/>
    <s v="Corporate"/>
    <s v="United States"/>
    <s v="San Francisco"/>
    <s v="California"/>
    <n v="94109"/>
    <x v="1"/>
    <s v="OFF-AP-10001242"/>
    <x v="1"/>
    <s v="Appliances"/>
    <s v="APC 7 Outlet Network SurgeArrest Surge Protector"/>
    <n v="241.44"/>
    <n v="3"/>
    <n v="0.1"/>
    <n v="84.5"/>
    <n v="3"/>
    <x v="7"/>
    <n v="4"/>
    <x v="7"/>
  </r>
  <r>
    <n v="3265"/>
    <s v="CA-2017-122518"/>
    <d v="2017-03-04T00:00:00"/>
    <d v="2017-03-08T00:00:00"/>
    <s v="Second Class"/>
    <s v="RF-19345"/>
    <s v="Randy Ferguson"/>
    <s v="Corporate"/>
    <s v="United States"/>
    <s v="Miami"/>
    <s v="Florida"/>
    <n v="33180"/>
    <x v="0"/>
    <s v="OFF-LA-10001641"/>
    <x v="1"/>
    <s v="Labels"/>
    <s v="Avery 518"/>
    <n v="10.08"/>
    <n v="10"/>
    <n v="0"/>
    <n v="1.71"/>
    <n v="1"/>
    <x v="17"/>
    <n v="1"/>
    <x v="17"/>
  </r>
  <r>
    <n v="3266"/>
    <s v="US-2015-126571"/>
    <d v="2015-10-11T00:00:00"/>
    <d v="2015-10-15T00:00:00"/>
    <s v="Standard Class"/>
    <s v="JF-15565"/>
    <s v="Jill Fjeld"/>
    <s v="Consumer"/>
    <s v="United States"/>
    <s v="Philadelphia"/>
    <s v="Pennsylvania"/>
    <n v="19120"/>
    <x v="3"/>
    <s v="OFF-ST-10003816"/>
    <x v="1"/>
    <s v="Storage"/>
    <s v="Fellowes High-Stak Drawer Files"/>
    <n v="281.904"/>
    <n v="6"/>
    <n v="0.1"/>
    <n v="81.75"/>
    <n v="2"/>
    <x v="18"/>
    <n v="4"/>
    <x v="18"/>
  </r>
  <r>
    <n v="3267"/>
    <s v="US-2015-126571"/>
    <d v="2015-10-11T00:00:00"/>
    <d v="2015-10-15T00:00:00"/>
    <s v="Standard Class"/>
    <s v="JF-15565"/>
    <s v="Jill Fjeld"/>
    <s v="Consumer"/>
    <s v="United States"/>
    <s v="Philadelphia"/>
    <s v="Pennsylvania"/>
    <n v="19120"/>
    <x v="3"/>
    <s v="OFF-EN-10002230"/>
    <x v="1"/>
    <s v="Envelopes"/>
    <s v="Airmail Envelopes"/>
    <n v="201.43199999999999"/>
    <n v="2"/>
    <n v="0.3"/>
    <n v="-42.3"/>
    <n v="2"/>
    <x v="18"/>
    <n v="4"/>
    <x v="18"/>
  </r>
  <r>
    <n v="3268"/>
    <s v="CA-2015-143840"/>
    <d v="2015-05-22T00:00:00"/>
    <d v="2015-05-29T00:00:00"/>
    <s v="Standard Class"/>
    <s v="EH-14185"/>
    <s v="Evan Henry"/>
    <s v="Consumer"/>
    <s v="United States"/>
    <s v="Decatur"/>
    <s v="Alabama"/>
    <n v="35601"/>
    <x v="0"/>
    <s v="TEC-PH-10002660"/>
    <x v="2"/>
    <s v="Phones"/>
    <s v="Nortel Networks T7316 E Nt8 B27"/>
    <n v="135.97999999999999"/>
    <n v="9"/>
    <n v="0"/>
    <n v="40.79"/>
    <n v="2"/>
    <x v="8"/>
    <n v="2"/>
    <x v="8"/>
  </r>
  <r>
    <n v="3269"/>
    <s v="CA-2015-143840"/>
    <d v="2015-05-22T00:00:00"/>
    <d v="2015-05-29T00:00:00"/>
    <s v="Standard Class"/>
    <s v="EH-14185"/>
    <s v="Evan Henry"/>
    <s v="Consumer"/>
    <s v="United States"/>
    <s v="Decatur"/>
    <s v="Alabama"/>
    <n v="35601"/>
    <x v="0"/>
    <s v="TEC-PH-10003171"/>
    <x v="2"/>
    <s v="Phones"/>
    <s v="Plantronics Encore H101 Dual EarpiecesÂ Headset"/>
    <n v="44.95"/>
    <n v="6"/>
    <n v="0.3"/>
    <n v="-14.38"/>
    <n v="2"/>
    <x v="8"/>
    <n v="2"/>
    <x v="8"/>
  </r>
  <r>
    <n v="3270"/>
    <s v="CA-2015-115980"/>
    <d v="2015-07-15T00:00:00"/>
    <d v="2015-07-19T00:00:00"/>
    <s v="Standard Class"/>
    <s v="VW-21775"/>
    <s v="Victoria Wilson"/>
    <s v="Corporate"/>
    <s v="United States"/>
    <s v="Sioux Falls"/>
    <s v="South Dakota"/>
    <n v="57103"/>
    <x v="2"/>
    <s v="TEC-AC-10003709"/>
    <x v="2"/>
    <s v="Accessories"/>
    <s v="Maxell 4.7GB DVD-R 5/Pack"/>
    <n v="2.97"/>
    <n v="6"/>
    <n v="0.1"/>
    <n v="0.59"/>
    <n v="2"/>
    <x v="39"/>
    <n v="3"/>
    <x v="39"/>
  </r>
  <r>
    <n v="3271"/>
    <s v="CA-2015-115980"/>
    <d v="2015-07-15T00:00:00"/>
    <d v="2015-07-19T00:00:00"/>
    <s v="Standard Class"/>
    <s v="VW-21775"/>
    <s v="Victoria Wilson"/>
    <s v="Corporate"/>
    <s v="United States"/>
    <s v="Sioux Falls"/>
    <s v="South Dakota"/>
    <n v="57103"/>
    <x v="2"/>
    <s v="OFF-FA-10000304"/>
    <x v="1"/>
    <s v="Fasteners"/>
    <s v="Advantus Push Pins"/>
    <n v="6.54"/>
    <n v="7"/>
    <n v="0.3"/>
    <n v="-1.44"/>
    <n v="2"/>
    <x v="39"/>
    <n v="3"/>
    <x v="39"/>
  </r>
  <r>
    <n v="3272"/>
    <s v="CA-2016-155145"/>
    <d v="2016-12-27T00:00:00"/>
    <d v="2016-12-29T00:00:00"/>
    <s v="Second Class"/>
    <s v="KN-16450"/>
    <s v="Kean Nguyen"/>
    <s v="Corporate"/>
    <s v="United States"/>
    <s v="Visalia"/>
    <s v="California"/>
    <n v="93277"/>
    <x v="1"/>
    <s v="TEC-AC-10003709"/>
    <x v="2"/>
    <s v="Accessories"/>
    <s v="Maxell 4.7GB DVD-R 5/Pack"/>
    <n v="7.92"/>
    <n v="8"/>
    <n v="0.1"/>
    <n v="1.74"/>
    <n v="1"/>
    <x v="14"/>
    <n v="4"/>
    <x v="14"/>
  </r>
  <r>
    <n v="3273"/>
    <s v="CA-2016-146038"/>
    <d v="2016-02-09T00:00:00"/>
    <d v="2016-02-16T00:00:00"/>
    <s v="Standard Class"/>
    <s v="SJ-20215"/>
    <s v="Sarah Jordon"/>
    <s v="Consumer"/>
    <s v="United States"/>
    <s v="Los Angeles"/>
    <s v="California"/>
    <n v="90049"/>
    <x v="1"/>
    <s v="FUR-CH-10002774"/>
    <x v="0"/>
    <s v="Chairs"/>
    <s v="Global Deluxe Stacking Chair, Gray"/>
    <n v="203.92"/>
    <n v="3"/>
    <n v="0.3"/>
    <n v="-63.22"/>
    <n v="1"/>
    <x v="36"/>
    <n v="1"/>
    <x v="36"/>
  </r>
  <r>
    <n v="3274"/>
    <s v="CA-2018-133865"/>
    <d v="2018-05-08T00:00:00"/>
    <d v="2018-05-12T00:00:00"/>
    <s v="Standard Class"/>
    <s v="PS-19045"/>
    <s v="Penelope Sewall"/>
    <s v="Home Office"/>
    <s v="United States"/>
    <s v="Los Angeles"/>
    <s v="California"/>
    <n v="90032"/>
    <x v="1"/>
    <s v="TEC-CO-10001046"/>
    <x v="2"/>
    <s v="Copiers"/>
    <s v="Canon Imageclass D680 Copier / Fax"/>
    <n v="3359.9520000000002"/>
    <n v="6"/>
    <n v="0"/>
    <n v="705.59"/>
    <n v="1"/>
    <x v="24"/>
    <n v="2"/>
    <x v="24"/>
  </r>
  <r>
    <n v="3275"/>
    <s v="CA-2018-116358"/>
    <d v="2018-11-02T00:00:00"/>
    <d v="2018-11-06T00:00:00"/>
    <s v="Standard Class"/>
    <s v="KM-16225"/>
    <s v="Kalyca Meade"/>
    <s v="Corporate"/>
    <s v="United States"/>
    <s v="Overland Park"/>
    <s v="Kansas"/>
    <n v="66212"/>
    <x v="2"/>
    <s v="OFF-FA-10003495"/>
    <x v="1"/>
    <s v="Fasteners"/>
    <s v="Staples"/>
    <n v="18.239999999999998"/>
    <n v="7"/>
    <n v="0"/>
    <n v="3.47"/>
    <n v="2"/>
    <x v="23"/>
    <n v="4"/>
    <x v="23"/>
  </r>
  <r>
    <n v="3276"/>
    <s v="CA-2018-116358"/>
    <d v="2018-11-02T00:00:00"/>
    <d v="2018-11-06T00:00:00"/>
    <s v="Standard Class"/>
    <s v="KM-16225"/>
    <s v="Kalyca Meade"/>
    <s v="Corporate"/>
    <s v="United States"/>
    <s v="Overland Park"/>
    <s v="Kansas"/>
    <n v="66212"/>
    <x v="2"/>
    <s v="OFF-AR-10004685"/>
    <x v="1"/>
    <s v="Art"/>
    <s v="Binney &amp; Smith Crayola Metallic Colored Pencils, 8-Color Set"/>
    <n v="27.78"/>
    <n v="10"/>
    <n v="0"/>
    <n v="8.89"/>
    <n v="2"/>
    <x v="23"/>
    <n v="4"/>
    <x v="23"/>
  </r>
  <r>
    <n v="3277"/>
    <s v="CA-2015-102988"/>
    <d v="2015-04-05T00:00:00"/>
    <d v="2015-04-09T00:00:00"/>
    <s v="Second Class"/>
    <s v="GM-14695"/>
    <s v="Greg Maxwell"/>
    <s v="Corporate"/>
    <s v="United States"/>
    <s v="Alexandria"/>
    <s v="Virginia"/>
    <n v="22304"/>
    <x v="0"/>
    <s v="OFF-AR-10004757"/>
    <x v="1"/>
    <s v="Art"/>
    <s v="Crayola Colored Pencils"/>
    <n v="22.96"/>
    <n v="2"/>
    <n v="0.3"/>
    <n v="-5.05"/>
    <n v="5"/>
    <x v="41"/>
    <n v="2"/>
    <x v="41"/>
  </r>
  <r>
    <n v="3278"/>
    <s v="CA-2015-102988"/>
    <d v="2015-04-05T00:00:00"/>
    <d v="2015-04-09T00:00:00"/>
    <s v="Second Class"/>
    <s v="GM-14695"/>
    <s v="Greg Maxwell"/>
    <s v="Corporate"/>
    <s v="United States"/>
    <s v="Alexandria"/>
    <s v="Virginia"/>
    <n v="22304"/>
    <x v="0"/>
    <s v="TEC-PH-10001615"/>
    <x v="2"/>
    <s v="Phones"/>
    <s v="AT&amp;T CL82213"/>
    <n v="28.99"/>
    <n v="5"/>
    <n v="0"/>
    <n v="9.86"/>
    <n v="5"/>
    <x v="41"/>
    <n v="2"/>
    <x v="41"/>
  </r>
  <r>
    <n v="3279"/>
    <s v="CA-2015-102988"/>
    <d v="2015-04-05T00:00:00"/>
    <d v="2015-04-09T00:00:00"/>
    <s v="Second Class"/>
    <s v="GM-14695"/>
    <s v="Greg Maxwell"/>
    <s v="Corporate"/>
    <s v="United States"/>
    <s v="Alexandria"/>
    <s v="Virginia"/>
    <n v="22304"/>
    <x v="0"/>
    <s v="OFF-PA-10003349"/>
    <x v="1"/>
    <s v="Paper"/>
    <s v="Xerox 1957"/>
    <n v="12.96"/>
    <n v="2"/>
    <n v="0.3"/>
    <n v="-2.2000000000000002"/>
    <n v="5"/>
    <x v="41"/>
    <n v="2"/>
    <x v="41"/>
  </r>
  <r>
    <n v="3280"/>
    <s v="CA-2015-102988"/>
    <d v="2015-04-05T00:00:00"/>
    <d v="2015-04-09T00:00:00"/>
    <s v="Second Class"/>
    <s v="GM-14695"/>
    <s v="Greg Maxwell"/>
    <s v="Corporate"/>
    <s v="United States"/>
    <s v="Alexandria"/>
    <s v="Virginia"/>
    <n v="22304"/>
    <x v="0"/>
    <s v="OFF-AR-10000127"/>
    <x v="1"/>
    <s v="Art"/>
    <s v="Newell 321"/>
    <n v="22.96"/>
    <n v="8"/>
    <n v="0.3"/>
    <n v="-6.2"/>
    <n v="5"/>
    <x v="41"/>
    <n v="2"/>
    <x v="41"/>
  </r>
  <r>
    <n v="3281"/>
    <s v="CA-2015-102988"/>
    <d v="2015-04-05T00:00:00"/>
    <d v="2015-04-09T00:00:00"/>
    <s v="Second Class"/>
    <s v="GM-14695"/>
    <s v="Greg Maxwell"/>
    <s v="Corporate"/>
    <s v="United States"/>
    <s v="Alexandria"/>
    <s v="Virginia"/>
    <n v="22304"/>
    <x v="0"/>
    <s v="OFF-SU-10002881"/>
    <x v="1"/>
    <s v="Supplies"/>
    <s v="Martin Yale Chadless Opener Electric Letter Opener"/>
    <n v="4164.05"/>
    <n v="8"/>
    <n v="0"/>
    <n v="791.17"/>
    <n v="5"/>
    <x v="41"/>
    <n v="2"/>
    <x v="41"/>
  </r>
  <r>
    <n v="3282"/>
    <s v="US-2015-117170"/>
    <d v="2015-09-17T00:00:00"/>
    <d v="2015-09-24T00:00:00"/>
    <s v="Standard Class"/>
    <s v="KT-16465"/>
    <s v="Kean Takahito"/>
    <s v="Consumer"/>
    <s v="United States"/>
    <s v="Raleigh"/>
    <s v="North Carolina"/>
    <n v="27604"/>
    <x v="0"/>
    <s v="TEC-AC-10001109"/>
    <x v="2"/>
    <s v="Accessories"/>
    <s v="Logitech Trackman Marble Mouse"/>
    <n v="47.984000000000002"/>
    <n v="6"/>
    <n v="0.2"/>
    <n v="16.309999999999999"/>
    <n v="2"/>
    <x v="30"/>
    <n v="3"/>
    <x v="30"/>
  </r>
  <r>
    <n v="3283"/>
    <s v="US-2015-117170"/>
    <d v="2015-09-17T00:00:00"/>
    <d v="2015-09-24T00:00:00"/>
    <s v="Standard Class"/>
    <s v="KT-16465"/>
    <s v="Kean Takahito"/>
    <s v="Consumer"/>
    <s v="United States"/>
    <s v="Raleigh"/>
    <s v="North Carolina"/>
    <n v="27604"/>
    <x v="0"/>
    <s v="OFF-PA-10000682"/>
    <x v="1"/>
    <s v="Paper"/>
    <s v="Xerox 1924"/>
    <n v="4.6239999999999997"/>
    <n v="3"/>
    <n v="0"/>
    <n v="1.53"/>
    <n v="2"/>
    <x v="30"/>
    <n v="3"/>
    <x v="30"/>
  </r>
  <r>
    <n v="3284"/>
    <s v="CA-2015-159478"/>
    <d v="2015-09-30T00:00:00"/>
    <d v="2015-10-06T00:00:00"/>
    <s v="Standard Class"/>
    <s v="MH-17785"/>
    <s v="Maya Herman"/>
    <s v="Corporate"/>
    <s v="United States"/>
    <s v="New York City"/>
    <s v="New York"/>
    <n v="10035"/>
    <x v="3"/>
    <s v="FUR-FU-10000221"/>
    <x v="0"/>
    <s v="Furnishings"/>
    <s v="Master Caster Door Stop, Brown"/>
    <n v="15.24"/>
    <n v="10"/>
    <n v="0"/>
    <n v="2.9"/>
    <n v="1"/>
    <x v="30"/>
    <n v="3"/>
    <x v="30"/>
  </r>
  <r>
    <n v="3285"/>
    <s v="CA-2015-103702"/>
    <d v="2015-09-12T00:00:00"/>
    <d v="2015-09-17T00:00:00"/>
    <s v="Standard Class"/>
    <s v="AF-10885"/>
    <s v="Art Foster"/>
    <s v="Consumer"/>
    <s v="United States"/>
    <s v="Fairfield"/>
    <s v="Ohio"/>
    <n v="45014"/>
    <x v="3"/>
    <s v="OFF-BI-10002429"/>
    <x v="1"/>
    <s v="Binders"/>
    <s v="Premier Elliptical Ring Binder, Black"/>
    <n v="63.923999999999999"/>
    <n v="5"/>
    <n v="0"/>
    <n v="17.260000000000002"/>
    <n v="1"/>
    <x v="30"/>
    <n v="3"/>
    <x v="30"/>
  </r>
  <r>
    <n v="3286"/>
    <s v="CA-2018-150525"/>
    <d v="2018-02-20T00:00:00"/>
    <d v="2018-02-25T00:00:00"/>
    <s v="Standard Class"/>
    <s v="JP-16135"/>
    <s v="Julie Prescott"/>
    <s v="Home Office"/>
    <s v="United States"/>
    <s v="Muskogee"/>
    <s v="Oklahoma"/>
    <n v="74403"/>
    <x v="2"/>
    <s v="OFF-AR-10002375"/>
    <x v="1"/>
    <s v="Art"/>
    <s v="Newell 351"/>
    <n v="6.56"/>
    <n v="3"/>
    <n v="0"/>
    <n v="2.1"/>
    <n v="2"/>
    <x v="31"/>
    <n v="1"/>
    <x v="31"/>
  </r>
  <r>
    <n v="3287"/>
    <s v="CA-2018-150525"/>
    <d v="2018-02-20T00:00:00"/>
    <d v="2018-02-25T00:00:00"/>
    <s v="Standard Class"/>
    <s v="JP-16135"/>
    <s v="Julie Prescott"/>
    <s v="Home Office"/>
    <s v="United States"/>
    <s v="Muskogee"/>
    <s v="Oklahoma"/>
    <n v="74403"/>
    <x v="2"/>
    <s v="OFF-AP-10000595"/>
    <x v="1"/>
    <s v="Appliances"/>
    <s v="Disposable Triple-Filter Dust Bags"/>
    <n v="13.11"/>
    <n v="10"/>
    <n v="0.3"/>
    <n v="-2.62"/>
    <n v="2"/>
    <x v="31"/>
    <n v="1"/>
    <x v="31"/>
  </r>
  <r>
    <n v="3288"/>
    <s v="CA-2016-157770"/>
    <d v="2016-12-13T00:00:00"/>
    <d v="2016-12-15T00:00:00"/>
    <s v="First Class"/>
    <s v="RD-19585"/>
    <s v="Rob Dowd"/>
    <s v="Consumer"/>
    <s v="United States"/>
    <s v="Temecula"/>
    <s v="California"/>
    <n v="92592"/>
    <x v="1"/>
    <s v="TEC-PH-10001530"/>
    <x v="2"/>
    <s v="Phones"/>
    <s v="Plantronics Voyager Pro Legend"/>
    <n v="494.37599999999998"/>
    <n v="1"/>
    <n v="0"/>
    <n v="118.65"/>
    <n v="4"/>
    <x v="14"/>
    <n v="4"/>
    <x v="14"/>
  </r>
  <r>
    <n v="3289"/>
    <s v="CA-2016-157770"/>
    <d v="2016-12-13T00:00:00"/>
    <d v="2016-12-15T00:00:00"/>
    <s v="First Class"/>
    <s v="RD-19585"/>
    <s v="Rob Dowd"/>
    <s v="Consumer"/>
    <s v="United States"/>
    <s v="Temecula"/>
    <s v="California"/>
    <n v="92592"/>
    <x v="1"/>
    <s v="OFF-BI-10000050"/>
    <x v="1"/>
    <s v="Binders"/>
    <s v="Angle-D Binders with Locking Rings, Label Holders"/>
    <n v="29.2"/>
    <n v="6"/>
    <n v="0.1"/>
    <n v="9.0500000000000007"/>
    <n v="4"/>
    <x v="14"/>
    <n v="4"/>
    <x v="14"/>
  </r>
  <r>
    <n v="3290"/>
    <s v="CA-2016-157770"/>
    <d v="2016-12-13T00:00:00"/>
    <d v="2016-12-15T00:00:00"/>
    <s v="First Class"/>
    <s v="RD-19585"/>
    <s v="Rob Dowd"/>
    <s v="Consumer"/>
    <s v="United States"/>
    <s v="Temecula"/>
    <s v="California"/>
    <n v="92592"/>
    <x v="1"/>
    <s v="TEC-AC-10001552"/>
    <x v="2"/>
    <s v="Accessories"/>
    <s v="Logitech K350 2.4Ghz Wireless Keyboard"/>
    <n v="248.85"/>
    <n v="10"/>
    <n v="0.3"/>
    <n v="-19.91"/>
    <n v="4"/>
    <x v="14"/>
    <n v="4"/>
    <x v="14"/>
  </r>
  <r>
    <n v="3291"/>
    <s v="CA-2016-157770"/>
    <d v="2016-12-13T00:00:00"/>
    <d v="2016-12-15T00:00:00"/>
    <s v="First Class"/>
    <s v="RD-19585"/>
    <s v="Rob Dowd"/>
    <s v="Consumer"/>
    <s v="United States"/>
    <s v="Temecula"/>
    <s v="California"/>
    <n v="92592"/>
    <x v="1"/>
    <s v="TEC-AC-10003399"/>
    <x v="2"/>
    <s v="Accessories"/>
    <s v="Memorex Mini Travel Drive 64 GB USB 2.0 Flash Drive"/>
    <n v="36.24"/>
    <n v="7"/>
    <n v="0.2"/>
    <n v="4.3499999999999996"/>
    <n v="4"/>
    <x v="14"/>
    <n v="4"/>
    <x v="14"/>
  </r>
  <r>
    <n v="3292"/>
    <s v="CA-2017-167290"/>
    <d v="2017-10-30T00:00:00"/>
    <d v="2017-11-04T00:00:00"/>
    <s v="Standard Class"/>
    <s v="JF-15295"/>
    <s v="Jason Fortune-"/>
    <s v="Consumer"/>
    <s v="United States"/>
    <s v="Sterling Heights"/>
    <s v="Michigan"/>
    <n v="48310"/>
    <x v="2"/>
    <s v="OFF-AR-10004078"/>
    <x v="1"/>
    <s v="Art"/>
    <s v="Newell 312"/>
    <n v="11.68"/>
    <n v="7"/>
    <n v="0.1"/>
    <n v="4.09"/>
    <n v="1"/>
    <x v="32"/>
    <n v="4"/>
    <x v="32"/>
  </r>
  <r>
    <n v="3293"/>
    <s v="CA-2015-106264"/>
    <d v="2015-12-26T00:00:00"/>
    <d v="2015-12-30T00:00:00"/>
    <s v="Standard Class"/>
    <s v="CK-12595"/>
    <s v="Clytie Kelty"/>
    <s v="Consumer"/>
    <s v="United States"/>
    <s v="San Diego"/>
    <s v="California"/>
    <n v="92024"/>
    <x v="1"/>
    <s v="OFF-SU-10002189"/>
    <x v="1"/>
    <s v="Supplies"/>
    <s v="Acme Rosewood Handle Letter Opener"/>
    <n v="11.91"/>
    <n v="6"/>
    <n v="0.2"/>
    <n v="2.74"/>
    <n v="2"/>
    <x v="20"/>
    <n v="4"/>
    <x v="20"/>
  </r>
  <r>
    <n v="3294"/>
    <s v="CA-2015-106264"/>
    <d v="2015-12-26T00:00:00"/>
    <d v="2015-12-30T00:00:00"/>
    <s v="Standard Class"/>
    <s v="CK-12595"/>
    <s v="Clytie Kelty"/>
    <s v="Consumer"/>
    <s v="United States"/>
    <s v="San Diego"/>
    <s v="California"/>
    <n v="92024"/>
    <x v="1"/>
    <s v="FUR-FU-10001852"/>
    <x v="0"/>
    <s v="Furnishings"/>
    <s v="Eldon Regeneration Recycled Desk Accessories, Smoke"/>
    <n v="3.48"/>
    <n v="4"/>
    <n v="0.1"/>
    <n v="1.08"/>
    <n v="2"/>
    <x v="20"/>
    <n v="4"/>
    <x v="20"/>
  </r>
  <r>
    <n v="3295"/>
    <s v="CA-2015-138023"/>
    <d v="2015-08-15T00:00:00"/>
    <d v="2015-08-18T00:00:00"/>
    <s v="First Class"/>
    <s v="KH-16510"/>
    <s v="Keith Herrera"/>
    <s v="Consumer"/>
    <s v="United States"/>
    <s v="Dallas"/>
    <s v="Texas"/>
    <n v="75081"/>
    <x v="2"/>
    <s v="OFF-BI-10003638"/>
    <x v="1"/>
    <s v="Binders"/>
    <s v="GBC Durable Plastic Covers"/>
    <n v="30.96"/>
    <n v="1"/>
    <n v="0"/>
    <n v="4.95"/>
    <n v="1"/>
    <x v="9"/>
    <n v="3"/>
    <x v="9"/>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n v="1704.89"/>
    <n v="4"/>
    <n v="0"/>
    <n v="579.66"/>
    <n v="1"/>
    <x v="13"/>
    <n v="4"/>
    <x v="13"/>
  </r>
  <r>
    <n v="3297"/>
    <s v="US-2016-110569"/>
    <d v="2016-05-23T00:00:00"/>
    <d v="2016-05-30T00:00:00"/>
    <s v="Standard Class"/>
    <s v="EB-13870"/>
    <s v="Emily Burns"/>
    <s v="Consumer"/>
    <s v="United States"/>
    <s v="Phoenix"/>
    <s v="Arizona"/>
    <n v="85023"/>
    <x v="1"/>
    <s v="OFF-BI-10001036"/>
    <x v="1"/>
    <s v="Binders"/>
    <s v="Cardinal EasyOpen D-Ring Binders"/>
    <n v="19.193999999999999"/>
    <n v="10"/>
    <n v="0.1"/>
    <n v="4.6100000000000003"/>
    <n v="2"/>
    <x v="33"/>
    <n v="2"/>
    <x v="33"/>
  </r>
  <r>
    <n v="3298"/>
    <s v="US-2016-110569"/>
    <d v="2016-05-23T00:00:00"/>
    <d v="2016-05-30T00:00:00"/>
    <s v="Standard Class"/>
    <s v="EB-13870"/>
    <s v="Emily Burns"/>
    <s v="Consumer"/>
    <s v="United States"/>
    <s v="Phoenix"/>
    <s v="Arizona"/>
    <n v="85023"/>
    <x v="1"/>
    <s v="OFF-AP-10004708"/>
    <x v="1"/>
    <s v="Appliances"/>
    <s v="Fellowes Superior 10 Outlet Split Surge Protector"/>
    <n v="121.792"/>
    <n v="9"/>
    <n v="0"/>
    <n v="12.18"/>
    <n v="2"/>
    <x v="33"/>
    <n v="2"/>
    <x v="33"/>
  </r>
  <r>
    <n v="3299"/>
    <s v="CA-2018-136308"/>
    <d v="2018-11-16T00:00:00"/>
    <d v="2018-11-16T00:00:00"/>
    <s v="Same Day"/>
    <s v="MW-18235"/>
    <s v="Mitch Willingham"/>
    <s v="Corporate"/>
    <s v="United States"/>
    <s v="San Francisco"/>
    <s v="California"/>
    <n v="94122"/>
    <x v="1"/>
    <s v="TEC-MA-10000488"/>
    <x v="2"/>
    <s v="Machines"/>
    <s v="Bady BDG101FRU Card Printer"/>
    <n v="1919.9760000000001"/>
    <n v="1"/>
    <n v="0.3"/>
    <n v="-499.19"/>
    <n v="1"/>
    <x v="23"/>
    <n v="4"/>
    <x v="23"/>
  </r>
  <r>
    <n v="3300"/>
    <s v="US-2015-159926"/>
    <d v="2015-11-18T00:00:00"/>
    <d v="2015-11-22T00:00:00"/>
    <s v="Standard Class"/>
    <s v="CS-11950"/>
    <s v="Carlos Soltero"/>
    <s v="Consumer"/>
    <s v="United States"/>
    <s v="Philadelphia"/>
    <s v="Pennsylvania"/>
    <n v="19140"/>
    <x v="3"/>
    <s v="OFF-BI-10003656"/>
    <x v="1"/>
    <s v="Binders"/>
    <s v="Fellowes PB200 Plastic Comb Binding Machine"/>
    <n v="50.997"/>
    <n v="9"/>
    <n v="0.2"/>
    <n v="7.14"/>
    <n v="5"/>
    <x v="7"/>
    <n v="4"/>
    <x v="7"/>
  </r>
  <r>
    <n v="3301"/>
    <s v="US-2015-159926"/>
    <d v="2015-11-18T00:00:00"/>
    <d v="2015-11-22T00:00:00"/>
    <s v="Standard Class"/>
    <s v="CS-11950"/>
    <s v="Carlos Soltero"/>
    <s v="Consumer"/>
    <s v="United States"/>
    <s v="Philadelphia"/>
    <s v="Pennsylvania"/>
    <n v="19140"/>
    <x v="3"/>
    <s v="OFF-ST-10003656"/>
    <x v="1"/>
    <s v="Storage"/>
    <s v="Safco Industrial Wire Shelving"/>
    <n v="76.792000000000002"/>
    <n v="8"/>
    <n v="0"/>
    <n v="12.29"/>
    <n v="5"/>
    <x v="7"/>
    <n v="4"/>
    <x v="7"/>
  </r>
  <r>
    <n v="3302"/>
    <s v="US-2015-159926"/>
    <d v="2015-11-18T00:00:00"/>
    <d v="2015-11-22T00:00:00"/>
    <s v="Standard Class"/>
    <s v="CS-11950"/>
    <s v="Carlos Soltero"/>
    <s v="Consumer"/>
    <s v="United States"/>
    <s v="Philadelphia"/>
    <s v="Pennsylvania"/>
    <n v="19140"/>
    <x v="3"/>
    <s v="TEC-PH-10001128"/>
    <x v="2"/>
    <s v="Phones"/>
    <s v="Motorola Droid Maxx"/>
    <n v="539.96400000000006"/>
    <n v="4"/>
    <n v="0"/>
    <n v="80.989999999999995"/>
    <n v="5"/>
    <x v="7"/>
    <n v="4"/>
    <x v="7"/>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n v="60.311999999999998"/>
    <n v="9"/>
    <n v="0.2"/>
    <n v="10.86"/>
    <n v="5"/>
    <x v="7"/>
    <n v="4"/>
    <x v="7"/>
  </r>
  <r>
    <n v="3304"/>
    <s v="US-2015-159926"/>
    <d v="2015-11-18T00:00:00"/>
    <d v="2015-11-22T00:00:00"/>
    <s v="Standard Class"/>
    <s v="CS-11950"/>
    <s v="Carlos Soltero"/>
    <s v="Consumer"/>
    <s v="United States"/>
    <s v="Philadelphia"/>
    <s v="Pennsylvania"/>
    <n v="19140"/>
    <x v="3"/>
    <s v="OFF-BI-10004656"/>
    <x v="1"/>
    <s v="Binders"/>
    <s v="Peel &amp; Stick Add-On Corner Pockets"/>
    <n v="1.944"/>
    <n v="2"/>
    <n v="0"/>
    <n v="0.21"/>
    <n v="5"/>
    <x v="7"/>
    <n v="4"/>
    <x v="7"/>
  </r>
  <r>
    <n v="3305"/>
    <s v="CA-2015-104738"/>
    <d v="2015-12-30T00:00:00"/>
    <d v="2016-01-01T00:00:00"/>
    <s v="Second Class"/>
    <s v="SP-20620"/>
    <s v="Stefania Perrino"/>
    <s v="Corporate"/>
    <s v="United States"/>
    <s v="Laredo"/>
    <s v="Texas"/>
    <n v="78041"/>
    <x v="2"/>
    <s v="OFF-EN-10004955"/>
    <x v="1"/>
    <s v="Envelopes"/>
    <s v="Fashion Color Clasp Envelopes"/>
    <n v="12.984"/>
    <n v="9"/>
    <n v="0.1"/>
    <n v="3.9"/>
    <n v="5"/>
    <x v="20"/>
    <n v="4"/>
    <x v="20"/>
  </r>
  <r>
    <n v="3306"/>
    <s v="CA-2015-104738"/>
    <d v="2015-12-30T00:00:00"/>
    <d v="2016-01-01T00:00:00"/>
    <s v="Second Class"/>
    <s v="SP-20620"/>
    <s v="Stefania Perrino"/>
    <s v="Corporate"/>
    <s v="United States"/>
    <s v="Laredo"/>
    <s v="Texas"/>
    <n v="78041"/>
    <x v="2"/>
    <s v="TEC-PH-10002468"/>
    <x v="2"/>
    <s v="Phones"/>
    <s v="Plantronics CS 50-USB -Â headsetÂ - Convertible, Monaural"/>
    <n v="217.584"/>
    <n v="5"/>
    <n v="0"/>
    <n v="60.92"/>
    <n v="5"/>
    <x v="20"/>
    <n v="4"/>
    <x v="20"/>
  </r>
  <r>
    <n v="3307"/>
    <s v="CA-2015-104738"/>
    <d v="2015-12-30T00:00:00"/>
    <d v="2016-01-01T00:00:00"/>
    <s v="Second Class"/>
    <s v="SP-20620"/>
    <s v="Stefania Perrino"/>
    <s v="Corporate"/>
    <s v="United States"/>
    <s v="Laredo"/>
    <s v="Texas"/>
    <n v="78041"/>
    <x v="2"/>
    <s v="TEC-PH-10000576"/>
    <x v="2"/>
    <s v="Phones"/>
    <s v="AT&amp;T 1080 Corded phone"/>
    <n v="328.77600000000001"/>
    <n v="4"/>
    <n v="0"/>
    <n v="62.47"/>
    <n v="5"/>
    <x v="20"/>
    <n v="4"/>
    <x v="20"/>
  </r>
  <r>
    <n v="3308"/>
    <s v="CA-2015-104738"/>
    <d v="2015-12-30T00:00:00"/>
    <d v="2016-01-01T00:00:00"/>
    <s v="Second Class"/>
    <s v="SP-20620"/>
    <s v="Stefania Perrino"/>
    <s v="Corporate"/>
    <s v="United States"/>
    <s v="Laredo"/>
    <s v="Texas"/>
    <n v="78041"/>
    <x v="2"/>
    <s v="OFF-BI-10002160"/>
    <x v="1"/>
    <s v="Binders"/>
    <s v="Acco Hanging Data Binders"/>
    <n v="2.286"/>
    <n v="8"/>
    <n v="0"/>
    <n v="0.55000000000000004"/>
    <n v="5"/>
    <x v="20"/>
    <n v="4"/>
    <x v="20"/>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n v="4"/>
    <n v="0"/>
    <n v="8.16"/>
    <n v="5"/>
    <x v="20"/>
    <n v="4"/>
    <x v="20"/>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n v="3"/>
    <n v="0.2"/>
    <n v="1.27"/>
    <n v="1"/>
    <x v="6"/>
    <n v="4"/>
    <x v="6"/>
  </r>
  <r>
    <n v="3311"/>
    <s v="CA-2017-111416"/>
    <d v="2017-09-17T00:00:00"/>
    <d v="2017-09-22T00:00:00"/>
    <s v="Standard Class"/>
    <s v="LW-17215"/>
    <s v="Luke Weiss"/>
    <s v="Consumer"/>
    <s v="United States"/>
    <s v="New York City"/>
    <s v="New York"/>
    <n v="10035"/>
    <x v="3"/>
    <s v="OFF-BI-10002026"/>
    <x v="1"/>
    <s v="Binders"/>
    <s v="Avery Arch Ring Binders"/>
    <n v="232.4"/>
    <n v="7"/>
    <n v="0"/>
    <n v="81.34"/>
    <n v="1"/>
    <x v="21"/>
    <n v="3"/>
    <x v="21"/>
  </r>
  <r>
    <n v="3312"/>
    <s v="CA-2017-162747"/>
    <d v="2017-03-20T00:00:00"/>
    <d v="2017-03-25T00:00:00"/>
    <s v="Second Class"/>
    <s v="AH-10030"/>
    <s v="Aaron Hawkins"/>
    <s v="Corporate"/>
    <s v="United States"/>
    <s v="Gulfport"/>
    <s v="Mississippi"/>
    <n v="39503"/>
    <x v="0"/>
    <s v="FUR-FU-10003691"/>
    <x v="0"/>
    <s v="Furnishings"/>
    <s v="Eldon Image Series Desk Accessories, Ebony"/>
    <n v="86.45"/>
    <n v="10"/>
    <n v="0.3"/>
    <n v="-13.83"/>
    <n v="1"/>
    <x v="17"/>
    <n v="1"/>
    <x v="17"/>
  </r>
  <r>
    <n v="3313"/>
    <s v="US-2015-133130"/>
    <d v="2015-09-27T00:00:00"/>
    <d v="2015-10-01T00:00:00"/>
    <s v="Standard Class"/>
    <s v="TH-21100"/>
    <s v="Thea Hendricks"/>
    <s v="Consumer"/>
    <s v="United States"/>
    <s v="San Diego"/>
    <s v="California"/>
    <n v="92037"/>
    <x v="1"/>
    <s v="FUR-CH-10002602"/>
    <x v="0"/>
    <s v="Chairs"/>
    <s v="DMI Arturo Collection Mission-style Design Wood Chair"/>
    <n v="603.91999999999996"/>
    <n v="7"/>
    <n v="0.3"/>
    <n v="-60.39"/>
    <n v="2"/>
    <x v="30"/>
    <n v="3"/>
    <x v="30"/>
  </r>
  <r>
    <n v="3314"/>
    <s v="US-2015-133130"/>
    <d v="2015-09-27T00:00:00"/>
    <d v="2015-10-01T00:00:00"/>
    <s v="Standard Class"/>
    <s v="TH-21100"/>
    <s v="Thea Hendricks"/>
    <s v="Consumer"/>
    <s v="United States"/>
    <s v="San Diego"/>
    <s v="California"/>
    <n v="92037"/>
    <x v="1"/>
    <s v="OFF-PA-10000675"/>
    <x v="1"/>
    <s v="Paper"/>
    <s v="Xerox 1919"/>
    <n v="81.98"/>
    <n v="4"/>
    <n v="0.1"/>
    <n v="26.23"/>
    <n v="2"/>
    <x v="30"/>
    <n v="3"/>
    <x v="30"/>
  </r>
  <r>
    <n v="3315"/>
    <s v="CA-2018-169978"/>
    <d v="2018-12-24T00:00:00"/>
    <d v="2018-12-28T00:00:00"/>
    <s v="Standard Class"/>
    <s v="HG-15025"/>
    <s v="Hunter Glantz"/>
    <s v="Consumer"/>
    <s v="United States"/>
    <s v="Oceanside"/>
    <s v="New York"/>
    <n v="11572"/>
    <x v="3"/>
    <s v="FUR-CH-10002602"/>
    <x v="0"/>
    <s v="Chairs"/>
    <s v="DMI Arturo Collection Mission-style Design Wood Chair"/>
    <n v="271.76400000000001"/>
    <n v="2"/>
    <n v="0.1"/>
    <n v="24.46"/>
    <n v="2"/>
    <x v="22"/>
    <n v="4"/>
    <x v="22"/>
  </r>
  <r>
    <n v="3316"/>
    <s v="CA-2018-169978"/>
    <d v="2018-12-24T00:00:00"/>
    <d v="2018-12-28T00:00:00"/>
    <s v="Standard Class"/>
    <s v="HG-15025"/>
    <s v="Hunter Glantz"/>
    <s v="Consumer"/>
    <s v="United States"/>
    <s v="Oceanside"/>
    <s v="New York"/>
    <n v="11572"/>
    <x v="3"/>
    <s v="OFF-BI-10001900"/>
    <x v="1"/>
    <s v="Binders"/>
    <s v="DXL Angle-View Binders with Locking Rings, Black"/>
    <n v="14.375999999999999"/>
    <n v="10"/>
    <n v="0.3"/>
    <n v="-0.72"/>
    <n v="2"/>
    <x v="22"/>
    <n v="4"/>
    <x v="22"/>
  </r>
  <r>
    <n v="3317"/>
    <s v="CA-2018-161739"/>
    <d v="2018-11-10T00:00:00"/>
    <d v="2018-11-15T00:00:00"/>
    <s v="Second Class"/>
    <s v="EB-13750"/>
    <s v="Edward Becker"/>
    <s v="Corporate"/>
    <s v="United States"/>
    <s v="Round Rock"/>
    <s v="Texas"/>
    <n v="78664"/>
    <x v="2"/>
    <s v="FUR-FU-10001468"/>
    <x v="0"/>
    <s v="Furnishings"/>
    <s v="Tenex Antistatic Computer Chair Mats"/>
    <n v="341.96"/>
    <n v="8"/>
    <n v="0"/>
    <n v="95.75"/>
    <n v="1"/>
    <x v="23"/>
    <n v="4"/>
    <x v="23"/>
  </r>
  <r>
    <n v="3318"/>
    <s v="CA-2016-165057"/>
    <d v="2016-09-11T00:00:00"/>
    <d v="2016-09-15T00:00:00"/>
    <s v="Standard Class"/>
    <s v="SC-20725"/>
    <s v="Steven Cartwright"/>
    <s v="Consumer"/>
    <s v="United States"/>
    <s v="Redlands"/>
    <s v="California"/>
    <n v="92374"/>
    <x v="1"/>
    <s v="OFF-AR-10004648"/>
    <x v="1"/>
    <s v="Art"/>
    <s v="Boston 19500 Mighty Mite Electric Pencil Sharpener"/>
    <n v="181.35"/>
    <n v="3"/>
    <n v="0.2"/>
    <n v="61.66"/>
    <n v="2"/>
    <x v="11"/>
    <n v="3"/>
    <x v="11"/>
  </r>
  <r>
    <n v="3319"/>
    <s v="CA-2016-165057"/>
    <d v="2016-09-11T00:00:00"/>
    <d v="2016-09-15T00:00:00"/>
    <s v="Standard Class"/>
    <s v="SC-20725"/>
    <s v="Steven Cartwright"/>
    <s v="Consumer"/>
    <s v="United States"/>
    <s v="Redlands"/>
    <s v="California"/>
    <n v="92374"/>
    <x v="1"/>
    <s v="OFF-LA-10003190"/>
    <x v="1"/>
    <s v="Labels"/>
    <s v="Avery 474"/>
    <n v="8.64"/>
    <n v="8"/>
    <n v="0.3"/>
    <n v="-2.25"/>
    <n v="2"/>
    <x v="11"/>
    <n v="3"/>
    <x v="11"/>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n v="43.512"/>
    <n v="5"/>
    <n v="0.2"/>
    <n v="15.23"/>
    <n v="3"/>
    <x v="20"/>
    <n v="4"/>
    <x v="20"/>
  </r>
  <r>
    <n v="3321"/>
    <s v="CA-2015-134551"/>
    <d v="2015-12-20T00:00:00"/>
    <d v="2015-12-25T00:00:00"/>
    <s v="Standard Class"/>
    <s v="TS-21505"/>
    <s v="Tony Sayre"/>
    <s v="Consumer"/>
    <s v="United States"/>
    <s v="Columbia"/>
    <s v="Tennessee"/>
    <n v="38401"/>
    <x v="0"/>
    <s v="FUR-CH-10004287"/>
    <x v="0"/>
    <s v="Chairs"/>
    <s v="SAFCO Arco Folding Chair"/>
    <n v="662.88"/>
    <n v="5"/>
    <n v="0.1"/>
    <n v="86.17"/>
    <n v="3"/>
    <x v="20"/>
    <n v="4"/>
    <x v="20"/>
  </r>
  <r>
    <n v="3322"/>
    <s v="CA-2015-134551"/>
    <d v="2015-12-20T00:00:00"/>
    <d v="2015-12-25T00:00:00"/>
    <s v="Standard Class"/>
    <s v="TS-21505"/>
    <s v="Tony Sayre"/>
    <s v="Consumer"/>
    <s v="United States"/>
    <s v="Columbia"/>
    <s v="Tennessee"/>
    <n v="38401"/>
    <x v="0"/>
    <s v="OFF-PA-10002689"/>
    <x v="1"/>
    <s v="Paper"/>
    <s v="Weyerhaeuser First Choice Laser/Copy Paper (20Lb. and 88 Bright)"/>
    <n v="25.92"/>
    <n v="3"/>
    <n v="0.1"/>
    <n v="4.92"/>
    <n v="3"/>
    <x v="20"/>
    <n v="4"/>
    <x v="20"/>
  </r>
  <r>
    <n v="3323"/>
    <s v="CA-2016-120810"/>
    <d v="2016-07-23T00:00:00"/>
    <d v="2016-07-27T00:00:00"/>
    <s v="Standard Class"/>
    <s v="TH-21550"/>
    <s v="Tracy Hopkins"/>
    <s v="Home Office"/>
    <s v="United States"/>
    <s v="New York City"/>
    <s v="New York"/>
    <n v="10009"/>
    <x v="3"/>
    <s v="OFF-AP-10002892"/>
    <x v="1"/>
    <s v="Appliances"/>
    <s v="Belkin F5C206VTEL 6 Outlet Surge"/>
    <n v="68.94"/>
    <n v="7"/>
    <n v="0.3"/>
    <n v="-5.52"/>
    <n v="2"/>
    <x v="38"/>
    <n v="3"/>
    <x v="38"/>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n v="128.82"/>
    <n v="6"/>
    <n v="0.2"/>
    <n v="27.05"/>
    <n v="2"/>
    <x v="38"/>
    <n v="3"/>
    <x v="38"/>
  </r>
  <r>
    <n v="3325"/>
    <s v="CA-2015-165309"/>
    <d v="2015-11-11T00:00:00"/>
    <d v="2015-11-15T00:00:00"/>
    <s v="Standard Class"/>
    <s v="KD-16270"/>
    <s v="Karen Daniels"/>
    <s v="Consumer"/>
    <s v="United States"/>
    <s v="Houston"/>
    <s v="Texas"/>
    <n v="77095"/>
    <x v="2"/>
    <s v="OFF-BI-10001359"/>
    <x v="1"/>
    <s v="Binders"/>
    <s v="GBC DocuBind TL300 Electric Binding System"/>
    <n v="896.99"/>
    <n v="7"/>
    <n v="0.1"/>
    <n v="313.95"/>
    <n v="7"/>
    <x v="7"/>
    <n v="4"/>
    <x v="7"/>
  </r>
  <r>
    <n v="3326"/>
    <s v="CA-2015-165309"/>
    <d v="2015-11-11T00:00:00"/>
    <d v="2015-11-15T00:00:00"/>
    <s v="Standard Class"/>
    <s v="KD-16270"/>
    <s v="Karen Daniels"/>
    <s v="Consumer"/>
    <s v="United States"/>
    <s v="Houston"/>
    <s v="Texas"/>
    <n v="77095"/>
    <x v="2"/>
    <s v="OFF-BI-10001267"/>
    <x v="1"/>
    <s v="Binders"/>
    <s v="Universal Recycled Hanging Pressboard Report Binders, Letter Size"/>
    <n v="1.234"/>
    <n v="2"/>
    <n v="0.1"/>
    <n v="0.37"/>
    <n v="7"/>
    <x v="7"/>
    <n v="4"/>
    <x v="7"/>
  </r>
  <r>
    <n v="3327"/>
    <s v="CA-2015-165309"/>
    <d v="2015-11-11T00:00:00"/>
    <d v="2015-11-15T00:00:00"/>
    <s v="Standard Class"/>
    <s v="KD-16270"/>
    <s v="Karen Daniels"/>
    <s v="Consumer"/>
    <s v="United States"/>
    <s v="Houston"/>
    <s v="Texas"/>
    <n v="77095"/>
    <x v="2"/>
    <s v="OFF-AR-10003582"/>
    <x v="1"/>
    <s v="Art"/>
    <s v="Boston Electric Pencil Sharpener, Model 1818, Charcoal Black"/>
    <n v="67.56"/>
    <n v="5"/>
    <n v="0.1"/>
    <n v="20.27"/>
    <n v="7"/>
    <x v="7"/>
    <n v="4"/>
    <x v="7"/>
  </r>
  <r>
    <n v="3328"/>
    <s v="CA-2015-165309"/>
    <d v="2015-11-11T00:00:00"/>
    <d v="2015-11-15T00:00:00"/>
    <s v="Standard Class"/>
    <s v="KD-16270"/>
    <s v="Karen Daniels"/>
    <s v="Consumer"/>
    <s v="United States"/>
    <s v="Houston"/>
    <s v="Texas"/>
    <n v="77095"/>
    <x v="2"/>
    <s v="OFF-PA-10003724"/>
    <x v="1"/>
    <s v="Paper"/>
    <s v="Wirebound Message Book, 4 per Page"/>
    <n v="21.72"/>
    <n v="9"/>
    <n v="0.3"/>
    <n v="-6.3"/>
    <n v="7"/>
    <x v="7"/>
    <n v="4"/>
    <x v="7"/>
  </r>
  <r>
    <n v="3329"/>
    <s v="CA-2015-165309"/>
    <d v="2015-11-11T00:00:00"/>
    <d v="2015-11-15T00:00:00"/>
    <s v="Standard Class"/>
    <s v="KD-16270"/>
    <s v="Karen Daniels"/>
    <s v="Consumer"/>
    <s v="United States"/>
    <s v="Houston"/>
    <s v="Texas"/>
    <n v="77095"/>
    <x v="2"/>
    <s v="OFF-PA-10001033"/>
    <x v="1"/>
    <s v="Paper"/>
    <s v="Xerox 1893"/>
    <n v="262.33600000000001"/>
    <n v="8"/>
    <n v="0.1"/>
    <n v="26.23"/>
    <n v="7"/>
    <x v="7"/>
    <n v="4"/>
    <x v="7"/>
  </r>
  <r>
    <n v="3330"/>
    <s v="CA-2015-165309"/>
    <d v="2015-11-11T00:00:00"/>
    <d v="2015-11-15T00:00:00"/>
    <s v="Standard Class"/>
    <s v="KD-16270"/>
    <s v="Karen Daniels"/>
    <s v="Consumer"/>
    <s v="United States"/>
    <s v="Houston"/>
    <s v="Texas"/>
    <n v="77095"/>
    <x v="2"/>
    <s v="TEC-PH-10003505"/>
    <x v="2"/>
    <s v="Phones"/>
    <s v="Geemarc AmpliPOWER60"/>
    <n v="148.47999999999999"/>
    <n v="4"/>
    <n v="0"/>
    <n v="46.03"/>
    <n v="7"/>
    <x v="7"/>
    <n v="4"/>
    <x v="7"/>
  </r>
  <r>
    <n v="3331"/>
    <s v="CA-2015-165309"/>
    <d v="2015-11-11T00:00:00"/>
    <d v="2015-11-15T00:00:00"/>
    <s v="Standard Class"/>
    <s v="KD-16270"/>
    <s v="Karen Daniels"/>
    <s v="Consumer"/>
    <s v="United States"/>
    <s v="Houston"/>
    <s v="Texas"/>
    <n v="77095"/>
    <x v="2"/>
    <s v="TEC-PH-10004959"/>
    <x v="2"/>
    <s v="Phones"/>
    <s v="Classic Ivory AntiqueÂ TelephoneÂ ZL1810"/>
    <n v="241.17599999999999"/>
    <n v="8"/>
    <n v="0.1"/>
    <n v="24.12"/>
    <n v="7"/>
    <x v="7"/>
    <n v="4"/>
    <x v="7"/>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n v="227.976"/>
    <n v="7"/>
    <n v="0.1"/>
    <n v="52.43"/>
    <n v="3"/>
    <x v="22"/>
    <n v="4"/>
    <x v="22"/>
  </r>
  <r>
    <n v="3333"/>
    <s v="CA-2018-122595"/>
    <d v="2018-12-14T00:00:00"/>
    <d v="2018-12-20T00:00:00"/>
    <s v="Standard Class"/>
    <s v="GM-14455"/>
    <s v="Gary Mitchum"/>
    <s v="Home Office"/>
    <s v="United States"/>
    <s v="Chicago"/>
    <s v="Illinois"/>
    <n v="60653"/>
    <x v="2"/>
    <s v="TEC-PH-10003095"/>
    <x v="2"/>
    <s v="Phones"/>
    <s v="Samsung HM1900 Bluetooth Headset"/>
    <n v="52.68"/>
    <n v="1"/>
    <n v="0"/>
    <n v="12.12"/>
    <n v="3"/>
    <x v="22"/>
    <n v="4"/>
    <x v="22"/>
  </r>
  <r>
    <n v="3334"/>
    <s v="CA-2018-122595"/>
    <d v="2018-12-14T00:00:00"/>
    <d v="2018-12-20T00:00:00"/>
    <s v="Standard Class"/>
    <s v="GM-14455"/>
    <s v="Gary Mitchum"/>
    <s v="Home Office"/>
    <s v="United States"/>
    <s v="Chicago"/>
    <s v="Illinois"/>
    <n v="60653"/>
    <x v="2"/>
    <s v="FUR-FU-10002963"/>
    <x v="0"/>
    <s v="Furnishings"/>
    <s v="Master Caster Door Stop, Gray"/>
    <n v="2.032"/>
    <n v="9"/>
    <n v="0"/>
    <n v="0.49"/>
    <n v="3"/>
    <x v="22"/>
    <n v="4"/>
    <x v="22"/>
  </r>
  <r>
    <n v="3335"/>
    <s v="US-2018-109253"/>
    <d v="2018-08-21T00:00:00"/>
    <d v="2018-08-22T00:00:00"/>
    <s v="First Class"/>
    <s v="PR-18880"/>
    <s v="Patrick Ryan"/>
    <s v="Consumer"/>
    <s v="United States"/>
    <s v="Oakland"/>
    <s v="California"/>
    <n v="94601"/>
    <x v="1"/>
    <s v="OFF-AR-10000203"/>
    <x v="1"/>
    <s v="Art"/>
    <s v="Newell 336"/>
    <n v="17.12"/>
    <n v="2"/>
    <n v="0"/>
    <n v="1.2"/>
    <n v="7"/>
    <x v="43"/>
    <n v="3"/>
    <x v="43"/>
  </r>
  <r>
    <n v="3336"/>
    <s v="US-2018-109253"/>
    <d v="2018-08-21T00:00:00"/>
    <d v="2018-08-22T00:00:00"/>
    <s v="First Class"/>
    <s v="PR-18880"/>
    <s v="Patrick Ryan"/>
    <s v="Consumer"/>
    <s v="United States"/>
    <s v="Oakland"/>
    <s v="California"/>
    <n v="94601"/>
    <x v="1"/>
    <s v="TEC-PH-10004667"/>
    <x v="2"/>
    <s v="Phones"/>
    <s v="Cisco 8x8 Inc. 6753i IP Business Phone System"/>
    <n v="431.96800000000002"/>
    <n v="2"/>
    <n v="0.1"/>
    <n v="151.19"/>
    <n v="7"/>
    <x v="43"/>
    <n v="3"/>
    <x v="43"/>
  </r>
  <r>
    <n v="3337"/>
    <s v="US-2018-109253"/>
    <d v="2018-08-21T00:00:00"/>
    <d v="2018-08-22T00:00:00"/>
    <s v="First Class"/>
    <s v="PR-18880"/>
    <s v="Patrick Ryan"/>
    <s v="Consumer"/>
    <s v="United States"/>
    <s v="Oakland"/>
    <s v="California"/>
    <n v="94601"/>
    <x v="1"/>
    <s v="FUR-FU-10000193"/>
    <x v="0"/>
    <s v="Furnishings"/>
    <s v="Tenex Chairmats For Use with Hard Floors"/>
    <n v="129.91999999999999"/>
    <n v="6"/>
    <n v="0"/>
    <n v="14.29"/>
    <n v="7"/>
    <x v="43"/>
    <n v="3"/>
    <x v="43"/>
  </r>
  <r>
    <n v="3338"/>
    <s v="US-2018-109253"/>
    <d v="2018-08-21T00:00:00"/>
    <d v="2018-08-22T00:00:00"/>
    <s v="First Class"/>
    <s v="PR-18880"/>
    <s v="Patrick Ryan"/>
    <s v="Consumer"/>
    <s v="United States"/>
    <s v="Oakland"/>
    <s v="California"/>
    <n v="94601"/>
    <x v="1"/>
    <s v="FUR-TA-10001539"/>
    <x v="0"/>
    <s v="Tables"/>
    <s v="Chromcraft Rectangular Conference Tables"/>
    <n v="568.72799999999995"/>
    <n v="4"/>
    <n v="0.1"/>
    <n v="130.81"/>
    <n v="7"/>
    <x v="43"/>
    <n v="3"/>
    <x v="43"/>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n v="117.14400000000001"/>
    <n v="4"/>
    <n v="0.2"/>
    <n v="19.91"/>
    <n v="7"/>
    <x v="43"/>
    <n v="3"/>
    <x v="43"/>
  </r>
  <r>
    <n v="3340"/>
    <s v="US-2018-109253"/>
    <d v="2018-08-21T00:00:00"/>
    <d v="2018-08-22T00:00:00"/>
    <s v="First Class"/>
    <s v="PR-18880"/>
    <s v="Patrick Ryan"/>
    <s v="Consumer"/>
    <s v="United States"/>
    <s v="Oakland"/>
    <s v="California"/>
    <n v="94601"/>
    <x v="1"/>
    <s v="OFF-AP-10002867"/>
    <x v="1"/>
    <s v="Appliances"/>
    <s v="Fellowes Command Center 5-outlet power strip"/>
    <n v="203.52"/>
    <n v="2"/>
    <n v="0"/>
    <n v="50.88"/>
    <n v="7"/>
    <x v="43"/>
    <n v="3"/>
    <x v="43"/>
  </r>
  <r>
    <n v="3341"/>
    <s v="US-2018-109253"/>
    <d v="2018-08-21T00:00:00"/>
    <d v="2018-08-22T00:00:00"/>
    <s v="First Class"/>
    <s v="PR-18880"/>
    <s v="Patrick Ryan"/>
    <s v="Consumer"/>
    <s v="United States"/>
    <s v="Oakland"/>
    <s v="California"/>
    <n v="94601"/>
    <x v="1"/>
    <s v="OFF-LA-10001158"/>
    <x v="1"/>
    <s v="Labels"/>
    <s v="Avery Address/Shipping Labels for Typewriters, 4&quot; x 2&quot;"/>
    <n v="51.75"/>
    <n v="4"/>
    <n v="0.2"/>
    <n v="12.94"/>
    <n v="7"/>
    <x v="43"/>
    <n v="3"/>
    <x v="43"/>
  </r>
  <r>
    <n v="3342"/>
    <s v="CA-2017-145982"/>
    <d v="2017-08-27T00:00:00"/>
    <d v="2017-09-01T00:00:00"/>
    <s v="Second Class"/>
    <s v="TB-21055"/>
    <s v="Ted Butterfield"/>
    <s v="Consumer"/>
    <s v="United States"/>
    <s v="Quincy"/>
    <s v="Massachusetts"/>
    <n v="2169"/>
    <x v="3"/>
    <s v="OFF-PA-10000675"/>
    <x v="1"/>
    <s v="Paper"/>
    <s v="Xerox 1919"/>
    <n v="122.97"/>
    <n v="5"/>
    <n v="0.3"/>
    <n v="-31.97"/>
    <n v="6"/>
    <x v="28"/>
    <n v="3"/>
    <x v="28"/>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n v="244.61500000000001"/>
    <n v="3"/>
    <n v="0"/>
    <n v="12.23"/>
    <n v="6"/>
    <x v="28"/>
    <n v="3"/>
    <x v="28"/>
  </r>
  <r>
    <n v="3344"/>
    <s v="CA-2017-145982"/>
    <d v="2017-08-27T00:00:00"/>
    <d v="2017-09-01T00:00:00"/>
    <s v="Second Class"/>
    <s v="TB-21055"/>
    <s v="Ted Butterfield"/>
    <s v="Consumer"/>
    <s v="United States"/>
    <s v="Quincy"/>
    <s v="Massachusetts"/>
    <n v="2169"/>
    <x v="3"/>
    <s v="TEC-PH-10000011"/>
    <x v="2"/>
    <s v="Phones"/>
    <s v="PureGear Roll-On Screen Protector"/>
    <n v="59.97"/>
    <n v="5"/>
    <n v="0"/>
    <n v="11.39"/>
    <n v="6"/>
    <x v="28"/>
    <n v="3"/>
    <x v="28"/>
  </r>
  <r>
    <n v="3345"/>
    <s v="CA-2017-145982"/>
    <d v="2017-08-27T00:00:00"/>
    <d v="2017-09-01T00:00:00"/>
    <s v="Second Class"/>
    <s v="TB-21055"/>
    <s v="Ted Butterfield"/>
    <s v="Consumer"/>
    <s v="United States"/>
    <s v="Quincy"/>
    <s v="Massachusetts"/>
    <n v="2169"/>
    <x v="3"/>
    <s v="OFF-PA-10002666"/>
    <x v="1"/>
    <s v="Paper"/>
    <s v="Southworth 25% Cotton Linen-Finish Paper &amp; Envelopes"/>
    <n v="81.540000000000006"/>
    <n v="2"/>
    <n v="0.2"/>
    <n v="18.75"/>
    <n v="6"/>
    <x v="28"/>
    <n v="3"/>
    <x v="28"/>
  </r>
  <r>
    <n v="3346"/>
    <s v="CA-2017-145982"/>
    <d v="2017-08-27T00:00:00"/>
    <d v="2017-09-01T00:00:00"/>
    <s v="Second Class"/>
    <s v="TB-21055"/>
    <s v="Ted Butterfield"/>
    <s v="Consumer"/>
    <s v="United States"/>
    <s v="Quincy"/>
    <s v="Massachusetts"/>
    <n v="2169"/>
    <x v="3"/>
    <s v="OFF-FA-10000735"/>
    <x v="1"/>
    <s v="Fasteners"/>
    <s v="Staples"/>
    <n v="11.68"/>
    <n v="8"/>
    <n v="0.3"/>
    <n v="-2.92"/>
    <n v="6"/>
    <x v="28"/>
    <n v="3"/>
    <x v="28"/>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n v="29"/>
    <n v="5"/>
    <n v="0.3"/>
    <n v="-2.61"/>
    <n v="6"/>
    <x v="28"/>
    <n v="3"/>
    <x v="28"/>
  </r>
  <r>
    <n v="3348"/>
    <s v="CA-2016-112014"/>
    <d v="2016-08-13T00:00:00"/>
    <d v="2016-08-20T00:00:00"/>
    <s v="Standard Class"/>
    <s v="ON-18715"/>
    <s v="Odella Nelson"/>
    <s v="Corporate"/>
    <s v="United States"/>
    <s v="Yucaipa"/>
    <s v="California"/>
    <n v="92399"/>
    <x v="1"/>
    <s v="OFF-AR-10003156"/>
    <x v="1"/>
    <s v="Art"/>
    <s v="50 Colored Long Pencils"/>
    <n v="50.8"/>
    <n v="7"/>
    <n v="0"/>
    <n v="9.14"/>
    <n v="1"/>
    <x v="37"/>
    <n v="3"/>
    <x v="37"/>
  </r>
  <r>
    <n v="3349"/>
    <s v="CA-2018-154732"/>
    <d v="2018-11-05T00:00:00"/>
    <d v="2018-11-07T00:00:00"/>
    <s v="First Class"/>
    <s v="AH-10195"/>
    <s v="Alan Haines"/>
    <s v="Corporate"/>
    <s v="United States"/>
    <s v="Chicago"/>
    <s v="Illinois"/>
    <n v="60623"/>
    <x v="2"/>
    <s v="OFF-BI-10000474"/>
    <x v="1"/>
    <s v="Binders"/>
    <s v="Avery Recycled Flexi-View Covers for Binding Systems"/>
    <n v="16.03"/>
    <n v="6"/>
    <n v="0.2"/>
    <n v="4.8099999999999996"/>
    <n v="1"/>
    <x v="23"/>
    <n v="4"/>
    <x v="23"/>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n v="15.712"/>
    <n v="4"/>
    <n v="0"/>
    <n v="2.04"/>
    <n v="1"/>
    <x v="28"/>
    <n v="3"/>
    <x v="28"/>
  </r>
  <r>
    <n v="3351"/>
    <s v="CA-2017-147536"/>
    <d v="2017-12-26T00:00:00"/>
    <d v="2017-12-31T00:00:00"/>
    <s v="Standard Class"/>
    <s v="AR-10510"/>
    <s v="Andrew Roberts"/>
    <s v="Consumer"/>
    <s v="United States"/>
    <s v="New York City"/>
    <s v="New York"/>
    <n v="10024"/>
    <x v="3"/>
    <s v="TEC-AC-10003280"/>
    <x v="2"/>
    <s v="Accessories"/>
    <s v="Belkin F8E887 USB Wired Ergonomic Keyboard"/>
    <n v="89.97"/>
    <n v="6"/>
    <n v="0.1"/>
    <n v="9"/>
    <n v="1"/>
    <x v="5"/>
    <n v="4"/>
    <x v="5"/>
  </r>
  <r>
    <n v="3352"/>
    <s v="US-2015-134733"/>
    <d v="2015-09-23T00:00:00"/>
    <d v="2015-09-28T00:00:00"/>
    <s v="Standard Class"/>
    <s v="BM-11650"/>
    <s v="Brian Moss"/>
    <s v="Corporate"/>
    <s v="United States"/>
    <s v="San Diego"/>
    <s v="California"/>
    <n v="92037"/>
    <x v="1"/>
    <s v="FUR-BO-10002916"/>
    <x v="0"/>
    <s v="Bookcases"/>
    <s v="Rush Hierlooms Collection 1&quot; Thick Stackable Bookcases"/>
    <n v="435.99900000000002"/>
    <n v="10"/>
    <n v="0.2"/>
    <n v="43.6"/>
    <n v="2"/>
    <x v="30"/>
    <n v="3"/>
    <x v="30"/>
  </r>
  <r>
    <n v="3353"/>
    <s v="US-2015-134733"/>
    <d v="2015-09-23T00:00:00"/>
    <d v="2015-09-28T00:00:00"/>
    <s v="Standard Class"/>
    <s v="BM-11650"/>
    <s v="Brian Moss"/>
    <s v="Corporate"/>
    <s v="United States"/>
    <s v="San Diego"/>
    <s v="California"/>
    <n v="92037"/>
    <x v="1"/>
    <s v="TEC-PH-10002726"/>
    <x v="2"/>
    <s v="Phones"/>
    <s v="netTALK DUO VoIP Telephone Service"/>
    <n v="83.983999999999995"/>
    <n v="3"/>
    <n v="0"/>
    <n v="11.76"/>
    <n v="2"/>
    <x v="30"/>
    <n v="3"/>
    <x v="30"/>
  </r>
  <r>
    <n v="3354"/>
    <s v="US-2015-150434"/>
    <d v="2015-07-19T00:00:00"/>
    <d v="2015-07-24T00:00:00"/>
    <s v="Standard Class"/>
    <s v="CA-12310"/>
    <s v="Christine Abelman"/>
    <s v="Corporate"/>
    <s v="United States"/>
    <s v="Bristol"/>
    <s v="Connecticut"/>
    <n v="6010"/>
    <x v="3"/>
    <s v="TEC-PH-10000895"/>
    <x v="2"/>
    <s v="Phones"/>
    <s v="Polycom VVX 310 VoIP phone"/>
    <n v="359.98"/>
    <n v="8"/>
    <n v="0.3"/>
    <n v="-25.2"/>
    <n v="4"/>
    <x v="39"/>
    <n v="3"/>
    <x v="39"/>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n v="70.56"/>
    <n v="5"/>
    <n v="0.3"/>
    <n v="-23.28"/>
    <n v="4"/>
    <x v="39"/>
    <n v="3"/>
    <x v="39"/>
  </r>
  <r>
    <n v="3356"/>
    <s v="US-2015-150434"/>
    <d v="2015-07-19T00:00:00"/>
    <d v="2015-07-24T00:00:00"/>
    <s v="Standard Class"/>
    <s v="CA-12310"/>
    <s v="Christine Abelman"/>
    <s v="Corporate"/>
    <s v="United States"/>
    <s v="Bristol"/>
    <s v="Connecticut"/>
    <n v="6010"/>
    <x v="3"/>
    <s v="OFF-BI-10003694"/>
    <x v="1"/>
    <s v="Binders"/>
    <s v="Avery 3 1/2&quot; Diskette Storage Pages, 10/Pack"/>
    <n v="20.88"/>
    <n v="7"/>
    <n v="0.1"/>
    <n v="4.18"/>
    <n v="4"/>
    <x v="39"/>
    <n v="3"/>
    <x v="39"/>
  </r>
  <r>
    <n v="3357"/>
    <s v="US-2015-150434"/>
    <d v="2015-07-19T00:00:00"/>
    <d v="2015-07-24T00:00:00"/>
    <s v="Standard Class"/>
    <s v="CA-12310"/>
    <s v="Christine Abelman"/>
    <s v="Corporate"/>
    <s v="United States"/>
    <s v="Bristol"/>
    <s v="Connecticut"/>
    <n v="6010"/>
    <x v="3"/>
    <s v="OFF-BI-10002160"/>
    <x v="1"/>
    <s v="Binders"/>
    <s v="Acco Hanging Data Binders"/>
    <n v="3.81"/>
    <n v="3"/>
    <n v="0.1"/>
    <n v="0.76"/>
    <n v="4"/>
    <x v="39"/>
    <n v="3"/>
    <x v="39"/>
  </r>
  <r>
    <n v="3358"/>
    <s v="CA-2018-100335"/>
    <d v="2018-09-07T00:00:00"/>
    <d v="2018-09-13T00:00:00"/>
    <s v="Standard Class"/>
    <s v="NF-18595"/>
    <s v="Nicole Fjeld"/>
    <s v="Home Office"/>
    <s v="United States"/>
    <s v="Chicago"/>
    <s v="Illinois"/>
    <n v="60610"/>
    <x v="2"/>
    <s v="OFF-PA-10001685"/>
    <x v="1"/>
    <s v="Paper"/>
    <s v="Easy-staple paper"/>
    <n v="73.007999999999996"/>
    <n v="3"/>
    <n v="0.2"/>
    <n v="3.65"/>
    <n v="1"/>
    <x v="15"/>
    <n v="3"/>
    <x v="15"/>
  </r>
  <r>
    <n v="3359"/>
    <s v="CA-2017-139234"/>
    <d v="2017-05-06T00:00:00"/>
    <d v="2017-05-10T00:00:00"/>
    <s v="Standard Class"/>
    <s v="AF-10870"/>
    <s v="Art Ferguson"/>
    <s v="Consumer"/>
    <s v="United States"/>
    <s v="Chicago"/>
    <s v="Illinois"/>
    <n v="60610"/>
    <x v="2"/>
    <s v="OFF-BI-10000773"/>
    <x v="1"/>
    <s v="Binders"/>
    <s v="Insertable Tab Post Binder Dividers"/>
    <n v="3.2080000000000002"/>
    <n v="3"/>
    <n v="0.2"/>
    <n v="0.35"/>
    <n v="2"/>
    <x v="35"/>
    <n v="2"/>
    <x v="35"/>
  </r>
  <r>
    <n v="3360"/>
    <s v="CA-2017-139234"/>
    <d v="2017-05-06T00:00:00"/>
    <d v="2017-05-10T00:00:00"/>
    <s v="Standard Class"/>
    <s v="AF-10870"/>
    <s v="Art Ferguson"/>
    <s v="Consumer"/>
    <s v="United States"/>
    <s v="Chicago"/>
    <s v="Illinois"/>
    <n v="60610"/>
    <x v="2"/>
    <s v="TEC-AC-10004510"/>
    <x v="2"/>
    <s v="Accessories"/>
    <s v="Logitech Desktop MK120 Mouse and keyboard Combo"/>
    <n v="26.175999999999998"/>
    <n v="3"/>
    <n v="0.1"/>
    <n v="5.5"/>
    <n v="2"/>
    <x v="35"/>
    <n v="2"/>
    <x v="35"/>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n v="30.44"/>
    <n v="10"/>
    <n v="0.1"/>
    <n v="2.13"/>
    <n v="2"/>
    <x v="40"/>
    <n v="2"/>
    <x v="40"/>
  </r>
  <r>
    <n v="3362"/>
    <s v="US-2016-142020"/>
    <d v="2016-06-04T00:00:00"/>
    <d v="2016-06-08T00:00:00"/>
    <s v="Second Class"/>
    <s v="TC-21535"/>
    <s v="Tracy Collins"/>
    <s v="Home Office"/>
    <s v="United States"/>
    <s v="New York City"/>
    <s v="New York"/>
    <n v="10024"/>
    <x v="3"/>
    <s v="FUR-FU-10000672"/>
    <x v="0"/>
    <s v="Furnishings"/>
    <s v="Executive Impressions 10&quot; Spectator Wall Clock"/>
    <n v="35.28"/>
    <n v="8"/>
    <n v="0.3"/>
    <n v="-7.76"/>
    <n v="2"/>
    <x v="40"/>
    <n v="2"/>
    <x v="40"/>
  </r>
  <r>
    <n v="3363"/>
    <s v="CA-2016-139962"/>
    <d v="2016-12-13T00:00:00"/>
    <d v="2016-12-20T00:00:00"/>
    <s v="Standard Class"/>
    <s v="Dp-13240"/>
    <s v="Dean percer"/>
    <s v="Home Office"/>
    <s v="United States"/>
    <s v="Revere"/>
    <s v="Massachusetts"/>
    <n v="2151"/>
    <x v="3"/>
    <s v="OFF-PA-10004451"/>
    <x v="1"/>
    <s v="Paper"/>
    <s v="Xerox 222"/>
    <n v="19.440000000000001"/>
    <n v="1"/>
    <n v="0"/>
    <n v="1.36"/>
    <n v="2"/>
    <x v="14"/>
    <n v="4"/>
    <x v="14"/>
  </r>
  <r>
    <n v="3364"/>
    <s v="CA-2016-139962"/>
    <d v="2016-12-13T00:00:00"/>
    <d v="2016-12-20T00:00:00"/>
    <s v="Standard Class"/>
    <s v="Dp-13240"/>
    <s v="Dean percer"/>
    <s v="Home Office"/>
    <s v="United States"/>
    <s v="Revere"/>
    <s v="Massachusetts"/>
    <n v="2151"/>
    <x v="3"/>
    <s v="OFF-BI-10004738"/>
    <x v="1"/>
    <s v="Binders"/>
    <s v="Flexible Leather- Look Classic Collection Ring Binder"/>
    <n v="37.880000000000003"/>
    <n v="6"/>
    <n v="0"/>
    <n v="5.3"/>
    <n v="2"/>
    <x v="14"/>
    <n v="4"/>
    <x v="14"/>
  </r>
  <r>
    <n v="3365"/>
    <s v="CA-2017-130050"/>
    <d v="2017-07-16T00:00:00"/>
    <d v="2017-07-18T00:00:00"/>
    <s v="Second Class"/>
    <s v="MC-17425"/>
    <s v="Mark Cousins"/>
    <s v="Corporate"/>
    <s v="United States"/>
    <s v="Houston"/>
    <s v="Texas"/>
    <n v="77036"/>
    <x v="2"/>
    <s v="FUR-FU-10001940"/>
    <x v="0"/>
    <s v="Furnishings"/>
    <s v="Staple-based wall hangings"/>
    <n v="9.5519999999999996"/>
    <n v="6"/>
    <n v="0"/>
    <n v="3.15"/>
    <n v="1"/>
    <x v="16"/>
    <n v="3"/>
    <x v="16"/>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n v="7"/>
    <n v="0"/>
    <n v="49.41"/>
    <n v="1"/>
    <x v="46"/>
    <n v="1"/>
    <x v="46"/>
  </r>
  <r>
    <n v="3367"/>
    <s v="CA-2015-165379"/>
    <d v="2015-07-09T00:00:00"/>
    <d v="2015-07-15T00:00:00"/>
    <s v="Standard Class"/>
    <s v="BM-11650"/>
    <s v="Brian Moss"/>
    <s v="Corporate"/>
    <s v="United States"/>
    <s v="Dallas"/>
    <s v="Texas"/>
    <n v="75217"/>
    <x v="2"/>
    <s v="OFF-PA-10003072"/>
    <x v="1"/>
    <s v="Paper"/>
    <s v="Eureka Recycled Copy Paper 8 1/2&quot; x 11&quot;, Ream"/>
    <n v="10.368"/>
    <n v="4"/>
    <n v="0"/>
    <n v="2.1800000000000002"/>
    <n v="2"/>
    <x v="39"/>
    <n v="3"/>
    <x v="39"/>
  </r>
  <r>
    <n v="3368"/>
    <s v="CA-2015-165379"/>
    <d v="2015-07-09T00:00:00"/>
    <d v="2015-07-15T00:00:00"/>
    <s v="Standard Class"/>
    <s v="BM-11650"/>
    <s v="Brian Moss"/>
    <s v="Corporate"/>
    <s v="United States"/>
    <s v="Dallas"/>
    <s v="Texas"/>
    <n v="75217"/>
    <x v="2"/>
    <s v="OFF-PA-10002245"/>
    <x v="1"/>
    <s v="Paper"/>
    <s v="Xerox 1895"/>
    <n v="14.352"/>
    <n v="8"/>
    <n v="0.1"/>
    <n v="3.73"/>
    <n v="2"/>
    <x v="39"/>
    <n v="3"/>
    <x v="39"/>
  </r>
  <r>
    <n v="3369"/>
    <s v="CA-2016-115511"/>
    <d v="2016-11-21T00:00:00"/>
    <d v="2016-11-25T00:00:00"/>
    <s v="Standard Class"/>
    <s v="NW-18400"/>
    <s v="Natalie Webber"/>
    <s v="Consumer"/>
    <s v="United States"/>
    <s v="Las Vegas"/>
    <s v="Nevada"/>
    <n v="89115"/>
    <x v="1"/>
    <s v="FUR-BO-10002598"/>
    <x v="0"/>
    <s v="Bookcases"/>
    <s v="Hon Metal Bookcases, Putty"/>
    <n v="141.96"/>
    <n v="3"/>
    <n v="0"/>
    <n v="41.17"/>
    <n v="2"/>
    <x v="6"/>
    <n v="4"/>
    <x v="6"/>
  </r>
  <r>
    <n v="3370"/>
    <s v="CA-2016-115511"/>
    <d v="2016-11-21T00:00:00"/>
    <d v="2016-11-25T00:00:00"/>
    <s v="Standard Class"/>
    <s v="NW-18400"/>
    <s v="Natalie Webber"/>
    <s v="Consumer"/>
    <s v="United States"/>
    <s v="Las Vegas"/>
    <s v="Nevada"/>
    <n v="89115"/>
    <x v="1"/>
    <s v="OFF-BI-10002225"/>
    <x v="1"/>
    <s v="Binders"/>
    <s v="Square Ring Data Binders, Rigid 75 Pt. Covers, 11&quot; x 14-7/8&quot;"/>
    <n v="66.048000000000002"/>
    <n v="1"/>
    <n v="0.1"/>
    <n v="7.27"/>
    <n v="2"/>
    <x v="6"/>
    <n v="4"/>
    <x v="6"/>
  </r>
  <r>
    <n v="3371"/>
    <s v="CA-2017-134887"/>
    <d v="2017-03-25T00:00:00"/>
    <d v="2017-03-25T00:00:00"/>
    <s v="Same Day"/>
    <s v="TB-21280"/>
    <s v="Toby Braunhardt"/>
    <s v="Consumer"/>
    <s v="United States"/>
    <s v="Norman"/>
    <s v="Oklahoma"/>
    <n v="73071"/>
    <x v="2"/>
    <s v="TEC-AC-10003832"/>
    <x v="2"/>
    <s v="Accessories"/>
    <s v="LogitechÂ P710e Mobile Speakerphone"/>
    <n v="1287.45"/>
    <n v="9"/>
    <n v="0"/>
    <n v="90.12"/>
    <n v="1"/>
    <x v="17"/>
    <n v="1"/>
    <x v="17"/>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n v="25.824000000000002"/>
    <n v="7"/>
    <n v="0.3"/>
    <n v="-3.62"/>
    <n v="2"/>
    <x v="15"/>
    <n v="3"/>
    <x v="15"/>
  </r>
  <r>
    <n v="3373"/>
    <s v="CA-2018-123778"/>
    <d v="2018-09-23T00:00:00"/>
    <d v="2018-09-30T00:00:00"/>
    <s v="Standard Class"/>
    <s v="BS-11755"/>
    <s v="Bruce Stewart"/>
    <s v="Consumer"/>
    <s v="United States"/>
    <s v="San Francisco"/>
    <s v="California"/>
    <n v="94122"/>
    <x v="1"/>
    <s v="OFF-AP-10001242"/>
    <x v="1"/>
    <s v="Appliances"/>
    <s v="APC 7 Outlet Network SurgeArrest Surge Protector"/>
    <n v="160.96"/>
    <n v="3"/>
    <n v="0.3"/>
    <n v="-32.19"/>
    <n v="2"/>
    <x v="15"/>
    <n v="3"/>
    <x v="15"/>
  </r>
  <r>
    <n v="3374"/>
    <s v="CA-2016-161718"/>
    <d v="2016-12-04T00:00:00"/>
    <d v="2016-12-10T00:00:00"/>
    <s v="Standard Class"/>
    <s v="SO-20335"/>
    <s v="Sean O'Donnell"/>
    <s v="Consumer"/>
    <s v="United States"/>
    <s v="Hempstead"/>
    <s v="New York"/>
    <n v="11550"/>
    <x v="3"/>
    <s v="FUR-FU-10002445"/>
    <x v="0"/>
    <s v="Furnishings"/>
    <s v="DAX Two-Tone Rosewood/Black Document Frame, Desktop, 5 x 7"/>
    <n v="28.44"/>
    <n v="9"/>
    <n v="0.2"/>
    <n v="5.69"/>
    <n v="4"/>
    <x v="14"/>
    <n v="4"/>
    <x v="14"/>
  </r>
  <r>
    <n v="3375"/>
    <s v="CA-2016-161718"/>
    <d v="2016-12-04T00:00:00"/>
    <d v="2016-12-10T00:00:00"/>
    <s v="Standard Class"/>
    <s v="SO-20335"/>
    <s v="Sean O'Donnell"/>
    <s v="Consumer"/>
    <s v="United States"/>
    <s v="Hempstead"/>
    <s v="New York"/>
    <n v="11550"/>
    <x v="3"/>
    <s v="FUR-CH-10002372"/>
    <x v="0"/>
    <s v="Chairs"/>
    <s v="Office Star - Ergonomically Designed Knee Chair"/>
    <n v="364.41"/>
    <n v="2"/>
    <n v="0"/>
    <n v="58.31"/>
    <n v="4"/>
    <x v="14"/>
    <n v="4"/>
    <x v="14"/>
  </r>
  <r>
    <n v="3376"/>
    <s v="CA-2016-161718"/>
    <d v="2016-12-04T00:00:00"/>
    <d v="2016-12-10T00:00:00"/>
    <s v="Standard Class"/>
    <s v="SO-20335"/>
    <s v="Sean O'Donnell"/>
    <s v="Consumer"/>
    <s v="United States"/>
    <s v="Hempstead"/>
    <s v="New York"/>
    <n v="11550"/>
    <x v="3"/>
    <s v="TEC-PH-10000376"/>
    <x v="2"/>
    <s v="Phones"/>
    <s v="Square Credit Card Reader"/>
    <n v="39.96"/>
    <n v="7"/>
    <n v="0"/>
    <n v="4"/>
    <n v="4"/>
    <x v="14"/>
    <n v="4"/>
    <x v="14"/>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n v="361.76400000000001"/>
    <n v="3"/>
    <n v="0"/>
    <n v="119.38"/>
    <n v="4"/>
    <x v="14"/>
    <n v="4"/>
    <x v="14"/>
  </r>
  <r>
    <n v="3378"/>
    <s v="CA-2017-100671"/>
    <d v="2017-11-01T00:00:00"/>
    <d v="2017-11-04T00:00:00"/>
    <s v="First Class"/>
    <s v="CS-12490"/>
    <s v="Cindy Schnelling"/>
    <s v="Corporate"/>
    <s v="United States"/>
    <s v="Conroe"/>
    <s v="Texas"/>
    <n v="77301"/>
    <x v="2"/>
    <s v="OFF-ST-10004950"/>
    <x v="1"/>
    <s v="Storage"/>
    <s v="Tenex Personal Filing Tote With Secure Closure Lid, Black/Frost"/>
    <n v="111.672"/>
    <n v="4"/>
    <n v="0"/>
    <n v="5.58"/>
    <n v="1"/>
    <x v="0"/>
    <n v="4"/>
    <x v="0"/>
  </r>
  <r>
    <n v="3379"/>
    <s v="CA-2018-142867"/>
    <d v="2018-03-17T00:00:00"/>
    <d v="2018-03-21T00:00:00"/>
    <s v="Standard Class"/>
    <s v="PO-19180"/>
    <s v="Philisse Overcash"/>
    <s v="Home Office"/>
    <s v="United States"/>
    <s v="Houston"/>
    <s v="Texas"/>
    <n v="77095"/>
    <x v="2"/>
    <s v="OFF-BI-10003166"/>
    <x v="1"/>
    <s v="Binders"/>
    <s v="GBC Plasticlear Binding Covers"/>
    <n v="13.776"/>
    <n v="7"/>
    <n v="0.2"/>
    <n v="4.41"/>
    <n v="2"/>
    <x v="42"/>
    <n v="1"/>
    <x v="42"/>
  </r>
  <r>
    <n v="3380"/>
    <s v="CA-2018-142867"/>
    <d v="2018-03-17T00:00:00"/>
    <d v="2018-03-21T00:00:00"/>
    <s v="Standard Class"/>
    <s v="PO-19180"/>
    <s v="Philisse Overcash"/>
    <s v="Home Office"/>
    <s v="United States"/>
    <s v="Houston"/>
    <s v="Texas"/>
    <n v="77095"/>
    <x v="2"/>
    <s v="OFF-PA-10004610"/>
    <x v="1"/>
    <s v="Paper"/>
    <s v="Xerox 1900"/>
    <n v="10.272"/>
    <n v="6"/>
    <n v="0.3"/>
    <n v="-2.16"/>
    <n v="2"/>
    <x v="42"/>
    <n v="1"/>
    <x v="42"/>
  </r>
  <r>
    <n v="3381"/>
    <s v="CA-2018-103156"/>
    <d v="2018-11-23T00:00:00"/>
    <d v="2018-11-24T00:00:00"/>
    <s v="First Class"/>
    <s v="TD-20995"/>
    <s v="Tamara Dahlen"/>
    <s v="Consumer"/>
    <s v="United States"/>
    <s v="Philadelphia"/>
    <s v="Pennsylvania"/>
    <n v="19120"/>
    <x v="3"/>
    <s v="FUR-FU-10000320"/>
    <x v="0"/>
    <s v="Furnishings"/>
    <s v="OIC Stacking Trays"/>
    <n v="24.047999999999998"/>
    <n v="3"/>
    <n v="0"/>
    <n v="5.29"/>
    <n v="1"/>
    <x v="23"/>
    <n v="4"/>
    <x v="23"/>
  </r>
  <r>
    <n v="3382"/>
    <s v="US-2018-162208"/>
    <d v="2018-08-27T00:00:00"/>
    <d v="2018-08-30T00:00:00"/>
    <s v="First Class"/>
    <s v="SP-20620"/>
    <s v="Stefania Perrino"/>
    <s v="Corporate"/>
    <s v="United States"/>
    <s v="Tampa"/>
    <s v="Florida"/>
    <n v="33614"/>
    <x v="0"/>
    <s v="OFF-EN-10004030"/>
    <x v="1"/>
    <s v="Envelopes"/>
    <s v="Convenience Packs of Business Envelopes"/>
    <n v="2.8959999999999999"/>
    <n v="5"/>
    <n v="0.1"/>
    <n v="0.2"/>
    <n v="1"/>
    <x v="43"/>
    <n v="3"/>
    <x v="43"/>
  </r>
  <r>
    <n v="3383"/>
    <s v="CA-2016-130659"/>
    <d v="2016-12-04T00:00:00"/>
    <d v="2016-12-09T00:00:00"/>
    <s v="Second Class"/>
    <s v="MS-17365"/>
    <s v="Maribeth Schnelling"/>
    <s v="Consumer"/>
    <s v="United States"/>
    <s v="New York City"/>
    <s v="New York"/>
    <n v="10035"/>
    <x v="3"/>
    <s v="OFF-EN-10004147"/>
    <x v="1"/>
    <s v="Envelopes"/>
    <s v="Wausau Papers Astrobrights Colored Envelopes"/>
    <n v="17.940000000000001"/>
    <n v="3"/>
    <n v="0.1"/>
    <n v="3.23"/>
    <n v="3"/>
    <x v="14"/>
    <n v="4"/>
    <x v="14"/>
  </r>
  <r>
    <n v="3384"/>
    <s v="CA-2016-130659"/>
    <d v="2016-12-04T00:00:00"/>
    <d v="2016-12-09T00:00:00"/>
    <s v="Second Class"/>
    <s v="MS-17365"/>
    <s v="Maribeth Schnelling"/>
    <s v="Consumer"/>
    <s v="United States"/>
    <s v="New York City"/>
    <s v="New York"/>
    <n v="10035"/>
    <x v="3"/>
    <s v="FUR-CH-10003535"/>
    <x v="0"/>
    <s v="Chairs"/>
    <s v="Global Armless Task Chair, Royal Blue"/>
    <n v="384.17399999999998"/>
    <n v="3"/>
    <n v="0.2"/>
    <n v="26.89"/>
    <n v="3"/>
    <x v="14"/>
    <n v="4"/>
    <x v="14"/>
  </r>
  <r>
    <n v="3385"/>
    <s v="CA-2016-130659"/>
    <d v="2016-12-04T00:00:00"/>
    <d v="2016-12-09T00:00:00"/>
    <s v="Second Class"/>
    <s v="MS-17365"/>
    <s v="Maribeth Schnelling"/>
    <s v="Consumer"/>
    <s v="United States"/>
    <s v="New York City"/>
    <s v="New York"/>
    <n v="10035"/>
    <x v="3"/>
    <s v="TEC-PH-10004586"/>
    <x v="2"/>
    <s v="Phones"/>
    <s v="Wilson SignalBoost 841262 DB PRO Amplifier Kit"/>
    <n v="1799.75"/>
    <n v="8"/>
    <n v="0.3"/>
    <n v="-233.97"/>
    <n v="3"/>
    <x v="14"/>
    <n v="4"/>
    <x v="14"/>
  </r>
  <r>
    <n v="3386"/>
    <s v="CA-2018-148404"/>
    <d v="2018-10-07T00:00:00"/>
    <d v="2018-10-11T00:00:00"/>
    <s v="Standard Class"/>
    <s v="Dp-13240"/>
    <s v="Dean percer"/>
    <s v="Home Office"/>
    <s v="United States"/>
    <s v="Charlotte"/>
    <s v="North Carolina"/>
    <n v="28205"/>
    <x v="0"/>
    <s v="OFF-ST-10003208"/>
    <x v="1"/>
    <s v="Storage"/>
    <s v="Adjustable Depth Letter/Legal Cart"/>
    <n v="580.67200000000003"/>
    <n v="10"/>
    <n v="0"/>
    <n v="197.43"/>
    <n v="5"/>
    <x v="13"/>
    <n v="4"/>
    <x v="13"/>
  </r>
  <r>
    <n v="3387"/>
    <s v="CA-2018-148404"/>
    <d v="2018-10-07T00:00:00"/>
    <d v="2018-10-11T00:00:00"/>
    <s v="Standard Class"/>
    <s v="Dp-13240"/>
    <s v="Dean percer"/>
    <s v="Home Office"/>
    <s v="United States"/>
    <s v="Charlotte"/>
    <s v="North Carolina"/>
    <n v="28205"/>
    <x v="0"/>
    <s v="OFF-FA-10003112"/>
    <x v="1"/>
    <s v="Fasteners"/>
    <s v="Staples"/>
    <n v="18.936"/>
    <n v="8"/>
    <n v="0"/>
    <n v="6.06"/>
    <n v="5"/>
    <x v="13"/>
    <n v="4"/>
    <x v="13"/>
  </r>
  <r>
    <n v="3388"/>
    <s v="CA-2018-148404"/>
    <d v="2018-10-07T00:00:00"/>
    <d v="2018-10-11T00:00:00"/>
    <s v="Standard Class"/>
    <s v="Dp-13240"/>
    <s v="Dean percer"/>
    <s v="Home Office"/>
    <s v="United States"/>
    <s v="Charlotte"/>
    <s v="North Carolina"/>
    <n v="28205"/>
    <x v="0"/>
    <s v="TEC-PH-10004447"/>
    <x v="2"/>
    <s v="Phones"/>
    <s v="Toshiba IPT2010-SD IPÂ Telephone"/>
    <n v="222.38399999999999"/>
    <n v="1"/>
    <n v="0"/>
    <n v="17.79"/>
    <n v="5"/>
    <x v="13"/>
    <n v="4"/>
    <x v="13"/>
  </r>
  <r>
    <n v="3389"/>
    <s v="CA-2018-148404"/>
    <d v="2018-10-07T00:00:00"/>
    <d v="2018-10-11T00:00:00"/>
    <s v="Standard Class"/>
    <s v="Dp-13240"/>
    <s v="Dean percer"/>
    <s v="Home Office"/>
    <s v="United States"/>
    <s v="Charlotte"/>
    <s v="North Carolina"/>
    <n v="28205"/>
    <x v="0"/>
    <s v="OFF-BI-10002854"/>
    <x v="1"/>
    <s v="Binders"/>
    <s v="Performers Binder/Pad Holder, Black"/>
    <n v="50.454000000000001"/>
    <n v="4"/>
    <n v="0.3"/>
    <n v="-10.09"/>
    <n v="5"/>
    <x v="13"/>
    <n v="4"/>
    <x v="13"/>
  </r>
  <r>
    <n v="3390"/>
    <s v="CA-2018-148404"/>
    <d v="2018-10-07T00:00:00"/>
    <d v="2018-10-11T00:00:00"/>
    <s v="Standard Class"/>
    <s v="Dp-13240"/>
    <s v="Dean percer"/>
    <s v="Home Office"/>
    <s v="United States"/>
    <s v="Charlotte"/>
    <s v="North Carolina"/>
    <n v="28205"/>
    <x v="0"/>
    <s v="FUR-TA-10001039"/>
    <x v="0"/>
    <s v="Tables"/>
    <s v="KI Adjustable-Height Table"/>
    <n v="154.76400000000001"/>
    <n v="9"/>
    <n v="0.1"/>
    <n v="10.83"/>
    <n v="5"/>
    <x v="13"/>
    <n v="4"/>
    <x v="13"/>
  </r>
  <r>
    <n v="3391"/>
    <s v="CA-2018-101077"/>
    <d v="2018-03-25T00:00:00"/>
    <d v="2018-03-30T00:00:00"/>
    <s v="Second Class"/>
    <s v="DB-13660"/>
    <s v="Duane Benoit"/>
    <s v="Consumer"/>
    <s v="United States"/>
    <s v="Dallas"/>
    <s v="Texas"/>
    <n v="75081"/>
    <x v="2"/>
    <s v="OFF-PA-10004239"/>
    <x v="1"/>
    <s v="Paper"/>
    <s v="Xerox 1953"/>
    <n v="6.8479999999999999"/>
    <n v="9"/>
    <n v="0"/>
    <n v="1.64"/>
    <n v="1"/>
    <x v="42"/>
    <n v="1"/>
    <x v="42"/>
  </r>
  <r>
    <n v="3392"/>
    <s v="CA-2015-166471"/>
    <d v="2015-08-09T00:00:00"/>
    <d v="2015-08-13T00:00:00"/>
    <s v="Standard Class"/>
    <s v="MG-17650"/>
    <s v="Matthew Grinstein"/>
    <s v="Home Office"/>
    <s v="United States"/>
    <s v="Seattle"/>
    <s v="Washington"/>
    <n v="98103"/>
    <x v="1"/>
    <s v="TEC-PH-10001530"/>
    <x v="2"/>
    <s v="Phones"/>
    <s v="Cisco Unified IP Phone 7945G VoIP phone"/>
    <n v="1091.1679999999999"/>
    <n v="4"/>
    <n v="0.2"/>
    <n v="240.06"/>
    <n v="2"/>
    <x v="9"/>
    <n v="3"/>
    <x v="9"/>
  </r>
  <r>
    <n v="3393"/>
    <s v="CA-2015-166471"/>
    <d v="2015-08-09T00:00:00"/>
    <d v="2015-08-13T00:00:00"/>
    <s v="Standard Class"/>
    <s v="MG-17650"/>
    <s v="Matthew Grinstein"/>
    <s v="Home Office"/>
    <s v="United States"/>
    <s v="Seattle"/>
    <s v="Washington"/>
    <n v="98103"/>
    <x v="1"/>
    <s v="TEC-PH-10000038"/>
    <x v="2"/>
    <s v="Phones"/>
    <s v="Jawbone MINI JAMBOX Wireless Bluetooth Speaker"/>
    <n v="219.16800000000001"/>
    <n v="6"/>
    <n v="0"/>
    <n v="41.64"/>
    <n v="2"/>
    <x v="9"/>
    <n v="3"/>
    <x v="9"/>
  </r>
  <r>
    <n v="3394"/>
    <s v="CA-2015-105340"/>
    <d v="2015-11-22T00:00:00"/>
    <d v="2015-11-25T00:00:00"/>
    <s v="First Class"/>
    <s v="EH-14185"/>
    <s v="Evan Henry"/>
    <s v="Consumer"/>
    <s v="United States"/>
    <s v="Pasadena"/>
    <s v="Texas"/>
    <n v="77506"/>
    <x v="2"/>
    <s v="OFF-BI-10001765"/>
    <x v="1"/>
    <s v="Binders"/>
    <s v="Wilson Jones Heavy-Duty Casebound Ring Binders with Metal Hinges"/>
    <n v="6.9279999999999999"/>
    <n v="5"/>
    <n v="0.1"/>
    <n v="0.83"/>
    <n v="1"/>
    <x v="7"/>
    <n v="4"/>
    <x v="7"/>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n v="40.031999999999996"/>
    <n v="2"/>
    <n v="0.1"/>
    <n v="5.2"/>
    <n v="1"/>
    <x v="27"/>
    <n v="2"/>
    <x v="27"/>
  </r>
  <r>
    <n v="3396"/>
    <s v="US-2018-148362"/>
    <d v="2018-07-01T00:00:00"/>
    <d v="2018-07-08T00:00:00"/>
    <s v="Standard Class"/>
    <s v="KF-16285"/>
    <s v="Karen Ferguson"/>
    <s v="Home Office"/>
    <s v="United States"/>
    <s v="Indianapolis"/>
    <s v="Indiana"/>
    <n v="46203"/>
    <x v="2"/>
    <s v="OFF-ST-10001128"/>
    <x v="1"/>
    <s v="Storage"/>
    <s v="Carina Mini System Audio Rack, Model AR050B"/>
    <n v="443.92"/>
    <n v="4"/>
    <n v="0.3"/>
    <n v="-142.05000000000001"/>
    <n v="3"/>
    <x v="10"/>
    <n v="3"/>
    <x v="10"/>
  </r>
  <r>
    <n v="3397"/>
    <s v="US-2018-148362"/>
    <d v="2018-07-01T00:00:00"/>
    <d v="2018-07-08T00:00:00"/>
    <s v="Standard Class"/>
    <s v="KF-16285"/>
    <s v="Karen Ferguson"/>
    <s v="Home Office"/>
    <s v="United States"/>
    <s v="Indianapolis"/>
    <s v="Indiana"/>
    <n v="46203"/>
    <x v="2"/>
    <s v="OFF-BI-10003656"/>
    <x v="1"/>
    <s v="Binders"/>
    <s v="Fellowes PB200 Plastic Comb Binding Machine"/>
    <n v="169.99"/>
    <n v="7"/>
    <n v="0.3"/>
    <n v="-8.5"/>
    <n v="3"/>
    <x v="10"/>
    <n v="3"/>
    <x v="10"/>
  </r>
  <r>
    <n v="3398"/>
    <s v="US-2018-148362"/>
    <d v="2018-07-01T00:00:00"/>
    <d v="2018-07-08T00:00:00"/>
    <s v="Standard Class"/>
    <s v="KF-16285"/>
    <s v="Karen Ferguson"/>
    <s v="Home Office"/>
    <s v="United States"/>
    <s v="Indianapolis"/>
    <s v="Indiana"/>
    <n v="46203"/>
    <x v="2"/>
    <s v="OFF-PA-10003441"/>
    <x v="1"/>
    <s v="Paper"/>
    <s v="Xerox 226"/>
    <n v="25.92"/>
    <n v="4"/>
    <n v="0.1"/>
    <n v="5.44"/>
    <n v="3"/>
    <x v="10"/>
    <n v="3"/>
    <x v="10"/>
  </r>
  <r>
    <n v="3399"/>
    <s v="CA-2015-102274"/>
    <d v="2015-11-21T00:00:00"/>
    <d v="2015-11-26T00:00:00"/>
    <s v="Standard Class"/>
    <s v="DH-13075"/>
    <s v="Dave Hallsten"/>
    <s v="Corporate"/>
    <s v="United States"/>
    <s v="Richmond"/>
    <s v="Kentucky"/>
    <n v="40475"/>
    <x v="0"/>
    <s v="TEC-PH-10002923"/>
    <x v="2"/>
    <s v="Phones"/>
    <s v="Logitech B530 USBÂ HeadsetÂ -Â headsetÂ - Full size, Binaural"/>
    <n v="36.99"/>
    <n v="3"/>
    <n v="0"/>
    <n v="10.73"/>
    <n v="4"/>
    <x v="7"/>
    <n v="4"/>
    <x v="7"/>
  </r>
  <r>
    <n v="3400"/>
    <s v="CA-2015-102274"/>
    <d v="2015-11-21T00:00:00"/>
    <d v="2015-11-26T00:00:00"/>
    <s v="Standard Class"/>
    <s v="DH-13075"/>
    <s v="Dave Hallsten"/>
    <s v="Corporate"/>
    <s v="United States"/>
    <s v="Richmond"/>
    <s v="Kentucky"/>
    <n v="40475"/>
    <x v="0"/>
    <s v="OFF-PA-10004359"/>
    <x v="1"/>
    <s v="Paper"/>
    <s v="Multicolor Computer Printout Paper"/>
    <n v="629.1"/>
    <n v="4"/>
    <n v="0"/>
    <n v="132.11000000000001"/>
    <n v="4"/>
    <x v="7"/>
    <n v="4"/>
    <x v="7"/>
  </r>
  <r>
    <n v="3401"/>
    <s v="CA-2015-102274"/>
    <d v="2015-11-21T00:00:00"/>
    <d v="2015-11-26T00:00:00"/>
    <s v="Standard Class"/>
    <s v="DH-13075"/>
    <s v="Dave Hallsten"/>
    <s v="Corporate"/>
    <s v="United States"/>
    <s v="Richmond"/>
    <s v="Kentucky"/>
    <n v="40475"/>
    <x v="0"/>
    <s v="OFF-ST-10001511"/>
    <x v="1"/>
    <s v="Storage"/>
    <s v="Space Solutions Commercial Steel Shelving"/>
    <n v="193.95"/>
    <n v="5"/>
    <n v="0.2"/>
    <n v="11.64"/>
    <n v="4"/>
    <x v="7"/>
    <n v="4"/>
    <x v="7"/>
  </r>
  <r>
    <n v="3402"/>
    <s v="CA-2015-102274"/>
    <d v="2015-11-21T00:00:00"/>
    <d v="2015-11-26T00:00:00"/>
    <s v="Standard Class"/>
    <s v="DH-13075"/>
    <s v="Dave Hallsten"/>
    <s v="Corporate"/>
    <s v="United States"/>
    <s v="Richmond"/>
    <s v="Kentucky"/>
    <n v="40475"/>
    <x v="0"/>
    <s v="OFF-AR-10002833"/>
    <x v="1"/>
    <s v="Art"/>
    <s v="Newell 322"/>
    <n v="5.46"/>
    <n v="2"/>
    <n v="0"/>
    <n v="0.82"/>
    <n v="4"/>
    <x v="7"/>
    <n v="4"/>
    <x v="7"/>
  </r>
  <r>
    <n v="3403"/>
    <s v="CA-2016-129700"/>
    <d v="2016-05-04T00:00:00"/>
    <d v="2016-05-05T00:00:00"/>
    <s v="First Class"/>
    <s v="LA-16780"/>
    <s v="Laura Armstrong"/>
    <s v="Corporate"/>
    <s v="United States"/>
    <s v="Tinley Park"/>
    <s v="Illinois"/>
    <n v="60477"/>
    <x v="2"/>
    <s v="FUR-FU-10001940"/>
    <x v="0"/>
    <s v="Furnishings"/>
    <s v="Staple-based wall hangings"/>
    <n v="22.288"/>
    <n v="4"/>
    <n v="0"/>
    <n v="5.13"/>
    <n v="1"/>
    <x v="33"/>
    <n v="2"/>
    <x v="33"/>
  </r>
  <r>
    <n v="3404"/>
    <s v="CA-2018-168739"/>
    <d v="2018-05-29T00:00:00"/>
    <d v="2018-06-05T00:00:00"/>
    <s v="Standard Class"/>
    <s v="HZ-14950"/>
    <s v="Henia Zydlo"/>
    <s v="Consumer"/>
    <s v="United States"/>
    <s v="Houston"/>
    <s v="Texas"/>
    <n v="77095"/>
    <x v="2"/>
    <s v="FUR-FU-10003919"/>
    <x v="0"/>
    <s v="Furnishings"/>
    <s v="Eldon Executive Woodline II Cherry Finish Desk Accessories"/>
    <n v="65.424000000000007"/>
    <n v="9"/>
    <n v="0"/>
    <n v="13.08"/>
    <n v="1"/>
    <x v="24"/>
    <n v="2"/>
    <x v="24"/>
  </r>
  <r>
    <n v="3405"/>
    <s v="CA-2016-152527"/>
    <d v="2016-10-17T00:00:00"/>
    <d v="2016-10-17T00:00:00"/>
    <s v="Same Day"/>
    <s v="CM-12190"/>
    <s v="Charlotte Melton"/>
    <s v="Consumer"/>
    <s v="United States"/>
    <s v="Los Angeles"/>
    <s v="California"/>
    <n v="90004"/>
    <x v="1"/>
    <s v="OFF-ST-10003479"/>
    <x v="1"/>
    <s v="Storage"/>
    <s v="Eldon Base for stackable storage shelf, platinum"/>
    <n v="77.88"/>
    <n v="4"/>
    <n v="0.3"/>
    <n v="-14.8"/>
    <n v="1"/>
    <x v="2"/>
    <n v="4"/>
    <x v="2"/>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n v="1"/>
    <n v="0"/>
    <n v="33.76"/>
    <n v="4"/>
    <x v="41"/>
    <n v="2"/>
    <x v="41"/>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n v="3"/>
    <n v="0.3"/>
    <n v="-28.14"/>
    <n v="4"/>
    <x v="41"/>
    <n v="2"/>
    <x v="41"/>
  </r>
  <r>
    <n v="3408"/>
    <s v="US-2015-150119"/>
    <d v="2015-04-23T00:00:00"/>
    <d v="2015-04-27T00:00:00"/>
    <s v="Standard Class"/>
    <s v="LB-16795"/>
    <s v="Laurel Beltran"/>
    <s v="Home Office"/>
    <s v="United States"/>
    <s v="Columbus"/>
    <s v="Ohio"/>
    <n v="43229"/>
    <x v="3"/>
    <s v="OFF-BI-10000145"/>
    <x v="1"/>
    <s v="Binders"/>
    <s v="Zipper Ring Binder Pockets"/>
    <n v="7.4880000000000004"/>
    <n v="5"/>
    <n v="0"/>
    <n v="0.6"/>
    <n v="4"/>
    <x v="41"/>
    <n v="2"/>
    <x v="41"/>
  </r>
  <r>
    <n v="3409"/>
    <s v="US-2015-150119"/>
    <d v="2015-04-23T00:00:00"/>
    <d v="2015-04-27T00:00:00"/>
    <s v="Standard Class"/>
    <s v="LB-16795"/>
    <s v="Laurel Beltran"/>
    <s v="Home Office"/>
    <s v="United States"/>
    <s v="Columbus"/>
    <s v="Ohio"/>
    <n v="43229"/>
    <x v="3"/>
    <s v="FUR-FU-10002191"/>
    <x v="0"/>
    <s v="Furnishings"/>
    <s v="G.E. Halogen Desk Lamp Bulbs"/>
    <n v="22.335999999999999"/>
    <n v="8"/>
    <n v="0"/>
    <n v="2.23"/>
    <n v="4"/>
    <x v="41"/>
    <n v="2"/>
    <x v="41"/>
  </r>
  <r>
    <n v="3410"/>
    <s v="US-2018-150847"/>
    <d v="2018-04-30T00:00:00"/>
    <d v="2018-05-06T00:00:00"/>
    <s v="Standard Class"/>
    <s v="JF-15490"/>
    <s v="Jeremy Farry"/>
    <s v="Consumer"/>
    <s v="United States"/>
    <s v="Columbus"/>
    <s v="Ohio"/>
    <n v="43229"/>
    <x v="3"/>
    <s v="OFF-PA-10004451"/>
    <x v="1"/>
    <s v="Paper"/>
    <s v="Xerox 222"/>
    <n v="10.368"/>
    <n v="6"/>
    <n v="0.3"/>
    <n v="-1.45"/>
    <n v="1"/>
    <x v="4"/>
    <n v="2"/>
    <x v="4"/>
  </r>
  <r>
    <n v="3411"/>
    <s v="CA-2017-100244"/>
    <d v="2017-09-20T00:00:00"/>
    <d v="2017-09-24T00:00:00"/>
    <s v="Standard Class"/>
    <s v="GM-14695"/>
    <s v="Greg Maxwell"/>
    <s v="Corporate"/>
    <s v="United States"/>
    <s v="San Francisco"/>
    <s v="California"/>
    <n v="94122"/>
    <x v="1"/>
    <s v="OFF-PA-10001471"/>
    <x v="1"/>
    <s v="Paper"/>
    <s v="Strathmore Photo Frame Cards"/>
    <n v="65.790000000000006"/>
    <n v="5"/>
    <n v="0.1"/>
    <n v="23.03"/>
    <n v="5"/>
    <x v="21"/>
    <n v="3"/>
    <x v="21"/>
  </r>
  <r>
    <n v="3412"/>
    <s v="CA-2017-100244"/>
    <d v="2017-09-20T00:00:00"/>
    <d v="2017-09-24T00:00:00"/>
    <s v="Standard Class"/>
    <s v="GM-14695"/>
    <s v="Greg Maxwell"/>
    <s v="Corporate"/>
    <s v="United States"/>
    <s v="San Francisco"/>
    <s v="California"/>
    <n v="94122"/>
    <x v="1"/>
    <s v="OFF-BI-10003656"/>
    <x v="1"/>
    <s v="Binders"/>
    <s v="Fellowes PB200 Plastic Comb Binding Machine"/>
    <n v="271.98399999999998"/>
    <n v="9"/>
    <n v="0"/>
    <n v="89.75"/>
    <n v="5"/>
    <x v="21"/>
    <n v="3"/>
    <x v="21"/>
  </r>
  <r>
    <n v="3413"/>
    <s v="CA-2017-100244"/>
    <d v="2017-09-20T00:00:00"/>
    <d v="2017-09-24T00:00:00"/>
    <s v="Standard Class"/>
    <s v="GM-14695"/>
    <s v="Greg Maxwell"/>
    <s v="Corporate"/>
    <s v="United States"/>
    <s v="San Francisco"/>
    <s v="California"/>
    <n v="94122"/>
    <x v="1"/>
    <s v="OFF-AR-10000940"/>
    <x v="1"/>
    <s v="Art"/>
    <s v="Newell 343"/>
    <n v="11.76"/>
    <n v="5"/>
    <n v="0.2"/>
    <n v="1.88"/>
    <n v="5"/>
    <x v="21"/>
    <n v="3"/>
    <x v="21"/>
  </r>
  <r>
    <n v="3414"/>
    <s v="CA-2017-100244"/>
    <d v="2017-09-20T00:00:00"/>
    <d v="2017-09-24T00:00:00"/>
    <s v="Standard Class"/>
    <s v="GM-14695"/>
    <s v="Greg Maxwell"/>
    <s v="Corporate"/>
    <s v="United States"/>
    <s v="San Francisco"/>
    <s v="California"/>
    <n v="94122"/>
    <x v="1"/>
    <s v="OFF-PA-10002319"/>
    <x v="1"/>
    <s v="Paper"/>
    <s v="Xerox 1944"/>
    <n v="77.52"/>
    <n v="4"/>
    <n v="0.3"/>
    <n v="-25.58"/>
    <n v="5"/>
    <x v="21"/>
    <n v="3"/>
    <x v="21"/>
  </r>
  <r>
    <n v="3415"/>
    <s v="CA-2017-100244"/>
    <d v="2017-09-20T00:00:00"/>
    <d v="2017-09-24T00:00:00"/>
    <s v="Standard Class"/>
    <s v="GM-14695"/>
    <s v="Greg Maxwell"/>
    <s v="Corporate"/>
    <s v="United States"/>
    <s v="San Francisco"/>
    <s v="California"/>
    <n v="94122"/>
    <x v="1"/>
    <s v="OFF-BI-10000977"/>
    <x v="1"/>
    <s v="Binders"/>
    <s v="Ibico Plastic Spiral Binding Combs"/>
    <n v="48.64"/>
    <n v="7"/>
    <n v="0.1"/>
    <n v="8.27"/>
    <n v="5"/>
    <x v="21"/>
    <n v="3"/>
    <x v="21"/>
  </r>
  <r>
    <n v="3416"/>
    <s v="CA-2017-116540"/>
    <d v="2017-09-02T00:00:00"/>
    <d v="2017-09-02T00:00:00"/>
    <s v="Same Day"/>
    <s v="SS-20590"/>
    <s v="Sonia Sunley"/>
    <s v="Consumer"/>
    <s v="United States"/>
    <s v="Madison"/>
    <s v="Wisconsin"/>
    <n v="53711"/>
    <x v="2"/>
    <s v="OFF-FA-10002676"/>
    <x v="1"/>
    <s v="Fasteners"/>
    <s v="Colored Push Pins"/>
    <n v="1.81"/>
    <n v="1"/>
    <n v="0.2"/>
    <n v="0.52"/>
    <n v="2"/>
    <x v="21"/>
    <n v="3"/>
    <x v="21"/>
  </r>
  <r>
    <n v="3417"/>
    <s v="CA-2017-116540"/>
    <d v="2017-09-02T00:00:00"/>
    <d v="2017-09-02T00:00:00"/>
    <s v="Same Day"/>
    <s v="SS-20590"/>
    <s v="Sonia Sunley"/>
    <s v="Consumer"/>
    <s v="United States"/>
    <s v="Madison"/>
    <s v="Wisconsin"/>
    <n v="53711"/>
    <x v="2"/>
    <s v="OFF-BI-10004970"/>
    <x v="1"/>
    <s v="Binders"/>
    <s v="ACCOHIDE 3-Ring Binder, Blue, 1&quot;"/>
    <n v="8.26"/>
    <n v="2"/>
    <n v="0.2"/>
    <n v="0.57999999999999996"/>
    <n v="2"/>
    <x v="21"/>
    <n v="3"/>
    <x v="21"/>
  </r>
  <r>
    <n v="3418"/>
    <s v="CA-2016-151841"/>
    <d v="2016-04-27T00:00:00"/>
    <d v="2016-05-02T00:00:00"/>
    <s v="Standard Class"/>
    <s v="TC-21475"/>
    <s v="Tony Chapman"/>
    <s v="Home Office"/>
    <s v="United States"/>
    <s v="Aurora"/>
    <s v="Colorado"/>
    <n v="80013"/>
    <x v="1"/>
    <s v="OFF-AP-10003971"/>
    <x v="1"/>
    <s v="Appliances"/>
    <s v="Belkin 6 Outlet Metallic Surge Strip"/>
    <n v="43.56"/>
    <n v="4"/>
    <n v="0.3"/>
    <n v="-11.76"/>
    <n v="2"/>
    <x v="19"/>
    <n v="2"/>
    <x v="19"/>
  </r>
  <r>
    <n v="3419"/>
    <s v="CA-2016-151841"/>
    <d v="2016-04-27T00:00:00"/>
    <d v="2016-05-02T00:00:00"/>
    <s v="Standard Class"/>
    <s v="TC-21475"/>
    <s v="Tony Chapman"/>
    <s v="Home Office"/>
    <s v="United States"/>
    <s v="Aurora"/>
    <s v="Colorado"/>
    <n v="80013"/>
    <x v="1"/>
    <s v="OFF-SU-10001574"/>
    <x v="1"/>
    <s v="Supplies"/>
    <s v="Acme Value Line Scissors"/>
    <n v="5.84"/>
    <n v="6"/>
    <n v="0"/>
    <n v="0.7"/>
    <n v="2"/>
    <x v="19"/>
    <n v="2"/>
    <x v="19"/>
  </r>
  <r>
    <n v="3420"/>
    <s v="CA-2016-150791"/>
    <d v="2016-09-06T00:00:00"/>
    <d v="2016-09-13T00:00:00"/>
    <s v="Standard Class"/>
    <s v="CC-12430"/>
    <s v="Chuck Clark"/>
    <s v="Home Office"/>
    <s v="United States"/>
    <s v="New York City"/>
    <s v="New York"/>
    <n v="10024"/>
    <x v="3"/>
    <s v="FUR-CH-10000665"/>
    <x v="0"/>
    <s v="Chairs"/>
    <s v="Global Airflow Leather Mesh Back Chair, Black"/>
    <n v="271.76400000000001"/>
    <n v="9"/>
    <n v="0"/>
    <n v="62.51"/>
    <n v="1"/>
    <x v="11"/>
    <n v="3"/>
    <x v="11"/>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n v="262.24"/>
    <n v="7"/>
    <n v="0.3"/>
    <n v="-34.090000000000003"/>
    <n v="5"/>
    <x v="35"/>
    <n v="2"/>
    <x v="35"/>
  </r>
  <r>
    <n v="3422"/>
    <s v="CA-2017-134803"/>
    <d v="2017-05-28T00:00:00"/>
    <d v="2017-06-03T00:00:00"/>
    <s v="Standard Class"/>
    <s v="CL-12565"/>
    <s v="Clay Ludtke"/>
    <s v="Consumer"/>
    <s v="United States"/>
    <s v="Los Angeles"/>
    <s v="California"/>
    <n v="90004"/>
    <x v="1"/>
    <s v="OFF-PA-10003790"/>
    <x v="1"/>
    <s v="Paper"/>
    <s v="Xerox 1991"/>
    <n v="182.72"/>
    <n v="10"/>
    <n v="0.2"/>
    <n v="21.93"/>
    <n v="5"/>
    <x v="35"/>
    <n v="2"/>
    <x v="35"/>
  </r>
  <r>
    <n v="3423"/>
    <s v="CA-2017-134803"/>
    <d v="2017-05-28T00:00:00"/>
    <d v="2017-06-03T00:00:00"/>
    <s v="Standard Class"/>
    <s v="CL-12565"/>
    <s v="Clay Ludtke"/>
    <s v="Consumer"/>
    <s v="United States"/>
    <s v="Los Angeles"/>
    <s v="California"/>
    <n v="90004"/>
    <x v="1"/>
    <s v="TEC-AC-10002217"/>
    <x v="2"/>
    <s v="Accessories"/>
    <s v="ImationÂ Clip USBÂ flash driveÂ - 8 GB"/>
    <n v="131.6"/>
    <n v="1"/>
    <n v="0.3"/>
    <n v="-30.27"/>
    <n v="5"/>
    <x v="35"/>
    <n v="2"/>
    <x v="35"/>
  </r>
  <r>
    <n v="3424"/>
    <s v="CA-2017-134803"/>
    <d v="2017-05-28T00:00:00"/>
    <d v="2017-06-03T00:00:00"/>
    <s v="Standard Class"/>
    <s v="CL-12565"/>
    <s v="Clay Ludtke"/>
    <s v="Consumer"/>
    <s v="United States"/>
    <s v="Los Angeles"/>
    <s v="California"/>
    <n v="90004"/>
    <x v="1"/>
    <s v="OFF-BI-10002215"/>
    <x v="1"/>
    <s v="Binders"/>
    <s v="Wilson Jones Hanging View Binder, White, 1&quot;"/>
    <n v="22.72"/>
    <n v="10"/>
    <n v="0.2"/>
    <n v="2.04"/>
    <n v="5"/>
    <x v="35"/>
    <n v="2"/>
    <x v="35"/>
  </r>
  <r>
    <n v="3425"/>
    <s v="CA-2017-134803"/>
    <d v="2017-05-28T00:00:00"/>
    <d v="2017-06-03T00:00:00"/>
    <s v="Standard Class"/>
    <s v="CL-12565"/>
    <s v="Clay Ludtke"/>
    <s v="Consumer"/>
    <s v="United States"/>
    <s v="Los Angeles"/>
    <s v="California"/>
    <n v="90004"/>
    <x v="1"/>
    <s v="TEC-MA-10001972"/>
    <x v="2"/>
    <s v="Machines"/>
    <s v="Okidata C331dn Printer"/>
    <n v="558.4"/>
    <n v="4"/>
    <n v="0.1"/>
    <n v="33.5"/>
    <n v="5"/>
    <x v="35"/>
    <n v="2"/>
    <x v="35"/>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n v="15.24"/>
    <n v="3"/>
    <n v="0.2"/>
    <n v="4.42"/>
    <n v="2"/>
    <x v="11"/>
    <n v="3"/>
    <x v="11"/>
  </r>
  <r>
    <n v="3427"/>
    <s v="CA-2016-153381"/>
    <d v="2016-09-24T00:00:00"/>
    <d v="2016-09-28T00:00:00"/>
    <s v="Standard Class"/>
    <s v="DE-13255"/>
    <s v="Deanra Eno"/>
    <s v="Home Office"/>
    <s v="United States"/>
    <s v="Dubuque"/>
    <s v="Iowa"/>
    <n v="52001"/>
    <x v="2"/>
    <s v="FUR-CH-10000988"/>
    <x v="0"/>
    <s v="Chairs"/>
    <s v="Hon Olson Stacker Stools"/>
    <n v="1408.1"/>
    <n v="5"/>
    <n v="0.3"/>
    <n v="-267.54000000000002"/>
    <n v="2"/>
    <x v="11"/>
    <n v="3"/>
    <x v="11"/>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n v="32.896000000000001"/>
    <n v="7"/>
    <n v="0"/>
    <n v="5.92"/>
    <n v="3"/>
    <x v="10"/>
    <n v="3"/>
    <x v="10"/>
  </r>
  <r>
    <n v="3429"/>
    <s v="US-2018-111024"/>
    <d v="2018-07-03T00:00:00"/>
    <d v="2018-07-06T00:00:00"/>
    <s v="Second Class"/>
    <s v="SZ-20035"/>
    <s v="Sam Zeldin"/>
    <s v="Home Office"/>
    <s v="United States"/>
    <s v="Lancaster"/>
    <s v="Ohio"/>
    <n v="43130"/>
    <x v="3"/>
    <s v="FUR-TA-10002041"/>
    <x v="0"/>
    <s v="Tables"/>
    <s v="Bevis Round Conference Table Top, X-Base"/>
    <n v="215.148"/>
    <n v="6"/>
    <n v="0"/>
    <n v="60.24"/>
    <n v="3"/>
    <x v="10"/>
    <n v="3"/>
    <x v="10"/>
  </r>
  <r>
    <n v="3430"/>
    <s v="US-2018-111024"/>
    <d v="2018-07-03T00:00:00"/>
    <d v="2018-07-06T00:00:00"/>
    <s v="Second Class"/>
    <s v="SZ-20035"/>
    <s v="Sam Zeldin"/>
    <s v="Home Office"/>
    <s v="United States"/>
    <s v="Lancaster"/>
    <s v="Ohio"/>
    <n v="43130"/>
    <x v="3"/>
    <s v="OFF-PA-10002246"/>
    <x v="1"/>
    <s v="Paper"/>
    <s v="Wirebound Four 2-3/4 x 5 Forms per Page, 400 Sets per Book"/>
    <n v="30.96"/>
    <n v="8"/>
    <n v="0"/>
    <n v="10.220000000000001"/>
    <n v="3"/>
    <x v="10"/>
    <n v="3"/>
    <x v="10"/>
  </r>
  <r>
    <n v="3431"/>
    <s v="CA-2018-148264"/>
    <d v="2018-12-08T00:00:00"/>
    <d v="2018-12-09T00:00:00"/>
    <s v="First Class"/>
    <s v="LF-17185"/>
    <s v="Luke Foster"/>
    <s v="Consumer"/>
    <s v="United States"/>
    <s v="Inglewood"/>
    <s v="California"/>
    <n v="90301"/>
    <x v="1"/>
    <s v="OFF-ST-10003327"/>
    <x v="1"/>
    <s v="Storage"/>
    <s v="Akro-Mils 12-Gallon Tote"/>
    <n v="29.79"/>
    <n v="8"/>
    <n v="0.1"/>
    <n v="6.55"/>
    <n v="3"/>
    <x v="22"/>
    <n v="4"/>
    <x v="22"/>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n v="128.9"/>
    <n v="3"/>
    <n v="0.1"/>
    <n v="27.07"/>
    <n v="3"/>
    <x v="22"/>
    <n v="4"/>
    <x v="22"/>
  </r>
  <r>
    <n v="3433"/>
    <s v="CA-2018-148264"/>
    <d v="2018-12-08T00:00:00"/>
    <d v="2018-12-09T00:00:00"/>
    <s v="First Class"/>
    <s v="LF-17185"/>
    <s v="Luke Foster"/>
    <s v="Consumer"/>
    <s v="United States"/>
    <s v="Inglewood"/>
    <s v="California"/>
    <n v="90301"/>
    <x v="1"/>
    <s v="OFF-PA-10003651"/>
    <x v="1"/>
    <s v="Paper"/>
    <s v="Xerox 1968"/>
    <n v="60.12"/>
    <n v="9"/>
    <n v="0.2"/>
    <n v="7.21"/>
    <n v="3"/>
    <x v="22"/>
    <n v="4"/>
    <x v="22"/>
  </r>
  <r>
    <n v="3434"/>
    <s v="CA-2018-131212"/>
    <d v="2018-12-05T00:00:00"/>
    <d v="2018-12-09T00:00:00"/>
    <s v="Standard Class"/>
    <s v="AB-10165"/>
    <s v="Alan Barnes"/>
    <s v="Consumer"/>
    <s v="United States"/>
    <s v="Bellevue"/>
    <s v="Washington"/>
    <n v="98006"/>
    <x v="1"/>
    <s v="OFF-BI-10001617"/>
    <x v="1"/>
    <s v="Binders"/>
    <s v="GBC Wire Binding Combs"/>
    <n v="24.815999999999999"/>
    <n v="4"/>
    <n v="0.3"/>
    <n v="-2.73"/>
    <n v="2"/>
    <x v="22"/>
    <n v="4"/>
    <x v="22"/>
  </r>
  <r>
    <n v="3435"/>
    <s v="CA-2018-131212"/>
    <d v="2018-12-05T00:00:00"/>
    <d v="2018-12-09T00:00:00"/>
    <s v="Standard Class"/>
    <s v="AB-10165"/>
    <s v="Alan Barnes"/>
    <s v="Consumer"/>
    <s v="United States"/>
    <s v="Bellevue"/>
    <s v="Washington"/>
    <n v="98006"/>
    <x v="1"/>
    <s v="OFF-BI-10000145"/>
    <x v="1"/>
    <s v="Binders"/>
    <s v="Zipper Ring Binder Pockets"/>
    <n v="14.976000000000001"/>
    <n v="3"/>
    <n v="0"/>
    <n v="0.75"/>
    <n v="2"/>
    <x v="22"/>
    <n v="4"/>
    <x v="22"/>
  </r>
  <r>
    <n v="3436"/>
    <s v="US-2016-100531"/>
    <d v="2016-09-27T00:00:00"/>
    <d v="2016-09-29T00:00:00"/>
    <s v="First Class"/>
    <s v="NM-18520"/>
    <s v="Neoma Murray"/>
    <s v="Consumer"/>
    <s v="United States"/>
    <s v="Chicago"/>
    <s v="Illinois"/>
    <n v="60610"/>
    <x v="2"/>
    <s v="OFF-BI-10001670"/>
    <x v="1"/>
    <s v="Binders"/>
    <s v="Vinyl Sectional Post Binders"/>
    <n v="15.08"/>
    <n v="5"/>
    <n v="0"/>
    <n v="1.81"/>
    <n v="2"/>
    <x v="11"/>
    <n v="3"/>
    <x v="11"/>
  </r>
  <r>
    <n v="3437"/>
    <s v="US-2016-100531"/>
    <d v="2016-09-27T00:00:00"/>
    <d v="2016-09-29T00:00:00"/>
    <s v="First Class"/>
    <s v="NM-18520"/>
    <s v="Neoma Murray"/>
    <s v="Consumer"/>
    <s v="United States"/>
    <s v="Chicago"/>
    <s v="Illinois"/>
    <n v="60610"/>
    <x v="2"/>
    <s v="FUR-FU-10003849"/>
    <x v="0"/>
    <s v="Furnishings"/>
    <s v="DAX Metal Frame, Desktop, Stepped-Edge"/>
    <n v="24.288"/>
    <n v="2"/>
    <n v="0.1"/>
    <n v="6.31"/>
    <n v="2"/>
    <x v="11"/>
    <n v="3"/>
    <x v="11"/>
  </r>
  <r>
    <n v="3438"/>
    <s v="CA-2018-152583"/>
    <d v="2018-10-30T00:00:00"/>
    <d v="2018-10-30T00:00:00"/>
    <s v="Same Day"/>
    <s v="RA-19945"/>
    <s v="Ryan Akin"/>
    <s v="Consumer"/>
    <s v="United States"/>
    <s v="Dallas"/>
    <s v="Texas"/>
    <n v="75217"/>
    <x v="2"/>
    <s v="FUR-FU-10003849"/>
    <x v="0"/>
    <s v="Furnishings"/>
    <s v="DAX Metal Frame, Desktop, Stepped-Edge"/>
    <n v="16.192"/>
    <n v="10"/>
    <n v="0"/>
    <n v="0.81"/>
    <n v="3"/>
    <x v="13"/>
    <n v="4"/>
    <x v="13"/>
  </r>
  <r>
    <n v="3439"/>
    <s v="CA-2018-152583"/>
    <d v="2018-10-30T00:00:00"/>
    <d v="2018-10-30T00:00:00"/>
    <s v="Same Day"/>
    <s v="RA-19945"/>
    <s v="Ryan Akin"/>
    <s v="Consumer"/>
    <s v="United States"/>
    <s v="Dallas"/>
    <s v="Texas"/>
    <n v="75217"/>
    <x v="2"/>
    <s v="FUR-TA-10002041"/>
    <x v="0"/>
    <s v="Tables"/>
    <s v="Bevis Round Conference Table Top, X-Base"/>
    <n v="251.006"/>
    <n v="4"/>
    <n v="0.3"/>
    <n v="-52.71"/>
    <n v="3"/>
    <x v="13"/>
    <n v="4"/>
    <x v="13"/>
  </r>
  <r>
    <n v="3440"/>
    <s v="CA-2018-152583"/>
    <d v="2018-10-30T00:00:00"/>
    <d v="2018-10-30T00:00:00"/>
    <s v="Same Day"/>
    <s v="RA-19945"/>
    <s v="Ryan Akin"/>
    <s v="Consumer"/>
    <s v="United States"/>
    <s v="Dallas"/>
    <s v="Texas"/>
    <n v="75217"/>
    <x v="2"/>
    <s v="OFF-ST-10002214"/>
    <x v="1"/>
    <s v="Storage"/>
    <s v="X-Rack File for Hanging Folders"/>
    <n v="54.192"/>
    <n v="5"/>
    <n v="0"/>
    <n v="18.43"/>
    <n v="3"/>
    <x v="13"/>
    <n v="4"/>
    <x v="13"/>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n v="4.3040000000000003"/>
    <n v="10"/>
    <n v="0.1"/>
    <n v="1.1599999999999999"/>
    <n v="1"/>
    <x v="6"/>
    <n v="4"/>
    <x v="6"/>
  </r>
  <r>
    <n v="3442"/>
    <s v="CA-2015-158337"/>
    <d v="2015-03-11T00:00:00"/>
    <d v="2015-03-14T00:00:00"/>
    <s v="Second Class"/>
    <s v="KA-16525"/>
    <s v="Kelly Andreada"/>
    <s v="Consumer"/>
    <s v="United States"/>
    <s v="New York City"/>
    <s v="New York"/>
    <n v="10024"/>
    <x v="3"/>
    <s v="OFF-PA-10002137"/>
    <x v="1"/>
    <s v="Paper"/>
    <s v="Southworth 100% RÃ©sumÃ© Paper, 24lb."/>
    <n v="108.92"/>
    <n v="3"/>
    <n v="0"/>
    <n v="22.87"/>
    <n v="1"/>
    <x v="34"/>
    <n v="1"/>
    <x v="34"/>
  </r>
  <r>
    <n v="3443"/>
    <s v="CA-2018-168858"/>
    <d v="2018-11-19T00:00:00"/>
    <d v="2018-11-23T00:00:00"/>
    <s v="Standard Class"/>
    <s v="JD-16150"/>
    <s v="Justin Deggeller"/>
    <s v="Corporate"/>
    <s v="United States"/>
    <s v="New York City"/>
    <s v="New York"/>
    <n v="10011"/>
    <x v="3"/>
    <s v="OFF-EN-10001415"/>
    <x v="1"/>
    <s v="Envelopes"/>
    <s v="Staple envelope"/>
    <n v="16.739999999999998"/>
    <n v="4"/>
    <n v="0.1"/>
    <n v="4.0199999999999996"/>
    <n v="2"/>
    <x v="23"/>
    <n v="4"/>
    <x v="23"/>
  </r>
  <r>
    <n v="3444"/>
    <s v="CA-2018-168858"/>
    <d v="2018-11-19T00:00:00"/>
    <d v="2018-11-23T00:00:00"/>
    <s v="Standard Class"/>
    <s v="JD-16150"/>
    <s v="Justin Deggeller"/>
    <s v="Corporate"/>
    <s v="United States"/>
    <s v="New York City"/>
    <s v="New York"/>
    <n v="10011"/>
    <x v="3"/>
    <s v="OFF-AP-10003849"/>
    <x v="1"/>
    <s v="Appliances"/>
    <s v="Hoover Shoulder Vac Commercial Portable Vacuum"/>
    <n v="2504.7399999999998"/>
    <n v="4"/>
    <n v="0"/>
    <n v="200.38"/>
    <n v="2"/>
    <x v="23"/>
    <n v="4"/>
    <x v="23"/>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n v="84.784000000000006"/>
    <n v="3"/>
    <n v="0"/>
    <n v="12.72"/>
    <n v="1"/>
    <x v="16"/>
    <n v="3"/>
    <x v="1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n v="29.9"/>
    <n v="4"/>
    <n v="0"/>
    <n v="8.67"/>
    <n v="1"/>
    <x v="40"/>
    <n v="2"/>
    <x v="40"/>
  </r>
  <r>
    <n v="3447"/>
    <s v="CA-2017-158869"/>
    <d v="2017-08-06T00:00:00"/>
    <d v="2017-08-07T00:00:00"/>
    <s v="First Class"/>
    <s v="AH-10690"/>
    <s v="Anna HÃ¤berlin"/>
    <s v="Corporate"/>
    <s v="United States"/>
    <s v="New York City"/>
    <s v="New York"/>
    <n v="10024"/>
    <x v="3"/>
    <s v="OFF-PA-10000474"/>
    <x v="1"/>
    <s v="Paper"/>
    <s v="Easy-staple paper"/>
    <n v="70.88"/>
    <n v="4"/>
    <n v="0"/>
    <n v="24.81"/>
    <n v="1"/>
    <x v="28"/>
    <n v="3"/>
    <x v="28"/>
  </r>
  <r>
    <n v="3448"/>
    <s v="CA-2018-102554"/>
    <d v="2018-06-11T00:00:00"/>
    <d v="2018-06-15T00:00:00"/>
    <s v="Standard Class"/>
    <s v="KN-16705"/>
    <s v="Kristina Nunn"/>
    <s v="Home Office"/>
    <s v="United States"/>
    <s v="Auburn"/>
    <s v="Alabama"/>
    <n v="36830"/>
    <x v="0"/>
    <s v="OFF-AR-10001919"/>
    <x v="1"/>
    <s v="Art"/>
    <s v="OIC #2 Pencils, Medium Soft"/>
    <n v="3.76"/>
    <n v="4"/>
    <n v="0"/>
    <n v="1.24"/>
    <n v="1"/>
    <x v="27"/>
    <n v="2"/>
    <x v="27"/>
  </r>
  <r>
    <n v="3449"/>
    <s v="CA-2017-162614"/>
    <d v="2017-10-07T00:00:00"/>
    <d v="2017-10-13T00:00:00"/>
    <s v="Standard Class"/>
    <s v="TB-21250"/>
    <s v="Tim Brockman"/>
    <s v="Consumer"/>
    <s v="United States"/>
    <s v="Los Angeles"/>
    <s v="California"/>
    <n v="90049"/>
    <x v="1"/>
    <s v="OFF-BI-10004001"/>
    <x v="1"/>
    <s v="Binders"/>
    <s v="GBC Recycled VeloBinder Covers"/>
    <n v="27.263999999999999"/>
    <n v="10"/>
    <n v="0"/>
    <n v="2.4500000000000002"/>
    <n v="1"/>
    <x v="32"/>
    <n v="4"/>
    <x v="32"/>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n v="56.65"/>
    <n v="10"/>
    <n v="0"/>
    <n v="8.5"/>
    <n v="3"/>
    <x v="30"/>
    <n v="3"/>
    <x v="30"/>
  </r>
  <r>
    <n v="3451"/>
    <s v="CA-2015-168592"/>
    <d v="2015-09-08T00:00:00"/>
    <d v="2015-09-14T00:00:00"/>
    <s v="Standard Class"/>
    <s v="DP-13390"/>
    <s v="Dennis Pardue"/>
    <s v="Home Office"/>
    <s v="United States"/>
    <s v="San Francisco"/>
    <s v="California"/>
    <n v="94110"/>
    <x v="1"/>
    <s v="OFF-ST-10002406"/>
    <x v="1"/>
    <s v="Storage"/>
    <s v="Pizazz Global Quick File"/>
    <n v="14.97"/>
    <n v="6"/>
    <n v="0.1"/>
    <n v="2.99"/>
    <n v="3"/>
    <x v="30"/>
    <n v="3"/>
    <x v="30"/>
  </r>
  <r>
    <n v="3452"/>
    <s v="CA-2015-168592"/>
    <d v="2015-09-08T00:00:00"/>
    <d v="2015-09-14T00:00:00"/>
    <s v="Standard Class"/>
    <s v="DP-13390"/>
    <s v="Dennis Pardue"/>
    <s v="Home Office"/>
    <s v="United States"/>
    <s v="San Francisco"/>
    <s v="California"/>
    <n v="94110"/>
    <x v="1"/>
    <s v="OFF-FA-10002988"/>
    <x v="1"/>
    <s v="Fasteners"/>
    <s v="Ideal Clamps"/>
    <n v="4.0199999999999996"/>
    <n v="10"/>
    <n v="0.1"/>
    <n v="0.56000000000000005"/>
    <n v="3"/>
    <x v="30"/>
    <n v="3"/>
    <x v="30"/>
  </r>
  <r>
    <n v="3453"/>
    <s v="CA-2015-157609"/>
    <d v="2015-03-16T00:00:00"/>
    <d v="2015-03-21T00:00:00"/>
    <s v="Second Class"/>
    <s v="KN-16705"/>
    <s v="Kristina Nunn"/>
    <s v="Home Office"/>
    <s v="United States"/>
    <s v="Raleigh"/>
    <s v="North Carolina"/>
    <n v="27604"/>
    <x v="0"/>
    <s v="TEC-PH-10002415"/>
    <x v="2"/>
    <s v="Phones"/>
    <s v="Polycom VoiceStation 500 ConferenceÂ phone"/>
    <n v="471.92"/>
    <n v="10"/>
    <n v="0.3"/>
    <n v="-108.54"/>
    <n v="1"/>
    <x v="34"/>
    <n v="1"/>
    <x v="34"/>
  </r>
  <r>
    <n v="3454"/>
    <s v="CA-2016-153325"/>
    <d v="2016-03-01T00:00:00"/>
    <d v="2016-03-02T00:00:00"/>
    <s v="Second Class"/>
    <s v="ST-20530"/>
    <s v="Shui Tom"/>
    <s v="Consumer"/>
    <s v="United States"/>
    <s v="Macon"/>
    <s v="Georgia"/>
    <n v="31204"/>
    <x v="0"/>
    <s v="OFF-BI-10004236"/>
    <x v="1"/>
    <s v="Binders"/>
    <s v="XtraLife ClearVue Slant-D Ring Binder, White, 3&quot;"/>
    <n v="58.72"/>
    <n v="8"/>
    <n v="0"/>
    <n v="9.98"/>
    <n v="1"/>
    <x v="29"/>
    <n v="1"/>
    <x v="29"/>
  </r>
  <r>
    <n v="3455"/>
    <s v="CA-2016-153626"/>
    <d v="2016-07-09T00:00:00"/>
    <d v="2016-07-14T00:00:00"/>
    <s v="Standard Class"/>
    <s v="EB-13870"/>
    <s v="Emily Burns"/>
    <s v="Consumer"/>
    <s v="United States"/>
    <s v="Nashville"/>
    <s v="Tennessee"/>
    <n v="37211"/>
    <x v="0"/>
    <s v="OFF-AR-10000657"/>
    <x v="1"/>
    <s v="Art"/>
    <s v="Binney &amp; Smith inkTank Desk Highlighter, Chisel Tip, Yellow, 12/Box"/>
    <n v="5.16"/>
    <n v="4"/>
    <n v="0.3"/>
    <n v="-0.31"/>
    <n v="1"/>
    <x v="38"/>
    <n v="3"/>
    <x v="38"/>
  </r>
  <r>
    <n v="3456"/>
    <s v="CA-2017-166485"/>
    <d v="2017-02-20T00:00:00"/>
    <d v="2017-02-27T00:00:00"/>
    <s v="Standard Class"/>
    <s v="AH-10210"/>
    <s v="Alan Hwang"/>
    <s v="Consumer"/>
    <s v="United States"/>
    <s v="Nashville"/>
    <s v="Tennessee"/>
    <n v="37211"/>
    <x v="0"/>
    <s v="OFF-PA-10004996"/>
    <x v="1"/>
    <s v="Paper"/>
    <s v="Speediset Carbonless Redi-Letter 7&quot; x 8 1/2&quot;"/>
    <n v="16.495999999999999"/>
    <n v="7"/>
    <n v="0"/>
    <n v="2.4700000000000002"/>
    <n v="1"/>
    <x v="47"/>
    <n v="1"/>
    <x v="47"/>
  </r>
  <r>
    <n v="3457"/>
    <s v="CA-2018-136448"/>
    <d v="2018-09-16T00:00:00"/>
    <d v="2018-09-18T00:00:00"/>
    <s v="First Class"/>
    <s v="AS-10090"/>
    <s v="Adam Shillingsburg"/>
    <s v="Consumer"/>
    <s v="United States"/>
    <s v="Philadelphia"/>
    <s v="Pennsylvania"/>
    <n v="19143"/>
    <x v="3"/>
    <s v="TEC-AC-10001109"/>
    <x v="2"/>
    <s v="Accessories"/>
    <s v="Logitech Trackman Marble Mouse"/>
    <n v="71.975999999999999"/>
    <n v="10"/>
    <n v="0"/>
    <n v="23.75"/>
    <n v="5"/>
    <x v="15"/>
    <n v="3"/>
    <x v="15"/>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n v="22.512"/>
    <n v="6"/>
    <n v="0"/>
    <n v="1.35"/>
    <n v="5"/>
    <x v="15"/>
    <n v="3"/>
    <x v="15"/>
  </r>
  <r>
    <n v="3459"/>
    <s v="CA-2018-136448"/>
    <d v="2018-09-16T00:00:00"/>
    <d v="2018-09-18T00:00:00"/>
    <s v="First Class"/>
    <s v="AS-10090"/>
    <s v="Adam Shillingsburg"/>
    <s v="Consumer"/>
    <s v="United States"/>
    <s v="Philadelphia"/>
    <s v="Pennsylvania"/>
    <n v="19143"/>
    <x v="3"/>
    <s v="OFF-BI-10002393"/>
    <x v="1"/>
    <s v="Binders"/>
    <s v="Binder Posts"/>
    <n v="3.444"/>
    <n v="7"/>
    <n v="0"/>
    <n v="0.48"/>
    <n v="5"/>
    <x v="15"/>
    <n v="3"/>
    <x v="15"/>
  </r>
  <r>
    <n v="3460"/>
    <s v="CA-2018-136448"/>
    <d v="2018-09-16T00:00:00"/>
    <d v="2018-09-18T00:00:00"/>
    <s v="First Class"/>
    <s v="AS-10090"/>
    <s v="Adam Shillingsburg"/>
    <s v="Consumer"/>
    <s v="United States"/>
    <s v="Philadelphia"/>
    <s v="Pennsylvania"/>
    <n v="19143"/>
    <x v="3"/>
    <s v="OFF-BI-10001359"/>
    <x v="1"/>
    <s v="Binders"/>
    <s v="GBC DocuBind TL300 Electric Binding System"/>
    <n v="538.19399999999996"/>
    <n v="6"/>
    <n v="0.3"/>
    <n v="-118.4"/>
    <n v="5"/>
    <x v="15"/>
    <n v="3"/>
    <x v="15"/>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n v="47.984000000000002"/>
    <n v="5"/>
    <n v="0"/>
    <n v="5.28"/>
    <n v="5"/>
    <x v="15"/>
    <n v="3"/>
    <x v="15"/>
  </r>
  <r>
    <n v="3462"/>
    <s v="CA-2018-114258"/>
    <d v="2018-11-05T00:00:00"/>
    <d v="2018-11-10T00:00:00"/>
    <s v="Second Class"/>
    <s v="EM-13825"/>
    <s v="Elizabeth Moffitt"/>
    <s v="Corporate"/>
    <s v="United States"/>
    <s v="Dallas"/>
    <s v="Texas"/>
    <n v="75081"/>
    <x v="2"/>
    <s v="TEC-PH-10003012"/>
    <x v="2"/>
    <s v="Phones"/>
    <s v="Nortel Meridian M3904 Professional Digital phone"/>
    <n v="492.76799999999997"/>
    <n v="2"/>
    <n v="0.3"/>
    <n v="-128.12"/>
    <n v="1"/>
    <x v="23"/>
    <n v="4"/>
    <x v="23"/>
  </r>
  <r>
    <n v="3463"/>
    <s v="CA-2016-152611"/>
    <d v="2016-02-20T00:00:00"/>
    <d v="2016-02-23T00:00:00"/>
    <s v="Second Class"/>
    <s v="KA-16525"/>
    <s v="Kelly Andreada"/>
    <s v="Consumer"/>
    <s v="United States"/>
    <s v="Perth Amboy"/>
    <s v="New Jersey"/>
    <n v="8861"/>
    <x v="3"/>
    <s v="OFF-AR-10003903"/>
    <x v="1"/>
    <s v="Art"/>
    <s v="Sanford 52201 APSCO Electric Pencil Sharpener"/>
    <n v="286.79000000000002"/>
    <n v="6"/>
    <n v="0.3"/>
    <n v="-97.51"/>
    <n v="1"/>
    <x v="36"/>
    <n v="1"/>
    <x v="36"/>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n v="5.08"/>
    <n v="3"/>
    <n v="0.1"/>
    <n v="0.36"/>
    <n v="1"/>
    <x v="0"/>
    <n v="4"/>
    <x v="0"/>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n v="47.991999999999997"/>
    <n v="5"/>
    <n v="0"/>
    <n v="6.72"/>
    <n v="1"/>
    <x v="22"/>
    <n v="4"/>
    <x v="22"/>
  </r>
  <r>
    <n v="3466"/>
    <s v="US-2016-147242"/>
    <d v="2016-09-10T00:00:00"/>
    <d v="2016-09-14T00:00:00"/>
    <s v="Standard Class"/>
    <s v="EH-13765"/>
    <s v="Edward Hooks"/>
    <s v="Corporate"/>
    <s v="United States"/>
    <s v="Revere"/>
    <s v="Massachusetts"/>
    <n v="2151"/>
    <x v="3"/>
    <s v="OFF-AP-10003842"/>
    <x v="1"/>
    <s v="Appliances"/>
    <s v="Euro-Pro Shark Turbo Vacuum"/>
    <n v="61.96"/>
    <n v="2"/>
    <n v="0.3"/>
    <n v="-9.2899999999999991"/>
    <n v="3"/>
    <x v="11"/>
    <n v="3"/>
    <x v="11"/>
  </r>
  <r>
    <n v="3467"/>
    <s v="US-2016-147242"/>
    <d v="2016-09-10T00:00:00"/>
    <d v="2016-09-14T00:00:00"/>
    <s v="Standard Class"/>
    <s v="EH-13765"/>
    <s v="Edward Hooks"/>
    <s v="Corporate"/>
    <s v="United States"/>
    <s v="Revere"/>
    <s v="Massachusetts"/>
    <n v="2151"/>
    <x v="3"/>
    <s v="FUR-BO-10004695"/>
    <x v="0"/>
    <s v="Bookcases"/>
    <s v="O'Sullivan 2-Door Barrister Bookcase in Odessa Pine"/>
    <n v="361.96"/>
    <n v="4"/>
    <n v="0.2"/>
    <n v="54.29"/>
    <n v="3"/>
    <x v="11"/>
    <n v="3"/>
    <x v="11"/>
  </r>
  <r>
    <n v="3468"/>
    <s v="US-2016-147242"/>
    <d v="2016-09-10T00:00:00"/>
    <d v="2016-09-14T00:00:00"/>
    <s v="Standard Class"/>
    <s v="EH-13765"/>
    <s v="Edward Hooks"/>
    <s v="Corporate"/>
    <s v="United States"/>
    <s v="Revere"/>
    <s v="Massachusetts"/>
    <n v="2151"/>
    <x v="3"/>
    <s v="OFF-PA-10003039"/>
    <x v="1"/>
    <s v="Paper"/>
    <s v="Xerox 1960"/>
    <n v="278.82"/>
    <n v="4"/>
    <n v="0.1"/>
    <n v="27.88"/>
    <n v="3"/>
    <x v="11"/>
    <n v="3"/>
    <x v="11"/>
  </r>
  <r>
    <n v="3469"/>
    <s v="CA-2017-146143"/>
    <d v="2017-12-14T00:00:00"/>
    <d v="2017-12-19T00:00:00"/>
    <s v="Standard Class"/>
    <s v="MC-17845"/>
    <s v="Michael Chen"/>
    <s v="Consumer"/>
    <s v="United States"/>
    <s v="Jackson"/>
    <s v="Mississippi"/>
    <n v="39212"/>
    <x v="0"/>
    <s v="FUR-FU-10002045"/>
    <x v="0"/>
    <s v="Furnishings"/>
    <s v="Executive Impressions 14&quot;"/>
    <n v="133.38"/>
    <n v="2"/>
    <n v="0.1"/>
    <n v="16.010000000000002"/>
    <n v="1"/>
    <x v="5"/>
    <n v="4"/>
    <x v="5"/>
  </r>
  <r>
    <n v="3470"/>
    <s v="CA-2016-100888"/>
    <d v="2016-04-06T00:00:00"/>
    <d v="2016-04-10T00:00:00"/>
    <s v="Standard Class"/>
    <s v="MH-17455"/>
    <s v="Mark Hamilton"/>
    <s v="Consumer"/>
    <s v="United States"/>
    <s v="Jacksonville"/>
    <s v="North Carolina"/>
    <n v="28540"/>
    <x v="0"/>
    <s v="OFF-PA-10001019"/>
    <x v="1"/>
    <s v="Paper"/>
    <s v="Xerox 1884"/>
    <n v="47.951999999999998"/>
    <n v="4"/>
    <n v="0.1"/>
    <n v="13.43"/>
    <n v="1"/>
    <x v="19"/>
    <n v="2"/>
    <x v="19"/>
  </r>
  <r>
    <n v="3471"/>
    <s v="US-2017-150035"/>
    <d v="2017-12-01T00:00:00"/>
    <d v="2017-12-05T00:00:00"/>
    <s v="Standard Class"/>
    <s v="CL-11890"/>
    <s v="Carl Ludwig"/>
    <s v="Consumer"/>
    <s v="United States"/>
    <s v="San Francisco"/>
    <s v="California"/>
    <n v="94122"/>
    <x v="1"/>
    <s v="FUR-FU-10003724"/>
    <x v="0"/>
    <s v="Furnishings"/>
    <s v="Westinghouse Clip-On Gooseneck Lamps"/>
    <n v="16.739999999999998"/>
    <n v="7"/>
    <n v="0.1"/>
    <n v="2.34"/>
    <n v="1"/>
    <x v="5"/>
    <n v="4"/>
    <x v="5"/>
  </r>
  <r>
    <n v="3472"/>
    <s v="CA-2018-122644"/>
    <d v="2018-11-12T00:00:00"/>
    <d v="2018-11-17T00:00:00"/>
    <s v="Standard Class"/>
    <s v="SF-20965"/>
    <s v="Sylvia Foulston"/>
    <s v="Corporate"/>
    <s v="United States"/>
    <s v="Columbus"/>
    <s v="Ohio"/>
    <n v="43229"/>
    <x v="3"/>
    <s v="OFF-PA-10003673"/>
    <x v="1"/>
    <s v="Paper"/>
    <s v="Strathmore Photo Mount Cards"/>
    <n v="10.848000000000001"/>
    <n v="2"/>
    <n v="0"/>
    <n v="2.2799999999999998"/>
    <n v="2"/>
    <x v="23"/>
    <n v="4"/>
    <x v="23"/>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n v="18.544"/>
    <n v="10"/>
    <n v="0"/>
    <n v="3.52"/>
    <n v="2"/>
    <x v="23"/>
    <n v="4"/>
    <x v="23"/>
  </r>
  <r>
    <n v="3474"/>
    <s v="CA-2018-111815"/>
    <d v="2018-03-03T00:00:00"/>
    <d v="2018-03-10T00:00:00"/>
    <s v="Standard Class"/>
    <s v="EP-13915"/>
    <s v="Emily Phan"/>
    <s v="Consumer"/>
    <s v="United States"/>
    <s v="Dearborn Heights"/>
    <s v="Michigan"/>
    <n v="48127"/>
    <x v="2"/>
    <s v="FUR-CH-10000785"/>
    <x v="0"/>
    <s v="Chairs"/>
    <s v="Global Ergonomic Managers Chair"/>
    <n v="180.98"/>
    <n v="4"/>
    <n v="0"/>
    <n v="52.48"/>
    <n v="2"/>
    <x v="42"/>
    <n v="1"/>
    <x v="42"/>
  </r>
  <r>
    <n v="3475"/>
    <s v="CA-2018-111815"/>
    <d v="2018-03-03T00:00:00"/>
    <d v="2018-03-10T00:00:00"/>
    <s v="Standard Class"/>
    <s v="EP-13915"/>
    <s v="Emily Phan"/>
    <s v="Consumer"/>
    <s v="United States"/>
    <s v="Dearborn Heights"/>
    <s v="Michigan"/>
    <n v="48127"/>
    <x v="2"/>
    <s v="TEC-AC-10002926"/>
    <x v="2"/>
    <s v="Accessories"/>
    <s v="Logitech Wireless Marathon Mouse M705"/>
    <n v="99.98"/>
    <n v="10"/>
    <n v="0"/>
    <n v="20"/>
    <n v="2"/>
    <x v="42"/>
    <n v="1"/>
    <x v="42"/>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n v="34.950000000000003"/>
    <n v="8"/>
    <n v="0"/>
    <n v="2.1"/>
    <n v="2"/>
    <x v="0"/>
    <n v="4"/>
    <x v="0"/>
  </r>
  <r>
    <n v="3477"/>
    <s v="CA-2017-144911"/>
    <d v="2017-11-27T00:00:00"/>
    <d v="2017-11-30T00:00:00"/>
    <s v="First Class"/>
    <s v="RW-19630"/>
    <s v="Rob Williams"/>
    <s v="Corporate"/>
    <s v="United States"/>
    <s v="Overland Park"/>
    <s v="Kansas"/>
    <n v="66212"/>
    <x v="2"/>
    <s v="OFF-BI-10000977"/>
    <x v="1"/>
    <s v="Binders"/>
    <s v="Ibico Plastic Spiral Binding Combs"/>
    <n v="152"/>
    <n v="9"/>
    <n v="0"/>
    <n v="33.44"/>
    <n v="2"/>
    <x v="0"/>
    <n v="4"/>
    <x v="0"/>
  </r>
  <r>
    <n v="3478"/>
    <s v="CA-2015-143385"/>
    <d v="2015-08-31T00:00:00"/>
    <d v="2015-09-05T00:00:00"/>
    <s v="Standard Class"/>
    <s v="SJ-20500"/>
    <s v="Shirley Jackson"/>
    <s v="Consumer"/>
    <s v="United States"/>
    <s v="Santa Fe"/>
    <s v="New Mexico"/>
    <n v="87505"/>
    <x v="1"/>
    <s v="TEC-AC-10001635"/>
    <x v="2"/>
    <s v="Accessories"/>
    <s v="KeyTronicÂ KT400U2 -Â KeyboardÂ - Black"/>
    <n v="92.52"/>
    <n v="4"/>
    <n v="0"/>
    <n v="25.91"/>
    <n v="1"/>
    <x v="9"/>
    <n v="3"/>
    <x v="9"/>
  </r>
  <r>
    <n v="3479"/>
    <s v="CA-2017-131289"/>
    <d v="2017-12-08T00:00:00"/>
    <d v="2017-12-14T00:00:00"/>
    <s v="Standard Class"/>
    <s v="SP-20620"/>
    <s v="Stefania Perrino"/>
    <s v="Corporate"/>
    <s v="United States"/>
    <s v="San Francisco"/>
    <s v="California"/>
    <n v="94110"/>
    <x v="1"/>
    <s v="OFF-AR-10003056"/>
    <x v="1"/>
    <s v="Art"/>
    <s v="Newell 341"/>
    <n v="8.56"/>
    <n v="9"/>
    <n v="0.2"/>
    <n v="2.4"/>
    <n v="3"/>
    <x v="5"/>
    <n v="4"/>
    <x v="5"/>
  </r>
  <r>
    <n v="3480"/>
    <s v="CA-2017-131289"/>
    <d v="2017-12-08T00:00:00"/>
    <d v="2017-12-14T00:00:00"/>
    <s v="Standard Class"/>
    <s v="SP-20620"/>
    <s v="Stefania Perrino"/>
    <s v="Corporate"/>
    <s v="United States"/>
    <s v="San Francisco"/>
    <s v="California"/>
    <n v="94110"/>
    <x v="1"/>
    <s v="OFF-PA-10003363"/>
    <x v="1"/>
    <s v="Paper"/>
    <s v="Xerox 204"/>
    <n v="45.36"/>
    <n v="6"/>
    <n v="0.2"/>
    <n v="14.06"/>
    <n v="3"/>
    <x v="5"/>
    <n v="4"/>
    <x v="5"/>
  </r>
  <r>
    <n v="3481"/>
    <s v="CA-2017-131289"/>
    <d v="2017-12-08T00:00:00"/>
    <d v="2017-12-14T00:00:00"/>
    <s v="Standard Class"/>
    <s v="SP-20620"/>
    <s v="Stefania Perrino"/>
    <s v="Corporate"/>
    <s v="United States"/>
    <s v="San Francisco"/>
    <s v="California"/>
    <n v="94110"/>
    <x v="1"/>
    <s v="FUR-TA-10003954"/>
    <x v="0"/>
    <s v="Tables"/>
    <s v="Hon 94000 Series Round Tables"/>
    <n v="1421.664"/>
    <n v="10"/>
    <n v="0.2"/>
    <n v="440.72"/>
    <n v="3"/>
    <x v="5"/>
    <n v="4"/>
    <x v="5"/>
  </r>
  <r>
    <n v="3482"/>
    <s v="CA-2015-124023"/>
    <d v="2015-04-07T00:00:00"/>
    <d v="2015-04-10T00:00:00"/>
    <s v="First Class"/>
    <s v="PJ-19015"/>
    <s v="Pauline Johnson"/>
    <s v="Consumer"/>
    <s v="United States"/>
    <s v="Mobile"/>
    <s v="Alabama"/>
    <n v="36608"/>
    <x v="0"/>
    <s v="FUR-FU-10004415"/>
    <x v="0"/>
    <s v="Furnishings"/>
    <s v="Stacking Tray, Side-Loading, Legal, Smoke"/>
    <n v="8.9600000000000009"/>
    <n v="9"/>
    <n v="0.2"/>
    <n v="1.79"/>
    <n v="1"/>
    <x v="41"/>
    <n v="2"/>
    <x v="41"/>
  </r>
  <r>
    <n v="3483"/>
    <s v="CA-2015-124688"/>
    <d v="2015-08-27T00:00:00"/>
    <d v="2015-08-29T00:00:00"/>
    <s v="First Class"/>
    <s v="CC-12610"/>
    <s v="Corey Catlett"/>
    <s v="Corporate"/>
    <s v="United States"/>
    <s v="Springfield"/>
    <s v="Virginia"/>
    <n v="22153"/>
    <x v="0"/>
    <s v="TEC-PH-10000455"/>
    <x v="2"/>
    <s v="Phones"/>
    <s v="GE 30522EE2"/>
    <n v="579.95000000000005"/>
    <n v="7"/>
    <n v="0.3"/>
    <n v="-92.79"/>
    <n v="3"/>
    <x v="9"/>
    <n v="3"/>
    <x v="9"/>
  </r>
  <r>
    <n v="3484"/>
    <s v="CA-2015-124688"/>
    <d v="2015-08-27T00:00:00"/>
    <d v="2015-08-29T00:00:00"/>
    <s v="First Class"/>
    <s v="CC-12610"/>
    <s v="Corey Catlett"/>
    <s v="Corporate"/>
    <s v="United States"/>
    <s v="Springfield"/>
    <s v="Virginia"/>
    <n v="22153"/>
    <x v="0"/>
    <s v="FUR-FU-10002456"/>
    <x v="0"/>
    <s v="Furnishings"/>
    <s v="Master Caster Door Stop, Large Neon Orange"/>
    <n v="29.12"/>
    <n v="8"/>
    <n v="0"/>
    <n v="2.91"/>
    <n v="3"/>
    <x v="9"/>
    <n v="3"/>
    <x v="9"/>
  </r>
  <r>
    <n v="3485"/>
    <s v="CA-2015-124688"/>
    <d v="2015-08-27T00:00:00"/>
    <d v="2015-08-29T00:00:00"/>
    <s v="First Class"/>
    <s v="CC-12610"/>
    <s v="Corey Catlett"/>
    <s v="Corporate"/>
    <s v="United States"/>
    <s v="Springfield"/>
    <s v="Virginia"/>
    <n v="22153"/>
    <x v="0"/>
    <s v="FUR-TA-10003569"/>
    <x v="0"/>
    <s v="Tables"/>
    <s v="Bretford CR8500 Series Meeting Room Furniture"/>
    <n v="1202.94"/>
    <n v="4"/>
    <n v="0"/>
    <n v="252.62"/>
    <n v="3"/>
    <x v="9"/>
    <n v="3"/>
    <x v="9"/>
  </r>
  <r>
    <n v="3486"/>
    <s v="CA-2017-151169"/>
    <d v="2017-10-21T00:00:00"/>
    <d v="2017-10-26T00:00:00"/>
    <s v="Standard Class"/>
    <s v="MY-18295"/>
    <s v="Muhammed Yedwab"/>
    <s v="Corporate"/>
    <s v="United States"/>
    <s v="Newark"/>
    <s v="Delaware"/>
    <n v="19711"/>
    <x v="3"/>
    <s v="OFF-BI-10002813"/>
    <x v="1"/>
    <s v="Binders"/>
    <s v="Avery Reinforcements for Hole-Punch Pages"/>
    <n v="7.92"/>
    <n v="3"/>
    <n v="0.2"/>
    <n v="2.61"/>
    <n v="1"/>
    <x v="32"/>
    <n v="4"/>
    <x v="32"/>
  </r>
  <r>
    <n v="3487"/>
    <s v="US-2017-134761"/>
    <d v="2017-11-30T00:00:00"/>
    <d v="2017-11-30T00:00:00"/>
    <s v="Same Day"/>
    <s v="DB-13210"/>
    <s v="Dean Braden"/>
    <s v="Consumer"/>
    <s v="United States"/>
    <s v="Hickory"/>
    <s v="North Carolina"/>
    <n v="28601"/>
    <x v="0"/>
    <s v="TEC-PH-10002890"/>
    <x v="2"/>
    <s v="Phones"/>
    <s v="AT&amp;T 17929 Lendline Telephone"/>
    <n v="36.192"/>
    <n v="10"/>
    <n v="0"/>
    <n v="1.81"/>
    <n v="1"/>
    <x v="0"/>
    <n v="4"/>
    <x v="0"/>
  </r>
  <r>
    <n v="3488"/>
    <s v="CA-2018-120705"/>
    <d v="2018-09-05T00:00:00"/>
    <d v="2018-09-11T00:00:00"/>
    <s v="Standard Class"/>
    <s v="MG-17875"/>
    <s v="Michael Grace"/>
    <s v="Home Office"/>
    <s v="United States"/>
    <s v="Fort Lauderdale"/>
    <s v="Florida"/>
    <n v="33311"/>
    <x v="0"/>
    <s v="OFF-ST-10001522"/>
    <x v="1"/>
    <s v="Storage"/>
    <s v="Gould Plastics 18-Pocket Panel Bin, 34w x 5-1/4d x 20-1/2h"/>
    <n v="147.184"/>
    <n v="2"/>
    <n v="0.1"/>
    <n v="30.91"/>
    <n v="1"/>
    <x v="15"/>
    <n v="3"/>
    <x v="15"/>
  </r>
  <r>
    <n v="3489"/>
    <s v="CA-2016-157322"/>
    <d v="2016-07-02T00:00:00"/>
    <d v="2016-07-06T00:00:00"/>
    <s v="Standard Class"/>
    <s v="RH-19600"/>
    <s v="Rob Haberlin"/>
    <s v="Consumer"/>
    <s v="United States"/>
    <s v="Carol Stream"/>
    <s v="Illinois"/>
    <n v="60188"/>
    <x v="2"/>
    <s v="FUR-CH-10004086"/>
    <x v="0"/>
    <s v="Chairs"/>
    <s v="Hon 4070 Series Pagoda Armless Upholstered Stacking Chairs"/>
    <n v="408.42200000000003"/>
    <n v="6"/>
    <n v="0"/>
    <n v="81.680000000000007"/>
    <n v="5"/>
    <x v="38"/>
    <n v="3"/>
    <x v="38"/>
  </r>
  <r>
    <n v="3490"/>
    <s v="CA-2016-157322"/>
    <d v="2016-07-02T00:00:00"/>
    <d v="2016-07-06T00:00:00"/>
    <s v="Standard Class"/>
    <s v="RH-19600"/>
    <s v="Rob Haberlin"/>
    <s v="Consumer"/>
    <s v="United States"/>
    <s v="Carol Stream"/>
    <s v="Illinois"/>
    <n v="60188"/>
    <x v="2"/>
    <s v="FUR-CH-10003774"/>
    <x v="0"/>
    <s v="Chairs"/>
    <s v="Global Wood Trimmed Manager's Task Chair, Khaki"/>
    <n v="382.11599999999999"/>
    <n v="7"/>
    <n v="0.1"/>
    <n v="76.42"/>
    <n v="5"/>
    <x v="38"/>
    <n v="3"/>
    <x v="38"/>
  </r>
  <r>
    <n v="3491"/>
    <s v="CA-2016-157322"/>
    <d v="2016-07-02T00:00:00"/>
    <d v="2016-07-06T00:00:00"/>
    <s v="Standard Class"/>
    <s v="RH-19600"/>
    <s v="Rob Haberlin"/>
    <s v="Consumer"/>
    <s v="United States"/>
    <s v="Carol Stream"/>
    <s v="Illinois"/>
    <n v="60188"/>
    <x v="2"/>
    <s v="OFF-ST-10004507"/>
    <x v="1"/>
    <s v="Storage"/>
    <s v="Advantus Rolling Storage Box"/>
    <n v="68.599999999999994"/>
    <n v="8"/>
    <n v="0.2"/>
    <n v="14.41"/>
    <n v="5"/>
    <x v="38"/>
    <n v="3"/>
    <x v="38"/>
  </r>
  <r>
    <n v="3492"/>
    <s v="CA-2016-157322"/>
    <d v="2016-07-02T00:00:00"/>
    <d v="2016-07-06T00:00:00"/>
    <s v="Standard Class"/>
    <s v="RH-19600"/>
    <s v="Rob Haberlin"/>
    <s v="Consumer"/>
    <s v="United States"/>
    <s v="Carol Stream"/>
    <s v="Illinois"/>
    <n v="60188"/>
    <x v="2"/>
    <s v="OFF-ST-10003208"/>
    <x v="1"/>
    <s v="Storage"/>
    <s v="Adjustable Depth Letter/Legal Cart"/>
    <n v="435.50400000000002"/>
    <n v="8"/>
    <n v="0.2"/>
    <n v="152.43"/>
    <n v="5"/>
    <x v="38"/>
    <n v="3"/>
    <x v="38"/>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n v="11.167999999999999"/>
    <n v="9"/>
    <n v="0.1"/>
    <n v="2.35"/>
    <n v="5"/>
    <x v="38"/>
    <n v="3"/>
    <x v="38"/>
  </r>
  <r>
    <n v="3494"/>
    <s v="CA-2018-142034"/>
    <d v="2018-09-24T00:00:00"/>
    <d v="2018-09-28T00:00:00"/>
    <s v="Standard Class"/>
    <s v="KB-16240"/>
    <s v="Karen Bern"/>
    <s v="Corporate"/>
    <s v="United States"/>
    <s v="Saint Cloud"/>
    <s v="Minnesota"/>
    <n v="56301"/>
    <x v="2"/>
    <s v="TEC-AC-10002305"/>
    <x v="2"/>
    <s v="Accessories"/>
    <s v="KeyTronicÂ E03601U1 -Â KeyboardÂ - Beige"/>
    <n v="72"/>
    <n v="6"/>
    <n v="0"/>
    <n v="25.2"/>
    <n v="3"/>
    <x v="15"/>
    <n v="3"/>
    <x v="15"/>
  </r>
  <r>
    <n v="3495"/>
    <s v="CA-2018-142034"/>
    <d v="2018-09-24T00:00:00"/>
    <d v="2018-09-28T00:00:00"/>
    <s v="Standard Class"/>
    <s v="KB-16240"/>
    <s v="Karen Bern"/>
    <s v="Corporate"/>
    <s v="United States"/>
    <s v="Saint Cloud"/>
    <s v="Minnesota"/>
    <n v="56301"/>
    <x v="2"/>
    <s v="TEC-AC-10000990"/>
    <x v="2"/>
    <s v="Accessories"/>
    <s v="Imation Bio 2GB USBÂ Flash Drive ImationÂ Corp"/>
    <n v="655.9"/>
    <n v="3"/>
    <n v="0.2"/>
    <n v="118.06"/>
    <n v="3"/>
    <x v="15"/>
    <n v="3"/>
    <x v="15"/>
  </r>
  <r>
    <n v="3496"/>
    <s v="CA-2018-142034"/>
    <d v="2018-09-24T00:00:00"/>
    <d v="2018-09-28T00:00:00"/>
    <s v="Standard Class"/>
    <s v="KB-16240"/>
    <s v="Karen Bern"/>
    <s v="Corporate"/>
    <s v="United States"/>
    <s v="Saint Cloud"/>
    <s v="Minnesota"/>
    <n v="56301"/>
    <x v="2"/>
    <s v="FUR-CH-10000665"/>
    <x v="0"/>
    <s v="Chairs"/>
    <s v="Global Airflow Leather Mesh Back Chair, Black"/>
    <n v="603.91999999999996"/>
    <n v="1"/>
    <n v="0.2"/>
    <n v="90.59"/>
    <n v="3"/>
    <x v="15"/>
    <n v="3"/>
    <x v="15"/>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n v="513.024"/>
    <n v="2"/>
    <n v="0"/>
    <n v="92.34"/>
    <n v="3"/>
    <x v="28"/>
    <n v="3"/>
    <x v="28"/>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n v="487.92"/>
    <n v="10"/>
    <n v="0.1"/>
    <n v="161.01"/>
    <n v="3"/>
    <x v="28"/>
    <n v="3"/>
    <x v="28"/>
  </r>
  <r>
    <n v="3499"/>
    <s v="CA-2017-107328"/>
    <d v="2017-08-08T00:00:00"/>
    <d v="2017-08-15T00:00:00"/>
    <s v="Standard Class"/>
    <s v="CA-12055"/>
    <s v="Cathy Armstrong"/>
    <s v="Home Office"/>
    <s v="United States"/>
    <s v="Los Angeles"/>
    <s v="California"/>
    <n v="90036"/>
    <x v="1"/>
    <s v="OFF-BI-10002160"/>
    <x v="1"/>
    <s v="Binders"/>
    <s v="Acco Hanging Data Binders"/>
    <n v="15.24"/>
    <n v="5"/>
    <n v="0.3"/>
    <n v="-1.68"/>
    <n v="3"/>
    <x v="28"/>
    <n v="3"/>
    <x v="28"/>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n v="209.97"/>
    <n v="9"/>
    <n v="0.3"/>
    <n v="-65.09"/>
    <n v="3"/>
    <x v="21"/>
    <n v="3"/>
    <x v="21"/>
  </r>
  <r>
    <n v="3501"/>
    <s v="CA-2017-108616"/>
    <d v="2017-09-29T00:00:00"/>
    <d v="2017-10-03T00:00:00"/>
    <s v="Standard Class"/>
    <s v="JK-15730"/>
    <s v="Joe Kamberova"/>
    <s v="Consumer"/>
    <s v="United States"/>
    <s v="Mobile"/>
    <s v="Alabama"/>
    <n v="36608"/>
    <x v="0"/>
    <s v="OFF-BI-10001989"/>
    <x v="1"/>
    <s v="Binders"/>
    <s v="Premium Transparent Presentation Covers by GBC"/>
    <n v="62.94"/>
    <n v="2"/>
    <n v="0"/>
    <n v="19.510000000000002"/>
    <n v="3"/>
    <x v="21"/>
    <n v="3"/>
    <x v="21"/>
  </r>
  <r>
    <n v="3502"/>
    <s v="CA-2017-108616"/>
    <d v="2017-09-29T00:00:00"/>
    <d v="2017-10-03T00:00:00"/>
    <s v="Standard Class"/>
    <s v="JK-15730"/>
    <s v="Joe Kamberova"/>
    <s v="Consumer"/>
    <s v="United States"/>
    <s v="Mobile"/>
    <s v="Alabama"/>
    <n v="36608"/>
    <x v="0"/>
    <s v="OFF-AR-10001149"/>
    <x v="1"/>
    <s v="Art"/>
    <s v="Sanford Colorific Colored Pencils, 12/Box"/>
    <n v="25.92"/>
    <n v="9"/>
    <n v="0.1"/>
    <n v="1.3"/>
    <n v="3"/>
    <x v="21"/>
    <n v="3"/>
    <x v="21"/>
  </r>
  <r>
    <n v="3503"/>
    <s v="CA-2018-125115"/>
    <d v="2018-04-10T00:00:00"/>
    <d v="2018-04-10T00:00:00"/>
    <s v="Same Day"/>
    <s v="RD-19930"/>
    <s v="Russell D'Ascenzo"/>
    <s v="Consumer"/>
    <s v="United States"/>
    <s v="Austin"/>
    <s v="Texas"/>
    <n v="78745"/>
    <x v="2"/>
    <s v="OFF-PA-10004101"/>
    <x v="1"/>
    <s v="Paper"/>
    <s v="Xerox 1894"/>
    <n v="10.368"/>
    <n v="6"/>
    <n v="0"/>
    <n v="1.87"/>
    <n v="2"/>
    <x v="4"/>
    <n v="2"/>
    <x v="4"/>
  </r>
  <r>
    <n v="3504"/>
    <s v="CA-2018-125115"/>
    <d v="2018-04-10T00:00:00"/>
    <d v="2018-04-10T00:00:00"/>
    <s v="Same Day"/>
    <s v="RD-19930"/>
    <s v="Russell D'Ascenzo"/>
    <s v="Consumer"/>
    <s v="United States"/>
    <s v="Austin"/>
    <s v="Texas"/>
    <n v="78745"/>
    <x v="2"/>
    <s v="TEC-AC-10001714"/>
    <x v="2"/>
    <s v="Accessories"/>
    <s v="LogitechÂ MX Performance Wireless Mouse"/>
    <n v="95.736000000000004"/>
    <n v="6"/>
    <n v="0.2"/>
    <n v="16.28"/>
    <n v="2"/>
    <x v="4"/>
    <n v="2"/>
    <x v="4"/>
  </r>
  <r>
    <n v="3505"/>
    <s v="CA-2017-150945"/>
    <d v="2017-12-18T00:00:00"/>
    <d v="2017-12-20T00:00:00"/>
    <s v="Second Class"/>
    <s v="JK-16120"/>
    <s v="Julie Kriz"/>
    <s v="Home Office"/>
    <s v="United States"/>
    <s v="New York City"/>
    <s v="New York"/>
    <n v="10009"/>
    <x v="3"/>
    <s v="OFF-ST-10003716"/>
    <x v="1"/>
    <s v="Storage"/>
    <s v="Tennsco Double-Tier Lockers"/>
    <n v="900.08"/>
    <n v="5"/>
    <n v="0"/>
    <n v="288.02999999999997"/>
    <n v="1"/>
    <x v="5"/>
    <n v="4"/>
    <x v="5"/>
  </r>
  <r>
    <n v="3506"/>
    <s v="CA-2015-166863"/>
    <d v="2015-06-20T00:00:00"/>
    <d v="2015-06-24T00:00:00"/>
    <s v="Standard Class"/>
    <s v="SC-20020"/>
    <s v="Sam Craven"/>
    <s v="Consumer"/>
    <s v="United States"/>
    <s v="Plano"/>
    <s v="Texas"/>
    <n v="75023"/>
    <x v="2"/>
    <s v="TEC-PH-10000369"/>
    <x v="2"/>
    <s v="Phones"/>
    <s v="HTC One Mini"/>
    <n v="201.584"/>
    <n v="5"/>
    <n v="0.2"/>
    <n v="26.21"/>
    <n v="7"/>
    <x v="3"/>
    <n v="2"/>
    <x v="3"/>
  </r>
  <r>
    <n v="3507"/>
    <s v="CA-2015-166863"/>
    <d v="2015-06-20T00:00:00"/>
    <d v="2015-06-24T00:00:00"/>
    <s v="Standard Class"/>
    <s v="SC-20020"/>
    <s v="Sam Craven"/>
    <s v="Consumer"/>
    <s v="United States"/>
    <s v="Plano"/>
    <s v="Texas"/>
    <n v="75023"/>
    <x v="2"/>
    <s v="OFF-BI-10000756"/>
    <x v="1"/>
    <s v="Binders"/>
    <s v="Storex DuraTech Recycled Plastic Frosted Binders"/>
    <n v="3.3919999999999999"/>
    <n v="1"/>
    <n v="0"/>
    <n v="0.88"/>
    <n v="7"/>
    <x v="3"/>
    <n v="2"/>
    <x v="3"/>
  </r>
  <r>
    <n v="3508"/>
    <s v="CA-2015-166863"/>
    <d v="2015-06-20T00:00:00"/>
    <d v="2015-06-24T00:00:00"/>
    <s v="Standard Class"/>
    <s v="SC-20020"/>
    <s v="Sam Craven"/>
    <s v="Consumer"/>
    <s v="United States"/>
    <s v="Plano"/>
    <s v="Texas"/>
    <n v="75023"/>
    <x v="2"/>
    <s v="FUR-BO-10001608"/>
    <x v="0"/>
    <s v="Bookcases"/>
    <s v="Hon Metal Bookcases, Black"/>
    <n v="193.06559999999999"/>
    <n v="8"/>
    <n v="0"/>
    <n v="59.85"/>
    <n v="7"/>
    <x v="3"/>
    <n v="2"/>
    <x v="3"/>
  </r>
  <r>
    <n v="3509"/>
    <s v="CA-2015-166863"/>
    <d v="2015-06-20T00:00:00"/>
    <d v="2015-06-24T00:00:00"/>
    <s v="Standard Class"/>
    <s v="SC-20020"/>
    <s v="Sam Craven"/>
    <s v="Consumer"/>
    <s v="United States"/>
    <s v="Plano"/>
    <s v="Texas"/>
    <n v="75023"/>
    <x v="2"/>
    <s v="OFF-PA-10001166"/>
    <x v="1"/>
    <s v="Paper"/>
    <s v="Xerox 2"/>
    <n v="15.552"/>
    <n v="2"/>
    <n v="0.2"/>
    <n v="5.29"/>
    <n v="7"/>
    <x v="3"/>
    <n v="2"/>
    <x v="3"/>
  </r>
  <r>
    <n v="3510"/>
    <s v="CA-2015-166863"/>
    <d v="2015-06-20T00:00:00"/>
    <d v="2015-06-24T00:00:00"/>
    <s v="Standard Class"/>
    <s v="SC-20020"/>
    <s v="Sam Craven"/>
    <s v="Consumer"/>
    <s v="United States"/>
    <s v="Plano"/>
    <s v="Texas"/>
    <n v="75023"/>
    <x v="2"/>
    <s v="OFF-PA-10000587"/>
    <x v="1"/>
    <s v="Paper"/>
    <s v="Array Parchment Paper, Assorted Colors"/>
    <n v="11.648"/>
    <n v="1"/>
    <n v="0"/>
    <n v="1.28"/>
    <n v="7"/>
    <x v="3"/>
    <n v="2"/>
    <x v="3"/>
  </r>
  <r>
    <n v="3511"/>
    <s v="CA-2015-166863"/>
    <d v="2015-06-20T00:00:00"/>
    <d v="2015-06-24T00:00:00"/>
    <s v="Standard Class"/>
    <s v="SC-20020"/>
    <s v="Sam Craven"/>
    <s v="Consumer"/>
    <s v="United States"/>
    <s v="Plano"/>
    <s v="Texas"/>
    <n v="75023"/>
    <x v="2"/>
    <s v="TEC-MA-10001972"/>
    <x v="2"/>
    <s v="Machines"/>
    <s v="Okidata C331dn Printer"/>
    <n v="418.8"/>
    <n v="10"/>
    <n v="0.1"/>
    <n v="87.95"/>
    <n v="7"/>
    <x v="3"/>
    <n v="2"/>
    <x v="3"/>
  </r>
  <r>
    <n v="3512"/>
    <s v="CA-2015-166863"/>
    <d v="2015-06-20T00:00:00"/>
    <d v="2015-06-24T00:00:00"/>
    <s v="Standard Class"/>
    <s v="SC-20020"/>
    <s v="Sam Craven"/>
    <s v="Consumer"/>
    <s v="United States"/>
    <s v="Plano"/>
    <s v="Texas"/>
    <n v="75023"/>
    <x v="2"/>
    <s v="OFF-ST-10004123"/>
    <x v="1"/>
    <s v="Storage"/>
    <s v="Safco Industrial Wire Shelving System"/>
    <n v="509.488"/>
    <n v="6"/>
    <n v="0.3"/>
    <n v="-122.28"/>
    <n v="7"/>
    <x v="3"/>
    <n v="2"/>
    <x v="3"/>
  </r>
  <r>
    <n v="3513"/>
    <s v="CA-2018-140326"/>
    <d v="2018-09-04T00:00:00"/>
    <d v="2018-09-06T00:00:00"/>
    <s v="First Class"/>
    <s v="HW-14935"/>
    <s v="Helen Wasserman"/>
    <s v="Corporate"/>
    <s v="United States"/>
    <s v="Chicago"/>
    <s v="Illinois"/>
    <n v="60653"/>
    <x v="2"/>
    <s v="FUR-BO-10000112"/>
    <x v="0"/>
    <s v="Bookcases"/>
    <s v="Bush Birmingham Collection Bookcase, Dark Cherry"/>
    <n v="825.17399999999998"/>
    <n v="3"/>
    <n v="0.3"/>
    <n v="-66.010000000000005"/>
    <n v="3"/>
    <x v="15"/>
    <n v="3"/>
    <x v="15"/>
  </r>
  <r>
    <n v="3514"/>
    <s v="CA-2018-140326"/>
    <d v="2018-09-04T00:00:00"/>
    <d v="2018-09-06T00:00:00"/>
    <s v="First Class"/>
    <s v="HW-14935"/>
    <s v="Helen Wasserman"/>
    <s v="Corporate"/>
    <s v="United States"/>
    <s v="Chicago"/>
    <s v="Illinois"/>
    <n v="60653"/>
    <x v="2"/>
    <s v="OFF-PA-10004041"/>
    <x v="1"/>
    <s v="Paper"/>
    <s v="It's Hot Message Books with Stickers, 2 3/4&quot; x 5&quot;"/>
    <n v="17.760000000000002"/>
    <n v="6"/>
    <n v="0.2"/>
    <n v="6.04"/>
    <n v="3"/>
    <x v="15"/>
    <n v="3"/>
    <x v="15"/>
  </r>
  <r>
    <n v="3515"/>
    <s v="CA-2018-140326"/>
    <d v="2018-09-04T00:00:00"/>
    <d v="2018-09-06T00:00:00"/>
    <s v="First Class"/>
    <s v="HW-14935"/>
    <s v="Helen Wasserman"/>
    <s v="Corporate"/>
    <s v="United States"/>
    <s v="Chicago"/>
    <s v="Illinois"/>
    <n v="60653"/>
    <x v="2"/>
    <s v="OFF-AR-10001149"/>
    <x v="1"/>
    <s v="Art"/>
    <s v="Sanford Colorific Colored Pencils, 12/Box"/>
    <n v="6.9119999999999999"/>
    <n v="10"/>
    <n v="0"/>
    <n v="1.31"/>
    <n v="3"/>
    <x v="15"/>
    <n v="3"/>
    <x v="15"/>
  </r>
  <r>
    <n v="3516"/>
    <s v="CA-2017-168536"/>
    <d v="2017-12-20T00:00:00"/>
    <d v="2017-12-24T00:00:00"/>
    <s v="Standard Class"/>
    <s v="SC-20800"/>
    <s v="Stuart Calhoun"/>
    <s v="Consumer"/>
    <s v="United States"/>
    <s v="Jackson"/>
    <s v="Mississippi"/>
    <n v="39212"/>
    <x v="0"/>
    <s v="TEC-AC-10002323"/>
    <x v="2"/>
    <s v="Accessories"/>
    <s v="SanDisk Ultra 32 GB MicroSDHC Class 10 Memory Card"/>
    <n v="66.3"/>
    <n v="5"/>
    <n v="0.2"/>
    <n v="15.91"/>
    <n v="1"/>
    <x v="5"/>
    <n v="4"/>
    <x v="5"/>
  </r>
  <r>
    <n v="3517"/>
    <s v="US-2017-113649"/>
    <d v="2017-08-09T00:00:00"/>
    <d v="2017-08-12T00:00:00"/>
    <s v="First Class"/>
    <s v="HA-14920"/>
    <s v="Helen Andreada"/>
    <s v="Consumer"/>
    <s v="United States"/>
    <s v="Fayetteville"/>
    <s v="North Carolina"/>
    <n v="28314"/>
    <x v="0"/>
    <s v="OFF-PA-10000130"/>
    <x v="1"/>
    <s v="Paper"/>
    <s v="Xerox 199"/>
    <n v="30.815999999999999"/>
    <n v="4"/>
    <n v="0.3"/>
    <n v="-3.39"/>
    <n v="3"/>
    <x v="28"/>
    <n v="3"/>
    <x v="28"/>
  </r>
  <r>
    <n v="3518"/>
    <s v="US-2017-113649"/>
    <d v="2017-08-09T00:00:00"/>
    <d v="2017-08-12T00:00:00"/>
    <s v="First Class"/>
    <s v="HA-14920"/>
    <s v="Helen Andreada"/>
    <s v="Consumer"/>
    <s v="United States"/>
    <s v="Fayetteville"/>
    <s v="North Carolina"/>
    <n v="28314"/>
    <x v="0"/>
    <s v="TEC-PH-10002350"/>
    <x v="2"/>
    <s v="Phones"/>
    <s v="Apple EarPods with Remote and Mic"/>
    <n v="44.783999999999999"/>
    <n v="7"/>
    <n v="0.3"/>
    <n v="-10.3"/>
    <n v="3"/>
    <x v="28"/>
    <n v="3"/>
    <x v="28"/>
  </r>
  <r>
    <n v="3519"/>
    <s v="US-2017-113649"/>
    <d v="2017-08-09T00:00:00"/>
    <d v="2017-08-12T00:00:00"/>
    <s v="First Class"/>
    <s v="HA-14920"/>
    <s v="Helen Andreada"/>
    <s v="Consumer"/>
    <s v="United States"/>
    <s v="Fayetteville"/>
    <s v="North Carolina"/>
    <n v="28314"/>
    <x v="0"/>
    <s v="OFF-AP-10002518"/>
    <x v="1"/>
    <s v="Appliances"/>
    <s v="Kensington 7 Outlet MasterPiece Power Center"/>
    <n v="569.53599999999994"/>
    <n v="6"/>
    <n v="0.1"/>
    <n v="159.47"/>
    <n v="3"/>
    <x v="28"/>
    <n v="3"/>
    <x v="28"/>
  </r>
  <r>
    <n v="3520"/>
    <s v="CA-2016-124975"/>
    <d v="2016-06-22T00:00:00"/>
    <d v="2016-06-25T00:00:00"/>
    <s v="First Class"/>
    <s v="MG-17875"/>
    <s v="Michael Grace"/>
    <s v="Home Office"/>
    <s v="United States"/>
    <s v="Aurora"/>
    <s v="Illinois"/>
    <n v="60505"/>
    <x v="2"/>
    <s v="FUR-TA-10002645"/>
    <x v="0"/>
    <s v="Tables"/>
    <s v="Hon Rectangular Conference Tables"/>
    <n v="796.42499999999995"/>
    <n v="6"/>
    <n v="0.1"/>
    <n v="175.21"/>
    <n v="1"/>
    <x v="40"/>
    <n v="2"/>
    <x v="40"/>
  </r>
  <r>
    <n v="3521"/>
    <s v="CA-2016-168767"/>
    <d v="2016-04-10T00:00:00"/>
    <d v="2016-04-15T00:00:00"/>
    <s v="Standard Class"/>
    <s v="DM-12955"/>
    <s v="Dario Medina"/>
    <s v="Corporate"/>
    <s v="United States"/>
    <s v="Sacramento"/>
    <s v="California"/>
    <n v="95823"/>
    <x v="1"/>
    <s v="OFF-BI-10000773"/>
    <x v="1"/>
    <s v="Binders"/>
    <s v="Insertable Tab Post Binder Dividers"/>
    <n v="12.832000000000001"/>
    <n v="2"/>
    <n v="0.1"/>
    <n v="3.08"/>
    <n v="1"/>
    <x v="19"/>
    <n v="2"/>
    <x v="19"/>
  </r>
  <r>
    <n v="3522"/>
    <s v="CA-2017-114482"/>
    <d v="2017-11-21T00:00:00"/>
    <d v="2017-11-25T00:00:00"/>
    <s v="Second Class"/>
    <s v="DM-13345"/>
    <s v="Denise Monton"/>
    <s v="Corporate"/>
    <s v="United States"/>
    <s v="Des Moines"/>
    <s v="Iowa"/>
    <n v="50315"/>
    <x v="2"/>
    <s v="OFF-PA-10003845"/>
    <x v="1"/>
    <s v="Paper"/>
    <s v="Xerox 1987"/>
    <n v="40.46"/>
    <n v="1"/>
    <n v="0.2"/>
    <n v="8.9"/>
    <n v="2"/>
    <x v="0"/>
    <n v="4"/>
    <x v="0"/>
  </r>
  <r>
    <n v="3523"/>
    <s v="CA-2017-114482"/>
    <d v="2017-11-21T00:00:00"/>
    <d v="2017-11-25T00:00:00"/>
    <s v="Second Class"/>
    <s v="DM-13345"/>
    <s v="Denise Monton"/>
    <s v="Corporate"/>
    <s v="United States"/>
    <s v="Des Moines"/>
    <s v="Iowa"/>
    <n v="50315"/>
    <x v="2"/>
    <s v="TEC-PH-10001580"/>
    <x v="2"/>
    <s v="Phones"/>
    <s v="Logitech Mobile Speakerphone P710e -Â speaker phone"/>
    <n v="404.94"/>
    <n v="10"/>
    <n v="0"/>
    <n v="68.84"/>
    <n v="2"/>
    <x v="0"/>
    <n v="4"/>
    <x v="0"/>
  </r>
  <r>
    <n v="3524"/>
    <s v="CA-2017-137673"/>
    <d v="2017-09-05T00:00:00"/>
    <d v="2017-09-10T00:00:00"/>
    <s v="Standard Class"/>
    <s v="ML-17395"/>
    <s v="Marina Lichtenstein"/>
    <s v="Corporate"/>
    <s v="United States"/>
    <s v="San Diego"/>
    <s v="California"/>
    <n v="92105"/>
    <x v="1"/>
    <s v="TEC-AC-10002345"/>
    <x v="2"/>
    <s v="Accessories"/>
    <s v="HP Standard 104 key PS/2 Keyboard"/>
    <n v="116"/>
    <n v="1"/>
    <n v="0.1"/>
    <n v="20.88"/>
    <n v="1"/>
    <x v="21"/>
    <n v="3"/>
    <x v="21"/>
  </r>
  <r>
    <n v="3525"/>
    <s v="CA-2017-132731"/>
    <d v="2017-11-24T00:00:00"/>
    <d v="2017-11-28T00:00:00"/>
    <s v="Standard Class"/>
    <s v="GA-14515"/>
    <s v="George Ashbrook"/>
    <s v="Consumer"/>
    <s v="United States"/>
    <s v="Dallas"/>
    <s v="Texas"/>
    <n v="75081"/>
    <x v="2"/>
    <s v="TEC-PH-10004120"/>
    <x v="2"/>
    <s v="Phones"/>
    <s v="AT&amp;T 1080 Phone"/>
    <n v="657.55200000000002"/>
    <n v="5"/>
    <n v="0.3"/>
    <n v="-230.14"/>
    <n v="1"/>
    <x v="0"/>
    <n v="4"/>
    <x v="0"/>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n v="599.97"/>
    <n v="1"/>
    <n v="0"/>
    <n v="197.99"/>
    <n v="3"/>
    <x v="22"/>
    <n v="4"/>
    <x v="22"/>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n v="38.97"/>
    <n v="8"/>
    <n v="0"/>
    <n v="4.29"/>
    <n v="3"/>
    <x v="22"/>
    <n v="4"/>
    <x v="22"/>
  </r>
  <r>
    <n v="3528"/>
    <s v="CA-2018-148922"/>
    <d v="2018-12-10T00:00:00"/>
    <d v="2018-12-15T00:00:00"/>
    <s v="Second Class"/>
    <s v="SU-20665"/>
    <s v="Stephanie Ulpright"/>
    <s v="Home Office"/>
    <s v="United States"/>
    <s v="Jackson"/>
    <s v="Mississippi"/>
    <n v="39212"/>
    <x v="0"/>
    <s v="OFF-BI-10003476"/>
    <x v="1"/>
    <s v="Binders"/>
    <s v="Avery Metallic Poly Binders"/>
    <n v="45.84"/>
    <n v="1"/>
    <n v="0.2"/>
    <n v="5.5"/>
    <n v="3"/>
    <x v="22"/>
    <n v="4"/>
    <x v="22"/>
  </r>
  <r>
    <n v="3529"/>
    <s v="CA-2017-130680"/>
    <d v="2017-06-24T00:00:00"/>
    <d v="2017-06-29T00:00:00"/>
    <s v="Standard Class"/>
    <s v="BD-11320"/>
    <s v="Bill Donatelli"/>
    <s v="Consumer"/>
    <s v="United States"/>
    <s v="San Diego"/>
    <s v="California"/>
    <n v="92024"/>
    <x v="1"/>
    <s v="TEC-PH-10004833"/>
    <x v="2"/>
    <s v="Phones"/>
    <s v="Macally Suction Cup Mount"/>
    <n v="38.24"/>
    <n v="3"/>
    <n v="0.2"/>
    <n v="3.06"/>
    <n v="1"/>
    <x v="1"/>
    <n v="2"/>
    <x v="1"/>
  </r>
  <r>
    <n v="3530"/>
    <s v="CA-2016-141145"/>
    <d v="2016-09-17T00:00:00"/>
    <d v="2016-09-23T00:00:00"/>
    <s v="Standard Class"/>
    <s v="DB-13405"/>
    <s v="Denny Blanton"/>
    <s v="Consumer"/>
    <s v="United States"/>
    <s v="Orlando"/>
    <s v="Florida"/>
    <n v="32839"/>
    <x v="0"/>
    <s v="TEC-AC-10001465"/>
    <x v="2"/>
    <s v="Accessories"/>
    <s v="SanDisk Cruzer 64 GB USB Flash Drive"/>
    <n v="87.168000000000006"/>
    <n v="9"/>
    <n v="0"/>
    <n v="19.18"/>
    <n v="1"/>
    <x v="11"/>
    <n v="3"/>
    <x v="11"/>
  </r>
  <r>
    <n v="3531"/>
    <s v="US-2017-152835"/>
    <d v="2017-05-19T00:00:00"/>
    <d v="2017-05-23T00:00:00"/>
    <s v="Standard Class"/>
    <s v="RP-19855"/>
    <s v="Roy Phan"/>
    <s v="Corporate"/>
    <s v="United States"/>
    <s v="Lafayette"/>
    <s v="Indiana"/>
    <n v="47905"/>
    <x v="2"/>
    <s v="OFF-AR-10003056"/>
    <x v="1"/>
    <s v="Art"/>
    <s v="Newell 341"/>
    <n v="21.4"/>
    <n v="10"/>
    <n v="0"/>
    <n v="7.28"/>
    <n v="1"/>
    <x v="35"/>
    <n v="2"/>
    <x v="35"/>
  </r>
  <r>
    <n v="3532"/>
    <s v="CA-2017-155565"/>
    <d v="2017-05-28T00:00:00"/>
    <d v="2017-05-28T00:00:00"/>
    <s v="Same Day"/>
    <s v="EH-13765"/>
    <s v="Edward Hooks"/>
    <s v="Corporate"/>
    <s v="United States"/>
    <s v="New York City"/>
    <s v="New York"/>
    <n v="10035"/>
    <x v="3"/>
    <s v="OFF-SU-10001218"/>
    <x v="1"/>
    <s v="Supplies"/>
    <s v="Fiskars Softgrip Scissors"/>
    <n v="54.9"/>
    <n v="5"/>
    <n v="0"/>
    <n v="11.53"/>
    <n v="1"/>
    <x v="35"/>
    <n v="2"/>
    <x v="35"/>
  </r>
  <r>
    <n v="3533"/>
    <s v="CA-2015-110849"/>
    <d v="2015-04-18T00:00:00"/>
    <d v="2015-04-23T00:00:00"/>
    <s v="Standard Class"/>
    <s v="JL-15835"/>
    <s v="John Lee"/>
    <s v="Consumer"/>
    <s v="United States"/>
    <s v="Los Angeles"/>
    <s v="California"/>
    <n v="90049"/>
    <x v="1"/>
    <s v="TEC-MA-10002859"/>
    <x v="2"/>
    <s v="Machines"/>
    <s v="Ativa MDM8000 8-Sheet Micro-Cut Shredder"/>
    <n v="287.96800000000002"/>
    <n v="6"/>
    <n v="0"/>
    <n v="48.95"/>
    <n v="4"/>
    <x v="41"/>
    <n v="2"/>
    <x v="41"/>
  </r>
  <r>
    <n v="3534"/>
    <s v="CA-2015-110849"/>
    <d v="2015-04-18T00:00:00"/>
    <d v="2015-04-23T00:00:00"/>
    <s v="Standard Class"/>
    <s v="JL-15835"/>
    <s v="John Lee"/>
    <s v="Consumer"/>
    <s v="United States"/>
    <s v="Los Angeles"/>
    <s v="California"/>
    <n v="90049"/>
    <x v="1"/>
    <s v="OFF-AR-10002375"/>
    <x v="1"/>
    <s v="Art"/>
    <s v="Newell 351"/>
    <n v="13.12"/>
    <n v="9"/>
    <n v="0.1"/>
    <n v="4.46"/>
    <n v="4"/>
    <x v="41"/>
    <n v="2"/>
    <x v="41"/>
  </r>
  <r>
    <n v="3535"/>
    <s v="CA-2015-110849"/>
    <d v="2015-04-18T00:00:00"/>
    <d v="2015-04-23T00:00:00"/>
    <s v="Standard Class"/>
    <s v="JL-15835"/>
    <s v="John Lee"/>
    <s v="Consumer"/>
    <s v="United States"/>
    <s v="Los Angeles"/>
    <s v="California"/>
    <n v="90049"/>
    <x v="1"/>
    <s v="OFF-AR-10000657"/>
    <x v="1"/>
    <s v="Art"/>
    <s v="Binney &amp; Smith inkTank Desk Highlighter, Chisel Tip, Yellow, 12/Box"/>
    <n v="10.75"/>
    <n v="8"/>
    <n v="0"/>
    <n v="0.86"/>
    <n v="4"/>
    <x v="41"/>
    <n v="2"/>
    <x v="41"/>
  </r>
  <r>
    <n v="3536"/>
    <s v="CA-2015-110849"/>
    <d v="2015-04-18T00:00:00"/>
    <d v="2015-04-23T00:00:00"/>
    <s v="Standard Class"/>
    <s v="JL-15835"/>
    <s v="John Lee"/>
    <s v="Consumer"/>
    <s v="United States"/>
    <s v="Los Angeles"/>
    <s v="California"/>
    <n v="90049"/>
    <x v="1"/>
    <s v="OFF-FA-10000134"/>
    <x v="1"/>
    <s v="Fasteners"/>
    <s v="Advantus Push Pins, Aluminum Head"/>
    <n v="11.62"/>
    <n v="4"/>
    <n v="0"/>
    <n v="1.51"/>
    <n v="4"/>
    <x v="41"/>
    <n v="2"/>
    <x v="41"/>
  </r>
  <r>
    <n v="3537"/>
    <s v="CA-2017-145842"/>
    <d v="2017-06-17T00:00:00"/>
    <d v="2017-06-20T00:00:00"/>
    <s v="Second Class"/>
    <s v="FM-14380"/>
    <s v="Fred McMath"/>
    <s v="Consumer"/>
    <s v="United States"/>
    <s v="New York City"/>
    <s v="New York"/>
    <n v="10024"/>
    <x v="3"/>
    <s v="OFF-ST-10000419"/>
    <x v="1"/>
    <s v="Storage"/>
    <s v="Rogers Jumbo File, Granite"/>
    <n v="40.74"/>
    <n v="3"/>
    <n v="0"/>
    <n v="2.85"/>
    <n v="1"/>
    <x v="1"/>
    <n v="2"/>
    <x v="1"/>
  </r>
  <r>
    <n v="3538"/>
    <s v="CA-2015-158771"/>
    <d v="2015-05-09T00:00:00"/>
    <d v="2015-05-09T00:00:00"/>
    <s v="Same Day"/>
    <s v="SB-20290"/>
    <s v="Sean Braxton"/>
    <s v="Corporate"/>
    <s v="United States"/>
    <s v="Henderson"/>
    <s v="Kentucky"/>
    <n v="42420"/>
    <x v="0"/>
    <s v="OFF-ST-10000107"/>
    <x v="1"/>
    <s v="Storage"/>
    <s v="Fellowes Super Stor/Drawer"/>
    <n v="83.25"/>
    <n v="10"/>
    <n v="0"/>
    <n v="6.66"/>
    <n v="4"/>
    <x v="8"/>
    <n v="2"/>
    <x v="8"/>
  </r>
  <r>
    <n v="3539"/>
    <s v="CA-2015-158771"/>
    <d v="2015-05-09T00:00:00"/>
    <d v="2015-05-09T00:00:00"/>
    <s v="Same Day"/>
    <s v="SB-20290"/>
    <s v="Sean Braxton"/>
    <s v="Corporate"/>
    <s v="United States"/>
    <s v="Henderson"/>
    <s v="Kentucky"/>
    <n v="42420"/>
    <x v="0"/>
    <s v="OFF-LA-10001641"/>
    <x v="1"/>
    <s v="Labels"/>
    <s v="Avery 518"/>
    <n v="9.4499999999999993"/>
    <n v="2"/>
    <n v="0"/>
    <n v="2.08"/>
    <n v="4"/>
    <x v="8"/>
    <n v="2"/>
    <x v="8"/>
  </r>
  <r>
    <n v="3540"/>
    <s v="CA-2015-158771"/>
    <d v="2015-05-09T00:00:00"/>
    <d v="2015-05-09T00:00:00"/>
    <s v="Same Day"/>
    <s v="SB-20290"/>
    <s v="Sean Braxton"/>
    <s v="Corporate"/>
    <s v="United States"/>
    <s v="Henderson"/>
    <s v="Kentucky"/>
    <n v="42420"/>
    <x v="0"/>
    <s v="OFF-LA-10003121"/>
    <x v="1"/>
    <s v="Labels"/>
    <s v="Avery 506"/>
    <n v="20.65"/>
    <n v="3"/>
    <n v="0.2"/>
    <n v="2.0699999999999998"/>
    <n v="4"/>
    <x v="8"/>
    <n v="2"/>
    <x v="8"/>
  </r>
  <r>
    <n v="3541"/>
    <s v="CA-2015-158771"/>
    <d v="2015-05-09T00:00:00"/>
    <d v="2015-05-09T00:00:00"/>
    <s v="Same Day"/>
    <s v="SB-20290"/>
    <s v="Sean Braxton"/>
    <s v="Corporate"/>
    <s v="United States"/>
    <s v="Henderson"/>
    <s v="Kentucky"/>
    <n v="42420"/>
    <x v="0"/>
    <s v="OFF-PA-10002689"/>
    <x v="1"/>
    <s v="Paper"/>
    <s v="Weyerhaeuser First Choice Laser/Copy Paper (20Lb. and 88 Bright)"/>
    <n v="45.36"/>
    <n v="9"/>
    <n v="0"/>
    <n v="2.72"/>
    <n v="4"/>
    <x v="8"/>
    <n v="2"/>
    <x v="8"/>
  </r>
  <r>
    <n v="3542"/>
    <s v="CA-2017-157511"/>
    <d v="2017-09-18T00:00:00"/>
    <d v="2017-09-20T00:00:00"/>
    <s v="First Class"/>
    <s v="SV-20365"/>
    <s v="Seth Vernon"/>
    <s v="Consumer"/>
    <s v="United States"/>
    <s v="Columbus"/>
    <s v="Ohio"/>
    <n v="43229"/>
    <x v="3"/>
    <s v="FUR-FU-10002107"/>
    <x v="0"/>
    <s v="Furnishings"/>
    <s v="Eldon Pizzaz Desk Accessories"/>
    <n v="5.3520000000000003"/>
    <n v="4"/>
    <n v="0.3"/>
    <n v="-1.71"/>
    <n v="3"/>
    <x v="21"/>
    <n v="3"/>
    <x v="21"/>
  </r>
  <r>
    <n v="3543"/>
    <s v="CA-2017-157511"/>
    <d v="2017-09-18T00:00:00"/>
    <d v="2017-09-20T00:00:00"/>
    <s v="First Class"/>
    <s v="SV-20365"/>
    <s v="Seth Vernon"/>
    <s v="Consumer"/>
    <s v="United States"/>
    <s v="Columbus"/>
    <s v="Ohio"/>
    <n v="43229"/>
    <x v="3"/>
    <s v="FUR-CH-10002647"/>
    <x v="0"/>
    <s v="Chairs"/>
    <s v="Situations Contoured Folding Chairs, 4/Set"/>
    <n v="99.372"/>
    <n v="8"/>
    <n v="0"/>
    <n v="30.81"/>
    <n v="3"/>
    <x v="21"/>
    <n v="3"/>
    <x v="21"/>
  </r>
  <r>
    <n v="3544"/>
    <s v="CA-2017-157511"/>
    <d v="2017-09-18T00:00:00"/>
    <d v="2017-09-20T00:00:00"/>
    <s v="First Class"/>
    <s v="SV-20365"/>
    <s v="Seth Vernon"/>
    <s v="Consumer"/>
    <s v="United States"/>
    <s v="Columbus"/>
    <s v="Ohio"/>
    <n v="43229"/>
    <x v="3"/>
    <s v="OFF-AR-10002257"/>
    <x v="1"/>
    <s v="Art"/>
    <s v="Eldon Spacemaker Box, Quick-Snap Lid, Clear"/>
    <n v="2.6720000000000002"/>
    <n v="9"/>
    <n v="0.3"/>
    <n v="-0.45"/>
    <n v="3"/>
    <x v="21"/>
    <n v="3"/>
    <x v="21"/>
  </r>
  <r>
    <n v="3545"/>
    <s v="CA-2018-121216"/>
    <d v="2018-12-23T00:00:00"/>
    <d v="2018-12-25T00:00:00"/>
    <s v="Second Class"/>
    <s v="MM-17920"/>
    <s v="Michael Moore"/>
    <s v="Consumer"/>
    <s v="United States"/>
    <s v="College Station"/>
    <s v="Texas"/>
    <n v="77840"/>
    <x v="2"/>
    <s v="OFF-PA-10004519"/>
    <x v="1"/>
    <s v="Paper"/>
    <s v="Spiral Phone Message Books with Labels by Adams"/>
    <n v="28.672000000000001"/>
    <n v="3"/>
    <n v="0"/>
    <n v="8.31"/>
    <n v="2"/>
    <x v="22"/>
    <n v="4"/>
    <x v="22"/>
  </r>
  <r>
    <n v="3546"/>
    <s v="CA-2018-121216"/>
    <d v="2018-12-23T00:00:00"/>
    <d v="2018-12-25T00:00:00"/>
    <s v="Second Class"/>
    <s v="MM-17920"/>
    <s v="Michael Moore"/>
    <s v="Consumer"/>
    <s v="United States"/>
    <s v="College Station"/>
    <s v="Texas"/>
    <n v="77840"/>
    <x v="2"/>
    <s v="OFF-AP-10001947"/>
    <x v="1"/>
    <s v="Appliances"/>
    <s v="Acco 6 Outlet Guardian Premium Plus Surge Suppressor"/>
    <n v="29.312000000000001"/>
    <n v="1"/>
    <n v="0"/>
    <n v="8.2100000000000009"/>
    <n v="2"/>
    <x v="22"/>
    <n v="4"/>
    <x v="22"/>
  </r>
  <r>
    <n v="3547"/>
    <s v="CA-2018-155292"/>
    <d v="2018-10-30T00:00:00"/>
    <d v="2018-11-01T00:00:00"/>
    <s v="First Class"/>
    <s v="RD-19810"/>
    <s v="Ross DeVincentis"/>
    <s v="Home Office"/>
    <s v="United States"/>
    <s v="Richmond"/>
    <s v="Kentucky"/>
    <n v="40475"/>
    <x v="0"/>
    <s v="OFF-ST-10004963"/>
    <x v="1"/>
    <s v="Storage"/>
    <s v="Eldon Gobal File Keepers"/>
    <n v="105.98"/>
    <n v="3"/>
    <n v="0.1"/>
    <n v="19.079999999999998"/>
    <n v="4"/>
    <x v="13"/>
    <n v="4"/>
    <x v="13"/>
  </r>
  <r>
    <n v="3548"/>
    <s v="CA-2018-155292"/>
    <d v="2018-10-30T00:00:00"/>
    <d v="2018-11-01T00:00:00"/>
    <s v="First Class"/>
    <s v="RD-19810"/>
    <s v="Ross DeVincentis"/>
    <s v="Home Office"/>
    <s v="United States"/>
    <s v="Richmond"/>
    <s v="Kentucky"/>
    <n v="40475"/>
    <x v="0"/>
    <s v="OFF-SU-10002573"/>
    <x v="1"/>
    <s v="Supplies"/>
    <s v="Acme 10&quot; Easy Grip Assistive Scissors"/>
    <n v="35.06"/>
    <n v="7"/>
    <n v="0"/>
    <n v="5.96"/>
    <n v="4"/>
    <x v="13"/>
    <n v="4"/>
    <x v="13"/>
  </r>
  <r>
    <n v="3549"/>
    <s v="CA-2018-155292"/>
    <d v="2018-10-30T00:00:00"/>
    <d v="2018-11-01T00:00:00"/>
    <s v="First Class"/>
    <s v="RD-19810"/>
    <s v="Ross DeVincentis"/>
    <s v="Home Office"/>
    <s v="United States"/>
    <s v="Richmond"/>
    <s v="Kentucky"/>
    <n v="40475"/>
    <x v="0"/>
    <s v="FUR-CH-10000553"/>
    <x v="0"/>
    <s v="Chairs"/>
    <s v="Metal Folding Chairs, Beige, 4/Carton"/>
    <n v="33.94"/>
    <n v="6"/>
    <n v="0.2"/>
    <n v="6.11"/>
    <n v="4"/>
    <x v="13"/>
    <n v="4"/>
    <x v="13"/>
  </r>
  <r>
    <n v="3550"/>
    <s v="CA-2018-155292"/>
    <d v="2018-10-30T00:00:00"/>
    <d v="2018-11-01T00:00:00"/>
    <s v="First Class"/>
    <s v="RD-19810"/>
    <s v="Ross DeVincentis"/>
    <s v="Home Office"/>
    <s v="United States"/>
    <s v="Richmond"/>
    <s v="Kentucky"/>
    <n v="40475"/>
    <x v="0"/>
    <s v="OFF-LA-10001982"/>
    <x v="1"/>
    <s v="Labels"/>
    <s v="Smead Alpha-Z Color-Coded Name Labels First Letter Starter Set"/>
    <n v="30"/>
    <n v="3"/>
    <n v="0.3"/>
    <n v="-2.7"/>
    <n v="4"/>
    <x v="13"/>
    <n v="4"/>
    <x v="13"/>
  </r>
  <r>
    <n v="3551"/>
    <s v="CA-2017-152555"/>
    <d v="2017-03-29T00:00:00"/>
    <d v="2017-04-02T00:00:00"/>
    <s v="Second Class"/>
    <s v="ME-17320"/>
    <s v="Maria Etezadi"/>
    <s v="Home Office"/>
    <s v="United States"/>
    <s v="Chicago"/>
    <s v="Illinois"/>
    <n v="60653"/>
    <x v="2"/>
    <s v="OFF-PA-10001295"/>
    <x v="1"/>
    <s v="Paper"/>
    <s v="Computer Printout Paper with Letter-Trim Perforations"/>
    <n v="45.527999999999999"/>
    <n v="2"/>
    <n v="0.1"/>
    <n v="10.93"/>
    <n v="3"/>
    <x v="17"/>
    <n v="1"/>
    <x v="17"/>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n v="844.11599999999999"/>
    <n v="9"/>
    <n v="0.1"/>
    <n v="160.38"/>
    <n v="3"/>
    <x v="17"/>
    <n v="1"/>
    <x v="17"/>
  </r>
  <r>
    <n v="3553"/>
    <s v="CA-2017-152555"/>
    <d v="2017-03-29T00:00:00"/>
    <d v="2017-04-02T00:00:00"/>
    <s v="Second Class"/>
    <s v="ME-17320"/>
    <s v="Maria Etezadi"/>
    <s v="Home Office"/>
    <s v="United States"/>
    <s v="Chicago"/>
    <s v="Illinois"/>
    <n v="60653"/>
    <x v="2"/>
    <s v="TEC-PH-10001254"/>
    <x v="2"/>
    <s v="Phones"/>
    <s v="Jabra BIZ 2300 Duo QD Duo CordedÂ Headset"/>
    <n v="812.73599999999999"/>
    <n v="5"/>
    <n v="0.2"/>
    <n v="251.95"/>
    <n v="3"/>
    <x v="17"/>
    <n v="1"/>
    <x v="17"/>
  </r>
  <r>
    <n v="3554"/>
    <s v="CA-2018-107832"/>
    <d v="2018-11-23T00:00:00"/>
    <d v="2018-11-26T00:00:00"/>
    <s v="Second Class"/>
    <s v="FH-14275"/>
    <s v="Frank Hawley"/>
    <s v="Corporate"/>
    <s v="United States"/>
    <s v="Philadelphia"/>
    <s v="Pennsylvania"/>
    <n v="19120"/>
    <x v="3"/>
    <s v="OFF-BI-10001658"/>
    <x v="1"/>
    <s v="Binders"/>
    <s v="GBC Standard Therm-A-Bind Covers"/>
    <n v="7.476"/>
    <n v="10"/>
    <n v="0.1"/>
    <n v="0.82"/>
    <n v="1"/>
    <x v="23"/>
    <n v="4"/>
    <x v="23"/>
  </r>
  <r>
    <n v="3555"/>
    <s v="CA-2015-120838"/>
    <d v="2015-03-23T00:00:00"/>
    <d v="2015-03-26T00:00:00"/>
    <s v="Second Class"/>
    <s v="PO-18865"/>
    <s v="Patrick O'Donnell"/>
    <s v="Consumer"/>
    <s v="United States"/>
    <s v="Los Angeles"/>
    <s v="California"/>
    <n v="90036"/>
    <x v="1"/>
    <s v="OFF-ST-10000585"/>
    <x v="1"/>
    <s v="Storage"/>
    <s v="Economy Rollaway Files"/>
    <n v="330.4"/>
    <n v="8"/>
    <n v="0.3"/>
    <n v="-36.340000000000003"/>
    <n v="2"/>
    <x v="34"/>
    <n v="1"/>
    <x v="34"/>
  </r>
  <r>
    <n v="3556"/>
    <s v="CA-2015-120838"/>
    <d v="2015-03-23T00:00:00"/>
    <d v="2015-03-26T00:00:00"/>
    <s v="Second Class"/>
    <s v="PO-18865"/>
    <s v="Patrick O'Donnell"/>
    <s v="Consumer"/>
    <s v="United States"/>
    <s v="Los Angeles"/>
    <s v="California"/>
    <n v="90036"/>
    <x v="1"/>
    <s v="TEC-PH-10003484"/>
    <x v="2"/>
    <s v="Phones"/>
    <s v="Ooma Telo VoIP Home Phone System"/>
    <n v="604.75199999999995"/>
    <n v="7"/>
    <n v="0"/>
    <n v="187.47"/>
    <n v="2"/>
    <x v="34"/>
    <n v="1"/>
    <x v="34"/>
  </r>
  <r>
    <n v="3557"/>
    <s v="CA-2018-118542"/>
    <d v="2018-12-01T00:00:00"/>
    <d v="2018-12-05T00:00:00"/>
    <s v="Standard Class"/>
    <s v="CC-12550"/>
    <s v="Clay Cheatham"/>
    <s v="Consumer"/>
    <s v="United States"/>
    <s v="Los Angeles"/>
    <s v="California"/>
    <n v="90008"/>
    <x v="1"/>
    <s v="OFF-PA-10004735"/>
    <x v="1"/>
    <s v="Paper"/>
    <s v="Xerox 1905"/>
    <n v="45.36"/>
    <n v="9"/>
    <n v="0"/>
    <n v="11.79"/>
    <n v="2"/>
    <x v="22"/>
    <n v="4"/>
    <x v="22"/>
  </r>
  <r>
    <n v="3558"/>
    <s v="CA-2018-118542"/>
    <d v="2018-12-01T00:00:00"/>
    <d v="2018-12-05T00:00:00"/>
    <s v="Standard Class"/>
    <s v="CC-12550"/>
    <s v="Clay Cheatham"/>
    <s v="Consumer"/>
    <s v="United States"/>
    <s v="Los Angeles"/>
    <s v="California"/>
    <n v="90008"/>
    <x v="1"/>
    <s v="OFF-BI-10003429"/>
    <x v="1"/>
    <s v="Binders"/>
    <s v="Cardinal HOLDit! Binder Insert Strips,Extra Strips"/>
    <n v="10.128"/>
    <n v="1"/>
    <n v="0"/>
    <n v="2.84"/>
    <n v="2"/>
    <x v="22"/>
    <n v="4"/>
    <x v="22"/>
  </r>
  <r>
    <n v="3559"/>
    <s v="CA-2018-152737"/>
    <d v="2018-11-07T00:00:00"/>
    <d v="2018-11-12T00:00:00"/>
    <s v="Standard Class"/>
    <s v="TS-21505"/>
    <s v="Tony Sayre"/>
    <s v="Consumer"/>
    <s v="United States"/>
    <s v="San Francisco"/>
    <s v="California"/>
    <n v="94122"/>
    <x v="1"/>
    <s v="OFF-BI-10002982"/>
    <x v="1"/>
    <s v="Binders"/>
    <s v="Avery Self-Adhesive Photo Pockets for Polaroid Photos"/>
    <n v="21.792000000000002"/>
    <n v="10"/>
    <n v="0"/>
    <n v="1.31"/>
    <n v="2"/>
    <x v="23"/>
    <n v="4"/>
    <x v="23"/>
  </r>
  <r>
    <n v="3560"/>
    <s v="CA-2018-152737"/>
    <d v="2018-11-07T00:00:00"/>
    <d v="2018-11-12T00:00:00"/>
    <s v="Standard Class"/>
    <s v="TS-21505"/>
    <s v="Tony Sayre"/>
    <s v="Consumer"/>
    <s v="United States"/>
    <s v="San Francisco"/>
    <s v="California"/>
    <n v="94122"/>
    <x v="1"/>
    <s v="TEC-AC-10004975"/>
    <x v="2"/>
    <s v="Accessories"/>
    <s v="Plantronics Audio 995 Wireless Stereo Headset"/>
    <n v="439.8"/>
    <n v="9"/>
    <n v="0.1"/>
    <n v="127.54"/>
    <n v="2"/>
    <x v="23"/>
    <n v="4"/>
    <x v="23"/>
  </r>
  <r>
    <n v="3561"/>
    <s v="CA-2018-109757"/>
    <d v="2018-09-04T00:00:00"/>
    <d v="2018-09-09T00:00:00"/>
    <s v="Second Class"/>
    <s v="MD-17350"/>
    <s v="Maribeth Dona"/>
    <s v="Consumer"/>
    <s v="United States"/>
    <s v="Akron"/>
    <s v="Ohio"/>
    <n v="44312"/>
    <x v="3"/>
    <s v="OFF-AR-10002335"/>
    <x v="1"/>
    <s v="Art"/>
    <s v="DIXON Oriole Pencils"/>
    <n v="8.2560000000000002"/>
    <n v="6"/>
    <n v="0.3"/>
    <n v="-1.82"/>
    <n v="4"/>
    <x v="15"/>
    <n v="3"/>
    <x v="15"/>
  </r>
  <r>
    <n v="3562"/>
    <s v="CA-2018-109757"/>
    <d v="2018-09-04T00:00:00"/>
    <d v="2018-09-09T00:00:00"/>
    <s v="Second Class"/>
    <s v="MD-17350"/>
    <s v="Maribeth Dona"/>
    <s v="Consumer"/>
    <s v="United States"/>
    <s v="Akron"/>
    <s v="Ohio"/>
    <n v="44312"/>
    <x v="3"/>
    <s v="OFF-BI-10004001"/>
    <x v="1"/>
    <s v="Binders"/>
    <s v="GBC Recycled VeloBinder Covers"/>
    <n v="25.56"/>
    <n v="5"/>
    <n v="0"/>
    <n v="2.56"/>
    <n v="4"/>
    <x v="15"/>
    <n v="3"/>
    <x v="15"/>
  </r>
  <r>
    <n v="3563"/>
    <s v="CA-2018-109757"/>
    <d v="2018-09-04T00:00:00"/>
    <d v="2018-09-09T00:00:00"/>
    <s v="Second Class"/>
    <s v="MD-17350"/>
    <s v="Maribeth Dona"/>
    <s v="Consumer"/>
    <s v="United States"/>
    <s v="Akron"/>
    <s v="Ohio"/>
    <n v="44312"/>
    <x v="3"/>
    <s v="OFF-BI-10001634"/>
    <x v="1"/>
    <s v="Binders"/>
    <s v="Wilson Jones Active Use Binders"/>
    <n v="4.3680000000000003"/>
    <n v="8"/>
    <n v="0.2"/>
    <n v="0.52"/>
    <n v="4"/>
    <x v="15"/>
    <n v="3"/>
    <x v="15"/>
  </r>
  <r>
    <n v="3564"/>
    <s v="CA-2018-109757"/>
    <d v="2018-09-04T00:00:00"/>
    <d v="2018-09-09T00:00:00"/>
    <s v="Second Class"/>
    <s v="MD-17350"/>
    <s v="Maribeth Dona"/>
    <s v="Consumer"/>
    <s v="United States"/>
    <s v="Akron"/>
    <s v="Ohio"/>
    <n v="44312"/>
    <x v="3"/>
    <s v="OFF-PA-10000007"/>
    <x v="1"/>
    <s v="Paper"/>
    <s v="Telephone Message Books with Fax/Mobile Section, 4 1/4&quot; x 6&quot;"/>
    <n v="11.52"/>
    <n v="10"/>
    <n v="0"/>
    <n v="0.81"/>
    <n v="4"/>
    <x v="15"/>
    <n v="3"/>
    <x v="15"/>
  </r>
  <r>
    <n v="3565"/>
    <s v="CA-2017-130029"/>
    <d v="2017-07-03T00:00:00"/>
    <d v="2017-07-06T00:00:00"/>
    <s v="First Class"/>
    <s v="GT-14755"/>
    <s v="Guy Thornton"/>
    <s v="Consumer"/>
    <s v="United States"/>
    <s v="Los Angeles"/>
    <s v="California"/>
    <n v="90049"/>
    <x v="1"/>
    <s v="OFF-PA-10000552"/>
    <x v="1"/>
    <s v="Paper"/>
    <s v="Xerox 200"/>
    <n v="12.96"/>
    <n v="4"/>
    <n v="0.1"/>
    <n v="4.0199999999999996"/>
    <n v="2"/>
    <x v="16"/>
    <n v="3"/>
    <x v="16"/>
  </r>
  <r>
    <n v="3566"/>
    <s v="CA-2017-130029"/>
    <d v="2017-07-03T00:00:00"/>
    <d v="2017-07-06T00:00:00"/>
    <s v="First Class"/>
    <s v="GT-14755"/>
    <s v="Guy Thornton"/>
    <s v="Consumer"/>
    <s v="United States"/>
    <s v="Los Angeles"/>
    <s v="California"/>
    <n v="90049"/>
    <x v="1"/>
    <s v="OFF-FA-10001135"/>
    <x v="1"/>
    <s v="Fasteners"/>
    <s v="Brites Rubber Bands, 1 1/2 oz. Box"/>
    <n v="3.96"/>
    <n v="8"/>
    <n v="0.3"/>
    <n v="-1.31"/>
    <n v="2"/>
    <x v="16"/>
    <n v="3"/>
    <x v="16"/>
  </r>
  <r>
    <n v="3567"/>
    <s v="CA-2018-103877"/>
    <d v="2018-09-07T00:00:00"/>
    <d v="2018-09-14T00:00:00"/>
    <s v="Standard Class"/>
    <s v="RD-19660"/>
    <s v="Robert Dilbeck"/>
    <s v="Home Office"/>
    <s v="United States"/>
    <s v="Independence"/>
    <s v="Missouri"/>
    <n v="64055"/>
    <x v="2"/>
    <s v="OFF-BI-10003650"/>
    <x v="1"/>
    <s v="Binders"/>
    <s v="GBC DocuBind 300 Electric Binding Machine"/>
    <n v="1577.94"/>
    <n v="2"/>
    <n v="0"/>
    <n v="536.5"/>
    <n v="1"/>
    <x v="15"/>
    <n v="3"/>
    <x v="15"/>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n v="15.007999999999999"/>
    <n v="7"/>
    <n v="0"/>
    <n v="5.0999999999999996"/>
    <n v="1"/>
    <x v="21"/>
    <n v="3"/>
    <x v="21"/>
  </r>
  <r>
    <n v="3569"/>
    <s v="CA-2018-168109"/>
    <d v="2018-07-03T00:00:00"/>
    <d v="2018-07-03T00:00:00"/>
    <s v="Same Day"/>
    <s v="JK-15640"/>
    <s v="Jim Kriz"/>
    <s v="Home Office"/>
    <s v="United States"/>
    <s v="Seattle"/>
    <s v="Washington"/>
    <n v="98105"/>
    <x v="1"/>
    <s v="TEC-AC-10003628"/>
    <x v="2"/>
    <s v="Accessories"/>
    <s v="Logitech 910-002974 M325 Wireless Mouse for Web Scrolling"/>
    <n v="59.98"/>
    <n v="5"/>
    <n v="0.1"/>
    <n v="19.190000000000001"/>
    <n v="4"/>
    <x v="10"/>
    <n v="3"/>
    <x v="10"/>
  </r>
  <r>
    <n v="3570"/>
    <s v="CA-2018-168109"/>
    <d v="2018-07-03T00:00:00"/>
    <d v="2018-07-03T00:00:00"/>
    <s v="Same Day"/>
    <s v="JK-15640"/>
    <s v="Jim Kriz"/>
    <s v="Home Office"/>
    <s v="United States"/>
    <s v="Seattle"/>
    <s v="Washington"/>
    <n v="98105"/>
    <x v="1"/>
    <s v="TEC-MA-10001148"/>
    <x v="2"/>
    <s v="Machines"/>
    <s v="Okidata MB491 Multifunction Printer"/>
    <n v="2395.1999999999998"/>
    <n v="1"/>
    <n v="0"/>
    <n v="502.99"/>
    <n v="4"/>
    <x v="10"/>
    <n v="3"/>
    <x v="10"/>
  </r>
  <r>
    <n v="3571"/>
    <s v="CA-2018-168109"/>
    <d v="2018-07-03T00:00:00"/>
    <d v="2018-07-03T00:00:00"/>
    <s v="Same Day"/>
    <s v="JK-15640"/>
    <s v="Jim Kriz"/>
    <s v="Home Office"/>
    <s v="United States"/>
    <s v="Seattle"/>
    <s v="Washington"/>
    <n v="98105"/>
    <x v="1"/>
    <s v="TEC-AC-10002049"/>
    <x v="2"/>
    <s v="Accessories"/>
    <s v="Plantronics Savi W720 Multi-Device Wireless Headset System"/>
    <n v="1687.8"/>
    <n v="10"/>
    <n v="0"/>
    <n v="151.9"/>
    <n v="4"/>
    <x v="10"/>
    <n v="3"/>
    <x v="10"/>
  </r>
  <r>
    <n v="3572"/>
    <s v="CA-2018-168109"/>
    <d v="2018-07-03T00:00:00"/>
    <d v="2018-07-03T00:00:00"/>
    <s v="Same Day"/>
    <s v="JK-15640"/>
    <s v="Jim Kriz"/>
    <s v="Home Office"/>
    <s v="United States"/>
    <s v="Seattle"/>
    <s v="Washington"/>
    <n v="98105"/>
    <x v="1"/>
    <s v="TEC-PH-10000702"/>
    <x v="2"/>
    <s v="Phones"/>
    <s v="Square Credit Card Reader, 4 1/2&quot; x 4 1/2&quot; x 1&quot;, White"/>
    <n v="7.992"/>
    <n v="2"/>
    <n v="0.3"/>
    <n v="-1.76"/>
    <n v="4"/>
    <x v="10"/>
    <n v="3"/>
    <x v="10"/>
  </r>
  <r>
    <n v="3573"/>
    <s v="US-2018-126081"/>
    <d v="2018-06-29T00:00:00"/>
    <d v="2018-07-04T00:00:00"/>
    <s v="Standard Class"/>
    <s v="FC-14335"/>
    <s v="Fred Chung"/>
    <s v="Corporate"/>
    <s v="United States"/>
    <s v="Mesquite"/>
    <s v="Texas"/>
    <n v="75150"/>
    <x v="2"/>
    <s v="OFF-PA-10003953"/>
    <x v="1"/>
    <s v="Paper"/>
    <s v="Xerox 218"/>
    <n v="5.1840000000000002"/>
    <n v="6"/>
    <n v="0.1"/>
    <n v="0.73"/>
    <n v="1"/>
    <x v="27"/>
    <n v="2"/>
    <x v="27"/>
  </r>
  <r>
    <n v="3574"/>
    <s v="CA-2018-117023"/>
    <d v="2018-08-07T00:00:00"/>
    <d v="2018-08-12T00:00:00"/>
    <s v="Standard Class"/>
    <s v="JW-15955"/>
    <s v="Joni Wasserman"/>
    <s v="Consumer"/>
    <s v="United States"/>
    <s v="Long Beach"/>
    <s v="New York"/>
    <n v="11561"/>
    <x v="3"/>
    <s v="OFF-AR-10003602"/>
    <x v="1"/>
    <s v="Art"/>
    <s v="Quartet Omega Colored Chalk, 12/Pack"/>
    <n v="11.68"/>
    <n v="6"/>
    <n v="0.3"/>
    <n v="-1.52"/>
    <n v="2"/>
    <x v="43"/>
    <n v="3"/>
    <x v="43"/>
  </r>
  <r>
    <n v="3575"/>
    <s v="CA-2018-117023"/>
    <d v="2018-08-07T00:00:00"/>
    <d v="2018-08-12T00:00:00"/>
    <s v="Standard Class"/>
    <s v="JW-15955"/>
    <s v="Joni Wasserman"/>
    <s v="Consumer"/>
    <s v="United States"/>
    <s v="Long Beach"/>
    <s v="New York"/>
    <n v="11561"/>
    <x v="3"/>
    <s v="OFF-AR-10004062"/>
    <x v="1"/>
    <s v="Art"/>
    <s v="Staples in misc. colors"/>
    <n v="104.8"/>
    <n v="6"/>
    <n v="0.3"/>
    <n v="-8.3800000000000008"/>
    <n v="2"/>
    <x v="43"/>
    <n v="3"/>
    <x v="43"/>
  </r>
  <r>
    <n v="3576"/>
    <s v="CA-2016-143532"/>
    <d v="2016-03-19T00:00:00"/>
    <d v="2016-03-24T00:00:00"/>
    <s v="Standard Class"/>
    <s v="DC-12850"/>
    <s v="Dan Campbell"/>
    <s v="Consumer"/>
    <s v="United States"/>
    <s v="North Miami"/>
    <s v="Florida"/>
    <n v="33161"/>
    <x v="0"/>
    <s v="OFF-PA-10001560"/>
    <x v="1"/>
    <s v="Paper"/>
    <s v="Adams Telephone Message Books, 5 1/4â€ x 11â€"/>
    <n v="14.496"/>
    <n v="3"/>
    <n v="0.1"/>
    <n v="3.48"/>
    <n v="1"/>
    <x v="29"/>
    <n v="1"/>
    <x v="29"/>
  </r>
  <r>
    <n v="3577"/>
    <s v="CA-2017-103163"/>
    <d v="2017-06-07T00:00:00"/>
    <d v="2017-06-11T00:00:00"/>
    <s v="Standard Class"/>
    <s v="FM-14290"/>
    <s v="Frank Merwin"/>
    <s v="Home Office"/>
    <s v="United States"/>
    <s v="Bakersfield"/>
    <s v="California"/>
    <n v="93309"/>
    <x v="1"/>
    <s v="OFF-BI-10003305"/>
    <x v="1"/>
    <s v="Binders"/>
    <s v="Avery Hanging File Binders"/>
    <n v="4.7839999999999998"/>
    <n v="10"/>
    <n v="0.3"/>
    <n v="-0.43"/>
    <n v="2"/>
    <x v="1"/>
    <n v="2"/>
    <x v="1"/>
  </r>
  <r>
    <n v="3578"/>
    <s v="CA-2017-103163"/>
    <d v="2017-06-07T00:00:00"/>
    <d v="2017-06-11T00:00:00"/>
    <s v="Standard Class"/>
    <s v="FM-14290"/>
    <s v="Frank Merwin"/>
    <s v="Home Office"/>
    <s v="United States"/>
    <s v="Bakersfield"/>
    <s v="California"/>
    <n v="93309"/>
    <x v="1"/>
    <s v="OFF-PA-10004000"/>
    <x v="1"/>
    <s v="Paper"/>
    <s v="While You Were Out Pads, 50 per Pad, 4 x 5 1/4, Green Cycle"/>
    <n v="4.7300000000000004"/>
    <n v="7"/>
    <n v="0"/>
    <n v="1.47"/>
    <n v="2"/>
    <x v="1"/>
    <n v="2"/>
    <x v="1"/>
  </r>
  <r>
    <n v="3579"/>
    <s v="CA-2017-104157"/>
    <d v="2017-07-25T00:00:00"/>
    <d v="2017-07-29T00:00:00"/>
    <s v="Standard Class"/>
    <s v="MT-17815"/>
    <s v="Meg Tillman"/>
    <s v="Consumer"/>
    <s v="United States"/>
    <s v="Jackson"/>
    <s v="Mississippi"/>
    <n v="39212"/>
    <x v="0"/>
    <s v="OFF-ST-10000321"/>
    <x v="1"/>
    <s v="Storage"/>
    <s v="Akro Stacking Bins"/>
    <n v="7.89"/>
    <n v="5"/>
    <n v="0.2"/>
    <n v="2.29"/>
    <n v="3"/>
    <x v="16"/>
    <n v="3"/>
    <x v="16"/>
  </r>
  <r>
    <n v="3580"/>
    <s v="CA-2017-104157"/>
    <d v="2017-07-25T00:00:00"/>
    <d v="2017-07-29T00:00:00"/>
    <s v="Standard Class"/>
    <s v="MT-17815"/>
    <s v="Meg Tillman"/>
    <s v="Consumer"/>
    <s v="United States"/>
    <s v="Jackson"/>
    <s v="Mississippi"/>
    <n v="39212"/>
    <x v="0"/>
    <s v="OFF-PA-10004665"/>
    <x v="1"/>
    <s v="Paper"/>
    <s v="Advantus Motivational Note Cards"/>
    <n v="65.5"/>
    <n v="9"/>
    <n v="0.2"/>
    <n v="3.93"/>
    <n v="3"/>
    <x v="16"/>
    <n v="3"/>
    <x v="16"/>
  </r>
  <r>
    <n v="3581"/>
    <s v="CA-2017-104157"/>
    <d v="2017-07-25T00:00:00"/>
    <d v="2017-07-29T00:00:00"/>
    <s v="Standard Class"/>
    <s v="MT-17815"/>
    <s v="Meg Tillman"/>
    <s v="Consumer"/>
    <s v="United States"/>
    <s v="Jackson"/>
    <s v="Mississippi"/>
    <n v="39212"/>
    <x v="0"/>
    <s v="FUR-TA-10004915"/>
    <x v="0"/>
    <s v="Tables"/>
    <s v="Office Impressions End Table, 20-1/2&quot;H x 24&quot;W x 20&quot;D"/>
    <n v="2430.08"/>
    <n v="8"/>
    <n v="0.2"/>
    <n v="170.11"/>
    <n v="3"/>
    <x v="16"/>
    <n v="3"/>
    <x v="16"/>
  </r>
  <r>
    <n v="3582"/>
    <s v="CA-2018-117807"/>
    <d v="2018-10-01T00:00:00"/>
    <d v="2018-10-07T00:00:00"/>
    <s v="Standard Class"/>
    <s v="DK-13090"/>
    <s v="Dave Kipp"/>
    <s v="Consumer"/>
    <s v="United States"/>
    <s v="Fremont"/>
    <s v="Nebraska"/>
    <n v="68025"/>
    <x v="2"/>
    <s v="OFF-PA-10000994"/>
    <x v="1"/>
    <s v="Paper"/>
    <s v="Xerox 1915"/>
    <n v="104.85"/>
    <n v="8"/>
    <n v="0.2"/>
    <n v="19.920000000000002"/>
    <n v="1"/>
    <x v="13"/>
    <n v="4"/>
    <x v="13"/>
  </r>
  <r>
    <n v="3583"/>
    <s v="CA-2016-121650"/>
    <d v="2016-12-10T00:00:00"/>
    <d v="2016-12-16T00:00:00"/>
    <s v="Standard Class"/>
    <s v="KD-16495"/>
    <s v="Keith Dawkins"/>
    <s v="Corporate"/>
    <s v="United States"/>
    <s v="Jackson"/>
    <s v="Michigan"/>
    <n v="49201"/>
    <x v="2"/>
    <s v="OFF-AR-10001149"/>
    <x v="1"/>
    <s v="Art"/>
    <s v="Avery Hi-Liter Comfort Grip Fluorescent Highlighter, Yellow Ink"/>
    <n v="3.9"/>
    <n v="1"/>
    <n v="0"/>
    <n v="1.17"/>
    <n v="4"/>
    <x v="14"/>
    <n v="4"/>
    <x v="14"/>
  </r>
  <r>
    <n v="3584"/>
    <s v="CA-2016-121650"/>
    <d v="2016-12-10T00:00:00"/>
    <d v="2016-12-16T00:00:00"/>
    <s v="Standard Class"/>
    <s v="KD-16495"/>
    <s v="Keith Dawkins"/>
    <s v="Corporate"/>
    <s v="United States"/>
    <s v="Jackson"/>
    <s v="Michigan"/>
    <n v="49201"/>
    <x v="2"/>
    <s v="FUR-TA-10003569"/>
    <x v="0"/>
    <s v="Tables"/>
    <s v="Bretford CR8500 Series Meeting Room Furniture"/>
    <n v="801.96"/>
    <n v="2"/>
    <n v="0"/>
    <n v="240.59"/>
    <n v="4"/>
    <x v="14"/>
    <n v="4"/>
    <x v="14"/>
  </r>
  <r>
    <n v="3585"/>
    <s v="CA-2016-121650"/>
    <d v="2016-12-10T00:00:00"/>
    <d v="2016-12-16T00:00:00"/>
    <s v="Standard Class"/>
    <s v="KD-16495"/>
    <s v="Keith Dawkins"/>
    <s v="Corporate"/>
    <s v="United States"/>
    <s v="Jackson"/>
    <s v="Michigan"/>
    <n v="49201"/>
    <x v="2"/>
    <s v="FUR-CH-10004289"/>
    <x v="0"/>
    <s v="Chairs"/>
    <s v="Global Super Steno Chair"/>
    <n v="191.96"/>
    <n v="2"/>
    <n v="0"/>
    <n v="26.87"/>
    <n v="4"/>
    <x v="14"/>
    <n v="4"/>
    <x v="14"/>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n v="2.61"/>
    <n v="6"/>
    <n v="0.3"/>
    <n v="-0.47"/>
    <n v="4"/>
    <x v="14"/>
    <n v="4"/>
    <x v="14"/>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n v="5.96"/>
    <n v="2"/>
    <n v="0"/>
    <n v="2.09"/>
    <n v="1"/>
    <x v="15"/>
    <n v="3"/>
    <x v="15"/>
  </r>
  <r>
    <n v="3588"/>
    <s v="CA-2018-121839"/>
    <d v="2018-09-24T00:00:00"/>
    <d v="2018-09-28T00:00:00"/>
    <s v="Standard Class"/>
    <s v="MH-18115"/>
    <s v="Mick Hernandez"/>
    <s v="Home Office"/>
    <s v="United States"/>
    <s v="Lancaster"/>
    <s v="Ohio"/>
    <n v="43130"/>
    <x v="3"/>
    <s v="TEC-PH-10002885"/>
    <x v="2"/>
    <s v="Phones"/>
    <s v="Apple iPhone 5"/>
    <n v="1169.694"/>
    <n v="1"/>
    <n v="0.3"/>
    <n v="-198.85"/>
    <n v="1"/>
    <x v="15"/>
    <n v="3"/>
    <x v="15"/>
  </r>
  <r>
    <n v="3589"/>
    <s v="CA-2018-158729"/>
    <d v="2018-12-19T00:00:00"/>
    <d v="2018-12-21T00:00:00"/>
    <s v="First Class"/>
    <s v="AC-10450"/>
    <s v="Amy Cox"/>
    <s v="Consumer"/>
    <s v="United States"/>
    <s v="Lafayette"/>
    <s v="Louisiana"/>
    <n v="70506"/>
    <x v="0"/>
    <s v="OFF-SU-10002881"/>
    <x v="1"/>
    <s v="Supplies"/>
    <s v="Martin Yale Chadless Opener Electric Letter Opener"/>
    <n v="1665.62"/>
    <n v="5"/>
    <n v="0.3"/>
    <n v="-133.25"/>
    <n v="1"/>
    <x v="22"/>
    <n v="4"/>
    <x v="22"/>
  </r>
  <r>
    <n v="3590"/>
    <s v="CA-2018-146535"/>
    <d v="2018-11-24T00:00:00"/>
    <d v="2018-11-30T00:00:00"/>
    <s v="Standard Class"/>
    <s v="FM-14290"/>
    <s v="Frank Merwin"/>
    <s v="Home Office"/>
    <s v="United States"/>
    <s v="Richmond"/>
    <s v="Kentucky"/>
    <n v="40475"/>
    <x v="0"/>
    <s v="OFF-BI-10000546"/>
    <x v="1"/>
    <s v="Binders"/>
    <s v="Avery Durable Binders"/>
    <n v="2.88"/>
    <n v="3"/>
    <n v="0.3"/>
    <n v="-0.35"/>
    <n v="2"/>
    <x v="23"/>
    <n v="4"/>
    <x v="23"/>
  </r>
  <r>
    <n v="3591"/>
    <s v="CA-2018-146535"/>
    <d v="2018-11-24T00:00:00"/>
    <d v="2018-11-30T00:00:00"/>
    <s v="Standard Class"/>
    <s v="FM-14290"/>
    <s v="Frank Merwin"/>
    <s v="Home Office"/>
    <s v="United States"/>
    <s v="Richmond"/>
    <s v="Kentucky"/>
    <n v="40475"/>
    <x v="0"/>
    <s v="OFF-ST-10001526"/>
    <x v="1"/>
    <s v="Storage"/>
    <s v="Iceberg Mobile Mega Data/Printer Cart"/>
    <n v="1443.96"/>
    <n v="7"/>
    <n v="0.2"/>
    <n v="303.23"/>
    <n v="2"/>
    <x v="23"/>
    <n v="4"/>
    <x v="23"/>
  </r>
  <r>
    <n v="3592"/>
    <s v="CA-2015-154186"/>
    <d v="2015-12-13T00:00:00"/>
    <d v="2015-12-15T00:00:00"/>
    <s v="Second Class"/>
    <s v="RA-19285"/>
    <s v="Ralph Arnett"/>
    <s v="Consumer"/>
    <s v="United States"/>
    <s v="Houston"/>
    <s v="Texas"/>
    <n v="77070"/>
    <x v="2"/>
    <s v="OFF-SU-10001574"/>
    <x v="1"/>
    <s v="Supplies"/>
    <s v="Acme Value Line Scissors"/>
    <n v="2.92"/>
    <n v="10"/>
    <n v="0.2"/>
    <n v="0.76"/>
    <n v="1"/>
    <x v="20"/>
    <n v="4"/>
    <x v="20"/>
  </r>
  <r>
    <n v="3593"/>
    <s v="CA-2017-108434"/>
    <d v="2017-12-05T00:00:00"/>
    <d v="2017-12-07T00:00:00"/>
    <s v="Second Class"/>
    <s v="JG-15160"/>
    <s v="James Galang"/>
    <s v="Consumer"/>
    <s v="United States"/>
    <s v="New York City"/>
    <s v="New York"/>
    <n v="10024"/>
    <x v="3"/>
    <s v="OFF-ST-10002615"/>
    <x v="1"/>
    <s v="Storage"/>
    <s v="Dual Level, Single-Width Filing Carts"/>
    <n v="465.18"/>
    <n v="9"/>
    <n v="0.3"/>
    <n v="-37.21"/>
    <n v="1"/>
    <x v="5"/>
    <n v="4"/>
    <x v="5"/>
  </r>
  <r>
    <n v="3594"/>
    <s v="CA-2017-164154"/>
    <d v="2017-09-11T00:00:00"/>
    <d v="2017-09-17T00:00:00"/>
    <s v="Standard Class"/>
    <s v="NZ-18565"/>
    <s v="Nick Zandusky"/>
    <s v="Home Office"/>
    <s v="United States"/>
    <s v="Toledo"/>
    <s v="Ohio"/>
    <n v="43615"/>
    <x v="3"/>
    <s v="OFF-BI-10001658"/>
    <x v="1"/>
    <s v="Binders"/>
    <s v="GBC Standard Therm-A-Bind Covers"/>
    <n v="22.428000000000001"/>
    <n v="9"/>
    <n v="0.1"/>
    <n v="2.69"/>
    <n v="2"/>
    <x v="21"/>
    <n v="3"/>
    <x v="21"/>
  </r>
  <r>
    <n v="3595"/>
    <s v="CA-2017-164154"/>
    <d v="2017-09-11T00:00:00"/>
    <d v="2017-09-17T00:00:00"/>
    <s v="Standard Class"/>
    <s v="NZ-18565"/>
    <s v="Nick Zandusky"/>
    <s v="Home Office"/>
    <s v="United States"/>
    <s v="Toledo"/>
    <s v="Ohio"/>
    <n v="43615"/>
    <x v="3"/>
    <s v="OFF-ST-10002562"/>
    <x v="1"/>
    <s v="Storage"/>
    <s v="Staple magnet"/>
    <n v="37.520000000000003"/>
    <n v="3"/>
    <n v="0.2"/>
    <n v="7.13"/>
    <n v="2"/>
    <x v="21"/>
    <n v="3"/>
    <x v="21"/>
  </r>
  <r>
    <n v="3596"/>
    <s v="CA-2018-148012"/>
    <d v="2018-12-09T00:00:00"/>
    <d v="2018-12-15T00:00:00"/>
    <s v="Standard Class"/>
    <s v="KM-16225"/>
    <s v="Kalyca Meade"/>
    <s v="Corporate"/>
    <s v="United States"/>
    <s v="Philadelphia"/>
    <s v="Pennsylvania"/>
    <n v="19143"/>
    <x v="3"/>
    <s v="OFF-AR-10004757"/>
    <x v="1"/>
    <s v="Art"/>
    <s v="Crayola Colored Pencils"/>
    <n v="2.6240000000000001"/>
    <n v="1"/>
    <n v="0"/>
    <n v="0.84"/>
    <n v="1"/>
    <x v="22"/>
    <n v="4"/>
    <x v="22"/>
  </r>
  <r>
    <n v="3597"/>
    <s v="CA-2015-102869"/>
    <d v="2015-09-09T00:00:00"/>
    <d v="2015-09-14T00:00:00"/>
    <s v="Second Class"/>
    <s v="LC-17140"/>
    <s v="Logan Currie"/>
    <s v="Consumer"/>
    <s v="United States"/>
    <s v="Philadelphia"/>
    <s v="Pennsylvania"/>
    <n v="19140"/>
    <x v="3"/>
    <s v="OFF-PA-10000788"/>
    <x v="1"/>
    <s v="Paper"/>
    <s v="Xerox 210"/>
    <n v="15.552"/>
    <n v="5"/>
    <n v="0"/>
    <n v="2.4900000000000002"/>
    <n v="4"/>
    <x v="30"/>
    <n v="3"/>
    <x v="30"/>
  </r>
  <r>
    <n v="3598"/>
    <s v="CA-2015-102869"/>
    <d v="2015-09-09T00:00:00"/>
    <d v="2015-09-14T00:00:00"/>
    <s v="Second Class"/>
    <s v="LC-17140"/>
    <s v="Logan Currie"/>
    <s v="Consumer"/>
    <s v="United States"/>
    <s v="Philadelphia"/>
    <s v="Pennsylvania"/>
    <n v="19140"/>
    <x v="3"/>
    <s v="TEC-AC-10002134"/>
    <x v="2"/>
    <s v="Accessories"/>
    <s v="Rosewill 107 Normal Keys USB Wired Standard Keyboard"/>
    <n v="64.703999999999994"/>
    <n v="4"/>
    <n v="0"/>
    <n v="9.7100000000000009"/>
    <n v="4"/>
    <x v="30"/>
    <n v="3"/>
    <x v="30"/>
  </r>
  <r>
    <n v="3599"/>
    <s v="CA-2015-102869"/>
    <d v="2015-09-09T00:00:00"/>
    <d v="2015-09-14T00:00:00"/>
    <s v="Second Class"/>
    <s v="LC-17140"/>
    <s v="Logan Currie"/>
    <s v="Consumer"/>
    <s v="United States"/>
    <s v="Philadelphia"/>
    <s v="Pennsylvania"/>
    <n v="19140"/>
    <x v="3"/>
    <s v="FUR-FU-10002456"/>
    <x v="0"/>
    <s v="Furnishings"/>
    <s v="Master Caster Door Stop, Large Neon Orange"/>
    <n v="17.472000000000001"/>
    <n v="5"/>
    <n v="0"/>
    <n v="1.92"/>
    <n v="4"/>
    <x v="30"/>
    <n v="3"/>
    <x v="30"/>
  </r>
  <r>
    <n v="3600"/>
    <s v="CA-2015-102869"/>
    <d v="2015-09-09T00:00:00"/>
    <d v="2015-09-14T00:00:00"/>
    <s v="Second Class"/>
    <s v="LC-17140"/>
    <s v="Logan Currie"/>
    <s v="Consumer"/>
    <s v="United States"/>
    <s v="Philadelphia"/>
    <s v="Pennsylvania"/>
    <n v="19140"/>
    <x v="3"/>
    <s v="TEC-PH-10002549"/>
    <x v="2"/>
    <s v="Phones"/>
    <s v="Polycom SoundPoint IP 450 VoIP phone"/>
    <n v="135.51599999999999"/>
    <n v="7"/>
    <n v="0"/>
    <n v="37.94"/>
    <n v="4"/>
    <x v="30"/>
    <n v="3"/>
    <x v="30"/>
  </r>
  <r>
    <n v="3601"/>
    <s v="CA-2018-138310"/>
    <d v="2018-06-26T00:00:00"/>
    <d v="2018-06-30T00:00:00"/>
    <s v="Standard Class"/>
    <s v="NP-18700"/>
    <s v="Nora Preis"/>
    <s v="Consumer"/>
    <s v="United States"/>
    <s v="Denver"/>
    <s v="Colorado"/>
    <n v="80219"/>
    <x v="1"/>
    <s v="TEC-AC-10001990"/>
    <x v="2"/>
    <s v="Accessories"/>
    <s v="Kensington Orbit Wireless Mobile Trackball for PC and Mac"/>
    <n v="431.928"/>
    <n v="2"/>
    <n v="0.3"/>
    <n v="-30.23"/>
    <n v="1"/>
    <x v="27"/>
    <n v="2"/>
    <x v="27"/>
  </r>
  <r>
    <n v="3602"/>
    <s v="CA-2015-159835"/>
    <d v="2015-11-17T00:00:00"/>
    <d v="2015-11-24T00:00:00"/>
    <s v="Standard Class"/>
    <s v="RB-19330"/>
    <s v="Randy Bradley"/>
    <s v="Consumer"/>
    <s v="United States"/>
    <s v="Philadelphia"/>
    <s v="Pennsylvania"/>
    <n v="19143"/>
    <x v="3"/>
    <s v="OFF-PA-10002137"/>
    <x v="1"/>
    <s v="Paper"/>
    <s v="Southworth 100% RÃ©sumÃ© Paper, 24lb."/>
    <n v="12.448"/>
    <n v="7"/>
    <n v="0.2"/>
    <n v="4.3600000000000003"/>
    <n v="2"/>
    <x v="7"/>
    <n v="4"/>
    <x v="7"/>
  </r>
  <r>
    <n v="3603"/>
    <s v="CA-2015-159835"/>
    <d v="2015-11-17T00:00:00"/>
    <d v="2015-11-24T00:00:00"/>
    <s v="Standard Class"/>
    <s v="RB-19330"/>
    <s v="Randy Bradley"/>
    <s v="Consumer"/>
    <s v="United States"/>
    <s v="Philadelphia"/>
    <s v="Pennsylvania"/>
    <n v="19143"/>
    <x v="3"/>
    <s v="FUR-CH-10004997"/>
    <x v="0"/>
    <s v="Chairs"/>
    <s v="Hon Every-Day Series Multi-Task Chairs"/>
    <n v="657.93"/>
    <n v="4"/>
    <n v="0.3"/>
    <n v="-32.9"/>
    <n v="2"/>
    <x v="7"/>
    <n v="4"/>
    <x v="7"/>
  </r>
  <r>
    <n v="3604"/>
    <s v="CA-2018-112956"/>
    <d v="2018-08-21T00:00:00"/>
    <d v="2018-08-27T00:00:00"/>
    <s v="Standard Class"/>
    <s v="TH-21550"/>
    <s v="Tracy Hopkins"/>
    <s v="Home Office"/>
    <s v="United States"/>
    <s v="Columbia"/>
    <s v="Maryland"/>
    <n v="21044"/>
    <x v="3"/>
    <s v="OFF-PA-10000357"/>
    <x v="1"/>
    <s v="Paper"/>
    <s v="Xerox 1888"/>
    <n v="277.39999999999998"/>
    <n v="1"/>
    <n v="0"/>
    <n v="91.54"/>
    <n v="3"/>
    <x v="43"/>
    <n v="3"/>
    <x v="43"/>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n v="25.16"/>
    <n v="3"/>
    <n v="0.3"/>
    <n v="-4.78"/>
    <n v="3"/>
    <x v="43"/>
    <n v="3"/>
    <x v="43"/>
  </r>
  <r>
    <n v="3606"/>
    <s v="CA-2018-112956"/>
    <d v="2018-08-21T00:00:00"/>
    <d v="2018-08-27T00:00:00"/>
    <s v="Standard Class"/>
    <s v="TH-21550"/>
    <s v="Tracy Hopkins"/>
    <s v="Home Office"/>
    <s v="United States"/>
    <s v="Columbia"/>
    <s v="Maryland"/>
    <n v="21044"/>
    <x v="3"/>
    <s v="FUR-FU-10004960"/>
    <x v="0"/>
    <s v="Furnishings"/>
    <s v="Seth Thomas 12&quot; Clock w/ Goldtone Case"/>
    <n v="91.92"/>
    <n v="6"/>
    <n v="0.2"/>
    <n v="5.52"/>
    <n v="3"/>
    <x v="43"/>
    <n v="3"/>
    <x v="43"/>
  </r>
  <r>
    <n v="3607"/>
    <s v="CA-2017-119683"/>
    <d v="2017-03-12T00:00:00"/>
    <d v="2017-03-16T00:00:00"/>
    <s v="Second Class"/>
    <s v="CK-12595"/>
    <s v="Clytie Kelty"/>
    <s v="Consumer"/>
    <s v="United States"/>
    <s v="New York City"/>
    <s v="New York"/>
    <n v="10024"/>
    <x v="3"/>
    <s v="OFF-EN-10001099"/>
    <x v="1"/>
    <s v="Envelopes"/>
    <s v="Staple envelope"/>
    <n v="29.34"/>
    <n v="4"/>
    <n v="0.3"/>
    <n v="-9.1"/>
    <n v="1"/>
    <x v="17"/>
    <n v="1"/>
    <x v="17"/>
  </r>
  <r>
    <n v="3608"/>
    <s v="CA-2015-163559"/>
    <d v="2015-09-23T00:00:00"/>
    <d v="2015-09-28T00:00:00"/>
    <s v="Second Class"/>
    <s v="ST-20530"/>
    <s v="Shui Tom"/>
    <s v="Consumer"/>
    <s v="United States"/>
    <s v="New York City"/>
    <s v="New York"/>
    <n v="10035"/>
    <x v="3"/>
    <s v="OFF-BI-10002026"/>
    <x v="1"/>
    <s v="Binders"/>
    <s v="Avery Arch Ring Binders"/>
    <n v="139.44"/>
    <n v="8"/>
    <n v="0"/>
    <n v="40.44"/>
    <n v="1"/>
    <x v="30"/>
    <n v="3"/>
    <x v="30"/>
  </r>
  <r>
    <n v="3609"/>
    <s v="CA-2015-140228"/>
    <d v="2015-04-28T00:00:00"/>
    <d v="2015-05-03T00:00:00"/>
    <s v="Standard Class"/>
    <s v="GB-14530"/>
    <s v="George Bell"/>
    <s v="Corporate"/>
    <s v="United States"/>
    <s v="Newark"/>
    <s v="Ohio"/>
    <n v="43055"/>
    <x v="3"/>
    <s v="OFF-LA-10001613"/>
    <x v="1"/>
    <s v="Labels"/>
    <s v="Avery File Folder Labels"/>
    <n v="6.9119999999999999"/>
    <n v="7"/>
    <n v="0.2"/>
    <n v="1.94"/>
    <n v="3"/>
    <x v="41"/>
    <n v="2"/>
    <x v="41"/>
  </r>
  <r>
    <n v="3610"/>
    <s v="CA-2015-140228"/>
    <d v="2015-04-28T00:00:00"/>
    <d v="2015-05-03T00:00:00"/>
    <s v="Standard Class"/>
    <s v="GB-14530"/>
    <s v="George Bell"/>
    <s v="Corporate"/>
    <s v="United States"/>
    <s v="Newark"/>
    <s v="Ohio"/>
    <n v="43055"/>
    <x v="3"/>
    <s v="OFF-ST-10002214"/>
    <x v="1"/>
    <s v="Storage"/>
    <s v="X-Rack File for Hanging Folders"/>
    <n v="27.096"/>
    <n v="5"/>
    <n v="0"/>
    <n v="3.79"/>
    <n v="3"/>
    <x v="41"/>
    <n v="2"/>
    <x v="41"/>
  </r>
  <r>
    <n v="3611"/>
    <s v="CA-2015-140228"/>
    <d v="2015-04-28T00:00:00"/>
    <d v="2015-05-03T00:00:00"/>
    <s v="Standard Class"/>
    <s v="GB-14530"/>
    <s v="George Bell"/>
    <s v="Corporate"/>
    <s v="United States"/>
    <s v="Newark"/>
    <s v="Ohio"/>
    <n v="43055"/>
    <x v="3"/>
    <s v="OFF-ST-10001128"/>
    <x v="1"/>
    <s v="Storage"/>
    <s v="Carina Mini System Audio Rack, Model AR050B"/>
    <n v="177.56800000000001"/>
    <n v="1"/>
    <n v="0"/>
    <n v="37.29"/>
    <n v="3"/>
    <x v="41"/>
    <n v="2"/>
    <x v="41"/>
  </r>
  <r>
    <n v="3612"/>
    <s v="US-2017-131674"/>
    <d v="2017-11-29T00:00:00"/>
    <d v="2017-12-01T00:00:00"/>
    <s v="Second Class"/>
    <s v="NC-18535"/>
    <s v="Nick Crebassa"/>
    <s v="Corporate"/>
    <s v="United States"/>
    <s v="Dallas"/>
    <s v="Texas"/>
    <n v="75217"/>
    <x v="2"/>
    <s v="TEC-AC-10004864"/>
    <x v="2"/>
    <s v="Accessories"/>
    <s v="Memorex Micro Travel Drive 32 GB"/>
    <n v="58.415999999999997"/>
    <n v="10"/>
    <n v="0.2"/>
    <n v="7.01"/>
    <n v="1"/>
    <x v="0"/>
    <n v="4"/>
    <x v="0"/>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n v="16.448"/>
    <n v="8"/>
    <n v="0.2"/>
    <n v="2.14"/>
    <n v="2"/>
    <x v="14"/>
    <n v="4"/>
    <x v="14"/>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n v="36.783999999999999"/>
    <n v="5"/>
    <n v="0.1"/>
    <n v="7.72"/>
    <n v="2"/>
    <x v="14"/>
    <n v="4"/>
    <x v="14"/>
  </r>
  <r>
    <n v="3615"/>
    <s v="CA-2018-112529"/>
    <d v="2018-11-19T00:00:00"/>
    <d v="2018-11-21T00:00:00"/>
    <s v="First Class"/>
    <s v="SC-20770"/>
    <s v="Stewart Carmichael"/>
    <s v="Corporate"/>
    <s v="United States"/>
    <s v="San Antonio"/>
    <s v="Texas"/>
    <n v="78207"/>
    <x v="2"/>
    <s v="FUR-TA-10002622"/>
    <x v="0"/>
    <s v="Tables"/>
    <s v="Bush Andora Conference Table, Maple/Graphite Gray Finish"/>
    <n v="718.11599999999999"/>
    <n v="9"/>
    <n v="0"/>
    <n v="86.17"/>
    <n v="2"/>
    <x v="23"/>
    <n v="4"/>
    <x v="23"/>
  </r>
  <r>
    <n v="3616"/>
    <s v="CA-2018-112529"/>
    <d v="2018-11-19T00:00:00"/>
    <d v="2018-11-21T00:00:00"/>
    <s v="First Class"/>
    <s v="SC-20770"/>
    <s v="Stewart Carmichael"/>
    <s v="Corporate"/>
    <s v="United States"/>
    <s v="San Antonio"/>
    <s v="Texas"/>
    <n v="78207"/>
    <x v="2"/>
    <s v="OFF-AR-10001915"/>
    <x v="1"/>
    <s v="Art"/>
    <s v="Peel-Off China Markers"/>
    <n v="31.776"/>
    <n v="10"/>
    <n v="0.1"/>
    <n v="10.8"/>
    <n v="2"/>
    <x v="23"/>
    <n v="4"/>
    <x v="23"/>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n v="2"/>
    <n v="0"/>
    <n v="1.34"/>
    <n v="1"/>
    <x v="21"/>
    <n v="3"/>
    <x v="21"/>
  </r>
  <r>
    <n v="3618"/>
    <s v="CA-2018-141929"/>
    <d v="2018-09-04T00:00:00"/>
    <d v="2018-09-08T00:00:00"/>
    <s v="Standard Class"/>
    <s v="RA-19285"/>
    <s v="Ralph Arnett"/>
    <s v="Consumer"/>
    <s v="United States"/>
    <s v="Los Angeles"/>
    <s v="California"/>
    <n v="90004"/>
    <x v="1"/>
    <s v="OFF-BI-10004632"/>
    <x v="1"/>
    <s v="Binders"/>
    <s v="Ibico Hi-Tech Manual Binding System"/>
    <n v="487.98399999999998"/>
    <n v="1"/>
    <n v="0.1"/>
    <n v="112.24"/>
    <n v="3"/>
    <x v="15"/>
    <n v="3"/>
    <x v="15"/>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n v="5.56"/>
    <n v="1"/>
    <n v="0.2"/>
    <n v="1.28"/>
    <n v="3"/>
    <x v="15"/>
    <n v="3"/>
    <x v="15"/>
  </r>
  <r>
    <n v="3620"/>
    <s v="CA-2018-141929"/>
    <d v="2018-09-04T00:00:00"/>
    <d v="2018-09-08T00:00:00"/>
    <s v="Standard Class"/>
    <s v="RA-19285"/>
    <s v="Ralph Arnett"/>
    <s v="Consumer"/>
    <s v="United States"/>
    <s v="Los Angeles"/>
    <s v="California"/>
    <n v="90004"/>
    <x v="1"/>
    <s v="OFF-ST-10002974"/>
    <x v="1"/>
    <s v="Storage"/>
    <s v="Trav-L-File Heavy-Duty Shuttle II, Black"/>
    <n v="217.85"/>
    <n v="1"/>
    <n v="0.1"/>
    <n v="63.18"/>
    <n v="3"/>
    <x v="15"/>
    <n v="3"/>
    <x v="15"/>
  </r>
  <r>
    <n v="3621"/>
    <s v="CA-2017-109743"/>
    <d v="2017-09-22T00:00:00"/>
    <d v="2017-09-29T00:00:00"/>
    <s v="Standard Class"/>
    <s v="SH-19975"/>
    <s v="Sally Hughsby"/>
    <s v="Corporate"/>
    <s v="United States"/>
    <s v="Smyrna"/>
    <s v="Tennessee"/>
    <n v="37167"/>
    <x v="0"/>
    <s v="OFF-AR-10003727"/>
    <x v="1"/>
    <s v="Art"/>
    <s v="Berol Giant Pencil Sharpener"/>
    <n v="40.776000000000003"/>
    <n v="7"/>
    <n v="0.2"/>
    <n v="3.26"/>
    <n v="2"/>
    <x v="21"/>
    <n v="3"/>
    <x v="21"/>
  </r>
  <r>
    <n v="3622"/>
    <s v="CA-2017-109743"/>
    <d v="2017-09-22T00:00:00"/>
    <d v="2017-09-29T00:00:00"/>
    <s v="Standard Class"/>
    <s v="SH-19975"/>
    <s v="Sally Hughsby"/>
    <s v="Corporate"/>
    <s v="United States"/>
    <s v="Smyrna"/>
    <s v="Tennessee"/>
    <n v="37167"/>
    <x v="0"/>
    <s v="TEC-PH-10004071"/>
    <x v="2"/>
    <s v="Phones"/>
    <s v="PayAnywhere Card Reader"/>
    <n v="63.936"/>
    <n v="1"/>
    <n v="0.1"/>
    <n v="7.67"/>
    <n v="2"/>
    <x v="21"/>
    <n v="3"/>
    <x v="21"/>
  </r>
  <r>
    <n v="3623"/>
    <s v="CA-2015-159184"/>
    <d v="2015-09-14T00:00:00"/>
    <d v="2015-09-19T00:00:00"/>
    <s v="Standard Class"/>
    <s v="JC-15775"/>
    <s v="John Castell"/>
    <s v="Consumer"/>
    <s v="United States"/>
    <s v="Macon"/>
    <s v="Georgia"/>
    <n v="31204"/>
    <x v="0"/>
    <s v="FUR-FU-10002878"/>
    <x v="0"/>
    <s v="Furnishings"/>
    <s v="Seth Thomas 14&quot; Day/Date Wall Clock"/>
    <n v="142.4"/>
    <n v="10"/>
    <n v="0"/>
    <n v="31.33"/>
    <n v="2"/>
    <x v="30"/>
    <n v="3"/>
    <x v="30"/>
  </r>
  <r>
    <n v="3624"/>
    <s v="CA-2015-159184"/>
    <d v="2015-09-14T00:00:00"/>
    <d v="2015-09-19T00:00:00"/>
    <s v="Standard Class"/>
    <s v="JC-15775"/>
    <s v="John Castell"/>
    <s v="Consumer"/>
    <s v="United States"/>
    <s v="Macon"/>
    <s v="Georgia"/>
    <n v="31204"/>
    <x v="0"/>
    <s v="OFF-BI-10001890"/>
    <x v="1"/>
    <s v="Binders"/>
    <s v="Avery Poly Binder Pockets"/>
    <n v="7.16"/>
    <n v="3"/>
    <n v="0"/>
    <n v="0.36"/>
    <n v="2"/>
    <x v="30"/>
    <n v="3"/>
    <x v="30"/>
  </r>
  <r>
    <n v="3625"/>
    <s v="CA-2018-113530"/>
    <d v="2018-05-19T00:00:00"/>
    <d v="2018-05-21T00:00:00"/>
    <s v="Second Class"/>
    <s v="BC-11125"/>
    <s v="Becky Castell"/>
    <s v="Home Office"/>
    <s v="United States"/>
    <s v="San Francisco"/>
    <s v="California"/>
    <n v="94109"/>
    <x v="1"/>
    <s v="FUR-CH-10002647"/>
    <x v="0"/>
    <s v="Chairs"/>
    <s v="Situations Contoured Folding Chairs, 4/Set"/>
    <n v="681.40800000000002"/>
    <n v="2"/>
    <n v="0.3"/>
    <n v="-102.21"/>
    <n v="4"/>
    <x v="24"/>
    <n v="2"/>
    <x v="24"/>
  </r>
  <r>
    <n v="3626"/>
    <s v="CA-2018-113530"/>
    <d v="2018-05-19T00:00:00"/>
    <d v="2018-05-21T00:00:00"/>
    <s v="Second Class"/>
    <s v="BC-11125"/>
    <s v="Becky Castell"/>
    <s v="Home Office"/>
    <s v="United States"/>
    <s v="San Francisco"/>
    <s v="California"/>
    <n v="94109"/>
    <x v="1"/>
    <s v="OFF-AR-10001315"/>
    <x v="1"/>
    <s v="Art"/>
    <s v="Newell 310"/>
    <n v="3.52"/>
    <n v="6"/>
    <n v="0.1"/>
    <n v="0.25"/>
    <n v="4"/>
    <x v="24"/>
    <n v="2"/>
    <x v="24"/>
  </r>
  <r>
    <n v="3627"/>
    <s v="CA-2018-113530"/>
    <d v="2018-05-19T00:00:00"/>
    <d v="2018-05-21T00:00:00"/>
    <s v="Second Class"/>
    <s v="BC-11125"/>
    <s v="Becky Castell"/>
    <s v="Home Office"/>
    <s v="United States"/>
    <s v="San Francisco"/>
    <s v="California"/>
    <n v="94109"/>
    <x v="1"/>
    <s v="OFF-AR-10000122"/>
    <x v="1"/>
    <s v="Art"/>
    <s v="Newell 314"/>
    <n v="5.58"/>
    <n v="2"/>
    <n v="0"/>
    <n v="0.73"/>
    <n v="4"/>
    <x v="24"/>
    <n v="2"/>
    <x v="24"/>
  </r>
  <r>
    <n v="3628"/>
    <s v="CA-2018-113530"/>
    <d v="2018-05-19T00:00:00"/>
    <d v="2018-05-21T00:00:00"/>
    <s v="Second Class"/>
    <s v="BC-11125"/>
    <s v="Becky Castell"/>
    <s v="Home Office"/>
    <s v="United States"/>
    <s v="San Francisco"/>
    <s v="California"/>
    <n v="94109"/>
    <x v="1"/>
    <s v="TEC-AC-10001465"/>
    <x v="2"/>
    <s v="Accessories"/>
    <s v="SanDisk Cruzer 64 GB USB Flash Drive"/>
    <n v="36.32"/>
    <n v="5"/>
    <n v="0.1"/>
    <n v="12.71"/>
    <n v="4"/>
    <x v="24"/>
    <n v="2"/>
    <x v="24"/>
  </r>
  <r>
    <n v="3629"/>
    <s v="CA-2015-169726"/>
    <d v="2015-08-09T00:00:00"/>
    <d v="2015-08-13T00:00:00"/>
    <s v="Standard Class"/>
    <s v="JH-15985"/>
    <s v="Joseph Holt"/>
    <s v="Consumer"/>
    <s v="United States"/>
    <s v="Seattle"/>
    <s v="Washington"/>
    <n v="98103"/>
    <x v="1"/>
    <s v="OFF-BI-10004600"/>
    <x v="1"/>
    <s v="Binders"/>
    <s v="Ibico Ibimaster 300 Manual Binding System"/>
    <n v="2060.7440000000001"/>
    <n v="7"/>
    <n v="0.1"/>
    <n v="350.33"/>
    <n v="1"/>
    <x v="9"/>
    <n v="3"/>
    <x v="9"/>
  </r>
  <r>
    <n v="3630"/>
    <s v="CA-2018-155957"/>
    <d v="2018-11-26T00:00:00"/>
    <d v="2018-11-30T00:00:00"/>
    <s v="Standard Class"/>
    <s v="CC-12610"/>
    <s v="Corey Catlett"/>
    <s v="Corporate"/>
    <s v="United States"/>
    <s v="Columbus"/>
    <s v="Ohio"/>
    <n v="43229"/>
    <x v="3"/>
    <s v="OFF-AP-10002082"/>
    <x v="1"/>
    <s v="Appliances"/>
    <s v="Holmes HEPA Air Purifier"/>
    <n v="52.271999999999998"/>
    <n v="6"/>
    <n v="0"/>
    <n v="4.7"/>
    <n v="2"/>
    <x v="23"/>
    <n v="4"/>
    <x v="23"/>
  </r>
  <r>
    <n v="3631"/>
    <s v="CA-2018-155957"/>
    <d v="2018-11-26T00:00:00"/>
    <d v="2018-11-30T00:00:00"/>
    <s v="Standard Class"/>
    <s v="CC-12610"/>
    <s v="Corey Catlett"/>
    <s v="Corporate"/>
    <s v="United States"/>
    <s v="Columbus"/>
    <s v="Ohio"/>
    <n v="43229"/>
    <x v="3"/>
    <s v="OFF-AP-10004708"/>
    <x v="1"/>
    <s v="Appliances"/>
    <s v="Fellowes Superior 10 Outlet Split Surge Protector"/>
    <n v="213.136"/>
    <n v="3"/>
    <n v="0.2"/>
    <n v="72.47"/>
    <n v="2"/>
    <x v="23"/>
    <n v="4"/>
    <x v="23"/>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n v="69.52"/>
    <n v="7"/>
    <n v="0"/>
    <n v="17.38"/>
    <n v="2"/>
    <x v="24"/>
    <n v="2"/>
    <x v="24"/>
  </r>
  <r>
    <n v="3633"/>
    <s v="CA-2018-132178"/>
    <d v="2018-05-03T00:00:00"/>
    <d v="2018-05-08T00:00:00"/>
    <s v="Second Class"/>
    <s v="DB-12970"/>
    <s v="Darren Budd"/>
    <s v="Corporate"/>
    <s v="United States"/>
    <s v="Los Angeles"/>
    <s v="California"/>
    <n v="90004"/>
    <x v="1"/>
    <s v="OFF-ST-10000025"/>
    <x v="1"/>
    <s v="Storage"/>
    <s v="Fellowes Stor/Drawer Steel Plus Storage Drawers"/>
    <n v="763.44"/>
    <n v="8"/>
    <n v="0.1"/>
    <n v="106.88"/>
    <n v="2"/>
    <x v="24"/>
    <n v="2"/>
    <x v="24"/>
  </r>
  <r>
    <n v="3634"/>
    <s v="CA-2017-145177"/>
    <d v="2017-11-10T00:00:00"/>
    <d v="2017-11-14T00:00:00"/>
    <s v="Standard Class"/>
    <s v="PP-18955"/>
    <s v="Paul Prost"/>
    <s v="Home Office"/>
    <s v="United States"/>
    <s v="Springfield"/>
    <s v="Ohio"/>
    <n v="45503"/>
    <x v="3"/>
    <s v="OFF-LA-10001613"/>
    <x v="1"/>
    <s v="Labels"/>
    <s v="Avery File Folder Labels"/>
    <n v="9.2159999999999993"/>
    <n v="7"/>
    <n v="0.3"/>
    <n v="-1.1100000000000001"/>
    <n v="9"/>
    <x v="0"/>
    <n v="4"/>
    <x v="0"/>
  </r>
  <r>
    <n v="3635"/>
    <s v="CA-2017-145177"/>
    <d v="2017-11-10T00:00:00"/>
    <d v="2017-11-14T00:00:00"/>
    <s v="Standard Class"/>
    <s v="PP-18955"/>
    <s v="Paul Prost"/>
    <s v="Home Office"/>
    <s v="United States"/>
    <s v="Springfield"/>
    <s v="Ohio"/>
    <n v="45503"/>
    <x v="3"/>
    <s v="TEC-PH-10000376"/>
    <x v="2"/>
    <s v="Phones"/>
    <s v="Square Credit Card Reader"/>
    <n v="41.957999999999998"/>
    <n v="6"/>
    <n v="0.1"/>
    <n v="7.55"/>
    <n v="9"/>
    <x v="0"/>
    <n v="4"/>
    <x v="0"/>
  </r>
  <r>
    <n v="3636"/>
    <s v="CA-2017-145177"/>
    <d v="2017-11-10T00:00:00"/>
    <d v="2017-11-14T00:00:00"/>
    <s v="Standard Class"/>
    <s v="PP-18955"/>
    <s v="Paul Prost"/>
    <s v="Home Office"/>
    <s v="United States"/>
    <s v="Springfield"/>
    <s v="Ohio"/>
    <n v="45503"/>
    <x v="3"/>
    <s v="OFF-PA-10004039"/>
    <x v="1"/>
    <s v="Paper"/>
    <s v="Xerox 1882"/>
    <n v="89.567999999999998"/>
    <n v="8"/>
    <n v="0"/>
    <n v="23.29"/>
    <n v="9"/>
    <x v="0"/>
    <n v="4"/>
    <x v="0"/>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n v="22.248000000000001"/>
    <n v="5"/>
    <n v="0.2"/>
    <n v="4.45"/>
    <n v="9"/>
    <x v="0"/>
    <n v="4"/>
    <x v="0"/>
  </r>
  <r>
    <n v="3638"/>
    <s v="CA-2017-145177"/>
    <d v="2017-11-10T00:00:00"/>
    <d v="2017-11-14T00:00:00"/>
    <s v="Standard Class"/>
    <s v="PP-18955"/>
    <s v="Paul Prost"/>
    <s v="Home Office"/>
    <s v="United States"/>
    <s v="Springfield"/>
    <s v="Ohio"/>
    <n v="45503"/>
    <x v="3"/>
    <s v="OFF-AP-10002457"/>
    <x v="1"/>
    <s v="Appliances"/>
    <s v="Eureka The Boss Plus 12-Amp Hard Box Upright Vacuum, Red"/>
    <n v="334.88"/>
    <n v="8"/>
    <n v="0"/>
    <n v="50.23"/>
    <n v="9"/>
    <x v="0"/>
    <n v="4"/>
    <x v="0"/>
  </r>
  <r>
    <n v="3639"/>
    <s v="CA-2017-145177"/>
    <d v="2017-11-10T00:00:00"/>
    <d v="2017-11-14T00:00:00"/>
    <s v="Standard Class"/>
    <s v="PP-18955"/>
    <s v="Paul Prost"/>
    <s v="Home Office"/>
    <s v="United States"/>
    <s v="Springfield"/>
    <s v="Ohio"/>
    <n v="45503"/>
    <x v="3"/>
    <s v="FUR-FU-10000758"/>
    <x v="0"/>
    <s v="Furnishings"/>
    <s v="DAX Natural Wood-Tone Poster Frame"/>
    <n v="148.28800000000001"/>
    <n v="5"/>
    <n v="0.3"/>
    <n v="-48.94"/>
    <n v="9"/>
    <x v="0"/>
    <n v="4"/>
    <x v="0"/>
  </r>
  <r>
    <n v="3640"/>
    <s v="CA-2017-145177"/>
    <d v="2017-11-10T00:00:00"/>
    <d v="2017-11-14T00:00:00"/>
    <s v="Standard Class"/>
    <s v="PP-18955"/>
    <s v="Paul Prost"/>
    <s v="Home Office"/>
    <s v="United States"/>
    <s v="Springfield"/>
    <s v="Ohio"/>
    <n v="45503"/>
    <x v="3"/>
    <s v="OFF-PA-10000682"/>
    <x v="1"/>
    <s v="Paper"/>
    <s v="Xerox 1924"/>
    <n v="4.6239999999999997"/>
    <n v="2"/>
    <n v="0.1"/>
    <n v="1.48"/>
    <n v="9"/>
    <x v="0"/>
    <n v="4"/>
    <x v="0"/>
  </r>
  <r>
    <n v="3641"/>
    <s v="CA-2017-145177"/>
    <d v="2017-11-10T00:00:00"/>
    <d v="2017-11-14T00:00:00"/>
    <s v="Standard Class"/>
    <s v="PP-18955"/>
    <s v="Paul Prost"/>
    <s v="Home Office"/>
    <s v="United States"/>
    <s v="Springfield"/>
    <s v="Ohio"/>
    <n v="45503"/>
    <x v="3"/>
    <s v="TEC-AC-10002550"/>
    <x v="2"/>
    <s v="Accessories"/>
    <s v="Memorex 25GB 6X Branded Blu-Ray Recordable Disc, 30/Pack"/>
    <n v="178.92"/>
    <n v="4"/>
    <n v="0.1"/>
    <n v="28.63"/>
    <n v="9"/>
    <x v="0"/>
    <n v="4"/>
    <x v="0"/>
  </r>
  <r>
    <n v="3642"/>
    <s v="CA-2017-145177"/>
    <d v="2017-11-10T00:00:00"/>
    <d v="2017-11-14T00:00:00"/>
    <s v="Standard Class"/>
    <s v="PP-18955"/>
    <s v="Paul Prost"/>
    <s v="Home Office"/>
    <s v="United States"/>
    <s v="Springfield"/>
    <s v="Ohio"/>
    <n v="45503"/>
    <x v="3"/>
    <s v="OFF-BI-10002082"/>
    <x v="1"/>
    <s v="Binders"/>
    <s v="GBC Twin Loop Wire Binding Elements"/>
    <n v="69.888000000000005"/>
    <n v="10"/>
    <n v="0"/>
    <n v="7.69"/>
    <n v="9"/>
    <x v="0"/>
    <n v="4"/>
    <x v="0"/>
  </r>
  <r>
    <n v="3643"/>
    <s v="CA-2015-156594"/>
    <d v="2015-12-20T00:00:00"/>
    <d v="2015-12-23T00:00:00"/>
    <s v="Second Class"/>
    <s v="MC-17845"/>
    <s v="Michael Chen"/>
    <s v="Consumer"/>
    <s v="United States"/>
    <s v="Los Angeles"/>
    <s v="California"/>
    <n v="90008"/>
    <x v="1"/>
    <s v="OFF-BI-10004632"/>
    <x v="1"/>
    <s v="Binders"/>
    <s v="Ibico Hi-Tech Manual Binding System"/>
    <n v="487.98399999999998"/>
    <n v="8"/>
    <n v="0.2"/>
    <n v="68.319999999999993"/>
    <n v="4"/>
    <x v="20"/>
    <n v="4"/>
    <x v="20"/>
  </r>
  <r>
    <n v="3644"/>
    <s v="CA-2015-156594"/>
    <d v="2015-12-20T00:00:00"/>
    <d v="2015-12-23T00:00:00"/>
    <s v="Second Class"/>
    <s v="MC-17845"/>
    <s v="Michael Chen"/>
    <s v="Consumer"/>
    <s v="United States"/>
    <s v="Los Angeles"/>
    <s v="California"/>
    <n v="90008"/>
    <x v="1"/>
    <s v="OFF-AR-10001725"/>
    <x v="1"/>
    <s v="Art"/>
    <s v="Boston Home &amp; Office Model 2000 Electric Pencil Sharpeners"/>
    <n v="47.3"/>
    <n v="9"/>
    <n v="0.2"/>
    <n v="10.88"/>
    <n v="4"/>
    <x v="20"/>
    <n v="4"/>
    <x v="20"/>
  </r>
  <r>
    <n v="3645"/>
    <s v="CA-2015-156594"/>
    <d v="2015-12-20T00:00:00"/>
    <d v="2015-12-23T00:00:00"/>
    <s v="Second Class"/>
    <s v="MC-17845"/>
    <s v="Michael Chen"/>
    <s v="Consumer"/>
    <s v="United States"/>
    <s v="Los Angeles"/>
    <s v="California"/>
    <n v="90008"/>
    <x v="1"/>
    <s v="OFF-AR-10004269"/>
    <x v="1"/>
    <s v="Art"/>
    <s v="Newell 31"/>
    <n v="4.13"/>
    <n v="1"/>
    <n v="0.2"/>
    <n v="1.32"/>
    <n v="4"/>
    <x v="20"/>
    <n v="4"/>
    <x v="20"/>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n v="155.12"/>
    <n v="6"/>
    <n v="0.2"/>
    <n v="21.72"/>
    <n v="4"/>
    <x v="20"/>
    <n v="4"/>
    <x v="20"/>
  </r>
  <r>
    <n v="3647"/>
    <s v="CA-2015-146528"/>
    <d v="2015-07-25T00:00:00"/>
    <d v="2015-07-27T00:00:00"/>
    <s v="Second Class"/>
    <s v="VF-21715"/>
    <s v="Vicky Freymann"/>
    <s v="Home Office"/>
    <s v="United States"/>
    <s v="Los Angeles"/>
    <s v="California"/>
    <n v="90045"/>
    <x v="1"/>
    <s v="OFF-PA-10002195"/>
    <x v="1"/>
    <s v="Paper"/>
    <s v="Xerox 1966"/>
    <n v="6.48"/>
    <n v="8"/>
    <n v="0.2"/>
    <n v="1.88"/>
    <n v="2"/>
    <x v="39"/>
    <n v="3"/>
    <x v="39"/>
  </r>
  <r>
    <n v="3648"/>
    <s v="CA-2015-146528"/>
    <d v="2015-07-25T00:00:00"/>
    <d v="2015-07-27T00:00:00"/>
    <s v="Second Class"/>
    <s v="VF-21715"/>
    <s v="Vicky Freymann"/>
    <s v="Home Office"/>
    <s v="United States"/>
    <s v="Los Angeles"/>
    <s v="California"/>
    <n v="90045"/>
    <x v="1"/>
    <s v="OFF-SU-10002522"/>
    <x v="1"/>
    <s v="Supplies"/>
    <s v="Acme Kleen Earth Office Shears"/>
    <n v="15.52"/>
    <n v="8"/>
    <n v="0.3"/>
    <n v="-1.0900000000000001"/>
    <n v="2"/>
    <x v="39"/>
    <n v="3"/>
    <x v="39"/>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n v="2.9460000000000002"/>
    <n v="3"/>
    <n v="0"/>
    <n v="0.91"/>
    <n v="2"/>
    <x v="6"/>
    <n v="4"/>
    <x v="6"/>
  </r>
  <r>
    <n v="3650"/>
    <s v="CA-2016-168459"/>
    <d v="2016-11-22T00:00:00"/>
    <d v="2016-11-27T00:00:00"/>
    <s v="Standard Class"/>
    <s v="MC-17275"/>
    <s v="Marc Crier"/>
    <s v="Consumer"/>
    <s v="United States"/>
    <s v="Memphis"/>
    <s v="Tennessee"/>
    <n v="38109"/>
    <x v="0"/>
    <s v="OFF-FA-10004854"/>
    <x v="1"/>
    <s v="Fasteners"/>
    <s v="Vinyl Coated Wire Paper Clips in Organizer Box, 800/Box"/>
    <n v="55.103999999999999"/>
    <n v="8"/>
    <n v="0.3"/>
    <n v="-7.71"/>
    <n v="2"/>
    <x v="6"/>
    <n v="4"/>
    <x v="6"/>
  </r>
  <r>
    <n v="3651"/>
    <s v="CA-2018-109960"/>
    <d v="2018-12-09T00:00:00"/>
    <d v="2018-12-11T00:00:00"/>
    <s v="Second Class"/>
    <s v="DB-13210"/>
    <s v="Dean Braden"/>
    <s v="Consumer"/>
    <s v="United States"/>
    <s v="Detroit"/>
    <s v="Michigan"/>
    <n v="48234"/>
    <x v="2"/>
    <s v="TEC-AC-10004859"/>
    <x v="2"/>
    <s v="Accessories"/>
    <s v="Maxell Pro 80 Minute CD-R, 10/Pack"/>
    <n v="104.88"/>
    <n v="4"/>
    <n v="0.3"/>
    <n v="-16.78"/>
    <n v="4"/>
    <x v="22"/>
    <n v="4"/>
    <x v="22"/>
  </r>
  <r>
    <n v="3652"/>
    <s v="CA-2018-109960"/>
    <d v="2018-12-09T00:00:00"/>
    <d v="2018-12-11T00:00:00"/>
    <s v="Second Class"/>
    <s v="DB-13210"/>
    <s v="Dean Braden"/>
    <s v="Consumer"/>
    <s v="United States"/>
    <s v="Detroit"/>
    <s v="Michigan"/>
    <n v="48234"/>
    <x v="2"/>
    <s v="OFF-AR-10001860"/>
    <x v="1"/>
    <s v="Art"/>
    <s v="BIC Liqua Brite Liner"/>
    <n v="34.700000000000003"/>
    <n v="10"/>
    <n v="0.1"/>
    <n v="9.3699999999999992"/>
    <n v="4"/>
    <x v="22"/>
    <n v="4"/>
    <x v="22"/>
  </r>
  <r>
    <n v="3653"/>
    <s v="CA-2018-109960"/>
    <d v="2018-12-09T00:00:00"/>
    <d v="2018-12-11T00:00:00"/>
    <s v="Second Class"/>
    <s v="DB-13210"/>
    <s v="Dean Braden"/>
    <s v="Consumer"/>
    <s v="United States"/>
    <s v="Detroit"/>
    <s v="Michigan"/>
    <n v="48234"/>
    <x v="2"/>
    <s v="OFF-BI-10001636"/>
    <x v="1"/>
    <s v="Binders"/>
    <s v="Ibico Plastic and Wire Spiral Binding Combs"/>
    <n v="33.72"/>
    <n v="5"/>
    <n v="0.3"/>
    <n v="-8.09"/>
    <n v="4"/>
    <x v="22"/>
    <n v="4"/>
    <x v="22"/>
  </r>
  <r>
    <n v="3654"/>
    <s v="CA-2018-109960"/>
    <d v="2018-12-09T00:00:00"/>
    <d v="2018-12-11T00:00:00"/>
    <s v="Second Class"/>
    <s v="DB-13210"/>
    <s v="Dean Braden"/>
    <s v="Consumer"/>
    <s v="United States"/>
    <s v="Detroit"/>
    <s v="Michigan"/>
    <n v="48234"/>
    <x v="2"/>
    <s v="OFF-PA-10000349"/>
    <x v="1"/>
    <s v="Paper"/>
    <s v="Easy-staple paper"/>
    <n v="14.94"/>
    <n v="6"/>
    <n v="0.2"/>
    <n v="0.75"/>
    <n v="4"/>
    <x v="22"/>
    <n v="4"/>
    <x v="22"/>
  </r>
  <r>
    <n v="3655"/>
    <s v="CA-2018-133004"/>
    <d v="2018-08-31T00:00:00"/>
    <d v="2018-09-05T00:00:00"/>
    <s v="Standard Class"/>
    <s v="AJ-10945"/>
    <s v="Ashley Jarboe"/>
    <s v="Consumer"/>
    <s v="United States"/>
    <s v="Lawrence"/>
    <s v="Indiana"/>
    <n v="46226"/>
    <x v="2"/>
    <s v="OFF-AP-10002439"/>
    <x v="1"/>
    <s v="Appliances"/>
    <s v="Tripp Lite Isotel 8 Ultra 8 Outlet Metal Surge"/>
    <n v="638.73"/>
    <n v="10"/>
    <n v="0.3"/>
    <n v="-76.650000000000006"/>
    <n v="1"/>
    <x v="43"/>
    <n v="3"/>
    <x v="43"/>
  </r>
  <r>
    <n v="3656"/>
    <s v="CA-2018-168102"/>
    <d v="2018-04-24T00:00:00"/>
    <d v="2018-04-30T00:00:00"/>
    <s v="Standard Class"/>
    <s v="CP-12340"/>
    <s v="Christine Phan"/>
    <s v="Corporate"/>
    <s v="United States"/>
    <s v="Jacksonville"/>
    <s v="Florida"/>
    <n v="32216"/>
    <x v="0"/>
    <s v="OFF-ST-10001370"/>
    <x v="1"/>
    <s v="Storage"/>
    <s v="Sensible Storage WireTech Storage Systems"/>
    <n v="113.568"/>
    <n v="6"/>
    <n v="0.2"/>
    <n v="7.95"/>
    <n v="1"/>
    <x v="4"/>
    <n v="2"/>
    <x v="4"/>
  </r>
  <r>
    <n v="3657"/>
    <s v="CA-2018-158036"/>
    <d v="2018-09-08T00:00:00"/>
    <d v="2018-09-14T00:00:00"/>
    <s v="Standard Class"/>
    <s v="DB-13555"/>
    <s v="Dorothy Badders"/>
    <s v="Corporate"/>
    <s v="United States"/>
    <s v="Dublin"/>
    <s v="Ohio"/>
    <n v="43017"/>
    <x v="3"/>
    <s v="TEC-AC-10002558"/>
    <x v="2"/>
    <s v="Accessories"/>
    <s v="ImationÂ SwivelÂ Flash DriveÂ USBÂ flash driveÂ - 8 GB"/>
    <n v="9.0960000000000001"/>
    <n v="6"/>
    <n v="0.2"/>
    <n v="0.55000000000000004"/>
    <n v="1"/>
    <x v="15"/>
    <n v="3"/>
    <x v="15"/>
  </r>
  <r>
    <n v="3658"/>
    <s v="CA-2016-128083"/>
    <d v="2016-03-12T00:00:00"/>
    <d v="2016-03-17T00:00:00"/>
    <s v="Standard Class"/>
    <s v="EB-13750"/>
    <s v="Edward Becker"/>
    <s v="Corporate"/>
    <s v="United States"/>
    <s v="Plantation"/>
    <s v="Florida"/>
    <n v="33317"/>
    <x v="0"/>
    <s v="OFF-EN-10004030"/>
    <x v="1"/>
    <s v="Envelopes"/>
    <s v="Convenience Packs of Business Envelopes"/>
    <n v="8.6880000000000006"/>
    <n v="1"/>
    <n v="0"/>
    <n v="1.91"/>
    <n v="3"/>
    <x v="29"/>
    <n v="1"/>
    <x v="29"/>
  </r>
  <r>
    <n v="3659"/>
    <s v="CA-2016-128083"/>
    <d v="2016-03-12T00:00:00"/>
    <d v="2016-03-17T00:00:00"/>
    <s v="Standard Class"/>
    <s v="EB-13750"/>
    <s v="Edward Becker"/>
    <s v="Corporate"/>
    <s v="United States"/>
    <s v="Plantation"/>
    <s v="Florida"/>
    <n v="33317"/>
    <x v="0"/>
    <s v="FUR-FU-10003194"/>
    <x v="0"/>
    <s v="Furnishings"/>
    <s v="Eldon Expressions Desk Accessory, Wood Pencil Holder, Oak"/>
    <n v="30.88"/>
    <n v="7"/>
    <n v="0"/>
    <n v="9.8800000000000008"/>
    <n v="3"/>
    <x v="29"/>
    <n v="1"/>
    <x v="29"/>
  </r>
  <r>
    <n v="3660"/>
    <s v="CA-2016-128083"/>
    <d v="2016-03-12T00:00:00"/>
    <d v="2016-03-17T00:00:00"/>
    <s v="Standard Class"/>
    <s v="EB-13750"/>
    <s v="Edward Becker"/>
    <s v="Corporate"/>
    <s v="United States"/>
    <s v="Plantation"/>
    <s v="Florida"/>
    <n v="33317"/>
    <x v="0"/>
    <s v="FUR-FU-10001731"/>
    <x v="0"/>
    <s v="Furnishings"/>
    <s v="Acrylic Self-Standing Desk Frames"/>
    <n v="6.4080000000000004"/>
    <n v="10"/>
    <n v="0.1"/>
    <n v="0.38"/>
    <n v="3"/>
    <x v="29"/>
    <n v="1"/>
    <x v="29"/>
  </r>
  <r>
    <n v="3661"/>
    <s v="CA-2017-161676"/>
    <d v="2017-07-18T00:00:00"/>
    <d v="2017-07-23T00:00:00"/>
    <s v="Standard Class"/>
    <s v="JP-15460"/>
    <s v="Jennifer Patt"/>
    <s v="Corporate"/>
    <s v="United States"/>
    <s v="Glendale"/>
    <s v="Arizona"/>
    <n v="85301"/>
    <x v="1"/>
    <s v="OFF-SU-10004782"/>
    <x v="1"/>
    <s v="Supplies"/>
    <s v="Elite 5&quot; Scissors"/>
    <n v="33.799999999999997"/>
    <n v="5"/>
    <n v="0.2"/>
    <n v="11.49"/>
    <n v="1"/>
    <x v="16"/>
    <n v="3"/>
    <x v="16"/>
  </r>
  <r>
    <n v="3662"/>
    <s v="CA-2017-155005"/>
    <d v="2017-06-13T00:00:00"/>
    <d v="2017-06-15T00:00:00"/>
    <s v="Second Class"/>
    <s v="SC-20050"/>
    <s v="Sample Company A"/>
    <s v="Home Office"/>
    <s v="United States"/>
    <s v="Jackson"/>
    <s v="Michigan"/>
    <n v="49201"/>
    <x v="2"/>
    <s v="TEC-PH-10003484"/>
    <x v="2"/>
    <s v="Phones"/>
    <s v="Ooma Telo VoIP Home Phone System"/>
    <n v="377.97"/>
    <n v="4"/>
    <n v="0.2"/>
    <n v="18.899999999999999"/>
    <n v="1"/>
    <x v="1"/>
    <n v="2"/>
    <x v="1"/>
  </r>
  <r>
    <n v="3663"/>
    <s v="US-2018-129777"/>
    <d v="2018-07-03T00:00:00"/>
    <d v="2018-07-09T00:00:00"/>
    <s v="Standard Class"/>
    <s v="FM-14290"/>
    <s v="Frank Merwin"/>
    <s v="Home Office"/>
    <s v="United States"/>
    <s v="Quincy"/>
    <s v="Massachusetts"/>
    <n v="2169"/>
    <x v="3"/>
    <s v="TEC-AC-10003590"/>
    <x v="2"/>
    <s v="Accessories"/>
    <s v="TRENDnet 56K USB 2.0 Phone, Internet and Fax Modem"/>
    <n v="258.89999999999998"/>
    <n v="4"/>
    <n v="0.1"/>
    <n v="36.25"/>
    <n v="2"/>
    <x v="10"/>
    <n v="3"/>
    <x v="10"/>
  </r>
  <r>
    <n v="3664"/>
    <s v="US-2018-129777"/>
    <d v="2018-07-03T00:00:00"/>
    <d v="2018-07-09T00:00:00"/>
    <s v="Standard Class"/>
    <s v="FM-14290"/>
    <s v="Frank Merwin"/>
    <s v="Home Office"/>
    <s v="United States"/>
    <s v="Quincy"/>
    <s v="Massachusetts"/>
    <n v="2169"/>
    <x v="3"/>
    <s v="OFF-PA-10001970"/>
    <x v="1"/>
    <s v="Paper"/>
    <s v="Xerox 1881"/>
    <n v="24.56"/>
    <n v="10"/>
    <n v="0.3"/>
    <n v="-8.35"/>
    <n v="2"/>
    <x v="10"/>
    <n v="3"/>
    <x v="10"/>
  </r>
  <r>
    <n v="3665"/>
    <s v="CA-2015-129364"/>
    <d v="2015-12-08T00:00:00"/>
    <d v="2015-12-13T00:00:00"/>
    <s v="Standard Class"/>
    <s v="TB-21250"/>
    <s v="Tim Brockman"/>
    <s v="Consumer"/>
    <s v="United States"/>
    <s v="Salem"/>
    <s v="Oregon"/>
    <n v="97301"/>
    <x v="1"/>
    <s v="OFF-LA-10001569"/>
    <x v="1"/>
    <s v="Labels"/>
    <s v="Avery 499"/>
    <n v="27.888000000000002"/>
    <n v="1"/>
    <n v="0.2"/>
    <n v="1.39"/>
    <n v="8"/>
    <x v="20"/>
    <n v="4"/>
    <x v="20"/>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n v="6.4560000000000004"/>
    <n v="2"/>
    <n v="0.1"/>
    <n v="1.55"/>
    <n v="8"/>
    <x v="20"/>
    <n v="4"/>
    <x v="20"/>
  </r>
  <r>
    <n v="3667"/>
    <s v="CA-2015-129364"/>
    <d v="2015-12-08T00:00:00"/>
    <d v="2015-12-13T00:00:00"/>
    <s v="Standard Class"/>
    <s v="TB-21250"/>
    <s v="Tim Brockman"/>
    <s v="Consumer"/>
    <s v="United States"/>
    <s v="Salem"/>
    <s v="Oregon"/>
    <n v="97301"/>
    <x v="1"/>
    <s v="TEC-PH-10003095"/>
    <x v="2"/>
    <s v="Phones"/>
    <s v="Samsung HM1900 Bluetooth Headset"/>
    <n v="52.68"/>
    <n v="9"/>
    <n v="0.2"/>
    <n v="9.48"/>
    <n v="8"/>
    <x v="20"/>
    <n v="4"/>
    <x v="20"/>
  </r>
  <r>
    <n v="3668"/>
    <s v="CA-2015-129364"/>
    <d v="2015-12-08T00:00:00"/>
    <d v="2015-12-13T00:00:00"/>
    <s v="Standard Class"/>
    <s v="TB-21250"/>
    <s v="Tim Brockman"/>
    <s v="Consumer"/>
    <s v="United States"/>
    <s v="Salem"/>
    <s v="Oregon"/>
    <n v="97301"/>
    <x v="1"/>
    <s v="OFF-SU-10000432"/>
    <x v="1"/>
    <s v="Supplies"/>
    <s v="Acco Side-Punched Conventional Columnar Pads"/>
    <n v="13.88"/>
    <n v="6"/>
    <n v="0.3"/>
    <n v="-3.33"/>
    <n v="8"/>
    <x v="20"/>
    <n v="4"/>
    <x v="20"/>
  </r>
  <r>
    <n v="3669"/>
    <s v="CA-2015-129364"/>
    <d v="2015-12-08T00:00:00"/>
    <d v="2015-12-13T00:00:00"/>
    <s v="Standard Class"/>
    <s v="TB-21250"/>
    <s v="Tim Brockman"/>
    <s v="Consumer"/>
    <s v="United States"/>
    <s v="Salem"/>
    <s v="Oregon"/>
    <n v="97301"/>
    <x v="1"/>
    <s v="TEC-AC-10004227"/>
    <x v="2"/>
    <s v="Accessories"/>
    <s v="SanDisk Ultra 16 GB MicroSDHC Class 10 Memory Card"/>
    <n v="103.92"/>
    <n v="4"/>
    <n v="0.3"/>
    <n v="-9.35"/>
    <n v="8"/>
    <x v="20"/>
    <n v="4"/>
    <x v="20"/>
  </r>
  <r>
    <n v="3670"/>
    <s v="CA-2015-129364"/>
    <d v="2015-12-08T00:00:00"/>
    <d v="2015-12-13T00:00:00"/>
    <s v="Standard Class"/>
    <s v="TB-21250"/>
    <s v="Tim Brockman"/>
    <s v="Consumer"/>
    <s v="United States"/>
    <s v="Salem"/>
    <s v="Oregon"/>
    <n v="97301"/>
    <x v="1"/>
    <s v="OFF-LA-10004409"/>
    <x v="1"/>
    <s v="Labels"/>
    <s v="Avery 492"/>
    <n v="11.52"/>
    <n v="8"/>
    <n v="0.2"/>
    <n v="3"/>
    <n v="8"/>
    <x v="20"/>
    <n v="4"/>
    <x v="20"/>
  </r>
  <r>
    <n v="3671"/>
    <s v="CA-2015-129364"/>
    <d v="2015-12-08T00:00:00"/>
    <d v="2015-12-13T00:00:00"/>
    <s v="Standard Class"/>
    <s v="TB-21250"/>
    <s v="Tim Brockman"/>
    <s v="Consumer"/>
    <s v="United States"/>
    <s v="Salem"/>
    <s v="Oregon"/>
    <n v="97301"/>
    <x v="1"/>
    <s v="OFF-PA-10001569"/>
    <x v="1"/>
    <s v="Paper"/>
    <s v="Xerox 232"/>
    <n v="10.368"/>
    <n v="3"/>
    <n v="0.1"/>
    <n v="3.63"/>
    <n v="8"/>
    <x v="20"/>
    <n v="4"/>
    <x v="20"/>
  </r>
  <r>
    <n v="3672"/>
    <s v="CA-2015-129364"/>
    <d v="2015-12-08T00:00:00"/>
    <d v="2015-12-13T00:00:00"/>
    <s v="Standard Class"/>
    <s v="TB-21250"/>
    <s v="Tim Brockman"/>
    <s v="Consumer"/>
    <s v="United States"/>
    <s v="Salem"/>
    <s v="Oregon"/>
    <n v="97301"/>
    <x v="1"/>
    <s v="OFF-ST-10001031"/>
    <x v="1"/>
    <s v="Storage"/>
    <s v="Adjustable Personal File Tote"/>
    <n v="39.072000000000003"/>
    <n v="7"/>
    <n v="0"/>
    <n v="6.64"/>
    <n v="8"/>
    <x v="20"/>
    <n v="4"/>
    <x v="20"/>
  </r>
  <r>
    <n v="3673"/>
    <s v="CA-2017-104969"/>
    <d v="2017-04-08T00:00:00"/>
    <d v="2017-04-14T00:00:00"/>
    <s v="Standard Class"/>
    <s v="EH-14125"/>
    <s v="Eugene Hildebrand"/>
    <s v="Home Office"/>
    <s v="United States"/>
    <s v="Troy"/>
    <s v="Ohio"/>
    <n v="45373"/>
    <x v="3"/>
    <s v="OFF-EN-10002312"/>
    <x v="1"/>
    <s v="Envelopes"/>
    <s v="#10 Self-Seal White Envelopes"/>
    <n v="8.8719999999999999"/>
    <n v="4"/>
    <n v="0"/>
    <n v="2.04"/>
    <n v="2"/>
    <x v="25"/>
    <n v="2"/>
    <x v="25"/>
  </r>
  <r>
    <n v="3674"/>
    <s v="CA-2017-104969"/>
    <d v="2017-04-08T00:00:00"/>
    <d v="2017-04-14T00:00:00"/>
    <s v="Standard Class"/>
    <s v="EH-14125"/>
    <s v="Eugene Hildebrand"/>
    <s v="Home Office"/>
    <s v="United States"/>
    <s v="Troy"/>
    <s v="Ohio"/>
    <n v="45373"/>
    <x v="3"/>
    <s v="OFF-BI-10004224"/>
    <x v="1"/>
    <s v="Binders"/>
    <s v="Catalog Binders with Expanding Posts"/>
    <n v="121.104"/>
    <n v="10"/>
    <n v="0.2"/>
    <n v="39.96"/>
    <n v="2"/>
    <x v="25"/>
    <n v="2"/>
    <x v="25"/>
  </r>
  <r>
    <n v="3675"/>
    <s v="CA-2018-154109"/>
    <d v="2018-11-06T00:00:00"/>
    <d v="2018-11-11T00:00:00"/>
    <s v="Standard Class"/>
    <s v="ML-17410"/>
    <s v="Maris LaWare"/>
    <s v="Consumer"/>
    <s v="United States"/>
    <s v="Philadelphia"/>
    <s v="Pennsylvania"/>
    <n v="19143"/>
    <x v="3"/>
    <s v="FUR-CH-10003774"/>
    <x v="0"/>
    <s v="Chairs"/>
    <s v="Global Wood Trimmed Manager's Task Chair, Khaki"/>
    <n v="127.372"/>
    <n v="1"/>
    <n v="0.2"/>
    <n v="10.19"/>
    <n v="2"/>
    <x v="23"/>
    <n v="4"/>
    <x v="23"/>
  </r>
  <r>
    <n v="3676"/>
    <s v="CA-2018-154109"/>
    <d v="2018-11-06T00:00:00"/>
    <d v="2018-11-11T00:00:00"/>
    <s v="Standard Class"/>
    <s v="ML-17410"/>
    <s v="Maris LaWare"/>
    <s v="Consumer"/>
    <s v="United States"/>
    <s v="Philadelphia"/>
    <s v="Pennsylvania"/>
    <n v="19143"/>
    <x v="3"/>
    <s v="OFF-PA-10000157"/>
    <x v="1"/>
    <s v="Paper"/>
    <s v="Xerox 191"/>
    <n v="47.951999999999998"/>
    <n v="4"/>
    <n v="0.3"/>
    <n v="-14.87"/>
    <n v="2"/>
    <x v="23"/>
    <n v="4"/>
    <x v="23"/>
  </r>
  <r>
    <n v="3677"/>
    <s v="CA-2016-156440"/>
    <d v="2016-12-05T00:00:00"/>
    <d v="2016-12-09T00:00:00"/>
    <s v="Standard Class"/>
    <s v="MH-17620"/>
    <s v="Matt Hagelstein"/>
    <s v="Corporate"/>
    <s v="United States"/>
    <s v="San Diego"/>
    <s v="California"/>
    <n v="92105"/>
    <x v="1"/>
    <s v="FUR-FU-10004090"/>
    <x v="0"/>
    <s v="Furnishings"/>
    <s v="Executive Impressions 14&quot; Contract Wall Clock"/>
    <n v="44.46"/>
    <n v="3"/>
    <n v="0.3"/>
    <n v="-10.67"/>
    <n v="1"/>
    <x v="14"/>
    <n v="4"/>
    <x v="14"/>
  </r>
  <r>
    <n v="3678"/>
    <s v="CA-2016-132626"/>
    <d v="2016-07-09T00:00:00"/>
    <d v="2016-07-14T00:00:00"/>
    <s v="Standard Class"/>
    <s v="BT-11680"/>
    <s v="Brian Thompson"/>
    <s v="Consumer"/>
    <s v="United States"/>
    <s v="Clinton"/>
    <s v="Maryland"/>
    <n v="20735"/>
    <x v="3"/>
    <s v="OFF-FA-10002763"/>
    <x v="1"/>
    <s v="Fasteners"/>
    <s v="Advantus Map Pennant Flags and Round Head Tacks"/>
    <n v="15.8"/>
    <n v="6"/>
    <n v="0.2"/>
    <n v="3"/>
    <n v="9"/>
    <x v="38"/>
    <n v="3"/>
    <x v="38"/>
  </r>
  <r>
    <n v="3679"/>
    <s v="CA-2016-132626"/>
    <d v="2016-07-09T00:00:00"/>
    <d v="2016-07-14T00:00:00"/>
    <s v="Standard Class"/>
    <s v="BT-11680"/>
    <s v="Brian Thompson"/>
    <s v="Consumer"/>
    <s v="United States"/>
    <s v="Clinton"/>
    <s v="Maryland"/>
    <n v="20735"/>
    <x v="3"/>
    <s v="TEC-MA-10002428"/>
    <x v="2"/>
    <s v="Machines"/>
    <s v="Fellowes Powershred HS-440 4-Sheet High Security Shredder"/>
    <n v="464.97"/>
    <n v="8"/>
    <n v="0"/>
    <n v="148.79"/>
    <n v="9"/>
    <x v="38"/>
    <n v="3"/>
    <x v="38"/>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n v="181.96"/>
    <n v="2"/>
    <n v="0.1"/>
    <n v="32.75"/>
    <n v="9"/>
    <x v="38"/>
    <n v="3"/>
    <x v="38"/>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n v="12.39"/>
    <n v="1"/>
    <n v="0"/>
    <n v="4.09"/>
    <n v="9"/>
    <x v="38"/>
    <n v="3"/>
    <x v="38"/>
  </r>
  <r>
    <n v="3682"/>
    <s v="CA-2016-132626"/>
    <d v="2016-07-09T00:00:00"/>
    <d v="2016-07-14T00:00:00"/>
    <s v="Standard Class"/>
    <s v="BT-11680"/>
    <s v="Brian Thompson"/>
    <s v="Consumer"/>
    <s v="United States"/>
    <s v="Clinton"/>
    <s v="Maryland"/>
    <n v="20735"/>
    <x v="3"/>
    <s v="OFF-BI-10002854"/>
    <x v="1"/>
    <s v="Binders"/>
    <s v="Performers Binder/Pad Holder, Black"/>
    <n v="84.09"/>
    <n v="6"/>
    <n v="0.2"/>
    <n v="15.14"/>
    <n v="9"/>
    <x v="38"/>
    <n v="3"/>
    <x v="38"/>
  </r>
  <r>
    <n v="3683"/>
    <s v="CA-2016-132626"/>
    <d v="2016-07-09T00:00:00"/>
    <d v="2016-07-14T00:00:00"/>
    <s v="Standard Class"/>
    <s v="BT-11680"/>
    <s v="Brian Thompson"/>
    <s v="Consumer"/>
    <s v="United States"/>
    <s v="Clinton"/>
    <s v="Maryland"/>
    <n v="20735"/>
    <x v="3"/>
    <s v="OFF-AR-10002987"/>
    <x v="1"/>
    <s v="Art"/>
    <s v="Prismacolor Color Pencil Set"/>
    <n v="79.36"/>
    <n v="9"/>
    <n v="0.3"/>
    <n v="-19.05"/>
    <n v="9"/>
    <x v="38"/>
    <n v="3"/>
    <x v="38"/>
  </r>
  <r>
    <n v="3684"/>
    <s v="CA-2016-132626"/>
    <d v="2016-07-09T00:00:00"/>
    <d v="2016-07-14T00:00:00"/>
    <s v="Standard Class"/>
    <s v="BT-11680"/>
    <s v="Brian Thompson"/>
    <s v="Consumer"/>
    <s v="United States"/>
    <s v="Clinton"/>
    <s v="Maryland"/>
    <n v="20735"/>
    <x v="3"/>
    <s v="OFF-BI-10004001"/>
    <x v="1"/>
    <s v="Binders"/>
    <s v="GBC Recycled VeloBinder Covers"/>
    <n v="153.36000000000001"/>
    <n v="3"/>
    <n v="0.2"/>
    <n v="18.399999999999999"/>
    <n v="9"/>
    <x v="38"/>
    <n v="3"/>
    <x v="38"/>
  </r>
  <r>
    <n v="3685"/>
    <s v="CA-2016-132626"/>
    <d v="2016-07-09T00:00:00"/>
    <d v="2016-07-14T00:00:00"/>
    <s v="Standard Class"/>
    <s v="BT-11680"/>
    <s v="Brian Thompson"/>
    <s v="Consumer"/>
    <s v="United States"/>
    <s v="Clinton"/>
    <s v="Maryland"/>
    <n v="20735"/>
    <x v="3"/>
    <s v="OFF-BI-10001634"/>
    <x v="1"/>
    <s v="Binders"/>
    <s v="Wilson Jones Active Use Binders"/>
    <n v="43.68"/>
    <n v="9"/>
    <n v="0.1"/>
    <n v="10.48"/>
    <n v="9"/>
    <x v="38"/>
    <n v="3"/>
    <x v="38"/>
  </r>
  <r>
    <n v="3686"/>
    <s v="CA-2016-132626"/>
    <d v="2016-07-09T00:00:00"/>
    <d v="2016-07-14T00:00:00"/>
    <s v="Standard Class"/>
    <s v="BT-11680"/>
    <s v="Brian Thompson"/>
    <s v="Consumer"/>
    <s v="United States"/>
    <s v="Clinton"/>
    <s v="Maryland"/>
    <n v="20735"/>
    <x v="3"/>
    <s v="OFF-ST-10003722"/>
    <x v="1"/>
    <s v="Storage"/>
    <s v="Project Tote Personal File"/>
    <n v="98.21"/>
    <n v="1"/>
    <n v="0"/>
    <n v="34.369999999999997"/>
    <n v="9"/>
    <x v="38"/>
    <n v="3"/>
    <x v="38"/>
  </r>
  <r>
    <n v="3687"/>
    <s v="CA-2017-102792"/>
    <d v="2017-12-13T00:00:00"/>
    <d v="2017-12-19T00:00:00"/>
    <s v="Standard Class"/>
    <s v="JC-15340"/>
    <s v="Jasper Cacioppo"/>
    <s v="Consumer"/>
    <s v="United States"/>
    <s v="Riverside"/>
    <s v="California"/>
    <n v="92503"/>
    <x v="1"/>
    <s v="OFF-AR-10004757"/>
    <x v="1"/>
    <s v="Art"/>
    <s v="Crayola Colored Pencils"/>
    <n v="9.84"/>
    <n v="4"/>
    <n v="0.2"/>
    <n v="1.57"/>
    <n v="1"/>
    <x v="5"/>
    <n v="4"/>
    <x v="5"/>
  </r>
  <r>
    <n v="3688"/>
    <s v="CA-2017-108567"/>
    <d v="2017-05-20T00:00:00"/>
    <d v="2017-05-24T00:00:00"/>
    <s v="Standard Class"/>
    <s v="DB-13210"/>
    <s v="Dean Braden"/>
    <s v="Consumer"/>
    <s v="United States"/>
    <s v="Port Saint Lucie"/>
    <s v="Florida"/>
    <n v="34952"/>
    <x v="0"/>
    <s v="OFF-BI-10004140"/>
    <x v="1"/>
    <s v="Binders"/>
    <s v="Avery Non-Stick Binders"/>
    <n v="2.694"/>
    <n v="6"/>
    <n v="0.2"/>
    <n v="0.3"/>
    <n v="1"/>
    <x v="35"/>
    <n v="2"/>
    <x v="35"/>
  </r>
  <r>
    <n v="3689"/>
    <s v="CA-2018-140760"/>
    <d v="2018-06-02T00:00:00"/>
    <d v="2018-06-05T00:00:00"/>
    <s v="Second Class"/>
    <s v="DO-13435"/>
    <s v="Denny Ordway"/>
    <s v="Consumer"/>
    <s v="United States"/>
    <s v="Mesa"/>
    <s v="Arizona"/>
    <n v="85204"/>
    <x v="1"/>
    <s v="OFF-PA-10002479"/>
    <x v="1"/>
    <s v="Paper"/>
    <s v="Xerox 4200 Series MultiUse Premium Copy Paper (20Lb. and 84 Bright)"/>
    <n v="25.344000000000001"/>
    <n v="4"/>
    <n v="0"/>
    <n v="4.0599999999999996"/>
    <n v="2"/>
    <x v="27"/>
    <n v="2"/>
    <x v="27"/>
  </r>
  <r>
    <n v="3690"/>
    <s v="CA-2018-140760"/>
    <d v="2018-06-02T00:00:00"/>
    <d v="2018-06-05T00:00:00"/>
    <s v="Second Class"/>
    <s v="DO-13435"/>
    <s v="Denny Ordway"/>
    <s v="Consumer"/>
    <s v="United States"/>
    <s v="Mesa"/>
    <s v="Arizona"/>
    <n v="85204"/>
    <x v="1"/>
    <s v="OFF-EN-10001141"/>
    <x v="1"/>
    <s v="Envelopes"/>
    <s v="Manila Recycled Extra-Heavyweight Clasp Envelopes, 6&quot; x 9&quot;"/>
    <n v="43.92"/>
    <n v="8"/>
    <n v="0"/>
    <n v="13.18"/>
    <n v="2"/>
    <x v="27"/>
    <n v="2"/>
    <x v="27"/>
  </r>
  <r>
    <n v="3691"/>
    <s v="US-2016-131359"/>
    <d v="2016-10-30T00:00:00"/>
    <d v="2016-11-02T00:00:00"/>
    <s v="Second Class"/>
    <s v="FA-14230"/>
    <s v="Frank Atkinson"/>
    <s v="Corporate"/>
    <s v="United States"/>
    <s v="Denver"/>
    <s v="Colorado"/>
    <n v="80219"/>
    <x v="1"/>
    <s v="TEC-MA-10000597"/>
    <x v="2"/>
    <s v="Machines"/>
    <s v="Lexmark S315 Color Inkjet Printer"/>
    <n v="59.994"/>
    <n v="7"/>
    <n v="0.3"/>
    <n v="-3.6"/>
    <n v="4"/>
    <x v="2"/>
    <n v="4"/>
    <x v="2"/>
  </r>
  <r>
    <n v="3692"/>
    <s v="US-2016-131359"/>
    <d v="2016-10-30T00:00:00"/>
    <d v="2016-11-02T00:00:00"/>
    <s v="Second Class"/>
    <s v="FA-14230"/>
    <s v="Frank Atkinson"/>
    <s v="Corporate"/>
    <s v="United States"/>
    <s v="Denver"/>
    <s v="Colorado"/>
    <n v="80219"/>
    <x v="1"/>
    <s v="TEC-CO-10001571"/>
    <x v="2"/>
    <s v="Copiers"/>
    <s v="Sharp 1540cs Digital Laser Copier"/>
    <n v="439.99200000000002"/>
    <n v="5"/>
    <n v="0"/>
    <n v="145.19999999999999"/>
    <n v="4"/>
    <x v="2"/>
    <n v="4"/>
    <x v="2"/>
  </r>
  <r>
    <n v="3693"/>
    <s v="US-2016-131359"/>
    <d v="2016-10-30T00:00:00"/>
    <d v="2016-11-02T00:00:00"/>
    <s v="Second Class"/>
    <s v="FA-14230"/>
    <s v="Frank Atkinson"/>
    <s v="Corporate"/>
    <s v="United States"/>
    <s v="Denver"/>
    <s v="Colorado"/>
    <n v="80219"/>
    <x v="1"/>
    <s v="TEC-PH-10004531"/>
    <x v="2"/>
    <s v="Phones"/>
    <s v="OtterBox Commuter Series Case - iPhone 5 &amp; 5s"/>
    <n v="87.96"/>
    <n v="4"/>
    <n v="0.2"/>
    <n v="7.92"/>
    <n v="4"/>
    <x v="2"/>
    <n v="4"/>
    <x v="2"/>
  </r>
  <r>
    <n v="3694"/>
    <s v="US-2016-131359"/>
    <d v="2016-10-30T00:00:00"/>
    <d v="2016-11-02T00:00:00"/>
    <s v="Second Class"/>
    <s v="FA-14230"/>
    <s v="Frank Atkinson"/>
    <s v="Corporate"/>
    <s v="United States"/>
    <s v="Denver"/>
    <s v="Colorado"/>
    <n v="80219"/>
    <x v="1"/>
    <s v="FUR-FU-10003026"/>
    <x v="0"/>
    <s v="Furnishings"/>
    <s v="Eldon Regeneration Recycled Desk Accessories, Black"/>
    <n v="15.488"/>
    <n v="4"/>
    <n v="0"/>
    <n v="4.6500000000000004"/>
    <n v="4"/>
    <x v="2"/>
    <n v="4"/>
    <x v="2"/>
  </r>
  <r>
    <n v="3695"/>
    <s v="CA-2017-142097"/>
    <d v="2017-10-15T00:00:00"/>
    <d v="2017-10-20T00:00:00"/>
    <s v="Standard Class"/>
    <s v="QJ-19255"/>
    <s v="Quincy Jones"/>
    <s v="Corporate"/>
    <s v="United States"/>
    <s v="Springfield"/>
    <s v="Virginia"/>
    <n v="22153"/>
    <x v="0"/>
    <s v="OFF-BI-10002082"/>
    <x v="1"/>
    <s v="Binders"/>
    <s v="GBC Twin Loop Wire Binding Elements"/>
    <n v="232.96"/>
    <n v="10"/>
    <n v="0"/>
    <n v="39.6"/>
    <n v="3"/>
    <x v="32"/>
    <n v="4"/>
    <x v="32"/>
  </r>
  <r>
    <n v="3696"/>
    <s v="CA-2017-142097"/>
    <d v="2017-10-15T00:00:00"/>
    <d v="2017-10-20T00:00:00"/>
    <s v="Standard Class"/>
    <s v="QJ-19255"/>
    <s v="Quincy Jones"/>
    <s v="Corporate"/>
    <s v="United States"/>
    <s v="Springfield"/>
    <s v="Virginia"/>
    <n v="22153"/>
    <x v="0"/>
    <s v="OFF-EN-10002312"/>
    <x v="1"/>
    <s v="Envelopes"/>
    <s v="#10 Self-Seal White Envelopes"/>
    <n v="66.540000000000006"/>
    <n v="3"/>
    <n v="0.3"/>
    <n v="-23.29"/>
    <n v="3"/>
    <x v="32"/>
    <n v="4"/>
    <x v="32"/>
  </r>
  <r>
    <n v="3697"/>
    <s v="CA-2017-142097"/>
    <d v="2017-10-15T00:00:00"/>
    <d v="2017-10-20T00:00:00"/>
    <s v="Standard Class"/>
    <s v="QJ-19255"/>
    <s v="Quincy Jones"/>
    <s v="Corporate"/>
    <s v="United States"/>
    <s v="Springfield"/>
    <s v="Virginia"/>
    <n v="22153"/>
    <x v="0"/>
    <s v="OFF-AP-10000696"/>
    <x v="1"/>
    <s v="Appliances"/>
    <s v="Holmes Odor Grabber"/>
    <n v="43.26"/>
    <n v="3"/>
    <n v="0.1"/>
    <n v="3.46"/>
    <n v="3"/>
    <x v="32"/>
    <n v="4"/>
    <x v="32"/>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n v="141.96"/>
    <n v="3"/>
    <n v="0.3"/>
    <n v="-22.71"/>
    <n v="1"/>
    <x v="6"/>
    <n v="4"/>
    <x v="6"/>
  </r>
  <r>
    <n v="3699"/>
    <s v="CA-2015-140039"/>
    <d v="2015-09-13T00:00:00"/>
    <d v="2015-09-17T00:00:00"/>
    <s v="Standard Class"/>
    <s v="ON-18715"/>
    <s v="Odella Nelson"/>
    <s v="Corporate"/>
    <s v="United States"/>
    <s v="Tempe"/>
    <s v="Arizona"/>
    <n v="85281"/>
    <x v="1"/>
    <s v="OFF-ST-10001034"/>
    <x v="1"/>
    <s v="Storage"/>
    <s v="Eldon File Chest Portable File"/>
    <n v="79.400000000000006"/>
    <n v="7"/>
    <n v="0.3"/>
    <n v="-15.09"/>
    <n v="1"/>
    <x v="30"/>
    <n v="3"/>
    <x v="30"/>
  </r>
  <r>
    <n v="3700"/>
    <s v="CA-2018-160416"/>
    <d v="2018-11-13T00:00:00"/>
    <d v="2018-11-18T00:00:00"/>
    <s v="Second Class"/>
    <s v="AD-10180"/>
    <s v="Alan Dominguez"/>
    <s v="Home Office"/>
    <s v="United States"/>
    <s v="Yonkers"/>
    <s v="New York"/>
    <n v="10701"/>
    <x v="3"/>
    <s v="TEC-AC-10004114"/>
    <x v="2"/>
    <s v="Accessories"/>
    <s v="KeyTronicÂ 6101 Series -Â KeyboardÂ - Black"/>
    <n v="163.96"/>
    <n v="6"/>
    <n v="0.1"/>
    <n v="57.39"/>
    <n v="1"/>
    <x v="23"/>
    <n v="4"/>
    <x v="23"/>
  </r>
  <r>
    <n v="3701"/>
    <s v="CA-2018-169411"/>
    <d v="2018-12-24T00:00:00"/>
    <d v="2018-12-29T00:00:00"/>
    <s v="Standard Class"/>
    <s v="AC-10615"/>
    <s v="Ann Chong"/>
    <s v="Corporate"/>
    <s v="United States"/>
    <s v="Rochester"/>
    <s v="New York"/>
    <n v="14609"/>
    <x v="3"/>
    <s v="FUR-FU-10001602"/>
    <x v="0"/>
    <s v="Furnishings"/>
    <s v="Eldon Delta Triangular Chair Mat, 52&quot; x 58&quot;, Clear"/>
    <n v="37.93"/>
    <n v="2"/>
    <n v="0"/>
    <n v="2.66"/>
    <n v="1"/>
    <x v="22"/>
    <n v="4"/>
    <x v="22"/>
  </r>
  <r>
    <n v="3702"/>
    <s v="CA-2017-126543"/>
    <d v="2017-01-09T00:00:00"/>
    <d v="2017-01-13T00:00:00"/>
    <s v="Second Class"/>
    <s v="MF-17665"/>
    <s v="Maureen Fritzler"/>
    <s v="Corporate"/>
    <s v="United States"/>
    <s v="Toledo"/>
    <s v="Ohio"/>
    <n v="43615"/>
    <x v="3"/>
    <s v="FUR-FU-10002445"/>
    <x v="0"/>
    <s v="Furnishings"/>
    <s v="DAX Two-Tone Rosewood/Black Document Frame, Desktop, 5 x 7"/>
    <n v="15.167999999999999"/>
    <n v="2"/>
    <n v="0"/>
    <n v="1.52"/>
    <n v="1"/>
    <x v="12"/>
    <n v="1"/>
    <x v="12"/>
  </r>
  <r>
    <n v="3703"/>
    <s v="CA-2016-104941"/>
    <d v="2016-06-13T00:00:00"/>
    <d v="2016-06-19T00:00:00"/>
    <s v="Standard Class"/>
    <s v="DH-13075"/>
    <s v="Dave Hallsten"/>
    <s v="Corporate"/>
    <s v="United States"/>
    <s v="Decatur"/>
    <s v="Alabama"/>
    <n v="35601"/>
    <x v="0"/>
    <s v="OFF-AR-10004269"/>
    <x v="1"/>
    <s v="Art"/>
    <s v="Newell 31"/>
    <n v="24.78"/>
    <n v="7"/>
    <n v="0.2"/>
    <n v="2.97"/>
    <n v="4"/>
    <x v="40"/>
    <n v="2"/>
    <x v="40"/>
  </r>
  <r>
    <n v="3704"/>
    <s v="CA-2016-104941"/>
    <d v="2016-06-13T00:00:00"/>
    <d v="2016-06-19T00:00:00"/>
    <s v="Standard Class"/>
    <s v="DH-13075"/>
    <s v="Dave Hallsten"/>
    <s v="Corporate"/>
    <s v="United States"/>
    <s v="Decatur"/>
    <s v="Alabama"/>
    <n v="35601"/>
    <x v="0"/>
    <s v="OFF-BI-10001249"/>
    <x v="1"/>
    <s v="Binders"/>
    <s v="Avery Heavy-Duty EZD View Binder with Locking Rings"/>
    <n v="19.14"/>
    <n v="10"/>
    <n v="0"/>
    <n v="3.83"/>
    <n v="4"/>
    <x v="40"/>
    <n v="2"/>
    <x v="40"/>
  </r>
  <r>
    <n v="3705"/>
    <s v="CA-2016-104941"/>
    <d v="2016-06-13T00:00:00"/>
    <d v="2016-06-19T00:00:00"/>
    <s v="Standard Class"/>
    <s v="DH-13075"/>
    <s v="Dave Hallsten"/>
    <s v="Corporate"/>
    <s v="United States"/>
    <s v="Decatur"/>
    <s v="Alabama"/>
    <n v="35601"/>
    <x v="0"/>
    <s v="TEC-CO-10004202"/>
    <x v="2"/>
    <s v="Copiers"/>
    <s v="Brother DCP1000 Digital 3 in 1 Multifunction Machine"/>
    <n v="899.97"/>
    <n v="6"/>
    <n v="0"/>
    <n v="242.99"/>
    <n v="4"/>
    <x v="40"/>
    <n v="2"/>
    <x v="40"/>
  </r>
  <r>
    <n v="3706"/>
    <s v="CA-2016-104941"/>
    <d v="2016-06-13T00:00:00"/>
    <d v="2016-06-19T00:00:00"/>
    <s v="Standard Class"/>
    <s v="DH-13075"/>
    <s v="Dave Hallsten"/>
    <s v="Corporate"/>
    <s v="United States"/>
    <s v="Decatur"/>
    <s v="Alabama"/>
    <n v="35601"/>
    <x v="0"/>
    <s v="OFF-PA-10003363"/>
    <x v="1"/>
    <s v="Paper"/>
    <s v="Xerox 204"/>
    <n v="32.4"/>
    <n v="4"/>
    <n v="0.2"/>
    <n v="10.69"/>
    <n v="4"/>
    <x v="40"/>
    <n v="2"/>
    <x v="40"/>
  </r>
  <r>
    <n v="3707"/>
    <s v="CA-2018-160087"/>
    <d v="2018-03-18T00:00:00"/>
    <d v="2018-03-22T00:00:00"/>
    <s v="Standard Class"/>
    <s v="EN-13780"/>
    <s v="Edward Nazzal"/>
    <s v="Consumer"/>
    <s v="United States"/>
    <s v="Dallas"/>
    <s v="Texas"/>
    <n v="75220"/>
    <x v="2"/>
    <s v="OFF-AR-10001915"/>
    <x v="1"/>
    <s v="Art"/>
    <s v="Peel-Off China Markers"/>
    <n v="23.832000000000001"/>
    <n v="9"/>
    <n v="0"/>
    <n v="3.34"/>
    <n v="1"/>
    <x v="42"/>
    <n v="1"/>
    <x v="42"/>
  </r>
  <r>
    <n v="3708"/>
    <s v="CA-2015-120544"/>
    <d v="2015-11-23T00:00:00"/>
    <d v="2015-11-27T00:00:00"/>
    <s v="Standard Class"/>
    <s v="SS-20140"/>
    <s v="Saphhira Shifley"/>
    <s v="Corporate"/>
    <s v="United States"/>
    <s v="Mesquite"/>
    <s v="Texas"/>
    <n v="75150"/>
    <x v="2"/>
    <s v="FUR-FU-10001940"/>
    <x v="0"/>
    <s v="Furnishings"/>
    <s v="Staple-based wall hangings"/>
    <n v="6.3680000000000003"/>
    <n v="8"/>
    <n v="0"/>
    <n v="0.96"/>
    <n v="3"/>
    <x v="7"/>
    <n v="4"/>
    <x v="7"/>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n v="34.176000000000002"/>
    <n v="9"/>
    <n v="0.1"/>
    <n v="10.59"/>
    <n v="3"/>
    <x v="7"/>
    <n v="4"/>
    <x v="7"/>
  </r>
  <r>
    <n v="3710"/>
    <s v="CA-2015-120544"/>
    <d v="2015-11-23T00:00:00"/>
    <d v="2015-11-27T00:00:00"/>
    <s v="Standard Class"/>
    <s v="SS-20140"/>
    <s v="Saphhira Shifley"/>
    <s v="Corporate"/>
    <s v="United States"/>
    <s v="Mesquite"/>
    <s v="Texas"/>
    <n v="75150"/>
    <x v="2"/>
    <s v="TEC-AC-10003709"/>
    <x v="2"/>
    <s v="Accessories"/>
    <s v="Maxell 4.7GB DVD-R 5/Pack"/>
    <n v="5.5439999999999996"/>
    <n v="1"/>
    <n v="0"/>
    <n v="0.94"/>
    <n v="3"/>
    <x v="7"/>
    <n v="4"/>
    <x v="7"/>
  </r>
  <r>
    <n v="3711"/>
    <s v="CA-2018-113670"/>
    <d v="2018-10-15T00:00:00"/>
    <d v="2018-10-17T00:00:00"/>
    <s v="First Class"/>
    <s v="RS-19765"/>
    <s v="Roland Schwarz"/>
    <s v="Corporate"/>
    <s v="United States"/>
    <s v="Los Angeles"/>
    <s v="California"/>
    <n v="90045"/>
    <x v="1"/>
    <s v="FUR-TA-10001705"/>
    <x v="0"/>
    <s v="Tables"/>
    <s v="Bush Advantage Collection Round Conference Table"/>
    <n v="510.24"/>
    <n v="1"/>
    <n v="0.2"/>
    <n v="127.56"/>
    <n v="2"/>
    <x v="13"/>
    <n v="4"/>
    <x v="13"/>
  </r>
  <r>
    <n v="3712"/>
    <s v="CA-2018-113670"/>
    <d v="2018-10-15T00:00:00"/>
    <d v="2018-10-17T00:00:00"/>
    <s v="First Class"/>
    <s v="RS-19765"/>
    <s v="Roland Schwarz"/>
    <s v="Corporate"/>
    <s v="United States"/>
    <s v="Los Angeles"/>
    <s v="California"/>
    <n v="90045"/>
    <x v="1"/>
    <s v="OFF-PA-10000675"/>
    <x v="1"/>
    <s v="Paper"/>
    <s v="Xerox 1919"/>
    <n v="204.95"/>
    <n v="5"/>
    <n v="0.3"/>
    <n v="-55.34"/>
    <n v="2"/>
    <x v="13"/>
    <n v="4"/>
    <x v="13"/>
  </r>
  <r>
    <n v="3713"/>
    <s v="CA-2018-166198"/>
    <d v="2018-04-21T00:00:00"/>
    <d v="2018-04-24T00:00:00"/>
    <s v="First Class"/>
    <s v="JW-15955"/>
    <s v="Joni Wasserman"/>
    <s v="Consumer"/>
    <s v="United States"/>
    <s v="Seattle"/>
    <s v="Washington"/>
    <n v="98103"/>
    <x v="1"/>
    <s v="TEC-AC-10000521"/>
    <x v="2"/>
    <s v="Accessories"/>
    <s v="Verbatim Slim CD and DVD Storage Cases, 50/Pack"/>
    <n v="11.54"/>
    <n v="2"/>
    <n v="0"/>
    <n v="2.31"/>
    <n v="2"/>
    <x v="4"/>
    <n v="2"/>
    <x v="4"/>
  </r>
  <r>
    <n v="3714"/>
    <s v="CA-2018-166198"/>
    <d v="2018-04-21T00:00:00"/>
    <d v="2018-04-24T00:00:00"/>
    <s v="First Class"/>
    <s v="JW-15955"/>
    <s v="Joni Wasserman"/>
    <s v="Consumer"/>
    <s v="United States"/>
    <s v="Seattle"/>
    <s v="Washington"/>
    <n v="98103"/>
    <x v="1"/>
    <s v="FUR-FU-10004622"/>
    <x v="0"/>
    <s v="Furnishings"/>
    <s v="Eldon Advantage Foldable Chair Mats for Low Pile Carpets"/>
    <n v="162.6"/>
    <n v="4"/>
    <n v="0.2"/>
    <n v="43.9"/>
    <n v="2"/>
    <x v="4"/>
    <n v="2"/>
    <x v="4"/>
  </r>
  <r>
    <n v="3715"/>
    <s v="CA-2015-135608"/>
    <d v="2015-12-08T00:00:00"/>
    <d v="2015-12-10T00:00:00"/>
    <s v="Second Class"/>
    <s v="JK-15625"/>
    <s v="Jim Karlsson"/>
    <s v="Consumer"/>
    <s v="United States"/>
    <s v="Olympia"/>
    <s v="Washington"/>
    <n v="98502"/>
    <x v="1"/>
    <s v="OFF-PA-10001954"/>
    <x v="1"/>
    <s v="Paper"/>
    <s v="Xerox 1964"/>
    <n v="45.68"/>
    <n v="6"/>
    <n v="0.1"/>
    <n v="4.1100000000000003"/>
    <n v="2"/>
    <x v="20"/>
    <n v="4"/>
    <x v="20"/>
  </r>
  <r>
    <n v="3716"/>
    <s v="CA-2015-135608"/>
    <d v="2015-12-08T00:00:00"/>
    <d v="2015-12-10T00:00:00"/>
    <s v="Second Class"/>
    <s v="JK-15625"/>
    <s v="Jim Karlsson"/>
    <s v="Consumer"/>
    <s v="United States"/>
    <s v="Olympia"/>
    <s v="Washington"/>
    <n v="98502"/>
    <x v="1"/>
    <s v="FUR-CH-10002602"/>
    <x v="0"/>
    <s v="Chairs"/>
    <s v="DMI Arturo Collection Mission-style Design Wood Chair"/>
    <n v="603.91999999999996"/>
    <n v="5"/>
    <n v="0.3"/>
    <n v="-187.22"/>
    <n v="2"/>
    <x v="20"/>
    <n v="4"/>
    <x v="20"/>
  </r>
  <r>
    <n v="3717"/>
    <s v="CA-2018-144568"/>
    <d v="2018-05-29T00:00:00"/>
    <d v="2018-06-02T00:00:00"/>
    <s v="Standard Class"/>
    <s v="JO-15550"/>
    <s v="Jesus Ocampo"/>
    <s v="Home Office"/>
    <s v="United States"/>
    <s v="Omaha"/>
    <s v="Nebraska"/>
    <n v="68104"/>
    <x v="2"/>
    <s v="OFF-FA-10004395"/>
    <x v="1"/>
    <s v="Fasteners"/>
    <s v="Plymouth Boxed Rubber Bands by Plymouth"/>
    <n v="23.55"/>
    <n v="7"/>
    <n v="0.1"/>
    <n v="6.59"/>
    <n v="1"/>
    <x v="24"/>
    <n v="2"/>
    <x v="24"/>
  </r>
  <r>
    <n v="3718"/>
    <s v="CA-2017-142370"/>
    <d v="2017-09-19T00:00:00"/>
    <d v="2017-09-23T00:00:00"/>
    <s v="Standard Class"/>
    <s v="TP-21130"/>
    <s v="Theone Pippenger"/>
    <s v="Consumer"/>
    <s v="United States"/>
    <s v="Columbus"/>
    <s v="Georgia"/>
    <n v="31907"/>
    <x v="0"/>
    <s v="OFF-SU-10003002"/>
    <x v="1"/>
    <s v="Supplies"/>
    <s v="Letter Slitter"/>
    <n v="5.04"/>
    <n v="2"/>
    <n v="0.2"/>
    <n v="1.26"/>
    <n v="2"/>
    <x v="21"/>
    <n v="3"/>
    <x v="21"/>
  </r>
  <r>
    <n v="3719"/>
    <s v="CA-2017-142370"/>
    <d v="2017-09-19T00:00:00"/>
    <d v="2017-09-23T00:00:00"/>
    <s v="Standard Class"/>
    <s v="TP-21130"/>
    <s v="Theone Pippenger"/>
    <s v="Consumer"/>
    <s v="United States"/>
    <s v="Columbus"/>
    <s v="Georgia"/>
    <n v="31907"/>
    <x v="0"/>
    <s v="TEC-AC-10002926"/>
    <x v="2"/>
    <s v="Accessories"/>
    <s v="Logitech Wireless Marathon Mouse M705"/>
    <n v="249.95"/>
    <n v="7"/>
    <n v="0.3"/>
    <n v="-22.5"/>
    <n v="2"/>
    <x v="21"/>
    <n v="3"/>
    <x v="21"/>
  </r>
  <r>
    <n v="3720"/>
    <s v="CA-2017-105900"/>
    <d v="2017-09-17T00:00:00"/>
    <d v="2017-09-23T00:00:00"/>
    <s v="Standard Class"/>
    <s v="BS-11590"/>
    <s v="Brendan Sweed"/>
    <s v="Corporate"/>
    <s v="United States"/>
    <s v="Columbus"/>
    <s v="Indiana"/>
    <n v="47201"/>
    <x v="2"/>
    <s v="OFF-AR-10002656"/>
    <x v="1"/>
    <s v="Art"/>
    <s v="Sanford Liquid Accent Highlighters"/>
    <n v="33.4"/>
    <n v="8"/>
    <n v="0.3"/>
    <n v="-3.01"/>
    <n v="1"/>
    <x v="21"/>
    <n v="3"/>
    <x v="21"/>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n v="18.920000000000002"/>
    <n v="1"/>
    <n v="0.1"/>
    <n v="6.24"/>
    <n v="2"/>
    <x v="5"/>
    <n v="4"/>
    <x v="5"/>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n v="15.42"/>
    <n v="1"/>
    <n v="0.2"/>
    <n v="1.39"/>
    <n v="2"/>
    <x v="5"/>
    <n v="4"/>
    <x v="5"/>
  </r>
  <r>
    <n v="3723"/>
    <s v="CA-2018-144036"/>
    <d v="2018-11-22T00:00:00"/>
    <d v="2018-11-26T00:00:00"/>
    <s v="Standard Class"/>
    <s v="FO-14305"/>
    <s v="Frank Olsen"/>
    <s v="Consumer"/>
    <s v="United States"/>
    <s v="Houston"/>
    <s v="Texas"/>
    <n v="77070"/>
    <x v="2"/>
    <s v="OFF-AR-10000122"/>
    <x v="1"/>
    <s v="Art"/>
    <s v="Newell 314"/>
    <n v="35.712000000000003"/>
    <n v="2"/>
    <n v="0"/>
    <n v="6.07"/>
    <n v="1"/>
    <x v="23"/>
    <n v="4"/>
    <x v="23"/>
  </r>
  <r>
    <n v="3724"/>
    <s v="US-2015-169789"/>
    <d v="2015-12-30T00:00:00"/>
    <d v="2016-01-04T00:00:00"/>
    <s v="Standard Class"/>
    <s v="MF-17665"/>
    <s v="Maureen Fritzler"/>
    <s v="Corporate"/>
    <s v="United States"/>
    <s v="Phoenix"/>
    <s v="Arizona"/>
    <n v="85023"/>
    <x v="1"/>
    <s v="OFF-BI-10004600"/>
    <x v="1"/>
    <s v="Binders"/>
    <s v="Ibico Ibimaster 300 Manual Binding System"/>
    <n v="551.98500000000001"/>
    <n v="9"/>
    <n v="0.1"/>
    <n v="176.64"/>
    <n v="1"/>
    <x v="20"/>
    <n v="4"/>
    <x v="20"/>
  </r>
  <r>
    <n v="3725"/>
    <s v="CA-2018-127264"/>
    <d v="2018-04-03T00:00:00"/>
    <d v="2018-04-05T00:00:00"/>
    <s v="First Class"/>
    <s v="SA-20830"/>
    <s v="Sue Ann Reed"/>
    <s v="Consumer"/>
    <s v="United States"/>
    <s v="Chicago"/>
    <s v="Illinois"/>
    <n v="60653"/>
    <x v="2"/>
    <s v="OFF-AR-10003045"/>
    <x v="1"/>
    <s v="Art"/>
    <s v="Prang Colored Pencils"/>
    <n v="7.056"/>
    <n v="8"/>
    <n v="0"/>
    <n v="0.85"/>
    <n v="1"/>
    <x v="4"/>
    <n v="2"/>
    <x v="4"/>
  </r>
  <r>
    <n v="3726"/>
    <s v="CA-2017-151512"/>
    <d v="2017-12-26T00:00:00"/>
    <d v="2018-01-02T00:00:00"/>
    <s v="Standard Class"/>
    <s v="SH-19975"/>
    <s v="Sally Hughsby"/>
    <s v="Corporate"/>
    <s v="United States"/>
    <s v="Denver"/>
    <s v="Colorado"/>
    <n v="80219"/>
    <x v="1"/>
    <s v="OFF-AP-10000252"/>
    <x v="1"/>
    <s v="Appliances"/>
    <s v="Harmony HEPA Quiet Air Purifiers"/>
    <n v="18.72"/>
    <n v="4"/>
    <n v="0.3"/>
    <n v="-2.4300000000000002"/>
    <n v="1"/>
    <x v="5"/>
    <n v="4"/>
    <x v="5"/>
  </r>
  <r>
    <n v="3727"/>
    <s v="CA-2017-165169"/>
    <d v="2017-06-05T00:00:00"/>
    <d v="2017-06-11T00:00:00"/>
    <s v="Standard Class"/>
    <s v="JL-15235"/>
    <s v="Janet Lee"/>
    <s v="Consumer"/>
    <s v="United States"/>
    <s v="Newark"/>
    <s v="Delaware"/>
    <n v="19711"/>
    <x v="3"/>
    <s v="OFF-ST-10001496"/>
    <x v="1"/>
    <s v="Storage"/>
    <s v="Standard Rollaway File with Lock"/>
    <n v="360.38"/>
    <n v="8"/>
    <n v="0.2"/>
    <n v="104.51"/>
    <n v="3"/>
    <x v="1"/>
    <n v="2"/>
    <x v="1"/>
  </r>
  <r>
    <n v="3728"/>
    <s v="CA-2017-165169"/>
    <d v="2017-06-05T00:00:00"/>
    <d v="2017-06-11T00:00:00"/>
    <s v="Standard Class"/>
    <s v="JL-15235"/>
    <s v="Janet Lee"/>
    <s v="Consumer"/>
    <s v="United States"/>
    <s v="Newark"/>
    <s v="Delaware"/>
    <n v="19711"/>
    <x v="3"/>
    <s v="OFF-AR-10000122"/>
    <x v="1"/>
    <s v="Art"/>
    <s v="Newell 314"/>
    <n v="11.16"/>
    <n v="1"/>
    <n v="0"/>
    <n v="1.23"/>
    <n v="3"/>
    <x v="1"/>
    <n v="2"/>
    <x v="1"/>
  </r>
  <r>
    <n v="3729"/>
    <s v="CA-2017-165169"/>
    <d v="2017-06-05T00:00:00"/>
    <d v="2017-06-11T00:00:00"/>
    <s v="Standard Class"/>
    <s v="JL-15235"/>
    <s v="Janet Lee"/>
    <s v="Consumer"/>
    <s v="United States"/>
    <s v="Newark"/>
    <s v="Delaware"/>
    <n v="19711"/>
    <x v="3"/>
    <s v="OFF-LA-10000407"/>
    <x v="1"/>
    <s v="Labels"/>
    <s v="Avery White Multi-Purpose Labels"/>
    <n v="14.94"/>
    <n v="6"/>
    <n v="0.1"/>
    <n v="1.2"/>
    <n v="3"/>
    <x v="1"/>
    <n v="2"/>
    <x v="1"/>
  </r>
  <r>
    <n v="3730"/>
    <s v="CA-2016-109575"/>
    <d v="2016-09-18T00:00:00"/>
    <d v="2016-09-23T00:00:00"/>
    <s v="Standard Class"/>
    <s v="KH-16630"/>
    <s v="Ken Heidel"/>
    <s v="Corporate"/>
    <s v="United States"/>
    <s v="Clinton"/>
    <s v="Maryland"/>
    <n v="20735"/>
    <x v="3"/>
    <s v="OFF-ST-10004950"/>
    <x v="1"/>
    <s v="Storage"/>
    <s v="Acco Perma 3000 Stacking Storage Drawers"/>
    <n v="41.96"/>
    <n v="6"/>
    <n v="0.3"/>
    <n v="-13.85"/>
    <n v="5"/>
    <x v="11"/>
    <n v="3"/>
    <x v="11"/>
  </r>
  <r>
    <n v="3731"/>
    <s v="CA-2016-109575"/>
    <d v="2016-09-18T00:00:00"/>
    <d v="2016-09-23T00:00:00"/>
    <s v="Standard Class"/>
    <s v="KH-16630"/>
    <s v="Ken Heidel"/>
    <s v="Corporate"/>
    <s v="United States"/>
    <s v="Clinton"/>
    <s v="Maryland"/>
    <n v="20735"/>
    <x v="3"/>
    <s v="OFF-ST-10004123"/>
    <x v="1"/>
    <s v="Storage"/>
    <s v="Safco Industrial Wire Shelving System"/>
    <n v="636.86"/>
    <n v="10"/>
    <n v="0.3"/>
    <n v="-159.22"/>
    <n v="5"/>
    <x v="11"/>
    <n v="3"/>
    <x v="11"/>
  </r>
  <r>
    <n v="3732"/>
    <s v="CA-2016-109575"/>
    <d v="2016-09-18T00:00:00"/>
    <d v="2016-09-23T00:00:00"/>
    <s v="Standard Class"/>
    <s v="KH-16630"/>
    <s v="Ken Heidel"/>
    <s v="Corporate"/>
    <s v="United States"/>
    <s v="Clinton"/>
    <s v="Maryland"/>
    <n v="20735"/>
    <x v="3"/>
    <s v="TEC-PH-10000730"/>
    <x v="2"/>
    <s v="Phones"/>
    <s v="Samsung Galaxy S4 Active"/>
    <n v="499.99"/>
    <n v="8"/>
    <n v="0.1"/>
    <n v="130"/>
    <n v="5"/>
    <x v="11"/>
    <n v="3"/>
    <x v="11"/>
  </r>
  <r>
    <n v="3733"/>
    <s v="CA-2016-109575"/>
    <d v="2016-09-18T00:00:00"/>
    <d v="2016-09-23T00:00:00"/>
    <s v="Standard Class"/>
    <s v="KH-16630"/>
    <s v="Ken Heidel"/>
    <s v="Corporate"/>
    <s v="United States"/>
    <s v="Clinton"/>
    <s v="Maryland"/>
    <n v="20735"/>
    <x v="3"/>
    <s v="TEC-PH-10000895"/>
    <x v="2"/>
    <s v="Phones"/>
    <s v="Polycom VVX 310 VoIP phone"/>
    <n v="1259.93"/>
    <n v="9"/>
    <n v="0.1"/>
    <n v="176.39"/>
    <n v="5"/>
    <x v="11"/>
    <n v="3"/>
    <x v="11"/>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n v="65.08"/>
    <n v="9"/>
    <n v="0.3"/>
    <n v="-17.57"/>
    <n v="5"/>
    <x v="11"/>
    <n v="3"/>
    <x v="11"/>
  </r>
  <r>
    <n v="3735"/>
    <s v="CA-2018-168193"/>
    <d v="2018-03-06T00:00:00"/>
    <d v="2018-03-11T00:00:00"/>
    <s v="Second Class"/>
    <s v="RM-19750"/>
    <s v="Roland Murray"/>
    <s v="Consumer"/>
    <s v="United States"/>
    <s v="New York City"/>
    <s v="New York"/>
    <n v="10011"/>
    <x v="3"/>
    <s v="OFF-PA-10002254"/>
    <x v="1"/>
    <s v="Paper"/>
    <s v="Xerox 1883"/>
    <n v="26.38"/>
    <n v="10"/>
    <n v="0"/>
    <n v="1.58"/>
    <n v="2"/>
    <x v="42"/>
    <n v="1"/>
    <x v="42"/>
  </r>
  <r>
    <n v="3736"/>
    <s v="CA-2018-168193"/>
    <d v="2018-03-06T00:00:00"/>
    <d v="2018-03-11T00:00:00"/>
    <s v="Second Class"/>
    <s v="RM-19750"/>
    <s v="Roland Murray"/>
    <s v="Consumer"/>
    <s v="United States"/>
    <s v="New York City"/>
    <s v="New York"/>
    <n v="10011"/>
    <x v="3"/>
    <s v="FUR-FU-10002554"/>
    <x v="0"/>
    <s v="Furnishings"/>
    <s v="Westinghouse Floor Lamp with Metal Mesh Shade, Black"/>
    <n v="71.97"/>
    <n v="1"/>
    <n v="0.3"/>
    <n v="-23.75"/>
    <n v="2"/>
    <x v="42"/>
    <n v="1"/>
    <x v="42"/>
  </r>
  <r>
    <n v="3737"/>
    <s v="CA-2017-115476"/>
    <d v="2017-03-17T00:00:00"/>
    <d v="2017-03-17T00:00:00"/>
    <s v="Same Day"/>
    <s v="VM-21835"/>
    <s v="Vivian Mathis"/>
    <s v="Consumer"/>
    <s v="United States"/>
    <s v="Newark"/>
    <s v="Delaware"/>
    <n v="19711"/>
    <x v="3"/>
    <s v="TEC-PH-10000673"/>
    <x v="2"/>
    <s v="Phones"/>
    <s v="Plantronics Voyager Pro HD - Bluetooth Headset"/>
    <n v="129.97999999999999"/>
    <n v="1"/>
    <n v="0.2"/>
    <n v="20.8"/>
    <n v="2"/>
    <x v="17"/>
    <n v="1"/>
    <x v="17"/>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n v="32.54"/>
    <n v="9"/>
    <n v="0"/>
    <n v="2.2799999999999998"/>
    <n v="2"/>
    <x v="17"/>
    <n v="1"/>
    <x v="17"/>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n v="10.9"/>
    <n v="9"/>
    <n v="0.2"/>
    <n v="1.53"/>
    <n v="3"/>
    <x v="5"/>
    <n v="4"/>
    <x v="5"/>
  </r>
  <r>
    <n v="3740"/>
    <s v="CA-2017-133340"/>
    <d v="2017-12-09T00:00:00"/>
    <d v="2017-12-13T00:00:00"/>
    <s v="Standard Class"/>
    <s v="LH-17155"/>
    <s v="Logan Haushalter"/>
    <s v="Consumer"/>
    <s v="United States"/>
    <s v="Jackson"/>
    <s v="Michigan"/>
    <n v="49201"/>
    <x v="2"/>
    <s v="TEC-AC-10001109"/>
    <x v="2"/>
    <s v="Accessories"/>
    <s v="Logitech Trackman Marble Mouse"/>
    <n v="59.98"/>
    <n v="4"/>
    <n v="0.1"/>
    <n v="10.8"/>
    <n v="3"/>
    <x v="5"/>
    <n v="4"/>
    <x v="5"/>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n v="61.929000000000002"/>
    <n v="4"/>
    <n v="0"/>
    <n v="16.100000000000001"/>
    <n v="3"/>
    <x v="5"/>
    <n v="4"/>
    <x v="5"/>
  </r>
  <r>
    <n v="3742"/>
    <s v="CA-2017-137848"/>
    <d v="2017-01-15T00:00:00"/>
    <d v="2017-01-21T00:00:00"/>
    <s v="Standard Class"/>
    <s v="WB-21850"/>
    <s v="William Brown"/>
    <s v="Consumer"/>
    <s v="United States"/>
    <s v="New York City"/>
    <s v="New York"/>
    <n v="10011"/>
    <x v="3"/>
    <s v="OFF-EN-10001137"/>
    <x v="1"/>
    <s v="Envelopes"/>
    <s v="#10 Gummed Flap White Envelopes, 100/Box"/>
    <n v="16.52"/>
    <n v="10"/>
    <n v="0.2"/>
    <n v="4.96"/>
    <n v="3"/>
    <x v="12"/>
    <n v="1"/>
    <x v="12"/>
  </r>
  <r>
    <n v="3743"/>
    <s v="CA-2017-137848"/>
    <d v="2017-01-15T00:00:00"/>
    <d v="2017-01-21T00:00:00"/>
    <s v="Standard Class"/>
    <s v="WB-21850"/>
    <s v="William Brown"/>
    <s v="Consumer"/>
    <s v="United States"/>
    <s v="New York City"/>
    <s v="New York"/>
    <n v="10011"/>
    <x v="3"/>
    <s v="OFF-PA-10004285"/>
    <x v="1"/>
    <s v="Paper"/>
    <s v="Xerox 1959"/>
    <n v="60.12"/>
    <n v="6"/>
    <n v="0.2"/>
    <n v="6.61"/>
    <n v="3"/>
    <x v="12"/>
    <n v="1"/>
    <x v="12"/>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n v="49.536000000000001"/>
    <n v="7"/>
    <n v="0.1"/>
    <n v="3.96"/>
    <n v="3"/>
    <x v="12"/>
    <n v="1"/>
    <x v="12"/>
  </r>
  <r>
    <n v="3745"/>
    <s v="CA-2015-113047"/>
    <d v="2015-10-24T00:00:00"/>
    <d v="2015-10-24T00:00:00"/>
    <s v="Same Day"/>
    <s v="AP-10915"/>
    <s v="Arthur Prichep"/>
    <s v="Consumer"/>
    <s v="United States"/>
    <s v="Rock Hill"/>
    <s v="South Carolina"/>
    <n v="29730"/>
    <x v="0"/>
    <s v="OFF-FA-10002763"/>
    <x v="1"/>
    <s v="Fasteners"/>
    <s v="Advantus Map Pennant Flags and Round Head Tacks"/>
    <n v="11.85"/>
    <n v="3"/>
    <n v="0.1"/>
    <n v="0.71"/>
    <n v="1"/>
    <x v="18"/>
    <n v="4"/>
    <x v="18"/>
  </r>
  <r>
    <n v="3746"/>
    <s v="CA-2017-149979"/>
    <d v="2017-09-23T00:00:00"/>
    <d v="2017-09-28T00:00:00"/>
    <s v="Second Class"/>
    <s v="RA-19915"/>
    <s v="Russell Applegate"/>
    <s v="Consumer"/>
    <s v="United States"/>
    <s v="Columbus"/>
    <s v="Georgia"/>
    <n v="31907"/>
    <x v="0"/>
    <s v="OFF-ST-10003058"/>
    <x v="1"/>
    <s v="Storage"/>
    <s v="Eldon Mobile Mega Data Cart  Mega Stackable  Add-On Trays"/>
    <n v="118.25"/>
    <n v="1"/>
    <n v="0"/>
    <n v="40.21"/>
    <n v="2"/>
    <x v="21"/>
    <n v="3"/>
    <x v="21"/>
  </r>
  <r>
    <n v="3747"/>
    <s v="CA-2017-149979"/>
    <d v="2017-09-23T00:00:00"/>
    <d v="2017-09-28T00:00:00"/>
    <s v="Second Class"/>
    <s v="RA-19915"/>
    <s v="Russell Applegate"/>
    <s v="Consumer"/>
    <s v="United States"/>
    <s v="Columbus"/>
    <s v="Georgia"/>
    <n v="31907"/>
    <x v="0"/>
    <s v="FUR-CH-10002084"/>
    <x v="0"/>
    <s v="Chairs"/>
    <s v="Hon Mobius Operator's Chair"/>
    <n v="368.97"/>
    <n v="10"/>
    <n v="0"/>
    <n v="59.04"/>
    <n v="2"/>
    <x v="21"/>
    <n v="3"/>
    <x v="21"/>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n v="198.46"/>
    <n v="9"/>
    <n v="0"/>
    <n v="61.52"/>
    <n v="8"/>
    <x v="43"/>
    <n v="3"/>
    <x v="43"/>
  </r>
  <r>
    <n v="3749"/>
    <s v="CA-2018-161956"/>
    <d v="2018-08-27T00:00:00"/>
    <d v="2018-08-29T00:00:00"/>
    <s v="Second Class"/>
    <s v="DR-12880"/>
    <s v="Dan Reichenbach"/>
    <s v="Corporate"/>
    <s v="United States"/>
    <s v="Inglewood"/>
    <s v="California"/>
    <n v="90301"/>
    <x v="1"/>
    <s v="OFF-AP-10001242"/>
    <x v="1"/>
    <s v="Appliances"/>
    <s v="APC 7 Outlet Network SurgeArrest Surge Protector"/>
    <n v="321.92"/>
    <n v="5"/>
    <n v="0"/>
    <n v="54.73"/>
    <n v="8"/>
    <x v="43"/>
    <n v="3"/>
    <x v="43"/>
  </r>
  <r>
    <n v="3750"/>
    <s v="CA-2018-161956"/>
    <d v="2018-08-27T00:00:00"/>
    <d v="2018-08-29T00:00:00"/>
    <s v="Second Class"/>
    <s v="DR-12880"/>
    <s v="Dan Reichenbach"/>
    <s v="Corporate"/>
    <s v="United States"/>
    <s v="Inglewood"/>
    <s v="California"/>
    <n v="90301"/>
    <x v="1"/>
    <s v="TEC-CO-10001571"/>
    <x v="2"/>
    <s v="Copiers"/>
    <s v="Sharp 1540cs Digital Laser Copier"/>
    <n v="879.98400000000004"/>
    <n v="2"/>
    <n v="0.3"/>
    <n v="-44"/>
    <n v="8"/>
    <x v="43"/>
    <n v="3"/>
    <x v="43"/>
  </r>
  <r>
    <n v="3751"/>
    <s v="CA-2018-161956"/>
    <d v="2018-08-27T00:00:00"/>
    <d v="2018-08-29T00:00:00"/>
    <s v="Second Class"/>
    <s v="DR-12880"/>
    <s v="Dan Reichenbach"/>
    <s v="Corporate"/>
    <s v="United States"/>
    <s v="Inglewood"/>
    <s v="California"/>
    <n v="90301"/>
    <x v="1"/>
    <s v="OFF-SU-10002503"/>
    <x v="1"/>
    <s v="Supplies"/>
    <s v="Acme Preferred Stainless Steel Scissors"/>
    <n v="28.4"/>
    <n v="5"/>
    <n v="0.3"/>
    <n v="-6.25"/>
    <n v="8"/>
    <x v="43"/>
    <n v="3"/>
    <x v="43"/>
  </r>
  <r>
    <n v="3752"/>
    <s v="CA-2018-161956"/>
    <d v="2018-08-27T00:00:00"/>
    <d v="2018-08-29T00:00:00"/>
    <s v="Second Class"/>
    <s v="DR-12880"/>
    <s v="Dan Reichenbach"/>
    <s v="Corporate"/>
    <s v="United States"/>
    <s v="Inglewood"/>
    <s v="California"/>
    <n v="90301"/>
    <x v="1"/>
    <s v="FUR-CH-10004886"/>
    <x v="0"/>
    <s v="Chairs"/>
    <s v="Bevis Steel Folding Chairs"/>
    <n v="230.28"/>
    <n v="5"/>
    <n v="0"/>
    <n v="43.75"/>
    <n v="8"/>
    <x v="43"/>
    <n v="3"/>
    <x v="43"/>
  </r>
  <r>
    <n v="3753"/>
    <s v="CA-2018-161956"/>
    <d v="2018-08-27T00:00:00"/>
    <d v="2018-08-29T00:00:00"/>
    <s v="Second Class"/>
    <s v="DR-12880"/>
    <s v="Dan Reichenbach"/>
    <s v="Corporate"/>
    <s v="United States"/>
    <s v="Inglewood"/>
    <s v="California"/>
    <n v="90301"/>
    <x v="1"/>
    <s v="OFF-PA-10001289"/>
    <x v="1"/>
    <s v="Paper"/>
    <s v="White Computer Printout Paper by Universal"/>
    <n v="116.28"/>
    <n v="6"/>
    <n v="0.2"/>
    <n v="8.14"/>
    <n v="8"/>
    <x v="43"/>
    <n v="3"/>
    <x v="43"/>
  </r>
  <r>
    <n v="3754"/>
    <s v="CA-2018-161956"/>
    <d v="2018-08-27T00:00:00"/>
    <d v="2018-08-29T00:00:00"/>
    <s v="Second Class"/>
    <s v="DR-12880"/>
    <s v="Dan Reichenbach"/>
    <s v="Corporate"/>
    <s v="United States"/>
    <s v="Inglewood"/>
    <s v="California"/>
    <n v="90301"/>
    <x v="1"/>
    <s v="OFF-BI-10003650"/>
    <x v="1"/>
    <s v="Binders"/>
    <s v="GBC DocuBind 300 Electric Binding Machine"/>
    <n v="841.56799999999998"/>
    <n v="2"/>
    <n v="0.2"/>
    <n v="176.73"/>
    <n v="8"/>
    <x v="43"/>
    <n v="3"/>
    <x v="43"/>
  </r>
  <r>
    <n v="3755"/>
    <s v="CA-2018-161956"/>
    <d v="2018-08-27T00:00:00"/>
    <d v="2018-08-29T00:00:00"/>
    <s v="Second Class"/>
    <s v="DR-12880"/>
    <s v="Dan Reichenbach"/>
    <s v="Corporate"/>
    <s v="United States"/>
    <s v="Inglewood"/>
    <s v="California"/>
    <n v="90301"/>
    <x v="1"/>
    <s v="OFF-ST-10001370"/>
    <x v="1"/>
    <s v="Storage"/>
    <s v="Sensible Storage WireTech Storage Systems"/>
    <n v="354.9"/>
    <n v="2"/>
    <n v="0.1"/>
    <n v="42.59"/>
    <n v="8"/>
    <x v="43"/>
    <n v="3"/>
    <x v="43"/>
  </r>
  <r>
    <n v="3756"/>
    <s v="CA-2017-116799"/>
    <d v="2017-03-03T00:00:00"/>
    <d v="2017-03-06T00:00:00"/>
    <s v="First Class"/>
    <s v="JG-15310"/>
    <s v="Jason Gross"/>
    <s v="Corporate"/>
    <s v="United States"/>
    <s v="Odessa"/>
    <s v="Texas"/>
    <n v="79762"/>
    <x v="2"/>
    <s v="OFF-PA-10001892"/>
    <x v="1"/>
    <s v="Paper"/>
    <s v="Rediform Wirebound &quot;Phone Memo&quot; Message Book, 11 x 5-3/4"/>
    <n v="42.783999999999999"/>
    <n v="10"/>
    <n v="0.1"/>
    <n v="11.98"/>
    <n v="2"/>
    <x v="17"/>
    <n v="1"/>
    <x v="17"/>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n v="563.42999999999995"/>
    <n v="10"/>
    <n v="0.2"/>
    <n v="56.34"/>
    <n v="2"/>
    <x v="17"/>
    <n v="1"/>
    <x v="17"/>
  </r>
  <r>
    <n v="3758"/>
    <s v="CA-2017-111283"/>
    <d v="2017-02-28T00:00:00"/>
    <d v="2017-03-04T00:00:00"/>
    <s v="Standard Class"/>
    <s v="LC-16870"/>
    <s v="Lena Cacioppo"/>
    <s v="Consumer"/>
    <s v="United States"/>
    <s v="Newark"/>
    <s v="Ohio"/>
    <n v="43055"/>
    <x v="3"/>
    <s v="OFF-AR-10001615"/>
    <x v="1"/>
    <s v="Art"/>
    <s v="Newell 34"/>
    <n v="111.104"/>
    <n v="9"/>
    <n v="0"/>
    <n v="5.56"/>
    <n v="1"/>
    <x v="47"/>
    <n v="1"/>
    <x v="47"/>
  </r>
  <r>
    <n v="3759"/>
    <s v="CA-2016-167745"/>
    <d v="2016-09-18T00:00:00"/>
    <d v="2016-09-23T00:00:00"/>
    <s v="Standard Class"/>
    <s v="GB-14530"/>
    <s v="George Bell"/>
    <s v="Corporate"/>
    <s v="United States"/>
    <s v="Los Angeles"/>
    <s v="California"/>
    <n v="90049"/>
    <x v="1"/>
    <s v="OFF-AR-10003602"/>
    <x v="1"/>
    <s v="Art"/>
    <s v="Quartet Omega Colored Chalk, 12/Pack"/>
    <n v="11.68"/>
    <n v="2"/>
    <n v="0.3"/>
    <n v="-1.87"/>
    <n v="3"/>
    <x v="11"/>
    <n v="3"/>
    <x v="11"/>
  </r>
  <r>
    <n v="3760"/>
    <s v="CA-2016-167745"/>
    <d v="2016-09-18T00:00:00"/>
    <d v="2016-09-23T00:00:00"/>
    <s v="Standard Class"/>
    <s v="GB-14530"/>
    <s v="George Bell"/>
    <s v="Corporate"/>
    <s v="United States"/>
    <s v="Los Angeles"/>
    <s v="California"/>
    <n v="90049"/>
    <x v="1"/>
    <s v="OFF-SU-10004782"/>
    <x v="1"/>
    <s v="Supplies"/>
    <s v="Elite 5&quot; Scissors"/>
    <n v="16.899999999999999"/>
    <n v="8"/>
    <n v="0"/>
    <n v="4.2300000000000004"/>
    <n v="3"/>
    <x v="11"/>
    <n v="3"/>
    <x v="11"/>
  </r>
  <r>
    <n v="3761"/>
    <s v="CA-2016-167745"/>
    <d v="2016-09-18T00:00:00"/>
    <d v="2016-09-23T00:00:00"/>
    <s v="Standard Class"/>
    <s v="GB-14530"/>
    <s v="George Bell"/>
    <s v="Corporate"/>
    <s v="United States"/>
    <s v="Los Angeles"/>
    <s v="California"/>
    <n v="90049"/>
    <x v="1"/>
    <s v="FUR-FU-10001591"/>
    <x v="0"/>
    <s v="Furnishings"/>
    <s v="Advantus Panel Wall Certificate Holder - 8.5x11"/>
    <n v="24.4"/>
    <n v="7"/>
    <n v="0.2"/>
    <n v="1.71"/>
    <n v="3"/>
    <x v="11"/>
    <n v="3"/>
    <x v="11"/>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n v="87.6"/>
    <n v="6"/>
    <n v="0"/>
    <n v="28.91"/>
    <n v="1"/>
    <x v="24"/>
    <n v="2"/>
    <x v="24"/>
  </r>
  <r>
    <n v="3763"/>
    <s v="CA-2017-156251"/>
    <d v="2017-08-13T00:00:00"/>
    <d v="2017-08-18T00:00:00"/>
    <s v="Second Class"/>
    <s v="TS-21160"/>
    <s v="Theresa Swint"/>
    <s v="Corporate"/>
    <s v="United States"/>
    <s v="West Allis"/>
    <s v="Wisconsin"/>
    <n v="53214"/>
    <x v="2"/>
    <s v="FUR-BO-10001337"/>
    <x v="0"/>
    <s v="Bookcases"/>
    <s v="O'Sullivan Living Dimensions 2-Shelf Bookcases"/>
    <n v="241.96"/>
    <n v="2"/>
    <n v="0"/>
    <n v="31.45"/>
    <n v="2"/>
    <x v="28"/>
    <n v="3"/>
    <x v="28"/>
  </r>
  <r>
    <n v="3764"/>
    <s v="CA-2017-156251"/>
    <d v="2017-08-13T00:00:00"/>
    <d v="2017-08-18T00:00:00"/>
    <s v="Second Class"/>
    <s v="TS-21160"/>
    <s v="Theresa Swint"/>
    <s v="Corporate"/>
    <s v="United States"/>
    <s v="West Allis"/>
    <s v="Wisconsin"/>
    <n v="53214"/>
    <x v="2"/>
    <s v="OFF-BI-10003529"/>
    <x v="1"/>
    <s v="Binders"/>
    <s v="Avery Round Ring Poly Binders"/>
    <n v="8.52"/>
    <n v="9"/>
    <n v="0.3"/>
    <n v="-2.98"/>
    <n v="2"/>
    <x v="28"/>
    <n v="3"/>
    <x v="28"/>
  </r>
  <r>
    <n v="3765"/>
    <s v="CA-2018-125878"/>
    <d v="2018-02-25T00:00:00"/>
    <d v="2018-03-02T00:00:00"/>
    <s v="Standard Class"/>
    <s v="MH-18025"/>
    <s v="Michelle Huthwaite"/>
    <s v="Consumer"/>
    <s v="United States"/>
    <s v="Chicago"/>
    <s v="Illinois"/>
    <n v="60623"/>
    <x v="2"/>
    <s v="OFF-BI-10002609"/>
    <x v="1"/>
    <s v="Binders"/>
    <s v="Avery Hidden Tab Dividers for Binding Systems"/>
    <n v="1.788"/>
    <n v="10"/>
    <n v="0.1"/>
    <n v="0.46"/>
    <n v="1"/>
    <x v="31"/>
    <n v="1"/>
    <x v="31"/>
  </r>
  <r>
    <n v="3766"/>
    <s v="CA-2017-163153"/>
    <d v="2017-03-21T00:00:00"/>
    <d v="2017-03-25T00:00:00"/>
    <s v="Standard Class"/>
    <s v="DM-12955"/>
    <s v="Dario Medina"/>
    <s v="Corporate"/>
    <s v="United States"/>
    <s v="Houston"/>
    <s v="Texas"/>
    <n v="77036"/>
    <x v="2"/>
    <s v="FUR-TA-10004767"/>
    <x v="0"/>
    <s v="Tables"/>
    <s v="Safco Drafting Table"/>
    <n v="99.372"/>
    <n v="7"/>
    <n v="0"/>
    <n v="22.86"/>
    <n v="2"/>
    <x v="17"/>
    <n v="1"/>
    <x v="17"/>
  </r>
  <r>
    <n v="3767"/>
    <s v="CA-2017-163153"/>
    <d v="2017-03-21T00:00:00"/>
    <d v="2017-03-25T00:00:00"/>
    <s v="Standard Class"/>
    <s v="DM-12955"/>
    <s v="Dario Medina"/>
    <s v="Corporate"/>
    <s v="United States"/>
    <s v="Houston"/>
    <s v="Texas"/>
    <n v="77036"/>
    <x v="2"/>
    <s v="OFF-AR-10001868"/>
    <x v="1"/>
    <s v="Art"/>
    <s v="Prang Dustless Chalk Sticks"/>
    <n v="1.3440000000000001"/>
    <n v="10"/>
    <n v="0.1"/>
    <n v="0.09"/>
    <n v="2"/>
    <x v="17"/>
    <n v="1"/>
    <x v="17"/>
  </r>
  <r>
    <n v="3768"/>
    <s v="CA-2016-103205"/>
    <d v="2016-12-08T00:00:00"/>
    <d v="2016-12-10T00:00:00"/>
    <s v="Second Class"/>
    <s v="JJ-15760"/>
    <s v="Joel Jenkins"/>
    <s v="Home Office"/>
    <s v="United States"/>
    <s v="Houston"/>
    <s v="Texas"/>
    <n v="77036"/>
    <x v="2"/>
    <s v="TEC-PH-10004896"/>
    <x v="2"/>
    <s v="Phones"/>
    <s v="Nokia Lumia 521 (T-Mobile)"/>
    <n v="119.96"/>
    <n v="4"/>
    <n v="0"/>
    <n v="12"/>
    <n v="1"/>
    <x v="14"/>
    <n v="4"/>
    <x v="14"/>
  </r>
  <r>
    <n v="3769"/>
    <s v="CA-2015-153913"/>
    <d v="2015-12-16T00:00:00"/>
    <d v="2015-12-20T00:00:00"/>
    <s v="Second Class"/>
    <s v="KB-16585"/>
    <s v="Ken Black"/>
    <s v="Corporate"/>
    <s v="United States"/>
    <s v="Hialeah"/>
    <s v="Florida"/>
    <n v="33012"/>
    <x v="0"/>
    <s v="FUR-CH-10000988"/>
    <x v="0"/>
    <s v="Chairs"/>
    <s v="Hon Olson Stacker Stools"/>
    <n v="1013.832"/>
    <n v="9"/>
    <n v="0.3"/>
    <n v="-344.7"/>
    <n v="2"/>
    <x v="20"/>
    <n v="4"/>
    <x v="20"/>
  </r>
  <r>
    <n v="3770"/>
    <s v="CA-2015-153913"/>
    <d v="2015-12-16T00:00:00"/>
    <d v="2015-12-20T00:00:00"/>
    <s v="Second Class"/>
    <s v="KB-16585"/>
    <s v="Ken Black"/>
    <s v="Corporate"/>
    <s v="United States"/>
    <s v="Hialeah"/>
    <s v="Florida"/>
    <n v="33012"/>
    <x v="0"/>
    <s v="OFF-FA-10000490"/>
    <x v="1"/>
    <s v="Fasteners"/>
    <s v="OIC Binder Clips, Mini, 1/4&quot; Capacity, Black"/>
    <n v="1.984"/>
    <n v="2"/>
    <n v="0"/>
    <n v="0.28000000000000003"/>
    <n v="2"/>
    <x v="20"/>
    <n v="4"/>
    <x v="20"/>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n v="2003.52"/>
    <n v="4"/>
    <n v="0"/>
    <n v="540.95000000000005"/>
    <n v="1"/>
    <x v="5"/>
    <n v="4"/>
    <x v="5"/>
  </r>
  <r>
    <n v="3772"/>
    <s v="US-2017-101196"/>
    <d v="2017-05-12T00:00:00"/>
    <d v="2017-05-17T00:00:00"/>
    <s v="Standard Class"/>
    <s v="FM-14215"/>
    <s v="Filia McAdams"/>
    <s v="Corporate"/>
    <s v="United States"/>
    <s v="Philadelphia"/>
    <s v="Pennsylvania"/>
    <n v="19140"/>
    <x v="3"/>
    <s v="OFF-ST-10004804"/>
    <x v="1"/>
    <s v="Storage"/>
    <s v="Belkin 19&quot; Vented Equipment Shelf, Black"/>
    <n v="82.367999999999995"/>
    <n v="6"/>
    <n v="0.3"/>
    <n v="-4.9400000000000004"/>
    <n v="1"/>
    <x v="35"/>
    <n v="2"/>
    <x v="35"/>
  </r>
  <r>
    <n v="3773"/>
    <s v="CA-2015-115357"/>
    <d v="2015-08-06T00:00:00"/>
    <d v="2015-08-11T00:00:00"/>
    <s v="Second Class"/>
    <s v="RF-19735"/>
    <s v="Roland Fjeld"/>
    <s v="Consumer"/>
    <s v="United States"/>
    <s v="Columbia"/>
    <s v="South Carolina"/>
    <n v="29203"/>
    <x v="0"/>
    <s v="TEC-AC-10000023"/>
    <x v="2"/>
    <s v="Accessories"/>
    <s v="Maxell 74 Minute CD-R Spindle, 50/Pack"/>
    <n v="62.91"/>
    <n v="7"/>
    <n v="0"/>
    <n v="18.87"/>
    <n v="1"/>
    <x v="9"/>
    <n v="3"/>
    <x v="9"/>
  </r>
  <r>
    <n v="3774"/>
    <s v="US-2015-102715"/>
    <d v="2015-04-11T00:00:00"/>
    <d v="2015-04-13T00:00:00"/>
    <s v="Second Class"/>
    <s v="JK-15370"/>
    <s v="Jay Kimmel"/>
    <s v="Consumer"/>
    <s v="United States"/>
    <s v="Miami"/>
    <s v="Florida"/>
    <n v="33180"/>
    <x v="0"/>
    <s v="OFF-FA-10001332"/>
    <x v="1"/>
    <s v="Fasteners"/>
    <s v="Acco Banker's Clasps, 5 3/4&quot;-Long"/>
    <n v="6.9119999999999999"/>
    <n v="9"/>
    <n v="0"/>
    <n v="1.8"/>
    <n v="4"/>
    <x v="41"/>
    <n v="2"/>
    <x v="41"/>
  </r>
  <r>
    <n v="3775"/>
    <s v="US-2015-102715"/>
    <d v="2015-04-11T00:00:00"/>
    <d v="2015-04-13T00:00:00"/>
    <s v="Second Class"/>
    <s v="JK-15370"/>
    <s v="Jay Kimmel"/>
    <s v="Consumer"/>
    <s v="United States"/>
    <s v="Miami"/>
    <s v="Florida"/>
    <n v="33180"/>
    <x v="0"/>
    <s v="TEC-AC-10002001"/>
    <x v="2"/>
    <s v="Accessories"/>
    <s v="Logitech Wireless Gaming Headset G930"/>
    <n v="383.976"/>
    <n v="10"/>
    <n v="0"/>
    <n v="103.67"/>
    <n v="4"/>
    <x v="41"/>
    <n v="2"/>
    <x v="41"/>
  </r>
  <r>
    <n v="3776"/>
    <s v="US-2015-102715"/>
    <d v="2015-04-11T00:00:00"/>
    <d v="2015-04-13T00:00:00"/>
    <s v="Second Class"/>
    <s v="JK-15370"/>
    <s v="Jay Kimmel"/>
    <s v="Consumer"/>
    <s v="United States"/>
    <s v="Miami"/>
    <s v="Florida"/>
    <n v="33180"/>
    <x v="0"/>
    <s v="OFF-PA-10000029"/>
    <x v="1"/>
    <s v="Paper"/>
    <s v="Xerox 224"/>
    <n v="10.368"/>
    <n v="2"/>
    <n v="0.3"/>
    <n v="-3.53"/>
    <n v="4"/>
    <x v="41"/>
    <n v="2"/>
    <x v="41"/>
  </r>
  <r>
    <n v="3777"/>
    <s v="US-2015-102715"/>
    <d v="2015-04-11T00:00:00"/>
    <d v="2015-04-13T00:00:00"/>
    <s v="Second Class"/>
    <s v="JK-15370"/>
    <s v="Jay Kimmel"/>
    <s v="Consumer"/>
    <s v="United States"/>
    <s v="Miami"/>
    <s v="Florida"/>
    <n v="33180"/>
    <x v="0"/>
    <s v="TEC-AC-10001874"/>
    <x v="2"/>
    <s v="Accessories"/>
    <s v="Logitech Wireless Anywhere Mouse MX for PC and Mac"/>
    <n v="335.94400000000002"/>
    <n v="6"/>
    <n v="0.3"/>
    <n v="-36.950000000000003"/>
    <n v="4"/>
    <x v="41"/>
    <n v="2"/>
    <x v="41"/>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1"/>
    <n v="233.06"/>
    <n v="1"/>
    <x v="33"/>
    <n v="2"/>
    <x v="33"/>
  </r>
  <r>
    <n v="3779"/>
    <s v="US-2018-148768"/>
    <d v="2018-11-30T00:00:00"/>
    <d v="2018-12-02T00:00:00"/>
    <s v="Second Class"/>
    <s v="PN-18775"/>
    <s v="Parhena Norris"/>
    <s v="Home Office"/>
    <s v="United States"/>
    <s v="Miami"/>
    <s v="Florida"/>
    <n v="33180"/>
    <x v="0"/>
    <s v="TEC-PH-10002564"/>
    <x v="2"/>
    <s v="Phones"/>
    <s v="OtterBox Defender Series Case - Samsung Galaxy S4"/>
    <n v="71.975999999999999"/>
    <n v="5"/>
    <n v="0"/>
    <n v="5.04"/>
    <n v="1"/>
    <x v="23"/>
    <n v="4"/>
    <x v="23"/>
  </r>
  <r>
    <n v="3780"/>
    <s v="CA-2018-118521"/>
    <d v="2018-02-16T00:00:00"/>
    <d v="2018-02-20T00:00:00"/>
    <s v="Standard Class"/>
    <s v="LF-17185"/>
    <s v="Luke Foster"/>
    <s v="Consumer"/>
    <s v="United States"/>
    <s v="New York City"/>
    <s v="New York"/>
    <n v="10035"/>
    <x v="3"/>
    <s v="OFF-PA-10003465"/>
    <x v="1"/>
    <s v="Paper"/>
    <s v="Xerox 1912"/>
    <n v="37.94"/>
    <n v="2"/>
    <n v="0.2"/>
    <n v="4.17"/>
    <n v="1"/>
    <x v="31"/>
    <n v="1"/>
    <x v="31"/>
  </r>
  <r>
    <n v="3781"/>
    <s v="CA-2015-149643"/>
    <d v="2015-11-16T00:00:00"/>
    <d v="2015-11-20T00:00:00"/>
    <s v="Standard Class"/>
    <s v="RH-19510"/>
    <s v="Rick Huthwaite"/>
    <s v="Home Office"/>
    <s v="United States"/>
    <s v="Manhattan"/>
    <s v="Kansas"/>
    <n v="66502"/>
    <x v="2"/>
    <s v="TEC-PH-10000038"/>
    <x v="2"/>
    <s v="Phones"/>
    <s v="Jawbone MINI JAMBOX Wireless Bluetooth Speaker"/>
    <n v="273.95999999999998"/>
    <n v="8"/>
    <n v="0"/>
    <n v="27.4"/>
    <n v="1"/>
    <x v="7"/>
    <n v="4"/>
    <x v="7"/>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
    <n v="89.09"/>
    <n v="1"/>
    <x v="38"/>
    <n v="3"/>
    <x v="38"/>
  </r>
  <r>
    <n v="3783"/>
    <s v="CA-2018-165204"/>
    <d v="2018-11-13T00:00:00"/>
    <d v="2018-11-16T00:00:00"/>
    <s v="Second Class"/>
    <s v="MN-17935"/>
    <s v="Michael Nguyen"/>
    <s v="Consumer"/>
    <s v="United States"/>
    <s v="Memphis"/>
    <s v="Tennessee"/>
    <n v="38109"/>
    <x v="0"/>
    <s v="OFF-PA-10003424"/>
    <x v="1"/>
    <s v="Paper"/>
    <s v="&quot;While you Were Out&quot; Message Book, One Form per Page"/>
    <n v="8.9039999999999999"/>
    <n v="1"/>
    <n v="0.2"/>
    <n v="0.62"/>
    <n v="2"/>
    <x v="23"/>
    <n v="4"/>
    <x v="23"/>
  </r>
  <r>
    <n v="3784"/>
    <s v="CA-2018-165204"/>
    <d v="2018-11-13T00:00:00"/>
    <d v="2018-11-16T00:00:00"/>
    <s v="Second Class"/>
    <s v="MN-17935"/>
    <s v="Michael Nguyen"/>
    <s v="Consumer"/>
    <s v="United States"/>
    <s v="Memphis"/>
    <s v="Tennessee"/>
    <n v="38109"/>
    <x v="0"/>
    <s v="OFF-ST-10003716"/>
    <x v="1"/>
    <s v="Storage"/>
    <s v="Tennsco Double-Tier Lockers"/>
    <n v="720.06399999999996"/>
    <n v="7"/>
    <n v="0.3"/>
    <n v="-216.02"/>
    <n v="2"/>
    <x v="23"/>
    <n v="4"/>
    <x v="23"/>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n v="41.423999999999999"/>
    <n v="4"/>
    <n v="0"/>
    <n v="2.9"/>
    <n v="1"/>
    <x v="10"/>
    <n v="3"/>
    <x v="10"/>
  </r>
  <r>
    <n v="3786"/>
    <s v="CA-2018-112487"/>
    <d v="2018-12-26T00:00:00"/>
    <d v="2018-12-30T00:00:00"/>
    <s v="Standard Class"/>
    <s v="TC-21535"/>
    <s v="Tracy Collins"/>
    <s v="Home Office"/>
    <s v="United States"/>
    <s v="Columbus"/>
    <s v="Ohio"/>
    <n v="43229"/>
    <x v="3"/>
    <s v="OFF-BI-10000494"/>
    <x v="1"/>
    <s v="Binders"/>
    <s v="Acco Economy Flexible Poly Round Ring Binder"/>
    <n v="3.1320000000000001"/>
    <n v="4"/>
    <n v="0"/>
    <n v="0.16"/>
    <n v="1"/>
    <x v="22"/>
    <n v="4"/>
    <x v="22"/>
  </r>
  <r>
    <n v="3787"/>
    <s v="CA-2017-144218"/>
    <d v="2017-10-31T00:00:00"/>
    <d v="2017-11-04T00:00:00"/>
    <s v="Standard Class"/>
    <s v="JD-15895"/>
    <s v="Jonathan Doherty"/>
    <s v="Corporate"/>
    <s v="United States"/>
    <s v="Los Angeles"/>
    <s v="California"/>
    <n v="90045"/>
    <x v="1"/>
    <s v="OFF-ST-10002615"/>
    <x v="1"/>
    <s v="Storage"/>
    <s v="Dual Level, Single-Width Filing Carts"/>
    <n v="1085.42"/>
    <n v="10"/>
    <n v="0"/>
    <n v="293.06"/>
    <n v="1"/>
    <x v="32"/>
    <n v="4"/>
    <x v="32"/>
  </r>
  <r>
    <n v="3788"/>
    <s v="CA-2017-169971"/>
    <d v="2017-09-04T00:00:00"/>
    <d v="2017-09-09T00:00:00"/>
    <s v="Standard Class"/>
    <s v="IL-15100"/>
    <s v="Ivan Liston"/>
    <s v="Consumer"/>
    <s v="United States"/>
    <s v="Houston"/>
    <s v="Texas"/>
    <n v="77041"/>
    <x v="2"/>
    <s v="OFF-AR-10002804"/>
    <x v="1"/>
    <s v="Art"/>
    <s v="Faber Castell Col-Erase Pencils"/>
    <n v="3.9119999999999999"/>
    <n v="7"/>
    <n v="0.2"/>
    <n v="1.25"/>
    <n v="2"/>
    <x v="21"/>
    <n v="3"/>
    <x v="21"/>
  </r>
  <r>
    <n v="3789"/>
    <s v="CA-2017-169971"/>
    <d v="2017-09-04T00:00:00"/>
    <d v="2017-09-09T00:00:00"/>
    <s v="Standard Class"/>
    <s v="IL-15100"/>
    <s v="Ivan Liston"/>
    <s v="Consumer"/>
    <s v="United States"/>
    <s v="Houston"/>
    <s v="Texas"/>
    <n v="77041"/>
    <x v="2"/>
    <s v="OFF-AR-10001044"/>
    <x v="1"/>
    <s v="Art"/>
    <s v="BOSTON Ranger #55 Pencil Sharpener, Black"/>
    <n v="62.375999999999998"/>
    <n v="6"/>
    <n v="0"/>
    <n v="8.11"/>
    <n v="2"/>
    <x v="21"/>
    <n v="3"/>
    <x v="21"/>
  </r>
  <r>
    <n v="3790"/>
    <s v="US-2017-133508"/>
    <d v="2017-04-17T00:00:00"/>
    <d v="2017-04-21T00:00:00"/>
    <s v="Standard Class"/>
    <s v="SW-20350"/>
    <s v="Sean Wendt"/>
    <s v="Home Office"/>
    <s v="United States"/>
    <s v="Omaha"/>
    <s v="Nebraska"/>
    <n v="68104"/>
    <x v="2"/>
    <s v="OFF-FA-10000134"/>
    <x v="1"/>
    <s v="Fasteners"/>
    <s v="Advantus Push Pins, Aluminum Head"/>
    <n v="29.05"/>
    <n v="9"/>
    <n v="0"/>
    <n v="9.8800000000000008"/>
    <n v="1"/>
    <x v="25"/>
    <n v="2"/>
    <x v="25"/>
  </r>
  <r>
    <n v="3791"/>
    <s v="CA-2015-107139"/>
    <d v="2015-07-05T00:00:00"/>
    <d v="2015-07-11T00:00:00"/>
    <s v="Standard Class"/>
    <s v="DP-13390"/>
    <s v="Dennis Pardue"/>
    <s v="Home Office"/>
    <s v="United States"/>
    <s v="Los Angeles"/>
    <s v="California"/>
    <n v="90004"/>
    <x v="1"/>
    <s v="OFF-BI-10001670"/>
    <x v="1"/>
    <s v="Binders"/>
    <s v="Vinyl Sectional Post Binders"/>
    <n v="180.96"/>
    <n v="1"/>
    <n v="0.1"/>
    <n v="36.19"/>
    <n v="1"/>
    <x v="39"/>
    <n v="3"/>
    <x v="39"/>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n v="4.4189999999999996"/>
    <n v="4"/>
    <n v="0"/>
    <n v="0.62"/>
    <n v="2"/>
    <x v="36"/>
    <n v="1"/>
    <x v="36"/>
  </r>
  <r>
    <n v="3793"/>
    <s v="CA-2016-111325"/>
    <d v="2016-02-27T00:00:00"/>
    <d v="2016-02-28T00:00:00"/>
    <s v="First Class"/>
    <s v="BT-11395"/>
    <s v="Bill Tyler"/>
    <s v="Corporate"/>
    <s v="United States"/>
    <s v="Altoona"/>
    <s v="Pennsylvania"/>
    <n v="16602"/>
    <x v="3"/>
    <s v="OFF-AR-10002257"/>
    <x v="1"/>
    <s v="Art"/>
    <s v="Eldon Spacemaker Box, Quick-Snap Lid, Clear"/>
    <n v="16.032"/>
    <n v="6"/>
    <n v="0.1"/>
    <n v="2.4"/>
    <n v="2"/>
    <x v="36"/>
    <n v="1"/>
    <x v="36"/>
  </r>
  <r>
    <n v="3794"/>
    <s v="CA-2016-163762"/>
    <d v="2016-11-27T00:00:00"/>
    <d v="2016-12-01T00:00:00"/>
    <s v="Standard Class"/>
    <s v="JE-15475"/>
    <s v="Jeremy Ellison"/>
    <s v="Consumer"/>
    <s v="United States"/>
    <s v="New York City"/>
    <s v="New York"/>
    <n v="10024"/>
    <x v="3"/>
    <s v="OFF-AR-10001915"/>
    <x v="1"/>
    <s v="Art"/>
    <s v="Peel-Off China Markers"/>
    <n v="29.79"/>
    <n v="9"/>
    <n v="0.2"/>
    <n v="6.26"/>
    <n v="1"/>
    <x v="6"/>
    <n v="4"/>
    <x v="6"/>
  </r>
  <r>
    <n v="3795"/>
    <s v="US-2015-117163"/>
    <d v="2015-01-27T00:00:00"/>
    <d v="2015-02-02T00:00:00"/>
    <s v="Standard Class"/>
    <s v="EJ-13720"/>
    <s v="Ed Jacobs"/>
    <s v="Consumer"/>
    <s v="United States"/>
    <s v="San Diego"/>
    <s v="California"/>
    <n v="92037"/>
    <x v="1"/>
    <s v="OFF-ST-10003692"/>
    <x v="1"/>
    <s v="Storage"/>
    <s v="Recycled Steel Personal File for Hanging File Folders"/>
    <n v="57.23"/>
    <n v="10"/>
    <n v="0"/>
    <n v="4.01"/>
    <n v="3"/>
    <x v="46"/>
    <n v="1"/>
    <x v="46"/>
  </r>
  <r>
    <n v="3796"/>
    <s v="US-2015-117163"/>
    <d v="2015-01-27T00:00:00"/>
    <d v="2015-02-02T00:00:00"/>
    <s v="Standard Class"/>
    <s v="EJ-13720"/>
    <s v="Ed Jacobs"/>
    <s v="Consumer"/>
    <s v="United States"/>
    <s v="San Diego"/>
    <s v="California"/>
    <n v="92037"/>
    <x v="1"/>
    <s v="FUR-TA-10003469"/>
    <x v="0"/>
    <s v="Tables"/>
    <s v="Balt Split Level Computer Training Table"/>
    <n v="333"/>
    <n v="3"/>
    <n v="0"/>
    <n v="63.27"/>
    <n v="3"/>
    <x v="46"/>
    <n v="1"/>
    <x v="46"/>
  </r>
  <r>
    <n v="3797"/>
    <s v="US-2015-117163"/>
    <d v="2015-01-27T00:00:00"/>
    <d v="2015-02-02T00:00:00"/>
    <s v="Standard Class"/>
    <s v="EJ-13720"/>
    <s v="Ed Jacobs"/>
    <s v="Consumer"/>
    <s v="United States"/>
    <s v="San Diego"/>
    <s v="California"/>
    <n v="92037"/>
    <x v="1"/>
    <s v="OFF-AR-10003179"/>
    <x v="1"/>
    <s v="Art"/>
    <s v="Dixon Ticonderoga Core-Lock Colored Pencils"/>
    <n v="36.44"/>
    <n v="8"/>
    <n v="0.2"/>
    <n v="8.75"/>
    <n v="3"/>
    <x v="46"/>
    <n v="1"/>
    <x v="46"/>
  </r>
  <r>
    <n v="3798"/>
    <s v="CA-2018-121314"/>
    <d v="2018-09-23T00:00:00"/>
    <d v="2018-09-26T00:00:00"/>
    <s v="First Class"/>
    <s v="BE-11410"/>
    <s v="Bobby Elias"/>
    <s v="Consumer"/>
    <s v="United States"/>
    <s v="Miami"/>
    <s v="Florida"/>
    <n v="33178"/>
    <x v="0"/>
    <s v="OFF-PA-10003395"/>
    <x v="1"/>
    <s v="Paper"/>
    <s v="Xerox 1941"/>
    <n v="251.64"/>
    <n v="3"/>
    <n v="0.3"/>
    <n v="-83.04"/>
    <n v="1"/>
    <x v="15"/>
    <n v="3"/>
    <x v="15"/>
  </r>
  <r>
    <n v="3799"/>
    <s v="CA-2018-147760"/>
    <d v="2018-11-04T00:00:00"/>
    <d v="2018-11-05T00:00:00"/>
    <s v="First Class"/>
    <s v="KL-16555"/>
    <s v="Kelly Lampkin"/>
    <s v="Corporate"/>
    <s v="United States"/>
    <s v="Greensboro"/>
    <s v="North Carolina"/>
    <n v="27405"/>
    <x v="0"/>
    <s v="FUR-TA-10004575"/>
    <x v="0"/>
    <s v="Tables"/>
    <s v="Hon 5100 Series Wood Tables"/>
    <n v="523.76400000000001"/>
    <n v="10"/>
    <n v="0.2"/>
    <n v="157.13"/>
    <n v="2"/>
    <x v="23"/>
    <n v="4"/>
    <x v="23"/>
  </r>
  <r>
    <n v="3800"/>
    <s v="CA-2018-147760"/>
    <d v="2018-11-04T00:00:00"/>
    <d v="2018-11-05T00:00:00"/>
    <s v="First Class"/>
    <s v="KL-16555"/>
    <s v="Kelly Lampkin"/>
    <s v="Corporate"/>
    <s v="United States"/>
    <s v="Greensboro"/>
    <s v="North Carolina"/>
    <n v="27405"/>
    <x v="0"/>
    <s v="TEC-PH-10002483"/>
    <x v="2"/>
    <s v="Phones"/>
    <s v="Motorola Moto X"/>
    <n v="1359.96"/>
    <n v="9"/>
    <n v="0.3"/>
    <n v="-122.4"/>
    <n v="2"/>
    <x v="23"/>
    <n v="4"/>
    <x v="23"/>
  </r>
  <r>
    <n v="3801"/>
    <s v="CA-2017-156503"/>
    <d v="2017-10-14T00:00:00"/>
    <d v="2017-10-20T00:00:00"/>
    <s v="Standard Class"/>
    <s v="NC-18415"/>
    <s v="Nathan Cano"/>
    <s v="Consumer"/>
    <s v="United States"/>
    <s v="Jacksonville"/>
    <s v="North Carolina"/>
    <n v="28540"/>
    <x v="0"/>
    <s v="FUR-CH-10003606"/>
    <x v="0"/>
    <s v="Chairs"/>
    <s v="SAFCO Folding Chair Trolley"/>
    <n v="102.592"/>
    <n v="3"/>
    <n v="0"/>
    <n v="12.31"/>
    <n v="6"/>
    <x v="32"/>
    <n v="4"/>
    <x v="32"/>
  </r>
  <r>
    <n v="3802"/>
    <s v="CA-2017-156503"/>
    <d v="2017-10-14T00:00:00"/>
    <d v="2017-10-20T00:00:00"/>
    <s v="Standard Class"/>
    <s v="NC-18415"/>
    <s v="Nathan Cano"/>
    <s v="Consumer"/>
    <s v="United States"/>
    <s v="Jacksonville"/>
    <s v="North Carolina"/>
    <n v="28540"/>
    <x v="0"/>
    <s v="TEC-AC-10002473"/>
    <x v="2"/>
    <s v="Accessories"/>
    <s v="Maxell 4.7GB DVD-R"/>
    <n v="22.704000000000001"/>
    <n v="5"/>
    <n v="0.3"/>
    <n v="-7.49"/>
    <n v="6"/>
    <x v="32"/>
    <n v="4"/>
    <x v="32"/>
  </r>
  <r>
    <n v="3803"/>
    <s v="CA-2017-156503"/>
    <d v="2017-10-14T00:00:00"/>
    <d v="2017-10-20T00:00:00"/>
    <s v="Standard Class"/>
    <s v="NC-18415"/>
    <s v="Nathan Cano"/>
    <s v="Consumer"/>
    <s v="United States"/>
    <s v="Jacksonville"/>
    <s v="North Carolina"/>
    <n v="28540"/>
    <x v="0"/>
    <s v="OFF-PA-10002319"/>
    <x v="1"/>
    <s v="Paper"/>
    <s v="Xerox 1944"/>
    <n v="93.024000000000001"/>
    <n v="6"/>
    <n v="0.2"/>
    <n v="19.54"/>
    <n v="6"/>
    <x v="32"/>
    <n v="4"/>
    <x v="32"/>
  </r>
  <r>
    <n v="3804"/>
    <s v="CA-2017-156503"/>
    <d v="2017-10-14T00:00:00"/>
    <d v="2017-10-20T00:00:00"/>
    <s v="Standard Class"/>
    <s v="NC-18415"/>
    <s v="Nathan Cano"/>
    <s v="Consumer"/>
    <s v="United States"/>
    <s v="Jacksonville"/>
    <s v="North Carolina"/>
    <n v="28540"/>
    <x v="0"/>
    <s v="OFF-SU-10000946"/>
    <x v="1"/>
    <s v="Supplies"/>
    <s v="Staple remover"/>
    <n v="12.768000000000001"/>
    <n v="5"/>
    <n v="0"/>
    <n v="1.53"/>
    <n v="6"/>
    <x v="32"/>
    <n v="4"/>
    <x v="32"/>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n v="6"/>
    <n v="0.1"/>
    <n v="11.9"/>
    <n v="6"/>
    <x v="32"/>
    <n v="4"/>
    <x v="32"/>
  </r>
  <r>
    <n v="3806"/>
    <s v="CA-2017-156503"/>
    <d v="2017-10-14T00:00:00"/>
    <d v="2017-10-20T00:00:00"/>
    <s v="Standard Class"/>
    <s v="NC-18415"/>
    <s v="Nathan Cano"/>
    <s v="Consumer"/>
    <s v="United States"/>
    <s v="Jacksonville"/>
    <s v="North Carolina"/>
    <n v="28540"/>
    <x v="0"/>
    <s v="OFF-PA-10002377"/>
    <x v="1"/>
    <s v="Paper"/>
    <s v="Xerox 1916"/>
    <n v="39.152000000000001"/>
    <n v="1"/>
    <n v="0.3"/>
    <n v="-13.7"/>
    <n v="6"/>
    <x v="32"/>
    <n v="4"/>
    <x v="32"/>
  </r>
  <r>
    <n v="3807"/>
    <s v="CA-2016-113628"/>
    <d v="2016-11-12T00:00:00"/>
    <d v="2016-11-19T00:00:00"/>
    <s v="Standard Class"/>
    <s v="AH-10690"/>
    <s v="Anna HÃ¤berlin"/>
    <s v="Corporate"/>
    <s v="United States"/>
    <s v="Plantation"/>
    <s v="Florida"/>
    <n v="33317"/>
    <x v="0"/>
    <s v="OFF-AR-10001246"/>
    <x v="1"/>
    <s v="Art"/>
    <s v="Newell 317"/>
    <n v="11.76"/>
    <n v="1"/>
    <n v="0.2"/>
    <n v="2"/>
    <n v="6"/>
    <x v="6"/>
    <n v="4"/>
    <x v="6"/>
  </r>
  <r>
    <n v="3808"/>
    <s v="CA-2016-113628"/>
    <d v="2016-11-12T00:00:00"/>
    <d v="2016-11-19T00:00:00"/>
    <s v="Standard Class"/>
    <s v="AH-10690"/>
    <s v="Anna HÃ¤berlin"/>
    <s v="Corporate"/>
    <s v="United States"/>
    <s v="Plantation"/>
    <s v="Florida"/>
    <n v="33317"/>
    <x v="0"/>
    <s v="OFF-BI-10003291"/>
    <x v="1"/>
    <s v="Binders"/>
    <s v="Wilson Jones Leather-Like Binders with DublLock Round Rings"/>
    <n v="5.2380000000000004"/>
    <n v="10"/>
    <n v="0.3"/>
    <n v="-0.89"/>
    <n v="6"/>
    <x v="6"/>
    <n v="4"/>
    <x v="6"/>
  </r>
  <r>
    <n v="3809"/>
    <s v="CA-2016-113628"/>
    <d v="2016-11-12T00:00:00"/>
    <d v="2016-11-19T00:00:00"/>
    <s v="Standard Class"/>
    <s v="AH-10690"/>
    <s v="Anna HÃ¤berlin"/>
    <s v="Corporate"/>
    <s v="United States"/>
    <s v="Plantation"/>
    <s v="Florida"/>
    <n v="33317"/>
    <x v="0"/>
    <s v="OFF-BI-10002799"/>
    <x v="1"/>
    <s v="Binders"/>
    <s v="SlimView Poly Binder, 3/8&quot;"/>
    <n v="4.6619999999999999"/>
    <n v="10"/>
    <n v="0.3"/>
    <n v="-0.42"/>
    <n v="6"/>
    <x v="6"/>
    <n v="4"/>
    <x v="6"/>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n v="523.91999999999996"/>
    <n v="7"/>
    <n v="0.2"/>
    <n v="162.41999999999999"/>
    <n v="6"/>
    <x v="6"/>
    <n v="4"/>
    <x v="6"/>
  </r>
  <r>
    <n v="3811"/>
    <s v="CA-2016-113628"/>
    <d v="2016-11-12T00:00:00"/>
    <d v="2016-11-19T00:00:00"/>
    <s v="Standard Class"/>
    <s v="AH-10690"/>
    <s v="Anna HÃ¤berlin"/>
    <s v="Corporate"/>
    <s v="United States"/>
    <s v="Plantation"/>
    <s v="Florida"/>
    <n v="33317"/>
    <x v="0"/>
    <s v="TEC-PH-10000441"/>
    <x v="2"/>
    <s v="Phones"/>
    <s v="VTech DS6151"/>
    <n v="100.792"/>
    <n v="10"/>
    <n v="0.2"/>
    <n v="28.22"/>
    <n v="6"/>
    <x v="6"/>
    <n v="4"/>
    <x v="6"/>
  </r>
  <r>
    <n v="3812"/>
    <s v="CA-2016-113628"/>
    <d v="2016-11-12T00:00:00"/>
    <d v="2016-11-19T00:00:00"/>
    <s v="Standard Class"/>
    <s v="AH-10690"/>
    <s v="Anna HÃ¤berlin"/>
    <s v="Corporate"/>
    <s v="United States"/>
    <s v="Plantation"/>
    <s v="Florida"/>
    <n v="33317"/>
    <x v="0"/>
    <s v="FUR-CH-10004477"/>
    <x v="0"/>
    <s v="Chairs"/>
    <s v="Global Push Button Manager's Chair, Indigo"/>
    <n v="146.136"/>
    <n v="9"/>
    <n v="0.1"/>
    <n v="46.76"/>
    <n v="6"/>
    <x v="6"/>
    <n v="4"/>
    <x v="6"/>
  </r>
  <r>
    <n v="3813"/>
    <s v="CA-2018-147753"/>
    <d v="2018-03-05T00:00:00"/>
    <d v="2018-03-05T00:00:00"/>
    <s v="Same Day"/>
    <s v="PK-19075"/>
    <s v="Pete Kriz"/>
    <s v="Consumer"/>
    <s v="United States"/>
    <s v="Milwaukee"/>
    <s v="Wisconsin"/>
    <n v="53209"/>
    <x v="2"/>
    <s v="OFF-LA-10003537"/>
    <x v="1"/>
    <s v="Labels"/>
    <s v="Avery 515"/>
    <n v="25.06"/>
    <n v="10"/>
    <n v="0.3"/>
    <n v="-7.77"/>
    <n v="1"/>
    <x v="42"/>
    <n v="1"/>
    <x v="42"/>
  </r>
  <r>
    <n v="3814"/>
    <s v="CA-2016-103961"/>
    <d v="2016-11-05T00:00:00"/>
    <d v="2016-11-09T00:00:00"/>
    <s v="Standard Class"/>
    <s v="NG-18430"/>
    <s v="Nathan Gelder"/>
    <s v="Consumer"/>
    <s v="United States"/>
    <s v="Quincy"/>
    <s v="Illinois"/>
    <n v="62301"/>
    <x v="2"/>
    <s v="OFF-LA-10004484"/>
    <x v="1"/>
    <s v="Labels"/>
    <s v="Avery 476"/>
    <n v="19.824000000000002"/>
    <n v="9"/>
    <n v="0"/>
    <n v="3.77"/>
    <n v="1"/>
    <x v="6"/>
    <n v="4"/>
    <x v="6"/>
  </r>
  <r>
    <n v="3815"/>
    <s v="CA-2017-152471"/>
    <d v="2017-07-08T00:00:00"/>
    <d v="2017-07-08T00:00:00"/>
    <s v="Same Day"/>
    <s v="ZD-21925"/>
    <s v="Zuschuss Donatelli"/>
    <s v="Consumer"/>
    <s v="United States"/>
    <s v="Jacksonville"/>
    <s v="Florida"/>
    <n v="32216"/>
    <x v="0"/>
    <s v="TEC-PH-10002824"/>
    <x v="2"/>
    <s v="Phones"/>
    <s v="Jabra SPEAK 410 Multidevice Speakerphone"/>
    <n v="823.96"/>
    <n v="10"/>
    <n v="0.1"/>
    <n v="82.4"/>
    <n v="2"/>
    <x v="16"/>
    <n v="3"/>
    <x v="16"/>
  </r>
  <r>
    <n v="3816"/>
    <s v="CA-2017-152471"/>
    <d v="2017-07-08T00:00:00"/>
    <d v="2017-07-08T00:00:00"/>
    <s v="Same Day"/>
    <s v="ZD-21925"/>
    <s v="Zuschuss Donatelli"/>
    <s v="Consumer"/>
    <s v="United States"/>
    <s v="Jacksonville"/>
    <s v="Florida"/>
    <n v="32216"/>
    <x v="0"/>
    <s v="OFF-PA-10004965"/>
    <x v="1"/>
    <s v="Paper"/>
    <s v="Xerox 1921"/>
    <n v="15.984"/>
    <n v="7"/>
    <n v="0"/>
    <n v="5.27"/>
    <n v="2"/>
    <x v="16"/>
    <n v="3"/>
    <x v="16"/>
  </r>
  <r>
    <n v="3817"/>
    <s v="CA-2016-102582"/>
    <d v="2016-09-15T00:00:00"/>
    <d v="2016-09-19T00:00:00"/>
    <s v="Standard Class"/>
    <s v="NW-18400"/>
    <s v="Natalie Webber"/>
    <s v="Consumer"/>
    <s v="United States"/>
    <s v="Mobile"/>
    <s v="Alabama"/>
    <n v="36608"/>
    <x v="0"/>
    <s v="FUR-TA-10003569"/>
    <x v="0"/>
    <s v="Tables"/>
    <s v="Bretford CR8500 Series Meeting Room Furniture"/>
    <n v="801.96"/>
    <n v="3"/>
    <n v="0"/>
    <n v="280.69"/>
    <n v="3"/>
    <x v="11"/>
    <n v="3"/>
    <x v="11"/>
  </r>
  <r>
    <n v="3818"/>
    <s v="CA-2016-102582"/>
    <d v="2016-09-15T00:00:00"/>
    <d v="2016-09-19T00:00:00"/>
    <s v="Standard Class"/>
    <s v="NW-18400"/>
    <s v="Natalie Webber"/>
    <s v="Consumer"/>
    <s v="United States"/>
    <s v="Mobile"/>
    <s v="Alabama"/>
    <n v="36608"/>
    <x v="0"/>
    <s v="TEC-PH-10003187"/>
    <x v="2"/>
    <s v="Phones"/>
    <s v="Anker Astro Mini 3000mAh Ultra-Compact Portable Charger"/>
    <n v="59.97"/>
    <n v="7"/>
    <n v="0.2"/>
    <n v="3"/>
    <n v="3"/>
    <x v="11"/>
    <n v="3"/>
    <x v="11"/>
  </r>
  <r>
    <n v="3819"/>
    <s v="CA-2016-102582"/>
    <d v="2016-09-15T00:00:00"/>
    <d v="2016-09-19T00:00:00"/>
    <s v="Standard Class"/>
    <s v="NW-18400"/>
    <s v="Natalie Webber"/>
    <s v="Consumer"/>
    <s v="United States"/>
    <s v="Mobile"/>
    <s v="Alabama"/>
    <n v="36608"/>
    <x v="0"/>
    <s v="FUR-CH-10004853"/>
    <x v="0"/>
    <s v="Chairs"/>
    <s v="Global Manager's Adjustable Task Chair, Storm"/>
    <n v="1056.8599999999999"/>
    <n v="9"/>
    <n v="0.2"/>
    <n v="63.41"/>
    <n v="3"/>
    <x v="11"/>
    <n v="3"/>
    <x v="11"/>
  </r>
  <r>
    <n v="3820"/>
    <s v="CA-2018-141873"/>
    <d v="2018-10-09T00:00:00"/>
    <d v="2018-10-14T00:00:00"/>
    <s v="Standard Class"/>
    <s v="HG-14845"/>
    <s v="Harry Greene"/>
    <s v="Consumer"/>
    <s v="United States"/>
    <s v="New York City"/>
    <s v="New York"/>
    <n v="10024"/>
    <x v="3"/>
    <s v="OFF-BI-10001031"/>
    <x v="1"/>
    <s v="Binders"/>
    <s v="Pressboard Data Binders by Wilson Jones"/>
    <n v="12.816000000000001"/>
    <n v="3"/>
    <n v="0"/>
    <n v="1.67"/>
    <n v="4"/>
    <x v="13"/>
    <n v="4"/>
    <x v="13"/>
  </r>
  <r>
    <n v="3821"/>
    <s v="CA-2018-141873"/>
    <d v="2018-10-09T00:00:00"/>
    <d v="2018-10-14T00:00:00"/>
    <s v="Standard Class"/>
    <s v="HG-14845"/>
    <s v="Harry Greene"/>
    <s v="Consumer"/>
    <s v="United States"/>
    <s v="New York City"/>
    <s v="New York"/>
    <n v="10024"/>
    <x v="3"/>
    <s v="FUR-BO-10003034"/>
    <x v="0"/>
    <s v="Bookcases"/>
    <s v="O'Sullivan Elevations Bookcase, Cherry Finish"/>
    <n v="314.35199999999998"/>
    <n v="3"/>
    <n v="0.1"/>
    <n v="103.74"/>
    <n v="4"/>
    <x v="13"/>
    <n v="4"/>
    <x v="13"/>
  </r>
  <r>
    <n v="3822"/>
    <s v="CA-2018-141873"/>
    <d v="2018-10-09T00:00:00"/>
    <d v="2018-10-14T00:00:00"/>
    <s v="Standard Class"/>
    <s v="HG-14845"/>
    <s v="Harry Greene"/>
    <s v="Consumer"/>
    <s v="United States"/>
    <s v="New York City"/>
    <s v="New York"/>
    <n v="10024"/>
    <x v="3"/>
    <s v="OFF-PA-10000069"/>
    <x v="1"/>
    <s v="Paper"/>
    <s v="TOPS 4 x 6 Fluorescent Color Memo Sheets, 500 Sheets per Pack"/>
    <n v="18.98"/>
    <n v="1"/>
    <n v="0"/>
    <n v="6.64"/>
    <n v="4"/>
    <x v="13"/>
    <n v="4"/>
    <x v="13"/>
  </r>
  <r>
    <n v="3823"/>
    <s v="CA-2018-141873"/>
    <d v="2018-10-09T00:00:00"/>
    <d v="2018-10-14T00:00:00"/>
    <s v="Standard Class"/>
    <s v="HG-14845"/>
    <s v="Harry Greene"/>
    <s v="Consumer"/>
    <s v="United States"/>
    <s v="New York City"/>
    <s v="New York"/>
    <n v="10024"/>
    <x v="3"/>
    <s v="OFF-BI-10003655"/>
    <x v="1"/>
    <s v="Binders"/>
    <s v="Durable Pressboard Binders"/>
    <n v="18.239999999999998"/>
    <n v="2"/>
    <n v="0.1"/>
    <n v="0.91"/>
    <n v="4"/>
    <x v="13"/>
    <n v="4"/>
    <x v="13"/>
  </r>
  <r>
    <n v="3824"/>
    <s v="CA-2016-140984"/>
    <d v="2016-09-14T00:00:00"/>
    <d v="2016-09-18T00:00:00"/>
    <s v="Standard Class"/>
    <s v="CC-12685"/>
    <s v="Craig Carroll"/>
    <s v="Consumer"/>
    <s v="United States"/>
    <s v="New York City"/>
    <s v="New York"/>
    <n v="10011"/>
    <x v="3"/>
    <s v="OFF-ST-10000585"/>
    <x v="1"/>
    <s v="Storage"/>
    <s v="Economy Rollaway Files"/>
    <n v="991.2"/>
    <n v="8"/>
    <n v="0.3"/>
    <n v="-118.94"/>
    <n v="3"/>
    <x v="11"/>
    <n v="3"/>
    <x v="11"/>
  </r>
  <r>
    <n v="3825"/>
    <s v="CA-2016-140984"/>
    <d v="2016-09-14T00:00:00"/>
    <d v="2016-09-18T00:00:00"/>
    <s v="Standard Class"/>
    <s v="CC-12685"/>
    <s v="Craig Carroll"/>
    <s v="Consumer"/>
    <s v="United States"/>
    <s v="New York City"/>
    <s v="New York"/>
    <n v="10011"/>
    <x v="3"/>
    <s v="TEC-CO-10001571"/>
    <x v="2"/>
    <s v="Copiers"/>
    <s v="Sharp 1540cs Digital Laser Copier"/>
    <n v="879.98400000000004"/>
    <n v="2"/>
    <n v="0.1"/>
    <n v="272.8"/>
    <n v="3"/>
    <x v="11"/>
    <n v="3"/>
    <x v="11"/>
  </r>
  <r>
    <n v="3826"/>
    <s v="CA-2016-140984"/>
    <d v="2016-09-14T00:00:00"/>
    <d v="2016-09-18T00:00:00"/>
    <s v="Standard Class"/>
    <s v="CC-12685"/>
    <s v="Craig Carroll"/>
    <s v="Consumer"/>
    <s v="United States"/>
    <s v="New York City"/>
    <s v="New York"/>
    <n v="10011"/>
    <x v="3"/>
    <s v="OFF-BI-10002012"/>
    <x v="1"/>
    <s v="Binders"/>
    <s v="Wilson Jones Easy Flow II Sheet Lifters"/>
    <n v="12.96"/>
    <n v="9"/>
    <n v="0.2"/>
    <n v="3.76"/>
    <n v="3"/>
    <x v="11"/>
    <n v="3"/>
    <x v="11"/>
  </r>
  <r>
    <n v="3827"/>
    <s v="CA-2015-132801"/>
    <d v="2015-10-07T00:00:00"/>
    <d v="2015-10-12T00:00:00"/>
    <s v="Standard Class"/>
    <s v="JG-15805"/>
    <s v="John Grady"/>
    <s v="Corporate"/>
    <s v="United States"/>
    <s v="Dallas"/>
    <s v="Texas"/>
    <n v="75217"/>
    <x v="2"/>
    <s v="OFF-ST-10001228"/>
    <x v="1"/>
    <s v="Storage"/>
    <s v="Fellowes Personal Hanging Folder Files, Navy"/>
    <n v="107.44"/>
    <n v="4"/>
    <n v="0.1"/>
    <n v="17.190000000000001"/>
    <n v="1"/>
    <x v="18"/>
    <n v="4"/>
    <x v="18"/>
  </r>
  <r>
    <n v="3828"/>
    <s v="CA-2018-141733"/>
    <d v="2018-05-07T00:00:00"/>
    <d v="2018-05-11T00:00:00"/>
    <s v="Standard Class"/>
    <s v="RW-19540"/>
    <s v="Rick Wilson"/>
    <s v="Corporate"/>
    <s v="United States"/>
    <s v="Detroit"/>
    <s v="Michigan"/>
    <n v="48234"/>
    <x v="2"/>
    <s v="FUR-CH-10004086"/>
    <x v="0"/>
    <s v="Chairs"/>
    <s v="Hon 4070 Series Pagoda Armless Upholstered Stacking Chairs"/>
    <n v="1458.65"/>
    <n v="6"/>
    <n v="0.2"/>
    <n v="72.930000000000007"/>
    <n v="4"/>
    <x v="24"/>
    <n v="2"/>
    <x v="24"/>
  </r>
  <r>
    <n v="3829"/>
    <s v="CA-2018-141733"/>
    <d v="2018-05-07T00:00:00"/>
    <d v="2018-05-11T00:00:00"/>
    <s v="Standard Class"/>
    <s v="RW-19540"/>
    <s v="Rick Wilson"/>
    <s v="Corporate"/>
    <s v="United States"/>
    <s v="Detroit"/>
    <s v="Michigan"/>
    <n v="48234"/>
    <x v="2"/>
    <s v="FUR-CH-10002017"/>
    <x v="0"/>
    <s v="Chairs"/>
    <s v="SAFCO Optional Arm Kit for Workspace Cribbage Stacking Chair"/>
    <n v="26.64"/>
    <n v="1"/>
    <n v="0"/>
    <n v="5.59"/>
    <n v="4"/>
    <x v="24"/>
    <n v="2"/>
    <x v="24"/>
  </r>
  <r>
    <n v="3830"/>
    <s v="CA-2018-141733"/>
    <d v="2018-05-07T00:00:00"/>
    <d v="2018-05-11T00:00:00"/>
    <s v="Standard Class"/>
    <s v="RW-19540"/>
    <s v="Rick Wilson"/>
    <s v="Corporate"/>
    <s v="United States"/>
    <s v="Detroit"/>
    <s v="Michigan"/>
    <n v="48234"/>
    <x v="2"/>
    <s v="FUR-CH-10000595"/>
    <x v="0"/>
    <s v="Chairs"/>
    <s v="Safco Contoured Stacking Chairs"/>
    <n v="476.8"/>
    <n v="7"/>
    <n v="0"/>
    <n v="57.22"/>
    <n v="4"/>
    <x v="24"/>
    <n v="2"/>
    <x v="24"/>
  </r>
  <r>
    <n v="3831"/>
    <s v="CA-2018-141733"/>
    <d v="2018-05-07T00:00:00"/>
    <d v="2018-05-11T00:00:00"/>
    <s v="Standard Class"/>
    <s v="RW-19540"/>
    <s v="Rick Wilson"/>
    <s v="Corporate"/>
    <s v="United States"/>
    <s v="Detroit"/>
    <s v="Michigan"/>
    <n v="48234"/>
    <x v="2"/>
    <s v="OFF-AP-10001563"/>
    <x v="1"/>
    <s v="Appliances"/>
    <s v="Belkin Premiere Surge Master II 8-outlet surge protector"/>
    <n v="87.444000000000003"/>
    <n v="4"/>
    <n v="0"/>
    <n v="13.12"/>
    <n v="4"/>
    <x v="24"/>
    <n v="2"/>
    <x v="24"/>
  </r>
  <r>
    <n v="3832"/>
    <s v="US-2016-111927"/>
    <d v="2016-11-14T00:00:00"/>
    <d v="2016-11-19T00:00:00"/>
    <s v="Standard Class"/>
    <s v="LS-17230"/>
    <s v="Lycoris Saunders"/>
    <s v="Consumer"/>
    <s v="United States"/>
    <s v="Dover"/>
    <s v="Delaware"/>
    <n v="19901"/>
    <x v="3"/>
    <s v="FUR-FU-10004017"/>
    <x v="0"/>
    <s v="Furnishings"/>
    <s v="Executive Impressions 13&quot; Chairman Wall Clock"/>
    <n v="76.14"/>
    <n v="7"/>
    <n v="0.3"/>
    <n v="-22.08"/>
    <n v="2"/>
    <x v="6"/>
    <n v="4"/>
    <x v="6"/>
  </r>
  <r>
    <n v="3833"/>
    <s v="US-2016-111927"/>
    <d v="2016-11-14T00:00:00"/>
    <d v="2016-11-19T00:00:00"/>
    <s v="Standard Class"/>
    <s v="LS-17230"/>
    <s v="Lycoris Saunders"/>
    <s v="Consumer"/>
    <s v="United States"/>
    <s v="Dover"/>
    <s v="Delaware"/>
    <n v="19901"/>
    <x v="3"/>
    <s v="OFF-BI-10002571"/>
    <x v="1"/>
    <s v="Binders"/>
    <s v="Avery Framed View Binder, EZD Ring (Locking), Navy, 1 1/2&quot;"/>
    <n v="19.96"/>
    <n v="9"/>
    <n v="0.1"/>
    <n v="3.19"/>
    <n v="2"/>
    <x v="6"/>
    <n v="4"/>
    <x v="6"/>
  </r>
  <r>
    <n v="3834"/>
    <s v="CA-2015-105984"/>
    <d v="2015-11-24T00:00:00"/>
    <d v="2015-11-24T00:00:00"/>
    <s v="Same Day"/>
    <s v="MY-18295"/>
    <s v="Muhammed Yedwab"/>
    <s v="Corporate"/>
    <s v="United States"/>
    <s v="Columbus"/>
    <s v="Ohio"/>
    <n v="43229"/>
    <x v="3"/>
    <s v="TEC-PH-10000560"/>
    <x v="2"/>
    <s v="Phones"/>
    <s v="Samsung Galaxy S III - 16GB - pebble blue (T-Mobile)"/>
    <n v="1049.97"/>
    <n v="2"/>
    <n v="0.2"/>
    <n v="136.5"/>
    <n v="2"/>
    <x v="7"/>
    <n v="4"/>
    <x v="7"/>
  </r>
  <r>
    <n v="3835"/>
    <s v="CA-2015-105984"/>
    <d v="2015-11-24T00:00:00"/>
    <d v="2015-11-24T00:00:00"/>
    <s v="Same Day"/>
    <s v="MY-18295"/>
    <s v="Muhammed Yedwab"/>
    <s v="Corporate"/>
    <s v="United States"/>
    <s v="Columbus"/>
    <s v="Ohio"/>
    <n v="43229"/>
    <x v="3"/>
    <s v="FUR-CH-10000847"/>
    <x v="0"/>
    <s v="Chairs"/>
    <s v="Global Executive Mid-Back Manager's Chair"/>
    <n v="611.05799999999999"/>
    <n v="2"/>
    <n v="0.3"/>
    <n v="-213.87"/>
    <n v="2"/>
    <x v="7"/>
    <n v="4"/>
    <x v="7"/>
  </r>
  <r>
    <n v="3836"/>
    <s v="CA-2015-100363"/>
    <d v="2015-04-08T00:00:00"/>
    <d v="2015-04-15T00:00:00"/>
    <s v="Standard Class"/>
    <s v="JM-15655"/>
    <s v="Jim Mitchum"/>
    <s v="Corporate"/>
    <s v="United States"/>
    <s v="Glendale"/>
    <s v="Arizona"/>
    <n v="85301"/>
    <x v="1"/>
    <s v="OFF-FA-10000611"/>
    <x v="1"/>
    <s v="Fasteners"/>
    <s v="Binder Clips by OIC"/>
    <n v="2.3679999999999999"/>
    <n v="9"/>
    <n v="0.3"/>
    <n v="-0.76"/>
    <n v="2"/>
    <x v="41"/>
    <n v="2"/>
    <x v="41"/>
  </r>
  <r>
    <n v="3837"/>
    <s v="CA-2015-100363"/>
    <d v="2015-04-08T00:00:00"/>
    <d v="2015-04-15T00:00:00"/>
    <s v="Standard Class"/>
    <s v="JM-15655"/>
    <s v="Jim Mitchum"/>
    <s v="Corporate"/>
    <s v="United States"/>
    <s v="Glendale"/>
    <s v="Arizona"/>
    <n v="85301"/>
    <x v="1"/>
    <s v="OFF-PA-10004733"/>
    <x v="1"/>
    <s v="Paper"/>
    <s v="Things To Do Today Spiral Book"/>
    <n v="19.007999999999999"/>
    <n v="3"/>
    <n v="0"/>
    <n v="4.18"/>
    <n v="2"/>
    <x v="41"/>
    <n v="2"/>
    <x v="41"/>
  </r>
  <r>
    <n v="3838"/>
    <s v="CA-2015-126760"/>
    <d v="2015-07-26T00:00:00"/>
    <d v="2015-08-02T00:00:00"/>
    <s v="Standard Class"/>
    <s v="KM-16720"/>
    <s v="Kunst Miller"/>
    <s v="Consumer"/>
    <s v="United States"/>
    <s v="North Las Vegas"/>
    <s v="Nevada"/>
    <n v="89031"/>
    <x v="1"/>
    <s v="TEC-PH-10001363"/>
    <x v="2"/>
    <s v="Phones"/>
    <s v="Apple iPhone 5S"/>
    <n v="911.98400000000004"/>
    <n v="8"/>
    <n v="0"/>
    <n v="136.80000000000001"/>
    <n v="4"/>
    <x v="39"/>
    <n v="3"/>
    <x v="39"/>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n v="674.35199999999998"/>
    <n v="9"/>
    <n v="0.2"/>
    <n v="114.64"/>
    <n v="4"/>
    <x v="39"/>
    <n v="3"/>
    <x v="39"/>
  </r>
  <r>
    <n v="3840"/>
    <s v="CA-2015-126760"/>
    <d v="2015-07-26T00:00:00"/>
    <d v="2015-08-02T00:00:00"/>
    <s v="Standard Class"/>
    <s v="KM-16720"/>
    <s v="Kunst Miller"/>
    <s v="Consumer"/>
    <s v="United States"/>
    <s v="North Las Vegas"/>
    <s v="Nevada"/>
    <n v="89031"/>
    <x v="1"/>
    <s v="FUR-FU-10004018"/>
    <x v="0"/>
    <s v="Furnishings"/>
    <s v="Tensor Computer Mounted Lamp"/>
    <n v="134.01"/>
    <n v="5"/>
    <n v="0.1"/>
    <n v="42.88"/>
    <n v="4"/>
    <x v="39"/>
    <n v="3"/>
    <x v="39"/>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n v="170.97"/>
    <n v="3"/>
    <n v="0"/>
    <n v="17.100000000000001"/>
    <n v="4"/>
    <x v="39"/>
    <n v="3"/>
    <x v="39"/>
  </r>
  <r>
    <n v="3842"/>
    <s v="US-2015-109162"/>
    <d v="2015-06-08T00:00:00"/>
    <d v="2015-06-12T00:00:00"/>
    <s v="Standard Class"/>
    <s v="KE-16420"/>
    <s v="Katrina Edelman"/>
    <s v="Corporate"/>
    <s v="United States"/>
    <s v="Bristol"/>
    <s v="Tennessee"/>
    <n v="37620"/>
    <x v="0"/>
    <s v="FUR-CH-10002647"/>
    <x v="0"/>
    <s v="Chairs"/>
    <s v="Situations Contoured Folding Chairs, 4/Set"/>
    <n v="170.352"/>
    <n v="10"/>
    <n v="0"/>
    <n v="42.59"/>
    <n v="1"/>
    <x v="3"/>
    <n v="2"/>
    <x v="3"/>
  </r>
  <r>
    <n v="3843"/>
    <s v="CA-2015-101931"/>
    <d v="2015-10-28T00:00:00"/>
    <d v="2015-10-31T00:00:00"/>
    <s v="First Class"/>
    <s v="TS-21370"/>
    <s v="Todd Sumrall"/>
    <s v="Corporate"/>
    <s v="United States"/>
    <s v="Los Angeles"/>
    <s v="California"/>
    <n v="90049"/>
    <x v="1"/>
    <s v="OFF-BI-10004140"/>
    <x v="1"/>
    <s v="Binders"/>
    <s v="Avery Non-Stick Binders"/>
    <n v="7.1840000000000002"/>
    <n v="7"/>
    <n v="0.1"/>
    <n v="1.65"/>
    <n v="5"/>
    <x v="18"/>
    <n v="4"/>
    <x v="18"/>
  </r>
  <r>
    <n v="3844"/>
    <s v="CA-2015-101931"/>
    <d v="2015-10-28T00:00:00"/>
    <d v="2015-10-31T00:00:00"/>
    <s v="First Class"/>
    <s v="TS-21370"/>
    <s v="Todd Sumrall"/>
    <s v="Corporate"/>
    <s v="United States"/>
    <s v="Los Angeles"/>
    <s v="California"/>
    <n v="90049"/>
    <x v="1"/>
    <s v="OFF-SU-10002301"/>
    <x v="1"/>
    <s v="Supplies"/>
    <s v="Serrated Blade or Curved Handle Hand Letter Openers"/>
    <n v="6.28"/>
    <n v="9"/>
    <n v="0.3"/>
    <n v="-2.0099999999999998"/>
    <n v="5"/>
    <x v="18"/>
    <n v="4"/>
    <x v="18"/>
  </r>
  <r>
    <n v="3845"/>
    <s v="CA-2015-101931"/>
    <d v="2015-10-28T00:00:00"/>
    <d v="2015-10-31T00:00:00"/>
    <s v="First Class"/>
    <s v="TS-21370"/>
    <s v="Todd Sumrall"/>
    <s v="Corporate"/>
    <s v="United States"/>
    <s v="Los Angeles"/>
    <s v="California"/>
    <n v="90049"/>
    <x v="1"/>
    <s v="OFF-SU-10000646"/>
    <x v="1"/>
    <s v="Supplies"/>
    <s v="Premier Automatic Letter Opener"/>
    <n v="480.74"/>
    <n v="5"/>
    <n v="0"/>
    <n v="168.26"/>
    <n v="5"/>
    <x v="18"/>
    <n v="4"/>
    <x v="18"/>
  </r>
  <r>
    <n v="3846"/>
    <s v="CA-2015-101931"/>
    <d v="2015-10-28T00:00:00"/>
    <d v="2015-10-31T00:00:00"/>
    <s v="First Class"/>
    <s v="TS-21370"/>
    <s v="Todd Sumrall"/>
    <s v="Corporate"/>
    <s v="United States"/>
    <s v="Los Angeles"/>
    <s v="California"/>
    <n v="90049"/>
    <x v="1"/>
    <s v="FUR-BO-10001337"/>
    <x v="0"/>
    <s v="Bookcases"/>
    <s v="O'Sullivan Living Dimensions 2-Shelf Bookcases"/>
    <n v="616.99800000000005"/>
    <n v="3"/>
    <n v="0.3"/>
    <n v="-148.08000000000001"/>
    <n v="5"/>
    <x v="18"/>
    <n v="4"/>
    <x v="18"/>
  </r>
  <r>
    <n v="3847"/>
    <s v="CA-2015-101931"/>
    <d v="2015-10-28T00:00:00"/>
    <d v="2015-10-31T00:00:00"/>
    <s v="First Class"/>
    <s v="TS-21370"/>
    <s v="Todd Sumrall"/>
    <s v="Corporate"/>
    <s v="United States"/>
    <s v="Los Angeles"/>
    <s v="California"/>
    <n v="90049"/>
    <x v="1"/>
    <s v="OFF-ST-10003442"/>
    <x v="1"/>
    <s v="Storage"/>
    <s v="Eldon Portable Mobile Manager"/>
    <n v="141.4"/>
    <n v="1"/>
    <n v="0"/>
    <n v="8.48"/>
    <n v="5"/>
    <x v="18"/>
    <n v="4"/>
    <x v="18"/>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n v="501.81"/>
    <n v="6"/>
    <n v="0.1"/>
    <n v="55.2"/>
    <n v="1"/>
    <x v="23"/>
    <n v="4"/>
    <x v="23"/>
  </r>
  <r>
    <n v="3849"/>
    <s v="CA-2018-161053"/>
    <d v="2018-09-22T00:00:00"/>
    <d v="2018-09-23T00:00:00"/>
    <s v="First Class"/>
    <s v="JE-15745"/>
    <s v="Joel Eaton"/>
    <s v="Consumer"/>
    <s v="United States"/>
    <s v="Fayetteville"/>
    <s v="Arkansas"/>
    <n v="72701"/>
    <x v="0"/>
    <s v="OFF-BI-10004318"/>
    <x v="1"/>
    <s v="Binders"/>
    <s v="Ibico EB-19 Dual Function Manual Binding System"/>
    <n v="691.96"/>
    <n v="10"/>
    <n v="0.3"/>
    <n v="-186.83"/>
    <n v="2"/>
    <x v="15"/>
    <n v="3"/>
    <x v="15"/>
  </r>
  <r>
    <n v="3850"/>
    <s v="CA-2018-161053"/>
    <d v="2018-09-22T00:00:00"/>
    <d v="2018-09-23T00:00:00"/>
    <s v="First Class"/>
    <s v="JE-15745"/>
    <s v="Joel Eaton"/>
    <s v="Consumer"/>
    <s v="United States"/>
    <s v="Fayetteville"/>
    <s v="Arkansas"/>
    <n v="72701"/>
    <x v="0"/>
    <s v="TEC-AC-10004633"/>
    <x v="2"/>
    <s v="Accessories"/>
    <s v="Verbatim 25 GB 6x Blu-ray Single Layer Recordable Disc, 3/Pack"/>
    <n v="34.950000000000003"/>
    <n v="7"/>
    <n v="0.3"/>
    <n v="-10.49"/>
    <n v="2"/>
    <x v="15"/>
    <n v="3"/>
    <x v="15"/>
  </r>
  <r>
    <n v="3851"/>
    <s v="CA-2016-142377"/>
    <d v="2016-12-04T00:00:00"/>
    <d v="2016-12-09T00:00:00"/>
    <s v="Standard Class"/>
    <s v="MS-17980"/>
    <s v="Michael Stewart"/>
    <s v="Corporate"/>
    <s v="United States"/>
    <s v="Springfield"/>
    <s v="Missouri"/>
    <n v="65807"/>
    <x v="2"/>
    <s v="OFF-PA-10001970"/>
    <x v="1"/>
    <s v="Paper"/>
    <s v="Xerox 1881"/>
    <n v="85.96"/>
    <n v="6"/>
    <n v="0"/>
    <n v="16.329999999999998"/>
    <n v="1"/>
    <x v="14"/>
    <n v="4"/>
    <x v="14"/>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n v="85.3"/>
    <n v="6"/>
    <n v="0.2"/>
    <n v="28.15"/>
    <n v="1"/>
    <x v="11"/>
    <n v="3"/>
    <x v="11"/>
  </r>
  <r>
    <n v="3853"/>
    <s v="CA-2018-130526"/>
    <d v="2018-11-26T00:00:00"/>
    <d v="2018-11-29T00:00:00"/>
    <s v="First Class"/>
    <s v="GT-14755"/>
    <s v="Guy Thornton"/>
    <s v="Consumer"/>
    <s v="United States"/>
    <s v="Rockford"/>
    <s v="Illinois"/>
    <n v="61107"/>
    <x v="2"/>
    <s v="OFF-BI-10001524"/>
    <x v="1"/>
    <s v="Binders"/>
    <s v="GBC Premium Transparent Covers with Diagonal Lined Pattern"/>
    <n v="33.567999999999998"/>
    <n v="3"/>
    <n v="0.2"/>
    <n v="7.38"/>
    <n v="1"/>
    <x v="23"/>
    <n v="4"/>
    <x v="23"/>
  </r>
  <r>
    <n v="3854"/>
    <s v="US-2018-131849"/>
    <d v="2018-06-06T00:00:00"/>
    <d v="2018-06-10T00:00:00"/>
    <s v="Standard Class"/>
    <s v="GH-14410"/>
    <s v="Gary Hansen"/>
    <s v="Home Office"/>
    <s v="United States"/>
    <s v="San Francisco"/>
    <s v="California"/>
    <n v="94122"/>
    <x v="1"/>
    <s v="FUR-FU-10004164"/>
    <x v="0"/>
    <s v="Furnishings"/>
    <s v="Eldon 300 Class Desk Accessories, Black"/>
    <n v="4.95"/>
    <n v="5"/>
    <n v="0.3"/>
    <n v="-0.54"/>
    <n v="2"/>
    <x v="27"/>
    <n v="2"/>
    <x v="27"/>
  </r>
  <r>
    <n v="3855"/>
    <s v="US-2018-131849"/>
    <d v="2018-06-06T00:00:00"/>
    <d v="2018-06-10T00:00:00"/>
    <s v="Standard Class"/>
    <s v="GH-14410"/>
    <s v="Gary Hansen"/>
    <s v="Home Office"/>
    <s v="United States"/>
    <s v="San Francisco"/>
    <s v="California"/>
    <n v="94122"/>
    <x v="1"/>
    <s v="OFF-ST-10002957"/>
    <x v="1"/>
    <s v="Storage"/>
    <s v="Sterilite Show Offs Storage Containers"/>
    <n v="26.4"/>
    <n v="9"/>
    <n v="0"/>
    <n v="3.43"/>
    <n v="2"/>
    <x v="27"/>
    <n v="2"/>
    <x v="27"/>
  </r>
  <r>
    <n v="3856"/>
    <s v="US-2018-105389"/>
    <d v="2018-10-23T00:00:00"/>
    <d v="2018-10-28T00:00:00"/>
    <s v="Second Class"/>
    <s v="DM-13015"/>
    <s v="Darrin Martin"/>
    <s v="Consumer"/>
    <s v="United States"/>
    <s v="San Antonio"/>
    <s v="Texas"/>
    <n v="78207"/>
    <x v="2"/>
    <s v="OFF-BI-10004364"/>
    <x v="1"/>
    <s v="Binders"/>
    <s v="Storex Dura Pro Binders"/>
    <n v="3.5640000000000001"/>
    <n v="8"/>
    <n v="0.1"/>
    <n v="0.53"/>
    <n v="3"/>
    <x v="13"/>
    <n v="4"/>
    <x v="13"/>
  </r>
  <r>
    <n v="3857"/>
    <s v="US-2018-105389"/>
    <d v="2018-10-23T00:00:00"/>
    <d v="2018-10-28T00:00:00"/>
    <s v="Second Class"/>
    <s v="DM-13015"/>
    <s v="Darrin Martin"/>
    <s v="Consumer"/>
    <s v="United States"/>
    <s v="San Antonio"/>
    <s v="Texas"/>
    <n v="78207"/>
    <x v="2"/>
    <s v="TEC-PH-10002824"/>
    <x v="2"/>
    <s v="Phones"/>
    <s v="Jabra SPEAK 410 Multidevice Speakerphone"/>
    <n v="823.96"/>
    <n v="7"/>
    <n v="0.3"/>
    <n v="-255.43"/>
    <n v="3"/>
    <x v="13"/>
    <n v="4"/>
    <x v="13"/>
  </r>
  <r>
    <n v="3858"/>
    <s v="US-2018-105389"/>
    <d v="2018-10-23T00:00:00"/>
    <d v="2018-10-28T00:00:00"/>
    <s v="Second Class"/>
    <s v="DM-13015"/>
    <s v="Darrin Martin"/>
    <s v="Consumer"/>
    <s v="United States"/>
    <s v="San Antonio"/>
    <s v="Texas"/>
    <n v="78207"/>
    <x v="2"/>
    <s v="OFF-AR-10000634"/>
    <x v="1"/>
    <s v="Art"/>
    <s v="Newell 320"/>
    <n v="10.272"/>
    <n v="10"/>
    <n v="0.2"/>
    <n v="2.88"/>
    <n v="3"/>
    <x v="13"/>
    <n v="4"/>
    <x v="13"/>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n v="447.94400000000002"/>
    <n v="1"/>
    <n v="0.1"/>
    <n v="120.94"/>
    <n v="1"/>
    <x v="20"/>
    <n v="4"/>
    <x v="20"/>
  </r>
  <r>
    <n v="3860"/>
    <s v="CA-2018-154039"/>
    <d v="2018-02-17T00:00:00"/>
    <d v="2018-02-22T00:00:00"/>
    <s v="Standard Class"/>
    <s v="JK-16120"/>
    <s v="Julie Kriz"/>
    <s v="Home Office"/>
    <s v="United States"/>
    <s v="Chicago"/>
    <s v="Illinois"/>
    <n v="60653"/>
    <x v="2"/>
    <s v="FUR-TA-10001932"/>
    <x v="0"/>
    <s v="Tables"/>
    <s v="Chromcraft 48&quot; x 96&quot; Racetrack Double Pedestal Table"/>
    <n v="480.96"/>
    <n v="10"/>
    <n v="0"/>
    <n v="67.33"/>
    <n v="2"/>
    <x v="31"/>
    <n v="1"/>
    <x v="31"/>
  </r>
  <r>
    <n v="3861"/>
    <s v="CA-2018-154039"/>
    <d v="2018-02-17T00:00:00"/>
    <d v="2018-02-22T00:00:00"/>
    <s v="Standard Class"/>
    <s v="JK-16120"/>
    <s v="Julie Kriz"/>
    <s v="Home Office"/>
    <s v="United States"/>
    <s v="Chicago"/>
    <s v="Illinois"/>
    <n v="60653"/>
    <x v="2"/>
    <s v="TEC-PH-10002789"/>
    <x v="2"/>
    <s v="Phones"/>
    <s v="LG Exalt"/>
    <n v="124.792"/>
    <n v="8"/>
    <n v="0.3"/>
    <n v="-24.96"/>
    <n v="2"/>
    <x v="31"/>
    <n v="1"/>
    <x v="31"/>
  </r>
  <r>
    <n v="3862"/>
    <s v="CA-2015-135755"/>
    <d v="2015-05-03T00:00:00"/>
    <d v="2015-05-10T00:00:00"/>
    <s v="Standard Class"/>
    <s v="NC-18415"/>
    <s v="Nathan Cano"/>
    <s v="Consumer"/>
    <s v="United States"/>
    <s v="Yonkers"/>
    <s v="New York"/>
    <n v="10701"/>
    <x v="3"/>
    <s v="OFF-BI-10004828"/>
    <x v="1"/>
    <s v="Binders"/>
    <s v="GBC Poly Designer Binding Covers"/>
    <n v="40.176000000000002"/>
    <n v="3"/>
    <n v="0"/>
    <n v="12.05"/>
    <n v="2"/>
    <x v="8"/>
    <n v="2"/>
    <x v="8"/>
  </r>
  <r>
    <n v="3863"/>
    <s v="CA-2015-135755"/>
    <d v="2015-05-03T00:00:00"/>
    <d v="2015-05-10T00:00:00"/>
    <s v="Standard Class"/>
    <s v="NC-18415"/>
    <s v="Nathan Cano"/>
    <s v="Consumer"/>
    <s v="United States"/>
    <s v="Yonkers"/>
    <s v="New York"/>
    <n v="10701"/>
    <x v="3"/>
    <s v="OFF-BI-10003981"/>
    <x v="1"/>
    <s v="Binders"/>
    <s v="Avery Durable Plastic 1&quot; Binders"/>
    <n v="10.896000000000001"/>
    <n v="2"/>
    <n v="0.3"/>
    <n v="-0.65"/>
    <n v="2"/>
    <x v="8"/>
    <n v="2"/>
    <x v="8"/>
  </r>
  <r>
    <n v="3864"/>
    <s v="CA-2018-123246"/>
    <d v="2018-10-17T00:00:00"/>
    <d v="2018-10-19T00:00:00"/>
    <s v="Second Class"/>
    <s v="AJ-10960"/>
    <s v="Astrea Jones"/>
    <s v="Consumer"/>
    <s v="United States"/>
    <s v="San Diego"/>
    <s v="California"/>
    <n v="92037"/>
    <x v="1"/>
    <s v="OFF-AR-10001770"/>
    <x v="1"/>
    <s v="Art"/>
    <s v="Economy #2 Pencils"/>
    <n v="10.64"/>
    <n v="8"/>
    <n v="0"/>
    <n v="2.98"/>
    <n v="1"/>
    <x v="13"/>
    <n v="4"/>
    <x v="13"/>
  </r>
  <r>
    <n v="3865"/>
    <s v="CA-2016-157133"/>
    <d v="2016-11-28T00:00:00"/>
    <d v="2016-12-03T00:00:00"/>
    <s v="Standard Class"/>
    <s v="LC-16885"/>
    <s v="Lena Creighton"/>
    <s v="Consumer"/>
    <s v="United States"/>
    <s v="Champaign"/>
    <s v="Illinois"/>
    <n v="61821"/>
    <x v="2"/>
    <s v="FUR-FU-10004904"/>
    <x v="0"/>
    <s v="Furnishings"/>
    <s v="Eldon &quot;L&quot; Workstation Diamond Chairmat"/>
    <n v="151.96"/>
    <n v="8"/>
    <n v="0.3"/>
    <n v="-9.1199999999999992"/>
    <n v="1"/>
    <x v="6"/>
    <n v="4"/>
    <x v="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n v="238"/>
    <n v="1"/>
    <n v="0.1"/>
    <n v="64.260000000000005"/>
    <n v="1"/>
    <x v="39"/>
    <n v="3"/>
    <x v="39"/>
  </r>
  <r>
    <n v="3867"/>
    <s v="CA-2018-146360"/>
    <d v="2018-04-23T00:00:00"/>
    <d v="2018-04-25T00:00:00"/>
    <s v="Second Class"/>
    <s v="SC-20305"/>
    <s v="Sean Christensen"/>
    <s v="Consumer"/>
    <s v="United States"/>
    <s v="Lawrence"/>
    <s v="Indiana"/>
    <n v="46226"/>
    <x v="2"/>
    <s v="TEC-AC-10003590"/>
    <x v="2"/>
    <s v="Accessories"/>
    <s v="TRENDnet 56K USB 2.0 Phone, Internet and Fax Modem"/>
    <n v="155.34"/>
    <n v="10"/>
    <n v="0.1"/>
    <n v="32.619999999999997"/>
    <n v="1"/>
    <x v="4"/>
    <n v="2"/>
    <x v="4"/>
  </r>
  <r>
    <n v="3868"/>
    <s v="CA-2016-132486"/>
    <d v="2016-10-23T00:00:00"/>
    <d v="2016-10-27T00:00:00"/>
    <s v="Second Class"/>
    <s v="JF-15355"/>
    <s v="Jay Fein"/>
    <s v="Consumer"/>
    <s v="United States"/>
    <s v="San Diego"/>
    <s v="California"/>
    <n v="92105"/>
    <x v="1"/>
    <s v="TEC-AC-10000710"/>
    <x v="2"/>
    <s v="Accessories"/>
    <s v="Maxell DVD-RAM Discs"/>
    <n v="148.32"/>
    <n v="1"/>
    <n v="0.1"/>
    <n v="40.049999999999997"/>
    <n v="6"/>
    <x v="2"/>
    <n v="4"/>
    <x v="2"/>
  </r>
  <r>
    <n v="3869"/>
    <s v="CA-2016-132486"/>
    <d v="2016-10-23T00:00:00"/>
    <d v="2016-10-27T00:00:00"/>
    <s v="Second Class"/>
    <s v="JF-15355"/>
    <s v="Jay Fein"/>
    <s v="Consumer"/>
    <s v="United States"/>
    <s v="San Diego"/>
    <s v="California"/>
    <n v="92105"/>
    <x v="1"/>
    <s v="FUR-CH-10004495"/>
    <x v="0"/>
    <s v="Chairs"/>
    <s v="Global Leather and Oak Executive Chair, Black"/>
    <n v="240.78399999999999"/>
    <n v="1"/>
    <n v="0"/>
    <n v="48.16"/>
    <n v="6"/>
    <x v="2"/>
    <n v="4"/>
    <x v="2"/>
  </r>
  <r>
    <n v="3870"/>
    <s v="CA-2016-132486"/>
    <d v="2016-10-23T00:00:00"/>
    <d v="2016-10-27T00:00:00"/>
    <s v="Second Class"/>
    <s v="JF-15355"/>
    <s v="Jay Fein"/>
    <s v="Consumer"/>
    <s v="United States"/>
    <s v="San Diego"/>
    <s v="California"/>
    <n v="92105"/>
    <x v="1"/>
    <s v="FUR-CH-10004540"/>
    <x v="0"/>
    <s v="Chairs"/>
    <s v="Global Chrome Stack Chair"/>
    <n v="191.96799999999999"/>
    <n v="4"/>
    <n v="0.1"/>
    <n v="28.8"/>
    <n v="6"/>
    <x v="2"/>
    <n v="4"/>
    <x v="2"/>
  </r>
  <r>
    <n v="3871"/>
    <s v="CA-2016-132486"/>
    <d v="2016-10-23T00:00:00"/>
    <d v="2016-10-27T00:00:00"/>
    <s v="Second Class"/>
    <s v="JF-15355"/>
    <s v="Jay Fein"/>
    <s v="Consumer"/>
    <s v="United States"/>
    <s v="San Diego"/>
    <s v="California"/>
    <n v="92105"/>
    <x v="1"/>
    <s v="OFF-PA-10004971"/>
    <x v="1"/>
    <s v="Paper"/>
    <s v="Xerox 196"/>
    <n v="11.56"/>
    <n v="9"/>
    <n v="0.1"/>
    <n v="0.57999999999999996"/>
    <n v="6"/>
    <x v="2"/>
    <n v="4"/>
    <x v="2"/>
  </r>
  <r>
    <n v="3872"/>
    <s v="CA-2016-132486"/>
    <d v="2016-10-23T00:00:00"/>
    <d v="2016-10-27T00:00:00"/>
    <s v="Second Class"/>
    <s v="JF-15355"/>
    <s v="Jay Fein"/>
    <s v="Consumer"/>
    <s v="United States"/>
    <s v="San Diego"/>
    <s v="California"/>
    <n v="92105"/>
    <x v="1"/>
    <s v="OFF-EN-10002600"/>
    <x v="1"/>
    <s v="Envelopes"/>
    <s v="Redi-Strip #10 Envelopes, 4 1/8 x 9 1/2"/>
    <n v="11.8"/>
    <n v="10"/>
    <n v="0.1"/>
    <n v="1.42"/>
    <n v="6"/>
    <x v="2"/>
    <n v="4"/>
    <x v="2"/>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n v="842.35199999999998"/>
    <n v="3"/>
    <n v="0.1"/>
    <n v="58.96"/>
    <n v="6"/>
    <x v="2"/>
    <n v="4"/>
    <x v="2"/>
  </r>
  <r>
    <n v="3874"/>
    <s v="CA-2017-136231"/>
    <d v="2017-09-05T00:00:00"/>
    <d v="2017-09-07T00:00:00"/>
    <s v="Second Class"/>
    <s v="DM-13015"/>
    <s v="Darrin Martin"/>
    <s v="Consumer"/>
    <s v="United States"/>
    <s v="Johnson City"/>
    <s v="Tennessee"/>
    <n v="37604"/>
    <x v="0"/>
    <s v="OFF-EN-10001099"/>
    <x v="1"/>
    <s v="Envelopes"/>
    <s v="Staple envelope"/>
    <n v="23.472000000000001"/>
    <n v="7"/>
    <n v="0"/>
    <n v="2.58"/>
    <n v="4"/>
    <x v="21"/>
    <n v="3"/>
    <x v="21"/>
  </r>
  <r>
    <n v="3875"/>
    <s v="CA-2017-136231"/>
    <d v="2017-09-05T00:00:00"/>
    <d v="2017-09-07T00:00:00"/>
    <s v="Second Class"/>
    <s v="DM-13015"/>
    <s v="Darrin Martin"/>
    <s v="Consumer"/>
    <s v="United States"/>
    <s v="Johnson City"/>
    <s v="Tennessee"/>
    <n v="37604"/>
    <x v="0"/>
    <s v="OFF-BI-10001597"/>
    <x v="1"/>
    <s v="Binders"/>
    <s v="Wilson Jones Ledger-Size, Piano-Hinge Binder, 2&quot;, Blue"/>
    <n v="86.058000000000007"/>
    <n v="5"/>
    <n v="0"/>
    <n v="23.24"/>
    <n v="4"/>
    <x v="21"/>
    <n v="3"/>
    <x v="21"/>
  </r>
  <r>
    <n v="3876"/>
    <s v="CA-2017-136231"/>
    <d v="2017-09-05T00:00:00"/>
    <d v="2017-09-07T00:00:00"/>
    <s v="Second Class"/>
    <s v="DM-13015"/>
    <s v="Darrin Martin"/>
    <s v="Consumer"/>
    <s v="United States"/>
    <s v="Johnson City"/>
    <s v="Tennessee"/>
    <n v="37604"/>
    <x v="0"/>
    <s v="TEC-PH-10002660"/>
    <x v="2"/>
    <s v="Phones"/>
    <s v="Nortel Networks T7316 E Nt8 B27"/>
    <n v="108.78400000000001"/>
    <n v="4"/>
    <n v="0.3"/>
    <n v="-23.93"/>
    <n v="4"/>
    <x v="21"/>
    <n v="3"/>
    <x v="21"/>
  </r>
  <r>
    <n v="3877"/>
    <s v="CA-2017-136231"/>
    <d v="2017-09-05T00:00:00"/>
    <d v="2017-09-07T00:00:00"/>
    <s v="Second Class"/>
    <s v="DM-13015"/>
    <s v="Darrin Martin"/>
    <s v="Consumer"/>
    <s v="United States"/>
    <s v="Johnson City"/>
    <s v="Tennessee"/>
    <n v="37604"/>
    <x v="0"/>
    <s v="OFF-PA-10000327"/>
    <x v="1"/>
    <s v="Paper"/>
    <s v="Xerox 1971"/>
    <n v="10.272"/>
    <n v="4"/>
    <n v="0"/>
    <n v="2.67"/>
    <n v="4"/>
    <x v="21"/>
    <n v="3"/>
    <x v="21"/>
  </r>
  <r>
    <n v="3878"/>
    <s v="CA-2017-140641"/>
    <d v="2017-10-28T00:00:00"/>
    <d v="2017-11-02T00:00:00"/>
    <s v="Standard Class"/>
    <s v="EP-13915"/>
    <s v="Emily Phan"/>
    <s v="Consumer"/>
    <s v="United States"/>
    <s v="Tampa"/>
    <s v="Florida"/>
    <n v="33614"/>
    <x v="0"/>
    <s v="OFF-BI-10001191"/>
    <x v="1"/>
    <s v="Binders"/>
    <s v="Canvas Sectional Post Binders"/>
    <n v="38.19"/>
    <n v="9"/>
    <n v="0.3"/>
    <n v="-10.31"/>
    <n v="1"/>
    <x v="32"/>
    <n v="4"/>
    <x v="32"/>
  </r>
  <r>
    <n v="3879"/>
    <s v="CA-2015-151001"/>
    <d v="2015-04-05T00:00:00"/>
    <d v="2015-04-07T00:00:00"/>
    <s v="First Class"/>
    <s v="JG-15805"/>
    <s v="John Grady"/>
    <s v="Corporate"/>
    <s v="United States"/>
    <s v="Decatur"/>
    <s v="Illinois"/>
    <n v="62521"/>
    <x v="2"/>
    <s v="OFF-ST-10003455"/>
    <x v="1"/>
    <s v="Storage"/>
    <s v="Tenex File Box, Personal Filing Tote with Lid, Black"/>
    <n v="49.631999999999998"/>
    <n v="2"/>
    <n v="0.1"/>
    <n v="11.42"/>
    <n v="2"/>
    <x v="41"/>
    <n v="2"/>
    <x v="41"/>
  </r>
  <r>
    <n v="3880"/>
    <s v="CA-2015-151001"/>
    <d v="2015-04-05T00:00:00"/>
    <d v="2015-04-07T00:00:00"/>
    <s v="First Class"/>
    <s v="JG-15805"/>
    <s v="John Grady"/>
    <s v="Corporate"/>
    <s v="United States"/>
    <s v="Decatur"/>
    <s v="Illinois"/>
    <n v="62521"/>
    <x v="2"/>
    <s v="OFF-ST-10001031"/>
    <x v="1"/>
    <s v="Storage"/>
    <s v="Adjustable Personal File Tote"/>
    <n v="52.095999999999997"/>
    <n v="2"/>
    <n v="0"/>
    <n v="6.25"/>
    <n v="2"/>
    <x v="41"/>
    <n v="2"/>
    <x v="41"/>
  </r>
  <r>
    <n v="3881"/>
    <s v="CA-2016-129896"/>
    <d v="2016-06-15T00:00:00"/>
    <d v="2016-06-20T00:00:00"/>
    <s v="Standard Class"/>
    <s v="PF-19120"/>
    <s v="Peter Fuller"/>
    <s v="Consumer"/>
    <s v="United States"/>
    <s v="Gilbert"/>
    <s v="Arizona"/>
    <n v="85234"/>
    <x v="1"/>
    <s v="OFF-PA-10002245"/>
    <x v="1"/>
    <s v="Paper"/>
    <s v="Xerox 1895"/>
    <n v="9.5679999999999996"/>
    <n v="6"/>
    <n v="0"/>
    <n v="0.48"/>
    <n v="4"/>
    <x v="40"/>
    <n v="2"/>
    <x v="40"/>
  </r>
  <r>
    <n v="3882"/>
    <s v="CA-2016-129896"/>
    <d v="2016-06-15T00:00:00"/>
    <d v="2016-06-20T00:00:00"/>
    <s v="Standard Class"/>
    <s v="PF-19120"/>
    <s v="Peter Fuller"/>
    <s v="Consumer"/>
    <s v="United States"/>
    <s v="Gilbert"/>
    <s v="Arizona"/>
    <n v="85234"/>
    <x v="1"/>
    <s v="OFF-ST-10004804"/>
    <x v="1"/>
    <s v="Storage"/>
    <s v="Belkin 19&quot; Vented Equipment Shelf, Black"/>
    <n v="82.367999999999995"/>
    <n v="3"/>
    <n v="0"/>
    <n v="21.42"/>
    <n v="4"/>
    <x v="40"/>
    <n v="2"/>
    <x v="40"/>
  </r>
  <r>
    <n v="3883"/>
    <s v="CA-2016-129896"/>
    <d v="2016-06-15T00:00:00"/>
    <d v="2016-06-20T00:00:00"/>
    <s v="Standard Class"/>
    <s v="PF-19120"/>
    <s v="Peter Fuller"/>
    <s v="Consumer"/>
    <s v="United States"/>
    <s v="Gilbert"/>
    <s v="Arizona"/>
    <n v="85234"/>
    <x v="1"/>
    <s v="FUR-FU-10004904"/>
    <x v="0"/>
    <s v="Furnishings"/>
    <s v="Eldon &quot;L&quot; Workstation Diamond Chairmat"/>
    <n v="364.70400000000001"/>
    <n v="10"/>
    <n v="0.3"/>
    <n v="-69.290000000000006"/>
    <n v="4"/>
    <x v="40"/>
    <n v="2"/>
    <x v="40"/>
  </r>
  <r>
    <n v="3884"/>
    <s v="CA-2016-129896"/>
    <d v="2016-06-15T00:00:00"/>
    <d v="2016-06-20T00:00:00"/>
    <s v="Standard Class"/>
    <s v="PF-19120"/>
    <s v="Peter Fuller"/>
    <s v="Consumer"/>
    <s v="United States"/>
    <s v="Gilbert"/>
    <s v="Arizona"/>
    <n v="85234"/>
    <x v="1"/>
    <s v="FUR-FU-10002396"/>
    <x v="0"/>
    <s v="Furnishings"/>
    <s v="DAX Copper Panel Document Frame, 5 x 7 Size"/>
    <n v="40.256"/>
    <n v="5"/>
    <n v="0.1"/>
    <n v="3.62"/>
    <n v="4"/>
    <x v="40"/>
    <n v="2"/>
    <x v="40"/>
  </r>
  <r>
    <n v="3885"/>
    <s v="CA-2015-152849"/>
    <d v="2015-07-05T00:00:00"/>
    <d v="2015-07-12T00:00:00"/>
    <s v="Standard Class"/>
    <s v="DW-13195"/>
    <s v="David Wiener"/>
    <s v="Corporate"/>
    <s v="United States"/>
    <s v="Knoxville"/>
    <s v="Tennessee"/>
    <n v="37918"/>
    <x v="0"/>
    <s v="OFF-AR-10002833"/>
    <x v="1"/>
    <s v="Art"/>
    <s v="Newell 322"/>
    <n v="4.3680000000000003"/>
    <n v="3"/>
    <n v="0.1"/>
    <n v="0.61"/>
    <n v="1"/>
    <x v="39"/>
    <n v="3"/>
    <x v="39"/>
  </r>
  <r>
    <n v="3886"/>
    <s v="US-2018-127341"/>
    <d v="2018-01-29T00:00:00"/>
    <d v="2018-02-02T00:00:00"/>
    <s v="Standard Class"/>
    <s v="CK-12595"/>
    <s v="Clytie Kelty"/>
    <s v="Consumer"/>
    <s v="United States"/>
    <s v="Chicago"/>
    <s v="Illinois"/>
    <n v="60653"/>
    <x v="2"/>
    <s v="OFF-BI-10001072"/>
    <x v="1"/>
    <s v="Binders"/>
    <s v="GBC Clear Cover, 8-1/2 x 11, unpunched, 25 covers per pack"/>
    <n v="12.128"/>
    <n v="2"/>
    <n v="0.1"/>
    <n v="1.82"/>
    <n v="1"/>
    <x v="44"/>
    <n v="1"/>
    <x v="44"/>
  </r>
  <r>
    <n v="3887"/>
    <s v="CA-2017-167759"/>
    <d v="2017-03-03T00:00:00"/>
    <d v="2017-03-08T00:00:00"/>
    <s v="Second Class"/>
    <s v="CC-12670"/>
    <s v="Craig Carreira"/>
    <s v="Consumer"/>
    <s v="United States"/>
    <s v="Bloomington"/>
    <s v="Indiana"/>
    <n v="47401"/>
    <x v="2"/>
    <s v="TEC-PH-10003171"/>
    <x v="2"/>
    <s v="Phones"/>
    <s v="Plantronics Encore H101 Dual EarpiecesÂ Headset"/>
    <n v="134.85"/>
    <n v="10"/>
    <n v="0.2"/>
    <n v="16.18"/>
    <n v="1"/>
    <x v="17"/>
    <n v="1"/>
    <x v="17"/>
  </r>
  <r>
    <n v="3888"/>
    <s v="CA-2015-100895"/>
    <d v="2015-06-02T00:00:00"/>
    <d v="2015-06-06T00:00:00"/>
    <s v="Standard Class"/>
    <s v="SV-20785"/>
    <s v="Stewart Visinsky"/>
    <s v="Consumer"/>
    <s v="United States"/>
    <s v="Roswell"/>
    <s v="Georgia"/>
    <n v="30076"/>
    <x v="0"/>
    <s v="OFF-AR-10004511"/>
    <x v="1"/>
    <s v="Art"/>
    <s v="Sanford Colorific Scented Colored Pencils, 12/Pack"/>
    <n v="8.56"/>
    <n v="10"/>
    <n v="0.2"/>
    <n v="2.91"/>
    <n v="3"/>
    <x v="3"/>
    <n v="2"/>
    <x v="3"/>
  </r>
  <r>
    <n v="3889"/>
    <s v="CA-2015-100895"/>
    <d v="2015-06-02T00:00:00"/>
    <d v="2015-06-06T00:00:00"/>
    <s v="Standard Class"/>
    <s v="SV-20785"/>
    <s v="Stewart Visinsky"/>
    <s v="Consumer"/>
    <s v="United States"/>
    <s v="Roswell"/>
    <s v="Georgia"/>
    <n v="30076"/>
    <x v="0"/>
    <s v="TEC-PH-10001425"/>
    <x v="2"/>
    <s v="Phones"/>
    <s v="Mophie Juice Pack Helium for iPhone"/>
    <n v="239.97"/>
    <n v="3"/>
    <n v="0.3"/>
    <n v="-38.4"/>
    <n v="3"/>
    <x v="3"/>
    <n v="2"/>
    <x v="3"/>
  </r>
  <r>
    <n v="3890"/>
    <s v="CA-2015-100895"/>
    <d v="2015-06-02T00:00:00"/>
    <d v="2015-06-06T00:00:00"/>
    <s v="Standard Class"/>
    <s v="SV-20785"/>
    <s v="Stewart Visinsky"/>
    <s v="Consumer"/>
    <s v="United States"/>
    <s v="Roswell"/>
    <s v="Georgia"/>
    <n v="30076"/>
    <x v="0"/>
    <s v="OFF-ST-10001490"/>
    <x v="1"/>
    <s v="Storage"/>
    <s v="Hot File 7-Pocket, Floor Stand"/>
    <n v="356.94"/>
    <n v="1"/>
    <n v="0"/>
    <n v="64.25"/>
    <n v="3"/>
    <x v="3"/>
    <n v="2"/>
    <x v="3"/>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n v="659.9"/>
    <n v="10"/>
    <n v="0.2"/>
    <n v="72.59"/>
    <n v="3"/>
    <x v="0"/>
    <n v="4"/>
    <x v="0"/>
  </r>
  <r>
    <n v="3892"/>
    <s v="US-2017-163881"/>
    <d v="2017-11-24T00:00:00"/>
    <d v="2017-11-30T00:00:00"/>
    <s v="Standard Class"/>
    <s v="SP-20860"/>
    <s v="Sung Pak"/>
    <s v="Corporate"/>
    <s v="United States"/>
    <s v="Los Angeles"/>
    <s v="California"/>
    <n v="90036"/>
    <x v="1"/>
    <s v="FUR-CH-10001394"/>
    <x v="0"/>
    <s v="Chairs"/>
    <s v="Global Leather Executive Chair"/>
    <n v="1684.752"/>
    <n v="5"/>
    <n v="0.1"/>
    <n v="320.10000000000002"/>
    <n v="3"/>
    <x v="0"/>
    <n v="4"/>
    <x v="0"/>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n v="559.91999999999996"/>
    <n v="6"/>
    <n v="0.3"/>
    <n v="-106.38"/>
    <n v="3"/>
    <x v="0"/>
    <n v="4"/>
    <x v="0"/>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n v="279.94400000000002"/>
    <n v="10"/>
    <n v="0.2"/>
    <n v="19.600000000000001"/>
    <n v="1"/>
    <x v="0"/>
    <n v="4"/>
    <x v="0"/>
  </r>
  <r>
    <n v="3895"/>
    <s v="US-2015-112200"/>
    <d v="2015-11-22T00:00:00"/>
    <d v="2015-11-28T00:00:00"/>
    <s v="Standard Class"/>
    <s v="TC-21475"/>
    <s v="Tony Chapman"/>
    <s v="Home Office"/>
    <s v="United States"/>
    <s v="Bolingbrook"/>
    <s v="Illinois"/>
    <n v="60440"/>
    <x v="2"/>
    <s v="OFF-BI-10002571"/>
    <x v="1"/>
    <s v="Binders"/>
    <s v="Avery Framed View Binder, EZD Ring (Locking), Navy, 1 1/2&quot;"/>
    <n v="9.98"/>
    <n v="2"/>
    <n v="0.2"/>
    <n v="2.2000000000000002"/>
    <n v="1"/>
    <x v="7"/>
    <n v="4"/>
    <x v="7"/>
  </r>
  <r>
    <n v="3896"/>
    <s v="CA-2018-110212"/>
    <d v="2018-05-01T00:00:00"/>
    <d v="2018-05-05T00:00:00"/>
    <s v="Standard Class"/>
    <s v="SJ-20125"/>
    <s v="Sanjit Jacobs"/>
    <s v="Home Office"/>
    <s v="United States"/>
    <s v="Texarkana"/>
    <s v="Arkansas"/>
    <n v="71854"/>
    <x v="0"/>
    <s v="TEC-AC-10002331"/>
    <x v="2"/>
    <s v="Accessories"/>
    <s v="Maxell 74 Minute CDR, 10/Pack"/>
    <n v="48.9"/>
    <n v="10"/>
    <n v="0.3"/>
    <n v="-4.4000000000000004"/>
    <n v="1"/>
    <x v="24"/>
    <n v="2"/>
    <x v="24"/>
  </r>
  <r>
    <n v="3897"/>
    <s v="CA-2018-134285"/>
    <d v="2018-12-07T00:00:00"/>
    <d v="2018-12-12T00:00:00"/>
    <s v="Standard Class"/>
    <s v="DS-13180"/>
    <s v="David Smith"/>
    <s v="Corporate"/>
    <s v="United States"/>
    <s v="San Antonio"/>
    <s v="Texas"/>
    <n v="78207"/>
    <x v="2"/>
    <s v="OFF-FA-10000611"/>
    <x v="1"/>
    <s v="Fasteners"/>
    <s v="Binder Clips by OIC"/>
    <n v="3.552"/>
    <n v="9"/>
    <n v="0"/>
    <n v="1.03"/>
    <n v="2"/>
    <x v="22"/>
    <n v="4"/>
    <x v="22"/>
  </r>
  <r>
    <n v="3898"/>
    <s v="CA-2018-134285"/>
    <d v="2018-12-07T00:00:00"/>
    <d v="2018-12-12T00:00:00"/>
    <s v="Standard Class"/>
    <s v="DS-13180"/>
    <s v="David Smith"/>
    <s v="Corporate"/>
    <s v="United States"/>
    <s v="San Antonio"/>
    <s v="Texas"/>
    <n v="78207"/>
    <x v="2"/>
    <s v="OFF-PA-10000304"/>
    <x v="1"/>
    <s v="Paper"/>
    <s v="Xerox 1995"/>
    <n v="15.552"/>
    <n v="3"/>
    <n v="0"/>
    <n v="4.9800000000000004"/>
    <n v="2"/>
    <x v="22"/>
    <n v="4"/>
    <x v="22"/>
  </r>
  <r>
    <n v="3899"/>
    <s v="CA-2018-102267"/>
    <d v="2018-11-30T00:00:00"/>
    <d v="2018-12-04T00:00:00"/>
    <s v="Standard Class"/>
    <s v="SC-20800"/>
    <s v="Stuart Calhoun"/>
    <s v="Consumer"/>
    <s v="United States"/>
    <s v="Edinburg"/>
    <s v="Texas"/>
    <n v="78539"/>
    <x v="2"/>
    <s v="OFF-FA-10000611"/>
    <x v="1"/>
    <s v="Fasteners"/>
    <s v="Binder Clips by OIC"/>
    <n v="2.3679999999999999"/>
    <n v="7"/>
    <n v="0.3"/>
    <n v="-0.19"/>
    <n v="1"/>
    <x v="23"/>
    <n v="4"/>
    <x v="23"/>
  </r>
  <r>
    <n v="3900"/>
    <s v="CA-2018-157980"/>
    <d v="2018-12-07T00:00:00"/>
    <d v="2018-12-09T00:00:00"/>
    <s v="First Class"/>
    <s v="SH-20395"/>
    <s v="Shahid Hopkins"/>
    <s v="Consumer"/>
    <s v="United States"/>
    <s v="Toledo"/>
    <s v="Ohio"/>
    <n v="43615"/>
    <x v="3"/>
    <s v="TEC-AC-10002567"/>
    <x v="2"/>
    <s v="Accessories"/>
    <s v="Logitech G602 Wireless Gaming Mouse"/>
    <n v="127.98399999999999"/>
    <n v="1"/>
    <n v="0.1"/>
    <n v="39.68"/>
    <n v="1"/>
    <x v="22"/>
    <n v="4"/>
    <x v="22"/>
  </r>
  <r>
    <n v="3901"/>
    <s v="CA-2016-121097"/>
    <d v="2016-01-03T00:00:00"/>
    <d v="2016-01-08T00:00:00"/>
    <s v="Standard Class"/>
    <s v="SF-20965"/>
    <s v="Sylvia Foulston"/>
    <s v="Corporate"/>
    <s v="United States"/>
    <s v="Baytown"/>
    <s v="Texas"/>
    <n v="77520"/>
    <x v="2"/>
    <s v="OFF-PA-10001937"/>
    <x v="1"/>
    <s v="Paper"/>
    <s v="Xerox 21"/>
    <n v="10.368"/>
    <n v="3"/>
    <n v="0.3"/>
    <n v="-2.7"/>
    <n v="1"/>
    <x v="26"/>
    <n v="1"/>
    <x v="26"/>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n v="47.984000000000002"/>
    <n v="5"/>
    <n v="0.1"/>
    <n v="4.32"/>
    <n v="1"/>
    <x v="6"/>
    <n v="4"/>
    <x v="6"/>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n v="270.33999999999997"/>
    <n v="6"/>
    <n v="0"/>
    <n v="89.21"/>
    <n v="1"/>
    <x v="2"/>
    <n v="4"/>
    <x v="2"/>
  </r>
  <r>
    <n v="3904"/>
    <s v="CA-2016-167010"/>
    <d v="2016-04-05T00:00:00"/>
    <d v="2016-04-10T00:00:00"/>
    <s v="Standard Class"/>
    <s v="VT-21700"/>
    <s v="Valerie Takahito"/>
    <s v="Home Office"/>
    <s v="United States"/>
    <s v="Philadelphia"/>
    <s v="Pennsylvania"/>
    <n v="19143"/>
    <x v="3"/>
    <s v="OFF-AP-10004036"/>
    <x v="1"/>
    <s v="Appliances"/>
    <s v="Bionaire 99.97% HEPA Air Cleaner"/>
    <n v="98.111999999999995"/>
    <n v="8"/>
    <n v="0.1"/>
    <n v="32.380000000000003"/>
    <n v="8"/>
    <x v="19"/>
    <n v="2"/>
    <x v="19"/>
  </r>
  <r>
    <n v="3905"/>
    <s v="CA-2016-167010"/>
    <d v="2016-04-05T00:00:00"/>
    <d v="2016-04-10T00:00:00"/>
    <s v="Standard Class"/>
    <s v="VT-21700"/>
    <s v="Valerie Takahito"/>
    <s v="Home Office"/>
    <s v="United States"/>
    <s v="Philadelphia"/>
    <s v="Pennsylvania"/>
    <n v="19143"/>
    <x v="3"/>
    <s v="OFF-ST-10003816"/>
    <x v="1"/>
    <s v="Storage"/>
    <s v="Fellowes High-Stak Drawer Files"/>
    <n v="563.80799999999999"/>
    <n v="9"/>
    <n v="0.3"/>
    <n v="-135.31"/>
    <n v="8"/>
    <x v="19"/>
    <n v="2"/>
    <x v="19"/>
  </r>
  <r>
    <n v="3906"/>
    <s v="CA-2016-167010"/>
    <d v="2016-04-05T00:00:00"/>
    <d v="2016-04-10T00:00:00"/>
    <s v="Standard Class"/>
    <s v="VT-21700"/>
    <s v="Valerie Takahito"/>
    <s v="Home Office"/>
    <s v="United States"/>
    <s v="Philadelphia"/>
    <s v="Pennsylvania"/>
    <n v="19143"/>
    <x v="3"/>
    <s v="OFF-BI-10002072"/>
    <x v="1"/>
    <s v="Binders"/>
    <s v="Cardinal Slant-D Ring Binders"/>
    <n v="10.428000000000001"/>
    <n v="9"/>
    <n v="0"/>
    <n v="3.44"/>
    <n v="8"/>
    <x v="19"/>
    <n v="2"/>
    <x v="19"/>
  </r>
  <r>
    <n v="3907"/>
    <s v="CA-2016-167010"/>
    <d v="2016-04-05T00:00:00"/>
    <d v="2016-04-10T00:00:00"/>
    <s v="Standard Class"/>
    <s v="VT-21700"/>
    <s v="Valerie Takahito"/>
    <s v="Home Office"/>
    <s v="United States"/>
    <s v="Philadelphia"/>
    <s v="Pennsylvania"/>
    <n v="19143"/>
    <x v="3"/>
    <s v="FUR-FU-10001468"/>
    <x v="0"/>
    <s v="Furnishings"/>
    <s v="Tenex Antistatic Computer Chair Mats"/>
    <n v="547.13599999999997"/>
    <n v="10"/>
    <n v="0.2"/>
    <n v="54.71"/>
    <n v="8"/>
    <x v="19"/>
    <n v="2"/>
    <x v="19"/>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n v="14.85"/>
    <n v="8"/>
    <n v="0.1"/>
    <n v="4.9000000000000004"/>
    <n v="8"/>
    <x v="19"/>
    <n v="2"/>
    <x v="19"/>
  </r>
  <r>
    <n v="3909"/>
    <s v="CA-2016-167010"/>
    <d v="2016-04-05T00:00:00"/>
    <d v="2016-04-10T00:00:00"/>
    <s v="Standard Class"/>
    <s v="VT-21700"/>
    <s v="Valerie Takahito"/>
    <s v="Home Office"/>
    <s v="United States"/>
    <s v="Philadelphia"/>
    <s v="Pennsylvania"/>
    <n v="19143"/>
    <x v="3"/>
    <s v="TEC-PH-10002844"/>
    <x v="2"/>
    <s v="Phones"/>
    <s v="Speck Products Candyshell Flip Case"/>
    <n v="41.988"/>
    <n v="8"/>
    <n v="0.1"/>
    <n v="7.56"/>
    <n v="8"/>
    <x v="19"/>
    <n v="2"/>
    <x v="19"/>
  </r>
  <r>
    <n v="3910"/>
    <s v="CA-2016-167010"/>
    <d v="2016-04-05T00:00:00"/>
    <d v="2016-04-10T00:00:00"/>
    <s v="Standard Class"/>
    <s v="VT-21700"/>
    <s v="Valerie Takahito"/>
    <s v="Home Office"/>
    <s v="United States"/>
    <s v="Philadelphia"/>
    <s v="Pennsylvania"/>
    <n v="19143"/>
    <x v="3"/>
    <s v="FUR-FU-10001037"/>
    <x v="0"/>
    <s v="Furnishings"/>
    <s v="DAX Charcoal/Nickel-Tone Document Frame, 5 x 7"/>
    <n v="7.5839999999999996"/>
    <n v="7"/>
    <n v="0.3"/>
    <n v="-0.91"/>
    <n v="8"/>
    <x v="19"/>
    <n v="2"/>
    <x v="19"/>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n v="352.45"/>
    <n v="8"/>
    <n v="0"/>
    <n v="105.74"/>
    <n v="8"/>
    <x v="19"/>
    <n v="2"/>
    <x v="19"/>
  </r>
  <r>
    <n v="3912"/>
    <s v="CA-2018-126788"/>
    <d v="2018-06-05T00:00:00"/>
    <d v="2018-06-06T00:00:00"/>
    <s v="First Class"/>
    <s v="AB-10105"/>
    <s v="Adrian Barton"/>
    <s v="Consumer"/>
    <s v="United States"/>
    <s v="Pearland"/>
    <s v="Texas"/>
    <n v="77581"/>
    <x v="2"/>
    <s v="TEC-PH-10001619"/>
    <x v="2"/>
    <s v="Phones"/>
    <s v="LG G3"/>
    <n v="470.37599999999998"/>
    <n v="3"/>
    <n v="0.1"/>
    <n v="136.41"/>
    <n v="1"/>
    <x v="27"/>
    <n v="2"/>
    <x v="27"/>
  </r>
  <r>
    <n v="3913"/>
    <s v="CA-2018-148068"/>
    <d v="2018-09-18T00:00:00"/>
    <d v="2018-09-25T00:00:00"/>
    <s v="Standard Class"/>
    <s v="MM-18280"/>
    <s v="Muhammed MacIntyre"/>
    <s v="Corporate"/>
    <s v="United States"/>
    <s v="New York City"/>
    <s v="New York"/>
    <n v="10035"/>
    <x v="3"/>
    <s v="OFF-PA-10001639"/>
    <x v="1"/>
    <s v="Paper"/>
    <s v="Xerox 203"/>
    <n v="19.440000000000001"/>
    <n v="4"/>
    <n v="0"/>
    <n v="1.75"/>
    <n v="2"/>
    <x v="15"/>
    <n v="3"/>
    <x v="15"/>
  </r>
  <r>
    <n v="3914"/>
    <s v="CA-2018-148068"/>
    <d v="2018-09-18T00:00:00"/>
    <d v="2018-09-25T00:00:00"/>
    <s v="Standard Class"/>
    <s v="MM-18280"/>
    <s v="Muhammed MacIntyre"/>
    <s v="Corporate"/>
    <s v="United States"/>
    <s v="New York City"/>
    <s v="New York"/>
    <n v="10035"/>
    <x v="3"/>
    <s v="FUR-FU-10002268"/>
    <x v="0"/>
    <s v="Furnishings"/>
    <s v="Ultra Door Push Plate"/>
    <n v="9.82"/>
    <n v="4"/>
    <n v="0"/>
    <n v="2.46"/>
    <n v="2"/>
    <x v="15"/>
    <n v="3"/>
    <x v="15"/>
  </r>
  <r>
    <n v="3915"/>
    <s v="US-2018-142573"/>
    <d v="2018-07-18T00:00:00"/>
    <d v="2018-07-23T00:00:00"/>
    <s v="Standard Class"/>
    <s v="ML-17410"/>
    <s v="Maris LaWare"/>
    <s v="Consumer"/>
    <s v="United States"/>
    <s v="Phoenix"/>
    <s v="Arizona"/>
    <n v="85023"/>
    <x v="1"/>
    <s v="FUR-TA-10001932"/>
    <x v="0"/>
    <s v="Tables"/>
    <s v="Chromcraft 48&quot; x 96&quot; Racetrack Double Pedestal Table"/>
    <n v="801.6"/>
    <n v="9"/>
    <n v="0.3"/>
    <n v="-168.34"/>
    <n v="5"/>
    <x v="10"/>
    <n v="3"/>
    <x v="10"/>
  </r>
  <r>
    <n v="3916"/>
    <s v="US-2018-142573"/>
    <d v="2018-07-18T00:00:00"/>
    <d v="2018-07-23T00:00:00"/>
    <s v="Standard Class"/>
    <s v="ML-17410"/>
    <s v="Maris LaWare"/>
    <s v="Consumer"/>
    <s v="United States"/>
    <s v="Phoenix"/>
    <s v="Arizona"/>
    <n v="85023"/>
    <x v="1"/>
    <s v="FUR-CH-10004218"/>
    <x v="0"/>
    <s v="Chairs"/>
    <s v="Global Fabric Manager's Chair, Dark Gray"/>
    <n v="161.56800000000001"/>
    <n v="1"/>
    <n v="0"/>
    <n v="35.54"/>
    <n v="5"/>
    <x v="10"/>
    <n v="3"/>
    <x v="10"/>
  </r>
  <r>
    <n v="3917"/>
    <s v="US-2018-142573"/>
    <d v="2018-07-18T00:00:00"/>
    <d v="2018-07-23T00:00:00"/>
    <s v="Standard Class"/>
    <s v="ML-17410"/>
    <s v="Maris LaWare"/>
    <s v="Consumer"/>
    <s v="United States"/>
    <s v="Phoenix"/>
    <s v="Arizona"/>
    <n v="85023"/>
    <x v="1"/>
    <s v="OFF-PA-10000246"/>
    <x v="1"/>
    <s v="Paper"/>
    <s v="Riverleaf Stik-Withit Designer Note Cubes"/>
    <n v="16.096"/>
    <n v="3"/>
    <n v="0"/>
    <n v="2.41"/>
    <n v="5"/>
    <x v="10"/>
    <n v="3"/>
    <x v="10"/>
  </r>
  <r>
    <n v="3918"/>
    <s v="US-2018-142573"/>
    <d v="2018-07-18T00:00:00"/>
    <d v="2018-07-23T00:00:00"/>
    <s v="Standard Class"/>
    <s v="ML-17410"/>
    <s v="Maris LaWare"/>
    <s v="Consumer"/>
    <s v="United States"/>
    <s v="Phoenix"/>
    <s v="Arizona"/>
    <n v="85023"/>
    <x v="1"/>
    <s v="OFF-BI-10003350"/>
    <x v="1"/>
    <s v="Binders"/>
    <s v="Acco Expandable Hanging Binders"/>
    <n v="7.6559999999999997"/>
    <n v="2"/>
    <n v="0"/>
    <n v="1.22"/>
    <n v="5"/>
    <x v="10"/>
    <n v="3"/>
    <x v="10"/>
  </r>
  <r>
    <n v="3919"/>
    <s v="US-2018-142573"/>
    <d v="2018-07-18T00:00:00"/>
    <d v="2018-07-23T00:00:00"/>
    <s v="Standard Class"/>
    <s v="ML-17410"/>
    <s v="Maris LaWare"/>
    <s v="Consumer"/>
    <s v="United States"/>
    <s v="Phoenix"/>
    <s v="Arizona"/>
    <n v="85023"/>
    <x v="1"/>
    <s v="FUR-CH-10000513"/>
    <x v="0"/>
    <s v="Chairs"/>
    <s v="High-Back Leather Manager's Chair"/>
    <n v="311.976"/>
    <n v="3"/>
    <n v="0.1"/>
    <n v="68.63"/>
    <n v="5"/>
    <x v="10"/>
    <n v="3"/>
    <x v="10"/>
  </r>
  <r>
    <n v="3920"/>
    <s v="US-2016-148817"/>
    <d v="2016-12-01T00:00:00"/>
    <d v="2016-12-07T00:00:00"/>
    <s v="Standard Class"/>
    <s v="KD-16495"/>
    <s v="Keith Dawkins"/>
    <s v="Corporate"/>
    <s v="United States"/>
    <s v="Chesapeake"/>
    <s v="Virginia"/>
    <n v="23320"/>
    <x v="0"/>
    <s v="OFF-ST-10001321"/>
    <x v="1"/>
    <s v="Storage"/>
    <s v="Decoflex Hanging Personal Folder File, Blue"/>
    <n v="61.68"/>
    <n v="2"/>
    <n v="0.1"/>
    <n v="19.12"/>
    <n v="2"/>
    <x v="14"/>
    <n v="4"/>
    <x v="14"/>
  </r>
  <r>
    <n v="3921"/>
    <s v="US-2016-148817"/>
    <d v="2016-12-01T00:00:00"/>
    <d v="2016-12-07T00:00:00"/>
    <s v="Standard Class"/>
    <s v="KD-16495"/>
    <s v="Keith Dawkins"/>
    <s v="Corporate"/>
    <s v="United States"/>
    <s v="Chesapeake"/>
    <s v="Virginia"/>
    <n v="23320"/>
    <x v="0"/>
    <s v="OFF-BI-10004233"/>
    <x v="1"/>
    <s v="Binders"/>
    <s v="GBC Pre-Punched Binding Paper, Plastic, White, 8-1/2&quot; x 11&quot;"/>
    <n v="63.96"/>
    <n v="4"/>
    <n v="0"/>
    <n v="6.4"/>
    <n v="2"/>
    <x v="14"/>
    <n v="4"/>
    <x v="14"/>
  </r>
  <r>
    <n v="3922"/>
    <s v="CA-2017-110044"/>
    <d v="2017-06-28T00:00:00"/>
    <d v="2017-07-02T00:00:00"/>
    <s v="Second Class"/>
    <s v="RF-19735"/>
    <s v="Roland Fjeld"/>
    <s v="Consumer"/>
    <s v="United States"/>
    <s v="Chicago"/>
    <s v="Illinois"/>
    <n v="60610"/>
    <x v="2"/>
    <s v="TEC-PH-10001299"/>
    <x v="2"/>
    <s v="Phones"/>
    <s v="Polycom CX300 Desktop Phone USB VoIP phone"/>
    <n v="359.976"/>
    <n v="5"/>
    <n v="0"/>
    <n v="97.19"/>
    <n v="1"/>
    <x v="1"/>
    <n v="2"/>
    <x v="1"/>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n v="25.344000000000001"/>
    <n v="8"/>
    <n v="0.2"/>
    <n v="4.3099999999999996"/>
    <n v="2"/>
    <x v="43"/>
    <n v="3"/>
    <x v="43"/>
  </r>
  <r>
    <n v="3924"/>
    <s v="CA-2018-146920"/>
    <d v="2018-08-28T00:00:00"/>
    <d v="2018-09-01T00:00:00"/>
    <s v="Standard Class"/>
    <s v="SC-20305"/>
    <s v="Sean Christensen"/>
    <s v="Consumer"/>
    <s v="United States"/>
    <s v="Chicago"/>
    <s v="Illinois"/>
    <n v="60623"/>
    <x v="2"/>
    <s v="OFF-PA-10001461"/>
    <x v="1"/>
    <s v="Paper"/>
    <s v="HP Office Paper (20Lb. and 87 Bright)"/>
    <n v="26.72"/>
    <n v="9"/>
    <n v="0.1"/>
    <n v="2.4"/>
    <n v="2"/>
    <x v="43"/>
    <n v="3"/>
    <x v="43"/>
  </r>
  <r>
    <n v="3925"/>
    <s v="CA-2015-103940"/>
    <d v="2015-09-17T00:00:00"/>
    <d v="2015-09-21T00:00:00"/>
    <s v="Standard Class"/>
    <s v="BN-11515"/>
    <s v="Bradley Nguyen"/>
    <s v="Consumer"/>
    <s v="United States"/>
    <s v="Seattle"/>
    <s v="Washington"/>
    <n v="98103"/>
    <x v="1"/>
    <s v="OFF-ST-10004963"/>
    <x v="1"/>
    <s v="Storage"/>
    <s v="Eldon Gobal File Keepers"/>
    <n v="30.28"/>
    <n v="8"/>
    <n v="0.2"/>
    <n v="1.82"/>
    <n v="4"/>
    <x v="30"/>
    <n v="3"/>
    <x v="30"/>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n v="57.93"/>
    <n v="10"/>
    <n v="0.3"/>
    <n v="-16.22"/>
    <n v="4"/>
    <x v="30"/>
    <n v="3"/>
    <x v="30"/>
  </r>
  <r>
    <n v="3927"/>
    <s v="CA-2015-103940"/>
    <d v="2015-09-17T00:00:00"/>
    <d v="2015-09-21T00:00:00"/>
    <s v="Standard Class"/>
    <s v="BN-11515"/>
    <s v="Bradley Nguyen"/>
    <s v="Consumer"/>
    <s v="United States"/>
    <s v="Seattle"/>
    <s v="Washington"/>
    <n v="98103"/>
    <x v="1"/>
    <s v="FUR-FU-10004671"/>
    <x v="0"/>
    <s v="Furnishings"/>
    <s v="Executive Impressions 12&quot; Wall Clock"/>
    <n v="35.340000000000003"/>
    <n v="9"/>
    <n v="0.3"/>
    <n v="-10.96"/>
    <n v="4"/>
    <x v="30"/>
    <n v="3"/>
    <x v="30"/>
  </r>
  <r>
    <n v="3928"/>
    <s v="CA-2015-103940"/>
    <d v="2015-09-17T00:00:00"/>
    <d v="2015-09-21T00:00:00"/>
    <s v="Standard Class"/>
    <s v="BN-11515"/>
    <s v="Bradley Nguyen"/>
    <s v="Consumer"/>
    <s v="United States"/>
    <s v="Seattle"/>
    <s v="Washington"/>
    <n v="98103"/>
    <x v="1"/>
    <s v="OFF-BI-10002735"/>
    <x v="1"/>
    <s v="Binders"/>
    <s v="GBC Prestige Therm-A-Bind Covers"/>
    <n v="137.24"/>
    <n v="3"/>
    <n v="0.2"/>
    <n v="17.84"/>
    <n v="4"/>
    <x v="30"/>
    <n v="3"/>
    <x v="30"/>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n v="241.33199999999999"/>
    <n v="5"/>
    <n v="0.2"/>
    <n v="28.96"/>
    <n v="3"/>
    <x v="17"/>
    <n v="1"/>
    <x v="17"/>
  </r>
  <r>
    <n v="3930"/>
    <s v="CA-2017-162082"/>
    <d v="2017-03-14T00:00:00"/>
    <d v="2017-03-17T00:00:00"/>
    <s v="First Class"/>
    <s v="JS-15880"/>
    <s v="John Stevenson"/>
    <s v="Consumer"/>
    <s v="United States"/>
    <s v="Harlingen"/>
    <s v="Texas"/>
    <n v="78550"/>
    <x v="2"/>
    <s v="OFF-PA-10001934"/>
    <x v="1"/>
    <s v="Paper"/>
    <s v="Xerox 1993"/>
    <n v="5.1840000000000002"/>
    <n v="7"/>
    <n v="0"/>
    <n v="1.4"/>
    <n v="3"/>
    <x v="17"/>
    <n v="1"/>
    <x v="17"/>
  </r>
  <r>
    <n v="3931"/>
    <s v="CA-2017-162082"/>
    <d v="2017-03-14T00:00:00"/>
    <d v="2017-03-17T00:00:00"/>
    <s v="First Class"/>
    <s v="JS-15880"/>
    <s v="John Stevenson"/>
    <s v="Consumer"/>
    <s v="United States"/>
    <s v="Harlingen"/>
    <s v="Texas"/>
    <n v="78550"/>
    <x v="2"/>
    <s v="OFF-AR-10001044"/>
    <x v="1"/>
    <s v="Art"/>
    <s v="BOSTON Ranger #55 Pencil Sharpener, Black"/>
    <n v="145.54400000000001"/>
    <n v="8"/>
    <n v="0.3"/>
    <n v="-39.299999999999997"/>
    <n v="3"/>
    <x v="17"/>
    <n v="1"/>
    <x v="17"/>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n v="5.4720000000000004"/>
    <n v="2"/>
    <n v="0.2"/>
    <n v="1.31"/>
    <n v="2"/>
    <x v="28"/>
    <n v="3"/>
    <x v="28"/>
  </r>
  <r>
    <n v="3933"/>
    <s v="CA-2017-132094"/>
    <d v="2017-08-26T00:00:00"/>
    <d v="2017-09-02T00:00:00"/>
    <s v="Standard Class"/>
    <s v="VG-21805"/>
    <s v="Vivek Grady"/>
    <s v="Corporate"/>
    <s v="United States"/>
    <s v="Philadelphia"/>
    <s v="Pennsylvania"/>
    <n v="19140"/>
    <x v="3"/>
    <s v="TEC-AC-10001109"/>
    <x v="2"/>
    <s v="Accessories"/>
    <s v="Logitech Trackman Marble Mouse"/>
    <n v="47.984000000000002"/>
    <n v="8"/>
    <n v="0.1"/>
    <n v="12.48"/>
    <n v="2"/>
    <x v="28"/>
    <n v="3"/>
    <x v="28"/>
  </r>
  <r>
    <n v="3934"/>
    <s v="CA-2018-123001"/>
    <d v="2018-09-02T00:00:00"/>
    <d v="2018-09-08T00:00:00"/>
    <s v="Standard Class"/>
    <s v="AW-10840"/>
    <s v="Anthony Witt"/>
    <s v="Consumer"/>
    <s v="United States"/>
    <s v="Bakersfield"/>
    <s v="California"/>
    <n v="93309"/>
    <x v="1"/>
    <s v="OFF-AR-10001919"/>
    <x v="1"/>
    <s v="Art"/>
    <s v="OIC #2 Pencils, Medium Soft"/>
    <n v="9.4"/>
    <n v="4"/>
    <n v="0"/>
    <n v="1.03"/>
    <n v="3"/>
    <x v="15"/>
    <n v="3"/>
    <x v="15"/>
  </r>
  <r>
    <n v="3935"/>
    <s v="CA-2018-123001"/>
    <d v="2018-09-02T00:00:00"/>
    <d v="2018-09-08T00:00:00"/>
    <s v="Standard Class"/>
    <s v="AW-10840"/>
    <s v="Anthony Witt"/>
    <s v="Consumer"/>
    <s v="United States"/>
    <s v="Bakersfield"/>
    <s v="California"/>
    <n v="93309"/>
    <x v="1"/>
    <s v="OFF-LA-10004544"/>
    <x v="1"/>
    <s v="Labels"/>
    <s v="Avery 505"/>
    <n v="74"/>
    <n v="10"/>
    <n v="0.2"/>
    <n v="25.9"/>
    <n v="3"/>
    <x v="15"/>
    <n v="3"/>
    <x v="15"/>
  </r>
  <r>
    <n v="3936"/>
    <s v="CA-2018-123001"/>
    <d v="2018-09-02T00:00:00"/>
    <d v="2018-09-08T00:00:00"/>
    <s v="Standard Class"/>
    <s v="AW-10840"/>
    <s v="Anthony Witt"/>
    <s v="Consumer"/>
    <s v="United States"/>
    <s v="Bakersfield"/>
    <s v="California"/>
    <n v="93309"/>
    <x v="1"/>
    <s v="TEC-PH-10003484"/>
    <x v="2"/>
    <s v="Phones"/>
    <s v="Ooma Telo VoIP Home Phone System"/>
    <n v="201.584"/>
    <n v="8"/>
    <n v="0.2"/>
    <n v="10.08"/>
    <n v="3"/>
    <x v="15"/>
    <n v="3"/>
    <x v="15"/>
  </r>
  <r>
    <n v="3937"/>
    <s v="CA-2016-118955"/>
    <d v="2016-06-16T00:00:00"/>
    <d v="2016-06-20T00:00:00"/>
    <s v="Standard Class"/>
    <s v="LS-17230"/>
    <s v="Lycoris Saunders"/>
    <s v="Consumer"/>
    <s v="United States"/>
    <s v="Grand Prairie"/>
    <s v="Texas"/>
    <n v="75051"/>
    <x v="2"/>
    <s v="OFF-EN-10001028"/>
    <x v="1"/>
    <s v="Envelopes"/>
    <s v="Staple envelope"/>
    <n v="28.751999999999999"/>
    <n v="8"/>
    <n v="0.1"/>
    <n v="1.73"/>
    <n v="3"/>
    <x v="40"/>
    <n v="2"/>
    <x v="40"/>
  </r>
  <r>
    <n v="3938"/>
    <s v="CA-2016-118955"/>
    <d v="2016-06-16T00:00:00"/>
    <d v="2016-06-20T00:00:00"/>
    <s v="Standard Class"/>
    <s v="LS-17230"/>
    <s v="Lycoris Saunders"/>
    <s v="Consumer"/>
    <s v="United States"/>
    <s v="Grand Prairie"/>
    <s v="Texas"/>
    <n v="75051"/>
    <x v="2"/>
    <s v="OFF-PA-10004156"/>
    <x v="1"/>
    <s v="Paper"/>
    <s v="Xerox 188"/>
    <n v="27.216000000000001"/>
    <n v="8"/>
    <n v="0.2"/>
    <n v="2.1800000000000002"/>
    <n v="3"/>
    <x v="40"/>
    <n v="2"/>
    <x v="40"/>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n v="197.37200000000001"/>
    <n v="1"/>
    <n v="0.3"/>
    <n v="-35.53"/>
    <n v="3"/>
    <x v="40"/>
    <n v="2"/>
    <x v="40"/>
  </r>
  <r>
    <n v="3940"/>
    <s v="US-2017-143448"/>
    <d v="2017-12-10T00:00:00"/>
    <d v="2017-12-10T00:00:00"/>
    <s v="Same Day"/>
    <s v="MH-17455"/>
    <s v="Mark Hamilton"/>
    <s v="Consumer"/>
    <s v="United States"/>
    <s v="Greenwood"/>
    <s v="Indiana"/>
    <n v="46142"/>
    <x v="2"/>
    <s v="FUR-CH-10003379"/>
    <x v="0"/>
    <s v="Chairs"/>
    <s v="Global Commerce Series High-Back Swivel/Tilt Chairs"/>
    <n v="1424.9"/>
    <n v="8"/>
    <n v="0.3"/>
    <n v="-128.24"/>
    <n v="1"/>
    <x v="5"/>
    <n v="4"/>
    <x v="5"/>
  </r>
  <r>
    <n v="3941"/>
    <s v="CA-2018-117863"/>
    <d v="2018-05-18T00:00:00"/>
    <d v="2018-05-23T00:00:00"/>
    <s v="Standard Class"/>
    <s v="TS-21340"/>
    <s v="Toby Swindell"/>
    <s v="Consumer"/>
    <s v="United States"/>
    <s v="New York City"/>
    <s v="New York"/>
    <n v="10024"/>
    <x v="3"/>
    <s v="FUR-FU-10002456"/>
    <x v="0"/>
    <s v="Furnishings"/>
    <s v="Master Caster Door Stop, Large Neon Orange"/>
    <n v="14.56"/>
    <n v="1"/>
    <n v="0.3"/>
    <n v="-3.93"/>
    <n v="2"/>
    <x v="24"/>
    <n v="2"/>
    <x v="24"/>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n v="3.048"/>
    <n v="9"/>
    <n v="0"/>
    <n v="0.64"/>
    <n v="2"/>
    <x v="24"/>
    <n v="2"/>
    <x v="24"/>
  </r>
  <r>
    <n v="3943"/>
    <s v="CA-2018-160458"/>
    <d v="2018-05-27T00:00:00"/>
    <d v="2018-05-29T00:00:00"/>
    <s v="Second Class"/>
    <s v="EH-13945"/>
    <s v="Eric Hoffmann"/>
    <s v="Consumer"/>
    <s v="United States"/>
    <s v="Memphis"/>
    <s v="Tennessee"/>
    <n v="38109"/>
    <x v="0"/>
    <s v="OFF-PA-10001166"/>
    <x v="1"/>
    <s v="Paper"/>
    <s v="Xerox 2"/>
    <n v="25.92"/>
    <n v="6"/>
    <n v="0.3"/>
    <n v="-1.56"/>
    <n v="1"/>
    <x v="24"/>
    <n v="2"/>
    <x v="24"/>
  </r>
  <r>
    <n v="3944"/>
    <s v="US-2017-142685"/>
    <d v="2017-06-23T00:00:00"/>
    <d v="2017-06-30T00:00:00"/>
    <s v="Standard Class"/>
    <s v="MG-17695"/>
    <s v="Maureen Gnade"/>
    <s v="Consumer"/>
    <s v="United States"/>
    <s v="Buffalo"/>
    <s v="New York"/>
    <n v="14215"/>
    <x v="3"/>
    <s v="OFF-SU-10000157"/>
    <x v="1"/>
    <s v="Supplies"/>
    <s v="Compact Automatic Electric Letter Opener"/>
    <n v="835.17"/>
    <n v="1"/>
    <n v="0.2"/>
    <n v="41.76"/>
    <n v="1"/>
    <x v="1"/>
    <n v="2"/>
    <x v="1"/>
  </r>
  <r>
    <n v="3945"/>
    <s v="CA-2017-133144"/>
    <d v="2017-05-16T00:00:00"/>
    <d v="2017-05-21T00:00:00"/>
    <s v="Second Class"/>
    <s v="DO-13435"/>
    <s v="Denny Ordway"/>
    <s v="Consumer"/>
    <s v="United States"/>
    <s v="Los Angeles"/>
    <s v="California"/>
    <n v="90036"/>
    <x v="1"/>
    <s v="OFF-PA-10004971"/>
    <x v="1"/>
    <s v="Paper"/>
    <s v="Xerox 196"/>
    <n v="17.34"/>
    <n v="5"/>
    <n v="0.3"/>
    <n v="-4.8600000000000003"/>
    <n v="1"/>
    <x v="35"/>
    <n v="2"/>
    <x v="35"/>
  </r>
  <r>
    <n v="3946"/>
    <s v="CA-2018-167871"/>
    <d v="2018-11-18T00:00:00"/>
    <d v="2018-11-23T00:00:00"/>
    <s v="Standard Class"/>
    <s v="AF-10870"/>
    <s v="Art Ferguson"/>
    <s v="Consumer"/>
    <s v="United States"/>
    <s v="Homestead"/>
    <s v="Florida"/>
    <n v="33030"/>
    <x v="0"/>
    <s v="OFF-PA-10001977"/>
    <x v="1"/>
    <s v="Paper"/>
    <s v="Xerox 194"/>
    <n v="44.384"/>
    <n v="5"/>
    <n v="0.1"/>
    <n v="4.88"/>
    <n v="2"/>
    <x v="23"/>
    <n v="4"/>
    <x v="23"/>
  </r>
  <r>
    <n v="3947"/>
    <s v="CA-2018-167871"/>
    <d v="2018-11-18T00:00:00"/>
    <d v="2018-11-23T00:00:00"/>
    <s v="Standard Class"/>
    <s v="AF-10870"/>
    <s v="Art Ferguson"/>
    <s v="Consumer"/>
    <s v="United States"/>
    <s v="Homestead"/>
    <s v="Florida"/>
    <n v="33030"/>
    <x v="0"/>
    <s v="OFF-SU-10001225"/>
    <x v="1"/>
    <s v="Supplies"/>
    <s v="Staple remover"/>
    <n v="2.944"/>
    <n v="6"/>
    <n v="0"/>
    <n v="0.53"/>
    <n v="2"/>
    <x v="23"/>
    <n v="4"/>
    <x v="23"/>
  </r>
  <r>
    <n v="3948"/>
    <s v="CA-2017-119963"/>
    <d v="2017-11-18T00:00:00"/>
    <d v="2017-11-22T00:00:00"/>
    <s v="Standard Class"/>
    <s v="SN-20710"/>
    <s v="Steve Nguyen"/>
    <s v="Home Office"/>
    <s v="United States"/>
    <s v="Pasadena"/>
    <s v="Texas"/>
    <n v="77506"/>
    <x v="2"/>
    <s v="OFF-AR-10003514"/>
    <x v="1"/>
    <s v="Art"/>
    <s v="4009 Highlighters by Sanford"/>
    <n v="6.3680000000000003"/>
    <n v="1"/>
    <n v="0.3"/>
    <n v="-1.78"/>
    <n v="4"/>
    <x v="0"/>
    <n v="4"/>
    <x v="0"/>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n v="48.847999999999999"/>
    <n v="10"/>
    <n v="0"/>
    <n v="9.2799999999999994"/>
    <n v="4"/>
    <x v="0"/>
    <n v="4"/>
    <x v="0"/>
  </r>
  <r>
    <n v="3950"/>
    <s v="CA-2017-119963"/>
    <d v="2017-11-18T00:00:00"/>
    <d v="2017-11-22T00:00:00"/>
    <s v="Standard Class"/>
    <s v="SN-20710"/>
    <s v="Steve Nguyen"/>
    <s v="Home Office"/>
    <s v="United States"/>
    <s v="Pasadena"/>
    <s v="Texas"/>
    <n v="77506"/>
    <x v="2"/>
    <s v="OFF-PA-10001970"/>
    <x v="1"/>
    <s v="Paper"/>
    <s v="Xerox 1881"/>
    <n v="19.648"/>
    <n v="9"/>
    <n v="0"/>
    <n v="5.5"/>
    <n v="4"/>
    <x v="0"/>
    <n v="4"/>
    <x v="0"/>
  </r>
  <r>
    <n v="3951"/>
    <s v="CA-2017-119963"/>
    <d v="2017-11-18T00:00:00"/>
    <d v="2017-11-22T00:00:00"/>
    <s v="Standard Class"/>
    <s v="SN-20710"/>
    <s v="Steve Nguyen"/>
    <s v="Home Office"/>
    <s v="United States"/>
    <s v="Pasadena"/>
    <s v="Texas"/>
    <n v="77506"/>
    <x v="2"/>
    <s v="FUR-CH-10003817"/>
    <x v="0"/>
    <s v="Chairs"/>
    <s v="Global Value Steno Chair, Gray"/>
    <n v="255.108"/>
    <n v="4"/>
    <n v="0.1"/>
    <n v="68.88"/>
    <n v="4"/>
    <x v="0"/>
    <n v="4"/>
    <x v="0"/>
  </r>
  <r>
    <n v="3952"/>
    <s v="CA-2015-121167"/>
    <d v="2015-11-28T00:00:00"/>
    <d v="2015-11-30T00:00:00"/>
    <s v="Second Class"/>
    <s v="MO-17500"/>
    <s v="Mary O'Rourke"/>
    <s v="Consumer"/>
    <s v="United States"/>
    <s v="Freeport"/>
    <s v="New York"/>
    <n v="11520"/>
    <x v="3"/>
    <s v="OFF-BI-10003676"/>
    <x v="1"/>
    <s v="Binders"/>
    <s v="GBC Standard Recycled Report Covers, Clear Plastic Sheets"/>
    <n v="17.248000000000001"/>
    <n v="1"/>
    <n v="0.1"/>
    <n v="4.66"/>
    <n v="1"/>
    <x v="7"/>
    <n v="4"/>
    <x v="7"/>
  </r>
  <r>
    <n v="3953"/>
    <s v="US-2017-151862"/>
    <d v="2017-03-01T00:00:00"/>
    <d v="2017-03-08T00:00:00"/>
    <s v="Standard Class"/>
    <s v="ON-18715"/>
    <s v="Odella Nelson"/>
    <s v="Corporate"/>
    <s v="United States"/>
    <s v="Denver"/>
    <s v="Colorado"/>
    <n v="80219"/>
    <x v="1"/>
    <s v="TEC-PH-10003535"/>
    <x v="2"/>
    <s v="Phones"/>
    <s v="RCA ViSYS 25423RE1 Corded phone"/>
    <n v="159.98400000000001"/>
    <n v="4"/>
    <n v="0.1"/>
    <n v="33.6"/>
    <n v="1"/>
    <x v="17"/>
    <n v="1"/>
    <x v="17"/>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n v="12.7"/>
    <n v="1"/>
    <n v="0.3"/>
    <n v="-3.81"/>
    <n v="1"/>
    <x v="44"/>
    <n v="1"/>
    <x v="44"/>
  </r>
  <r>
    <n v="3955"/>
    <s v="CA-2015-133228"/>
    <d v="2015-04-04T00:00:00"/>
    <d v="2015-04-09T00:00:00"/>
    <s v="Standard Class"/>
    <s v="MS-17710"/>
    <s v="Maurice Satty"/>
    <s v="Consumer"/>
    <s v="United States"/>
    <s v="Detroit"/>
    <s v="Michigan"/>
    <n v="48205"/>
    <x v="2"/>
    <s v="FUR-FU-10004020"/>
    <x v="0"/>
    <s v="Furnishings"/>
    <s v="Advantus Panel Wall Acrylic Frame"/>
    <n v="5.47"/>
    <n v="9"/>
    <n v="0.2"/>
    <n v="0.77"/>
    <n v="2"/>
    <x v="41"/>
    <n v="2"/>
    <x v="41"/>
  </r>
  <r>
    <n v="3956"/>
    <s v="CA-2015-133228"/>
    <d v="2015-04-04T00:00:00"/>
    <d v="2015-04-09T00:00:00"/>
    <s v="Standard Class"/>
    <s v="MS-17710"/>
    <s v="Maurice Satty"/>
    <s v="Consumer"/>
    <s v="United States"/>
    <s v="Detroit"/>
    <s v="Michigan"/>
    <n v="48205"/>
    <x v="2"/>
    <s v="OFF-AR-10001955"/>
    <x v="1"/>
    <s v="Art"/>
    <s v="Newell 319"/>
    <n v="79.36"/>
    <n v="8"/>
    <n v="0.3"/>
    <n v="-10.32"/>
    <n v="2"/>
    <x v="41"/>
    <n v="2"/>
    <x v="41"/>
  </r>
  <r>
    <n v="3957"/>
    <s v="CA-2017-114951"/>
    <d v="2017-06-26T00:00:00"/>
    <d v="2017-07-03T00:00:00"/>
    <s v="Standard Class"/>
    <s v="DN-13690"/>
    <s v="Duane Noonan"/>
    <s v="Consumer"/>
    <s v="United States"/>
    <s v="San Francisco"/>
    <s v="California"/>
    <n v="94109"/>
    <x v="1"/>
    <s v="FUR-FU-10002364"/>
    <x v="0"/>
    <s v="Furnishings"/>
    <s v="Eldon Expressions Wood Desk Accessories, Oak"/>
    <n v="22.14"/>
    <n v="7"/>
    <n v="0.1"/>
    <n v="1.77"/>
    <n v="1"/>
    <x v="1"/>
    <n v="2"/>
    <x v="1"/>
  </r>
  <r>
    <n v="3958"/>
    <s v="CA-2017-156573"/>
    <d v="2017-05-29T00:00:00"/>
    <d v="2017-06-02T00:00:00"/>
    <s v="Standard Class"/>
    <s v="RB-19360"/>
    <s v="Raymond Buch"/>
    <s v="Consumer"/>
    <s v="United States"/>
    <s v="Nashville"/>
    <s v="Tennessee"/>
    <n v="37211"/>
    <x v="0"/>
    <s v="OFF-BI-10002414"/>
    <x v="1"/>
    <s v="Binders"/>
    <s v="GBC ProClick Spines for 32-Hole Punch"/>
    <n v="11.276999999999999"/>
    <n v="9"/>
    <n v="0"/>
    <n v="1.58"/>
    <n v="3"/>
    <x v="35"/>
    <n v="2"/>
    <x v="35"/>
  </r>
  <r>
    <n v="3959"/>
    <s v="CA-2017-156573"/>
    <d v="2017-05-29T00:00:00"/>
    <d v="2017-06-02T00:00:00"/>
    <s v="Standard Class"/>
    <s v="RB-19360"/>
    <s v="Raymond Buch"/>
    <s v="Consumer"/>
    <s v="United States"/>
    <s v="Nashville"/>
    <s v="Tennessee"/>
    <n v="37211"/>
    <x v="0"/>
    <s v="OFF-AR-10003732"/>
    <x v="1"/>
    <s v="Art"/>
    <s v="Newell 333"/>
    <n v="4.4480000000000004"/>
    <n v="1"/>
    <n v="0.2"/>
    <n v="0.49"/>
    <n v="3"/>
    <x v="35"/>
    <n v="2"/>
    <x v="35"/>
  </r>
  <r>
    <n v="3960"/>
    <s v="CA-2017-156573"/>
    <d v="2017-05-29T00:00:00"/>
    <d v="2017-06-02T00:00:00"/>
    <s v="Standard Class"/>
    <s v="RB-19360"/>
    <s v="Raymond Buch"/>
    <s v="Consumer"/>
    <s v="United States"/>
    <s v="Nashville"/>
    <s v="Tennessee"/>
    <n v="37211"/>
    <x v="0"/>
    <s v="FUR-FU-10001085"/>
    <x v="0"/>
    <s v="Furnishings"/>
    <s v="3M Polarizing Light Filter Sleeves"/>
    <n v="44.76"/>
    <n v="4"/>
    <n v="0.3"/>
    <n v="-4.92"/>
    <n v="3"/>
    <x v="35"/>
    <n v="2"/>
    <x v="35"/>
  </r>
  <r>
    <n v="3961"/>
    <s v="CA-2016-113901"/>
    <d v="2016-10-19T00:00:00"/>
    <d v="2016-10-24T00:00:00"/>
    <s v="Standard Class"/>
    <s v="NH-18610"/>
    <s v="Nicole Hansen"/>
    <s v="Corporate"/>
    <s v="United States"/>
    <s v="Detroit"/>
    <s v="Michigan"/>
    <n v="48227"/>
    <x v="2"/>
    <s v="OFF-BI-10001249"/>
    <x v="1"/>
    <s v="Binders"/>
    <s v="Avery Heavy-Duty EZD View Binder with Locking Rings"/>
    <n v="38.28"/>
    <n v="4"/>
    <n v="0"/>
    <n v="1.91"/>
    <n v="2"/>
    <x v="2"/>
    <n v="4"/>
    <x v="2"/>
  </r>
  <r>
    <n v="3962"/>
    <s v="CA-2016-113901"/>
    <d v="2016-10-19T00:00:00"/>
    <d v="2016-10-24T00:00:00"/>
    <s v="Standard Class"/>
    <s v="NH-18610"/>
    <s v="Nicole Hansen"/>
    <s v="Corporate"/>
    <s v="United States"/>
    <s v="Detroit"/>
    <s v="Michigan"/>
    <n v="48227"/>
    <x v="2"/>
    <s v="TEC-PH-10002564"/>
    <x v="2"/>
    <s v="Phones"/>
    <s v="OtterBox Defender Series Case - Samsung Galaxy S4"/>
    <n v="149.94999999999999"/>
    <n v="1"/>
    <n v="0.2"/>
    <n v="37.49"/>
    <n v="2"/>
    <x v="2"/>
    <n v="4"/>
    <x v="2"/>
  </r>
  <r>
    <n v="3963"/>
    <s v="CA-2018-134838"/>
    <d v="2018-02-19T00:00:00"/>
    <d v="2018-02-20T00:00:00"/>
    <s v="First Class"/>
    <s v="ED-13885"/>
    <s v="Emily Ducich"/>
    <s v="Home Office"/>
    <s v="United States"/>
    <s v="Los Angeles"/>
    <s v="California"/>
    <n v="90045"/>
    <x v="1"/>
    <s v="OFF-AR-10000634"/>
    <x v="1"/>
    <s v="Art"/>
    <s v="Newell 320"/>
    <n v="12.84"/>
    <n v="2"/>
    <n v="0"/>
    <n v="2.0499999999999998"/>
    <n v="2"/>
    <x v="31"/>
    <n v="1"/>
    <x v="31"/>
  </r>
  <r>
    <n v="3964"/>
    <s v="CA-2018-134838"/>
    <d v="2018-02-19T00:00:00"/>
    <d v="2018-02-20T00:00:00"/>
    <s v="First Class"/>
    <s v="ED-13885"/>
    <s v="Emily Ducich"/>
    <s v="Home Office"/>
    <s v="United States"/>
    <s v="Los Angeles"/>
    <s v="California"/>
    <n v="90045"/>
    <x v="1"/>
    <s v="FUR-FU-10004018"/>
    <x v="0"/>
    <s v="Furnishings"/>
    <s v="Tensor Computer Mounted Lamp"/>
    <n v="44.67"/>
    <n v="8"/>
    <n v="0.2"/>
    <n v="13.4"/>
    <n v="2"/>
    <x v="31"/>
    <n v="1"/>
    <x v="31"/>
  </r>
  <r>
    <n v="3965"/>
    <s v="CA-2017-120257"/>
    <d v="2017-09-22T00:00:00"/>
    <d v="2017-09-28T00:00:00"/>
    <s v="Standard Class"/>
    <s v="PW-19240"/>
    <s v="Pierre Wener"/>
    <s v="Consumer"/>
    <s v="United States"/>
    <s v="Philadelphia"/>
    <s v="Pennsylvania"/>
    <n v="19140"/>
    <x v="3"/>
    <s v="OFF-AR-10003481"/>
    <x v="1"/>
    <s v="Art"/>
    <s v="Newell 348"/>
    <n v="7.8719999999999999"/>
    <n v="1"/>
    <n v="0.1"/>
    <n v="2.13"/>
    <n v="1"/>
    <x v="21"/>
    <n v="3"/>
    <x v="21"/>
  </r>
  <r>
    <n v="3966"/>
    <s v="CA-2015-164910"/>
    <d v="2015-11-12T00:00:00"/>
    <d v="2015-11-17T00:00:00"/>
    <s v="Second Class"/>
    <s v="DM-13345"/>
    <s v="Denise Monton"/>
    <s v="Corporate"/>
    <s v="United States"/>
    <s v="Asheville"/>
    <s v="North Carolina"/>
    <n v="28806"/>
    <x v="0"/>
    <s v="OFF-AR-10003651"/>
    <x v="1"/>
    <s v="Art"/>
    <s v="Newell 350"/>
    <n v="7.8719999999999999"/>
    <n v="7"/>
    <n v="0.1"/>
    <n v="1.18"/>
    <n v="1"/>
    <x v="7"/>
    <n v="4"/>
    <x v="7"/>
  </r>
  <r>
    <n v="3967"/>
    <s v="CA-2017-149902"/>
    <d v="2017-04-01T00:00:00"/>
    <d v="2017-04-06T00:00:00"/>
    <s v="Standard Class"/>
    <s v="DW-13540"/>
    <s v="Don Weiss"/>
    <s v="Consumer"/>
    <s v="United States"/>
    <s v="New York City"/>
    <s v="New York"/>
    <n v="10024"/>
    <x v="3"/>
    <s v="OFF-AR-10002956"/>
    <x v="1"/>
    <s v="Art"/>
    <s v="Boston 16801 Nautilus Battery Pencil Sharpener"/>
    <n v="88.04"/>
    <n v="10"/>
    <n v="0.1"/>
    <n v="7.92"/>
    <n v="1"/>
    <x v="25"/>
    <n v="2"/>
    <x v="25"/>
  </r>
  <r>
    <n v="3968"/>
    <s v="CA-2017-146010"/>
    <d v="2017-05-20T00:00:00"/>
    <d v="2017-05-23T00:00:00"/>
    <s v="First Class"/>
    <s v="EH-14125"/>
    <s v="Eugene Hildebrand"/>
    <s v="Home Office"/>
    <s v="United States"/>
    <s v="Colorado Springs"/>
    <s v="Colorado"/>
    <n v="80906"/>
    <x v="1"/>
    <s v="OFF-BI-10003638"/>
    <x v="1"/>
    <s v="Binders"/>
    <s v="GBC Durable Plastic Covers"/>
    <n v="40.634999999999998"/>
    <n v="3"/>
    <n v="0"/>
    <n v="4.88"/>
    <n v="1"/>
    <x v="35"/>
    <n v="2"/>
    <x v="35"/>
  </r>
  <r>
    <n v="3969"/>
    <s v="US-2016-163685"/>
    <d v="2016-06-01T00:00:00"/>
    <d v="2016-06-05T00:00:00"/>
    <s v="Standard Class"/>
    <s v="KE-16420"/>
    <s v="Katrina Edelman"/>
    <s v="Corporate"/>
    <s v="United States"/>
    <s v="San Antonio"/>
    <s v="Texas"/>
    <n v="78207"/>
    <x v="2"/>
    <s v="OFF-BI-10001890"/>
    <x v="1"/>
    <s v="Binders"/>
    <s v="Avery Poly Binder Pockets"/>
    <n v="5.7279999999999998"/>
    <n v="10"/>
    <n v="0"/>
    <n v="1.78"/>
    <n v="2"/>
    <x v="40"/>
    <n v="2"/>
    <x v="40"/>
  </r>
  <r>
    <n v="3970"/>
    <s v="US-2016-163685"/>
    <d v="2016-06-01T00:00:00"/>
    <d v="2016-06-05T00:00:00"/>
    <s v="Standard Class"/>
    <s v="KE-16420"/>
    <s v="Katrina Edelman"/>
    <s v="Corporate"/>
    <s v="United States"/>
    <s v="San Antonio"/>
    <s v="Texas"/>
    <n v="78207"/>
    <x v="2"/>
    <s v="OFF-PA-10002606"/>
    <x v="1"/>
    <s v="Paper"/>
    <s v="Xerox 1928"/>
    <n v="42.24"/>
    <n v="2"/>
    <n v="0"/>
    <n v="8.8699999999999992"/>
    <n v="2"/>
    <x v="40"/>
    <n v="2"/>
    <x v="40"/>
  </r>
  <r>
    <n v="3971"/>
    <s v="CA-2015-135090"/>
    <d v="2015-11-22T00:00:00"/>
    <d v="2015-11-26T00:00:00"/>
    <s v="Standard Class"/>
    <s v="SP-20920"/>
    <s v="Susan Pistek"/>
    <s v="Consumer"/>
    <s v="United States"/>
    <s v="Los Angeles"/>
    <s v="California"/>
    <n v="90036"/>
    <x v="1"/>
    <s v="OFF-PA-10002245"/>
    <x v="1"/>
    <s v="Paper"/>
    <s v="Xerox 1895"/>
    <n v="53.82"/>
    <n v="6"/>
    <n v="0.3"/>
    <n v="-7.53"/>
    <n v="1"/>
    <x v="7"/>
    <n v="4"/>
    <x v="7"/>
  </r>
  <r>
    <n v="3972"/>
    <s v="CA-2016-132374"/>
    <d v="2016-02-22T00:00:00"/>
    <d v="2016-02-24T00:00:00"/>
    <s v="Second Class"/>
    <s v="PS-19045"/>
    <s v="Penelope Sewall"/>
    <s v="Home Office"/>
    <s v="United States"/>
    <s v="Sterling Heights"/>
    <s v="Michigan"/>
    <n v="48310"/>
    <x v="2"/>
    <s v="OFF-AR-10001615"/>
    <x v="1"/>
    <s v="Art"/>
    <s v="Newell 34"/>
    <n v="79.36"/>
    <n v="7"/>
    <n v="0"/>
    <n v="18.25"/>
    <n v="1"/>
    <x v="36"/>
    <n v="1"/>
    <x v="36"/>
  </r>
  <r>
    <n v="3973"/>
    <s v="CA-2017-167556"/>
    <d v="2017-03-29T00:00:00"/>
    <d v="2017-04-02T00:00:00"/>
    <s v="Standard Class"/>
    <s v="JM-15250"/>
    <s v="Janet Martin"/>
    <s v="Consumer"/>
    <s v="United States"/>
    <s v="New York City"/>
    <s v="New York"/>
    <n v="10009"/>
    <x v="3"/>
    <s v="OFF-PA-10000466"/>
    <x v="1"/>
    <s v="Paper"/>
    <s v="Memo Book, 100 Message Capacity, 5 3/8â€ x 11â€"/>
    <n v="13.48"/>
    <n v="10"/>
    <n v="0.1"/>
    <n v="1.89"/>
    <n v="4"/>
    <x v="17"/>
    <n v="1"/>
    <x v="17"/>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n v="29.8"/>
    <n v="4"/>
    <n v="0.1"/>
    <n v="8.64"/>
    <n v="4"/>
    <x v="17"/>
    <n v="1"/>
    <x v="17"/>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n v="414"/>
    <n v="3"/>
    <n v="0.2"/>
    <n v="107.64"/>
    <n v="4"/>
    <x v="17"/>
    <n v="1"/>
    <x v="17"/>
  </r>
  <r>
    <n v="3976"/>
    <s v="CA-2017-167556"/>
    <d v="2017-03-29T00:00:00"/>
    <d v="2017-04-02T00:00:00"/>
    <s v="Standard Class"/>
    <s v="JM-15250"/>
    <s v="Janet Martin"/>
    <s v="Consumer"/>
    <s v="United States"/>
    <s v="New York City"/>
    <s v="New York"/>
    <n v="10009"/>
    <x v="3"/>
    <s v="OFF-BI-10000320"/>
    <x v="1"/>
    <s v="Binders"/>
    <s v="GBC Plastic Binding Combs"/>
    <n v="41.328000000000003"/>
    <n v="10"/>
    <n v="0.2"/>
    <n v="9.92"/>
    <n v="4"/>
    <x v="17"/>
    <n v="1"/>
    <x v="17"/>
  </r>
  <r>
    <n v="3977"/>
    <s v="US-2017-116400"/>
    <d v="2017-10-22T00:00:00"/>
    <d v="2017-10-24T00:00:00"/>
    <s v="First Class"/>
    <s v="EB-13930"/>
    <s v="Eric Barreto"/>
    <s v="Consumer"/>
    <s v="United States"/>
    <s v="Richmond"/>
    <s v="Virginia"/>
    <n v="23223"/>
    <x v="0"/>
    <s v="FUR-FU-10003731"/>
    <x v="0"/>
    <s v="Furnishings"/>
    <s v="Eldon Expressions Wood and Plastic Desk Accessories, Oak"/>
    <n v="39.92"/>
    <n v="4"/>
    <n v="0.3"/>
    <n v="-10.38"/>
    <n v="1"/>
    <x v="32"/>
    <n v="4"/>
    <x v="32"/>
  </r>
  <r>
    <n v="3978"/>
    <s v="CA-2018-101308"/>
    <d v="2018-10-02T00:00:00"/>
    <d v="2018-10-07T00:00:00"/>
    <s v="Standard Class"/>
    <s v="FG-14260"/>
    <s v="Frank Gastineau"/>
    <s v="Home Office"/>
    <s v="United States"/>
    <s v="Seattle"/>
    <s v="Washington"/>
    <n v="98105"/>
    <x v="1"/>
    <s v="OFF-FA-10002780"/>
    <x v="1"/>
    <s v="Fasteners"/>
    <s v="Staples"/>
    <n v="8.94"/>
    <n v="10"/>
    <n v="0"/>
    <n v="1.25"/>
    <n v="2"/>
    <x v="13"/>
    <n v="4"/>
    <x v="13"/>
  </r>
  <r>
    <n v="3979"/>
    <s v="CA-2018-101308"/>
    <d v="2018-10-02T00:00:00"/>
    <d v="2018-10-07T00:00:00"/>
    <s v="Standard Class"/>
    <s v="FG-14260"/>
    <s v="Frank Gastineau"/>
    <s v="Home Office"/>
    <s v="United States"/>
    <s v="Seattle"/>
    <s v="Washington"/>
    <n v="98105"/>
    <x v="1"/>
    <s v="TEC-PH-10003800"/>
    <x v="2"/>
    <s v="Phones"/>
    <s v="i.Sound Portable Power - 8000 mAh"/>
    <n v="84.784000000000006"/>
    <n v="4"/>
    <n v="0.1"/>
    <n v="22.04"/>
    <n v="2"/>
    <x v="13"/>
    <n v="4"/>
    <x v="13"/>
  </r>
  <r>
    <n v="3980"/>
    <s v="CA-2015-114517"/>
    <d v="2015-12-23T00:00:00"/>
    <d v="2015-12-27T00:00:00"/>
    <s v="Standard Class"/>
    <s v="TH-21235"/>
    <s v="Tiffany House"/>
    <s v="Corporate"/>
    <s v="United States"/>
    <s v="New York City"/>
    <s v="New York"/>
    <n v="10024"/>
    <x v="3"/>
    <s v="FUR-TA-10001676"/>
    <x v="0"/>
    <s v="Tables"/>
    <s v="Hon 61000 Series Interactive Training Tables"/>
    <n v="53.316000000000003"/>
    <n v="5"/>
    <n v="0"/>
    <n v="8"/>
    <n v="2"/>
    <x v="20"/>
    <n v="4"/>
    <x v="20"/>
  </r>
  <r>
    <n v="3981"/>
    <s v="CA-2015-114517"/>
    <d v="2015-12-23T00:00:00"/>
    <d v="2015-12-27T00:00:00"/>
    <s v="Standard Class"/>
    <s v="TH-21235"/>
    <s v="Tiffany House"/>
    <s v="Corporate"/>
    <s v="United States"/>
    <s v="New York City"/>
    <s v="New York"/>
    <n v="10024"/>
    <x v="3"/>
    <s v="OFF-AP-10002350"/>
    <x v="1"/>
    <s v="Appliances"/>
    <s v="Belkin F9H710-06 7 Outlet SurgeMaster Surge Protector"/>
    <n v="56.52"/>
    <n v="6"/>
    <n v="0"/>
    <n v="13.56"/>
    <n v="2"/>
    <x v="20"/>
    <n v="4"/>
    <x v="20"/>
  </r>
  <r>
    <n v="3982"/>
    <s v="CA-2018-119564"/>
    <d v="2018-12-15T00:00:00"/>
    <d v="2018-12-20T00:00:00"/>
    <s v="Standard Class"/>
    <s v="PL-18925"/>
    <s v="Paul Lucas"/>
    <s v="Home Office"/>
    <s v="United States"/>
    <s v="Seattle"/>
    <s v="Washington"/>
    <n v="98115"/>
    <x v="1"/>
    <s v="FUR-FU-10003096"/>
    <x v="0"/>
    <s v="Furnishings"/>
    <s v="Master Giant Foot Doorstop, Safety Yellow"/>
    <n v="22.77"/>
    <n v="7"/>
    <n v="0"/>
    <n v="2.5"/>
    <n v="1"/>
    <x v="22"/>
    <n v="4"/>
    <x v="22"/>
  </r>
  <r>
    <n v="3983"/>
    <s v="CA-2017-135265"/>
    <d v="2017-07-07T00:00:00"/>
    <d v="2017-07-09T00:00:00"/>
    <s v="Second Class"/>
    <s v="CC-12370"/>
    <s v="Christopher Conant"/>
    <s v="Consumer"/>
    <s v="United States"/>
    <s v="Los Angeles"/>
    <s v="California"/>
    <n v="90045"/>
    <x v="1"/>
    <s v="FUR-CH-10003061"/>
    <x v="0"/>
    <s v="Chairs"/>
    <s v="Global Leather Task Chair, Black"/>
    <n v="287.96800000000002"/>
    <n v="1"/>
    <n v="0"/>
    <n v="51.83"/>
    <n v="3"/>
    <x v="16"/>
    <n v="3"/>
    <x v="16"/>
  </r>
  <r>
    <n v="3984"/>
    <s v="CA-2017-135265"/>
    <d v="2017-07-07T00:00:00"/>
    <d v="2017-07-09T00:00:00"/>
    <s v="Second Class"/>
    <s v="CC-12370"/>
    <s v="Christopher Conant"/>
    <s v="Consumer"/>
    <s v="United States"/>
    <s v="Los Angeles"/>
    <s v="California"/>
    <n v="90045"/>
    <x v="1"/>
    <s v="TEC-CO-10003763"/>
    <x v="2"/>
    <s v="Copiers"/>
    <s v="Canon PC1060 Personal Laser Copier"/>
    <n v="2799.96"/>
    <n v="10"/>
    <n v="0"/>
    <n v="559.99"/>
    <n v="3"/>
    <x v="16"/>
    <n v="3"/>
    <x v="16"/>
  </r>
  <r>
    <n v="3985"/>
    <s v="CA-2017-135265"/>
    <d v="2017-07-07T00:00:00"/>
    <d v="2017-07-09T00:00:00"/>
    <s v="Second Class"/>
    <s v="CC-12370"/>
    <s v="Christopher Conant"/>
    <s v="Consumer"/>
    <s v="United States"/>
    <s v="Los Angeles"/>
    <s v="California"/>
    <n v="90045"/>
    <x v="1"/>
    <s v="OFF-PA-10002923"/>
    <x v="1"/>
    <s v="Paper"/>
    <s v="Xerox 1942"/>
    <n v="48.94"/>
    <n v="6"/>
    <n v="0.1"/>
    <n v="8.32"/>
    <n v="3"/>
    <x v="16"/>
    <n v="3"/>
    <x v="16"/>
  </r>
  <r>
    <n v="3986"/>
    <s v="CA-2017-108735"/>
    <d v="2017-04-17T00:00:00"/>
    <d v="2017-04-21T00:00:00"/>
    <s v="Standard Class"/>
    <s v="JM-15535"/>
    <s v="Jessica Myrick"/>
    <s v="Consumer"/>
    <s v="United States"/>
    <s v="Lakewood"/>
    <s v="California"/>
    <n v="90712"/>
    <x v="1"/>
    <s v="FUR-BO-10003441"/>
    <x v="0"/>
    <s v="Bookcases"/>
    <s v="Bush Westfield Collection Bookcases, Fully Assembled"/>
    <n v="257.49900000000002"/>
    <n v="3"/>
    <n v="0"/>
    <n v="77.25"/>
    <n v="1"/>
    <x v="25"/>
    <n v="2"/>
    <x v="25"/>
  </r>
  <r>
    <n v="3987"/>
    <s v="CA-2018-112333"/>
    <d v="2018-04-08T00:00:00"/>
    <d v="2018-04-14T00:00:00"/>
    <s v="Standard Class"/>
    <s v="KF-16285"/>
    <s v="Karen Ferguson"/>
    <s v="Home Office"/>
    <s v="United States"/>
    <s v="Plainfield"/>
    <s v="New Jersey"/>
    <n v="7060"/>
    <x v="3"/>
    <s v="OFF-ST-10001780"/>
    <x v="1"/>
    <s v="Storage"/>
    <s v="Tennsco 16-Compartment Lockers with Coat Rack"/>
    <n v="2591.56"/>
    <n v="5"/>
    <n v="0.1"/>
    <n v="803.38"/>
    <n v="2"/>
    <x v="4"/>
    <n v="2"/>
    <x v="4"/>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n v="41.95"/>
    <n v="6"/>
    <n v="0.2"/>
    <n v="3.78"/>
    <n v="2"/>
    <x v="4"/>
    <n v="2"/>
    <x v="4"/>
  </r>
  <r>
    <n v="3989"/>
    <s v="US-2017-159415"/>
    <d v="2017-04-17T00:00:00"/>
    <d v="2017-04-22T00:00:00"/>
    <s v="Standard Class"/>
    <s v="CS-12175"/>
    <s v="Charles Sheldon"/>
    <s v="Corporate"/>
    <s v="United States"/>
    <s v="Columbia"/>
    <s v="Tennessee"/>
    <n v="38401"/>
    <x v="0"/>
    <s v="FUR-FU-10003798"/>
    <x v="0"/>
    <s v="Furnishings"/>
    <s v="Ultra Door Kickplate, 8&quot;H x 34&quot;W"/>
    <n v="79.12"/>
    <n v="5"/>
    <n v="0"/>
    <n v="23.74"/>
    <n v="1"/>
    <x v="25"/>
    <n v="2"/>
    <x v="25"/>
  </r>
  <r>
    <n v="3990"/>
    <s v="CA-2015-122588"/>
    <d v="2015-11-25T00:00:00"/>
    <d v="2015-11-27T00:00:00"/>
    <s v="Second Class"/>
    <s v="AR-10540"/>
    <s v="Andy Reiter"/>
    <s v="Consumer"/>
    <s v="United States"/>
    <s v="Woonsocket"/>
    <s v="Rhode Island"/>
    <n v="2895"/>
    <x v="3"/>
    <s v="FUR-FU-10001095"/>
    <x v="0"/>
    <s v="Furnishings"/>
    <s v="DAX Black Cherry Wood-Tone Poster Frame"/>
    <n v="52.96"/>
    <n v="9"/>
    <n v="0.3"/>
    <n v="-14.83"/>
    <n v="1"/>
    <x v="7"/>
    <n v="4"/>
    <x v="7"/>
  </r>
  <r>
    <n v="3991"/>
    <s v="CA-2015-137589"/>
    <d v="2015-11-03T00:00:00"/>
    <d v="2015-11-08T00:00:00"/>
    <s v="Standard Class"/>
    <s v="MS-17770"/>
    <s v="Maxwell Schwartz"/>
    <s v="Consumer"/>
    <s v="United States"/>
    <s v="Lancaster"/>
    <s v="Pennsylvania"/>
    <n v="17602"/>
    <x v="3"/>
    <s v="OFF-SU-10000157"/>
    <x v="1"/>
    <s v="Supplies"/>
    <s v="Compact Automatic Electric Letter Opener"/>
    <n v="286.34399999999999"/>
    <n v="5"/>
    <n v="0"/>
    <n v="60.13"/>
    <n v="1"/>
    <x v="7"/>
    <n v="4"/>
    <x v="7"/>
  </r>
  <r>
    <n v="3992"/>
    <s v="CA-2016-161998"/>
    <d v="2016-05-01T00:00:00"/>
    <d v="2016-05-05T00:00:00"/>
    <s v="Standard Class"/>
    <s v="DB-13120"/>
    <s v="David Bremer"/>
    <s v="Corporate"/>
    <s v="United States"/>
    <s v="Tampa"/>
    <s v="Florida"/>
    <n v="33614"/>
    <x v="0"/>
    <s v="FUR-FU-10001095"/>
    <x v="0"/>
    <s v="Furnishings"/>
    <s v="DAX Black Cherry Wood-Tone Poster Frame"/>
    <n v="63.552"/>
    <n v="3"/>
    <n v="0.1"/>
    <n v="15.25"/>
    <n v="3"/>
    <x v="33"/>
    <n v="2"/>
    <x v="33"/>
  </r>
  <r>
    <n v="3993"/>
    <s v="CA-2016-161998"/>
    <d v="2016-05-01T00:00:00"/>
    <d v="2016-05-05T00:00:00"/>
    <s v="Standard Class"/>
    <s v="DB-13120"/>
    <s v="David Bremer"/>
    <s v="Corporate"/>
    <s v="United States"/>
    <s v="Tampa"/>
    <s v="Florida"/>
    <n v="33614"/>
    <x v="0"/>
    <s v="OFF-SU-10004261"/>
    <x v="1"/>
    <s v="Supplies"/>
    <s v="Fiskars 8&quot; Scissors, 2/Pack"/>
    <n v="41.375999999999998"/>
    <n v="2"/>
    <n v="0"/>
    <n v="9.93"/>
    <n v="3"/>
    <x v="33"/>
    <n v="2"/>
    <x v="33"/>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n v="10"/>
    <n v="0.1"/>
    <n v="22.45"/>
    <n v="3"/>
    <x v="33"/>
    <n v="2"/>
    <x v="33"/>
  </r>
  <r>
    <n v="3995"/>
    <s v="CA-2016-105627"/>
    <d v="2016-03-08T00:00:00"/>
    <d v="2016-03-12T00:00:00"/>
    <s v="Standard Class"/>
    <s v="DK-12895"/>
    <s v="Dana Kaydos"/>
    <s v="Consumer"/>
    <s v="United States"/>
    <s v="Kenosha"/>
    <s v="Wisconsin"/>
    <n v="53142"/>
    <x v="2"/>
    <s v="FUR-BO-10002916"/>
    <x v="0"/>
    <s v="Bookcases"/>
    <s v="Rush Hierlooms Collection 1&quot; Thick Stackable Bookcases"/>
    <n v="512.94000000000005"/>
    <n v="2"/>
    <n v="0"/>
    <n v="56.42"/>
    <n v="5"/>
    <x v="29"/>
    <n v="1"/>
    <x v="29"/>
  </r>
  <r>
    <n v="3996"/>
    <s v="CA-2016-105627"/>
    <d v="2016-03-08T00:00:00"/>
    <d v="2016-03-12T00:00:00"/>
    <s v="Standard Class"/>
    <s v="DK-12895"/>
    <s v="Dana Kaydos"/>
    <s v="Consumer"/>
    <s v="United States"/>
    <s v="Kenosha"/>
    <s v="Wisconsin"/>
    <n v="53142"/>
    <x v="2"/>
    <s v="FUR-CH-10002084"/>
    <x v="0"/>
    <s v="Chairs"/>
    <s v="Hon Mobius Operator's Chair"/>
    <n v="860.93"/>
    <n v="1"/>
    <n v="0"/>
    <n v="60.27"/>
    <n v="5"/>
    <x v="29"/>
    <n v="1"/>
    <x v="29"/>
  </r>
  <r>
    <n v="3997"/>
    <s v="CA-2016-105627"/>
    <d v="2016-03-08T00:00:00"/>
    <d v="2016-03-12T00:00:00"/>
    <s v="Standard Class"/>
    <s v="DK-12895"/>
    <s v="Dana Kaydos"/>
    <s v="Consumer"/>
    <s v="United States"/>
    <s v="Kenosha"/>
    <s v="Wisconsin"/>
    <n v="53142"/>
    <x v="2"/>
    <s v="TEC-PH-10003012"/>
    <x v="2"/>
    <s v="Phones"/>
    <s v="Nortel Meridian M3904 Professional Digital phone"/>
    <n v="769.95"/>
    <n v="3"/>
    <n v="0.2"/>
    <n v="184.79"/>
    <n v="5"/>
    <x v="29"/>
    <n v="1"/>
    <x v="29"/>
  </r>
  <r>
    <n v="3998"/>
    <s v="CA-2016-105627"/>
    <d v="2016-03-08T00:00:00"/>
    <d v="2016-03-12T00:00:00"/>
    <s v="Standard Class"/>
    <s v="DK-12895"/>
    <s v="Dana Kaydos"/>
    <s v="Consumer"/>
    <s v="United States"/>
    <s v="Kenosha"/>
    <s v="Wisconsin"/>
    <n v="53142"/>
    <x v="2"/>
    <s v="OFF-AR-10002704"/>
    <x v="1"/>
    <s v="Art"/>
    <s v="Boston 1900 Electric Pencil Sharpener"/>
    <n v="14.98"/>
    <n v="9"/>
    <n v="0"/>
    <n v="3.6"/>
    <n v="5"/>
    <x v="29"/>
    <n v="1"/>
    <x v="29"/>
  </r>
  <r>
    <n v="3999"/>
    <s v="CA-2016-105627"/>
    <d v="2016-03-08T00:00:00"/>
    <d v="2016-03-12T00:00:00"/>
    <s v="Standard Class"/>
    <s v="DK-12895"/>
    <s v="Dana Kaydos"/>
    <s v="Consumer"/>
    <s v="United States"/>
    <s v="Kenosha"/>
    <s v="Wisconsin"/>
    <n v="53142"/>
    <x v="2"/>
    <s v="FUR-FU-10000308"/>
    <x v="0"/>
    <s v="Furnishings"/>
    <s v="Deflect-o Glass Clear Studded Chair Mats"/>
    <n v="373.08"/>
    <n v="6"/>
    <n v="0.3"/>
    <n v="-108.19"/>
    <n v="5"/>
    <x v="29"/>
    <n v="1"/>
    <x v="29"/>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n v="231.92"/>
    <n v="8"/>
    <n v="0.2"/>
    <n v="76.53"/>
    <n v="1"/>
    <x v="38"/>
    <n v="3"/>
    <x v="38"/>
  </r>
  <r>
    <n v="4001"/>
    <s v="CA-2015-116834"/>
    <d v="2015-10-11T00:00:00"/>
    <d v="2015-10-16T00:00:00"/>
    <s v="Standard Class"/>
    <s v="Dp-13240"/>
    <s v="Dean percer"/>
    <s v="Home Office"/>
    <s v="United States"/>
    <s v="Seattle"/>
    <s v="Washington"/>
    <n v="98115"/>
    <x v="1"/>
    <s v="FUR-FU-10001196"/>
    <x v="0"/>
    <s v="Furnishings"/>
    <s v="DAX Cubicle Frames - 8x10"/>
    <n v="63.47"/>
    <n v="8"/>
    <n v="0.2"/>
    <n v="22.21"/>
    <n v="2"/>
    <x v="18"/>
    <n v="4"/>
    <x v="18"/>
  </r>
  <r>
    <n v="4002"/>
    <s v="CA-2015-116834"/>
    <d v="2015-10-11T00:00:00"/>
    <d v="2015-10-16T00:00:00"/>
    <s v="Standard Class"/>
    <s v="Dp-13240"/>
    <s v="Dean percer"/>
    <s v="Home Office"/>
    <s v="United States"/>
    <s v="Seattle"/>
    <s v="Washington"/>
    <n v="98115"/>
    <x v="1"/>
    <s v="TEC-AC-10002942"/>
    <x v="2"/>
    <s v="Accessories"/>
    <s v="WD My Passport Ultra 1TB Portable External Hard Drive"/>
    <n v="345"/>
    <n v="6"/>
    <n v="0.2"/>
    <n v="62.1"/>
    <n v="2"/>
    <x v="18"/>
    <n v="4"/>
    <x v="18"/>
  </r>
  <r>
    <n v="4003"/>
    <s v="CA-2017-145730"/>
    <d v="2017-03-03T00:00:00"/>
    <d v="2017-03-08T00:00:00"/>
    <s v="Standard Class"/>
    <s v="CC-12220"/>
    <s v="Chris Cortes"/>
    <s v="Consumer"/>
    <s v="United States"/>
    <s v="San Antonio"/>
    <s v="Texas"/>
    <n v="78207"/>
    <x v="2"/>
    <s v="FUR-TA-10004915"/>
    <x v="0"/>
    <s v="Tables"/>
    <s v="Office Impressions End Table, 20-1/2&quot;H x 24&quot;W x 20&quot;D"/>
    <n v="637.89599999999996"/>
    <n v="8"/>
    <n v="0.2"/>
    <n v="191.37"/>
    <n v="3"/>
    <x v="17"/>
    <n v="1"/>
    <x v="17"/>
  </r>
  <r>
    <n v="4004"/>
    <s v="CA-2017-145730"/>
    <d v="2017-03-03T00:00:00"/>
    <d v="2017-03-08T00:00:00"/>
    <s v="Standard Class"/>
    <s v="CC-12220"/>
    <s v="Chris Cortes"/>
    <s v="Consumer"/>
    <s v="United States"/>
    <s v="San Antonio"/>
    <s v="Texas"/>
    <n v="78207"/>
    <x v="2"/>
    <s v="TEC-MA-10001016"/>
    <x v="2"/>
    <s v="Machines"/>
    <s v="Canon PC170 Desktop Personal Copier"/>
    <n v="287.91000000000003"/>
    <n v="4"/>
    <n v="0"/>
    <n v="86.37"/>
    <n v="3"/>
    <x v="17"/>
    <n v="1"/>
    <x v="17"/>
  </r>
  <r>
    <n v="4005"/>
    <s v="CA-2017-145730"/>
    <d v="2017-03-03T00:00:00"/>
    <d v="2017-03-08T00:00:00"/>
    <s v="Standard Class"/>
    <s v="CC-12220"/>
    <s v="Chris Cortes"/>
    <s v="Consumer"/>
    <s v="United States"/>
    <s v="San Antonio"/>
    <s v="Texas"/>
    <n v="78207"/>
    <x v="2"/>
    <s v="OFF-EN-10000483"/>
    <x v="1"/>
    <s v="Envelopes"/>
    <s v="White Envelopes, White Envelopes with Clear Poly Window"/>
    <n v="36.6"/>
    <n v="1"/>
    <n v="0.2"/>
    <n v="3.29"/>
    <n v="3"/>
    <x v="17"/>
    <n v="1"/>
    <x v="17"/>
  </r>
  <r>
    <n v="4006"/>
    <s v="US-2016-168732"/>
    <d v="2016-12-10T00:00:00"/>
    <d v="2016-12-16T00:00:00"/>
    <s v="Standard Class"/>
    <s v="KM-16660"/>
    <s v="Khloe Miller"/>
    <s v="Consumer"/>
    <s v="United States"/>
    <s v="Roswell"/>
    <s v="Georgia"/>
    <n v="30076"/>
    <x v="0"/>
    <s v="OFF-AR-10003087"/>
    <x v="1"/>
    <s v="Art"/>
    <s v="Staples in misc. colors"/>
    <n v="1.78"/>
    <n v="5"/>
    <n v="0"/>
    <n v="0.3"/>
    <n v="3"/>
    <x v="14"/>
    <n v="4"/>
    <x v="14"/>
  </r>
  <r>
    <n v="4007"/>
    <s v="US-2016-168732"/>
    <d v="2016-12-10T00:00:00"/>
    <d v="2016-12-16T00:00:00"/>
    <s v="Standard Class"/>
    <s v="KM-16660"/>
    <s v="Khloe Miller"/>
    <s v="Consumer"/>
    <s v="United States"/>
    <s v="Roswell"/>
    <s v="Georgia"/>
    <n v="30076"/>
    <x v="0"/>
    <s v="OFF-PA-10000520"/>
    <x v="1"/>
    <s v="Paper"/>
    <s v="Xerox 201"/>
    <n v="25.92"/>
    <n v="3"/>
    <n v="0.2"/>
    <n v="8.2899999999999991"/>
    <n v="3"/>
    <x v="14"/>
    <n v="4"/>
    <x v="14"/>
  </r>
  <r>
    <n v="4008"/>
    <s v="US-2016-168732"/>
    <d v="2016-12-10T00:00:00"/>
    <d v="2016-12-16T00:00:00"/>
    <s v="Standard Class"/>
    <s v="KM-16660"/>
    <s v="Khloe Miller"/>
    <s v="Consumer"/>
    <s v="United States"/>
    <s v="Roswell"/>
    <s v="Georgia"/>
    <n v="30076"/>
    <x v="0"/>
    <s v="TEC-AC-10001553"/>
    <x v="2"/>
    <s v="Accessories"/>
    <s v="Memorex 25GB 6X Branded Blu-Ray Recordable Disc, 15/Pack"/>
    <n v="101.94"/>
    <n v="6"/>
    <n v="0.2"/>
    <n v="12.23"/>
    <n v="3"/>
    <x v="14"/>
    <n v="4"/>
    <x v="14"/>
  </r>
  <r>
    <n v="4009"/>
    <s v="CA-2016-107468"/>
    <d v="2016-12-18T00:00:00"/>
    <d v="2016-12-22T00:00:00"/>
    <s v="Standard Class"/>
    <s v="MK-17905"/>
    <s v="Michael Kennedy"/>
    <s v="Corporate"/>
    <s v="United States"/>
    <s v="Louisville"/>
    <s v="Colorado"/>
    <n v="80027"/>
    <x v="1"/>
    <s v="OFF-AR-10000634"/>
    <x v="1"/>
    <s v="Art"/>
    <s v="Newell 320"/>
    <n v="6.8479999999999999"/>
    <n v="7"/>
    <n v="0.2"/>
    <n v="1.3"/>
    <n v="1"/>
    <x v="14"/>
    <n v="4"/>
    <x v="14"/>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n v="474.43"/>
    <n v="5"/>
    <n v="0"/>
    <n v="118.61"/>
    <n v="1"/>
    <x v="44"/>
    <n v="1"/>
    <x v="44"/>
  </r>
  <r>
    <n v="4011"/>
    <s v="CA-2018-100811"/>
    <d v="2018-11-21T00:00:00"/>
    <d v="2018-11-24T00:00:00"/>
    <s v="First Class"/>
    <s v="CC-12475"/>
    <s v="Cindy Chapman"/>
    <s v="Consumer"/>
    <s v="United States"/>
    <s v="Philadelphia"/>
    <s v="Pennsylvania"/>
    <n v="19143"/>
    <x v="3"/>
    <s v="OFF-PA-10001204"/>
    <x v="1"/>
    <s v="Paper"/>
    <s v="Xerox 1972"/>
    <n v="8.4480000000000004"/>
    <n v="6"/>
    <n v="0.2"/>
    <n v="2.79"/>
    <n v="2"/>
    <x v="23"/>
    <n v="4"/>
    <x v="23"/>
  </r>
  <r>
    <n v="4012"/>
    <s v="CA-2018-100811"/>
    <d v="2018-11-21T00:00:00"/>
    <d v="2018-11-24T00:00:00"/>
    <s v="First Class"/>
    <s v="CC-12475"/>
    <s v="Cindy Chapman"/>
    <s v="Consumer"/>
    <s v="United States"/>
    <s v="Philadelphia"/>
    <s v="Pennsylvania"/>
    <n v="19143"/>
    <x v="3"/>
    <s v="OFF-ST-10002444"/>
    <x v="1"/>
    <s v="Storage"/>
    <s v="Recycled Eldon Regeneration Jumbo File"/>
    <n v="39.295999999999999"/>
    <n v="7"/>
    <n v="0.2"/>
    <n v="6.29"/>
    <n v="2"/>
    <x v="23"/>
    <n v="4"/>
    <x v="23"/>
  </r>
  <r>
    <n v="4013"/>
    <s v="CA-2016-153612"/>
    <d v="2016-12-22T00:00:00"/>
    <d v="2016-12-27T00:00:00"/>
    <s v="Standard Class"/>
    <s v="BT-11305"/>
    <s v="Beth Thompson"/>
    <s v="Home Office"/>
    <s v="United States"/>
    <s v="Superior"/>
    <s v="Wisconsin"/>
    <n v="54880"/>
    <x v="2"/>
    <s v="OFF-AR-10000203"/>
    <x v="1"/>
    <s v="Art"/>
    <s v="Newell 336"/>
    <n v="17.12"/>
    <n v="5"/>
    <n v="0.2"/>
    <n v="2.23"/>
    <n v="1"/>
    <x v="14"/>
    <n v="4"/>
    <x v="14"/>
  </r>
  <r>
    <n v="4014"/>
    <s v="CA-2016-165624"/>
    <d v="2016-08-23T00:00:00"/>
    <d v="2016-08-28T00:00:00"/>
    <s v="Standard Class"/>
    <s v="FH-14350"/>
    <s v="Fred Harton"/>
    <s v="Consumer"/>
    <s v="United States"/>
    <s v="Atlanta"/>
    <s v="Georgia"/>
    <n v="30318"/>
    <x v="0"/>
    <s v="OFF-AP-10000828"/>
    <x v="1"/>
    <s v="Appliances"/>
    <s v="Avanti 4.4 Cu. Ft. Refrigerator"/>
    <n v="542.94000000000005"/>
    <n v="7"/>
    <n v="0"/>
    <n v="114.02"/>
    <n v="7"/>
    <x v="37"/>
    <n v="3"/>
    <x v="37"/>
  </r>
  <r>
    <n v="4015"/>
    <s v="CA-2016-165624"/>
    <d v="2016-08-23T00:00:00"/>
    <d v="2016-08-28T00:00:00"/>
    <s v="Standard Class"/>
    <s v="FH-14350"/>
    <s v="Fred Harton"/>
    <s v="Consumer"/>
    <s v="United States"/>
    <s v="Atlanta"/>
    <s v="Georgia"/>
    <n v="30318"/>
    <x v="0"/>
    <s v="OFF-LA-10003190"/>
    <x v="1"/>
    <s v="Labels"/>
    <s v="Avery 474"/>
    <n v="8.64"/>
    <n v="5"/>
    <n v="0.1"/>
    <n v="3.02"/>
    <n v="7"/>
    <x v="37"/>
    <n v="3"/>
    <x v="37"/>
  </r>
  <r>
    <n v="4016"/>
    <s v="CA-2016-165624"/>
    <d v="2016-08-23T00:00:00"/>
    <d v="2016-08-28T00:00:00"/>
    <s v="Standard Class"/>
    <s v="FH-14350"/>
    <s v="Fred Harton"/>
    <s v="Consumer"/>
    <s v="United States"/>
    <s v="Atlanta"/>
    <s v="Georgia"/>
    <n v="30318"/>
    <x v="0"/>
    <s v="OFF-PA-10002319"/>
    <x v="1"/>
    <s v="Paper"/>
    <s v="Xerox 1944"/>
    <n v="193.8"/>
    <n v="2"/>
    <n v="0"/>
    <n v="34.880000000000003"/>
    <n v="7"/>
    <x v="37"/>
    <n v="3"/>
    <x v="37"/>
  </r>
  <r>
    <n v="4017"/>
    <s v="CA-2016-165624"/>
    <d v="2016-08-23T00:00:00"/>
    <d v="2016-08-28T00:00:00"/>
    <s v="Standard Class"/>
    <s v="FH-14350"/>
    <s v="Fred Harton"/>
    <s v="Consumer"/>
    <s v="United States"/>
    <s v="Atlanta"/>
    <s v="Georgia"/>
    <n v="30318"/>
    <x v="0"/>
    <s v="OFF-PA-10003893"/>
    <x v="1"/>
    <s v="Paper"/>
    <s v="Xerox 1962"/>
    <n v="21.4"/>
    <n v="9"/>
    <n v="0"/>
    <n v="4.28"/>
    <n v="7"/>
    <x v="37"/>
    <n v="3"/>
    <x v="37"/>
  </r>
  <r>
    <n v="4018"/>
    <s v="CA-2016-165624"/>
    <d v="2016-08-23T00:00:00"/>
    <d v="2016-08-28T00:00:00"/>
    <s v="Standard Class"/>
    <s v="FH-14350"/>
    <s v="Fred Harton"/>
    <s v="Consumer"/>
    <s v="United States"/>
    <s v="Atlanta"/>
    <s v="Georgia"/>
    <n v="30318"/>
    <x v="0"/>
    <s v="OFF-PA-10002499"/>
    <x v="1"/>
    <s v="Paper"/>
    <s v="Xerox 1890"/>
    <n v="97.88"/>
    <n v="7"/>
    <n v="0.2"/>
    <n v="32.299999999999997"/>
    <n v="7"/>
    <x v="37"/>
    <n v="3"/>
    <x v="37"/>
  </r>
  <r>
    <n v="4019"/>
    <s v="CA-2016-165624"/>
    <d v="2016-08-23T00:00:00"/>
    <d v="2016-08-28T00:00:00"/>
    <s v="Standard Class"/>
    <s v="FH-14350"/>
    <s v="Fred Harton"/>
    <s v="Consumer"/>
    <s v="United States"/>
    <s v="Atlanta"/>
    <s v="Georgia"/>
    <n v="30318"/>
    <x v="0"/>
    <s v="TEC-AC-10004568"/>
    <x v="2"/>
    <s v="Accessories"/>
    <s v="MaxellÂ LTO Ultrium - 800 GB"/>
    <n v="251.91"/>
    <n v="3"/>
    <n v="0"/>
    <n v="47.86"/>
    <n v="7"/>
    <x v="37"/>
    <n v="3"/>
    <x v="37"/>
  </r>
  <r>
    <n v="4020"/>
    <s v="CA-2016-165624"/>
    <d v="2016-08-23T00:00:00"/>
    <d v="2016-08-28T00:00:00"/>
    <s v="Standard Class"/>
    <s v="FH-14350"/>
    <s v="Fred Harton"/>
    <s v="Consumer"/>
    <s v="United States"/>
    <s v="Atlanta"/>
    <s v="Georgia"/>
    <n v="30318"/>
    <x v="0"/>
    <s v="OFF-AP-10001492"/>
    <x v="1"/>
    <s v="Appliances"/>
    <s v="Acco Six-Outlet Power Strip, 4' Cord Length"/>
    <n v="25.86"/>
    <n v="6"/>
    <n v="0"/>
    <n v="3.88"/>
    <n v="7"/>
    <x v="37"/>
    <n v="3"/>
    <x v="37"/>
  </r>
  <r>
    <n v="4021"/>
    <s v="CA-2015-154963"/>
    <d v="2015-06-22T00:00:00"/>
    <d v="2015-06-27T00:00:00"/>
    <s v="Standard Class"/>
    <s v="AA-10645"/>
    <s v="Anna Andreadi"/>
    <s v="Consumer"/>
    <s v="United States"/>
    <s v="Chester"/>
    <s v="Pennsylvania"/>
    <n v="19013"/>
    <x v="3"/>
    <s v="FUR-CH-10004698"/>
    <x v="0"/>
    <s v="Chairs"/>
    <s v="Padded Folding Chairs, Black, 4/Carton"/>
    <n v="170.05799999999999"/>
    <n v="5"/>
    <n v="0.3"/>
    <n v="-15.31"/>
    <n v="3"/>
    <x v="3"/>
    <n v="2"/>
    <x v="3"/>
  </r>
  <r>
    <n v="4022"/>
    <s v="CA-2015-154963"/>
    <d v="2015-06-22T00:00:00"/>
    <d v="2015-06-27T00:00:00"/>
    <s v="Standard Class"/>
    <s v="AA-10645"/>
    <s v="Anna Andreadi"/>
    <s v="Consumer"/>
    <s v="United States"/>
    <s v="Chester"/>
    <s v="Pennsylvania"/>
    <n v="19013"/>
    <x v="3"/>
    <s v="TEC-PH-10004093"/>
    <x v="2"/>
    <s v="Phones"/>
    <s v="Panasonic Kx-TS550"/>
    <n v="82.781999999999996"/>
    <n v="1"/>
    <n v="0"/>
    <n v="27.32"/>
    <n v="3"/>
    <x v="3"/>
    <n v="2"/>
    <x v="3"/>
  </r>
  <r>
    <n v="4023"/>
    <s v="CA-2015-154963"/>
    <d v="2015-06-22T00:00:00"/>
    <d v="2015-06-27T00:00:00"/>
    <s v="Standard Class"/>
    <s v="AA-10645"/>
    <s v="Anna Andreadi"/>
    <s v="Consumer"/>
    <s v="United States"/>
    <s v="Chester"/>
    <s v="Pennsylvania"/>
    <n v="19013"/>
    <x v="3"/>
    <s v="FUR-CH-10000454"/>
    <x v="0"/>
    <s v="Chairs"/>
    <s v="Hon Deluxe Fabric Upholstered Stacking Chairs, Rounded Back"/>
    <n v="853.93"/>
    <n v="6"/>
    <n v="0.1"/>
    <n v="213.48"/>
    <n v="3"/>
    <x v="3"/>
    <n v="2"/>
    <x v="3"/>
  </r>
  <r>
    <n v="4024"/>
    <s v="CA-2018-130764"/>
    <d v="2018-10-27T00:00:00"/>
    <d v="2018-10-28T00:00:00"/>
    <s v="First Class"/>
    <s v="JO-15145"/>
    <s v="Jack O'Briant"/>
    <s v="Corporate"/>
    <s v="United States"/>
    <s v="San Francisco"/>
    <s v="California"/>
    <n v="94110"/>
    <x v="1"/>
    <s v="FUR-BO-10003034"/>
    <x v="0"/>
    <s v="Bookcases"/>
    <s v="O'Sullivan Elevations Bookcase, Cherry Finish"/>
    <n v="556.66499999999996"/>
    <n v="8"/>
    <n v="0.1"/>
    <n v="77.930000000000007"/>
    <n v="2"/>
    <x v="13"/>
    <n v="4"/>
    <x v="13"/>
  </r>
  <r>
    <n v="4025"/>
    <s v="CA-2018-130764"/>
    <d v="2018-10-27T00:00:00"/>
    <d v="2018-10-28T00:00:00"/>
    <s v="First Class"/>
    <s v="JO-15145"/>
    <s v="Jack O'Briant"/>
    <s v="Corporate"/>
    <s v="United States"/>
    <s v="San Francisco"/>
    <s v="California"/>
    <n v="94110"/>
    <x v="1"/>
    <s v="TEC-PH-10003215"/>
    <x v="2"/>
    <s v="Phones"/>
    <s v="Jackery Bar Premium Fast-charging Portable Charger"/>
    <n v="95.84"/>
    <n v="1"/>
    <n v="0"/>
    <n v="16.29"/>
    <n v="2"/>
    <x v="13"/>
    <n v="4"/>
    <x v="13"/>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n v="29.664000000000001"/>
    <n v="2"/>
    <n v="0.2"/>
    <n v="9.1999999999999993"/>
    <n v="4"/>
    <x v="43"/>
    <n v="3"/>
    <x v="43"/>
  </r>
  <r>
    <n v="4027"/>
    <s v="CA-2018-139311"/>
    <d v="2018-08-11T00:00:00"/>
    <d v="2018-08-13T00:00:00"/>
    <s v="First Class"/>
    <s v="SF-20965"/>
    <s v="Sylvia Foulston"/>
    <s v="Corporate"/>
    <s v="United States"/>
    <s v="Bedford"/>
    <s v="Texas"/>
    <n v="76021"/>
    <x v="2"/>
    <s v="OFF-AR-10004582"/>
    <x v="1"/>
    <s v="Art"/>
    <s v="BIC Brite Liner Grip Highlighters"/>
    <n v="9.1839999999999993"/>
    <n v="5"/>
    <n v="0.2"/>
    <n v="2.66"/>
    <n v="4"/>
    <x v="43"/>
    <n v="3"/>
    <x v="43"/>
  </r>
  <r>
    <n v="4028"/>
    <s v="CA-2018-139311"/>
    <d v="2018-08-11T00:00:00"/>
    <d v="2018-08-13T00:00:00"/>
    <s v="First Class"/>
    <s v="SF-20965"/>
    <s v="Sylvia Foulston"/>
    <s v="Corporate"/>
    <s v="United States"/>
    <s v="Bedford"/>
    <s v="Texas"/>
    <n v="76021"/>
    <x v="2"/>
    <s v="TEC-PH-10001557"/>
    <x v="2"/>
    <s v="Phones"/>
    <s v="Pyle PMP37LED"/>
    <n v="153.584"/>
    <n v="3"/>
    <n v="0"/>
    <n v="33.79"/>
    <n v="4"/>
    <x v="43"/>
    <n v="3"/>
    <x v="43"/>
  </r>
  <r>
    <n v="4029"/>
    <s v="CA-2018-139311"/>
    <d v="2018-08-11T00:00:00"/>
    <d v="2018-08-13T00:00:00"/>
    <s v="First Class"/>
    <s v="SF-20965"/>
    <s v="Sylvia Foulston"/>
    <s v="Corporate"/>
    <s v="United States"/>
    <s v="Bedford"/>
    <s v="Texas"/>
    <n v="76021"/>
    <x v="2"/>
    <s v="OFF-BI-10004209"/>
    <x v="1"/>
    <s v="Binders"/>
    <s v="Fellowes Twister Kit, Gray/Clear, 3/pkg"/>
    <n v="12.864000000000001"/>
    <n v="4"/>
    <n v="0"/>
    <n v="1.54"/>
    <n v="4"/>
    <x v="43"/>
    <n v="3"/>
    <x v="43"/>
  </r>
  <r>
    <n v="4030"/>
    <s v="CA-2018-124296"/>
    <d v="2018-12-24T00:00:00"/>
    <d v="2018-12-28T00:00:00"/>
    <s v="Standard Class"/>
    <s v="CS-12355"/>
    <s v="Christine Sundaresam"/>
    <s v="Consumer"/>
    <s v="United States"/>
    <s v="Lafayette"/>
    <s v="Louisiana"/>
    <n v="70506"/>
    <x v="0"/>
    <s v="TEC-MA-10003183"/>
    <x v="2"/>
    <s v="Machines"/>
    <s v="DYMO CardScan Personal V9 Business Card Scanner"/>
    <n v="479.97"/>
    <n v="5"/>
    <n v="0.2"/>
    <n v="52.8"/>
    <n v="2"/>
    <x v="22"/>
    <n v="4"/>
    <x v="22"/>
  </r>
  <r>
    <n v="4031"/>
    <s v="CA-2018-124296"/>
    <d v="2018-12-24T00:00:00"/>
    <d v="2018-12-28T00:00:00"/>
    <s v="Standard Class"/>
    <s v="CS-12355"/>
    <s v="Christine Sundaresam"/>
    <s v="Consumer"/>
    <s v="United States"/>
    <s v="Lafayette"/>
    <s v="Louisiana"/>
    <n v="70506"/>
    <x v="0"/>
    <s v="FUR-CH-10002439"/>
    <x v="0"/>
    <s v="Chairs"/>
    <s v="Iceberg Nesting Folding Chair, 19w x 6d x 43h"/>
    <n v="232.88"/>
    <n v="8"/>
    <n v="0.3"/>
    <n v="-39.590000000000003"/>
    <n v="2"/>
    <x v="22"/>
    <n v="4"/>
    <x v="22"/>
  </r>
  <r>
    <n v="4032"/>
    <s v="CA-2017-169957"/>
    <d v="2017-09-26T00:00:00"/>
    <d v="2017-09-30T00:00:00"/>
    <s v="Standard Class"/>
    <s v="SN-20710"/>
    <s v="Steve Nguyen"/>
    <s v="Home Office"/>
    <s v="United States"/>
    <s v="Covington"/>
    <s v="Washington"/>
    <n v="98042"/>
    <x v="1"/>
    <s v="OFF-AP-10000576"/>
    <x v="1"/>
    <s v="Appliances"/>
    <s v="Belkin 7 Outlet SurgeMaster II"/>
    <n v="236.88"/>
    <n v="7"/>
    <n v="0.3"/>
    <n v="-11.84"/>
    <n v="3"/>
    <x v="21"/>
    <n v="3"/>
    <x v="21"/>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n v="29.9"/>
    <n v="9"/>
    <n v="0.1"/>
    <n v="3.29"/>
    <n v="3"/>
    <x v="21"/>
    <n v="3"/>
    <x v="21"/>
  </r>
  <r>
    <n v="4034"/>
    <s v="CA-2017-169957"/>
    <d v="2017-09-26T00:00:00"/>
    <d v="2017-09-30T00:00:00"/>
    <s v="Standard Class"/>
    <s v="SN-20710"/>
    <s v="Steve Nguyen"/>
    <s v="Home Office"/>
    <s v="United States"/>
    <s v="Covington"/>
    <s v="Washington"/>
    <n v="98042"/>
    <x v="1"/>
    <s v="TEC-AC-10003063"/>
    <x v="2"/>
    <s v="Accessories"/>
    <s v="Micro Innovations USB RF Wireless Keyboard with Mouse"/>
    <n v="100"/>
    <n v="6"/>
    <n v="0"/>
    <n v="25"/>
    <n v="3"/>
    <x v="21"/>
    <n v="3"/>
    <x v="21"/>
  </r>
  <r>
    <n v="4035"/>
    <s v="US-2017-108777"/>
    <d v="2017-12-12T00:00:00"/>
    <d v="2017-12-12T00:00:00"/>
    <s v="Same Day"/>
    <s v="JM-15655"/>
    <s v="Jim Mitchum"/>
    <s v="Corporate"/>
    <s v="United States"/>
    <s v="Lorain"/>
    <s v="Ohio"/>
    <n v="44052"/>
    <x v="3"/>
    <s v="OFF-BI-10003982"/>
    <x v="1"/>
    <s v="Binders"/>
    <s v="Wilson Jones Century Plastic Molded Ring Binders"/>
    <n v="18.693000000000001"/>
    <n v="3"/>
    <n v="0"/>
    <n v="6.17"/>
    <n v="2"/>
    <x v="5"/>
    <n v="4"/>
    <x v="5"/>
  </r>
  <r>
    <n v="4036"/>
    <s v="US-2017-108777"/>
    <d v="2017-12-12T00:00:00"/>
    <d v="2017-12-12T00:00:00"/>
    <s v="Same Day"/>
    <s v="JM-15655"/>
    <s v="Jim Mitchum"/>
    <s v="Corporate"/>
    <s v="United States"/>
    <s v="Lorain"/>
    <s v="Ohio"/>
    <n v="44052"/>
    <x v="3"/>
    <s v="TEC-AC-10002567"/>
    <x v="2"/>
    <s v="Accessories"/>
    <s v="Logitech G602 Wireless Gaming Mouse"/>
    <n v="383.952"/>
    <n v="6"/>
    <n v="0.2"/>
    <n v="88.31"/>
    <n v="2"/>
    <x v="5"/>
    <n v="4"/>
    <x v="5"/>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n v="1"/>
    <n v="0.1"/>
    <n v="7.2"/>
    <n v="1"/>
    <x v="14"/>
    <n v="4"/>
    <x v="14"/>
  </r>
  <r>
    <n v="4038"/>
    <s v="CA-2015-110786"/>
    <d v="2015-12-29T00:00:00"/>
    <d v="2016-01-02T00:00:00"/>
    <s v="Standard Class"/>
    <s v="AJ-10795"/>
    <s v="Anthony Johnson"/>
    <s v="Corporate"/>
    <s v="United States"/>
    <s v="San Francisco"/>
    <s v="California"/>
    <n v="94110"/>
    <x v="1"/>
    <s v="FUR-FU-10000550"/>
    <x v="0"/>
    <s v="Furnishings"/>
    <s v="Stacking Trays by OIC"/>
    <n v="24.9"/>
    <n v="6"/>
    <n v="0.2"/>
    <n v="8.7200000000000006"/>
    <n v="7"/>
    <x v="20"/>
    <n v="4"/>
    <x v="20"/>
  </r>
  <r>
    <n v="4039"/>
    <s v="CA-2015-110786"/>
    <d v="2015-12-29T00:00:00"/>
    <d v="2016-01-02T00:00:00"/>
    <s v="Standard Class"/>
    <s v="AJ-10795"/>
    <s v="Anthony Johnson"/>
    <s v="Corporate"/>
    <s v="United States"/>
    <s v="San Francisco"/>
    <s v="California"/>
    <n v="94110"/>
    <x v="1"/>
    <s v="OFF-PA-10000528"/>
    <x v="1"/>
    <s v="Paper"/>
    <s v="Xerox 1981"/>
    <n v="21.12"/>
    <n v="4"/>
    <n v="0.2"/>
    <n v="7.39"/>
    <n v="7"/>
    <x v="20"/>
    <n v="4"/>
    <x v="20"/>
  </r>
  <r>
    <n v="4040"/>
    <s v="CA-2015-110786"/>
    <d v="2015-12-29T00:00:00"/>
    <d v="2016-01-02T00:00:00"/>
    <s v="Standard Class"/>
    <s v="AJ-10795"/>
    <s v="Anthony Johnson"/>
    <s v="Corporate"/>
    <s v="United States"/>
    <s v="San Francisco"/>
    <s v="California"/>
    <n v="94110"/>
    <x v="1"/>
    <s v="TEC-MA-10003183"/>
    <x v="2"/>
    <s v="Machines"/>
    <s v="DYMO CardScan Personal V9 Business Card Scanner"/>
    <n v="767.952"/>
    <n v="1"/>
    <n v="0.3"/>
    <n v="-230.39"/>
    <n v="7"/>
    <x v="20"/>
    <n v="4"/>
    <x v="20"/>
  </r>
  <r>
    <n v="4041"/>
    <s v="CA-2015-110786"/>
    <d v="2015-12-29T00:00:00"/>
    <d v="2016-01-02T00:00:00"/>
    <s v="Standard Class"/>
    <s v="AJ-10795"/>
    <s v="Anthony Johnson"/>
    <s v="Corporate"/>
    <s v="United States"/>
    <s v="San Francisco"/>
    <s v="California"/>
    <n v="94110"/>
    <x v="1"/>
    <s v="OFF-BI-10003305"/>
    <x v="1"/>
    <s v="Binders"/>
    <s v="Avery Hanging File Binders"/>
    <n v="14.352"/>
    <n v="10"/>
    <n v="0"/>
    <n v="0.72"/>
    <n v="7"/>
    <x v="20"/>
    <n v="4"/>
    <x v="20"/>
  </r>
  <r>
    <n v="4042"/>
    <s v="CA-2015-110786"/>
    <d v="2015-12-29T00:00:00"/>
    <d v="2016-01-02T00:00:00"/>
    <s v="Standard Class"/>
    <s v="AJ-10795"/>
    <s v="Anthony Johnson"/>
    <s v="Corporate"/>
    <s v="United States"/>
    <s v="San Francisco"/>
    <s v="California"/>
    <n v="94110"/>
    <x v="1"/>
    <s v="TEC-PH-10001425"/>
    <x v="2"/>
    <s v="Phones"/>
    <s v="Mophie Juice Pack Helium for iPhone"/>
    <n v="191.976"/>
    <n v="9"/>
    <n v="0"/>
    <n v="11.52"/>
    <n v="7"/>
    <x v="20"/>
    <n v="4"/>
    <x v="20"/>
  </r>
  <r>
    <n v="4043"/>
    <s v="CA-2015-110786"/>
    <d v="2015-12-29T00:00:00"/>
    <d v="2016-01-02T00:00:00"/>
    <s v="Standard Class"/>
    <s v="AJ-10795"/>
    <s v="Anthony Johnson"/>
    <s v="Corporate"/>
    <s v="United States"/>
    <s v="San Francisco"/>
    <s v="California"/>
    <n v="94110"/>
    <x v="1"/>
    <s v="OFF-LA-10001474"/>
    <x v="1"/>
    <s v="Labels"/>
    <s v="Avery 477"/>
    <n v="274.77"/>
    <n v="10"/>
    <n v="0"/>
    <n v="71.44"/>
    <n v="7"/>
    <x v="20"/>
    <n v="4"/>
    <x v="20"/>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n v="70.56"/>
    <n v="3"/>
    <n v="0.2"/>
    <n v="21.17"/>
    <n v="7"/>
    <x v="20"/>
    <n v="4"/>
    <x v="20"/>
  </r>
  <r>
    <n v="4045"/>
    <s v="CA-2016-137750"/>
    <d v="2016-06-25T00:00:00"/>
    <d v="2016-06-30T00:00:00"/>
    <s v="Standard Class"/>
    <s v="JF-15565"/>
    <s v="Jill Fjeld"/>
    <s v="Consumer"/>
    <s v="United States"/>
    <s v="San Francisco"/>
    <s v="California"/>
    <n v="94110"/>
    <x v="1"/>
    <s v="FUR-FU-10001979"/>
    <x v="0"/>
    <s v="Furnishings"/>
    <s v="Dana Halogen Swing-Arm Architect Lamp"/>
    <n v="204.85"/>
    <n v="8"/>
    <n v="0.1"/>
    <n v="71.7"/>
    <n v="1"/>
    <x v="40"/>
    <n v="2"/>
    <x v="40"/>
  </r>
  <r>
    <n v="4046"/>
    <s v="CA-2016-136378"/>
    <d v="2016-04-02T00:00:00"/>
    <d v="2016-04-07T00:00:00"/>
    <s v="Standard Class"/>
    <s v="CS-11845"/>
    <s v="Cari Sayre"/>
    <s v="Corporate"/>
    <s v="United States"/>
    <s v="Houston"/>
    <s v="Texas"/>
    <n v="77070"/>
    <x v="2"/>
    <s v="OFF-BI-10003707"/>
    <x v="1"/>
    <s v="Binders"/>
    <s v="Aluminum Screw Posts"/>
    <n v="9.1560000000000006"/>
    <n v="4"/>
    <n v="0"/>
    <n v="1.28"/>
    <n v="1"/>
    <x v="19"/>
    <n v="2"/>
    <x v="19"/>
  </r>
  <r>
    <n v="4047"/>
    <s v="CA-2018-100356"/>
    <d v="2018-10-21T00:00:00"/>
    <d v="2018-10-25T00:00:00"/>
    <s v="Standard Class"/>
    <s v="SP-20920"/>
    <s v="Susan Pistek"/>
    <s v="Consumer"/>
    <s v="United States"/>
    <s v="Chicago"/>
    <s v="Illinois"/>
    <n v="60653"/>
    <x v="2"/>
    <s v="OFF-AP-10002191"/>
    <x v="1"/>
    <s v="Appliances"/>
    <s v="Belkin 8 Outlet SurgeMaster II Gold Surge Protector"/>
    <n v="23.992000000000001"/>
    <n v="7"/>
    <n v="0.1"/>
    <n v="1.68"/>
    <n v="1"/>
    <x v="13"/>
    <n v="4"/>
    <x v="13"/>
  </r>
  <r>
    <n v="4048"/>
    <s v="US-2016-166520"/>
    <d v="2016-07-16T00:00:00"/>
    <d v="2016-07-19T00:00:00"/>
    <s v="First Class"/>
    <s v="KE-16420"/>
    <s v="Katrina Edelman"/>
    <s v="Corporate"/>
    <s v="United States"/>
    <s v="New York City"/>
    <s v="New York"/>
    <n v="10035"/>
    <x v="3"/>
    <s v="OFF-PA-10000501"/>
    <x v="1"/>
    <s v="Paper"/>
    <s v="Petty Cash Envelope"/>
    <n v="80.88"/>
    <n v="10"/>
    <n v="0.3"/>
    <n v="-10.51"/>
    <n v="2"/>
    <x v="38"/>
    <n v="3"/>
    <x v="38"/>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n v="599.9"/>
    <n v="8"/>
    <n v="0.2"/>
    <n v="77.989999999999995"/>
    <n v="2"/>
    <x v="38"/>
    <n v="3"/>
    <x v="38"/>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n v="276.69"/>
    <n v="2"/>
    <n v="0.3"/>
    <n v="-60.87"/>
    <n v="2"/>
    <x v="27"/>
    <n v="2"/>
    <x v="27"/>
  </r>
  <r>
    <n v="4051"/>
    <s v="CA-2018-136350"/>
    <d v="2018-06-24T00:00:00"/>
    <d v="2018-06-26T00:00:00"/>
    <s v="Second Class"/>
    <s v="GA-14515"/>
    <s v="George Ashbrook"/>
    <s v="Consumer"/>
    <s v="United States"/>
    <s v="New York City"/>
    <s v="New York"/>
    <n v="10011"/>
    <x v="3"/>
    <s v="FUR-CH-10001891"/>
    <x v="0"/>
    <s v="Chairs"/>
    <s v="Global Deluxe Office Fabric Chairs"/>
    <n v="172.76400000000001"/>
    <n v="1"/>
    <n v="0"/>
    <n v="34.549999999999997"/>
    <n v="2"/>
    <x v="27"/>
    <n v="2"/>
    <x v="27"/>
  </r>
  <r>
    <n v="4052"/>
    <s v="CA-2015-122931"/>
    <d v="2015-09-29T00:00:00"/>
    <d v="2015-10-03T00:00:00"/>
    <s v="Standard Class"/>
    <s v="SM-20950"/>
    <s v="Suzanne McNair"/>
    <s v="Corporate"/>
    <s v="United States"/>
    <s v="Philadelphia"/>
    <s v="Pennsylvania"/>
    <n v="19134"/>
    <x v="3"/>
    <s v="OFF-AR-10003469"/>
    <x v="1"/>
    <s v="Art"/>
    <s v="Nontoxic Chalk"/>
    <n v="4.2240000000000002"/>
    <n v="1"/>
    <n v="0.1"/>
    <n v="0.84"/>
    <n v="6"/>
    <x v="30"/>
    <n v="3"/>
    <x v="30"/>
  </r>
  <r>
    <n v="4053"/>
    <s v="CA-2015-122931"/>
    <d v="2015-09-29T00:00:00"/>
    <d v="2015-10-03T00:00:00"/>
    <s v="Standard Class"/>
    <s v="SM-20950"/>
    <s v="Suzanne McNair"/>
    <s v="Corporate"/>
    <s v="United States"/>
    <s v="Philadelphia"/>
    <s v="Pennsylvania"/>
    <n v="19134"/>
    <x v="3"/>
    <s v="FUR-TA-10004175"/>
    <x v="0"/>
    <s v="Tables"/>
    <s v="Hon 30&quot; x 60&quot; Table with Locking Drawer"/>
    <n v="409.27199999999999"/>
    <n v="4"/>
    <n v="0"/>
    <n v="28.65"/>
    <n v="6"/>
    <x v="30"/>
    <n v="3"/>
    <x v="30"/>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n v="55.44"/>
    <n v="6"/>
    <n v="0"/>
    <n v="9.42"/>
    <n v="6"/>
    <x v="30"/>
    <n v="3"/>
    <x v="30"/>
  </r>
  <r>
    <n v="4055"/>
    <s v="CA-2015-122931"/>
    <d v="2015-09-29T00:00:00"/>
    <d v="2015-10-03T00:00:00"/>
    <s v="Standard Class"/>
    <s v="SM-20950"/>
    <s v="Suzanne McNair"/>
    <s v="Corporate"/>
    <s v="United States"/>
    <s v="Philadelphia"/>
    <s v="Pennsylvania"/>
    <n v="19134"/>
    <x v="3"/>
    <s v="OFF-PA-10000533"/>
    <x v="1"/>
    <s v="Paper"/>
    <s v="Southworth Parchment Paper &amp; Envelopes"/>
    <n v="20.928000000000001"/>
    <n v="4"/>
    <n v="0.3"/>
    <n v="-6.91"/>
    <n v="6"/>
    <x v="30"/>
    <n v="3"/>
    <x v="30"/>
  </r>
  <r>
    <n v="4056"/>
    <s v="CA-2015-122931"/>
    <d v="2015-09-29T00:00:00"/>
    <d v="2015-10-03T00:00:00"/>
    <s v="Standard Class"/>
    <s v="SM-20950"/>
    <s v="Suzanne McNair"/>
    <s v="Corporate"/>
    <s v="United States"/>
    <s v="Philadelphia"/>
    <s v="Pennsylvania"/>
    <n v="19134"/>
    <x v="3"/>
    <s v="OFF-ST-10004459"/>
    <x v="1"/>
    <s v="Storage"/>
    <s v="Tennsco Single-Tier Lockers"/>
    <n v="1801.6320000000001"/>
    <n v="2"/>
    <n v="0.2"/>
    <n v="396.36"/>
    <n v="6"/>
    <x v="30"/>
    <n v="3"/>
    <x v="30"/>
  </r>
  <r>
    <n v="4057"/>
    <s v="CA-2015-122931"/>
    <d v="2015-09-29T00:00:00"/>
    <d v="2015-10-03T00:00:00"/>
    <s v="Standard Class"/>
    <s v="SM-20950"/>
    <s v="Suzanne McNair"/>
    <s v="Corporate"/>
    <s v="United States"/>
    <s v="Philadelphia"/>
    <s v="Pennsylvania"/>
    <n v="19134"/>
    <x v="3"/>
    <s v="FUR-TA-10004147"/>
    <x v="0"/>
    <s v="Tables"/>
    <s v="Hon 4060 Series Tables"/>
    <n v="67.176000000000002"/>
    <n v="10"/>
    <n v="0.2"/>
    <n v="13.44"/>
    <n v="6"/>
    <x v="30"/>
    <n v="3"/>
    <x v="30"/>
  </r>
  <r>
    <n v="4058"/>
    <s v="CA-2015-163034"/>
    <d v="2015-11-24T00:00:00"/>
    <d v="2015-11-28T00:00:00"/>
    <s v="Standard Class"/>
    <s v="DK-12985"/>
    <s v="Darren Koutras"/>
    <s v="Consumer"/>
    <s v="United States"/>
    <s v="Chicago"/>
    <s v="Illinois"/>
    <n v="60610"/>
    <x v="2"/>
    <s v="OFF-ST-10000046"/>
    <x v="1"/>
    <s v="Storage"/>
    <s v="Fellowes Super Stor/Drawer Files"/>
    <n v="646.20000000000005"/>
    <n v="7"/>
    <n v="0.3"/>
    <n v="-155.09"/>
    <n v="1"/>
    <x v="7"/>
    <n v="4"/>
    <x v="7"/>
  </r>
  <r>
    <n v="4059"/>
    <s v="CA-2016-124058"/>
    <d v="2016-11-20T00:00:00"/>
    <d v="2016-11-24T00:00:00"/>
    <s v="Standard Class"/>
    <s v="LC-16885"/>
    <s v="Lena Creighton"/>
    <s v="Consumer"/>
    <s v="United States"/>
    <s v="Oakland"/>
    <s v="California"/>
    <n v="94601"/>
    <x v="1"/>
    <s v="TEC-PH-10004774"/>
    <x v="2"/>
    <s v="Phones"/>
    <s v="Gear Head AU3700S Headset"/>
    <n v="72.744"/>
    <n v="7"/>
    <n v="0.3"/>
    <n v="-20.37"/>
    <n v="2"/>
    <x v="6"/>
    <n v="4"/>
    <x v="6"/>
  </r>
  <r>
    <n v="4060"/>
    <s v="CA-2016-124058"/>
    <d v="2016-11-20T00:00:00"/>
    <d v="2016-11-24T00:00:00"/>
    <s v="Standard Class"/>
    <s v="LC-16885"/>
    <s v="Lena Creighton"/>
    <s v="Consumer"/>
    <s v="United States"/>
    <s v="Oakland"/>
    <s v="California"/>
    <n v="94601"/>
    <x v="1"/>
    <s v="FUR-CH-10000595"/>
    <x v="0"/>
    <s v="Chairs"/>
    <s v="Safco Contoured Stacking Chairs"/>
    <n v="572.16"/>
    <n v="3"/>
    <n v="0"/>
    <n v="91.55"/>
    <n v="2"/>
    <x v="6"/>
    <n v="4"/>
    <x v="6"/>
  </r>
  <r>
    <n v="4061"/>
    <s v="CA-2017-129196"/>
    <d v="2017-11-01T00:00:00"/>
    <d v="2017-11-07T00:00:00"/>
    <s v="Standard Class"/>
    <s v="XP-21865"/>
    <s v="Xylona Preis"/>
    <s v="Consumer"/>
    <s v="United States"/>
    <s v="Chicago"/>
    <s v="Illinois"/>
    <n v="60610"/>
    <x v="2"/>
    <s v="TEC-AC-10002473"/>
    <x v="2"/>
    <s v="Accessories"/>
    <s v="Maxell 4.7GB DVD-R"/>
    <n v="68.111999999999995"/>
    <n v="10"/>
    <n v="0"/>
    <n v="4.7699999999999996"/>
    <n v="1"/>
    <x v="0"/>
    <n v="4"/>
    <x v="0"/>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n v="25.032"/>
    <n v="8"/>
    <n v="0"/>
    <n v="7.76"/>
    <n v="1"/>
    <x v="11"/>
    <n v="3"/>
    <x v="11"/>
  </r>
  <r>
    <n v="4063"/>
    <s v="US-2017-122182"/>
    <d v="2017-03-10T00:00:00"/>
    <d v="2017-03-14T00:00:00"/>
    <s v="Standard Class"/>
    <s v="BD-11770"/>
    <s v="Bryan Davis"/>
    <s v="Consumer"/>
    <s v="United States"/>
    <s v="Philadelphia"/>
    <s v="Pennsylvania"/>
    <n v="19143"/>
    <x v="3"/>
    <s v="TEC-AC-10002800"/>
    <x v="2"/>
    <s v="Accessories"/>
    <s v="Plantronics Audio 478 Stereo USB Headset"/>
    <n v="39.991999999999997"/>
    <n v="5"/>
    <n v="0.1"/>
    <n v="11.6"/>
    <n v="1"/>
    <x v="17"/>
    <n v="1"/>
    <x v="17"/>
  </r>
  <r>
    <n v="4064"/>
    <s v="US-2015-130358"/>
    <d v="2015-06-23T00:00:00"/>
    <d v="2015-06-26T00:00:00"/>
    <s v="First Class"/>
    <s v="DL-13330"/>
    <s v="Denise Leinenbach"/>
    <s v="Consumer"/>
    <s v="United States"/>
    <s v="Concord"/>
    <s v="North Carolina"/>
    <n v="28027"/>
    <x v="0"/>
    <s v="OFF-AR-10002766"/>
    <x v="1"/>
    <s v="Art"/>
    <s v="Prang Drawing Pencil Set"/>
    <n v="20.015999999999998"/>
    <n v="8"/>
    <n v="0"/>
    <n v="2"/>
    <n v="2"/>
    <x v="3"/>
    <n v="2"/>
    <x v="3"/>
  </r>
  <r>
    <n v="4065"/>
    <s v="US-2015-130358"/>
    <d v="2015-06-23T00:00:00"/>
    <d v="2015-06-26T00:00:00"/>
    <s v="First Class"/>
    <s v="DL-13330"/>
    <s v="Denise Leinenbach"/>
    <s v="Consumer"/>
    <s v="United States"/>
    <s v="Concord"/>
    <s v="North Carolina"/>
    <n v="28027"/>
    <x v="0"/>
    <s v="OFF-SU-10002522"/>
    <x v="1"/>
    <s v="Supplies"/>
    <s v="Acme Kleen Earth Office Shears"/>
    <n v="3.1040000000000001"/>
    <n v="8"/>
    <n v="0.2"/>
    <n v="0.47"/>
    <n v="2"/>
    <x v="3"/>
    <n v="2"/>
    <x v="3"/>
  </r>
  <r>
    <n v="4066"/>
    <s v="CA-2015-102673"/>
    <d v="2015-11-01T00:00:00"/>
    <d v="2015-11-05T00:00:00"/>
    <s v="Standard Class"/>
    <s v="KH-16630"/>
    <s v="Ken Heidel"/>
    <s v="Corporate"/>
    <s v="United States"/>
    <s v="Charlotte"/>
    <s v="North Carolina"/>
    <n v="28205"/>
    <x v="0"/>
    <s v="OFF-FA-10003021"/>
    <x v="1"/>
    <s v="Fasteners"/>
    <s v="Staples"/>
    <n v="7.52"/>
    <n v="5"/>
    <n v="0"/>
    <n v="1.43"/>
    <n v="4"/>
    <x v="7"/>
    <n v="4"/>
    <x v="7"/>
  </r>
  <r>
    <n v="4067"/>
    <s v="CA-2015-102673"/>
    <d v="2015-11-01T00:00:00"/>
    <d v="2015-11-05T00:00:00"/>
    <s v="Standard Class"/>
    <s v="KH-16630"/>
    <s v="Ken Heidel"/>
    <s v="Corporate"/>
    <s v="United States"/>
    <s v="Charlotte"/>
    <s v="North Carolina"/>
    <n v="28205"/>
    <x v="0"/>
    <s v="OFF-AR-10000634"/>
    <x v="1"/>
    <s v="Art"/>
    <s v="Newell 320"/>
    <n v="10.272"/>
    <n v="8"/>
    <n v="0.2"/>
    <n v="0.62"/>
    <n v="4"/>
    <x v="7"/>
    <n v="4"/>
    <x v="7"/>
  </r>
  <r>
    <n v="4068"/>
    <s v="CA-2015-102673"/>
    <d v="2015-11-01T00:00:00"/>
    <d v="2015-11-05T00:00:00"/>
    <s v="Standard Class"/>
    <s v="KH-16630"/>
    <s v="Ken Heidel"/>
    <s v="Corporate"/>
    <s v="United States"/>
    <s v="Charlotte"/>
    <s v="North Carolina"/>
    <n v="28205"/>
    <x v="0"/>
    <s v="OFF-LA-10001771"/>
    <x v="1"/>
    <s v="Labels"/>
    <s v="Avery 513"/>
    <n v="47.808"/>
    <n v="3"/>
    <n v="0.3"/>
    <n v="-3.82"/>
    <n v="4"/>
    <x v="7"/>
    <n v="4"/>
    <x v="7"/>
  </r>
  <r>
    <n v="4069"/>
    <s v="CA-2015-102673"/>
    <d v="2015-11-01T00:00:00"/>
    <d v="2015-11-05T00:00:00"/>
    <s v="Standard Class"/>
    <s v="KH-16630"/>
    <s v="Ken Heidel"/>
    <s v="Corporate"/>
    <s v="United States"/>
    <s v="Charlotte"/>
    <s v="North Carolina"/>
    <n v="28205"/>
    <x v="0"/>
    <s v="TEC-PH-10004434"/>
    <x v="2"/>
    <s v="Phones"/>
    <s v="Cisco IPÂ PhoneÂ 7961G VoIPÂ phoneÂ - Dark gray"/>
    <n v="978.84"/>
    <n v="2"/>
    <n v="0.2"/>
    <n v="117.46"/>
    <n v="4"/>
    <x v="7"/>
    <n v="4"/>
    <x v="7"/>
  </r>
  <r>
    <n v="4070"/>
    <s v="CA-2017-145303"/>
    <d v="2017-08-28T00:00:00"/>
    <d v="2017-08-31T00:00:00"/>
    <s v="First Class"/>
    <s v="TP-21415"/>
    <s v="Tom Prescott"/>
    <s v="Consumer"/>
    <s v="United States"/>
    <s v="Dallas"/>
    <s v="Texas"/>
    <n v="75081"/>
    <x v="2"/>
    <s v="OFF-BI-10000050"/>
    <x v="1"/>
    <s v="Binders"/>
    <s v="Angle-D Binders with Locking Rings, Label Holders"/>
    <n v="13.14"/>
    <n v="6"/>
    <n v="0.3"/>
    <n v="-2.89"/>
    <n v="3"/>
    <x v="28"/>
    <n v="3"/>
    <x v="28"/>
  </r>
  <r>
    <n v="4071"/>
    <s v="CA-2017-145303"/>
    <d v="2017-08-28T00:00:00"/>
    <d v="2017-08-31T00:00:00"/>
    <s v="First Class"/>
    <s v="TP-21415"/>
    <s v="Tom Prescott"/>
    <s v="Consumer"/>
    <s v="United States"/>
    <s v="Dallas"/>
    <s v="Texas"/>
    <n v="75081"/>
    <x v="2"/>
    <s v="OFF-BI-10002414"/>
    <x v="1"/>
    <s v="Binders"/>
    <s v="GBC ProClick Spines for 32-Hole Punch"/>
    <n v="10.023999999999999"/>
    <n v="6"/>
    <n v="0"/>
    <n v="2"/>
    <n v="3"/>
    <x v="28"/>
    <n v="3"/>
    <x v="28"/>
  </r>
  <r>
    <n v="4072"/>
    <s v="CA-2017-145303"/>
    <d v="2017-08-28T00:00:00"/>
    <d v="2017-08-31T00:00:00"/>
    <s v="First Class"/>
    <s v="TP-21415"/>
    <s v="Tom Prescott"/>
    <s v="Consumer"/>
    <s v="United States"/>
    <s v="Dallas"/>
    <s v="Texas"/>
    <n v="75081"/>
    <x v="2"/>
    <s v="FUR-BO-10003159"/>
    <x v="0"/>
    <s v="Bookcases"/>
    <s v="Sauder Camden County Collection Libraries, Planked Cherry Finish"/>
    <n v="156.37280000000001"/>
    <n v="10"/>
    <n v="0.3"/>
    <n v="-20.329999999999998"/>
    <n v="3"/>
    <x v="28"/>
    <n v="3"/>
    <x v="28"/>
  </r>
  <r>
    <n v="4073"/>
    <s v="CA-2016-156104"/>
    <d v="2016-12-06T00:00:00"/>
    <d v="2016-12-08T00:00:00"/>
    <s v="Second Class"/>
    <s v="NP-18685"/>
    <s v="Nora Pelletier"/>
    <s v="Home Office"/>
    <s v="United States"/>
    <s v="Indianapolis"/>
    <s v="Indiana"/>
    <n v="46203"/>
    <x v="2"/>
    <s v="TEC-CO-10002095"/>
    <x v="2"/>
    <s v="Copiers"/>
    <s v="Hewlett Packard 610 Color Digital Copier / Printer"/>
    <n v="999.98"/>
    <n v="1"/>
    <n v="0"/>
    <n v="60"/>
    <n v="1"/>
    <x v="14"/>
    <n v="4"/>
    <x v="14"/>
  </r>
  <r>
    <n v="4074"/>
    <s v="US-2016-164308"/>
    <d v="2016-09-24T00:00:00"/>
    <d v="2016-09-27T00:00:00"/>
    <s v="First Class"/>
    <s v="SC-20680"/>
    <s v="Steve Carroll"/>
    <s v="Home Office"/>
    <s v="United States"/>
    <s v="Broken Arrow"/>
    <s v="Oklahoma"/>
    <n v="74012"/>
    <x v="2"/>
    <s v="TEC-PH-10004120"/>
    <x v="2"/>
    <s v="Phones"/>
    <s v="AT&amp;T 1080 Phone"/>
    <n v="821.94"/>
    <n v="1"/>
    <n v="0.2"/>
    <n v="180.83"/>
    <n v="1"/>
    <x v="11"/>
    <n v="3"/>
    <x v="11"/>
  </r>
  <r>
    <n v="4075"/>
    <s v="CA-2018-108112"/>
    <d v="2018-11-15T00:00:00"/>
    <d v="2018-11-20T00:00:00"/>
    <s v="Standard Class"/>
    <s v="DK-12895"/>
    <s v="Dana Kaydos"/>
    <s v="Consumer"/>
    <s v="United States"/>
    <s v="Miramar"/>
    <s v="Florida"/>
    <n v="33023"/>
    <x v="0"/>
    <s v="FUR-FU-10003553"/>
    <x v="0"/>
    <s v="Furnishings"/>
    <s v="Howard Miller 13-1/2&quot; Diameter Rosebrook Wall Clock"/>
    <n v="220.06399999999999"/>
    <n v="1"/>
    <n v="0.1"/>
    <n v="55.02"/>
    <n v="2"/>
    <x v="23"/>
    <n v="4"/>
    <x v="23"/>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n v="339.13600000000002"/>
    <n v="9"/>
    <n v="0.2"/>
    <n v="88.18"/>
    <n v="2"/>
    <x v="23"/>
    <n v="4"/>
    <x v="23"/>
  </r>
  <r>
    <n v="4077"/>
    <s v="CA-2016-100685"/>
    <d v="2016-12-19T00:00:00"/>
    <d v="2016-12-21T00:00:00"/>
    <s v="Second Class"/>
    <s v="SM-20950"/>
    <s v="Suzanne McNair"/>
    <s v="Corporate"/>
    <s v="United States"/>
    <s v="Omaha"/>
    <s v="Nebraska"/>
    <n v="68104"/>
    <x v="2"/>
    <s v="OFF-BI-10003094"/>
    <x v="1"/>
    <s v="Binders"/>
    <s v="Self-Adhesive Ring Binder Labels"/>
    <n v="7.04"/>
    <n v="7"/>
    <n v="0.2"/>
    <n v="1.76"/>
    <n v="3"/>
    <x v="14"/>
    <n v="4"/>
    <x v="14"/>
  </r>
  <r>
    <n v="4078"/>
    <s v="CA-2016-100685"/>
    <d v="2016-12-19T00:00:00"/>
    <d v="2016-12-21T00:00:00"/>
    <s v="Second Class"/>
    <s v="SM-20950"/>
    <s v="Suzanne McNair"/>
    <s v="Corporate"/>
    <s v="United States"/>
    <s v="Omaha"/>
    <s v="Nebraska"/>
    <n v="68104"/>
    <x v="2"/>
    <s v="OFF-FA-10003472"/>
    <x v="1"/>
    <s v="Fasteners"/>
    <s v="Bagged Rubber Bands"/>
    <n v="5.04"/>
    <n v="9"/>
    <n v="0.3"/>
    <n v="-0.6"/>
    <n v="3"/>
    <x v="14"/>
    <n v="4"/>
    <x v="14"/>
  </r>
  <r>
    <n v="4079"/>
    <s v="CA-2016-100685"/>
    <d v="2016-12-19T00:00:00"/>
    <d v="2016-12-21T00:00:00"/>
    <s v="Second Class"/>
    <s v="SM-20950"/>
    <s v="Suzanne McNair"/>
    <s v="Corporate"/>
    <s v="United States"/>
    <s v="Omaha"/>
    <s v="Nebraska"/>
    <n v="68104"/>
    <x v="2"/>
    <s v="OFF-PA-10001289"/>
    <x v="1"/>
    <s v="Paper"/>
    <s v="White Computer Printout Paper by Universal"/>
    <n v="116.28"/>
    <n v="7"/>
    <n v="0"/>
    <n v="29.07"/>
    <n v="3"/>
    <x v="14"/>
    <n v="4"/>
    <x v="14"/>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n v="47.975999999999999"/>
    <n v="3"/>
    <n v="0.3"/>
    <n v="-11.99"/>
    <n v="1"/>
    <x v="14"/>
    <n v="4"/>
    <x v="14"/>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n v="60.048000000000002"/>
    <n v="5"/>
    <n v="0.3"/>
    <n v="-6.61"/>
    <n v="2"/>
    <x v="21"/>
    <n v="3"/>
    <x v="21"/>
  </r>
  <r>
    <n v="4082"/>
    <s v="CA-2017-140417"/>
    <d v="2017-09-25T00:00:00"/>
    <d v="2017-09-29T00:00:00"/>
    <s v="Standard Class"/>
    <s v="KE-16420"/>
    <s v="Katrina Edelman"/>
    <s v="Corporate"/>
    <s v="United States"/>
    <s v="Tigard"/>
    <s v="Oregon"/>
    <n v="97224"/>
    <x v="1"/>
    <s v="OFF-BI-10004828"/>
    <x v="1"/>
    <s v="Binders"/>
    <s v="GBC Poly Designer Binding Covers"/>
    <n v="5.0220000000000002"/>
    <n v="9"/>
    <n v="0"/>
    <n v="1.21"/>
    <n v="2"/>
    <x v="21"/>
    <n v="3"/>
    <x v="21"/>
  </r>
  <r>
    <n v="4083"/>
    <s v="US-2018-151316"/>
    <d v="2018-06-24T00:00:00"/>
    <d v="2018-06-30T00:00:00"/>
    <s v="Standard Class"/>
    <s v="MC-17635"/>
    <s v="Matthew Clasen"/>
    <s v="Corporate"/>
    <s v="United States"/>
    <s v="Decatur"/>
    <s v="Illinois"/>
    <n v="62521"/>
    <x v="2"/>
    <s v="OFF-BI-10004632"/>
    <x v="1"/>
    <s v="Binders"/>
    <s v="Ibico Hi-Tech Manual Binding System"/>
    <n v="182.994"/>
    <n v="9"/>
    <n v="0.3"/>
    <n v="-42.09"/>
    <n v="2"/>
    <x v="27"/>
    <n v="2"/>
    <x v="27"/>
  </r>
  <r>
    <n v="4084"/>
    <s v="US-2018-151316"/>
    <d v="2018-06-24T00:00:00"/>
    <d v="2018-06-30T00:00:00"/>
    <s v="Standard Class"/>
    <s v="MC-17635"/>
    <s v="Matthew Clasen"/>
    <s v="Corporate"/>
    <s v="United States"/>
    <s v="Decatur"/>
    <s v="Illinois"/>
    <n v="62521"/>
    <x v="2"/>
    <s v="OFF-PA-10000327"/>
    <x v="1"/>
    <s v="Paper"/>
    <s v="Xerox 1971"/>
    <n v="10.272"/>
    <n v="1"/>
    <n v="0.1"/>
    <n v="3.08"/>
    <n v="2"/>
    <x v="27"/>
    <n v="2"/>
    <x v="27"/>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n v="5"/>
    <n v="0"/>
    <n v="0.63"/>
    <n v="1"/>
    <x v="15"/>
    <n v="3"/>
    <x v="15"/>
  </r>
  <r>
    <n v="4086"/>
    <s v="CA-2017-111913"/>
    <d v="2017-08-04T00:00:00"/>
    <d v="2017-08-06T00:00:00"/>
    <s v="Second Class"/>
    <s v="LC-16930"/>
    <s v="Linda Cazamias"/>
    <s v="Corporate"/>
    <s v="United States"/>
    <s v="Sacramento"/>
    <s v="California"/>
    <n v="95823"/>
    <x v="1"/>
    <s v="TEC-PH-10002275"/>
    <x v="2"/>
    <s v="Phones"/>
    <s v="Mitel 5320 IP Phone VoIP phone"/>
    <n v="302.38400000000001"/>
    <n v="7"/>
    <n v="0"/>
    <n v="54.43"/>
    <n v="3"/>
    <x v="28"/>
    <n v="3"/>
    <x v="28"/>
  </r>
  <r>
    <n v="4087"/>
    <s v="CA-2017-111913"/>
    <d v="2017-08-04T00:00:00"/>
    <d v="2017-08-06T00:00:00"/>
    <s v="Second Class"/>
    <s v="LC-16930"/>
    <s v="Linda Cazamias"/>
    <s v="Corporate"/>
    <s v="United States"/>
    <s v="Sacramento"/>
    <s v="California"/>
    <n v="95823"/>
    <x v="1"/>
    <s v="OFF-BI-10003291"/>
    <x v="1"/>
    <s v="Binders"/>
    <s v="Wilson Jones Leather-Like Binders with DublLock Round Rings"/>
    <n v="20.952000000000002"/>
    <n v="5"/>
    <n v="0.2"/>
    <n v="6.5"/>
    <n v="3"/>
    <x v="28"/>
    <n v="3"/>
    <x v="28"/>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n v="11.784000000000001"/>
    <n v="2"/>
    <n v="0.2"/>
    <n v="3.89"/>
    <n v="3"/>
    <x v="28"/>
    <n v="3"/>
    <x v="28"/>
  </r>
  <r>
    <n v="4089"/>
    <s v="US-2015-156559"/>
    <d v="2015-08-19T00:00:00"/>
    <d v="2015-08-26T00:00:00"/>
    <s v="Standard Class"/>
    <s v="LH-16900"/>
    <s v="Lena Hernandez"/>
    <s v="Consumer"/>
    <s v="United States"/>
    <s v="Jonesboro"/>
    <s v="Arkansas"/>
    <n v="72401"/>
    <x v="0"/>
    <s v="FUR-BO-10000711"/>
    <x v="0"/>
    <s v="Bookcases"/>
    <s v="Hon Metal Bookcases, Gray"/>
    <n v="638.82000000000005"/>
    <n v="5"/>
    <n v="0"/>
    <n v="76.66"/>
    <n v="1"/>
    <x v="9"/>
    <n v="3"/>
    <x v="9"/>
  </r>
  <r>
    <n v="4090"/>
    <s v="CA-2017-161473"/>
    <d v="2017-04-01T00:00:00"/>
    <d v="2017-04-05T00:00:00"/>
    <s v="Standard Class"/>
    <s v="TB-21175"/>
    <s v="Thomas Boland"/>
    <s v="Corporate"/>
    <s v="United States"/>
    <s v="New York City"/>
    <s v="New York"/>
    <n v="10035"/>
    <x v="3"/>
    <s v="OFF-LA-10001297"/>
    <x v="1"/>
    <s v="Labels"/>
    <s v="Avery 473"/>
    <n v="20.7"/>
    <n v="6"/>
    <n v="0.3"/>
    <n v="-4.76"/>
    <n v="3"/>
    <x v="25"/>
    <n v="2"/>
    <x v="25"/>
  </r>
  <r>
    <n v="4091"/>
    <s v="CA-2017-161473"/>
    <d v="2017-04-01T00:00:00"/>
    <d v="2017-04-05T00:00:00"/>
    <s v="Standard Class"/>
    <s v="TB-21175"/>
    <s v="Thomas Boland"/>
    <s v="Corporate"/>
    <s v="United States"/>
    <s v="New York City"/>
    <s v="New York"/>
    <n v="10035"/>
    <x v="3"/>
    <s v="OFF-SU-10001574"/>
    <x v="1"/>
    <s v="Supplies"/>
    <s v="Acme Value Line Scissors"/>
    <n v="10.95"/>
    <n v="4"/>
    <n v="0"/>
    <n v="2.41"/>
    <n v="3"/>
    <x v="25"/>
    <n v="2"/>
    <x v="25"/>
  </r>
  <r>
    <n v="4092"/>
    <s v="CA-2017-161473"/>
    <d v="2017-04-01T00:00:00"/>
    <d v="2017-04-05T00:00:00"/>
    <s v="Standard Class"/>
    <s v="TB-21175"/>
    <s v="Thomas Boland"/>
    <s v="Corporate"/>
    <s v="United States"/>
    <s v="New York City"/>
    <s v="New York"/>
    <n v="10035"/>
    <x v="3"/>
    <s v="OFF-BI-10003305"/>
    <x v="1"/>
    <s v="Binders"/>
    <s v="Avery Hanging File Binders"/>
    <n v="14.352"/>
    <n v="5"/>
    <n v="0"/>
    <n v="3.88"/>
    <n v="3"/>
    <x v="25"/>
    <n v="2"/>
    <x v="25"/>
  </r>
  <r>
    <n v="4093"/>
    <s v="CA-2018-166576"/>
    <d v="2018-05-16T00:00:00"/>
    <d v="2018-05-18T00:00:00"/>
    <s v="First Class"/>
    <s v="JM-15865"/>
    <s v="John Murray"/>
    <s v="Consumer"/>
    <s v="United States"/>
    <s v="Akron"/>
    <s v="Ohio"/>
    <n v="44312"/>
    <x v="3"/>
    <s v="OFF-ST-10002574"/>
    <x v="1"/>
    <s v="Storage"/>
    <s v="SAFCO Commercial Wire Shelving, Black"/>
    <n v="221.024"/>
    <n v="10"/>
    <n v="0.1"/>
    <n v="22.1"/>
    <n v="1"/>
    <x v="24"/>
    <n v="2"/>
    <x v="24"/>
  </r>
  <r>
    <n v="4094"/>
    <s v="CA-2016-102491"/>
    <d v="2016-08-24T00:00:00"/>
    <d v="2016-08-28T00:00:00"/>
    <s v="Standard Class"/>
    <s v="KW-16435"/>
    <s v="Katrina Willman"/>
    <s v="Consumer"/>
    <s v="United States"/>
    <s v="Florence"/>
    <s v="Kentucky"/>
    <n v="41042"/>
    <x v="0"/>
    <s v="TEC-MA-10000864"/>
    <x v="2"/>
    <s v="Machines"/>
    <s v="Cisco 9971 IP Video Phone Charcoal"/>
    <n v="3080"/>
    <n v="5"/>
    <n v="0"/>
    <n v="616"/>
    <n v="3"/>
    <x v="37"/>
    <n v="3"/>
    <x v="37"/>
  </r>
  <r>
    <n v="4095"/>
    <s v="CA-2016-102491"/>
    <d v="2016-08-24T00:00:00"/>
    <d v="2016-08-28T00:00:00"/>
    <s v="Standard Class"/>
    <s v="KW-16435"/>
    <s v="Katrina Willman"/>
    <s v="Consumer"/>
    <s v="United States"/>
    <s v="Florence"/>
    <s v="Kentucky"/>
    <n v="41042"/>
    <x v="0"/>
    <s v="TEC-AC-10003289"/>
    <x v="2"/>
    <s v="Accessories"/>
    <s v="Anker Ultra-Slim Mini Bluetooth 3.0 Wireless Keyboard"/>
    <n v="79.959999999999994"/>
    <n v="3"/>
    <n v="0"/>
    <n v="27.99"/>
    <n v="3"/>
    <x v="37"/>
    <n v="3"/>
    <x v="37"/>
  </r>
  <r>
    <n v="4096"/>
    <s v="CA-2016-102491"/>
    <d v="2016-08-24T00:00:00"/>
    <d v="2016-08-28T00:00:00"/>
    <s v="Standard Class"/>
    <s v="KW-16435"/>
    <s v="Katrina Willman"/>
    <s v="Consumer"/>
    <s v="United States"/>
    <s v="Florence"/>
    <s v="Kentucky"/>
    <n v="41042"/>
    <x v="0"/>
    <s v="TEC-PH-10001619"/>
    <x v="2"/>
    <s v="Phones"/>
    <s v="LG G3"/>
    <n v="587.97"/>
    <n v="10"/>
    <n v="0"/>
    <n v="88.2"/>
    <n v="3"/>
    <x v="37"/>
    <n v="3"/>
    <x v="37"/>
  </r>
  <r>
    <n v="4097"/>
    <s v="CA-2015-116904"/>
    <d v="2015-09-23T00:00:00"/>
    <d v="2015-09-28T00:00:00"/>
    <s v="Standard Class"/>
    <s v="SC-20095"/>
    <s v="Sanjit Chand"/>
    <s v="Consumer"/>
    <s v="United States"/>
    <s v="Minneapolis"/>
    <s v="Minnesota"/>
    <n v="55407"/>
    <x v="2"/>
    <s v="OFF-PA-10004888"/>
    <x v="1"/>
    <s v="Paper"/>
    <s v="Xerox 217"/>
    <n v="32.4"/>
    <n v="4"/>
    <n v="0.1"/>
    <n v="10.69"/>
    <n v="4"/>
    <x v="30"/>
    <n v="3"/>
    <x v="30"/>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n v="404.9"/>
    <n v="3"/>
    <n v="0.2"/>
    <n v="80.98"/>
    <n v="4"/>
    <x v="30"/>
    <n v="3"/>
    <x v="30"/>
  </r>
  <r>
    <n v="4099"/>
    <s v="CA-2015-116904"/>
    <d v="2015-09-23T00:00:00"/>
    <d v="2015-09-28T00:00:00"/>
    <s v="Standard Class"/>
    <s v="SC-20095"/>
    <s v="Sanjit Chand"/>
    <s v="Consumer"/>
    <s v="United States"/>
    <s v="Minneapolis"/>
    <s v="Minnesota"/>
    <n v="55407"/>
    <x v="2"/>
    <s v="OFF-BI-10001120"/>
    <x v="1"/>
    <s v="Binders"/>
    <s v="Ibico EPK-21 Electric Binding System"/>
    <n v="9449.9500000000007"/>
    <n v="7"/>
    <n v="0"/>
    <n v="3307.48"/>
    <n v="4"/>
    <x v="30"/>
    <n v="3"/>
    <x v="30"/>
  </r>
  <r>
    <n v="4100"/>
    <s v="CA-2015-116904"/>
    <d v="2015-09-23T00:00:00"/>
    <d v="2015-09-28T00:00:00"/>
    <s v="Standard Class"/>
    <s v="SC-20095"/>
    <s v="Sanjit Chand"/>
    <s v="Consumer"/>
    <s v="United States"/>
    <s v="Minneapolis"/>
    <s v="Minnesota"/>
    <n v="55407"/>
    <x v="2"/>
    <s v="OFF-BI-10000301"/>
    <x v="1"/>
    <s v="Binders"/>
    <s v="GBC Instant Report Kit"/>
    <n v="12.94"/>
    <n v="2"/>
    <n v="0.1"/>
    <n v="1.68"/>
    <n v="4"/>
    <x v="30"/>
    <n v="3"/>
    <x v="30"/>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n v="6"/>
    <n v="0.3"/>
    <n v="-0.59"/>
    <n v="3"/>
    <x v="27"/>
    <n v="2"/>
    <x v="27"/>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n v="0.44400000000000001"/>
    <n v="7"/>
    <n v="0"/>
    <n v="7.0000000000000007E-2"/>
    <n v="3"/>
    <x v="27"/>
    <n v="2"/>
    <x v="27"/>
  </r>
  <r>
    <n v="4103"/>
    <s v="US-2018-102288"/>
    <d v="2018-06-19T00:00:00"/>
    <d v="2018-06-23T00:00:00"/>
    <s v="Standard Class"/>
    <s v="ZC-21910"/>
    <s v="Zuschuss Carroll"/>
    <s v="Consumer"/>
    <s v="United States"/>
    <s v="Houston"/>
    <s v="Texas"/>
    <n v="77095"/>
    <x v="2"/>
    <s v="OFF-PA-10000740"/>
    <x v="1"/>
    <s v="Paper"/>
    <s v="Xerox 1982"/>
    <n v="146.17599999999999"/>
    <n v="2"/>
    <n v="0.2"/>
    <n v="24.85"/>
    <n v="3"/>
    <x v="27"/>
    <n v="2"/>
    <x v="27"/>
  </r>
  <r>
    <n v="4104"/>
    <s v="CA-2018-137456"/>
    <d v="2018-12-21T00:00:00"/>
    <d v="2018-12-21T00:00:00"/>
    <s v="Same Day"/>
    <s v="RB-19465"/>
    <s v="Rick Bensley"/>
    <s v="Home Office"/>
    <s v="United States"/>
    <s v="Fremont"/>
    <s v="Nebraska"/>
    <n v="68025"/>
    <x v="2"/>
    <s v="FUR-FU-10001940"/>
    <x v="0"/>
    <s v="Furnishings"/>
    <s v="Staple-based wall hangings"/>
    <n v="15.92"/>
    <n v="8"/>
    <n v="0"/>
    <n v="3.5"/>
    <n v="1"/>
    <x v="22"/>
    <n v="4"/>
    <x v="22"/>
  </r>
  <r>
    <n v="4105"/>
    <s v="US-2018-155999"/>
    <d v="2018-08-07T00:00:00"/>
    <d v="2018-08-13T00:00:00"/>
    <s v="Standard Class"/>
    <s v="JK-15370"/>
    <s v="Jay Kimmel"/>
    <s v="Consumer"/>
    <s v="United States"/>
    <s v="San Diego"/>
    <s v="California"/>
    <n v="92105"/>
    <x v="1"/>
    <s v="TEC-PH-10000439"/>
    <x v="2"/>
    <s v="Phones"/>
    <s v="GE DSL Phone Line Filter"/>
    <n v="159.96"/>
    <n v="7"/>
    <n v="0"/>
    <n v="22.39"/>
    <n v="2"/>
    <x v="43"/>
    <n v="3"/>
    <x v="43"/>
  </r>
  <r>
    <n v="4106"/>
    <s v="US-2018-155999"/>
    <d v="2018-08-07T00:00:00"/>
    <d v="2018-08-13T00:00:00"/>
    <s v="Standard Class"/>
    <s v="JK-15370"/>
    <s v="Jay Kimmel"/>
    <s v="Consumer"/>
    <s v="United States"/>
    <s v="San Diego"/>
    <s v="California"/>
    <n v="92105"/>
    <x v="1"/>
    <s v="OFF-BI-10000404"/>
    <x v="1"/>
    <s v="Binders"/>
    <s v="Avery Printable Repositionable Plastic Tabs"/>
    <n v="13.76"/>
    <n v="4"/>
    <n v="0"/>
    <n v="3.44"/>
    <n v="2"/>
    <x v="43"/>
    <n v="3"/>
    <x v="43"/>
  </r>
  <r>
    <n v="4107"/>
    <s v="US-2017-148334"/>
    <d v="2017-08-22T00:00:00"/>
    <d v="2017-08-26T00:00:00"/>
    <s v="Standard Class"/>
    <s v="DD-13570"/>
    <s v="Dorothy Dickinson"/>
    <s v="Consumer"/>
    <s v="United States"/>
    <s v="Houston"/>
    <s v="Texas"/>
    <n v="77041"/>
    <x v="2"/>
    <s v="OFF-BI-10003676"/>
    <x v="1"/>
    <s v="Binders"/>
    <s v="GBC Standard Recycled Report Covers, Clear Plastic Sheets"/>
    <n v="4.3120000000000003"/>
    <n v="7"/>
    <n v="0"/>
    <n v="0.69"/>
    <n v="1"/>
    <x v="28"/>
    <n v="3"/>
    <x v="28"/>
  </r>
  <r>
    <n v="4108"/>
    <s v="CA-2016-105599"/>
    <d v="2016-09-07T00:00:00"/>
    <d v="2016-09-07T00:00:00"/>
    <s v="Same Day"/>
    <s v="MC-17275"/>
    <s v="Marc Crier"/>
    <s v="Consumer"/>
    <s v="United States"/>
    <s v="New York City"/>
    <s v="New York"/>
    <n v="10011"/>
    <x v="3"/>
    <s v="OFF-ST-10002486"/>
    <x v="1"/>
    <s v="Storage"/>
    <s v="Eldon Shelf Savers Cubes and Bins"/>
    <n v="13.96"/>
    <n v="2"/>
    <n v="0.3"/>
    <n v="-3.21"/>
    <n v="2"/>
    <x v="11"/>
    <n v="3"/>
    <x v="11"/>
  </r>
  <r>
    <n v="4109"/>
    <s v="CA-2016-105599"/>
    <d v="2016-09-07T00:00:00"/>
    <d v="2016-09-07T00:00:00"/>
    <s v="Same Day"/>
    <s v="MC-17275"/>
    <s v="Marc Crier"/>
    <s v="Consumer"/>
    <s v="United States"/>
    <s v="New York City"/>
    <s v="New York"/>
    <n v="10011"/>
    <x v="3"/>
    <s v="FUR-TA-10003837"/>
    <x v="0"/>
    <s v="Tables"/>
    <s v="Anderson Hickey Conga Table Tops &amp; Accessories"/>
    <n v="27.414000000000001"/>
    <n v="5"/>
    <n v="0.1"/>
    <n v="3.84"/>
    <n v="2"/>
    <x v="11"/>
    <n v="3"/>
    <x v="11"/>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n v="7"/>
    <n v="0.2"/>
    <n v="22.93"/>
    <n v="4"/>
    <x v="14"/>
    <n v="4"/>
    <x v="14"/>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n v="10"/>
    <n v="0.2"/>
    <n v="38.64"/>
    <n v="4"/>
    <x v="14"/>
    <n v="4"/>
    <x v="14"/>
  </r>
  <r>
    <n v="4112"/>
    <s v="CA-2016-153717"/>
    <d v="2016-12-25T00:00:00"/>
    <d v="2017-01-01T00:00:00"/>
    <s v="Standard Class"/>
    <s v="DL-13495"/>
    <s v="Dionis Lloyd"/>
    <s v="Corporate"/>
    <s v="United States"/>
    <s v="Detroit"/>
    <s v="Michigan"/>
    <n v="48227"/>
    <x v="2"/>
    <s v="OFF-PA-10002160"/>
    <x v="1"/>
    <s v="Paper"/>
    <s v="Xerox 1978"/>
    <n v="17.34"/>
    <n v="9"/>
    <n v="0.2"/>
    <n v="2.6"/>
    <n v="4"/>
    <x v="14"/>
    <n v="4"/>
    <x v="14"/>
  </r>
  <r>
    <n v="4113"/>
    <s v="CA-2016-153717"/>
    <d v="2016-12-25T00:00:00"/>
    <d v="2017-01-01T00:00:00"/>
    <s v="Standard Class"/>
    <s v="DL-13495"/>
    <s v="Dionis Lloyd"/>
    <s v="Corporate"/>
    <s v="United States"/>
    <s v="Detroit"/>
    <s v="Michigan"/>
    <n v="48227"/>
    <x v="2"/>
    <s v="OFF-AR-10002375"/>
    <x v="1"/>
    <s v="Art"/>
    <s v="Newell 351"/>
    <n v="3.28"/>
    <n v="2"/>
    <n v="0.1"/>
    <n v="0.3"/>
    <n v="4"/>
    <x v="14"/>
    <n v="4"/>
    <x v="14"/>
  </r>
  <r>
    <n v="4114"/>
    <s v="CA-2016-116687"/>
    <d v="2016-05-02T00:00:00"/>
    <d v="2016-05-07T00:00:00"/>
    <s v="Standard Class"/>
    <s v="NC-18625"/>
    <s v="Noah Childs"/>
    <s v="Corporate"/>
    <s v="United States"/>
    <s v="Houston"/>
    <s v="Texas"/>
    <n v="77095"/>
    <x v="2"/>
    <s v="OFF-LA-10000443"/>
    <x v="1"/>
    <s v="Labels"/>
    <s v="Avery 501"/>
    <n v="8.8559999999999999"/>
    <n v="1"/>
    <n v="0.3"/>
    <n v="-1.24"/>
    <n v="2"/>
    <x v="33"/>
    <n v="2"/>
    <x v="33"/>
  </r>
  <r>
    <n v="4115"/>
    <s v="CA-2016-116687"/>
    <d v="2016-05-02T00:00:00"/>
    <d v="2016-05-07T00:00:00"/>
    <s v="Standard Class"/>
    <s v="NC-18625"/>
    <s v="Noah Childs"/>
    <s v="Corporate"/>
    <s v="United States"/>
    <s v="Houston"/>
    <s v="Texas"/>
    <n v="77095"/>
    <x v="2"/>
    <s v="TEC-PH-10001750"/>
    <x v="2"/>
    <s v="Phones"/>
    <s v="Samsung Rugby III"/>
    <n v="158.376"/>
    <n v="6"/>
    <n v="0.2"/>
    <n v="26.92"/>
    <n v="2"/>
    <x v="33"/>
    <n v="2"/>
    <x v="33"/>
  </r>
  <r>
    <n v="4116"/>
    <s v="CA-2017-163573"/>
    <d v="2017-11-24T00:00:00"/>
    <d v="2017-11-27T00:00:00"/>
    <s v="First Class"/>
    <s v="AC-10450"/>
    <s v="Amy Cox"/>
    <s v="Consumer"/>
    <s v="United States"/>
    <s v="Seattle"/>
    <s v="Washington"/>
    <n v="98105"/>
    <x v="1"/>
    <s v="OFF-BI-10004632"/>
    <x v="1"/>
    <s v="Binders"/>
    <s v="Ibico Hi-Tech Manual Binding System"/>
    <n v="1219.96"/>
    <n v="4"/>
    <n v="0"/>
    <n v="134.19999999999999"/>
    <n v="1"/>
    <x v="0"/>
    <n v="4"/>
    <x v="0"/>
  </r>
  <r>
    <n v="4117"/>
    <s v="CA-2016-153416"/>
    <d v="2016-11-24T00:00:00"/>
    <d v="2016-11-29T00:00:00"/>
    <s v="Standard Class"/>
    <s v="TS-21340"/>
    <s v="Toby Swindell"/>
    <s v="Consumer"/>
    <s v="United States"/>
    <s v="Los Angeles"/>
    <s v="California"/>
    <n v="90036"/>
    <x v="1"/>
    <s v="OFF-BI-10002813"/>
    <x v="1"/>
    <s v="Binders"/>
    <s v="Avery Reinforcements for Hole-Punch Pages"/>
    <n v="3.1680000000000001"/>
    <n v="3"/>
    <n v="0"/>
    <n v="0.82"/>
    <n v="4"/>
    <x v="6"/>
    <n v="4"/>
    <x v="6"/>
  </r>
  <r>
    <n v="4118"/>
    <s v="CA-2016-153416"/>
    <d v="2016-11-24T00:00:00"/>
    <d v="2016-11-29T00:00:00"/>
    <s v="Standard Class"/>
    <s v="TS-21340"/>
    <s v="Toby Swindell"/>
    <s v="Consumer"/>
    <s v="United States"/>
    <s v="Los Angeles"/>
    <s v="California"/>
    <n v="90036"/>
    <x v="1"/>
    <s v="OFF-PA-10002005"/>
    <x v="1"/>
    <s v="Paper"/>
    <s v="Xerox 225"/>
    <n v="19.440000000000001"/>
    <n v="8"/>
    <n v="0"/>
    <n v="1.75"/>
    <n v="4"/>
    <x v="6"/>
    <n v="4"/>
    <x v="6"/>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n v="454.86"/>
    <n v="5"/>
    <n v="0.3"/>
    <n v="-72.78"/>
    <n v="4"/>
    <x v="6"/>
    <n v="4"/>
    <x v="6"/>
  </r>
  <r>
    <n v="4120"/>
    <s v="CA-2016-153416"/>
    <d v="2016-11-24T00:00:00"/>
    <d v="2016-11-29T00:00:00"/>
    <s v="Standard Class"/>
    <s v="TS-21340"/>
    <s v="Toby Swindell"/>
    <s v="Consumer"/>
    <s v="United States"/>
    <s v="Los Angeles"/>
    <s v="California"/>
    <n v="90036"/>
    <x v="1"/>
    <s v="OFF-BI-10002706"/>
    <x v="1"/>
    <s v="Binders"/>
    <s v="Avery Premier Heavy-Duty Binder with Round Locking Rings"/>
    <n v="91.391999999999996"/>
    <n v="9"/>
    <n v="0"/>
    <n v="31.99"/>
    <n v="4"/>
    <x v="6"/>
    <n v="4"/>
    <x v="6"/>
  </r>
  <r>
    <n v="4121"/>
    <s v="CA-2018-117394"/>
    <d v="2018-09-04T00:00:00"/>
    <d v="2018-09-10T00:00:00"/>
    <s v="Standard Class"/>
    <s v="MM-17920"/>
    <s v="Michael Moore"/>
    <s v="Consumer"/>
    <s v="United States"/>
    <s v="Philadelphia"/>
    <s v="Pennsylvania"/>
    <n v="19120"/>
    <x v="3"/>
    <s v="TEC-AC-10000199"/>
    <x v="2"/>
    <s v="Accessories"/>
    <s v="Kingston Digital DataTraveler 8GB USB 2.0"/>
    <n v="19.04"/>
    <n v="10"/>
    <n v="0.3"/>
    <n v="-0.95"/>
    <n v="1"/>
    <x v="15"/>
    <n v="3"/>
    <x v="15"/>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n v="37.44"/>
    <n v="3"/>
    <n v="0.2"/>
    <n v="2.25"/>
    <n v="3"/>
    <x v="24"/>
    <n v="2"/>
    <x v="24"/>
  </r>
  <r>
    <n v="4123"/>
    <s v="CA-2018-133823"/>
    <d v="2018-05-11T00:00:00"/>
    <d v="2018-05-12T00:00:00"/>
    <s v="Same Day"/>
    <s v="LP-17080"/>
    <s v="Liz Pelletier"/>
    <s v="Consumer"/>
    <s v="United States"/>
    <s v="Seattle"/>
    <s v="Washington"/>
    <n v="98103"/>
    <x v="1"/>
    <s v="OFF-LA-10004545"/>
    <x v="1"/>
    <s v="Labels"/>
    <s v="Avery 50"/>
    <n v="37.590000000000003"/>
    <n v="5"/>
    <n v="0.2"/>
    <n v="12.78"/>
    <n v="3"/>
    <x v="24"/>
    <n v="2"/>
    <x v="24"/>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n v="26.032"/>
    <n v="1"/>
    <n v="0.3"/>
    <n v="-6.77"/>
    <n v="3"/>
    <x v="24"/>
    <n v="2"/>
    <x v="24"/>
  </r>
  <r>
    <n v="4125"/>
    <s v="CA-2015-127523"/>
    <d v="2015-05-11T00:00:00"/>
    <d v="2015-05-18T00:00:00"/>
    <s v="Standard Class"/>
    <s v="BG-11695"/>
    <s v="Brooke Gillingham"/>
    <s v="Corporate"/>
    <s v="United States"/>
    <s v="Watertown"/>
    <s v="New York"/>
    <n v="13601"/>
    <x v="3"/>
    <s v="OFF-AP-10004249"/>
    <x v="1"/>
    <s v="Appliances"/>
    <s v="Staple holder"/>
    <n v="35.909999999999997"/>
    <n v="10"/>
    <n v="0.3"/>
    <n v="-2.87"/>
    <n v="1"/>
    <x v="8"/>
    <n v="2"/>
    <x v="8"/>
  </r>
  <r>
    <n v="4126"/>
    <s v="CA-2018-123239"/>
    <d v="2018-07-27T00:00:00"/>
    <d v="2018-07-31T00:00:00"/>
    <s v="Second Class"/>
    <s v="MG-18145"/>
    <s v="Mike Gockenbach"/>
    <s v="Consumer"/>
    <s v="United States"/>
    <s v="Jacksonville"/>
    <s v="Florida"/>
    <n v="32216"/>
    <x v="0"/>
    <s v="FUR-FU-10001602"/>
    <x v="0"/>
    <s v="Furnishings"/>
    <s v="Eldon Delta Triangular Chair Mat, 52&quot; x 58&quot;, Clear"/>
    <n v="91.031999999999996"/>
    <n v="6"/>
    <n v="0"/>
    <n v="5.46"/>
    <n v="1"/>
    <x v="10"/>
    <n v="3"/>
    <x v="10"/>
  </r>
  <r>
    <n v="4127"/>
    <s v="CA-2018-156769"/>
    <d v="2018-05-06T00:00:00"/>
    <d v="2018-05-09T00:00:00"/>
    <s v="First Class"/>
    <s v="GZ-14470"/>
    <s v="Gary Zandusky"/>
    <s v="Consumer"/>
    <s v="United States"/>
    <s v="Arlington"/>
    <s v="Virginia"/>
    <n v="22204"/>
    <x v="0"/>
    <s v="OFF-AR-10003179"/>
    <x v="1"/>
    <s v="Art"/>
    <s v="Dixon Ticonderoga Core-Lock Colored Pencils"/>
    <n v="54.66"/>
    <n v="2"/>
    <n v="0.2"/>
    <n v="2.73"/>
    <n v="1"/>
    <x v="24"/>
    <n v="2"/>
    <x v="24"/>
  </r>
  <r>
    <n v="4128"/>
    <s v="CA-2015-127299"/>
    <d v="2015-09-19T00:00:00"/>
    <d v="2015-09-24T00:00:00"/>
    <s v="Standard Class"/>
    <s v="JL-15835"/>
    <s v="John Lee"/>
    <s v="Consumer"/>
    <s v="United States"/>
    <s v="Charlotte"/>
    <s v="North Carolina"/>
    <n v="28205"/>
    <x v="0"/>
    <s v="OFF-ST-10003722"/>
    <x v="1"/>
    <s v="Storage"/>
    <s v="Project Tote Personal File"/>
    <n v="67.343999999999994"/>
    <n v="7"/>
    <n v="0.2"/>
    <n v="10.1"/>
    <n v="2"/>
    <x v="30"/>
    <n v="3"/>
    <x v="30"/>
  </r>
  <r>
    <n v="4129"/>
    <s v="CA-2015-127299"/>
    <d v="2015-09-19T00:00:00"/>
    <d v="2015-09-24T00:00:00"/>
    <s v="Standard Class"/>
    <s v="JL-15835"/>
    <s v="John Lee"/>
    <s v="Consumer"/>
    <s v="United States"/>
    <s v="Charlotte"/>
    <s v="North Carolina"/>
    <n v="28205"/>
    <x v="0"/>
    <s v="TEC-MA-10001127"/>
    <x v="2"/>
    <s v="Machines"/>
    <s v="HP Designjet T520 Inkjet Large Format Printer - 24&quot; Color"/>
    <n v="2624.9850000000001"/>
    <n v="3"/>
    <n v="0.3"/>
    <n v="-840"/>
    <n v="2"/>
    <x v="30"/>
    <n v="3"/>
    <x v="30"/>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n v="4"/>
    <n v="0.1"/>
    <n v="6.6"/>
    <n v="1"/>
    <x v="29"/>
    <n v="1"/>
    <x v="29"/>
  </r>
  <r>
    <n v="4131"/>
    <s v="CA-2015-115336"/>
    <d v="2015-11-18T00:00:00"/>
    <d v="2015-11-25T00:00:00"/>
    <s v="Standard Class"/>
    <s v="AB-10600"/>
    <s v="Ann Blume"/>
    <s v="Corporate"/>
    <s v="United States"/>
    <s v="Chicago"/>
    <s v="Illinois"/>
    <n v="60623"/>
    <x v="2"/>
    <s v="OFF-BI-10001107"/>
    <x v="1"/>
    <s v="Binders"/>
    <s v="GBC White Gloss Covers, Plain Front"/>
    <n v="14.48"/>
    <n v="9"/>
    <n v="0.3"/>
    <n v="-4.92"/>
    <n v="1"/>
    <x v="7"/>
    <n v="4"/>
    <x v="7"/>
  </r>
  <r>
    <n v="4132"/>
    <s v="CA-2016-111703"/>
    <d v="2016-07-02T00:00:00"/>
    <d v="2016-07-09T00:00:00"/>
    <s v="Standard Class"/>
    <s v="KB-16315"/>
    <s v="Karl Braun"/>
    <s v="Consumer"/>
    <s v="United States"/>
    <s v="Hollywood"/>
    <s v="Florida"/>
    <n v="33021"/>
    <x v="0"/>
    <s v="OFF-PA-10000349"/>
    <x v="1"/>
    <s v="Paper"/>
    <s v="Easy-staple paper"/>
    <n v="11.952"/>
    <n v="9"/>
    <n v="0.3"/>
    <n v="-1.31"/>
    <n v="2"/>
    <x v="38"/>
    <n v="3"/>
    <x v="38"/>
  </r>
  <r>
    <n v="4133"/>
    <s v="CA-2016-111703"/>
    <d v="2016-07-02T00:00:00"/>
    <d v="2016-07-09T00:00:00"/>
    <s v="Standard Class"/>
    <s v="KB-16315"/>
    <s v="Karl Braun"/>
    <s v="Consumer"/>
    <s v="United States"/>
    <s v="Hollywood"/>
    <s v="Florida"/>
    <n v="33021"/>
    <x v="0"/>
    <s v="OFF-PA-10003349"/>
    <x v="1"/>
    <s v="Paper"/>
    <s v="Xerox 1957"/>
    <n v="15.552"/>
    <n v="1"/>
    <n v="0"/>
    <n v="4.04"/>
    <n v="2"/>
    <x v="38"/>
    <n v="3"/>
    <x v="38"/>
  </r>
  <r>
    <n v="4134"/>
    <s v="CA-2015-128839"/>
    <d v="2015-09-08T00:00:00"/>
    <d v="2015-09-13T00:00:00"/>
    <s v="Standard Class"/>
    <s v="TT-21070"/>
    <s v="Ted Trevino"/>
    <s v="Consumer"/>
    <s v="United States"/>
    <s v="Chesapeake"/>
    <s v="Virginia"/>
    <n v="23320"/>
    <x v="0"/>
    <s v="OFF-FA-10002280"/>
    <x v="1"/>
    <s v="Fasteners"/>
    <s v="Advantus Plastic Paper Clips"/>
    <n v="45"/>
    <n v="3"/>
    <n v="0.2"/>
    <n v="13.95"/>
    <n v="2"/>
    <x v="30"/>
    <n v="3"/>
    <x v="30"/>
  </r>
  <r>
    <n v="4135"/>
    <s v="CA-2015-128839"/>
    <d v="2015-09-08T00:00:00"/>
    <d v="2015-09-13T00:00:00"/>
    <s v="Standard Class"/>
    <s v="TT-21070"/>
    <s v="Ted Trevino"/>
    <s v="Consumer"/>
    <s v="United States"/>
    <s v="Chesapeake"/>
    <s v="Virginia"/>
    <n v="23320"/>
    <x v="0"/>
    <s v="TEC-MA-10000029"/>
    <x v="2"/>
    <s v="Machines"/>
    <s v="Epson WorkForce WF-2530 All-in-One Printer, Copier Scanner"/>
    <n v="209.97"/>
    <n v="1"/>
    <n v="0.3"/>
    <n v="-27.3"/>
    <n v="2"/>
    <x v="30"/>
    <n v="3"/>
    <x v="30"/>
  </r>
  <r>
    <n v="4136"/>
    <s v="CA-2018-105914"/>
    <d v="2018-10-02T00:00:00"/>
    <d v="2018-10-08T00:00:00"/>
    <s v="Standard Class"/>
    <s v="PV-18985"/>
    <s v="Paul Van Hugh"/>
    <s v="Home Office"/>
    <s v="United States"/>
    <s v="Los Angeles"/>
    <s v="California"/>
    <n v="90036"/>
    <x v="1"/>
    <s v="OFF-BI-10002854"/>
    <x v="1"/>
    <s v="Binders"/>
    <s v="Performers Binder/Pad Holder, Black"/>
    <n v="112.12"/>
    <n v="8"/>
    <n v="0.3"/>
    <n v="-13.45"/>
    <n v="2"/>
    <x v="13"/>
    <n v="4"/>
    <x v="13"/>
  </r>
  <r>
    <n v="4137"/>
    <s v="CA-2018-105914"/>
    <d v="2018-10-02T00:00:00"/>
    <d v="2018-10-08T00:00:00"/>
    <s v="Standard Class"/>
    <s v="PV-18985"/>
    <s v="Paul Van Hugh"/>
    <s v="Home Office"/>
    <s v="United States"/>
    <s v="Los Angeles"/>
    <s v="California"/>
    <n v="90036"/>
    <x v="1"/>
    <s v="OFF-ST-10003716"/>
    <x v="1"/>
    <s v="Storage"/>
    <s v="Tennsco Double-Tier Lockers"/>
    <n v="1575.14"/>
    <n v="8"/>
    <n v="0.2"/>
    <n v="94.51"/>
    <n v="2"/>
    <x v="13"/>
    <n v="4"/>
    <x v="13"/>
  </r>
  <r>
    <n v="4138"/>
    <s v="CA-2018-110926"/>
    <d v="2018-11-19T00:00:00"/>
    <d v="2018-11-23T00:00:00"/>
    <s v="Standard Class"/>
    <s v="DD-13570"/>
    <s v="Dorothy Dickinson"/>
    <s v="Consumer"/>
    <s v="United States"/>
    <s v="Alexandria"/>
    <s v="Virginia"/>
    <n v="22304"/>
    <x v="0"/>
    <s v="OFF-FA-10000624"/>
    <x v="1"/>
    <s v="Fasteners"/>
    <s v="OIC Binder Clips"/>
    <n v="25.06"/>
    <n v="4"/>
    <n v="0.3"/>
    <n v="-4.26"/>
    <n v="1"/>
    <x v="23"/>
    <n v="4"/>
    <x v="23"/>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n v="6"/>
    <n v="0.3"/>
    <n v="-1.18"/>
    <n v="1"/>
    <x v="5"/>
    <n v="4"/>
    <x v="5"/>
  </r>
  <r>
    <n v="4140"/>
    <s v="CA-2018-127313"/>
    <d v="2018-12-01T00:00:00"/>
    <d v="2018-12-04T00:00:00"/>
    <s v="First Class"/>
    <s v="RA-19285"/>
    <s v="Ralph Arnett"/>
    <s v="Consumer"/>
    <s v="United States"/>
    <s v="Philadelphia"/>
    <s v="Pennsylvania"/>
    <n v="19120"/>
    <x v="3"/>
    <s v="OFF-ST-10001228"/>
    <x v="1"/>
    <s v="Storage"/>
    <s v="Personal File Boxes with Fold-Down Carry Handle"/>
    <n v="37.392000000000003"/>
    <n v="9"/>
    <n v="0"/>
    <n v="1.87"/>
    <n v="2"/>
    <x v="22"/>
    <n v="4"/>
    <x v="22"/>
  </r>
  <r>
    <n v="4141"/>
    <s v="CA-2018-127313"/>
    <d v="2018-12-01T00:00:00"/>
    <d v="2018-12-04T00:00:00"/>
    <s v="First Class"/>
    <s v="RA-19285"/>
    <s v="Ralph Arnett"/>
    <s v="Consumer"/>
    <s v="United States"/>
    <s v="Philadelphia"/>
    <s v="Pennsylvania"/>
    <n v="19120"/>
    <x v="3"/>
    <s v="FUR-FU-10003798"/>
    <x v="0"/>
    <s v="Furnishings"/>
    <s v="Ultra Door Kickplate, 8&quot;H x 34&quot;W"/>
    <n v="79.12"/>
    <n v="2"/>
    <n v="0.1"/>
    <n v="21.36"/>
    <n v="2"/>
    <x v="22"/>
    <n v="4"/>
    <x v="22"/>
  </r>
  <r>
    <n v="4142"/>
    <s v="CA-2017-136287"/>
    <d v="2017-06-13T00:00:00"/>
    <d v="2017-06-17T00:00:00"/>
    <s v="Standard Class"/>
    <s v="SS-20590"/>
    <s v="Sonia Sunley"/>
    <s v="Consumer"/>
    <s v="United States"/>
    <s v="Wichita"/>
    <s v="Kansas"/>
    <n v="67212"/>
    <x v="2"/>
    <s v="OFF-LA-10003148"/>
    <x v="1"/>
    <s v="Labels"/>
    <s v="Avery 51"/>
    <n v="18.899999999999999"/>
    <n v="8"/>
    <n v="0.2"/>
    <n v="3.02"/>
    <n v="1"/>
    <x v="1"/>
    <n v="2"/>
    <x v="1"/>
  </r>
  <r>
    <n v="4143"/>
    <s v="US-2015-107699"/>
    <d v="2015-05-19T00:00:00"/>
    <d v="2015-05-23T00:00:00"/>
    <s v="Standard Class"/>
    <s v="JH-15820"/>
    <s v="John Huston"/>
    <s v="Consumer"/>
    <s v="United States"/>
    <s v="Midland"/>
    <s v="Michigan"/>
    <n v="48640"/>
    <x v="2"/>
    <s v="OFF-BI-10001249"/>
    <x v="1"/>
    <s v="Binders"/>
    <s v="Avery Heavy-Duty EZD View Binder with Locking Rings"/>
    <n v="57.42"/>
    <n v="1"/>
    <n v="0"/>
    <n v="6.89"/>
    <n v="1"/>
    <x v="8"/>
    <n v="2"/>
    <x v="8"/>
  </r>
  <r>
    <n v="4144"/>
    <s v="CA-2018-112725"/>
    <d v="2018-01-30T00:00:00"/>
    <d v="2018-02-06T00:00:00"/>
    <s v="Standard Class"/>
    <s v="EH-14125"/>
    <s v="Eugene Hildebrand"/>
    <s v="Home Office"/>
    <s v="United States"/>
    <s v="San Francisco"/>
    <s v="California"/>
    <n v="94110"/>
    <x v="1"/>
    <s v="OFF-AR-10003759"/>
    <x v="1"/>
    <s v="Art"/>
    <s v="Crayola Anti Dust Chalk, 12/Pack"/>
    <n v="12.74"/>
    <n v="10"/>
    <n v="0.1"/>
    <n v="3.31"/>
    <n v="3"/>
    <x v="44"/>
    <n v="1"/>
    <x v="44"/>
  </r>
  <r>
    <n v="4145"/>
    <s v="CA-2018-112725"/>
    <d v="2018-01-30T00:00:00"/>
    <d v="2018-02-06T00:00:00"/>
    <s v="Standard Class"/>
    <s v="EH-14125"/>
    <s v="Eugene Hildebrand"/>
    <s v="Home Office"/>
    <s v="United States"/>
    <s v="San Francisco"/>
    <s v="California"/>
    <n v="94110"/>
    <x v="1"/>
    <s v="OFF-AR-10001227"/>
    <x v="1"/>
    <s v="Art"/>
    <s v="Newell 338"/>
    <n v="8.82"/>
    <n v="4"/>
    <n v="0.2"/>
    <n v="1.32"/>
    <n v="3"/>
    <x v="44"/>
    <n v="1"/>
    <x v="44"/>
  </r>
  <r>
    <n v="4146"/>
    <s v="CA-2018-112725"/>
    <d v="2018-01-30T00:00:00"/>
    <d v="2018-02-06T00:00:00"/>
    <s v="Standard Class"/>
    <s v="EH-14125"/>
    <s v="Eugene Hildebrand"/>
    <s v="Home Office"/>
    <s v="United States"/>
    <s v="San Francisco"/>
    <s v="California"/>
    <n v="94110"/>
    <x v="1"/>
    <s v="FUR-CH-10000863"/>
    <x v="0"/>
    <s v="Chairs"/>
    <s v="Novimex Swivel Fabric Task Chair"/>
    <n v="120.78400000000001"/>
    <n v="1"/>
    <n v="0"/>
    <n v="24.16"/>
    <n v="3"/>
    <x v="44"/>
    <n v="1"/>
    <x v="44"/>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41.94"/>
    <n v="1"/>
    <x v="6"/>
    <n v="4"/>
    <x v="6"/>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n v="9.7620000000000005"/>
    <n v="2"/>
    <n v="0.3"/>
    <n v="-2.64"/>
    <n v="4"/>
    <x v="13"/>
    <n v="4"/>
    <x v="13"/>
  </r>
  <r>
    <n v="4149"/>
    <s v="CA-2018-106068"/>
    <d v="2018-10-23T00:00:00"/>
    <d v="2018-10-28T00:00:00"/>
    <s v="Standard Class"/>
    <s v="RB-19330"/>
    <s v="Randy Bradley"/>
    <s v="Consumer"/>
    <s v="United States"/>
    <s v="Austin"/>
    <s v="Texas"/>
    <n v="78745"/>
    <x v="2"/>
    <s v="OFF-ST-10004507"/>
    <x v="1"/>
    <s v="Storage"/>
    <s v="Advantus Rolling Storage Box"/>
    <n v="13.72"/>
    <n v="6"/>
    <n v="0"/>
    <n v="3.57"/>
    <n v="4"/>
    <x v="13"/>
    <n v="4"/>
    <x v="13"/>
  </r>
  <r>
    <n v="4150"/>
    <s v="CA-2018-106068"/>
    <d v="2018-10-23T00:00:00"/>
    <d v="2018-10-28T00:00:00"/>
    <s v="Standard Class"/>
    <s v="RB-19330"/>
    <s v="Randy Bradley"/>
    <s v="Consumer"/>
    <s v="United States"/>
    <s v="Austin"/>
    <s v="Texas"/>
    <n v="78745"/>
    <x v="2"/>
    <s v="TEC-AC-10002942"/>
    <x v="2"/>
    <s v="Accessories"/>
    <s v="WD My Passport Ultra 1TB Portable External Hard Drive"/>
    <n v="55.2"/>
    <n v="5"/>
    <n v="0"/>
    <n v="6.62"/>
    <n v="4"/>
    <x v="13"/>
    <n v="4"/>
    <x v="13"/>
  </r>
  <r>
    <n v="4151"/>
    <s v="CA-2018-106068"/>
    <d v="2018-10-23T00:00:00"/>
    <d v="2018-10-28T00:00:00"/>
    <s v="Standard Class"/>
    <s v="RB-19330"/>
    <s v="Randy Bradley"/>
    <s v="Consumer"/>
    <s v="United States"/>
    <s v="Austin"/>
    <s v="Texas"/>
    <n v="78745"/>
    <x v="2"/>
    <s v="OFF-ST-10002344"/>
    <x v="1"/>
    <s v="Storage"/>
    <s v="Carina 42&quot;Hx23 3/4&quot;W Media Storage Unit"/>
    <n v="259.13600000000002"/>
    <n v="1"/>
    <n v="0.2"/>
    <n v="67.38"/>
    <n v="4"/>
    <x v="13"/>
    <n v="4"/>
    <x v="13"/>
  </r>
  <r>
    <n v="4152"/>
    <s v="CA-2018-100160"/>
    <d v="2018-09-07T00:00:00"/>
    <d v="2018-09-11T00:00:00"/>
    <s v="Standard Class"/>
    <s v="CB-12025"/>
    <s v="Cassandra Brandow"/>
    <s v="Consumer"/>
    <s v="United States"/>
    <s v="Philadelphia"/>
    <s v="Pennsylvania"/>
    <n v="19134"/>
    <x v="3"/>
    <s v="OFF-LA-10002475"/>
    <x v="1"/>
    <s v="Labels"/>
    <s v="Avery 519"/>
    <n v="29.24"/>
    <n v="3"/>
    <n v="0.1"/>
    <n v="9.36"/>
    <n v="3"/>
    <x v="15"/>
    <n v="3"/>
    <x v="15"/>
  </r>
  <r>
    <n v="4153"/>
    <s v="CA-2018-100160"/>
    <d v="2018-09-07T00:00:00"/>
    <d v="2018-09-11T00:00:00"/>
    <s v="Standard Class"/>
    <s v="CB-12025"/>
    <s v="Cassandra Brandow"/>
    <s v="Consumer"/>
    <s v="United States"/>
    <s v="Philadelphia"/>
    <s v="Pennsylvania"/>
    <n v="19134"/>
    <x v="3"/>
    <s v="OFF-PA-10003072"/>
    <x v="1"/>
    <s v="Paper"/>
    <s v="Eureka Recycled Copy Paper 8 1/2&quot; x 11&quot;, Ream"/>
    <n v="15.552"/>
    <n v="5"/>
    <n v="0"/>
    <n v="0.93"/>
    <n v="3"/>
    <x v="15"/>
    <n v="3"/>
    <x v="15"/>
  </r>
  <r>
    <n v="4154"/>
    <s v="CA-2018-100160"/>
    <d v="2018-09-07T00:00:00"/>
    <d v="2018-09-11T00:00:00"/>
    <s v="Standard Class"/>
    <s v="CB-12025"/>
    <s v="Cassandra Brandow"/>
    <s v="Consumer"/>
    <s v="United States"/>
    <s v="Philadelphia"/>
    <s v="Pennsylvania"/>
    <n v="19134"/>
    <x v="3"/>
    <s v="OFF-EN-10001509"/>
    <x v="1"/>
    <s v="Envelopes"/>
    <s v="Poly String Tie Envelopes"/>
    <n v="4.8959999999999999"/>
    <n v="9"/>
    <n v="0.3"/>
    <n v="-1.52"/>
    <n v="3"/>
    <x v="15"/>
    <n v="3"/>
    <x v="15"/>
  </r>
  <r>
    <n v="4155"/>
    <s v="CA-2017-139689"/>
    <d v="2017-12-29T00:00:00"/>
    <d v="2018-01-03T00:00:00"/>
    <s v="Standard Class"/>
    <s v="MP-17965"/>
    <s v="Michael Paige"/>
    <s v="Corporate"/>
    <s v="United States"/>
    <s v="Bristol"/>
    <s v="Tennessee"/>
    <n v="37620"/>
    <x v="0"/>
    <s v="OFF-BI-10004781"/>
    <x v="1"/>
    <s v="Binders"/>
    <s v="GBC Wire Binding Strips"/>
    <n v="38.088000000000001"/>
    <n v="6"/>
    <n v="0"/>
    <n v="4.1900000000000004"/>
    <n v="2"/>
    <x v="5"/>
    <n v="4"/>
    <x v="5"/>
  </r>
  <r>
    <n v="4156"/>
    <s v="CA-2017-139689"/>
    <d v="2017-12-29T00:00:00"/>
    <d v="2018-01-03T00:00:00"/>
    <s v="Standard Class"/>
    <s v="MP-17965"/>
    <s v="Michael Paige"/>
    <s v="Corporate"/>
    <s v="United States"/>
    <s v="Bristol"/>
    <s v="Tennessee"/>
    <n v="37620"/>
    <x v="0"/>
    <s v="OFF-BI-10000145"/>
    <x v="1"/>
    <s v="Binders"/>
    <s v="Zipper Ring Binder Pockets"/>
    <n v="2.8079999999999998"/>
    <n v="7"/>
    <n v="0.2"/>
    <n v="0.31"/>
    <n v="2"/>
    <x v="5"/>
    <n v="4"/>
    <x v="5"/>
  </r>
  <r>
    <n v="4157"/>
    <s v="CA-2016-101091"/>
    <d v="2016-12-05T00:00:00"/>
    <d v="2016-12-09T00:00:00"/>
    <s v="Second Class"/>
    <s v="SW-20245"/>
    <s v="Scot Wooten"/>
    <s v="Consumer"/>
    <s v="United States"/>
    <s v="Philadelphia"/>
    <s v="Pennsylvania"/>
    <n v="19140"/>
    <x v="3"/>
    <s v="TEC-AC-10003280"/>
    <x v="2"/>
    <s v="Accessories"/>
    <s v="Belkin F8E887 USB Wired Ergonomic Keyboard"/>
    <n v="47.984000000000002"/>
    <n v="9"/>
    <n v="0.1"/>
    <n v="12"/>
    <n v="2"/>
    <x v="14"/>
    <n v="4"/>
    <x v="14"/>
  </r>
  <r>
    <n v="4158"/>
    <s v="CA-2016-101091"/>
    <d v="2016-12-05T00:00:00"/>
    <d v="2016-12-09T00:00:00"/>
    <s v="Second Class"/>
    <s v="SW-20245"/>
    <s v="Scot Wooten"/>
    <s v="Consumer"/>
    <s v="United States"/>
    <s v="Philadelphia"/>
    <s v="Pennsylvania"/>
    <n v="19140"/>
    <x v="3"/>
    <s v="OFF-BI-10001107"/>
    <x v="1"/>
    <s v="Binders"/>
    <s v="GBC White Gloss Covers, Plain Front"/>
    <n v="26.064"/>
    <n v="6"/>
    <n v="0.3"/>
    <n v="-6.78"/>
    <n v="2"/>
    <x v="14"/>
    <n v="4"/>
    <x v="14"/>
  </r>
  <r>
    <n v="4159"/>
    <s v="CA-2015-126907"/>
    <d v="2015-11-01T00:00:00"/>
    <d v="2015-11-08T00:00:00"/>
    <s v="Standard Class"/>
    <s v="SM-20950"/>
    <s v="Suzanne McNair"/>
    <s v="Corporate"/>
    <s v="United States"/>
    <s v="Chicago"/>
    <s v="Illinois"/>
    <n v="60610"/>
    <x v="2"/>
    <s v="OFF-PA-10000533"/>
    <x v="1"/>
    <s v="Paper"/>
    <s v="Southworth Parchment Paper &amp; Envelopes"/>
    <n v="15.696"/>
    <n v="2"/>
    <n v="0.2"/>
    <n v="3.45"/>
    <n v="1"/>
    <x v="7"/>
    <n v="4"/>
    <x v="7"/>
  </r>
  <r>
    <n v="4160"/>
    <s v="US-2017-164588"/>
    <d v="2017-04-16T00:00:00"/>
    <d v="2017-04-23T00:00:00"/>
    <s v="Standard Class"/>
    <s v="AP-10915"/>
    <s v="Arthur Prichep"/>
    <s v="Consumer"/>
    <s v="United States"/>
    <s v="Columbus"/>
    <s v="Georgia"/>
    <n v="31907"/>
    <x v="0"/>
    <s v="OFF-AR-10003056"/>
    <x v="1"/>
    <s v="Art"/>
    <s v="Newell 341"/>
    <n v="12.84"/>
    <n v="1"/>
    <n v="0.1"/>
    <n v="4.24"/>
    <n v="1"/>
    <x v="25"/>
    <n v="2"/>
    <x v="25"/>
  </r>
  <r>
    <n v="4161"/>
    <s v="CA-2018-115546"/>
    <d v="2018-05-14T00:00:00"/>
    <d v="2018-05-18T00:00:00"/>
    <s v="Standard Class"/>
    <s v="AH-10465"/>
    <s v="Amy Hunt"/>
    <s v="Consumer"/>
    <s v="United States"/>
    <s v="New York City"/>
    <s v="New York"/>
    <n v="10035"/>
    <x v="3"/>
    <s v="TEC-PH-10002834"/>
    <x v="2"/>
    <s v="Phones"/>
    <s v="Google Nexus 5"/>
    <n v="539.97"/>
    <n v="1"/>
    <n v="0.3"/>
    <n v="-102.59"/>
    <n v="2"/>
    <x v="24"/>
    <n v="2"/>
    <x v="24"/>
  </r>
  <r>
    <n v="4162"/>
    <s v="CA-2018-115546"/>
    <d v="2018-05-14T00:00:00"/>
    <d v="2018-05-18T00:00:00"/>
    <s v="Standard Class"/>
    <s v="AH-10465"/>
    <s v="Amy Hunt"/>
    <s v="Consumer"/>
    <s v="United States"/>
    <s v="New York City"/>
    <s v="New York"/>
    <n v="10035"/>
    <x v="3"/>
    <s v="OFF-ST-10002214"/>
    <x v="1"/>
    <s v="Storage"/>
    <s v="X-Rack File for Hanging Folders"/>
    <n v="22.58"/>
    <n v="9"/>
    <n v="0.1"/>
    <n v="4.74"/>
    <n v="2"/>
    <x v="24"/>
    <n v="2"/>
    <x v="24"/>
  </r>
  <r>
    <n v="4163"/>
    <s v="CA-2016-163587"/>
    <d v="2016-03-14T00:00:00"/>
    <d v="2016-03-18T00:00:00"/>
    <s v="Standard Class"/>
    <s v="EP-13915"/>
    <s v="Emily Phan"/>
    <s v="Consumer"/>
    <s v="United States"/>
    <s v="Dover"/>
    <s v="New Hampshire"/>
    <n v="3820"/>
    <x v="3"/>
    <s v="OFF-LA-10004484"/>
    <x v="1"/>
    <s v="Labels"/>
    <s v="Avery 476"/>
    <n v="16.52"/>
    <n v="2"/>
    <n v="0.3"/>
    <n v="-2.97"/>
    <n v="2"/>
    <x v="29"/>
    <n v="1"/>
    <x v="29"/>
  </r>
  <r>
    <n v="4164"/>
    <s v="CA-2016-163587"/>
    <d v="2016-03-14T00:00:00"/>
    <d v="2016-03-18T00:00:00"/>
    <s v="Standard Class"/>
    <s v="EP-13915"/>
    <s v="Emily Phan"/>
    <s v="Consumer"/>
    <s v="United States"/>
    <s v="Dover"/>
    <s v="New Hampshire"/>
    <n v="3820"/>
    <x v="3"/>
    <s v="OFF-BI-10003091"/>
    <x v="1"/>
    <s v="Binders"/>
    <s v="GBC DocuBind TL200 Manual Binding Machine"/>
    <n v="671.94"/>
    <n v="9"/>
    <n v="0.1"/>
    <n v="141.11000000000001"/>
    <n v="2"/>
    <x v="29"/>
    <n v="1"/>
    <x v="29"/>
  </r>
  <r>
    <n v="4165"/>
    <s v="US-2018-106131"/>
    <d v="2018-01-14T00:00:00"/>
    <d v="2018-01-16T00:00:00"/>
    <s v="First Class"/>
    <s v="TP-21565"/>
    <s v="Tracy Poddar"/>
    <s v="Corporate"/>
    <s v="United States"/>
    <s v="Aurora"/>
    <s v="Colorado"/>
    <n v="80013"/>
    <x v="1"/>
    <s v="TEC-AC-10003027"/>
    <x v="2"/>
    <s v="Accessories"/>
    <s v="ImationÂ 8GB Mini TravelDrive USB 2.0Â Flash Drive"/>
    <n v="169.06399999999999"/>
    <n v="10"/>
    <n v="0"/>
    <n v="21.98"/>
    <n v="2"/>
    <x v="44"/>
    <n v="1"/>
    <x v="44"/>
  </r>
  <r>
    <n v="4166"/>
    <s v="US-2018-106131"/>
    <d v="2018-01-14T00:00:00"/>
    <d v="2018-01-16T00:00:00"/>
    <s v="First Class"/>
    <s v="TP-21565"/>
    <s v="Tracy Poddar"/>
    <s v="Corporate"/>
    <s v="United States"/>
    <s v="Aurora"/>
    <s v="Colorado"/>
    <n v="80013"/>
    <x v="1"/>
    <s v="OFF-ST-10003638"/>
    <x v="1"/>
    <s v="Storage"/>
    <s v="Mobile Personal File Cube"/>
    <n v="168.624"/>
    <n v="5"/>
    <n v="0"/>
    <n v="10.119999999999999"/>
    <n v="2"/>
    <x v="44"/>
    <n v="1"/>
    <x v="44"/>
  </r>
  <r>
    <n v="4167"/>
    <s v="CA-2016-160213"/>
    <d v="2016-03-08T00:00:00"/>
    <d v="2016-03-13T00:00:00"/>
    <s v="Standard Class"/>
    <s v="AR-10825"/>
    <s v="Anthony Rawles"/>
    <s v="Corporate"/>
    <s v="United States"/>
    <s v="Long Beach"/>
    <s v="New York"/>
    <n v="11561"/>
    <x v="3"/>
    <s v="OFF-PA-10003848"/>
    <x v="1"/>
    <s v="Paper"/>
    <s v="Xerox 1997"/>
    <n v="19.440000000000001"/>
    <n v="4"/>
    <n v="0.1"/>
    <n v="6.42"/>
    <n v="1"/>
    <x v="29"/>
    <n v="1"/>
    <x v="29"/>
  </r>
  <r>
    <n v="4168"/>
    <s v="CA-2015-157924"/>
    <d v="2015-10-11T00:00:00"/>
    <d v="2015-10-13T00:00:00"/>
    <s v="First Class"/>
    <s v="HA-14920"/>
    <s v="Helen Andreada"/>
    <s v="Consumer"/>
    <s v="United States"/>
    <s v="Pasadena"/>
    <s v="California"/>
    <n v="91104"/>
    <x v="1"/>
    <s v="OFF-ST-10002352"/>
    <x v="1"/>
    <s v="Storage"/>
    <s v="Iris Project Case"/>
    <n v="31.92"/>
    <n v="5"/>
    <n v="0"/>
    <n v="3.83"/>
    <n v="2"/>
    <x v="18"/>
    <n v="4"/>
    <x v="18"/>
  </r>
  <r>
    <n v="4169"/>
    <s v="CA-2015-157924"/>
    <d v="2015-10-11T00:00:00"/>
    <d v="2015-10-13T00:00:00"/>
    <s v="First Class"/>
    <s v="HA-14920"/>
    <s v="Helen Andreada"/>
    <s v="Consumer"/>
    <s v="United States"/>
    <s v="Pasadena"/>
    <s v="California"/>
    <n v="91104"/>
    <x v="1"/>
    <s v="FUR-CH-10000229"/>
    <x v="0"/>
    <s v="Chairs"/>
    <s v="Global Enterprise Series Seating High-Back Swivel/Tilt Chairs"/>
    <n v="433.56799999999998"/>
    <n v="7"/>
    <n v="0"/>
    <n v="21.68"/>
    <n v="2"/>
    <x v="18"/>
    <n v="4"/>
    <x v="18"/>
  </r>
  <r>
    <n v="4170"/>
    <s v="CA-2016-100216"/>
    <d v="2016-04-13T00:00:00"/>
    <d v="2016-04-14T00:00:00"/>
    <s v="First Class"/>
    <s v="HJ-14875"/>
    <s v="Heather Jas"/>
    <s v="Home Office"/>
    <s v="United States"/>
    <s v="Mesa"/>
    <s v="Arizona"/>
    <n v="85204"/>
    <x v="1"/>
    <s v="OFF-PA-10000788"/>
    <x v="1"/>
    <s v="Paper"/>
    <s v="Xerox 210"/>
    <n v="31.103999999999999"/>
    <n v="3"/>
    <n v="0"/>
    <n v="2.8"/>
    <n v="2"/>
    <x v="19"/>
    <n v="2"/>
    <x v="19"/>
  </r>
  <r>
    <n v="4171"/>
    <s v="CA-2016-100216"/>
    <d v="2016-04-13T00:00:00"/>
    <d v="2016-04-14T00:00:00"/>
    <s v="First Class"/>
    <s v="HJ-14875"/>
    <s v="Heather Jas"/>
    <s v="Home Office"/>
    <s v="United States"/>
    <s v="Mesa"/>
    <s v="Arizona"/>
    <n v="85204"/>
    <x v="1"/>
    <s v="OFF-PA-10002968"/>
    <x v="1"/>
    <s v="Paper"/>
    <s v="Xerox 1973"/>
    <n v="54.816000000000003"/>
    <n v="10"/>
    <n v="0.1"/>
    <n v="7.67"/>
    <n v="2"/>
    <x v="19"/>
    <n v="2"/>
    <x v="19"/>
  </r>
  <r>
    <n v="4172"/>
    <s v="CA-2018-100601"/>
    <d v="2018-11-16T00:00:00"/>
    <d v="2018-11-20T00:00:00"/>
    <s v="Standard Class"/>
    <s v="JK-15370"/>
    <s v="Jay Kimmel"/>
    <s v="Consumer"/>
    <s v="United States"/>
    <s v="Fresno"/>
    <s v="California"/>
    <n v="93727"/>
    <x v="1"/>
    <s v="OFF-ST-10002486"/>
    <x v="1"/>
    <s v="Storage"/>
    <s v="Eldon Shelf Savers Cubes and Bins"/>
    <n v="48.86"/>
    <n v="8"/>
    <n v="0.1"/>
    <n v="9.77"/>
    <n v="1"/>
    <x v="23"/>
    <n v="4"/>
    <x v="23"/>
  </r>
  <r>
    <n v="4173"/>
    <s v="CA-2017-152163"/>
    <d v="2017-07-01T00:00:00"/>
    <d v="2017-07-01T00:00:00"/>
    <s v="Same Day"/>
    <s v="JF-15355"/>
    <s v="Jay Fein"/>
    <s v="Consumer"/>
    <s v="United States"/>
    <s v="Columbia"/>
    <s v="South Carolina"/>
    <n v="29203"/>
    <x v="0"/>
    <s v="OFF-BI-10002215"/>
    <x v="1"/>
    <s v="Binders"/>
    <s v="Wilson Jones Hanging View Binder, White, 1&quot;"/>
    <n v="14.2"/>
    <n v="1"/>
    <n v="0.3"/>
    <n v="-3.41"/>
    <n v="3"/>
    <x v="16"/>
    <n v="3"/>
    <x v="16"/>
  </r>
  <r>
    <n v="4174"/>
    <s v="CA-2017-152163"/>
    <d v="2017-07-01T00:00:00"/>
    <d v="2017-07-01T00:00:00"/>
    <s v="Same Day"/>
    <s v="JF-15355"/>
    <s v="Jay Fein"/>
    <s v="Consumer"/>
    <s v="United States"/>
    <s v="Columbia"/>
    <s v="South Carolina"/>
    <n v="29203"/>
    <x v="0"/>
    <s v="OFF-PA-10000788"/>
    <x v="1"/>
    <s v="Paper"/>
    <s v="Xerox 210"/>
    <n v="12.96"/>
    <n v="1"/>
    <n v="0"/>
    <n v="3.5"/>
    <n v="3"/>
    <x v="16"/>
    <n v="3"/>
    <x v="16"/>
  </r>
  <r>
    <n v="4175"/>
    <s v="CA-2017-152163"/>
    <d v="2017-07-01T00:00:00"/>
    <d v="2017-07-01T00:00:00"/>
    <s v="Same Day"/>
    <s v="JF-15355"/>
    <s v="Jay Fein"/>
    <s v="Consumer"/>
    <s v="United States"/>
    <s v="Columbia"/>
    <s v="South Carolina"/>
    <n v="29203"/>
    <x v="0"/>
    <s v="OFF-BI-10003364"/>
    <x v="1"/>
    <s v="Binders"/>
    <s v="Binding Machine Supplies"/>
    <n v="58.34"/>
    <n v="5"/>
    <n v="0.1"/>
    <n v="14"/>
    <n v="3"/>
    <x v="16"/>
    <n v="3"/>
    <x v="16"/>
  </r>
  <r>
    <n v="4176"/>
    <s v="CA-2016-154340"/>
    <d v="2016-11-29T00:00:00"/>
    <d v="2016-11-30T00:00:00"/>
    <s v="First Class"/>
    <s v="EK-13795"/>
    <s v="Eileen Kiefer"/>
    <s v="Home Office"/>
    <s v="United States"/>
    <s v="Santa Ana"/>
    <s v="California"/>
    <n v="92704"/>
    <x v="1"/>
    <s v="OFF-AR-10003582"/>
    <x v="1"/>
    <s v="Art"/>
    <s v="Boston Electric Pencil Sharpener, Model 1818, Charcoal Black"/>
    <n v="56.3"/>
    <n v="2"/>
    <n v="0.1"/>
    <n v="5.07"/>
    <n v="1"/>
    <x v="6"/>
    <n v="4"/>
    <x v="6"/>
  </r>
  <r>
    <n v="4177"/>
    <s v="CA-2015-128846"/>
    <d v="2015-04-07T00:00:00"/>
    <d v="2015-04-12T00:00:00"/>
    <s v="Standard Class"/>
    <s v="RS-19765"/>
    <s v="Roland Schwarz"/>
    <s v="Corporate"/>
    <s v="United States"/>
    <s v="Columbia"/>
    <s v="South Carolina"/>
    <n v="29203"/>
    <x v="0"/>
    <s v="TEC-PH-10003273"/>
    <x v="2"/>
    <s v="Phones"/>
    <s v="AT&amp;T TR1909W"/>
    <n v="629.95000000000005"/>
    <n v="1"/>
    <n v="0"/>
    <n v="119.69"/>
    <n v="2"/>
    <x v="41"/>
    <n v="2"/>
    <x v="41"/>
  </r>
  <r>
    <n v="4178"/>
    <s v="CA-2015-128846"/>
    <d v="2015-04-07T00:00:00"/>
    <d v="2015-04-12T00:00:00"/>
    <s v="Standard Class"/>
    <s v="RS-19765"/>
    <s v="Roland Schwarz"/>
    <s v="Corporate"/>
    <s v="United States"/>
    <s v="Columbia"/>
    <s v="South Carolina"/>
    <n v="29203"/>
    <x v="0"/>
    <s v="OFF-PA-10000100"/>
    <x v="1"/>
    <s v="Paper"/>
    <s v="Xerox 1945"/>
    <n v="122.97"/>
    <n v="1"/>
    <n v="0"/>
    <n v="24.59"/>
    <n v="2"/>
    <x v="41"/>
    <n v="2"/>
    <x v="41"/>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n v="46.35"/>
    <n v="9"/>
    <n v="0"/>
    <n v="7.88"/>
    <n v="1"/>
    <x v="1"/>
    <n v="2"/>
    <x v="1"/>
  </r>
  <r>
    <n v="4180"/>
    <s v="US-2018-119039"/>
    <d v="2018-03-06T00:00:00"/>
    <d v="2018-03-10T00:00:00"/>
    <s v="Standard Class"/>
    <s v="BF-11170"/>
    <s v="Ben Ferrer"/>
    <s v="Home Office"/>
    <s v="United States"/>
    <s v="San Francisco"/>
    <s v="California"/>
    <n v="94109"/>
    <x v="1"/>
    <s v="OFF-BI-10004182"/>
    <x v="1"/>
    <s v="Binders"/>
    <s v="Economy Binders"/>
    <n v="14.976000000000001"/>
    <n v="6"/>
    <n v="0"/>
    <n v="4.49"/>
    <n v="1"/>
    <x v="42"/>
    <n v="1"/>
    <x v="42"/>
  </r>
  <r>
    <n v="4181"/>
    <s v="CA-2018-128426"/>
    <d v="2018-10-07T00:00:00"/>
    <d v="2018-10-11T00:00:00"/>
    <s v="Standard Class"/>
    <s v="JK-15730"/>
    <s v="Joe Kamberova"/>
    <s v="Consumer"/>
    <s v="United States"/>
    <s v="Houston"/>
    <s v="Texas"/>
    <n v="77036"/>
    <x v="2"/>
    <s v="OFF-BI-10000756"/>
    <x v="1"/>
    <s v="Binders"/>
    <s v="Storex DuraTech Recycled Plastic Frosted Binders"/>
    <n v="4.24"/>
    <n v="6"/>
    <n v="0.1"/>
    <n v="0.51"/>
    <n v="1"/>
    <x v="13"/>
    <n v="4"/>
    <x v="13"/>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n v="319.95999999999998"/>
    <n v="6"/>
    <n v="0"/>
    <n v="73.59"/>
    <n v="3"/>
    <x v="13"/>
    <n v="4"/>
    <x v="13"/>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n v="17.04"/>
    <n v="3"/>
    <n v="0.2"/>
    <n v="4.5999999999999996"/>
    <n v="3"/>
    <x v="13"/>
    <n v="4"/>
    <x v="13"/>
  </r>
  <r>
    <n v="4184"/>
    <s v="US-2018-136868"/>
    <d v="2018-10-06T00:00:00"/>
    <d v="2018-10-12T00:00:00"/>
    <s v="Standard Class"/>
    <s v="CR-12820"/>
    <s v="Cyra Reiten"/>
    <s v="Home Office"/>
    <s v="United States"/>
    <s v="New York City"/>
    <s v="New York"/>
    <n v="10035"/>
    <x v="3"/>
    <s v="OFF-ST-10000991"/>
    <x v="1"/>
    <s v="Storage"/>
    <s v="Space Solutions HD Industrial Steel Shelving."/>
    <n v="344.91"/>
    <n v="6"/>
    <n v="0.1"/>
    <n v="120.72"/>
    <n v="3"/>
    <x v="13"/>
    <n v="4"/>
    <x v="13"/>
  </r>
  <r>
    <n v="4185"/>
    <s v="CA-2017-143749"/>
    <d v="2017-12-05T00:00:00"/>
    <d v="2017-12-07T00:00:00"/>
    <s v="First Class"/>
    <s v="AG-10300"/>
    <s v="Aleksandra Gannaway"/>
    <s v="Corporate"/>
    <s v="United States"/>
    <s v="Franklin"/>
    <s v="Massachusetts"/>
    <n v="2038"/>
    <x v="3"/>
    <s v="FUR-BO-10002853"/>
    <x v="0"/>
    <s v="Bookcases"/>
    <s v="O'Sullivan 5-Shelf Heavy-Duty Bookcases"/>
    <n v="81.94"/>
    <n v="10"/>
    <n v="0.1"/>
    <n v="12.29"/>
    <n v="1"/>
    <x v="5"/>
    <n v="4"/>
    <x v="5"/>
  </r>
  <r>
    <n v="4186"/>
    <s v="CA-2017-111493"/>
    <d v="2017-10-21T00:00:00"/>
    <d v="2017-10-22T00:00:00"/>
    <s v="First Class"/>
    <s v="CM-12160"/>
    <s v="Charles McCrossin"/>
    <s v="Consumer"/>
    <s v="United States"/>
    <s v="Baltimore"/>
    <s v="Maryland"/>
    <n v="21215"/>
    <x v="3"/>
    <s v="TEC-AC-10004510"/>
    <x v="2"/>
    <s v="Accessories"/>
    <s v="Logitech Desktop MK120 Mouse and keyboard Combo"/>
    <n v="98.16"/>
    <n v="2"/>
    <n v="0"/>
    <n v="25.52"/>
    <n v="1"/>
    <x v="32"/>
    <n v="4"/>
    <x v="32"/>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n v="6.8739999999999997"/>
    <n v="2"/>
    <n v="0"/>
    <n v="1.03"/>
    <n v="3"/>
    <x v="24"/>
    <n v="2"/>
    <x v="24"/>
  </r>
  <r>
    <n v="4188"/>
    <s v="CA-2018-112536"/>
    <d v="2018-05-18T00:00:00"/>
    <d v="2018-05-23T00:00:00"/>
    <s v="Standard Class"/>
    <s v="SG-20890"/>
    <s v="Susan Gilcrest"/>
    <s v="Corporate"/>
    <s v="United States"/>
    <s v="Mcallen"/>
    <s v="Texas"/>
    <n v="78501"/>
    <x v="2"/>
    <s v="OFF-BI-10002571"/>
    <x v="1"/>
    <s v="Binders"/>
    <s v="Avery Framed View Binder, EZD Ring (Locking), Navy, 1 1/2&quot;"/>
    <n v="1.996"/>
    <n v="4"/>
    <n v="0.3"/>
    <n v="-0.12"/>
    <n v="3"/>
    <x v="24"/>
    <n v="2"/>
    <x v="24"/>
  </r>
  <r>
    <n v="4189"/>
    <s v="CA-2018-112536"/>
    <d v="2018-05-18T00:00:00"/>
    <d v="2018-05-23T00:00:00"/>
    <s v="Standard Class"/>
    <s v="SG-20890"/>
    <s v="Susan Gilcrest"/>
    <s v="Corporate"/>
    <s v="United States"/>
    <s v="Mcallen"/>
    <s v="Texas"/>
    <n v="78501"/>
    <x v="2"/>
    <s v="OFF-ST-10004835"/>
    <x v="1"/>
    <s v="Storage"/>
    <s v="Plastic Stacking Crates &amp; Casters"/>
    <n v="8.9280000000000008"/>
    <n v="5"/>
    <n v="0.3"/>
    <n v="-0.98"/>
    <n v="3"/>
    <x v="24"/>
    <n v="2"/>
    <x v="24"/>
  </r>
  <r>
    <n v="4190"/>
    <s v="CA-2017-157714"/>
    <d v="2017-09-26T00:00:00"/>
    <d v="2017-10-01T00:00:00"/>
    <s v="Second Class"/>
    <s v="CS-12175"/>
    <s v="Charles Sheldon"/>
    <s v="Corporate"/>
    <s v="United States"/>
    <s v="Iowa City"/>
    <s v="Iowa"/>
    <n v="52240"/>
    <x v="2"/>
    <s v="OFF-PA-10004022"/>
    <x v="1"/>
    <s v="Paper"/>
    <s v="Hammermill Color Copier Paper (28Lb. and 96 Bright)"/>
    <n v="9.99"/>
    <n v="9"/>
    <n v="0.1"/>
    <n v="1.4"/>
    <n v="1"/>
    <x v="21"/>
    <n v="3"/>
    <x v="21"/>
  </r>
  <r>
    <n v="4191"/>
    <s v="CA-2018-166709"/>
    <d v="2018-11-17T00:00:00"/>
    <d v="2018-11-22T00:00:00"/>
    <s v="Standard Class"/>
    <s v="HL-15040"/>
    <s v="Hunter Lopez"/>
    <s v="Consumer"/>
    <s v="United States"/>
    <s v="Newark"/>
    <s v="Delaware"/>
    <n v="19711"/>
    <x v="3"/>
    <s v="TEC-CO-10004722"/>
    <x v="2"/>
    <s v="Copiers"/>
    <s v="Canon imageCLASS 2200 Advanced Copier"/>
    <n v="10499.97"/>
    <n v="10"/>
    <n v="0.1"/>
    <n v="1680"/>
    <n v="1"/>
    <x v="23"/>
    <n v="4"/>
    <x v="23"/>
  </r>
  <r>
    <n v="4192"/>
    <s v="CA-2016-129392"/>
    <d v="2016-07-08T00:00:00"/>
    <d v="2016-07-08T00:00:00"/>
    <s v="Same Day"/>
    <s v="DM-13015"/>
    <s v="Darrin Martin"/>
    <s v="Consumer"/>
    <s v="United States"/>
    <s v="Houston"/>
    <s v="Texas"/>
    <n v="77070"/>
    <x v="2"/>
    <s v="OFF-PA-10004248"/>
    <x v="1"/>
    <s v="Paper"/>
    <s v="Xerox 1990"/>
    <n v="21.12"/>
    <n v="1"/>
    <n v="0.3"/>
    <n v="-3.59"/>
    <n v="1"/>
    <x v="38"/>
    <n v="3"/>
    <x v="38"/>
  </r>
  <r>
    <n v="4193"/>
    <s v="CA-2016-150875"/>
    <d v="2016-11-16T00:00:00"/>
    <d v="2016-11-20T00:00:00"/>
    <s v="Standard Class"/>
    <s v="HK-14890"/>
    <s v="Heather Kirkland"/>
    <s v="Corporate"/>
    <s v="United States"/>
    <s v="Boise"/>
    <s v="Idaho"/>
    <n v="83704"/>
    <x v="1"/>
    <s v="FUR-TA-10000577"/>
    <x v="0"/>
    <s v="Tables"/>
    <s v="Bretford CR4500 Series Slim Rectangular Table"/>
    <n v="696.42"/>
    <n v="2"/>
    <n v="0.2"/>
    <n v="104.46"/>
    <n v="2"/>
    <x v="6"/>
    <n v="4"/>
    <x v="6"/>
  </r>
  <r>
    <n v="4194"/>
    <s v="CA-2016-150875"/>
    <d v="2016-11-16T00:00:00"/>
    <d v="2016-11-20T00:00:00"/>
    <s v="Standard Class"/>
    <s v="HK-14890"/>
    <s v="Heather Kirkland"/>
    <s v="Corporate"/>
    <s v="United States"/>
    <s v="Boise"/>
    <s v="Idaho"/>
    <n v="83704"/>
    <x v="1"/>
    <s v="TEC-PH-10001254"/>
    <x v="2"/>
    <s v="Phones"/>
    <s v="Jabra BIZ 2300 Duo QD Duo CordedÂ Headset"/>
    <n v="304.77600000000001"/>
    <n v="8"/>
    <n v="0"/>
    <n v="60.96"/>
    <n v="2"/>
    <x v="6"/>
    <n v="4"/>
    <x v="6"/>
  </r>
  <r>
    <n v="4195"/>
    <s v="CA-2016-154200"/>
    <d v="2016-06-18T00:00:00"/>
    <d v="2016-06-22T00:00:00"/>
    <s v="Standard Class"/>
    <s v="BG-11740"/>
    <s v="Bruce Geld"/>
    <s v="Consumer"/>
    <s v="United States"/>
    <s v="San Diego"/>
    <s v="California"/>
    <n v="92105"/>
    <x v="1"/>
    <s v="OFF-AR-10001044"/>
    <x v="1"/>
    <s v="Art"/>
    <s v="BOSTON Ranger #55 Pencil Sharpener, Black"/>
    <n v="51.98"/>
    <n v="5"/>
    <n v="0.2"/>
    <n v="11.96"/>
    <n v="1"/>
    <x v="40"/>
    <n v="2"/>
    <x v="40"/>
  </r>
  <r>
    <n v="4196"/>
    <s v="CA-2017-124233"/>
    <d v="2017-04-08T00:00:00"/>
    <d v="2017-04-14T00:00:00"/>
    <s v="Standard Class"/>
    <s v="CK-12595"/>
    <s v="Clytie Kelty"/>
    <s v="Consumer"/>
    <s v="United States"/>
    <s v="Los Angeles"/>
    <s v="California"/>
    <n v="90032"/>
    <x v="1"/>
    <s v="FUR-FU-10002597"/>
    <x v="0"/>
    <s v="Furnishings"/>
    <s v="C-Line Magnetic Cubicle Keepers, Clear Polypropylene"/>
    <n v="24.7"/>
    <n v="9"/>
    <n v="0"/>
    <n v="3.46"/>
    <n v="1"/>
    <x v="25"/>
    <n v="2"/>
    <x v="25"/>
  </r>
  <r>
    <n v="4197"/>
    <s v="US-2016-134271"/>
    <d v="2016-04-18T00:00:00"/>
    <d v="2016-04-23T00:00:00"/>
    <s v="Second Class"/>
    <s v="RF-19735"/>
    <s v="Roland Fjeld"/>
    <s v="Consumer"/>
    <s v="United States"/>
    <s v="New York City"/>
    <s v="New York"/>
    <n v="10024"/>
    <x v="3"/>
    <s v="OFF-LA-10004093"/>
    <x v="1"/>
    <s v="Labels"/>
    <s v="Avery 486"/>
    <n v="21.93"/>
    <n v="5"/>
    <n v="0.1"/>
    <n v="1.54"/>
    <n v="1"/>
    <x v="19"/>
    <n v="2"/>
    <x v="19"/>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n v="394.81599999999997"/>
    <n v="6"/>
    <n v="0"/>
    <n v="130.29"/>
    <n v="2"/>
    <x v="5"/>
    <n v="4"/>
    <x v="5"/>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n v="18.192"/>
    <n v="1"/>
    <n v="0"/>
    <n v="4"/>
    <n v="2"/>
    <x v="5"/>
    <n v="4"/>
    <x v="5"/>
  </r>
  <r>
    <n v="4200"/>
    <s v="CA-2016-143105"/>
    <d v="2016-12-10T00:00:00"/>
    <d v="2016-12-10T00:00:00"/>
    <s v="Same Day"/>
    <s v="MA-17560"/>
    <s v="Matt Abelman"/>
    <s v="Home Office"/>
    <s v="United States"/>
    <s v="New York City"/>
    <s v="New York"/>
    <n v="10024"/>
    <x v="3"/>
    <s v="OFF-LA-10004093"/>
    <x v="1"/>
    <s v="Labels"/>
    <s v="Avery 486"/>
    <n v="7.31"/>
    <n v="9"/>
    <n v="0.2"/>
    <n v="1.75"/>
    <n v="4"/>
    <x v="14"/>
    <n v="4"/>
    <x v="14"/>
  </r>
  <r>
    <n v="4201"/>
    <s v="CA-2016-143105"/>
    <d v="2016-12-10T00:00:00"/>
    <d v="2016-12-10T00:00:00"/>
    <s v="Same Day"/>
    <s v="MA-17560"/>
    <s v="Matt Abelman"/>
    <s v="Home Office"/>
    <s v="United States"/>
    <s v="New York City"/>
    <s v="New York"/>
    <n v="10024"/>
    <x v="3"/>
    <s v="TEC-CO-10002095"/>
    <x v="2"/>
    <s v="Copiers"/>
    <s v="Hewlett Packard 610 Color Digital Copier / Printer"/>
    <n v="799.98400000000004"/>
    <n v="2"/>
    <n v="0"/>
    <n v="232"/>
    <n v="4"/>
    <x v="14"/>
    <n v="4"/>
    <x v="14"/>
  </r>
  <r>
    <n v="4202"/>
    <s v="CA-2016-143105"/>
    <d v="2016-12-10T00:00:00"/>
    <d v="2016-12-10T00:00:00"/>
    <s v="Same Day"/>
    <s v="MA-17560"/>
    <s v="Matt Abelman"/>
    <s v="Home Office"/>
    <s v="United States"/>
    <s v="New York City"/>
    <s v="New York"/>
    <n v="10024"/>
    <x v="3"/>
    <s v="OFF-PA-10002713"/>
    <x v="1"/>
    <s v="Paper"/>
    <s v="Adams Phone Message Book, 200 Message Capacity, 8 1/16â€ x 11â€"/>
    <n v="41.28"/>
    <n v="4"/>
    <n v="0"/>
    <n v="6.6"/>
    <n v="4"/>
    <x v="14"/>
    <n v="4"/>
    <x v="14"/>
  </r>
  <r>
    <n v="4203"/>
    <s v="CA-2016-143105"/>
    <d v="2016-12-10T00:00:00"/>
    <d v="2016-12-10T00:00:00"/>
    <s v="Same Day"/>
    <s v="MA-17560"/>
    <s v="Matt Abelman"/>
    <s v="Home Office"/>
    <s v="United States"/>
    <s v="New York City"/>
    <s v="New York"/>
    <n v="10024"/>
    <x v="3"/>
    <s v="OFF-PA-10002254"/>
    <x v="1"/>
    <s v="Paper"/>
    <s v="Xerox 1883"/>
    <n v="184.66"/>
    <n v="3"/>
    <n v="0.2"/>
    <n v="25.85"/>
    <n v="4"/>
    <x v="14"/>
    <n v="4"/>
    <x v="14"/>
  </r>
  <r>
    <n v="4204"/>
    <s v="CA-2015-145387"/>
    <d v="2015-10-31T00:00:00"/>
    <d v="2015-11-02T00:00:00"/>
    <s v="Second Class"/>
    <s v="AM-10705"/>
    <s v="Anne McFarland"/>
    <s v="Consumer"/>
    <s v="United States"/>
    <s v="Cranston"/>
    <s v="Rhode Island"/>
    <n v="2920"/>
    <x v="3"/>
    <s v="OFF-AR-10001683"/>
    <x v="1"/>
    <s v="Art"/>
    <s v="Lumber Crayons"/>
    <n v="49.25"/>
    <n v="2"/>
    <n v="0.2"/>
    <n v="2.46"/>
    <n v="7"/>
    <x v="18"/>
    <n v="4"/>
    <x v="18"/>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n v="10.16"/>
    <n v="2"/>
    <n v="0.3"/>
    <n v="-1.42"/>
    <n v="7"/>
    <x v="18"/>
    <n v="4"/>
    <x v="18"/>
  </r>
  <r>
    <n v="4206"/>
    <s v="CA-2015-145387"/>
    <d v="2015-10-31T00:00:00"/>
    <d v="2015-11-02T00:00:00"/>
    <s v="Second Class"/>
    <s v="AM-10705"/>
    <s v="Anne McFarland"/>
    <s v="Consumer"/>
    <s v="United States"/>
    <s v="Cranston"/>
    <s v="Rhode Island"/>
    <n v="2920"/>
    <x v="3"/>
    <s v="FUR-FU-10002364"/>
    <x v="0"/>
    <s v="Furnishings"/>
    <s v="Eldon Expressions Wood Desk Accessories, Oak"/>
    <n v="14.76"/>
    <n v="2"/>
    <n v="0.2"/>
    <n v="5.0199999999999996"/>
    <n v="7"/>
    <x v="18"/>
    <n v="4"/>
    <x v="18"/>
  </r>
  <r>
    <n v="4207"/>
    <s v="CA-2015-145387"/>
    <d v="2015-10-31T00:00:00"/>
    <d v="2015-11-02T00:00:00"/>
    <s v="Second Class"/>
    <s v="AM-10705"/>
    <s v="Anne McFarland"/>
    <s v="Consumer"/>
    <s v="United States"/>
    <s v="Cranston"/>
    <s v="Rhode Island"/>
    <n v="2920"/>
    <x v="3"/>
    <s v="OFF-BI-10004001"/>
    <x v="1"/>
    <s v="Binders"/>
    <s v="GBC Recycled VeloBinder Covers"/>
    <n v="34.08"/>
    <n v="8"/>
    <n v="0"/>
    <n v="2.04"/>
    <n v="7"/>
    <x v="18"/>
    <n v="4"/>
    <x v="18"/>
  </r>
  <r>
    <n v="4208"/>
    <s v="CA-2015-145387"/>
    <d v="2015-10-31T00:00:00"/>
    <d v="2015-11-02T00:00:00"/>
    <s v="Second Class"/>
    <s v="AM-10705"/>
    <s v="Anne McFarland"/>
    <s v="Consumer"/>
    <s v="United States"/>
    <s v="Cranston"/>
    <s v="Rhode Island"/>
    <n v="2920"/>
    <x v="3"/>
    <s v="FUR-FU-10000023"/>
    <x v="0"/>
    <s v="Furnishings"/>
    <s v="Eldon Wave Desk Accessories"/>
    <n v="17.670000000000002"/>
    <n v="9"/>
    <n v="0"/>
    <n v="6.18"/>
    <n v="7"/>
    <x v="18"/>
    <n v="4"/>
    <x v="18"/>
  </r>
  <r>
    <n v="4209"/>
    <s v="CA-2015-145387"/>
    <d v="2015-10-31T00:00:00"/>
    <d v="2015-11-02T00:00:00"/>
    <s v="Second Class"/>
    <s v="AM-10705"/>
    <s v="Anne McFarland"/>
    <s v="Consumer"/>
    <s v="United States"/>
    <s v="Cranston"/>
    <s v="Rhode Island"/>
    <n v="2920"/>
    <x v="3"/>
    <s v="FUR-CH-10002320"/>
    <x v="0"/>
    <s v="Chairs"/>
    <s v="Hon Pagoda Stacking Chairs"/>
    <n v="1604.9"/>
    <n v="4"/>
    <n v="0.3"/>
    <n v="-353.08"/>
    <n v="7"/>
    <x v="18"/>
    <n v="4"/>
    <x v="18"/>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n v="385.68599999999998"/>
    <n v="4"/>
    <n v="0"/>
    <n v="38.57"/>
    <n v="7"/>
    <x v="18"/>
    <n v="4"/>
    <x v="18"/>
  </r>
  <r>
    <n v="4211"/>
    <s v="CA-2018-109715"/>
    <d v="2018-12-09T00:00:00"/>
    <d v="2018-12-14T00:00:00"/>
    <s v="Standard Class"/>
    <s v="AH-10585"/>
    <s v="Angele Hood"/>
    <s v="Consumer"/>
    <s v="United States"/>
    <s v="Chicago"/>
    <s v="Illinois"/>
    <n v="60623"/>
    <x v="2"/>
    <s v="OFF-PA-10004965"/>
    <x v="1"/>
    <s v="Paper"/>
    <s v="Xerox 1921"/>
    <n v="15.984"/>
    <n v="1"/>
    <n v="0"/>
    <n v="0.8"/>
    <n v="1"/>
    <x v="22"/>
    <n v="4"/>
    <x v="22"/>
  </r>
  <r>
    <n v="4212"/>
    <s v="CA-2015-166457"/>
    <d v="2015-05-05T00:00:00"/>
    <d v="2015-05-09T00:00:00"/>
    <s v="Second Class"/>
    <s v="PF-19120"/>
    <s v="Peter Fuller"/>
    <s v="Consumer"/>
    <s v="United States"/>
    <s v="Richmond"/>
    <s v="Kentucky"/>
    <n v="40475"/>
    <x v="0"/>
    <s v="OFF-PA-10003016"/>
    <x v="1"/>
    <s v="Paper"/>
    <s v="Adams &quot;While You Were Out&quot; Message Pads"/>
    <n v="9.42"/>
    <n v="3"/>
    <n v="0.2"/>
    <n v="1.98"/>
    <n v="3"/>
    <x v="8"/>
    <n v="2"/>
    <x v="8"/>
  </r>
  <r>
    <n v="4213"/>
    <s v="CA-2015-166457"/>
    <d v="2015-05-05T00:00:00"/>
    <d v="2015-05-09T00:00:00"/>
    <s v="Second Class"/>
    <s v="PF-19120"/>
    <s v="Peter Fuller"/>
    <s v="Consumer"/>
    <s v="United States"/>
    <s v="Richmond"/>
    <s v="Kentucky"/>
    <n v="40475"/>
    <x v="0"/>
    <s v="OFF-AR-10003651"/>
    <x v="1"/>
    <s v="Art"/>
    <s v="Newell 350"/>
    <n v="6.56"/>
    <n v="4"/>
    <n v="0"/>
    <n v="1.57"/>
    <n v="3"/>
    <x v="8"/>
    <n v="2"/>
    <x v="8"/>
  </r>
  <r>
    <n v="4214"/>
    <s v="CA-2015-166457"/>
    <d v="2015-05-05T00:00:00"/>
    <d v="2015-05-09T00:00:00"/>
    <s v="Second Class"/>
    <s v="PF-19120"/>
    <s v="Peter Fuller"/>
    <s v="Consumer"/>
    <s v="United States"/>
    <s v="Richmond"/>
    <s v="Kentucky"/>
    <n v="40475"/>
    <x v="0"/>
    <s v="OFF-PA-10001363"/>
    <x v="1"/>
    <s v="Paper"/>
    <s v="Xerox 1933"/>
    <n v="24.56"/>
    <n v="4"/>
    <n v="0.1"/>
    <n v="1.47"/>
    <n v="3"/>
    <x v="8"/>
    <n v="2"/>
    <x v="8"/>
  </r>
  <r>
    <n v="4215"/>
    <s v="CA-2017-164637"/>
    <d v="2017-03-04T00:00:00"/>
    <d v="2017-03-08T00:00:00"/>
    <s v="Standard Class"/>
    <s v="RD-19480"/>
    <s v="Rick Duston"/>
    <s v="Consumer"/>
    <s v="United States"/>
    <s v="Mishawaka"/>
    <s v="Indiana"/>
    <n v="46544"/>
    <x v="2"/>
    <s v="OFF-BI-10003876"/>
    <x v="1"/>
    <s v="Binders"/>
    <s v="Green Canvas Binder for 8-1/2&quot; x 14&quot; Sheets"/>
    <n v="128.4"/>
    <n v="5"/>
    <n v="0.3"/>
    <n v="-20.54"/>
    <n v="1"/>
    <x v="17"/>
    <n v="1"/>
    <x v="17"/>
  </r>
  <r>
    <n v="4216"/>
    <s v="CA-2015-103590"/>
    <d v="2015-11-30T00:00:00"/>
    <d v="2015-12-04T00:00:00"/>
    <s v="Standard Class"/>
    <s v="JL-15505"/>
    <s v="Jeremy Lonsdale"/>
    <s v="Consumer"/>
    <s v="United States"/>
    <s v="Mount Vernon"/>
    <s v="New York"/>
    <n v="10550"/>
    <x v="3"/>
    <s v="OFF-EN-10004007"/>
    <x v="1"/>
    <s v="Envelopes"/>
    <s v="Park Ridge Embossed Executive Business Envelopes"/>
    <n v="62.28"/>
    <n v="9"/>
    <n v="0"/>
    <n v="4.9800000000000004"/>
    <n v="1"/>
    <x v="7"/>
    <n v="4"/>
    <x v="7"/>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n v="9.24"/>
    <n v="10"/>
    <n v="0.1"/>
    <n v="2.59"/>
    <n v="1"/>
    <x v="36"/>
    <n v="1"/>
    <x v="36"/>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n v="482.66399999999999"/>
    <n v="10"/>
    <n v="0.3"/>
    <n v="-62.75"/>
    <n v="2"/>
    <x v="4"/>
    <n v="2"/>
    <x v="4"/>
  </r>
  <r>
    <n v="4219"/>
    <s v="CA-2018-149881"/>
    <d v="2018-04-01T00:00:00"/>
    <d v="2018-04-03T00:00:00"/>
    <s v="First Class"/>
    <s v="NC-18535"/>
    <s v="Nick Crebassa"/>
    <s v="Corporate"/>
    <s v="United States"/>
    <s v="San Francisco"/>
    <s v="California"/>
    <n v="94110"/>
    <x v="1"/>
    <s v="TEC-MA-10000418"/>
    <x v="2"/>
    <s v="Machines"/>
    <s v="Cubify CubeX 3D Printer Double Head Print"/>
    <n v="4799.9840000000004"/>
    <n v="10"/>
    <n v="0.2"/>
    <n v="1679.99"/>
    <n v="2"/>
    <x v="4"/>
    <n v="2"/>
    <x v="4"/>
  </r>
  <r>
    <n v="4220"/>
    <s v="CA-2018-134565"/>
    <d v="2018-06-11T00:00:00"/>
    <d v="2018-06-13T00:00:00"/>
    <s v="Second Class"/>
    <s v="TB-21400"/>
    <s v="Tom Boeckenhauer"/>
    <s v="Consumer"/>
    <s v="United States"/>
    <s v="Seattle"/>
    <s v="Washington"/>
    <n v="98103"/>
    <x v="1"/>
    <s v="OFF-PA-10004243"/>
    <x v="1"/>
    <s v="Paper"/>
    <s v="Xerox 1939"/>
    <n v="37.94"/>
    <n v="6"/>
    <n v="0.1"/>
    <n v="12.14"/>
    <n v="5"/>
    <x v="27"/>
    <n v="2"/>
    <x v="27"/>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n v="18.288"/>
    <n v="6"/>
    <n v="0.3"/>
    <n v="-5.12"/>
    <n v="5"/>
    <x v="27"/>
    <n v="2"/>
    <x v="27"/>
  </r>
  <r>
    <n v="4222"/>
    <s v="CA-2018-134565"/>
    <d v="2018-06-11T00:00:00"/>
    <d v="2018-06-13T00:00:00"/>
    <s v="Second Class"/>
    <s v="TB-21400"/>
    <s v="Tom Boeckenhauer"/>
    <s v="Consumer"/>
    <s v="United States"/>
    <s v="Seattle"/>
    <s v="Washington"/>
    <n v="98103"/>
    <x v="1"/>
    <s v="TEC-MA-10001570"/>
    <x v="2"/>
    <s v="Machines"/>
    <s v="Cisco Desktop Collaboration Experience DX650 IP Video Phone"/>
    <n v="385.8"/>
    <n v="2"/>
    <n v="0"/>
    <n v="23.15"/>
    <n v="5"/>
    <x v="27"/>
    <n v="2"/>
    <x v="27"/>
  </r>
  <r>
    <n v="4223"/>
    <s v="CA-2018-134565"/>
    <d v="2018-06-11T00:00:00"/>
    <d v="2018-06-13T00:00:00"/>
    <s v="Second Class"/>
    <s v="TB-21400"/>
    <s v="Tom Boeckenhauer"/>
    <s v="Consumer"/>
    <s v="United States"/>
    <s v="Seattle"/>
    <s v="Washington"/>
    <n v="98103"/>
    <x v="1"/>
    <s v="OFF-ST-10004804"/>
    <x v="1"/>
    <s v="Storage"/>
    <s v="Belkin 19&quot; Vented Equipment Shelf, Black"/>
    <n v="102.96"/>
    <n v="1"/>
    <n v="0.2"/>
    <n v="35.01"/>
    <n v="5"/>
    <x v="27"/>
    <n v="2"/>
    <x v="27"/>
  </r>
  <r>
    <n v="4224"/>
    <s v="CA-2018-134565"/>
    <d v="2018-06-11T00:00:00"/>
    <d v="2018-06-13T00:00:00"/>
    <s v="Second Class"/>
    <s v="TB-21400"/>
    <s v="Tom Boeckenhauer"/>
    <s v="Consumer"/>
    <s v="United States"/>
    <s v="Seattle"/>
    <s v="Washington"/>
    <n v="98103"/>
    <x v="1"/>
    <s v="FUR-BO-10001519"/>
    <x v="0"/>
    <s v="Bookcases"/>
    <s v="O'Sullivan 3-Shelf Heavy-Duty Bookcases"/>
    <n v="174.42"/>
    <n v="10"/>
    <n v="0"/>
    <n v="12.21"/>
    <n v="5"/>
    <x v="27"/>
    <n v="2"/>
    <x v="27"/>
  </r>
  <r>
    <n v="4225"/>
    <s v="CA-2017-108644"/>
    <d v="2017-09-30T00:00:00"/>
    <d v="2017-10-03T00:00:00"/>
    <s v="First Class"/>
    <s v="SJ-20215"/>
    <s v="Sarah Jordon"/>
    <s v="Consumer"/>
    <s v="United States"/>
    <s v="Quincy"/>
    <s v="Illinois"/>
    <n v="62301"/>
    <x v="2"/>
    <s v="OFF-BI-10000343"/>
    <x v="1"/>
    <s v="Binders"/>
    <s v="Pressboard Covers with Storage Hooks, 9 1/2&quot; x 11&quot;, Light Blue"/>
    <n v="1.964"/>
    <n v="3"/>
    <n v="0.3"/>
    <n v="-0.35"/>
    <n v="1"/>
    <x v="21"/>
    <n v="3"/>
    <x v="21"/>
  </r>
  <r>
    <n v="4226"/>
    <s v="US-2015-102631"/>
    <d v="2015-12-13T00:00:00"/>
    <d v="2015-12-17T00:00:00"/>
    <s v="Standard Class"/>
    <s v="EB-13840"/>
    <s v="Ellis Ballard"/>
    <s v="Corporate"/>
    <s v="United States"/>
    <s v="Chicago"/>
    <s v="Illinois"/>
    <n v="60623"/>
    <x v="2"/>
    <s v="FUR-FU-10003930"/>
    <x v="0"/>
    <s v="Furnishings"/>
    <s v="Howard Miller 12-3/4 Diameter Accuwave DS  Wall Clock"/>
    <n v="94.427999999999997"/>
    <n v="6"/>
    <n v="0.3"/>
    <n v="-13.22"/>
    <n v="1"/>
    <x v="20"/>
    <n v="4"/>
    <x v="20"/>
  </r>
  <r>
    <n v="4227"/>
    <s v="CA-2018-120327"/>
    <d v="2018-11-11T00:00:00"/>
    <d v="2018-11-16T00:00:00"/>
    <s v="Standard Class"/>
    <s v="WB-21850"/>
    <s v="William Brown"/>
    <s v="Consumer"/>
    <s v="United States"/>
    <s v="Urbandale"/>
    <s v="Iowa"/>
    <n v="50322"/>
    <x v="2"/>
    <s v="OFF-FA-10004854"/>
    <x v="1"/>
    <s v="Fasteners"/>
    <s v="Vinyl Coated Wire Paper Clips in Organizer Box, 800/Box"/>
    <n v="45.92"/>
    <n v="1"/>
    <n v="0.2"/>
    <n v="11.48"/>
    <n v="1"/>
    <x v="23"/>
    <n v="4"/>
    <x v="23"/>
  </r>
  <r>
    <n v="4228"/>
    <s v="CA-2016-154970"/>
    <d v="2016-01-05T00:00:00"/>
    <d v="2016-01-10T00:00:00"/>
    <s v="Standard Class"/>
    <s v="SR-20740"/>
    <s v="Steven Roelle"/>
    <s v="Home Office"/>
    <s v="United States"/>
    <s v="Seattle"/>
    <s v="Washington"/>
    <n v="98103"/>
    <x v="1"/>
    <s v="FUR-CH-10003396"/>
    <x v="0"/>
    <s v="Chairs"/>
    <s v="Global Deluxe Steno Chair"/>
    <n v="61.584000000000003"/>
    <n v="5"/>
    <n v="0"/>
    <n v="16.010000000000002"/>
    <n v="1"/>
    <x v="26"/>
    <n v="1"/>
    <x v="26"/>
  </r>
  <r>
    <n v="4229"/>
    <s v="CA-2017-113803"/>
    <d v="2017-03-24T00:00:00"/>
    <d v="2017-03-26T00:00:00"/>
    <s v="First Class"/>
    <s v="VG-21805"/>
    <s v="Vivek Grady"/>
    <s v="Corporate"/>
    <s v="United States"/>
    <s v="Richmond"/>
    <s v="Indiana"/>
    <n v="47374"/>
    <x v="2"/>
    <s v="OFF-PA-10001994"/>
    <x v="1"/>
    <s v="Paper"/>
    <s v="Ink Jet Note and Greeting Cards, 8-1/2&quot; x 5-1/2&quot; Card Size"/>
    <n v="22.48"/>
    <n v="4"/>
    <n v="0.1"/>
    <n v="1.57"/>
    <n v="1"/>
    <x v="17"/>
    <n v="1"/>
    <x v="17"/>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n v="332.02800000000002"/>
    <n v="8"/>
    <n v="0.1"/>
    <n v="89.65"/>
    <n v="5"/>
    <x v="10"/>
    <n v="3"/>
    <x v="10"/>
  </r>
  <r>
    <n v="4231"/>
    <s v="CA-2018-100223"/>
    <d v="2018-07-05T00:00:00"/>
    <d v="2018-07-10T00:00:00"/>
    <s v="Standard Class"/>
    <s v="LS-16945"/>
    <s v="Linda Southworth"/>
    <s v="Corporate"/>
    <s v="United States"/>
    <s v="Dallas"/>
    <s v="Texas"/>
    <n v="75220"/>
    <x v="2"/>
    <s v="OFF-BI-10003429"/>
    <x v="1"/>
    <s v="Binders"/>
    <s v="Cardinal HOLDit! Binder Insert Strips,Extra Strips"/>
    <n v="11.394"/>
    <n v="5"/>
    <n v="0"/>
    <n v="0.8"/>
    <n v="5"/>
    <x v="10"/>
    <n v="3"/>
    <x v="10"/>
  </r>
  <r>
    <n v="4232"/>
    <s v="CA-2018-100223"/>
    <d v="2018-07-05T00:00:00"/>
    <d v="2018-07-10T00:00:00"/>
    <s v="Standard Class"/>
    <s v="LS-16945"/>
    <s v="Linda Southworth"/>
    <s v="Corporate"/>
    <s v="United States"/>
    <s v="Dallas"/>
    <s v="Texas"/>
    <n v="75220"/>
    <x v="2"/>
    <s v="OFF-PA-10000232"/>
    <x v="1"/>
    <s v="Paper"/>
    <s v="Xerox 1975"/>
    <n v="15.552"/>
    <n v="9"/>
    <n v="0.2"/>
    <n v="4.3499999999999996"/>
    <n v="5"/>
    <x v="10"/>
    <n v="3"/>
    <x v="10"/>
  </r>
  <r>
    <n v="4233"/>
    <s v="CA-2018-100223"/>
    <d v="2018-07-05T00:00:00"/>
    <d v="2018-07-10T00:00:00"/>
    <s v="Standard Class"/>
    <s v="LS-16945"/>
    <s v="Linda Southworth"/>
    <s v="Corporate"/>
    <s v="United States"/>
    <s v="Dallas"/>
    <s v="Texas"/>
    <n v="75220"/>
    <x v="2"/>
    <s v="OFF-PA-10002195"/>
    <x v="1"/>
    <s v="Paper"/>
    <s v="Xerox 1966"/>
    <n v="31.103999999999999"/>
    <n v="3"/>
    <n v="0.1"/>
    <n v="5.6"/>
    <n v="5"/>
    <x v="10"/>
    <n v="3"/>
    <x v="10"/>
  </r>
  <r>
    <n v="4234"/>
    <s v="CA-2018-100223"/>
    <d v="2018-07-05T00:00:00"/>
    <d v="2018-07-10T00:00:00"/>
    <s v="Standard Class"/>
    <s v="LS-16945"/>
    <s v="Linda Southworth"/>
    <s v="Corporate"/>
    <s v="United States"/>
    <s v="Dallas"/>
    <s v="Texas"/>
    <n v="75220"/>
    <x v="2"/>
    <s v="OFF-BI-10004492"/>
    <x v="1"/>
    <s v="Binders"/>
    <s v="Tuf-Vin Binders"/>
    <n v="6.3159999999999998"/>
    <n v="3"/>
    <n v="0.3"/>
    <n v="-2.02"/>
    <n v="5"/>
    <x v="10"/>
    <n v="3"/>
    <x v="10"/>
  </r>
  <r>
    <n v="4235"/>
    <s v="CA-2015-168823"/>
    <d v="2015-09-21T00:00:00"/>
    <d v="2015-09-24T00:00:00"/>
    <s v="First Class"/>
    <s v="MA-17560"/>
    <s v="Matt Abelman"/>
    <s v="Home Office"/>
    <s v="United States"/>
    <s v="Philadelphia"/>
    <s v="Pennsylvania"/>
    <n v="19143"/>
    <x v="3"/>
    <s v="OFF-PA-10004000"/>
    <x v="1"/>
    <s v="Paper"/>
    <s v="While You Were Out Pads, 50 per Pad, 4 x 5 1/4, Green Cycle"/>
    <n v="11.352"/>
    <n v="1"/>
    <n v="0.3"/>
    <n v="-3.63"/>
    <n v="2"/>
    <x v="30"/>
    <n v="3"/>
    <x v="30"/>
  </r>
  <r>
    <n v="4236"/>
    <s v="CA-2015-168823"/>
    <d v="2015-09-21T00:00:00"/>
    <d v="2015-09-24T00:00:00"/>
    <s v="First Class"/>
    <s v="MA-17560"/>
    <s v="Matt Abelman"/>
    <s v="Home Office"/>
    <s v="United States"/>
    <s v="Philadelphia"/>
    <s v="Pennsylvania"/>
    <n v="19143"/>
    <x v="3"/>
    <s v="OFF-LA-10004425"/>
    <x v="1"/>
    <s v="Labels"/>
    <s v="Staple-on labels"/>
    <n v="20.808"/>
    <n v="7"/>
    <n v="0.1"/>
    <n v="6.87"/>
    <n v="2"/>
    <x v="30"/>
    <n v="3"/>
    <x v="30"/>
  </r>
  <r>
    <n v="4237"/>
    <s v="CA-2017-162404"/>
    <d v="2017-07-23T00:00:00"/>
    <d v="2017-07-27T00:00:00"/>
    <s v="Standard Class"/>
    <s v="NF-18475"/>
    <s v="Neil FranzÃ¶sisch"/>
    <s v="Home Office"/>
    <s v="United States"/>
    <s v="Rockford"/>
    <s v="Illinois"/>
    <n v="61107"/>
    <x v="2"/>
    <s v="OFF-BI-10000948"/>
    <x v="1"/>
    <s v="Binders"/>
    <s v="GBC Laser Imprintable Binding System Covers, Desert Sand"/>
    <n v="11.416"/>
    <n v="7"/>
    <n v="0.1"/>
    <n v="1.26"/>
    <n v="1"/>
    <x v="16"/>
    <n v="3"/>
    <x v="16"/>
  </r>
  <r>
    <n v="4238"/>
    <s v="CA-2018-104024"/>
    <d v="2018-08-29T00:00:00"/>
    <d v="2018-09-03T00:00:00"/>
    <s v="Second Class"/>
    <s v="MD-17860"/>
    <s v="Michael Dominguez"/>
    <s v="Corporate"/>
    <s v="United States"/>
    <s v="Philadelphia"/>
    <s v="Pennsylvania"/>
    <n v="19134"/>
    <x v="3"/>
    <s v="OFF-AR-10001972"/>
    <x v="1"/>
    <s v="Art"/>
    <s v="Newell 323"/>
    <n v="9.4079999999999995"/>
    <n v="4"/>
    <n v="0.1"/>
    <n v="3.1"/>
    <n v="1"/>
    <x v="43"/>
    <n v="3"/>
    <x v="43"/>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n v="19.829999999999998"/>
    <n v="6"/>
    <n v="0.1"/>
    <n v="2.78"/>
    <n v="1"/>
    <x v="42"/>
    <n v="1"/>
    <x v="42"/>
  </r>
  <r>
    <n v="4240"/>
    <s v="CA-2018-158673"/>
    <d v="2018-12-29T00:00:00"/>
    <d v="2019-01-04T00:00:00"/>
    <s v="Standard Class"/>
    <s v="KB-16600"/>
    <s v="Ken Brennan"/>
    <s v="Corporate"/>
    <s v="United States"/>
    <s v="Grand Rapids"/>
    <s v="Michigan"/>
    <n v="49505"/>
    <x v="2"/>
    <s v="OFF-PA-10000994"/>
    <x v="1"/>
    <s v="Paper"/>
    <s v="Xerox 1915"/>
    <n v="209.7"/>
    <n v="8"/>
    <n v="0.1"/>
    <n v="16.78"/>
    <n v="1"/>
    <x v="22"/>
    <n v="4"/>
    <x v="22"/>
  </r>
  <r>
    <n v="4241"/>
    <s v="CA-2015-133704"/>
    <d v="2015-09-20T00:00:00"/>
    <d v="2015-09-26T00:00:00"/>
    <s v="Standard Class"/>
    <s v="MA-17995"/>
    <s v="Michelle Arnett"/>
    <s v="Home Office"/>
    <s v="United States"/>
    <s v="Los Angeles"/>
    <s v="California"/>
    <n v="90004"/>
    <x v="1"/>
    <s v="OFF-AP-10001366"/>
    <x v="1"/>
    <s v="Appliances"/>
    <s v="Staple holder"/>
    <n v="43.92"/>
    <n v="9"/>
    <n v="0.2"/>
    <n v="5.71"/>
    <n v="2"/>
    <x v="30"/>
    <n v="3"/>
    <x v="30"/>
  </r>
  <r>
    <n v="4242"/>
    <s v="CA-2015-133704"/>
    <d v="2015-09-20T00:00:00"/>
    <d v="2015-09-26T00:00:00"/>
    <s v="Standard Class"/>
    <s v="MA-17995"/>
    <s v="Michelle Arnett"/>
    <s v="Home Office"/>
    <s v="United States"/>
    <s v="Los Angeles"/>
    <s v="California"/>
    <n v="90004"/>
    <x v="1"/>
    <s v="OFF-BI-10001636"/>
    <x v="1"/>
    <s v="Binders"/>
    <s v="Ibico Plastic and Wire Spiral Binding Combs"/>
    <n v="20.231999999999999"/>
    <n v="9"/>
    <n v="0.3"/>
    <n v="-3.44"/>
    <n v="2"/>
    <x v="30"/>
    <n v="3"/>
    <x v="30"/>
  </r>
  <r>
    <n v="4243"/>
    <s v="CA-2017-159142"/>
    <d v="2017-04-04T00:00:00"/>
    <d v="2017-04-05T00:00:00"/>
    <s v="First Class"/>
    <s v="ME-17320"/>
    <s v="Maria Etezadi"/>
    <s v="Home Office"/>
    <s v="United States"/>
    <s v="Springfield"/>
    <s v="Virginia"/>
    <n v="22153"/>
    <x v="0"/>
    <s v="TEC-PH-10001448"/>
    <x v="2"/>
    <s v="Phones"/>
    <s v="Anker Astro 15000mAh USB Portable Charger"/>
    <n v="149.97"/>
    <n v="2"/>
    <n v="0.3"/>
    <n v="-22.5"/>
    <n v="2"/>
    <x v="25"/>
    <n v="2"/>
    <x v="25"/>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n v="27.81"/>
    <n v="5"/>
    <n v="0.2"/>
    <n v="7.79"/>
    <n v="2"/>
    <x v="25"/>
    <n v="2"/>
    <x v="25"/>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n v="66.3"/>
    <n v="10"/>
    <n v="0"/>
    <n v="21.88"/>
    <n v="1"/>
    <x v="34"/>
    <n v="1"/>
    <x v="34"/>
  </r>
  <r>
    <n v="4246"/>
    <s v="CA-2018-117702"/>
    <d v="2018-11-28T00:00:00"/>
    <d v="2018-12-04T00:00:00"/>
    <s v="Standard Class"/>
    <s v="LS-16975"/>
    <s v="Lindsay Shagiari"/>
    <s v="Home Office"/>
    <s v="United States"/>
    <s v="Baltimore"/>
    <s v="Maryland"/>
    <n v="21215"/>
    <x v="3"/>
    <s v="OFF-AR-10004582"/>
    <x v="1"/>
    <s v="Art"/>
    <s v="BIC Brite Liner Grip Highlighters"/>
    <n v="1.64"/>
    <n v="6"/>
    <n v="0.3"/>
    <n v="-0.08"/>
    <n v="3"/>
    <x v="23"/>
    <n v="4"/>
    <x v="23"/>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n v="1049.2"/>
    <n v="4"/>
    <n v="0"/>
    <n v="356.73"/>
    <n v="3"/>
    <x v="23"/>
    <n v="4"/>
    <x v="23"/>
  </r>
  <r>
    <n v="4248"/>
    <s v="CA-2018-117702"/>
    <d v="2018-11-28T00:00:00"/>
    <d v="2018-12-04T00:00:00"/>
    <s v="Standard Class"/>
    <s v="LS-16975"/>
    <s v="Lindsay Shagiari"/>
    <s v="Home Office"/>
    <s v="United States"/>
    <s v="Baltimore"/>
    <s v="Maryland"/>
    <n v="21215"/>
    <x v="3"/>
    <s v="FUR-FU-10004270"/>
    <x v="0"/>
    <s v="Furnishings"/>
    <s v="Eldon Image Series Desk Accessories, Burgundy"/>
    <n v="20.9"/>
    <n v="10"/>
    <n v="0"/>
    <n v="6.9"/>
    <n v="3"/>
    <x v="23"/>
    <n v="4"/>
    <x v="23"/>
  </r>
  <r>
    <n v="4249"/>
    <s v="CA-2017-157336"/>
    <d v="2017-12-01T00:00:00"/>
    <d v="2017-12-05T00:00:00"/>
    <s v="Second Class"/>
    <s v="SJ-20500"/>
    <s v="Shirley Jackson"/>
    <s v="Consumer"/>
    <s v="United States"/>
    <s v="Fairfield"/>
    <s v="Connecticut"/>
    <n v="6824"/>
    <x v="3"/>
    <s v="OFF-BI-10004236"/>
    <x v="1"/>
    <s v="Binders"/>
    <s v="XtraLife ClearVue Slant-D Ring Binder, White, 3&quot;"/>
    <n v="88.08"/>
    <n v="2"/>
    <n v="0"/>
    <n v="4.4000000000000004"/>
    <n v="2"/>
    <x v="5"/>
    <n v="4"/>
    <x v="5"/>
  </r>
  <r>
    <n v="4250"/>
    <s v="CA-2017-157336"/>
    <d v="2017-12-01T00:00:00"/>
    <d v="2017-12-05T00:00:00"/>
    <s v="Second Class"/>
    <s v="SJ-20500"/>
    <s v="Shirley Jackson"/>
    <s v="Consumer"/>
    <s v="United States"/>
    <s v="Fairfield"/>
    <s v="Connecticut"/>
    <n v="6824"/>
    <x v="3"/>
    <s v="FUR-CH-10004997"/>
    <x v="0"/>
    <s v="Chairs"/>
    <s v="Hon Every-Day Series Multi-Task Chairs"/>
    <n v="751.92"/>
    <n v="2"/>
    <n v="0.1"/>
    <n v="225.58"/>
    <n v="2"/>
    <x v="5"/>
    <n v="4"/>
    <x v="5"/>
  </r>
  <r>
    <n v="4251"/>
    <s v="CA-2015-168130"/>
    <d v="2015-09-19T00:00:00"/>
    <d v="2015-09-19T00:00:00"/>
    <s v="Same Day"/>
    <s v="BS-11365"/>
    <s v="Bill Shonely"/>
    <s v="Corporate"/>
    <s v="United States"/>
    <s v="New York City"/>
    <s v="New York"/>
    <n v="10011"/>
    <x v="3"/>
    <s v="FUR-CH-10000988"/>
    <x v="0"/>
    <s v="Chairs"/>
    <s v="Hon Olson Stacker Stools"/>
    <n v="887.10299999999995"/>
    <n v="3"/>
    <n v="0"/>
    <n v="283.87"/>
    <n v="1"/>
    <x v="30"/>
    <n v="3"/>
    <x v="30"/>
  </r>
  <r>
    <n v="4252"/>
    <s v="CA-2016-155068"/>
    <d v="2016-10-23T00:00:00"/>
    <d v="2016-10-23T00:00:00"/>
    <s v="Same Day"/>
    <s v="RA-19285"/>
    <s v="Ralph Arnett"/>
    <s v="Consumer"/>
    <s v="United States"/>
    <s v="Lakeland"/>
    <s v="Florida"/>
    <n v="33801"/>
    <x v="0"/>
    <s v="TEC-PH-10004897"/>
    <x v="2"/>
    <s v="Phones"/>
    <s v="Mediabridge Sport Armband iPhone 5s"/>
    <n v="55.944000000000003"/>
    <n v="7"/>
    <n v="0"/>
    <n v="2.8"/>
    <n v="3"/>
    <x v="2"/>
    <n v="4"/>
    <x v="2"/>
  </r>
  <r>
    <n v="4253"/>
    <s v="CA-2016-155068"/>
    <d v="2016-10-23T00:00:00"/>
    <d v="2016-10-23T00:00:00"/>
    <s v="Same Day"/>
    <s v="RA-19285"/>
    <s v="Ralph Arnett"/>
    <s v="Consumer"/>
    <s v="United States"/>
    <s v="Lakeland"/>
    <s v="Florida"/>
    <n v="33801"/>
    <x v="0"/>
    <s v="OFF-AR-10002656"/>
    <x v="1"/>
    <s v="Art"/>
    <s v="Sanford Liquid Accent Highlighters"/>
    <n v="10.688000000000001"/>
    <n v="9"/>
    <n v="0.3"/>
    <n v="-0.75"/>
    <n v="3"/>
    <x v="2"/>
    <n v="4"/>
    <x v="2"/>
  </r>
  <r>
    <n v="4254"/>
    <s v="CA-2016-155068"/>
    <d v="2016-10-23T00:00:00"/>
    <d v="2016-10-23T00:00:00"/>
    <s v="Same Day"/>
    <s v="RA-19285"/>
    <s v="Ralph Arnett"/>
    <s v="Consumer"/>
    <s v="United States"/>
    <s v="Lakeland"/>
    <s v="Florida"/>
    <n v="33801"/>
    <x v="0"/>
    <s v="TEC-PH-10004924"/>
    <x v="2"/>
    <s v="Phones"/>
    <s v="SKILCRAFT Telephone Shoulder Rest, 2&quot; x 6.5&quot; x 2.5&quot;, Black"/>
    <n v="11.824"/>
    <n v="2"/>
    <n v="0.2"/>
    <n v="2.36"/>
    <n v="3"/>
    <x v="2"/>
    <n v="4"/>
    <x v="2"/>
  </r>
  <r>
    <n v="4255"/>
    <s v="CA-2018-163160"/>
    <d v="2018-10-13T00:00:00"/>
    <d v="2018-10-16T00:00:00"/>
    <s v="First Class"/>
    <s v="TS-21610"/>
    <s v="Troy Staebel"/>
    <s v="Consumer"/>
    <s v="United States"/>
    <s v="Freeport"/>
    <s v="Illinois"/>
    <n v="61032"/>
    <x v="2"/>
    <s v="OFF-PA-10003127"/>
    <x v="1"/>
    <s v="Paper"/>
    <s v="Easy-staple paper"/>
    <n v="63.311999999999998"/>
    <n v="1"/>
    <n v="0.2"/>
    <n v="17.73"/>
    <n v="3"/>
    <x v="13"/>
    <n v="4"/>
    <x v="13"/>
  </r>
  <r>
    <n v="4256"/>
    <s v="CA-2018-163160"/>
    <d v="2018-10-13T00:00:00"/>
    <d v="2018-10-16T00:00:00"/>
    <s v="First Class"/>
    <s v="TS-21610"/>
    <s v="Troy Staebel"/>
    <s v="Consumer"/>
    <s v="United States"/>
    <s v="Freeport"/>
    <s v="Illinois"/>
    <n v="61032"/>
    <x v="2"/>
    <s v="OFF-BI-10000778"/>
    <x v="1"/>
    <s v="Binders"/>
    <s v="GBC VeloBinder Electric Binding Machine"/>
    <n v="96.784000000000006"/>
    <n v="2"/>
    <n v="0.3"/>
    <n v="-4.84"/>
    <n v="3"/>
    <x v="13"/>
    <n v="4"/>
    <x v="13"/>
  </r>
  <r>
    <n v="4257"/>
    <s v="CA-2018-163160"/>
    <d v="2018-10-13T00:00:00"/>
    <d v="2018-10-16T00:00:00"/>
    <s v="First Class"/>
    <s v="TS-21610"/>
    <s v="Troy Staebel"/>
    <s v="Consumer"/>
    <s v="United States"/>
    <s v="Freeport"/>
    <s v="Illinois"/>
    <n v="61032"/>
    <x v="2"/>
    <s v="FUR-FU-10001424"/>
    <x v="0"/>
    <s v="Furnishings"/>
    <s v="Dax Clear Box Frame"/>
    <n v="10.476000000000001"/>
    <n v="8"/>
    <n v="0.2"/>
    <n v="0.73"/>
    <n v="3"/>
    <x v="13"/>
    <n v="4"/>
    <x v="13"/>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n v="10"/>
    <n v="0"/>
    <n v="3.22"/>
    <n v="1"/>
    <x v="11"/>
    <n v="3"/>
    <x v="11"/>
  </r>
  <r>
    <n v="4259"/>
    <s v="CA-2017-124793"/>
    <d v="2017-03-14T00:00:00"/>
    <d v="2017-03-16T00:00:00"/>
    <s v="First Class"/>
    <s v="MM-18280"/>
    <s v="Muhammed MacIntyre"/>
    <s v="Corporate"/>
    <s v="United States"/>
    <s v="Seattle"/>
    <s v="Washington"/>
    <n v="98103"/>
    <x v="1"/>
    <s v="FUR-CH-10002880"/>
    <x v="0"/>
    <s v="Chairs"/>
    <s v="Global High-Back Leather Tilter, Burgundy"/>
    <n v="196.78399999999999"/>
    <n v="5"/>
    <n v="0"/>
    <n v="31.49"/>
    <n v="1"/>
    <x v="17"/>
    <n v="1"/>
    <x v="17"/>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n v="47.98"/>
    <n v="4"/>
    <n v="0.3"/>
    <n v="-9.1199999999999992"/>
    <n v="1"/>
    <x v="13"/>
    <n v="4"/>
    <x v="13"/>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n v="13.05"/>
    <n v="10"/>
    <n v="0"/>
    <n v="1.44"/>
    <n v="1"/>
    <x v="13"/>
    <n v="4"/>
    <x v="13"/>
  </r>
  <r>
    <n v="4262"/>
    <s v="CA-2018-158344"/>
    <d v="2018-08-07T00:00:00"/>
    <d v="2018-08-11T00:00:00"/>
    <s v="Standard Class"/>
    <s v="CC-12475"/>
    <s v="Cindy Chapman"/>
    <s v="Consumer"/>
    <s v="United States"/>
    <s v="Moorhead"/>
    <s v="Minnesota"/>
    <n v="56560"/>
    <x v="2"/>
    <s v="TEC-AC-10002006"/>
    <x v="2"/>
    <s v="Accessories"/>
    <s v="Memorex Micro Travel Drive 16 GB"/>
    <n v="63.96"/>
    <n v="9"/>
    <n v="0"/>
    <n v="3.2"/>
    <n v="1"/>
    <x v="43"/>
    <n v="3"/>
    <x v="43"/>
  </r>
  <r>
    <n v="4263"/>
    <s v="CA-2018-123351"/>
    <d v="2018-09-21T00:00:00"/>
    <d v="2018-09-25T00:00:00"/>
    <s v="Standard Class"/>
    <s v="KT-16480"/>
    <s v="Kean Thornton"/>
    <s v="Consumer"/>
    <s v="United States"/>
    <s v="Columbus"/>
    <s v="Georgia"/>
    <n v="31907"/>
    <x v="0"/>
    <s v="OFF-AP-10001242"/>
    <x v="1"/>
    <s v="Appliances"/>
    <s v="APC 7 Outlet Network SurgeArrest Surge Protector"/>
    <n v="80.48"/>
    <n v="9"/>
    <n v="0.2"/>
    <n v="23.34"/>
    <n v="1"/>
    <x v="15"/>
    <n v="3"/>
    <x v="15"/>
  </r>
  <r>
    <n v="4264"/>
    <s v="CA-2018-110429"/>
    <d v="2018-11-03T00:00:00"/>
    <d v="2018-11-08T00:00:00"/>
    <s v="Standard Class"/>
    <s v="DM-13015"/>
    <s v="Darrin Martin"/>
    <s v="Consumer"/>
    <s v="United States"/>
    <s v="Philadelphia"/>
    <s v="Pennsylvania"/>
    <n v="19143"/>
    <x v="3"/>
    <s v="OFF-BI-10000216"/>
    <x v="1"/>
    <s v="Binders"/>
    <s v="Mead 1st Gear 2&quot; Zipper Binder, Asst. Colors"/>
    <n v="11.673"/>
    <n v="5"/>
    <n v="0"/>
    <n v="2.2200000000000002"/>
    <n v="1"/>
    <x v="23"/>
    <n v="4"/>
    <x v="23"/>
  </r>
  <r>
    <n v="4265"/>
    <s v="US-2017-131611"/>
    <d v="2017-11-05T00:00:00"/>
    <d v="2017-11-09T00:00:00"/>
    <s v="Standard Class"/>
    <s v="EP-13915"/>
    <s v="Emily Phan"/>
    <s v="Consumer"/>
    <s v="United States"/>
    <s v="Houston"/>
    <s v="Texas"/>
    <n v="77036"/>
    <x v="2"/>
    <s v="FUR-TA-10002774"/>
    <x v="0"/>
    <s v="Tables"/>
    <s v="Laminate Occasional Tables"/>
    <n v="863.12800000000004"/>
    <n v="1"/>
    <n v="0.1"/>
    <n v="250.31"/>
    <n v="5"/>
    <x v="0"/>
    <n v="4"/>
    <x v="0"/>
  </r>
  <r>
    <n v="4266"/>
    <s v="US-2017-131611"/>
    <d v="2017-11-05T00:00:00"/>
    <d v="2017-11-09T00:00:00"/>
    <s v="Standard Class"/>
    <s v="EP-13915"/>
    <s v="Emily Phan"/>
    <s v="Consumer"/>
    <s v="United States"/>
    <s v="Houston"/>
    <s v="Texas"/>
    <n v="77036"/>
    <x v="2"/>
    <s v="OFF-BI-10004364"/>
    <x v="1"/>
    <s v="Binders"/>
    <s v="Storex Dura Pro Binders"/>
    <n v="3.5640000000000001"/>
    <n v="10"/>
    <n v="0.2"/>
    <n v="0.56999999999999995"/>
    <n v="5"/>
    <x v="0"/>
    <n v="4"/>
    <x v="0"/>
  </r>
  <r>
    <n v="4267"/>
    <s v="US-2017-131611"/>
    <d v="2017-11-05T00:00:00"/>
    <d v="2017-11-09T00:00:00"/>
    <s v="Standard Class"/>
    <s v="EP-13915"/>
    <s v="Emily Phan"/>
    <s v="Consumer"/>
    <s v="United States"/>
    <s v="Houston"/>
    <s v="Texas"/>
    <n v="77036"/>
    <x v="2"/>
    <s v="FUR-BO-10000780"/>
    <x v="0"/>
    <s v="Bookcases"/>
    <s v="O'Sullivan Plantations 2-Door Library in Landvery Oak"/>
    <n v="956.66480000000001"/>
    <n v="7"/>
    <n v="0.2"/>
    <n v="325.27"/>
    <n v="5"/>
    <x v="0"/>
    <n v="4"/>
    <x v="0"/>
  </r>
  <r>
    <n v="4268"/>
    <s v="US-2017-131611"/>
    <d v="2017-11-05T00:00:00"/>
    <d v="2017-11-09T00:00:00"/>
    <s v="Standard Class"/>
    <s v="EP-13915"/>
    <s v="Emily Phan"/>
    <s v="Consumer"/>
    <s v="United States"/>
    <s v="Houston"/>
    <s v="Texas"/>
    <n v="77036"/>
    <x v="2"/>
    <s v="OFF-BI-10001989"/>
    <x v="1"/>
    <s v="Binders"/>
    <s v="Premium Transparent Presentation Covers by GBC"/>
    <n v="12.587999999999999"/>
    <n v="4"/>
    <n v="0"/>
    <n v="1.76"/>
    <n v="5"/>
    <x v="0"/>
    <n v="4"/>
    <x v="0"/>
  </r>
  <r>
    <n v="4269"/>
    <s v="US-2017-131611"/>
    <d v="2017-11-05T00:00:00"/>
    <d v="2017-11-09T00:00:00"/>
    <s v="Standard Class"/>
    <s v="EP-13915"/>
    <s v="Emily Phan"/>
    <s v="Consumer"/>
    <s v="United States"/>
    <s v="Houston"/>
    <s v="Texas"/>
    <n v="77036"/>
    <x v="2"/>
    <s v="TEC-AC-10004001"/>
    <x v="2"/>
    <s v="Accessories"/>
    <s v="Logitech Wireless Headset H600 Over-The-Head Design"/>
    <n v="171.96"/>
    <n v="8"/>
    <n v="0.3"/>
    <n v="-10.32"/>
    <n v="5"/>
    <x v="0"/>
    <n v="4"/>
    <x v="0"/>
  </r>
  <r>
    <n v="4270"/>
    <s v="US-2018-124821"/>
    <d v="2018-06-25T00:00:00"/>
    <d v="2018-06-29T00:00:00"/>
    <s v="Second Class"/>
    <s v="AM-10705"/>
    <s v="Anne McFarland"/>
    <s v="Consumer"/>
    <s v="United States"/>
    <s v="Seattle"/>
    <s v="Washington"/>
    <n v="98115"/>
    <x v="1"/>
    <s v="FUR-TA-10000688"/>
    <x v="0"/>
    <s v="Tables"/>
    <s v="Chromcraft Bull-Nose Wood Round Conference Table Top, Wood Base"/>
    <n v="871.4"/>
    <n v="1"/>
    <n v="0.1"/>
    <n v="261.42"/>
    <n v="1"/>
    <x v="27"/>
    <n v="2"/>
    <x v="27"/>
  </r>
  <r>
    <n v="4271"/>
    <s v="CA-2016-166975"/>
    <d v="2016-11-26T00:00:00"/>
    <d v="2016-11-30T00:00:00"/>
    <s v="Standard Class"/>
    <s v="SH-20635"/>
    <s v="Stefanie Holloman"/>
    <s v="Corporate"/>
    <s v="United States"/>
    <s v="Jackson"/>
    <s v="Tennessee"/>
    <n v="38301"/>
    <x v="0"/>
    <s v="FUR-FU-10003930"/>
    <x v="0"/>
    <s v="Furnishings"/>
    <s v="Howard Miller 12-3/4 Diameter Accuwave DS  Wall Clock"/>
    <n v="692.47199999999998"/>
    <n v="4"/>
    <n v="0"/>
    <n v="103.87"/>
    <n v="1"/>
    <x v="6"/>
    <n v="4"/>
    <x v="6"/>
  </r>
  <r>
    <n v="4272"/>
    <s v="CA-2017-123806"/>
    <d v="2017-11-24T00:00:00"/>
    <d v="2017-11-27T00:00:00"/>
    <s v="Second Class"/>
    <s v="LA-16780"/>
    <s v="Laura Armstrong"/>
    <s v="Corporate"/>
    <s v="United States"/>
    <s v="Baltimore"/>
    <s v="Maryland"/>
    <n v="21215"/>
    <x v="3"/>
    <s v="FUR-FU-10000965"/>
    <x v="0"/>
    <s v="Furnishings"/>
    <s v="Howard Miller 11-1/2&quot; Diameter Ridgewood Wall Clock"/>
    <n v="207.76"/>
    <n v="1"/>
    <n v="0.2"/>
    <n v="33.24"/>
    <n v="1"/>
    <x v="0"/>
    <n v="4"/>
    <x v="0"/>
  </r>
  <r>
    <n v="4273"/>
    <s v="US-2018-158505"/>
    <d v="2018-07-21T00:00:00"/>
    <d v="2018-07-21T00:00:00"/>
    <s v="Same Day"/>
    <s v="SF-20200"/>
    <s v="Sarah Foster"/>
    <s v="Consumer"/>
    <s v="United States"/>
    <s v="Murray"/>
    <s v="Utah"/>
    <n v="84107"/>
    <x v="1"/>
    <s v="TEC-PH-10004071"/>
    <x v="2"/>
    <s v="Phones"/>
    <s v="PayAnywhere Card Reader"/>
    <n v="71.927999999999997"/>
    <n v="5"/>
    <n v="0"/>
    <n v="25.17"/>
    <n v="2"/>
    <x v="10"/>
    <n v="3"/>
    <x v="10"/>
  </r>
  <r>
    <n v="4274"/>
    <s v="US-2018-158505"/>
    <d v="2018-07-21T00:00:00"/>
    <d v="2018-07-21T00:00:00"/>
    <s v="Same Day"/>
    <s v="SF-20200"/>
    <s v="Sarah Foster"/>
    <s v="Consumer"/>
    <s v="United States"/>
    <s v="Murray"/>
    <s v="Utah"/>
    <n v="84107"/>
    <x v="1"/>
    <s v="OFF-AR-10001044"/>
    <x v="1"/>
    <s v="Art"/>
    <s v="BOSTON Ranger #55 Pencil Sharpener, Black"/>
    <n v="25.99"/>
    <n v="4"/>
    <n v="0"/>
    <n v="2.34"/>
    <n v="2"/>
    <x v="10"/>
    <n v="3"/>
    <x v="10"/>
  </r>
  <r>
    <n v="4275"/>
    <s v="CA-2016-142692"/>
    <d v="2016-10-23T00:00:00"/>
    <d v="2016-10-28T00:00:00"/>
    <s v="Standard Class"/>
    <s v="AG-10495"/>
    <s v="Andrew Gjertsen"/>
    <s v="Corporate"/>
    <s v="United States"/>
    <s v="Seattle"/>
    <s v="Washington"/>
    <n v="98105"/>
    <x v="1"/>
    <s v="OFF-BI-10004140"/>
    <x v="1"/>
    <s v="Binders"/>
    <s v="Avery Non-Stick Binders"/>
    <n v="3.5920000000000001"/>
    <n v="9"/>
    <n v="0.1"/>
    <n v="0.97"/>
    <n v="1"/>
    <x v="2"/>
    <n v="4"/>
    <x v="2"/>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n v="48.631999999999998"/>
    <n v="4"/>
    <n v="0"/>
    <n v="12.16"/>
    <n v="1"/>
    <x v="38"/>
    <n v="3"/>
    <x v="38"/>
  </r>
  <r>
    <n v="4277"/>
    <s v="CA-2018-151358"/>
    <d v="2018-08-18T00:00:00"/>
    <d v="2018-08-22T00:00:00"/>
    <s v="Standard Class"/>
    <s v="NF-18595"/>
    <s v="Nicole Fjeld"/>
    <s v="Home Office"/>
    <s v="United States"/>
    <s v="Seattle"/>
    <s v="Washington"/>
    <n v="98105"/>
    <x v="1"/>
    <s v="OFF-ST-10000046"/>
    <x v="1"/>
    <s v="Storage"/>
    <s v="Fellowes Super Stor/Drawer Files"/>
    <n v="323.10000000000002"/>
    <n v="7"/>
    <n v="0.1"/>
    <n v="74.31"/>
    <n v="1"/>
    <x v="43"/>
    <n v="3"/>
    <x v="43"/>
  </r>
  <r>
    <n v="4278"/>
    <s v="US-2017-107440"/>
    <d v="2017-04-16T00:00:00"/>
    <d v="2017-04-20T00:00:00"/>
    <s v="Standard Class"/>
    <s v="BS-11365"/>
    <s v="Bill Shonely"/>
    <s v="Corporate"/>
    <s v="United States"/>
    <s v="Lakewood"/>
    <s v="New Jersey"/>
    <n v="8701"/>
    <x v="3"/>
    <s v="TEC-MA-10001047"/>
    <x v="2"/>
    <s v="Machines"/>
    <s v="3D Systems Cube Printer, 2nd Generation, Magenta"/>
    <n v="9099.93"/>
    <n v="5"/>
    <n v="0.3"/>
    <n v="-1364.99"/>
    <n v="3"/>
    <x v="25"/>
    <n v="2"/>
    <x v="25"/>
  </r>
  <r>
    <n v="4279"/>
    <s v="US-2017-107440"/>
    <d v="2017-04-16T00:00:00"/>
    <d v="2017-04-20T00:00:00"/>
    <s v="Standard Class"/>
    <s v="BS-11365"/>
    <s v="Bill Shonely"/>
    <s v="Corporate"/>
    <s v="United States"/>
    <s v="Lakewood"/>
    <s v="New Jersey"/>
    <n v="8701"/>
    <x v="3"/>
    <s v="FUR-FU-10000550"/>
    <x v="0"/>
    <s v="Furnishings"/>
    <s v="Stacking Trays by OIC"/>
    <n v="9.9600000000000009"/>
    <n v="8"/>
    <n v="0"/>
    <n v="1.69"/>
    <n v="3"/>
    <x v="25"/>
    <n v="2"/>
    <x v="25"/>
  </r>
  <r>
    <n v="4280"/>
    <s v="US-2017-107440"/>
    <d v="2017-04-16T00:00:00"/>
    <d v="2017-04-20T00:00:00"/>
    <s v="Standard Class"/>
    <s v="BS-11365"/>
    <s v="Bill Shonely"/>
    <s v="Corporate"/>
    <s v="United States"/>
    <s v="Lakewood"/>
    <s v="New Jersey"/>
    <n v="8701"/>
    <x v="3"/>
    <s v="OFF-BI-10002432"/>
    <x v="1"/>
    <s v="Binders"/>
    <s v="Wilson Jones Standard D-Ring Binders"/>
    <n v="25.3"/>
    <n v="1"/>
    <n v="0.2"/>
    <n v="2.5299999999999998"/>
    <n v="3"/>
    <x v="25"/>
    <n v="2"/>
    <x v="25"/>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n v="11.36"/>
    <n v="2"/>
    <n v="0"/>
    <n v="0.68"/>
    <n v="2"/>
    <x v="7"/>
    <n v="4"/>
    <x v="7"/>
  </r>
  <r>
    <n v="4282"/>
    <s v="CA-2015-166989"/>
    <d v="2015-11-14T00:00:00"/>
    <d v="2015-11-18T00:00:00"/>
    <s v="Standard Class"/>
    <s v="RM-19675"/>
    <s v="Robert Marley"/>
    <s v="Home Office"/>
    <s v="United States"/>
    <s v="New York City"/>
    <s v="New York"/>
    <n v="10011"/>
    <x v="3"/>
    <s v="FUR-CH-10001797"/>
    <x v="0"/>
    <s v="Chairs"/>
    <s v="Safco Chair Connectors, 6/Carton"/>
    <n v="69.263999999999996"/>
    <n v="9"/>
    <n v="0.2"/>
    <n v="24.24"/>
    <n v="2"/>
    <x v="7"/>
    <n v="4"/>
    <x v="7"/>
  </r>
  <r>
    <n v="4283"/>
    <s v="CA-2015-103100"/>
    <d v="2015-12-20T00:00:00"/>
    <d v="2015-12-23T00:00:00"/>
    <s v="First Class"/>
    <s v="AB-10105"/>
    <s v="Adrian Barton"/>
    <s v="Consumer"/>
    <s v="United States"/>
    <s v="Indianapolis"/>
    <s v="Indiana"/>
    <n v="46203"/>
    <x v="2"/>
    <s v="OFF-LA-10003720"/>
    <x v="1"/>
    <s v="Labels"/>
    <s v="Avery 487"/>
    <n v="3.69"/>
    <n v="5"/>
    <n v="0"/>
    <n v="1"/>
    <n v="2"/>
    <x v="20"/>
    <n v="4"/>
    <x v="20"/>
  </r>
  <r>
    <n v="4284"/>
    <s v="CA-2015-103100"/>
    <d v="2015-12-20T00:00:00"/>
    <d v="2015-12-23T00:00:00"/>
    <s v="First Class"/>
    <s v="AB-10105"/>
    <s v="Adrian Barton"/>
    <s v="Consumer"/>
    <s v="United States"/>
    <s v="Indianapolis"/>
    <s v="Indiana"/>
    <n v="46203"/>
    <x v="2"/>
    <s v="OFF-BI-10004600"/>
    <x v="1"/>
    <s v="Binders"/>
    <s v="Ibico Ibimaster 300 Manual Binding System"/>
    <n v="1103.97"/>
    <n v="7"/>
    <n v="0.1"/>
    <n v="66.239999999999995"/>
    <n v="2"/>
    <x v="20"/>
    <n v="4"/>
    <x v="20"/>
  </r>
  <r>
    <n v="4285"/>
    <s v="CA-2016-105690"/>
    <d v="2016-11-21T00:00:00"/>
    <d v="2016-11-26T00:00:00"/>
    <s v="Second Class"/>
    <s v="CA-11965"/>
    <s v="Carol Adams"/>
    <s v="Corporate"/>
    <s v="United States"/>
    <s v="Port Arthur"/>
    <s v="Texas"/>
    <n v="77642"/>
    <x v="2"/>
    <s v="FUR-BO-10003965"/>
    <x v="0"/>
    <s v="Bookcases"/>
    <s v="O'Sullivan Manor Hill 2-Door Library in Brianna Oak"/>
    <n v="246.1328"/>
    <n v="10"/>
    <n v="0.1"/>
    <n v="61.53"/>
    <n v="3"/>
    <x v="6"/>
    <n v="4"/>
    <x v="6"/>
  </r>
  <r>
    <n v="4286"/>
    <s v="CA-2016-105690"/>
    <d v="2016-11-21T00:00:00"/>
    <d v="2016-11-26T00:00:00"/>
    <s v="Second Class"/>
    <s v="CA-11965"/>
    <s v="Carol Adams"/>
    <s v="Corporate"/>
    <s v="United States"/>
    <s v="Port Arthur"/>
    <s v="Texas"/>
    <n v="77642"/>
    <x v="2"/>
    <s v="OFF-LA-10000240"/>
    <x v="1"/>
    <s v="Labels"/>
    <s v="Self-Adhesive Address Labels for Typewriters by Universal"/>
    <n v="11.696"/>
    <n v="9"/>
    <n v="0.3"/>
    <n v="-3.74"/>
    <n v="3"/>
    <x v="6"/>
    <n v="4"/>
    <x v="6"/>
  </r>
  <r>
    <n v="4287"/>
    <s v="CA-2016-105690"/>
    <d v="2016-11-21T00:00:00"/>
    <d v="2016-11-26T00:00:00"/>
    <s v="Second Class"/>
    <s v="CA-11965"/>
    <s v="Carol Adams"/>
    <s v="Corporate"/>
    <s v="United States"/>
    <s v="Port Arthur"/>
    <s v="Texas"/>
    <n v="77642"/>
    <x v="2"/>
    <s v="TEC-CO-10001571"/>
    <x v="2"/>
    <s v="Copiers"/>
    <s v="Sharp 1540cs Digital Laser Copier"/>
    <n v="439.99200000000002"/>
    <n v="3"/>
    <n v="0"/>
    <n v="127.6"/>
    <n v="3"/>
    <x v="6"/>
    <n v="4"/>
    <x v="6"/>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n v="64.784000000000006"/>
    <n v="2"/>
    <n v="0.1"/>
    <n v="12.31"/>
    <n v="1"/>
    <x v="22"/>
    <n v="4"/>
    <x v="22"/>
  </r>
  <r>
    <n v="4289"/>
    <s v="US-2016-117184"/>
    <d v="2016-05-17T00:00:00"/>
    <d v="2016-05-21T00:00:00"/>
    <s v="Standard Class"/>
    <s v="ON-18715"/>
    <s v="Odella Nelson"/>
    <s v="Corporate"/>
    <s v="United States"/>
    <s v="Houston"/>
    <s v="Texas"/>
    <n v="77095"/>
    <x v="2"/>
    <s v="OFF-BI-10002082"/>
    <x v="1"/>
    <s v="Binders"/>
    <s v="GBC Twin Loop Wire Binding Elements"/>
    <n v="33.28"/>
    <n v="6"/>
    <n v="0"/>
    <n v="10.65"/>
    <n v="2"/>
    <x v="33"/>
    <n v="2"/>
    <x v="33"/>
  </r>
  <r>
    <n v="4290"/>
    <s v="US-2016-117184"/>
    <d v="2016-05-17T00:00:00"/>
    <d v="2016-05-21T00:00:00"/>
    <s v="Standard Class"/>
    <s v="ON-18715"/>
    <s v="Odella Nelson"/>
    <s v="Corporate"/>
    <s v="United States"/>
    <s v="Houston"/>
    <s v="Texas"/>
    <n v="77095"/>
    <x v="2"/>
    <s v="OFF-PA-10002250"/>
    <x v="1"/>
    <s v="Paper"/>
    <s v="Things To Do Today Pad"/>
    <n v="14.087999999999999"/>
    <n v="1"/>
    <n v="0"/>
    <n v="4.6500000000000004"/>
    <n v="2"/>
    <x v="33"/>
    <n v="2"/>
    <x v="33"/>
  </r>
  <r>
    <n v="4291"/>
    <s v="CA-2018-102407"/>
    <d v="2018-12-09T00:00:00"/>
    <d v="2018-12-13T00:00:00"/>
    <s v="Second Class"/>
    <s v="AT-10435"/>
    <s v="Alyssa Tate"/>
    <s v="Home Office"/>
    <s v="United States"/>
    <s v="Los Angeles"/>
    <s v="California"/>
    <n v="90004"/>
    <x v="1"/>
    <s v="OFF-AR-10000122"/>
    <x v="1"/>
    <s v="Art"/>
    <s v="Newell 314"/>
    <n v="11.16"/>
    <n v="10"/>
    <n v="0.3"/>
    <n v="-3.79"/>
    <n v="3"/>
    <x v="22"/>
    <n v="4"/>
    <x v="22"/>
  </r>
  <r>
    <n v="4292"/>
    <s v="CA-2018-102407"/>
    <d v="2018-12-09T00:00:00"/>
    <d v="2018-12-13T00:00:00"/>
    <s v="Second Class"/>
    <s v="AT-10435"/>
    <s v="Alyssa Tate"/>
    <s v="Home Office"/>
    <s v="United States"/>
    <s v="Los Angeles"/>
    <s v="California"/>
    <n v="90004"/>
    <x v="1"/>
    <s v="FUR-TA-10003748"/>
    <x v="0"/>
    <s v="Tables"/>
    <s v="Bevis 36 x 72 Conference Tables"/>
    <n v="896.32799999999997"/>
    <n v="8"/>
    <n v="0.2"/>
    <n v="80.67"/>
    <n v="3"/>
    <x v="22"/>
    <n v="4"/>
    <x v="22"/>
  </r>
  <r>
    <n v="4293"/>
    <s v="CA-2018-102407"/>
    <d v="2018-12-09T00:00:00"/>
    <d v="2018-12-13T00:00:00"/>
    <s v="Second Class"/>
    <s v="AT-10435"/>
    <s v="Alyssa Tate"/>
    <s v="Home Office"/>
    <s v="United States"/>
    <s v="Los Angeles"/>
    <s v="California"/>
    <n v="90004"/>
    <x v="1"/>
    <s v="OFF-AP-10001394"/>
    <x v="1"/>
    <s v="Appliances"/>
    <s v="Harmony Air Purifier"/>
    <n v="189"/>
    <n v="6"/>
    <n v="0"/>
    <n v="64.260000000000005"/>
    <n v="3"/>
    <x v="22"/>
    <n v="4"/>
    <x v="22"/>
  </r>
  <r>
    <n v="4294"/>
    <s v="CA-2018-130967"/>
    <d v="2018-03-10T00:00:00"/>
    <d v="2018-03-16T00:00:00"/>
    <s v="Standard Class"/>
    <s v="EB-13870"/>
    <s v="Emily Burns"/>
    <s v="Consumer"/>
    <s v="United States"/>
    <s v="Philadelphia"/>
    <s v="Pennsylvania"/>
    <n v="19140"/>
    <x v="3"/>
    <s v="TEC-PH-10004896"/>
    <x v="2"/>
    <s v="Phones"/>
    <s v="Nokia Lumia 521 (T-Mobile)"/>
    <n v="53.981999999999999"/>
    <n v="6"/>
    <n v="0.3"/>
    <n v="-15.65"/>
    <n v="1"/>
    <x v="42"/>
    <n v="1"/>
    <x v="42"/>
  </r>
  <r>
    <n v="4295"/>
    <s v="CA-2018-101581"/>
    <d v="2018-10-22T00:00:00"/>
    <d v="2018-10-27T00:00:00"/>
    <s v="Standard Class"/>
    <s v="DW-13195"/>
    <s v="David Wiener"/>
    <s v="Corporate"/>
    <s v="United States"/>
    <s v="Redmond"/>
    <s v="Oregon"/>
    <n v="97756"/>
    <x v="1"/>
    <s v="FUR-TA-10002607"/>
    <x v="0"/>
    <s v="Tables"/>
    <s v="KI Conference Tables"/>
    <n v="177.22499999999999"/>
    <n v="3"/>
    <n v="0.2"/>
    <n v="40.76"/>
    <n v="1"/>
    <x v="13"/>
    <n v="4"/>
    <x v="13"/>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n v="129.38999999999999"/>
    <n v="4"/>
    <n v="0.2"/>
    <n v="23.29"/>
    <n v="1"/>
    <x v="10"/>
    <n v="3"/>
    <x v="10"/>
  </r>
  <r>
    <n v="4297"/>
    <s v="CA-2018-117261"/>
    <d v="2018-09-04T00:00:00"/>
    <d v="2018-09-10T00:00:00"/>
    <s v="Standard Class"/>
    <s v="TH-21235"/>
    <s v="Tiffany House"/>
    <s v="Corporate"/>
    <s v="United States"/>
    <s v="Los Angeles"/>
    <s v="California"/>
    <n v="90032"/>
    <x v="1"/>
    <s v="OFF-ST-10000419"/>
    <x v="1"/>
    <s v="Storage"/>
    <s v="Rogers Jumbo File, Granite"/>
    <n v="54.32"/>
    <n v="3"/>
    <n v="0.1"/>
    <n v="3.8"/>
    <n v="1"/>
    <x v="15"/>
    <n v="3"/>
    <x v="15"/>
  </r>
  <r>
    <n v="4298"/>
    <s v="CA-2018-129021"/>
    <d v="2018-08-23T00:00:00"/>
    <d v="2018-08-26T00:00:00"/>
    <s v="Second Class"/>
    <s v="PO-18850"/>
    <s v="Patrick O'Brill"/>
    <s v="Consumer"/>
    <s v="United States"/>
    <s v="Tallahassee"/>
    <s v="Florida"/>
    <n v="32303"/>
    <x v="0"/>
    <s v="TEC-PH-10001459"/>
    <x v="2"/>
    <s v="Phones"/>
    <s v="Samsung Galaxy Mega 6.3"/>
    <n v="4367.8959999999997"/>
    <n v="7"/>
    <n v="0.1"/>
    <n v="305.75"/>
    <n v="5"/>
    <x v="43"/>
    <n v="3"/>
    <x v="43"/>
  </r>
  <r>
    <n v="4299"/>
    <s v="CA-2018-129021"/>
    <d v="2018-08-23T00:00:00"/>
    <d v="2018-08-26T00:00:00"/>
    <s v="Second Class"/>
    <s v="PO-18850"/>
    <s v="Patrick O'Brill"/>
    <s v="Consumer"/>
    <s v="United States"/>
    <s v="Tallahassee"/>
    <s v="Florida"/>
    <n v="32303"/>
    <x v="0"/>
    <s v="OFF-PA-10000241"/>
    <x v="1"/>
    <s v="Paper"/>
    <s v="IBM Multi-Purpose Copy Paper, 8 1/2 x 11&quot;, Case"/>
    <n v="49.567999999999998"/>
    <n v="6"/>
    <n v="0.3"/>
    <n v="-7.44"/>
    <n v="5"/>
    <x v="43"/>
    <n v="3"/>
    <x v="43"/>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n v="161.376"/>
    <n v="4"/>
    <n v="0.3"/>
    <n v="-33.89"/>
    <n v="5"/>
    <x v="43"/>
    <n v="3"/>
    <x v="43"/>
  </r>
  <r>
    <n v="4301"/>
    <s v="CA-2018-129021"/>
    <d v="2018-08-23T00:00:00"/>
    <d v="2018-08-26T00:00:00"/>
    <s v="Second Class"/>
    <s v="PO-18850"/>
    <s v="Patrick O'Brill"/>
    <s v="Consumer"/>
    <s v="United States"/>
    <s v="Tallahassee"/>
    <s v="Florida"/>
    <n v="32303"/>
    <x v="0"/>
    <s v="FUR-FU-10001852"/>
    <x v="0"/>
    <s v="Furnishings"/>
    <s v="Eldon Regeneration Recycled Desk Accessories, Smoke"/>
    <n v="2.7839999999999998"/>
    <n v="4"/>
    <n v="0.2"/>
    <n v="0.14000000000000001"/>
    <n v="5"/>
    <x v="43"/>
    <n v="3"/>
    <x v="43"/>
  </r>
  <r>
    <n v="4302"/>
    <s v="CA-2018-129021"/>
    <d v="2018-08-23T00:00:00"/>
    <d v="2018-08-26T00:00:00"/>
    <s v="Second Class"/>
    <s v="PO-18850"/>
    <s v="Patrick O'Brill"/>
    <s v="Consumer"/>
    <s v="United States"/>
    <s v="Tallahassee"/>
    <s v="Florida"/>
    <n v="32303"/>
    <x v="0"/>
    <s v="OFF-PA-10000141"/>
    <x v="1"/>
    <s v="Paper"/>
    <s v="Ampad Evidence Wirebond Steno Books, 6&quot; x 9&quot;"/>
    <n v="8.7200000000000006"/>
    <n v="7"/>
    <n v="0.1"/>
    <n v="1.66"/>
    <n v="5"/>
    <x v="43"/>
    <n v="3"/>
    <x v="43"/>
  </r>
  <r>
    <n v="4303"/>
    <s v="CA-2015-123253"/>
    <d v="2015-08-22T00:00:00"/>
    <d v="2015-08-25T00:00:00"/>
    <s v="Second Class"/>
    <s v="DE-13255"/>
    <s v="Deanra Eno"/>
    <s v="Home Office"/>
    <s v="United States"/>
    <s v="Lakewood"/>
    <s v="Ohio"/>
    <n v="44107"/>
    <x v="3"/>
    <s v="OFF-AR-10002804"/>
    <x v="1"/>
    <s v="Art"/>
    <s v="Faber Castell Col-Erase Pencils"/>
    <n v="3.9119999999999999"/>
    <n v="5"/>
    <n v="0.1"/>
    <n v="0.74"/>
    <n v="1"/>
    <x v="9"/>
    <n v="3"/>
    <x v="9"/>
  </r>
  <r>
    <n v="4304"/>
    <s v="CA-2017-121601"/>
    <d v="2017-10-04T00:00:00"/>
    <d v="2017-10-04T00:00:00"/>
    <s v="Same Day"/>
    <s v="MO-17500"/>
    <s v="Mary O'Rourke"/>
    <s v="Consumer"/>
    <s v="United States"/>
    <s v="The Colony"/>
    <s v="Texas"/>
    <n v="75056"/>
    <x v="2"/>
    <s v="OFF-EN-10003862"/>
    <x v="1"/>
    <s v="Envelopes"/>
    <s v="Laser &amp; Ink Jet Business Envelopes"/>
    <n v="59.752000000000002"/>
    <n v="7"/>
    <n v="0.1"/>
    <n v="14.94"/>
    <n v="1"/>
    <x v="32"/>
    <n v="4"/>
    <x v="32"/>
  </r>
  <r>
    <n v="4305"/>
    <s v="CA-2015-162278"/>
    <d v="2015-10-26T00:00:00"/>
    <d v="2015-10-30T00:00:00"/>
    <s v="Second Class"/>
    <s v="AH-10585"/>
    <s v="Angele Hood"/>
    <s v="Consumer"/>
    <s v="United States"/>
    <s v="Seattle"/>
    <s v="Washington"/>
    <n v="98105"/>
    <x v="1"/>
    <s v="FUR-FU-10000448"/>
    <x v="0"/>
    <s v="Furnishings"/>
    <s v="Tenex Chairmats For Use With Carpeted Floors"/>
    <n v="63.92"/>
    <n v="2"/>
    <n v="0.2"/>
    <n v="19.82"/>
    <n v="2"/>
    <x v="18"/>
    <n v="4"/>
    <x v="18"/>
  </r>
  <r>
    <n v="4306"/>
    <s v="CA-2015-162278"/>
    <d v="2015-10-26T00:00:00"/>
    <d v="2015-10-30T00:00:00"/>
    <s v="Second Class"/>
    <s v="AH-10585"/>
    <s v="Angele Hood"/>
    <s v="Consumer"/>
    <s v="United States"/>
    <s v="Seattle"/>
    <s v="Washington"/>
    <n v="98105"/>
    <x v="1"/>
    <s v="TEC-PH-10000526"/>
    <x v="2"/>
    <s v="Phones"/>
    <s v="Vtech CS6719"/>
    <n v="383.96"/>
    <n v="5"/>
    <n v="0"/>
    <n v="49.91"/>
    <n v="2"/>
    <x v="18"/>
    <n v="4"/>
    <x v="18"/>
  </r>
  <r>
    <n v="4307"/>
    <s v="CA-2017-161095"/>
    <d v="2017-06-28T00:00:00"/>
    <d v="2017-06-28T00:00:00"/>
    <s v="Same Day"/>
    <s v="CS-12250"/>
    <s v="Chris Selesnick"/>
    <s v="Corporate"/>
    <s v="United States"/>
    <s v="Los Angeles"/>
    <s v="California"/>
    <n v="90032"/>
    <x v="1"/>
    <s v="OFF-BI-10002764"/>
    <x v="1"/>
    <s v="Binders"/>
    <s v="Recycled Pressboard Report Cover with Reinforced Top Hinge"/>
    <n v="7.7519999999999998"/>
    <n v="3"/>
    <n v="0.1"/>
    <n v="1.86"/>
    <n v="2"/>
    <x v="1"/>
    <n v="2"/>
    <x v="1"/>
  </r>
  <r>
    <n v="4308"/>
    <s v="CA-2017-161095"/>
    <d v="2017-06-28T00:00:00"/>
    <d v="2017-06-28T00:00:00"/>
    <s v="Same Day"/>
    <s v="CS-12250"/>
    <s v="Chris Selesnick"/>
    <s v="Corporate"/>
    <s v="United States"/>
    <s v="Los Angeles"/>
    <s v="California"/>
    <n v="90032"/>
    <x v="1"/>
    <s v="OFF-BI-10001524"/>
    <x v="1"/>
    <s v="Binders"/>
    <s v="GBC Premium Transparent Covers with Diagonal Lined Pattern"/>
    <n v="33.567999999999998"/>
    <n v="2"/>
    <n v="0.3"/>
    <n v="-5.37"/>
    <n v="2"/>
    <x v="1"/>
    <n v="2"/>
    <x v="1"/>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n v="10"/>
    <n v="0"/>
    <n v="86.62"/>
    <n v="5"/>
    <x v="7"/>
    <n v="4"/>
    <x v="7"/>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n v="10"/>
    <n v="0"/>
    <n v="149.16999999999999"/>
    <n v="5"/>
    <x v="7"/>
    <n v="4"/>
    <x v="7"/>
  </r>
  <r>
    <n v="4311"/>
    <s v="CA-2015-125829"/>
    <d v="2015-11-04T00:00:00"/>
    <d v="2015-11-11T00:00:00"/>
    <s v="Standard Class"/>
    <s v="WB-21850"/>
    <s v="William Brown"/>
    <s v="Consumer"/>
    <s v="United States"/>
    <s v="Los Angeles"/>
    <s v="California"/>
    <n v="90045"/>
    <x v="1"/>
    <s v="OFF-BI-10001036"/>
    <x v="1"/>
    <s v="Binders"/>
    <s v="Cardinal EasyOpen D-Ring Binders"/>
    <n v="21.936"/>
    <n v="8"/>
    <n v="0.2"/>
    <n v="2.85"/>
    <n v="5"/>
    <x v="7"/>
    <n v="4"/>
    <x v="7"/>
  </r>
  <r>
    <n v="4312"/>
    <s v="CA-2015-125829"/>
    <d v="2015-11-04T00:00:00"/>
    <d v="2015-11-11T00:00:00"/>
    <s v="Standard Class"/>
    <s v="WB-21850"/>
    <s v="William Brown"/>
    <s v="Consumer"/>
    <s v="United States"/>
    <s v="Los Angeles"/>
    <s v="California"/>
    <n v="90045"/>
    <x v="1"/>
    <s v="OFF-PA-10000223"/>
    <x v="1"/>
    <s v="Paper"/>
    <s v="Xerox 2000"/>
    <n v="19.440000000000001"/>
    <n v="3"/>
    <n v="0"/>
    <n v="2.33"/>
    <n v="5"/>
    <x v="7"/>
    <n v="4"/>
    <x v="7"/>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n v="3"/>
    <n v="0.1"/>
    <n v="125.43"/>
    <n v="5"/>
    <x v="7"/>
    <n v="4"/>
    <x v="7"/>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n v="16.78"/>
    <n v="1"/>
    <n v="0.1"/>
    <n v="2.1800000000000002"/>
    <n v="1"/>
    <x v="30"/>
    <n v="3"/>
    <x v="30"/>
  </r>
  <r>
    <n v="4315"/>
    <s v="CA-2016-115945"/>
    <d v="2016-06-25T00:00:00"/>
    <d v="2016-07-01T00:00:00"/>
    <s v="Standard Class"/>
    <s v="AB-10165"/>
    <s v="Alan Barnes"/>
    <s v="Consumer"/>
    <s v="United States"/>
    <s v="Los Angeles"/>
    <s v="California"/>
    <n v="90045"/>
    <x v="1"/>
    <s v="OFF-AR-10004062"/>
    <x v="1"/>
    <s v="Art"/>
    <s v="Staples in misc. colors"/>
    <n v="20.96"/>
    <n v="5"/>
    <n v="0.3"/>
    <n v="-4.1900000000000004"/>
    <n v="3"/>
    <x v="40"/>
    <n v="2"/>
    <x v="40"/>
  </r>
  <r>
    <n v="4316"/>
    <s v="CA-2016-115945"/>
    <d v="2016-06-25T00:00:00"/>
    <d v="2016-07-01T00:00:00"/>
    <s v="Standard Class"/>
    <s v="AB-10165"/>
    <s v="Alan Barnes"/>
    <s v="Consumer"/>
    <s v="United States"/>
    <s v="Los Angeles"/>
    <s v="California"/>
    <n v="90045"/>
    <x v="1"/>
    <s v="OFF-BI-10004330"/>
    <x v="1"/>
    <s v="Binders"/>
    <s v="GBC Velobind Prepunched Cover Sets, Regency Series"/>
    <n v="88.751999999999995"/>
    <n v="8"/>
    <n v="0.1"/>
    <n v="14.2"/>
    <n v="3"/>
    <x v="40"/>
    <n v="2"/>
    <x v="40"/>
  </r>
  <r>
    <n v="4317"/>
    <s v="CA-2016-115945"/>
    <d v="2016-06-25T00:00:00"/>
    <d v="2016-07-01T00:00:00"/>
    <s v="Standard Class"/>
    <s v="AB-10165"/>
    <s v="Alan Barnes"/>
    <s v="Consumer"/>
    <s v="United States"/>
    <s v="Los Angeles"/>
    <s v="California"/>
    <n v="90045"/>
    <x v="1"/>
    <s v="OFF-ST-10001963"/>
    <x v="1"/>
    <s v="Storage"/>
    <s v="Tennsco Regal Shelving Units"/>
    <n v="304.23"/>
    <n v="4"/>
    <n v="0"/>
    <n v="100.4"/>
    <n v="3"/>
    <x v="40"/>
    <n v="2"/>
    <x v="40"/>
  </r>
  <r>
    <n v="4318"/>
    <s v="CA-2016-136735"/>
    <d v="2016-07-26T00:00:00"/>
    <d v="2016-08-02T00:00:00"/>
    <s v="Standard Class"/>
    <s v="HA-14920"/>
    <s v="Helen Andreada"/>
    <s v="Consumer"/>
    <s v="United States"/>
    <s v="San Francisco"/>
    <s v="California"/>
    <n v="94110"/>
    <x v="1"/>
    <s v="OFF-EN-10002230"/>
    <x v="1"/>
    <s v="Envelopes"/>
    <s v="Airmail Envelopes"/>
    <n v="167.86"/>
    <n v="2"/>
    <n v="0"/>
    <n v="25.18"/>
    <n v="1"/>
    <x v="38"/>
    <n v="3"/>
    <x v="38"/>
  </r>
  <r>
    <n v="4319"/>
    <s v="US-2018-136189"/>
    <d v="2018-12-07T00:00:00"/>
    <d v="2018-12-11T00:00:00"/>
    <s v="Standard Class"/>
    <s v="DC-13285"/>
    <s v="Debra Catini"/>
    <s v="Consumer"/>
    <s v="United States"/>
    <s v="Richmond"/>
    <s v="Virginia"/>
    <n v="23223"/>
    <x v="0"/>
    <s v="FUR-FU-10000175"/>
    <x v="0"/>
    <s v="Furnishings"/>
    <s v="DAX Wood Document Frame."/>
    <n v="82.38"/>
    <n v="2"/>
    <n v="0.2"/>
    <n v="28.01"/>
    <n v="1"/>
    <x v="22"/>
    <n v="4"/>
    <x v="22"/>
  </r>
  <r>
    <n v="4320"/>
    <s v="CA-2015-152345"/>
    <d v="2015-12-29T00:00:00"/>
    <d v="2016-01-03T00:00:00"/>
    <s v="Second Class"/>
    <s v="ST-20530"/>
    <s v="Shui Tom"/>
    <s v="Consumer"/>
    <s v="United States"/>
    <s v="Albuquerque"/>
    <s v="New Mexico"/>
    <n v="87105"/>
    <x v="1"/>
    <s v="TEC-PH-10004897"/>
    <x v="2"/>
    <s v="Phones"/>
    <s v="Mediabridge Sport Armband iPhone 5s"/>
    <n v="23.975999999999999"/>
    <n v="9"/>
    <n v="0"/>
    <n v="3.6"/>
    <n v="2"/>
    <x v="20"/>
    <n v="4"/>
    <x v="20"/>
  </r>
  <r>
    <n v="4321"/>
    <s v="CA-2015-152345"/>
    <d v="2015-12-29T00:00:00"/>
    <d v="2016-01-03T00:00:00"/>
    <s v="Second Class"/>
    <s v="ST-20530"/>
    <s v="Shui Tom"/>
    <s v="Consumer"/>
    <s v="United States"/>
    <s v="Albuquerque"/>
    <s v="New Mexico"/>
    <n v="87105"/>
    <x v="1"/>
    <s v="OFF-ST-10003123"/>
    <x v="1"/>
    <s v="Storage"/>
    <s v="Fellowes Bases and Tops For Staxonsteel/High-Stak Systems"/>
    <n v="33.29"/>
    <n v="5"/>
    <n v="0.1"/>
    <n v="2.33"/>
    <n v="2"/>
    <x v="20"/>
    <n v="4"/>
    <x v="20"/>
  </r>
  <r>
    <n v="4322"/>
    <s v="US-2016-147662"/>
    <d v="2016-02-14T00:00:00"/>
    <d v="2016-02-19T00:00:00"/>
    <s v="Standard Class"/>
    <s v="KB-16315"/>
    <s v="Karl Braun"/>
    <s v="Consumer"/>
    <s v="United States"/>
    <s v="Akron"/>
    <s v="Ohio"/>
    <n v="44312"/>
    <x v="3"/>
    <s v="OFF-BI-10001658"/>
    <x v="1"/>
    <s v="Binders"/>
    <s v="GBC Standard Therm-A-Bind Covers"/>
    <n v="14.952"/>
    <n v="2"/>
    <n v="0"/>
    <n v="2.39"/>
    <n v="5"/>
    <x v="36"/>
    <n v="1"/>
    <x v="36"/>
  </r>
  <r>
    <n v="4323"/>
    <s v="US-2016-147662"/>
    <d v="2016-02-14T00:00:00"/>
    <d v="2016-02-19T00:00:00"/>
    <s v="Standard Class"/>
    <s v="KB-16315"/>
    <s v="Karl Braun"/>
    <s v="Consumer"/>
    <s v="United States"/>
    <s v="Akron"/>
    <s v="Ohio"/>
    <n v="44312"/>
    <x v="3"/>
    <s v="TEC-PH-10002834"/>
    <x v="2"/>
    <s v="Phones"/>
    <s v="Google Nexus 5"/>
    <n v="323.98200000000003"/>
    <n v="10"/>
    <n v="0"/>
    <n v="81"/>
    <n v="5"/>
    <x v="36"/>
    <n v="1"/>
    <x v="36"/>
  </r>
  <r>
    <n v="4324"/>
    <s v="US-2016-147662"/>
    <d v="2016-02-14T00:00:00"/>
    <d v="2016-02-19T00:00:00"/>
    <s v="Standard Class"/>
    <s v="KB-16315"/>
    <s v="Karl Braun"/>
    <s v="Consumer"/>
    <s v="United States"/>
    <s v="Akron"/>
    <s v="Ohio"/>
    <n v="44312"/>
    <x v="3"/>
    <s v="OFF-BI-10002160"/>
    <x v="1"/>
    <s v="Binders"/>
    <s v="Acco Hanging Data Binders"/>
    <n v="2.286"/>
    <n v="7"/>
    <n v="0"/>
    <n v="0.37"/>
    <n v="5"/>
    <x v="36"/>
    <n v="1"/>
    <x v="36"/>
  </r>
  <r>
    <n v="4325"/>
    <s v="US-2016-147662"/>
    <d v="2016-02-14T00:00:00"/>
    <d v="2016-02-19T00:00:00"/>
    <s v="Standard Class"/>
    <s v="KB-16315"/>
    <s v="Karl Braun"/>
    <s v="Consumer"/>
    <s v="United States"/>
    <s v="Akron"/>
    <s v="Ohio"/>
    <n v="44312"/>
    <x v="3"/>
    <s v="OFF-AR-10004999"/>
    <x v="1"/>
    <s v="Art"/>
    <s v="Newell 315"/>
    <n v="14.352"/>
    <n v="7"/>
    <n v="0.2"/>
    <n v="3.59"/>
    <n v="5"/>
    <x v="36"/>
    <n v="1"/>
    <x v="36"/>
  </r>
  <r>
    <n v="4326"/>
    <s v="US-2016-147662"/>
    <d v="2016-02-14T00:00:00"/>
    <d v="2016-02-19T00:00:00"/>
    <s v="Standard Class"/>
    <s v="KB-16315"/>
    <s v="Karl Braun"/>
    <s v="Consumer"/>
    <s v="United States"/>
    <s v="Akron"/>
    <s v="Ohio"/>
    <n v="44312"/>
    <x v="3"/>
    <s v="TEC-AC-10003280"/>
    <x v="2"/>
    <s v="Accessories"/>
    <s v="Belkin F8E887 USB Wired Ergonomic Keyboard"/>
    <n v="71.975999999999999"/>
    <n v="5"/>
    <n v="0.1"/>
    <n v="25.19"/>
    <n v="5"/>
    <x v="36"/>
    <n v="1"/>
    <x v="36"/>
  </r>
  <r>
    <n v="4327"/>
    <s v="CA-2017-153346"/>
    <d v="2017-01-25T00:00:00"/>
    <d v="2017-01-27T00:00:00"/>
    <s v="First Class"/>
    <s v="TB-21355"/>
    <s v="Todd Boyes"/>
    <s v="Corporate"/>
    <s v="United States"/>
    <s v="Plainfield"/>
    <s v="New Jersey"/>
    <n v="7060"/>
    <x v="3"/>
    <s v="OFF-AR-10000315"/>
    <x v="1"/>
    <s v="Art"/>
    <s v="Dixon Ticonderoga Maple Cedar Pencil, #2"/>
    <n v="9.2100000000000009"/>
    <n v="1"/>
    <n v="0.3"/>
    <n v="-1.38"/>
    <n v="2"/>
    <x v="12"/>
    <n v="1"/>
    <x v="12"/>
  </r>
  <r>
    <n v="4328"/>
    <s v="CA-2017-153346"/>
    <d v="2017-01-25T00:00:00"/>
    <d v="2017-01-27T00:00:00"/>
    <s v="First Class"/>
    <s v="TB-21355"/>
    <s v="Todd Boyes"/>
    <s v="Corporate"/>
    <s v="United States"/>
    <s v="Plainfield"/>
    <s v="New Jersey"/>
    <n v="7060"/>
    <x v="3"/>
    <s v="OFF-PA-10000007"/>
    <x v="1"/>
    <s v="Paper"/>
    <s v="Telephone Message Books with Fax/Mobile Section, 4 1/4&quot; x 6&quot;"/>
    <n v="18"/>
    <n v="8"/>
    <n v="0.3"/>
    <n v="-3.06"/>
    <n v="2"/>
    <x v="12"/>
    <n v="1"/>
    <x v="12"/>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n v="42.93"/>
    <n v="3"/>
    <n v="0"/>
    <n v="9.02"/>
    <n v="1"/>
    <x v="4"/>
    <n v="2"/>
    <x v="4"/>
  </r>
  <r>
    <n v="4330"/>
    <s v="CA-2018-149853"/>
    <d v="2018-10-03T00:00:00"/>
    <d v="2018-10-09T00:00:00"/>
    <s v="Standard Class"/>
    <s v="PO-18850"/>
    <s v="Patrick O'Brill"/>
    <s v="Consumer"/>
    <s v="United States"/>
    <s v="Hialeah"/>
    <s v="Florida"/>
    <n v="33012"/>
    <x v="0"/>
    <s v="OFF-PA-10000556"/>
    <x v="1"/>
    <s v="Paper"/>
    <s v="Xerox 208"/>
    <n v="15.552"/>
    <n v="6"/>
    <n v="0.1"/>
    <n v="4.51"/>
    <n v="2"/>
    <x v="13"/>
    <n v="4"/>
    <x v="13"/>
  </r>
  <r>
    <n v="4331"/>
    <s v="CA-2018-149853"/>
    <d v="2018-10-03T00:00:00"/>
    <d v="2018-10-09T00:00:00"/>
    <s v="Standard Class"/>
    <s v="PO-18850"/>
    <s v="Patrick O'Brill"/>
    <s v="Consumer"/>
    <s v="United States"/>
    <s v="Hialeah"/>
    <s v="Florida"/>
    <n v="33012"/>
    <x v="0"/>
    <s v="OFF-AP-10000804"/>
    <x v="1"/>
    <s v="Appliances"/>
    <s v="Hoover Portapower Portable Vacuum"/>
    <n v="17.920000000000002"/>
    <n v="5"/>
    <n v="0"/>
    <n v="5.73"/>
    <n v="2"/>
    <x v="13"/>
    <n v="4"/>
    <x v="13"/>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n v="19.989999999999998"/>
    <n v="7"/>
    <n v="0"/>
    <n v="1.4"/>
    <n v="2"/>
    <x v="15"/>
    <n v="3"/>
    <x v="15"/>
  </r>
  <r>
    <n v="4333"/>
    <s v="CA-2018-107909"/>
    <d v="2018-09-01T00:00:00"/>
    <d v="2018-09-06T00:00:00"/>
    <s v="Standard Class"/>
    <s v="SS-20875"/>
    <s v="Sung Shariari"/>
    <s v="Consumer"/>
    <s v="United States"/>
    <s v="Redmond"/>
    <s v="Washington"/>
    <n v="98052"/>
    <x v="1"/>
    <s v="OFF-BI-10003476"/>
    <x v="1"/>
    <s v="Binders"/>
    <s v="Avery Metallic Poly Binders"/>
    <n v="22.92"/>
    <n v="6"/>
    <n v="0.1"/>
    <n v="5.73"/>
    <n v="2"/>
    <x v="15"/>
    <n v="3"/>
    <x v="15"/>
  </r>
  <r>
    <n v="4334"/>
    <s v="CA-2016-112375"/>
    <d v="2016-12-21T00:00:00"/>
    <d v="2016-12-27T00:00:00"/>
    <s v="Standard Class"/>
    <s v="RD-19720"/>
    <s v="Roger Demir"/>
    <s v="Consumer"/>
    <s v="United States"/>
    <s v="Daytona Beach"/>
    <s v="Florida"/>
    <n v="32114"/>
    <x v="0"/>
    <s v="TEC-AC-10003237"/>
    <x v="2"/>
    <s v="Accessories"/>
    <s v="Memorex Micro Travel Drive 4 GB"/>
    <n v="50.88"/>
    <n v="9"/>
    <n v="0.3"/>
    <n v="-15.26"/>
    <n v="2"/>
    <x v="14"/>
    <n v="4"/>
    <x v="14"/>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n v="27.312000000000001"/>
    <n v="4"/>
    <n v="0.1"/>
    <n v="6.01"/>
    <n v="2"/>
    <x v="14"/>
    <n v="4"/>
    <x v="14"/>
  </r>
  <r>
    <n v="4336"/>
    <s v="CA-2016-154795"/>
    <d v="2016-12-20T00:00:00"/>
    <d v="2016-12-24T00:00:00"/>
    <s v="Standard Class"/>
    <s v="GZ-14470"/>
    <s v="Gary Zandusky"/>
    <s v="Consumer"/>
    <s v="United States"/>
    <s v="Bullhead City"/>
    <s v="Arizona"/>
    <n v="86442"/>
    <x v="1"/>
    <s v="OFF-EN-10003068"/>
    <x v="1"/>
    <s v="Envelopes"/>
    <s v="#6 3/4 Gummed Flap White Envelopes"/>
    <n v="7.92"/>
    <n v="9"/>
    <n v="0.3"/>
    <n v="-1.19"/>
    <n v="2"/>
    <x v="14"/>
    <n v="4"/>
    <x v="14"/>
  </r>
  <r>
    <n v="4337"/>
    <s v="CA-2016-154795"/>
    <d v="2016-12-20T00:00:00"/>
    <d v="2016-12-24T00:00:00"/>
    <s v="Standard Class"/>
    <s v="GZ-14470"/>
    <s v="Gary Zandusky"/>
    <s v="Consumer"/>
    <s v="United States"/>
    <s v="Bullhead City"/>
    <s v="Arizona"/>
    <n v="86442"/>
    <x v="1"/>
    <s v="FUR-FU-10002088"/>
    <x v="0"/>
    <s v="Furnishings"/>
    <s v="Nu-Dell Float Frame 11 x 14 1/2"/>
    <n v="14.368"/>
    <n v="9"/>
    <n v="0.3"/>
    <n v="-4.5999999999999996"/>
    <n v="2"/>
    <x v="14"/>
    <n v="4"/>
    <x v="14"/>
  </r>
  <r>
    <n v="4338"/>
    <s v="CA-2016-125234"/>
    <d v="2016-11-27T00:00:00"/>
    <d v="2016-12-01T00:00:00"/>
    <s v="Standard Class"/>
    <s v="SN-20710"/>
    <s v="Steve Nguyen"/>
    <s v="Home Office"/>
    <s v="United States"/>
    <s v="Los Angeles"/>
    <s v="California"/>
    <n v="90049"/>
    <x v="1"/>
    <s v="TEC-AC-10000158"/>
    <x v="2"/>
    <s v="Accessories"/>
    <s v="Sony 64GB Class 10 Micro SDHC R40 Memory Card"/>
    <n v="107.97"/>
    <n v="6"/>
    <n v="0"/>
    <n v="28.07"/>
    <n v="2"/>
    <x v="6"/>
    <n v="4"/>
    <x v="6"/>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n v="113.82"/>
    <n v="10"/>
    <n v="0"/>
    <n v="12.52"/>
    <n v="2"/>
    <x v="6"/>
    <n v="4"/>
    <x v="6"/>
  </r>
  <r>
    <n v="4340"/>
    <s v="CA-2018-133501"/>
    <d v="2018-08-27T00:00:00"/>
    <d v="2018-09-01T00:00:00"/>
    <s v="Standard Class"/>
    <s v="DK-12895"/>
    <s v="Dana Kaydos"/>
    <s v="Consumer"/>
    <s v="United States"/>
    <s v="Franklin"/>
    <s v="Tennessee"/>
    <n v="37064"/>
    <x v="0"/>
    <s v="OFF-PA-10004888"/>
    <x v="1"/>
    <s v="Paper"/>
    <s v="Xerox 217"/>
    <n v="5.1840000000000002"/>
    <n v="7"/>
    <n v="0"/>
    <n v="0.26"/>
    <n v="1"/>
    <x v="43"/>
    <n v="3"/>
    <x v="43"/>
  </r>
  <r>
    <n v="4341"/>
    <s v="US-2015-129609"/>
    <d v="2015-03-22T00:00:00"/>
    <d v="2015-03-22T00:00:00"/>
    <s v="Same Day"/>
    <s v="VM-21835"/>
    <s v="Vivian Mathis"/>
    <s v="Consumer"/>
    <s v="United States"/>
    <s v="Portage"/>
    <s v="Indiana"/>
    <n v="46368"/>
    <x v="2"/>
    <s v="OFF-AR-10003478"/>
    <x v="1"/>
    <s v="Art"/>
    <s v="Avery Hi-Liter EverBold Pen Style Fluorescent Highlighters, 4/Pack"/>
    <n v="16.28"/>
    <n v="3"/>
    <n v="0"/>
    <n v="2.12"/>
    <n v="1"/>
    <x v="34"/>
    <n v="1"/>
    <x v="34"/>
  </r>
  <r>
    <n v="4342"/>
    <s v="CA-2018-130309"/>
    <d v="2018-12-17T00:00:00"/>
    <d v="2018-12-21T00:00:00"/>
    <s v="Standard Class"/>
    <s v="GB-14575"/>
    <s v="Giulietta Baptist"/>
    <s v="Consumer"/>
    <s v="United States"/>
    <s v="Arlington"/>
    <s v="Virginia"/>
    <n v="22204"/>
    <x v="0"/>
    <s v="OFF-ST-10003208"/>
    <x v="1"/>
    <s v="Storage"/>
    <s v="Adjustable Depth Letter/Legal Cart"/>
    <n v="544.38"/>
    <n v="9"/>
    <n v="0"/>
    <n v="119.76"/>
    <n v="1"/>
    <x v="22"/>
    <n v="4"/>
    <x v="22"/>
  </r>
  <r>
    <n v="4343"/>
    <s v="CA-2018-105410"/>
    <d v="2018-03-19T00:00:00"/>
    <d v="2018-03-22T00:00:00"/>
    <s v="First Class"/>
    <s v="ND-18370"/>
    <s v="Natalie DeCherney"/>
    <s v="Consumer"/>
    <s v="United States"/>
    <s v="San Francisco"/>
    <s v="California"/>
    <n v="94110"/>
    <x v="1"/>
    <s v="OFF-BI-10004970"/>
    <x v="1"/>
    <s v="Binders"/>
    <s v="ACCOHIDE 3-Ring Binder, Blue, 1&quot;"/>
    <n v="19.824000000000002"/>
    <n v="3"/>
    <n v="0.3"/>
    <n v="-5.75"/>
    <n v="4"/>
    <x v="42"/>
    <n v="1"/>
    <x v="42"/>
  </r>
  <r>
    <n v="4344"/>
    <s v="CA-2018-105410"/>
    <d v="2018-03-19T00:00:00"/>
    <d v="2018-03-22T00:00:00"/>
    <s v="First Class"/>
    <s v="ND-18370"/>
    <s v="Natalie DeCherney"/>
    <s v="Consumer"/>
    <s v="United States"/>
    <s v="San Francisco"/>
    <s v="California"/>
    <n v="94110"/>
    <x v="1"/>
    <s v="TEC-PH-10000038"/>
    <x v="2"/>
    <s v="Phones"/>
    <s v="Jawbone MINI JAMBOX Wireless Bluetooth Speaker"/>
    <n v="657.50400000000002"/>
    <n v="8"/>
    <n v="0.1"/>
    <n v="138.08000000000001"/>
    <n v="4"/>
    <x v="42"/>
    <n v="1"/>
    <x v="42"/>
  </r>
  <r>
    <n v="4345"/>
    <s v="CA-2018-105410"/>
    <d v="2018-03-19T00:00:00"/>
    <d v="2018-03-22T00:00:00"/>
    <s v="First Class"/>
    <s v="ND-18370"/>
    <s v="Natalie DeCherney"/>
    <s v="Consumer"/>
    <s v="United States"/>
    <s v="San Francisco"/>
    <s v="California"/>
    <n v="94110"/>
    <x v="1"/>
    <s v="TEC-AC-10001552"/>
    <x v="2"/>
    <s v="Accessories"/>
    <s v="Logitech K350 2.4Ghz Wireless Keyboard"/>
    <n v="99.54"/>
    <n v="10"/>
    <n v="0.1"/>
    <n v="18.91"/>
    <n v="4"/>
    <x v="42"/>
    <n v="1"/>
    <x v="42"/>
  </r>
  <r>
    <n v="4346"/>
    <s v="CA-2018-105410"/>
    <d v="2018-03-19T00:00:00"/>
    <d v="2018-03-22T00:00:00"/>
    <s v="First Class"/>
    <s v="ND-18370"/>
    <s v="Natalie DeCherney"/>
    <s v="Consumer"/>
    <s v="United States"/>
    <s v="San Francisco"/>
    <s v="California"/>
    <n v="94110"/>
    <x v="1"/>
    <s v="TEC-AC-10002926"/>
    <x v="2"/>
    <s v="Accessories"/>
    <s v="Logitech Wireless Marathon Mouse M705"/>
    <n v="199.96"/>
    <n v="10"/>
    <n v="0.3"/>
    <n v="-67.989999999999995"/>
    <n v="4"/>
    <x v="42"/>
    <n v="1"/>
    <x v="42"/>
  </r>
  <r>
    <n v="4347"/>
    <s v="CA-2017-120355"/>
    <d v="2017-09-18T00:00:00"/>
    <d v="2017-09-25T00:00:00"/>
    <s v="Standard Class"/>
    <s v="MM-17260"/>
    <s v="Magdelene Morse"/>
    <s v="Consumer"/>
    <s v="United States"/>
    <s v="New Rochelle"/>
    <s v="New York"/>
    <n v="10801"/>
    <x v="3"/>
    <s v="FUR-CH-10001394"/>
    <x v="0"/>
    <s v="Chairs"/>
    <s v="Global Leather Executive Chair"/>
    <n v="631.78200000000004"/>
    <n v="6"/>
    <n v="0.2"/>
    <n v="88.45"/>
    <n v="2"/>
    <x v="21"/>
    <n v="3"/>
    <x v="21"/>
  </r>
  <r>
    <n v="4348"/>
    <s v="CA-2017-120355"/>
    <d v="2017-09-18T00:00:00"/>
    <d v="2017-09-25T00:00:00"/>
    <s v="Standard Class"/>
    <s v="MM-17260"/>
    <s v="Magdelene Morse"/>
    <s v="Consumer"/>
    <s v="United States"/>
    <s v="New Rochelle"/>
    <s v="New York"/>
    <n v="10801"/>
    <x v="3"/>
    <s v="FUR-FU-10004053"/>
    <x v="0"/>
    <s v="Furnishings"/>
    <s v="DAX Two-Tone Silver Metal Document Frame"/>
    <n v="60.72"/>
    <n v="5"/>
    <n v="0.3"/>
    <n v="-17"/>
    <n v="2"/>
    <x v="21"/>
    <n v="3"/>
    <x v="21"/>
  </r>
  <r>
    <n v="4349"/>
    <s v="CA-2018-169894"/>
    <d v="2018-11-24T00:00:00"/>
    <d v="2018-11-29T00:00:00"/>
    <s v="Second Class"/>
    <s v="MV-17485"/>
    <s v="Mark Van Huff"/>
    <s v="Consumer"/>
    <s v="United States"/>
    <s v="Mesa"/>
    <s v="Arizona"/>
    <n v="85204"/>
    <x v="1"/>
    <s v="OFF-BI-10004230"/>
    <x v="1"/>
    <s v="Binders"/>
    <s v="GBC Recycled Grain Textured Covers"/>
    <n v="20.724"/>
    <n v="7"/>
    <n v="0"/>
    <n v="5.18"/>
    <n v="2"/>
    <x v="23"/>
    <n v="4"/>
    <x v="23"/>
  </r>
  <r>
    <n v="4350"/>
    <s v="CA-2018-169894"/>
    <d v="2018-11-24T00:00:00"/>
    <d v="2018-11-29T00:00:00"/>
    <s v="Second Class"/>
    <s v="MV-17485"/>
    <s v="Mark Van Huff"/>
    <s v="Consumer"/>
    <s v="United States"/>
    <s v="Mesa"/>
    <s v="Arizona"/>
    <n v="85204"/>
    <x v="1"/>
    <s v="OFF-ST-10000060"/>
    <x v="1"/>
    <s v="Storage"/>
    <s v="Fellowes Bankers Box Staxonsteel Drawer File/Stacking System"/>
    <n v="415.87200000000001"/>
    <n v="8"/>
    <n v="0.1"/>
    <n v="141.4"/>
    <n v="2"/>
    <x v="23"/>
    <n v="4"/>
    <x v="23"/>
  </r>
  <r>
    <n v="4351"/>
    <s v="US-2018-100482"/>
    <d v="2018-04-11T00:00:00"/>
    <d v="2018-04-15T00:00:00"/>
    <s v="Standard Class"/>
    <s v="JL-15130"/>
    <s v="Jack Lebron"/>
    <s v="Consumer"/>
    <s v="United States"/>
    <s v="Lancaster"/>
    <s v="Ohio"/>
    <n v="43130"/>
    <x v="3"/>
    <s v="OFF-ST-10001325"/>
    <x v="1"/>
    <s v="Storage"/>
    <s v="Sterilite Officeware Hinged File Box"/>
    <n v="16.768000000000001"/>
    <n v="5"/>
    <n v="0"/>
    <n v="4.7"/>
    <n v="2"/>
    <x v="4"/>
    <n v="2"/>
    <x v="4"/>
  </r>
  <r>
    <n v="4352"/>
    <s v="US-2018-100482"/>
    <d v="2018-04-11T00:00:00"/>
    <d v="2018-04-15T00:00:00"/>
    <s v="Standard Class"/>
    <s v="JL-15130"/>
    <s v="Jack Lebron"/>
    <s v="Consumer"/>
    <s v="United States"/>
    <s v="Lancaster"/>
    <s v="Ohio"/>
    <n v="43130"/>
    <x v="3"/>
    <s v="TEC-AC-10003441"/>
    <x v="2"/>
    <s v="Accessories"/>
    <s v="Kingston Digital DataTraveler 32GB USB 2.0"/>
    <n v="27.12"/>
    <n v="3"/>
    <n v="0.3"/>
    <n v="-3.8"/>
    <n v="2"/>
    <x v="4"/>
    <n v="2"/>
    <x v="4"/>
  </r>
  <r>
    <n v="4353"/>
    <s v="CA-2018-107748"/>
    <d v="2018-12-10T00:00:00"/>
    <d v="2018-12-12T00:00:00"/>
    <s v="Second Class"/>
    <s v="AG-10330"/>
    <s v="Alex Grayson"/>
    <s v="Consumer"/>
    <s v="United States"/>
    <s v="Stockton"/>
    <s v="California"/>
    <n v="95207"/>
    <x v="1"/>
    <s v="TEC-PH-10003215"/>
    <x v="2"/>
    <s v="Phones"/>
    <s v="Jackery Bar Premium Fast-charging Portable Charger"/>
    <n v="95.84"/>
    <n v="5"/>
    <n v="0"/>
    <n v="5.75"/>
    <n v="2"/>
    <x v="22"/>
    <n v="4"/>
    <x v="22"/>
  </r>
  <r>
    <n v="4354"/>
    <s v="CA-2018-107748"/>
    <d v="2018-12-10T00:00:00"/>
    <d v="2018-12-12T00:00:00"/>
    <s v="Second Class"/>
    <s v="AG-10330"/>
    <s v="Alex Grayson"/>
    <s v="Consumer"/>
    <s v="United States"/>
    <s v="Stockton"/>
    <s v="California"/>
    <n v="95207"/>
    <x v="1"/>
    <s v="OFF-PA-10002005"/>
    <x v="1"/>
    <s v="Paper"/>
    <s v="Xerox 225"/>
    <n v="12.96"/>
    <n v="4"/>
    <n v="0.2"/>
    <n v="2.72"/>
    <n v="2"/>
    <x v="22"/>
    <n v="4"/>
    <x v="22"/>
  </r>
  <r>
    <n v="4355"/>
    <s v="CA-2018-153654"/>
    <d v="2018-11-24T00:00:00"/>
    <d v="2018-11-26T00:00:00"/>
    <s v="Second Class"/>
    <s v="MD-17860"/>
    <s v="Michael Dominguez"/>
    <s v="Corporate"/>
    <s v="United States"/>
    <s v="Asheville"/>
    <s v="North Carolina"/>
    <n v="28806"/>
    <x v="0"/>
    <s v="OFF-BI-10004465"/>
    <x v="1"/>
    <s v="Binders"/>
    <s v="Avery Durable Slant Ring Binders"/>
    <n v="19.007999999999999"/>
    <n v="6"/>
    <n v="0.3"/>
    <n v="-3.99"/>
    <n v="1"/>
    <x v="23"/>
    <n v="4"/>
    <x v="23"/>
  </r>
  <r>
    <n v="4356"/>
    <s v="CA-2016-155600"/>
    <d v="2016-12-04T00:00:00"/>
    <d v="2016-12-07T00:00:00"/>
    <s v="Second Class"/>
    <s v="RO-19780"/>
    <s v="Rose O'Brian"/>
    <s v="Consumer"/>
    <s v="United States"/>
    <s v="Clarksville"/>
    <s v="Tennessee"/>
    <n v="37042"/>
    <x v="0"/>
    <s v="OFF-BI-10000545"/>
    <x v="1"/>
    <s v="Binders"/>
    <s v="GBC Ibimaster 500 Manual ProClick Binding System"/>
    <n v="1598.058"/>
    <n v="7"/>
    <n v="0"/>
    <n v="127.84"/>
    <n v="2"/>
    <x v="14"/>
    <n v="4"/>
    <x v="14"/>
  </r>
  <r>
    <n v="4357"/>
    <s v="CA-2016-155600"/>
    <d v="2016-12-04T00:00:00"/>
    <d v="2016-12-07T00:00:00"/>
    <s v="Second Class"/>
    <s v="RO-19780"/>
    <s v="Rose O'Brian"/>
    <s v="Consumer"/>
    <s v="United States"/>
    <s v="Clarksville"/>
    <s v="Tennessee"/>
    <n v="37042"/>
    <x v="0"/>
    <s v="OFF-AR-10003752"/>
    <x v="1"/>
    <s v="Art"/>
    <s v="Deluxe Chalkboard Eraser Cleaner"/>
    <n v="36.96"/>
    <n v="7"/>
    <n v="0.2"/>
    <n v="8.8699999999999992"/>
    <n v="2"/>
    <x v="14"/>
    <n v="4"/>
    <x v="14"/>
  </r>
  <r>
    <n v="4358"/>
    <s v="CA-2018-162565"/>
    <d v="2018-12-11T00:00:00"/>
    <d v="2018-12-11T00:00:00"/>
    <s v="Same Day"/>
    <s v="RR-19315"/>
    <s v="Ralph Ritter"/>
    <s v="Consumer"/>
    <s v="United States"/>
    <s v="Aurora"/>
    <s v="Illinois"/>
    <n v="60505"/>
    <x v="2"/>
    <s v="OFF-PA-10001937"/>
    <x v="1"/>
    <s v="Paper"/>
    <s v="Xerox 21"/>
    <n v="10.368"/>
    <n v="8"/>
    <n v="0.2"/>
    <n v="3.01"/>
    <n v="3"/>
    <x v="22"/>
    <n v="4"/>
    <x v="22"/>
  </r>
  <r>
    <n v="4359"/>
    <s v="CA-2018-162565"/>
    <d v="2018-12-11T00:00:00"/>
    <d v="2018-12-11T00:00:00"/>
    <s v="Same Day"/>
    <s v="RR-19315"/>
    <s v="Ralph Ritter"/>
    <s v="Consumer"/>
    <s v="United States"/>
    <s v="Aurora"/>
    <s v="Illinois"/>
    <n v="60505"/>
    <x v="2"/>
    <s v="FUR-FU-10004306"/>
    <x v="0"/>
    <s v="Furnishings"/>
    <s v="Electrix Halogen Magnifier Lamp"/>
    <n v="77.72"/>
    <n v="9"/>
    <n v="0"/>
    <n v="10.1"/>
    <n v="3"/>
    <x v="22"/>
    <n v="4"/>
    <x v="22"/>
  </r>
  <r>
    <n v="4360"/>
    <s v="CA-2018-162565"/>
    <d v="2018-12-11T00:00:00"/>
    <d v="2018-12-11T00:00:00"/>
    <s v="Same Day"/>
    <s v="RR-19315"/>
    <s v="Ralph Ritter"/>
    <s v="Consumer"/>
    <s v="United States"/>
    <s v="Aurora"/>
    <s v="Illinois"/>
    <n v="60505"/>
    <x v="2"/>
    <s v="FUR-CH-10003973"/>
    <x v="0"/>
    <s v="Chairs"/>
    <s v="GuestStacker Chair with Chrome Finish Legs"/>
    <n v="520.46400000000006"/>
    <n v="5"/>
    <n v="0.3"/>
    <n v="-46.84"/>
    <n v="3"/>
    <x v="22"/>
    <n v="4"/>
    <x v="22"/>
  </r>
  <r>
    <n v="4361"/>
    <s v="CA-2017-127642"/>
    <d v="2017-05-21T00:00:00"/>
    <d v="2017-05-23T00:00:00"/>
    <s v="First Class"/>
    <s v="CP-12340"/>
    <s v="Christine Phan"/>
    <s v="Corporate"/>
    <s v="United States"/>
    <s v="Warwick"/>
    <s v="Rhode Island"/>
    <n v="2886"/>
    <x v="3"/>
    <s v="OFF-PA-10000565"/>
    <x v="1"/>
    <s v="Paper"/>
    <s v="Easy-staple paper"/>
    <n v="111.96"/>
    <n v="7"/>
    <n v="0"/>
    <n v="39.19"/>
    <n v="1"/>
    <x v="35"/>
    <n v="2"/>
    <x v="35"/>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n v="29.16"/>
    <n v="2"/>
    <n v="0.1"/>
    <n v="6.71"/>
    <n v="1"/>
    <x v="31"/>
    <n v="1"/>
    <x v="31"/>
  </r>
  <r>
    <n v="4363"/>
    <s v="CA-2018-111332"/>
    <d v="2018-05-20T00:00:00"/>
    <d v="2018-05-22T00:00:00"/>
    <s v="Second Class"/>
    <s v="NC-18340"/>
    <s v="Nat Carroll"/>
    <s v="Consumer"/>
    <s v="United States"/>
    <s v="Fargo"/>
    <s v="North Dakota"/>
    <n v="58103"/>
    <x v="2"/>
    <s v="OFF-AR-10001953"/>
    <x v="1"/>
    <s v="Art"/>
    <s v="Boston 1645 Deluxe Heavier-Duty Electric Pencil Sharpener"/>
    <n v="131.94"/>
    <n v="8"/>
    <n v="0"/>
    <n v="9.24"/>
    <n v="5"/>
    <x v="24"/>
    <n v="2"/>
    <x v="24"/>
  </r>
  <r>
    <n v="4364"/>
    <s v="CA-2018-111332"/>
    <d v="2018-05-20T00:00:00"/>
    <d v="2018-05-22T00:00:00"/>
    <s v="Second Class"/>
    <s v="NC-18340"/>
    <s v="Nat Carroll"/>
    <s v="Consumer"/>
    <s v="United States"/>
    <s v="Fargo"/>
    <s v="North Dakota"/>
    <n v="58103"/>
    <x v="2"/>
    <s v="OFF-AR-10001374"/>
    <x v="1"/>
    <s v="Art"/>
    <s v="BIC Brite Liner Highlighters, Chisel Tip"/>
    <n v="25.92"/>
    <n v="2"/>
    <n v="0"/>
    <n v="3.37"/>
    <n v="5"/>
    <x v="24"/>
    <n v="2"/>
    <x v="24"/>
  </r>
  <r>
    <n v="4365"/>
    <s v="CA-2018-111332"/>
    <d v="2018-05-20T00:00:00"/>
    <d v="2018-05-22T00:00:00"/>
    <s v="Second Class"/>
    <s v="NC-18340"/>
    <s v="Nat Carroll"/>
    <s v="Consumer"/>
    <s v="United States"/>
    <s v="Fargo"/>
    <s v="North Dakota"/>
    <n v="58103"/>
    <x v="2"/>
    <s v="OFF-ST-10003816"/>
    <x v="1"/>
    <s v="Storage"/>
    <s v="Fellowes High-Stak Drawer Files"/>
    <n v="704.76"/>
    <n v="6"/>
    <n v="0"/>
    <n v="148"/>
    <n v="5"/>
    <x v="24"/>
    <n v="2"/>
    <x v="24"/>
  </r>
  <r>
    <n v="4366"/>
    <s v="CA-2018-111332"/>
    <d v="2018-05-20T00:00:00"/>
    <d v="2018-05-22T00:00:00"/>
    <s v="Second Class"/>
    <s v="NC-18340"/>
    <s v="Nat Carroll"/>
    <s v="Consumer"/>
    <s v="United States"/>
    <s v="Fargo"/>
    <s v="North Dakota"/>
    <n v="58103"/>
    <x v="2"/>
    <s v="OFF-FA-10001843"/>
    <x v="1"/>
    <s v="Fasteners"/>
    <s v="Staples"/>
    <n v="7.41"/>
    <n v="9"/>
    <n v="0.3"/>
    <n v="-2.59"/>
    <n v="5"/>
    <x v="24"/>
    <n v="2"/>
    <x v="24"/>
  </r>
  <r>
    <n v="4367"/>
    <s v="CA-2018-111332"/>
    <d v="2018-05-20T00:00:00"/>
    <d v="2018-05-22T00:00:00"/>
    <s v="Second Class"/>
    <s v="NC-18340"/>
    <s v="Nat Carroll"/>
    <s v="Consumer"/>
    <s v="United States"/>
    <s v="Fargo"/>
    <s v="North Dakota"/>
    <n v="58103"/>
    <x v="2"/>
    <s v="OFF-AR-10000657"/>
    <x v="1"/>
    <s v="Art"/>
    <s v="Binney &amp; Smith inkTank Desk Highlighter, Chisel Tip, Yellow, 12/Box"/>
    <n v="21.5"/>
    <n v="2"/>
    <n v="0.3"/>
    <n v="-1.72"/>
    <n v="5"/>
    <x v="24"/>
    <n v="2"/>
    <x v="24"/>
  </r>
  <r>
    <n v="4368"/>
    <s v="CA-2018-117044"/>
    <d v="2018-09-11T00:00:00"/>
    <d v="2018-09-13T00:00:00"/>
    <s v="Second Class"/>
    <s v="HA-14920"/>
    <s v="Helen Andreada"/>
    <s v="Consumer"/>
    <s v="United States"/>
    <s v="Chicago"/>
    <s v="Illinois"/>
    <n v="60623"/>
    <x v="2"/>
    <s v="OFF-FA-10000936"/>
    <x v="1"/>
    <s v="Fasteners"/>
    <s v="Acco Hot Clips Clips to Go"/>
    <n v="10.528"/>
    <n v="6"/>
    <n v="0.2"/>
    <n v="1.9"/>
    <n v="2"/>
    <x v="15"/>
    <n v="3"/>
    <x v="15"/>
  </r>
  <r>
    <n v="4369"/>
    <s v="CA-2018-117044"/>
    <d v="2018-09-11T00:00:00"/>
    <d v="2018-09-13T00:00:00"/>
    <s v="Second Class"/>
    <s v="HA-14920"/>
    <s v="Helen Andreada"/>
    <s v="Consumer"/>
    <s v="United States"/>
    <s v="Chicago"/>
    <s v="Illinois"/>
    <n v="60623"/>
    <x v="2"/>
    <s v="OFF-PA-10003657"/>
    <x v="1"/>
    <s v="Paper"/>
    <s v="Xerox 1927"/>
    <n v="20.544"/>
    <n v="7"/>
    <n v="0.2"/>
    <n v="4.5199999999999996"/>
    <n v="2"/>
    <x v="15"/>
    <n v="3"/>
    <x v="15"/>
  </r>
  <r>
    <n v="4370"/>
    <s v="US-2017-165078"/>
    <d v="2017-11-05T00:00:00"/>
    <d v="2017-11-10T00:00:00"/>
    <s v="Standard Class"/>
    <s v="MA-17995"/>
    <s v="Michelle Arnett"/>
    <s v="Home Office"/>
    <s v="United States"/>
    <s v="Lawrence"/>
    <s v="Indiana"/>
    <n v="46226"/>
    <x v="2"/>
    <s v="OFF-BI-10001989"/>
    <x v="1"/>
    <s v="Binders"/>
    <s v="Premium Transparent Presentation Covers by GBC"/>
    <n v="104.9"/>
    <n v="8"/>
    <n v="0"/>
    <n v="18.88"/>
    <n v="3"/>
    <x v="0"/>
    <n v="4"/>
    <x v="0"/>
  </r>
  <r>
    <n v="4371"/>
    <s v="US-2017-165078"/>
    <d v="2017-11-05T00:00:00"/>
    <d v="2017-11-10T00:00:00"/>
    <s v="Standard Class"/>
    <s v="MA-17995"/>
    <s v="Michelle Arnett"/>
    <s v="Home Office"/>
    <s v="United States"/>
    <s v="Lawrence"/>
    <s v="Indiana"/>
    <n v="46226"/>
    <x v="2"/>
    <s v="OFF-AR-10002987"/>
    <x v="1"/>
    <s v="Art"/>
    <s v="Prismacolor Color Pencil Set"/>
    <n v="39.68"/>
    <n v="8"/>
    <n v="0.3"/>
    <n v="-1.98"/>
    <n v="3"/>
    <x v="0"/>
    <n v="4"/>
    <x v="0"/>
  </r>
  <r>
    <n v="4372"/>
    <s v="US-2017-165078"/>
    <d v="2017-11-05T00:00:00"/>
    <d v="2017-11-10T00:00:00"/>
    <s v="Standard Class"/>
    <s v="MA-17995"/>
    <s v="Michelle Arnett"/>
    <s v="Home Office"/>
    <s v="United States"/>
    <s v="Lawrence"/>
    <s v="Indiana"/>
    <n v="46226"/>
    <x v="2"/>
    <s v="OFF-LA-10000414"/>
    <x v="1"/>
    <s v="Labels"/>
    <s v="Avery 503"/>
    <n v="51.75"/>
    <n v="3"/>
    <n v="0"/>
    <n v="5.18"/>
    <n v="3"/>
    <x v="0"/>
    <n v="4"/>
    <x v="0"/>
  </r>
  <r>
    <n v="4373"/>
    <s v="US-2018-169320"/>
    <d v="2018-07-23T00:00:00"/>
    <d v="2018-07-25T00:00:00"/>
    <s v="Second Class"/>
    <s v="LH-16900"/>
    <s v="Lena Hernandez"/>
    <s v="Consumer"/>
    <s v="United States"/>
    <s v="Elkhart"/>
    <s v="Indiana"/>
    <n v="46514"/>
    <x v="2"/>
    <s v="OFF-AR-10003602"/>
    <x v="1"/>
    <s v="Art"/>
    <s v="Quartet Omega Colored Chalk, 12/Pack"/>
    <n v="11.68"/>
    <n v="7"/>
    <n v="0.3"/>
    <n v="-1.99"/>
    <n v="2"/>
    <x v="10"/>
    <n v="3"/>
    <x v="10"/>
  </r>
  <r>
    <n v="4374"/>
    <s v="US-2018-169320"/>
    <d v="2018-07-23T00:00:00"/>
    <d v="2018-07-25T00:00:00"/>
    <s v="Second Class"/>
    <s v="LH-16900"/>
    <s v="Lena Hernandez"/>
    <s v="Consumer"/>
    <s v="United States"/>
    <s v="Elkhart"/>
    <s v="Indiana"/>
    <n v="46514"/>
    <x v="2"/>
    <s v="TEC-AC-10002550"/>
    <x v="2"/>
    <s v="Accessories"/>
    <s v="Memorex 25GB 6X Branded Blu-Ray Recordable Disc, 30/Pack"/>
    <n v="159.75"/>
    <n v="10"/>
    <n v="0"/>
    <n v="7.99"/>
    <n v="2"/>
    <x v="10"/>
    <n v="3"/>
    <x v="10"/>
  </r>
  <r>
    <n v="4375"/>
    <s v="CA-2017-158575"/>
    <d v="2017-11-18T00:00:00"/>
    <d v="2017-11-24T00:00:00"/>
    <s v="Standard Class"/>
    <s v="SB-20290"/>
    <s v="Sean Braxton"/>
    <s v="Corporate"/>
    <s v="United States"/>
    <s v="Kent"/>
    <s v="Ohio"/>
    <n v="44240"/>
    <x v="3"/>
    <s v="OFF-AP-10002998"/>
    <x v="1"/>
    <s v="Appliances"/>
    <s v="Holmes 99% HEPA Air Purifier"/>
    <n v="103.968"/>
    <n v="5"/>
    <n v="0"/>
    <n v="24.95"/>
    <n v="1"/>
    <x v="0"/>
    <n v="4"/>
    <x v="0"/>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n v="303.25"/>
    <n v="4"/>
    <n v="0.1"/>
    <n v="63.68"/>
    <n v="3"/>
    <x v="41"/>
    <n v="2"/>
    <x v="41"/>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n v="270.72000000000003"/>
    <n v="4"/>
    <n v="0.3"/>
    <n v="-59.56"/>
    <n v="3"/>
    <x v="41"/>
    <n v="2"/>
    <x v="41"/>
  </r>
  <r>
    <n v="4378"/>
    <s v="CA-2015-166954"/>
    <d v="2015-04-25T00:00:00"/>
    <d v="2015-04-30T00:00:00"/>
    <s v="Standard Class"/>
    <s v="BT-11305"/>
    <s v="Beth Thompson"/>
    <s v="Home Office"/>
    <s v="United States"/>
    <s v="San Gabriel"/>
    <s v="California"/>
    <n v="91776"/>
    <x v="1"/>
    <s v="FUR-CH-10003973"/>
    <x v="0"/>
    <s v="Chairs"/>
    <s v="GuestStacker Chair with Chrome Finish Legs"/>
    <n v="1487.04"/>
    <n v="2"/>
    <n v="0.1"/>
    <n v="178.44"/>
    <n v="3"/>
    <x v="41"/>
    <n v="2"/>
    <x v="41"/>
  </r>
  <r>
    <n v="4379"/>
    <s v="CA-2016-140830"/>
    <d v="2016-11-30T00:00:00"/>
    <d v="2016-12-02T00:00:00"/>
    <s v="Second Class"/>
    <s v="PS-18970"/>
    <s v="Paul Stevenson"/>
    <s v="Home Office"/>
    <s v="United States"/>
    <s v="Henderson"/>
    <s v="Kentucky"/>
    <n v="42420"/>
    <x v="0"/>
    <s v="OFF-EN-10000461"/>
    <x v="1"/>
    <s v="Envelopes"/>
    <s v="#10- 4 1/8&quot; x 9 1/2&quot; Recycled Envelopes"/>
    <n v="17.48"/>
    <n v="8"/>
    <n v="0.3"/>
    <n v="-5.24"/>
    <n v="2"/>
    <x v="6"/>
    <n v="4"/>
    <x v="6"/>
  </r>
  <r>
    <n v="4380"/>
    <s v="CA-2016-140830"/>
    <d v="2016-11-30T00:00:00"/>
    <d v="2016-12-02T00:00:00"/>
    <s v="Second Class"/>
    <s v="PS-18970"/>
    <s v="Paul Stevenson"/>
    <s v="Home Office"/>
    <s v="United States"/>
    <s v="Henderson"/>
    <s v="Kentucky"/>
    <n v="42420"/>
    <x v="0"/>
    <s v="OFF-EN-10002831"/>
    <x v="1"/>
    <s v="Envelopes"/>
    <s v="Tyvek  Top-Opening Peel &amp; Seel  Envelopes, Gray"/>
    <n v="71.88"/>
    <n v="2"/>
    <n v="0.1"/>
    <n v="13.66"/>
    <n v="2"/>
    <x v="6"/>
    <n v="4"/>
    <x v="6"/>
  </r>
  <r>
    <n v="4381"/>
    <s v="CA-2016-152891"/>
    <d v="2016-10-25T00:00:00"/>
    <d v="2016-10-30T00:00:00"/>
    <s v="Standard Class"/>
    <s v="TB-21625"/>
    <s v="Trudy Brown"/>
    <s v="Consumer"/>
    <s v="United States"/>
    <s v="San Francisco"/>
    <s v="California"/>
    <n v="94110"/>
    <x v="1"/>
    <s v="OFF-AR-10004648"/>
    <x v="1"/>
    <s v="Art"/>
    <s v="Boston 19500 Mighty Mite Electric Pencil Sharpener"/>
    <n v="60.45"/>
    <n v="2"/>
    <n v="0"/>
    <n v="13.9"/>
    <n v="2"/>
    <x v="2"/>
    <n v="4"/>
    <x v="2"/>
  </r>
  <r>
    <n v="4382"/>
    <s v="CA-2016-152891"/>
    <d v="2016-10-25T00:00:00"/>
    <d v="2016-10-30T00:00:00"/>
    <s v="Standard Class"/>
    <s v="TB-21625"/>
    <s v="Trudy Brown"/>
    <s v="Consumer"/>
    <s v="United States"/>
    <s v="San Francisco"/>
    <s v="California"/>
    <n v="94110"/>
    <x v="1"/>
    <s v="FUR-TA-10001857"/>
    <x v="0"/>
    <s v="Tables"/>
    <s v="Balt Solid Wood Rectangular Table"/>
    <n v="253.17599999999999"/>
    <n v="8"/>
    <n v="0.1"/>
    <n v="12.66"/>
    <n v="2"/>
    <x v="2"/>
    <n v="4"/>
    <x v="2"/>
  </r>
  <r>
    <n v="4383"/>
    <s v="US-2016-122784"/>
    <d v="2016-07-20T00:00:00"/>
    <d v="2016-07-27T00:00:00"/>
    <s v="Standard Class"/>
    <s v="RA-19915"/>
    <s v="Russell Applegate"/>
    <s v="Consumer"/>
    <s v="United States"/>
    <s v="Highland Park"/>
    <s v="Illinois"/>
    <n v="60035"/>
    <x v="2"/>
    <s v="OFF-BI-10000546"/>
    <x v="1"/>
    <s v="Binders"/>
    <s v="Avery Durable Binders"/>
    <n v="2.88"/>
    <n v="8"/>
    <n v="0.2"/>
    <n v="0.17"/>
    <n v="4"/>
    <x v="38"/>
    <n v="3"/>
    <x v="38"/>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n v="384.94400000000002"/>
    <n v="8"/>
    <n v="0"/>
    <n v="103.93"/>
    <n v="4"/>
    <x v="38"/>
    <n v="3"/>
    <x v="38"/>
  </r>
  <r>
    <n v="4385"/>
    <s v="US-2016-122784"/>
    <d v="2016-07-20T00:00:00"/>
    <d v="2016-07-27T00:00:00"/>
    <s v="Standard Class"/>
    <s v="RA-19915"/>
    <s v="Russell Applegate"/>
    <s v="Consumer"/>
    <s v="United States"/>
    <s v="Highland Park"/>
    <s v="Illinois"/>
    <n v="60035"/>
    <x v="2"/>
    <s v="TEC-PH-10001557"/>
    <x v="2"/>
    <s v="Phones"/>
    <s v="Pyle PMP37LED"/>
    <n v="153.584"/>
    <n v="10"/>
    <n v="0"/>
    <n v="52.22"/>
    <n v="4"/>
    <x v="38"/>
    <n v="3"/>
    <x v="38"/>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n v="913.43"/>
    <n v="8"/>
    <n v="0.2"/>
    <n v="146.15"/>
    <n v="4"/>
    <x v="38"/>
    <n v="3"/>
    <x v="38"/>
  </r>
  <r>
    <n v="4387"/>
    <s v="CA-2017-156811"/>
    <d v="2017-10-27T00:00:00"/>
    <d v="2017-11-02T00:00:00"/>
    <s v="Standard Class"/>
    <s v="BP-11095"/>
    <s v="Bart Pistole"/>
    <s v="Corporate"/>
    <s v="United States"/>
    <s v="San Francisco"/>
    <s v="California"/>
    <n v="94122"/>
    <x v="1"/>
    <s v="OFF-AP-10001366"/>
    <x v="1"/>
    <s v="Appliances"/>
    <s v="Staple holder"/>
    <n v="43.92"/>
    <n v="3"/>
    <n v="0.2"/>
    <n v="8.7799999999999994"/>
    <n v="2"/>
    <x v="32"/>
    <n v="4"/>
    <x v="32"/>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n v="25.032"/>
    <n v="8"/>
    <n v="0.2"/>
    <n v="7.51"/>
    <n v="2"/>
    <x v="32"/>
    <n v="4"/>
    <x v="32"/>
  </r>
  <r>
    <n v="4389"/>
    <s v="CA-2018-111556"/>
    <d v="2018-11-20T00:00:00"/>
    <d v="2018-11-22T00:00:00"/>
    <s v="First Class"/>
    <s v="CD-11920"/>
    <s v="Carlos Daly"/>
    <s v="Consumer"/>
    <s v="United States"/>
    <s v="New York City"/>
    <s v="New York"/>
    <n v="10035"/>
    <x v="3"/>
    <s v="OFF-PA-10003651"/>
    <x v="1"/>
    <s v="Paper"/>
    <s v="Xerox 1968"/>
    <n v="46.76"/>
    <n v="10"/>
    <n v="0.3"/>
    <n v="-11.22"/>
    <n v="4"/>
    <x v="23"/>
    <n v="4"/>
    <x v="23"/>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n v="183.96799999999999"/>
    <n v="4"/>
    <n v="0.3"/>
    <n v="-44.15"/>
    <n v="4"/>
    <x v="23"/>
    <n v="4"/>
    <x v="23"/>
  </r>
  <r>
    <n v="4391"/>
    <s v="CA-2018-111556"/>
    <d v="2018-11-20T00:00:00"/>
    <d v="2018-11-22T00:00:00"/>
    <s v="First Class"/>
    <s v="CD-11920"/>
    <s v="Carlos Daly"/>
    <s v="Consumer"/>
    <s v="United States"/>
    <s v="New York City"/>
    <s v="New York"/>
    <n v="10035"/>
    <x v="3"/>
    <s v="TEC-PH-10001459"/>
    <x v="2"/>
    <s v="Phones"/>
    <s v="Samsung Galaxy Mega 6.3"/>
    <n v="1259.97"/>
    <n v="9"/>
    <n v="0.3"/>
    <n v="-277.19"/>
    <n v="4"/>
    <x v="23"/>
    <n v="4"/>
    <x v="23"/>
  </r>
  <r>
    <n v="4392"/>
    <s v="CA-2018-111556"/>
    <d v="2018-11-20T00:00:00"/>
    <d v="2018-11-22T00:00:00"/>
    <s v="First Class"/>
    <s v="CD-11920"/>
    <s v="Carlos Daly"/>
    <s v="Consumer"/>
    <s v="United States"/>
    <s v="New York City"/>
    <s v="New York"/>
    <n v="10035"/>
    <x v="3"/>
    <s v="OFF-AR-10004602"/>
    <x v="1"/>
    <s v="Art"/>
    <s v="Boston KS Multi-Size Manual Pencil Sharpener"/>
    <n v="68.97"/>
    <n v="6"/>
    <n v="0"/>
    <n v="4.1399999999999997"/>
    <n v="4"/>
    <x v="23"/>
    <n v="4"/>
    <x v="23"/>
  </r>
  <r>
    <n v="4393"/>
    <s v="CA-2017-108868"/>
    <d v="2017-09-08T00:00:00"/>
    <d v="2017-09-12T00:00:00"/>
    <s v="Standard Class"/>
    <s v="KB-16585"/>
    <s v="Ken Black"/>
    <s v="Corporate"/>
    <s v="United States"/>
    <s v="Dallas"/>
    <s v="Texas"/>
    <n v="75081"/>
    <x v="2"/>
    <s v="OFF-AR-10001953"/>
    <x v="1"/>
    <s v="Art"/>
    <s v="Boston 1645 Deluxe Heavier-Duty Electric Pencil Sharpener"/>
    <n v="70.367999999999995"/>
    <n v="2"/>
    <n v="0"/>
    <n v="10.56"/>
    <n v="2"/>
    <x v="21"/>
    <n v="3"/>
    <x v="21"/>
  </r>
  <r>
    <n v="4394"/>
    <s v="CA-2017-108868"/>
    <d v="2017-09-08T00:00:00"/>
    <d v="2017-09-12T00:00:00"/>
    <s v="Standard Class"/>
    <s v="KB-16585"/>
    <s v="Ken Black"/>
    <s v="Corporate"/>
    <s v="United States"/>
    <s v="Dallas"/>
    <s v="Texas"/>
    <n v="75081"/>
    <x v="2"/>
    <s v="TEC-PH-10000923"/>
    <x v="2"/>
    <s v="Phones"/>
    <s v="Belkin SportFit Armband For iPhone 5s/5c, Fuchsia"/>
    <n v="59.96"/>
    <n v="5"/>
    <n v="0.2"/>
    <n v="9.59"/>
    <n v="2"/>
    <x v="21"/>
    <n v="3"/>
    <x v="21"/>
  </r>
  <r>
    <n v="4395"/>
    <s v="CA-2015-142965"/>
    <d v="2015-07-20T00:00:00"/>
    <d v="2015-07-20T00:00:00"/>
    <s v="Same Day"/>
    <s v="SW-20245"/>
    <s v="Scot Wooten"/>
    <s v="Consumer"/>
    <s v="United States"/>
    <s v="Springfield"/>
    <s v="Ohio"/>
    <n v="45503"/>
    <x v="3"/>
    <s v="OFF-ST-10002583"/>
    <x v="1"/>
    <s v="Storage"/>
    <s v="Fellowes Neat Ideas Storage Cubes"/>
    <n v="25.984000000000002"/>
    <n v="10"/>
    <n v="0.2"/>
    <n v="8.31"/>
    <n v="2"/>
    <x v="39"/>
    <n v="3"/>
    <x v="39"/>
  </r>
  <r>
    <n v="4396"/>
    <s v="CA-2015-142965"/>
    <d v="2015-07-20T00:00:00"/>
    <d v="2015-07-20T00:00:00"/>
    <s v="Same Day"/>
    <s v="SW-20245"/>
    <s v="Scot Wooten"/>
    <s v="Consumer"/>
    <s v="United States"/>
    <s v="Springfield"/>
    <s v="Ohio"/>
    <n v="45503"/>
    <x v="3"/>
    <s v="OFF-BI-10000977"/>
    <x v="1"/>
    <s v="Binders"/>
    <s v="Ibico Plastic Spiral Binding Combs"/>
    <n v="27.36"/>
    <n v="8"/>
    <n v="0"/>
    <n v="3.56"/>
    <n v="2"/>
    <x v="39"/>
    <n v="3"/>
    <x v="39"/>
  </r>
  <r>
    <n v="4397"/>
    <s v="CA-2017-148740"/>
    <d v="2017-11-15T00:00:00"/>
    <d v="2017-11-19T00:00:00"/>
    <s v="Standard Class"/>
    <s v="AH-10690"/>
    <s v="Anna HÃ¤berlin"/>
    <s v="Corporate"/>
    <s v="United States"/>
    <s v="San Diego"/>
    <s v="California"/>
    <n v="92024"/>
    <x v="1"/>
    <s v="TEC-PH-10002549"/>
    <x v="2"/>
    <s v="Phones"/>
    <s v="Polycom SoundPoint IP 450 VoIP phone"/>
    <n v="361.37599999999998"/>
    <n v="7"/>
    <n v="0.2"/>
    <n v="36.14"/>
    <n v="1"/>
    <x v="0"/>
    <n v="4"/>
    <x v="0"/>
  </r>
  <r>
    <n v="4398"/>
    <s v="US-2015-138758"/>
    <d v="2015-07-07T00:00:00"/>
    <d v="2015-07-11T00:00:00"/>
    <s v="Standard Class"/>
    <s v="JL-15835"/>
    <s v="John Lee"/>
    <s v="Consumer"/>
    <s v="United States"/>
    <s v="Philadelphia"/>
    <s v="Pennsylvania"/>
    <n v="19120"/>
    <x v="3"/>
    <s v="FUR-CH-10002880"/>
    <x v="0"/>
    <s v="Chairs"/>
    <s v="Global High-Back Leather Tilter, Burgundy"/>
    <n v="172.18600000000001"/>
    <n v="6"/>
    <n v="0.3"/>
    <n v="-60.27"/>
    <n v="2"/>
    <x v="39"/>
    <n v="3"/>
    <x v="39"/>
  </r>
  <r>
    <n v="4399"/>
    <s v="US-2015-138758"/>
    <d v="2015-07-07T00:00:00"/>
    <d v="2015-07-11T00:00:00"/>
    <s v="Standard Class"/>
    <s v="JL-15835"/>
    <s v="John Lee"/>
    <s v="Consumer"/>
    <s v="United States"/>
    <s v="Philadelphia"/>
    <s v="Pennsylvania"/>
    <n v="19120"/>
    <x v="3"/>
    <s v="FUR-FU-10003039"/>
    <x v="0"/>
    <s v="Furnishings"/>
    <s v="Howard Miller 11-1/2&quot; Diameter Grantwood Wall Clock"/>
    <n v="69.007999999999996"/>
    <n v="9"/>
    <n v="0.3"/>
    <n v="-11.04"/>
    <n v="2"/>
    <x v="39"/>
    <n v="3"/>
    <x v="39"/>
  </r>
  <r>
    <n v="4400"/>
    <s v="CA-2017-131737"/>
    <d v="2017-03-17T00:00:00"/>
    <d v="2017-03-17T00:00:00"/>
    <s v="Same Day"/>
    <s v="GZ-14470"/>
    <s v="Gary Zandusky"/>
    <s v="Consumer"/>
    <s v="United States"/>
    <s v="Columbia"/>
    <s v="Maryland"/>
    <n v="21044"/>
    <x v="3"/>
    <s v="OFF-EN-10003055"/>
    <x v="1"/>
    <s v="Envelopes"/>
    <s v="Blue String-Tie &amp; Button Interoffice Envelopes, 10 x 13"/>
    <n v="199.9"/>
    <n v="3"/>
    <n v="0"/>
    <n v="65.97"/>
    <n v="3"/>
    <x v="17"/>
    <n v="1"/>
    <x v="17"/>
  </r>
  <r>
    <n v="4401"/>
    <s v="CA-2017-131737"/>
    <d v="2017-03-17T00:00:00"/>
    <d v="2017-03-17T00:00:00"/>
    <s v="Same Day"/>
    <s v="GZ-14470"/>
    <s v="Gary Zandusky"/>
    <s v="Consumer"/>
    <s v="United States"/>
    <s v="Columbia"/>
    <s v="Maryland"/>
    <n v="21044"/>
    <x v="3"/>
    <s v="OFF-AP-10002945"/>
    <x v="1"/>
    <s v="Appliances"/>
    <s v="Honeywell Enviracaire Portable HEPA Air Cleaner for 17' x 22' Room"/>
    <n v="901.95"/>
    <n v="10"/>
    <n v="0.2"/>
    <n v="225.49"/>
    <n v="3"/>
    <x v="17"/>
    <n v="1"/>
    <x v="17"/>
  </r>
  <r>
    <n v="4402"/>
    <s v="CA-2017-131737"/>
    <d v="2017-03-17T00:00:00"/>
    <d v="2017-03-17T00:00:00"/>
    <s v="Same Day"/>
    <s v="GZ-14470"/>
    <s v="Gary Zandusky"/>
    <s v="Consumer"/>
    <s v="United States"/>
    <s v="Columbia"/>
    <s v="Maryland"/>
    <n v="21044"/>
    <x v="3"/>
    <s v="FUR-FU-10004306"/>
    <x v="0"/>
    <s v="Furnishings"/>
    <s v="Electrix Halogen Magnifier Lamp"/>
    <n v="971.5"/>
    <n v="6"/>
    <n v="0"/>
    <n v="233.16"/>
    <n v="3"/>
    <x v="17"/>
    <n v="1"/>
    <x v="17"/>
  </r>
  <r>
    <n v="4403"/>
    <s v="CA-2017-114538"/>
    <d v="2017-12-26T00:00:00"/>
    <d v="2017-12-27T00:00:00"/>
    <s v="First Class"/>
    <s v="RC-19825"/>
    <s v="Roy Collins"/>
    <s v="Consumer"/>
    <s v="United States"/>
    <s v="Colorado Springs"/>
    <s v="Colorado"/>
    <n v="80906"/>
    <x v="1"/>
    <s v="OFF-AR-10002445"/>
    <x v="1"/>
    <s v="Art"/>
    <s v="SANFORD Major Accent Highlighters"/>
    <n v="11.327999999999999"/>
    <n v="2"/>
    <n v="0"/>
    <n v="0.91"/>
    <n v="1"/>
    <x v="5"/>
    <n v="4"/>
    <x v="5"/>
  </r>
  <r>
    <n v="4404"/>
    <s v="CA-2015-127936"/>
    <d v="2015-09-02T00:00:00"/>
    <d v="2015-09-04T00:00:00"/>
    <s v="First Class"/>
    <s v="CL-12565"/>
    <s v="Clay Ludtke"/>
    <s v="Consumer"/>
    <s v="United States"/>
    <s v="New York City"/>
    <s v="New York"/>
    <n v="10009"/>
    <x v="3"/>
    <s v="OFF-AR-10002445"/>
    <x v="1"/>
    <s v="Art"/>
    <s v="SANFORD Major Accent Highlighters"/>
    <n v="21.24"/>
    <n v="6"/>
    <n v="0.3"/>
    <n v="-7.43"/>
    <n v="1"/>
    <x v="30"/>
    <n v="3"/>
    <x v="30"/>
  </r>
  <r>
    <n v="4405"/>
    <s v="CA-2016-164336"/>
    <d v="2016-07-05T00:00:00"/>
    <d v="2016-07-10T00:00:00"/>
    <s v="Standard Class"/>
    <s v="MW-18220"/>
    <s v="Mitch Webber"/>
    <s v="Consumer"/>
    <s v="United States"/>
    <s v="Philadelphia"/>
    <s v="Pennsylvania"/>
    <n v="19140"/>
    <x v="3"/>
    <s v="TEC-AC-10002345"/>
    <x v="2"/>
    <s v="Accessories"/>
    <s v="HP Standard 104 key PS/2 Keyboard"/>
    <n v="34.799999999999997"/>
    <n v="4"/>
    <n v="0.1"/>
    <n v="3.83"/>
    <n v="2"/>
    <x v="38"/>
    <n v="3"/>
    <x v="38"/>
  </r>
  <r>
    <n v="4406"/>
    <s v="CA-2016-164336"/>
    <d v="2016-07-05T00:00:00"/>
    <d v="2016-07-10T00:00:00"/>
    <s v="Standard Class"/>
    <s v="MW-18220"/>
    <s v="Mitch Webber"/>
    <s v="Consumer"/>
    <s v="United States"/>
    <s v="Philadelphia"/>
    <s v="Pennsylvania"/>
    <n v="19140"/>
    <x v="3"/>
    <s v="OFF-ST-10001558"/>
    <x v="1"/>
    <s v="Storage"/>
    <s v="Acco Perma 4000 Stacking Storage Drawers"/>
    <n v="38.975999999999999"/>
    <n v="2"/>
    <n v="0.1"/>
    <n v="2.73"/>
    <n v="2"/>
    <x v="38"/>
    <n v="3"/>
    <x v="38"/>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n v="9.08"/>
    <n v="4"/>
    <n v="0"/>
    <n v="0.91"/>
    <n v="3"/>
    <x v="0"/>
    <n v="4"/>
    <x v="0"/>
  </r>
  <r>
    <n v="4408"/>
    <s v="CA-2017-100041"/>
    <d v="2017-11-20T00:00:00"/>
    <d v="2017-11-25T00:00:00"/>
    <s v="Standard Class"/>
    <s v="BF-10975"/>
    <s v="Barbara Fisher"/>
    <s v="Corporate"/>
    <s v="United States"/>
    <s v="Columbus"/>
    <s v="Indiana"/>
    <n v="47201"/>
    <x v="2"/>
    <s v="OFF-PA-10000418"/>
    <x v="1"/>
    <s v="Paper"/>
    <s v="Xerox 189"/>
    <n v="314.55"/>
    <n v="5"/>
    <n v="0.3"/>
    <n v="-110.09"/>
    <n v="3"/>
    <x v="0"/>
    <n v="4"/>
    <x v="0"/>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n v="4.91"/>
    <n v="7"/>
    <n v="0.2"/>
    <n v="0.39"/>
    <n v="3"/>
    <x v="0"/>
    <n v="4"/>
    <x v="0"/>
  </r>
  <r>
    <n v="4410"/>
    <s v="US-2015-154879"/>
    <d v="2015-05-06T00:00:00"/>
    <d v="2015-05-11T00:00:00"/>
    <s v="Standard Class"/>
    <s v="SN-20710"/>
    <s v="Steve Nguyen"/>
    <s v="Home Office"/>
    <s v="United States"/>
    <s v="Los Angeles"/>
    <s v="California"/>
    <n v="90004"/>
    <x v="1"/>
    <s v="OFF-LA-10004425"/>
    <x v="1"/>
    <s v="Labels"/>
    <s v="Staple-on labels"/>
    <n v="5.78"/>
    <n v="2"/>
    <n v="0"/>
    <n v="1.91"/>
    <n v="2"/>
    <x v="8"/>
    <n v="2"/>
    <x v="8"/>
  </r>
  <r>
    <n v="4411"/>
    <s v="US-2015-154879"/>
    <d v="2015-05-06T00:00:00"/>
    <d v="2015-05-11T00:00:00"/>
    <s v="Standard Class"/>
    <s v="SN-20710"/>
    <s v="Steve Nguyen"/>
    <s v="Home Office"/>
    <s v="United States"/>
    <s v="Los Angeles"/>
    <s v="California"/>
    <n v="90004"/>
    <x v="1"/>
    <s v="OFF-AR-10001897"/>
    <x v="1"/>
    <s v="Art"/>
    <s v="Model L Table or Wall-Mount Pencil Sharpener"/>
    <n v="107.94"/>
    <n v="10"/>
    <n v="0.1"/>
    <n v="20.51"/>
    <n v="2"/>
    <x v="8"/>
    <n v="2"/>
    <x v="8"/>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n v="19.649999999999999"/>
    <n v="2"/>
    <n v="0"/>
    <n v="6.09"/>
    <n v="3"/>
    <x v="3"/>
    <n v="2"/>
    <x v="3"/>
  </r>
  <r>
    <n v="4413"/>
    <s v="CA-2015-130624"/>
    <d v="2015-06-21T00:00:00"/>
    <d v="2015-06-24T00:00:00"/>
    <s v="First Class"/>
    <s v="TB-21280"/>
    <s v="Toby Braunhardt"/>
    <s v="Consumer"/>
    <s v="United States"/>
    <s v="New York City"/>
    <s v="New York"/>
    <n v="10024"/>
    <x v="3"/>
    <s v="TEC-PH-10003963"/>
    <x v="2"/>
    <s v="Phones"/>
    <s v="GE 2-Jack Phone Line Splitter"/>
    <n v="617.97"/>
    <n v="7"/>
    <n v="0"/>
    <n v="129.77000000000001"/>
    <n v="3"/>
    <x v="3"/>
    <n v="2"/>
    <x v="3"/>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n v="8"/>
    <n v="0.1"/>
    <n v="11.34"/>
    <n v="3"/>
    <x v="3"/>
    <n v="2"/>
    <x v="3"/>
  </r>
  <r>
    <n v="4415"/>
    <s v="CA-2018-132339"/>
    <d v="2018-08-19T00:00:00"/>
    <d v="2018-08-23T00:00:00"/>
    <s v="Standard Class"/>
    <s v="JB-15400"/>
    <s v="Jennifer Braxton"/>
    <s v="Corporate"/>
    <s v="United States"/>
    <s v="Lawrence"/>
    <s v="Massachusetts"/>
    <n v="1841"/>
    <x v="3"/>
    <s v="OFF-BI-10003925"/>
    <x v="1"/>
    <s v="Binders"/>
    <s v="Fellowes PB300 Plastic Comb Binding Machine"/>
    <n v="387.99"/>
    <n v="1"/>
    <n v="0.1"/>
    <n v="77.599999999999994"/>
    <n v="1"/>
    <x v="43"/>
    <n v="3"/>
    <x v="43"/>
  </r>
  <r>
    <n v="4416"/>
    <s v="CA-2015-153983"/>
    <d v="2015-11-29T00:00:00"/>
    <d v="2015-12-06T00:00:00"/>
    <s v="Standard Class"/>
    <s v="AH-10210"/>
    <s v="Alan Hwang"/>
    <s v="Consumer"/>
    <s v="United States"/>
    <s v="San Francisco"/>
    <s v="California"/>
    <n v="94122"/>
    <x v="1"/>
    <s v="TEC-PH-10004586"/>
    <x v="2"/>
    <s v="Phones"/>
    <s v="Wilson SignalBoost 841262 DB PRO Amplifier Kit"/>
    <n v="575.91999999999996"/>
    <n v="3"/>
    <n v="0.1"/>
    <n v="51.83"/>
    <n v="2"/>
    <x v="7"/>
    <n v="4"/>
    <x v="7"/>
  </r>
  <r>
    <n v="4417"/>
    <s v="CA-2015-153983"/>
    <d v="2015-11-29T00:00:00"/>
    <d v="2015-12-06T00:00:00"/>
    <s v="Standard Class"/>
    <s v="AH-10210"/>
    <s v="Alan Hwang"/>
    <s v="Consumer"/>
    <s v="United States"/>
    <s v="San Francisco"/>
    <s v="California"/>
    <n v="94122"/>
    <x v="1"/>
    <s v="OFF-FA-10003495"/>
    <x v="1"/>
    <s v="Fasteners"/>
    <s v="Staples"/>
    <n v="30.4"/>
    <n v="3"/>
    <n v="0.1"/>
    <n v="9.1199999999999992"/>
    <n v="2"/>
    <x v="7"/>
    <n v="4"/>
    <x v="7"/>
  </r>
  <r>
    <n v="4418"/>
    <s v="CA-2018-112900"/>
    <d v="2018-04-09T00:00:00"/>
    <d v="2018-04-12T00:00:00"/>
    <s v="Second Class"/>
    <s v="KL-16645"/>
    <s v="Ken Lonsdale"/>
    <s v="Consumer"/>
    <s v="United States"/>
    <s v="Detroit"/>
    <s v="Michigan"/>
    <n v="48205"/>
    <x v="2"/>
    <s v="OFF-BI-10002867"/>
    <x v="1"/>
    <s v="Binders"/>
    <s v="GBC Recycled Regency Composition Covers"/>
    <n v="478.24"/>
    <n v="1"/>
    <n v="0.1"/>
    <n v="95.65"/>
    <n v="1"/>
    <x v="4"/>
    <n v="2"/>
    <x v="4"/>
  </r>
  <r>
    <n v="4419"/>
    <s v="CA-2015-160157"/>
    <d v="2015-12-20T00:00:00"/>
    <d v="2015-12-27T00:00:00"/>
    <s v="Standard Class"/>
    <s v="MH-17455"/>
    <s v="Mark Hamilton"/>
    <s v="Consumer"/>
    <s v="United States"/>
    <s v="Hamilton"/>
    <s v="Ohio"/>
    <n v="45011"/>
    <x v="3"/>
    <s v="FUR-FU-10003773"/>
    <x v="0"/>
    <s v="Furnishings"/>
    <s v="Eldon Cleatmat Plus Chair Mats for High Pile Carpets"/>
    <n v="190.84800000000001"/>
    <n v="10"/>
    <n v="0"/>
    <n v="36.26"/>
    <n v="1"/>
    <x v="20"/>
    <n v="4"/>
    <x v="20"/>
  </r>
  <r>
    <n v="4420"/>
    <s v="CA-2015-139633"/>
    <d v="2015-12-17T00:00:00"/>
    <d v="2015-12-24T00:00:00"/>
    <s v="Standard Class"/>
    <s v="EC-14050"/>
    <s v="Erin Creighton"/>
    <s v="Consumer"/>
    <s v="United States"/>
    <s v="Columbus"/>
    <s v="Ohio"/>
    <n v="43229"/>
    <x v="3"/>
    <s v="OFF-BI-10002954"/>
    <x v="1"/>
    <s v="Binders"/>
    <s v="Newell 3-Hole Punched Plastic Slotted Magazine Holders for Binders"/>
    <n v="5.484"/>
    <n v="9"/>
    <n v="0.2"/>
    <n v="0.55000000000000004"/>
    <n v="1"/>
    <x v="20"/>
    <n v="4"/>
    <x v="20"/>
  </r>
  <r>
    <n v="4421"/>
    <s v="CA-2016-163090"/>
    <d v="2016-11-17T00:00:00"/>
    <d v="2016-11-21T00:00:00"/>
    <s v="Second Class"/>
    <s v="GH-14665"/>
    <s v="Greg Hansen"/>
    <s v="Consumer"/>
    <s v="United States"/>
    <s v="Chicago"/>
    <s v="Illinois"/>
    <n v="60610"/>
    <x v="2"/>
    <s v="OFF-SU-10002537"/>
    <x v="1"/>
    <s v="Supplies"/>
    <s v="Acme Box Cutter Scissors"/>
    <n v="40.92"/>
    <n v="8"/>
    <n v="0"/>
    <n v="12.28"/>
    <n v="1"/>
    <x v="6"/>
    <n v="4"/>
    <x v="6"/>
  </r>
  <r>
    <n v="4422"/>
    <s v="CA-2015-117016"/>
    <d v="2015-03-04T00:00:00"/>
    <d v="2015-03-09T00:00:00"/>
    <s v="Standard Class"/>
    <s v="SC-20095"/>
    <s v="Sanjit Chand"/>
    <s v="Consumer"/>
    <s v="United States"/>
    <s v="Margate"/>
    <s v="Florida"/>
    <n v="33063"/>
    <x v="0"/>
    <s v="OFF-AR-10001374"/>
    <x v="1"/>
    <s v="Art"/>
    <s v="BIC Brite Liner Highlighters, Chisel Tip"/>
    <n v="15.552"/>
    <n v="7"/>
    <n v="0"/>
    <n v="3.42"/>
    <n v="1"/>
    <x v="34"/>
    <n v="1"/>
    <x v="34"/>
  </r>
  <r>
    <n v="4423"/>
    <s v="CA-2018-159464"/>
    <d v="2018-05-18T00:00:00"/>
    <d v="2018-05-19T00:00:00"/>
    <s v="First Class"/>
    <s v="TB-21355"/>
    <s v="Todd Boyes"/>
    <s v="Corporate"/>
    <s v="United States"/>
    <s v="Sandy Springs"/>
    <s v="Georgia"/>
    <n v="30328"/>
    <x v="0"/>
    <s v="OFF-AP-10001492"/>
    <x v="1"/>
    <s v="Appliances"/>
    <s v="Acco Six-Outlet Power Strip, 4' Cord Length"/>
    <n v="17.239999999999998"/>
    <n v="2"/>
    <n v="0.3"/>
    <n v="-5.52"/>
    <n v="5"/>
    <x v="24"/>
    <n v="2"/>
    <x v="24"/>
  </r>
  <r>
    <n v="4424"/>
    <s v="CA-2018-159464"/>
    <d v="2018-05-18T00:00:00"/>
    <d v="2018-05-19T00:00:00"/>
    <s v="First Class"/>
    <s v="TB-21355"/>
    <s v="Todd Boyes"/>
    <s v="Corporate"/>
    <s v="United States"/>
    <s v="Sandy Springs"/>
    <s v="Georgia"/>
    <n v="30328"/>
    <x v="0"/>
    <s v="FUR-BO-10003546"/>
    <x v="0"/>
    <s v="Bookcases"/>
    <s v="Hon 4-Shelf Metal Bookcases"/>
    <n v="302.94"/>
    <n v="10"/>
    <n v="0.2"/>
    <n v="81.790000000000006"/>
    <n v="5"/>
    <x v="24"/>
    <n v="2"/>
    <x v="24"/>
  </r>
  <r>
    <n v="4425"/>
    <s v="CA-2018-159464"/>
    <d v="2018-05-18T00:00:00"/>
    <d v="2018-05-19T00:00:00"/>
    <s v="First Class"/>
    <s v="TB-21355"/>
    <s v="Todd Boyes"/>
    <s v="Corporate"/>
    <s v="United States"/>
    <s v="Sandy Springs"/>
    <s v="Georgia"/>
    <n v="30328"/>
    <x v="0"/>
    <s v="TEC-PH-10002185"/>
    <x v="2"/>
    <s v="Phones"/>
    <s v="QVS USB Car Charger 2-Port 2.1Amp for iPod/iPhone/iPad/iPad 2/iPad 3"/>
    <n v="34.75"/>
    <n v="6"/>
    <n v="0.2"/>
    <n v="4.87"/>
    <n v="5"/>
    <x v="24"/>
    <n v="2"/>
    <x v="24"/>
  </r>
  <r>
    <n v="4426"/>
    <s v="CA-2018-159464"/>
    <d v="2018-05-18T00:00:00"/>
    <d v="2018-05-19T00:00:00"/>
    <s v="First Class"/>
    <s v="TB-21355"/>
    <s v="Todd Boyes"/>
    <s v="Corporate"/>
    <s v="United States"/>
    <s v="Sandy Springs"/>
    <s v="Georgia"/>
    <n v="30328"/>
    <x v="0"/>
    <s v="OFF-BI-10000315"/>
    <x v="1"/>
    <s v="Binders"/>
    <s v="Poly Designer Cover &amp; Back"/>
    <n v="113.94"/>
    <n v="10"/>
    <n v="0.3"/>
    <n v="-7.98"/>
    <n v="5"/>
    <x v="24"/>
    <n v="2"/>
    <x v="24"/>
  </r>
  <r>
    <n v="4427"/>
    <s v="CA-2018-159464"/>
    <d v="2018-05-18T00:00:00"/>
    <d v="2018-05-19T00:00:00"/>
    <s v="First Class"/>
    <s v="TB-21355"/>
    <s v="Todd Boyes"/>
    <s v="Corporate"/>
    <s v="United States"/>
    <s v="Sandy Springs"/>
    <s v="Georgia"/>
    <n v="30328"/>
    <x v="0"/>
    <s v="TEC-PH-10002350"/>
    <x v="2"/>
    <s v="Phones"/>
    <s v="Apple EarPods with Remote and Mic"/>
    <n v="55.98"/>
    <n v="3"/>
    <n v="0"/>
    <n v="10.08"/>
    <n v="5"/>
    <x v="24"/>
    <n v="2"/>
    <x v="24"/>
  </r>
  <r>
    <n v="4428"/>
    <s v="US-2018-103226"/>
    <d v="2018-09-22T00:00:00"/>
    <d v="2018-09-28T00:00:00"/>
    <s v="Standard Class"/>
    <s v="DW-13195"/>
    <s v="David Wiener"/>
    <s v="Corporate"/>
    <s v="United States"/>
    <s v="Albuquerque"/>
    <s v="New Mexico"/>
    <n v="87105"/>
    <x v="1"/>
    <s v="OFF-PA-10002666"/>
    <x v="1"/>
    <s v="Paper"/>
    <s v="Southworth 25% Cotton Linen-Finish Paper &amp; Envelopes"/>
    <n v="27.18"/>
    <n v="5"/>
    <n v="0.2"/>
    <n v="6.25"/>
    <n v="1"/>
    <x v="15"/>
    <n v="3"/>
    <x v="15"/>
  </r>
  <r>
    <n v="4429"/>
    <s v="CA-2018-119452"/>
    <d v="2018-03-21T00:00:00"/>
    <d v="2018-03-27T00:00:00"/>
    <s v="Standard Class"/>
    <s v="CL-12565"/>
    <s v="Clay Ludtke"/>
    <s v="Consumer"/>
    <s v="United States"/>
    <s v="Tulsa"/>
    <s v="Oklahoma"/>
    <n v="74133"/>
    <x v="2"/>
    <s v="FUR-CH-10004495"/>
    <x v="0"/>
    <s v="Chairs"/>
    <s v="Global Leather and Oak Executive Chair, Black"/>
    <n v="1805.88"/>
    <n v="10"/>
    <n v="0"/>
    <n v="343.12"/>
    <n v="1"/>
    <x v="42"/>
    <n v="1"/>
    <x v="42"/>
  </r>
  <r>
    <n v="4430"/>
    <s v="CA-2018-147725"/>
    <d v="2018-09-14T00:00:00"/>
    <d v="2018-09-14T00:00:00"/>
    <s v="Same Day"/>
    <s v="LT-17110"/>
    <s v="Liz Thompson"/>
    <s v="Consumer"/>
    <s v="United States"/>
    <s v="Orange"/>
    <s v="New Jersey"/>
    <n v="7050"/>
    <x v="3"/>
    <s v="OFF-AR-10001725"/>
    <x v="1"/>
    <s v="Art"/>
    <s v="Boston Home &amp; Office Model 2000 Electric Pencil Sharpeners"/>
    <n v="70.95"/>
    <n v="8"/>
    <n v="0.1"/>
    <n v="21.29"/>
    <n v="1"/>
    <x v="15"/>
    <n v="3"/>
    <x v="15"/>
  </r>
  <r>
    <n v="4431"/>
    <s v="CA-2017-168893"/>
    <d v="2017-11-03T00:00:00"/>
    <d v="2017-11-08T00:00:00"/>
    <s v="Second Class"/>
    <s v="AP-10915"/>
    <s v="Arthur Prichep"/>
    <s v="Consumer"/>
    <s v="United States"/>
    <s v="Henderson"/>
    <s v="Kentucky"/>
    <n v="42420"/>
    <x v="0"/>
    <s v="OFF-FA-10002280"/>
    <x v="1"/>
    <s v="Fasteners"/>
    <s v="Advantus Plastic Paper Clips"/>
    <n v="20"/>
    <n v="4"/>
    <n v="0"/>
    <n v="5.6"/>
    <n v="5"/>
    <x v="0"/>
    <n v="4"/>
    <x v="0"/>
  </r>
  <r>
    <n v="4432"/>
    <s v="CA-2017-168893"/>
    <d v="2017-11-03T00:00:00"/>
    <d v="2017-11-08T00:00:00"/>
    <s v="Second Class"/>
    <s v="AP-10915"/>
    <s v="Arthur Prichep"/>
    <s v="Consumer"/>
    <s v="United States"/>
    <s v="Henderson"/>
    <s v="Kentucky"/>
    <n v="42420"/>
    <x v="0"/>
    <s v="OFF-AR-10001770"/>
    <x v="1"/>
    <s v="Art"/>
    <s v="Economy #2 Pencils"/>
    <n v="7.98"/>
    <n v="5"/>
    <n v="0.2"/>
    <n v="1.1200000000000001"/>
    <n v="5"/>
    <x v="0"/>
    <n v="4"/>
    <x v="0"/>
  </r>
  <r>
    <n v="4433"/>
    <s v="CA-2017-168893"/>
    <d v="2017-11-03T00:00:00"/>
    <d v="2017-11-08T00:00:00"/>
    <s v="Second Class"/>
    <s v="AP-10915"/>
    <s v="Arthur Prichep"/>
    <s v="Consumer"/>
    <s v="United States"/>
    <s v="Henderson"/>
    <s v="Kentucky"/>
    <n v="42420"/>
    <x v="0"/>
    <s v="FUR-FU-10002885"/>
    <x v="0"/>
    <s v="Furnishings"/>
    <s v="Magna Visual Magnetic Picture Hangers"/>
    <n v="24.1"/>
    <n v="2"/>
    <n v="0"/>
    <n v="2.41"/>
    <n v="5"/>
    <x v="0"/>
    <n v="4"/>
    <x v="0"/>
  </r>
  <r>
    <n v="4434"/>
    <s v="CA-2017-168893"/>
    <d v="2017-11-03T00:00:00"/>
    <d v="2017-11-08T00:00:00"/>
    <s v="Second Class"/>
    <s v="AP-10915"/>
    <s v="Arthur Prichep"/>
    <s v="Consumer"/>
    <s v="United States"/>
    <s v="Henderson"/>
    <s v="Kentucky"/>
    <n v="42420"/>
    <x v="0"/>
    <s v="OFF-AR-10003772"/>
    <x v="1"/>
    <s v="Art"/>
    <s v="Boston 16750 Black Compact Battery Pencil Sharpener"/>
    <n v="8.75"/>
    <n v="10"/>
    <n v="0.3"/>
    <n v="-0.79"/>
    <n v="5"/>
    <x v="0"/>
    <n v="4"/>
    <x v="0"/>
  </r>
  <r>
    <n v="4435"/>
    <s v="CA-2017-168893"/>
    <d v="2017-11-03T00:00:00"/>
    <d v="2017-11-08T00:00:00"/>
    <s v="Second Class"/>
    <s v="AP-10915"/>
    <s v="Arthur Prichep"/>
    <s v="Consumer"/>
    <s v="United States"/>
    <s v="Henderson"/>
    <s v="Kentucky"/>
    <n v="42420"/>
    <x v="0"/>
    <s v="FUR-TA-10003392"/>
    <x v="0"/>
    <s v="Tables"/>
    <s v="Global Adaptabilities Conference Tables"/>
    <n v="842.94"/>
    <n v="1"/>
    <n v="0.2"/>
    <n v="252.88"/>
    <n v="5"/>
    <x v="0"/>
    <n v="4"/>
    <x v="0"/>
  </r>
  <r>
    <n v="4436"/>
    <s v="CA-2017-163398"/>
    <d v="2017-05-03T00:00:00"/>
    <d v="2017-05-08T00:00:00"/>
    <s v="Standard Class"/>
    <s v="CB-12415"/>
    <s v="Christy Brittain"/>
    <s v="Consumer"/>
    <s v="United States"/>
    <s v="Chicago"/>
    <s v="Illinois"/>
    <n v="60653"/>
    <x v="2"/>
    <s v="OFF-BI-10000014"/>
    <x v="1"/>
    <s v="Binders"/>
    <s v="Heavy-Duty E-Z-D Binders"/>
    <n v="2.1819999999999999"/>
    <n v="8"/>
    <n v="0"/>
    <n v="0.52"/>
    <n v="3"/>
    <x v="35"/>
    <n v="2"/>
    <x v="35"/>
  </r>
  <r>
    <n v="4437"/>
    <s v="CA-2017-163398"/>
    <d v="2017-05-03T00:00:00"/>
    <d v="2017-05-08T00:00:00"/>
    <s v="Standard Class"/>
    <s v="CB-12415"/>
    <s v="Christy Brittain"/>
    <s v="Consumer"/>
    <s v="United States"/>
    <s v="Chicago"/>
    <s v="Illinois"/>
    <n v="60653"/>
    <x v="2"/>
    <s v="OFF-AR-10003217"/>
    <x v="1"/>
    <s v="Art"/>
    <s v="Newell 316"/>
    <n v="27.384"/>
    <n v="10"/>
    <n v="0.3"/>
    <n v="-1.37"/>
    <n v="3"/>
    <x v="35"/>
    <n v="2"/>
    <x v="35"/>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n v="26.405999999999999"/>
    <n v="7"/>
    <n v="0"/>
    <n v="6.34"/>
    <n v="3"/>
    <x v="35"/>
    <n v="2"/>
    <x v="35"/>
  </r>
  <r>
    <n v="4439"/>
    <s v="CA-2017-162726"/>
    <d v="2017-12-27T00:00:00"/>
    <d v="2018-01-02T00:00:00"/>
    <s v="Standard Class"/>
    <s v="MT-17815"/>
    <s v="Meg Tillman"/>
    <s v="Consumer"/>
    <s v="United States"/>
    <s v="Port Arthur"/>
    <s v="Texas"/>
    <n v="77642"/>
    <x v="2"/>
    <s v="OFF-PA-10001972"/>
    <x v="1"/>
    <s v="Paper"/>
    <s v="Xerox 214"/>
    <n v="10.368"/>
    <n v="9"/>
    <n v="0.1"/>
    <n v="1.35"/>
    <n v="2"/>
    <x v="5"/>
    <n v="4"/>
    <x v="5"/>
  </r>
  <r>
    <n v="4440"/>
    <s v="CA-2017-162726"/>
    <d v="2017-12-27T00:00:00"/>
    <d v="2018-01-02T00:00:00"/>
    <s v="Standard Class"/>
    <s v="MT-17815"/>
    <s v="Meg Tillman"/>
    <s v="Consumer"/>
    <s v="United States"/>
    <s v="Port Arthur"/>
    <s v="Texas"/>
    <n v="77642"/>
    <x v="2"/>
    <s v="OFF-PA-10004041"/>
    <x v="1"/>
    <s v="Paper"/>
    <s v="It's Hot Message Books with Stickers, 2 3/4&quot; x 5&quot;"/>
    <n v="23.68"/>
    <n v="5"/>
    <n v="0"/>
    <n v="8.2899999999999991"/>
    <n v="2"/>
    <x v="5"/>
    <n v="4"/>
    <x v="5"/>
  </r>
  <r>
    <n v="4441"/>
    <s v="US-2017-111290"/>
    <d v="2017-07-22T00:00:00"/>
    <d v="2017-07-26T00:00:00"/>
    <s v="Standard Class"/>
    <s v="DK-13375"/>
    <s v="Dennis Kane"/>
    <s v="Consumer"/>
    <s v="United States"/>
    <s v="Westland"/>
    <s v="Michigan"/>
    <n v="48185"/>
    <x v="2"/>
    <s v="TEC-AC-10004975"/>
    <x v="2"/>
    <s v="Accessories"/>
    <s v="Plantronics Audio 995 Wireless Stereo Headset"/>
    <n v="109.95"/>
    <n v="7"/>
    <n v="0.1"/>
    <n v="9.9"/>
    <n v="4"/>
    <x v="16"/>
    <n v="3"/>
    <x v="16"/>
  </r>
  <r>
    <n v="4442"/>
    <s v="US-2017-111290"/>
    <d v="2017-07-22T00:00:00"/>
    <d v="2017-07-26T00:00:00"/>
    <s v="Standard Class"/>
    <s v="DK-13375"/>
    <s v="Dennis Kane"/>
    <s v="Consumer"/>
    <s v="United States"/>
    <s v="Westland"/>
    <s v="Michigan"/>
    <n v="48185"/>
    <x v="2"/>
    <s v="OFF-ST-10001932"/>
    <x v="1"/>
    <s v="Storage"/>
    <s v="Fellowes Staxonsteel Drawer Files"/>
    <n v="965.85"/>
    <n v="10"/>
    <n v="0"/>
    <n v="144.88"/>
    <n v="4"/>
    <x v="16"/>
    <n v="3"/>
    <x v="16"/>
  </r>
  <r>
    <n v="4443"/>
    <s v="US-2017-111290"/>
    <d v="2017-07-22T00:00:00"/>
    <d v="2017-07-26T00:00:00"/>
    <s v="Standard Class"/>
    <s v="DK-13375"/>
    <s v="Dennis Kane"/>
    <s v="Consumer"/>
    <s v="United States"/>
    <s v="Westland"/>
    <s v="Michigan"/>
    <n v="48185"/>
    <x v="2"/>
    <s v="OFF-AR-10001761"/>
    <x v="1"/>
    <s v="Art"/>
    <s v="Avery Hi-Liter Smear-Safe Highlighters"/>
    <n v="29.2"/>
    <n v="4"/>
    <n v="0"/>
    <n v="6.72"/>
    <n v="4"/>
    <x v="16"/>
    <n v="3"/>
    <x v="16"/>
  </r>
  <r>
    <n v="4444"/>
    <s v="US-2017-111290"/>
    <d v="2017-07-22T00:00:00"/>
    <d v="2017-07-26T00:00:00"/>
    <s v="Standard Class"/>
    <s v="DK-13375"/>
    <s v="Dennis Kane"/>
    <s v="Consumer"/>
    <s v="United States"/>
    <s v="Westland"/>
    <s v="Michigan"/>
    <n v="48185"/>
    <x v="2"/>
    <s v="OFF-PA-10002262"/>
    <x v="1"/>
    <s v="Paper"/>
    <s v="Xerox 192"/>
    <n v="32.4"/>
    <n v="6"/>
    <n v="0.1"/>
    <n v="4.21"/>
    <n v="4"/>
    <x v="16"/>
    <n v="3"/>
    <x v="16"/>
  </r>
  <r>
    <n v="4445"/>
    <s v="US-2015-147704"/>
    <d v="2015-11-16T00:00:00"/>
    <d v="2015-11-21T00:00:00"/>
    <s v="Standard Class"/>
    <s v="SR-20740"/>
    <s v="Steven Roelle"/>
    <s v="Home Office"/>
    <s v="United States"/>
    <s v="Bloomington"/>
    <s v="Indiana"/>
    <n v="47401"/>
    <x v="2"/>
    <s v="OFF-EN-10004483"/>
    <x v="1"/>
    <s v="Envelopes"/>
    <s v="#10 White Business Envelopes,4 1/8 x 9 1/2"/>
    <n v="78.349999999999994"/>
    <n v="7"/>
    <n v="0.3"/>
    <n v="-25.07"/>
    <n v="4"/>
    <x v="7"/>
    <n v="4"/>
    <x v="7"/>
  </r>
  <r>
    <n v="4446"/>
    <s v="US-2015-147704"/>
    <d v="2015-11-16T00:00:00"/>
    <d v="2015-11-21T00:00:00"/>
    <s v="Standard Class"/>
    <s v="SR-20740"/>
    <s v="Steven Roelle"/>
    <s v="Home Office"/>
    <s v="United States"/>
    <s v="Bloomington"/>
    <s v="Indiana"/>
    <n v="47401"/>
    <x v="2"/>
    <s v="OFF-PA-10003270"/>
    <x v="1"/>
    <s v="Paper"/>
    <s v="Xerox 1954"/>
    <n v="31.68"/>
    <n v="5"/>
    <n v="0.1"/>
    <n v="10.45"/>
    <n v="4"/>
    <x v="7"/>
    <n v="4"/>
    <x v="7"/>
  </r>
  <r>
    <n v="4447"/>
    <s v="US-2015-147704"/>
    <d v="2015-11-16T00:00:00"/>
    <d v="2015-11-21T00:00:00"/>
    <s v="Standard Class"/>
    <s v="SR-20740"/>
    <s v="Steven Roelle"/>
    <s v="Home Office"/>
    <s v="United States"/>
    <s v="Bloomington"/>
    <s v="Indiana"/>
    <n v="47401"/>
    <x v="2"/>
    <s v="OFF-BI-10001634"/>
    <x v="1"/>
    <s v="Binders"/>
    <s v="Wilson Jones Active Use Binders"/>
    <n v="29.12"/>
    <n v="1"/>
    <n v="0"/>
    <n v="3.49"/>
    <n v="4"/>
    <x v="7"/>
    <n v="4"/>
    <x v="7"/>
  </r>
  <r>
    <n v="4448"/>
    <s v="US-2015-147704"/>
    <d v="2015-11-16T00:00:00"/>
    <d v="2015-11-21T00:00:00"/>
    <s v="Standard Class"/>
    <s v="SR-20740"/>
    <s v="Steven Roelle"/>
    <s v="Home Office"/>
    <s v="United States"/>
    <s v="Bloomington"/>
    <s v="Indiana"/>
    <n v="47401"/>
    <x v="2"/>
    <s v="OFF-ST-10000675"/>
    <x v="1"/>
    <s v="Storage"/>
    <s v="File Shuttle II and Handi-File, Black"/>
    <n v="169.45"/>
    <n v="5"/>
    <n v="0.2"/>
    <n v="8.4700000000000006"/>
    <n v="4"/>
    <x v="7"/>
    <n v="4"/>
    <x v="7"/>
  </r>
  <r>
    <n v="4449"/>
    <s v="CA-2016-121965"/>
    <d v="2016-06-19T00:00:00"/>
    <d v="2016-06-23T00:00:00"/>
    <s v="Standard Class"/>
    <s v="LH-17155"/>
    <s v="Logan Haushalter"/>
    <s v="Consumer"/>
    <s v="United States"/>
    <s v="Los Angeles"/>
    <s v="California"/>
    <n v="90032"/>
    <x v="1"/>
    <s v="FUR-FU-10000732"/>
    <x v="0"/>
    <s v="Furnishings"/>
    <s v="Eldon 200 Class Desk Accessories"/>
    <n v="12.56"/>
    <n v="4"/>
    <n v="0"/>
    <n v="1.26"/>
    <n v="3"/>
    <x v="40"/>
    <n v="2"/>
    <x v="40"/>
  </r>
  <r>
    <n v="4450"/>
    <s v="CA-2016-121965"/>
    <d v="2016-06-19T00:00:00"/>
    <d v="2016-06-23T00:00:00"/>
    <s v="Standard Class"/>
    <s v="LH-17155"/>
    <s v="Logan Haushalter"/>
    <s v="Consumer"/>
    <s v="United States"/>
    <s v="Los Angeles"/>
    <s v="California"/>
    <n v="90032"/>
    <x v="1"/>
    <s v="OFF-PA-10004355"/>
    <x v="1"/>
    <s v="Paper"/>
    <s v="Xerox 231"/>
    <n v="6.48"/>
    <n v="6"/>
    <n v="0.3"/>
    <n v="-1.36"/>
    <n v="3"/>
    <x v="40"/>
    <n v="2"/>
    <x v="40"/>
  </r>
  <r>
    <n v="4451"/>
    <s v="CA-2016-121965"/>
    <d v="2016-06-19T00:00:00"/>
    <d v="2016-06-23T00:00:00"/>
    <s v="Standard Class"/>
    <s v="LH-17155"/>
    <s v="Logan Haushalter"/>
    <s v="Consumer"/>
    <s v="United States"/>
    <s v="Los Angeles"/>
    <s v="California"/>
    <n v="90032"/>
    <x v="1"/>
    <s v="OFF-EN-10000056"/>
    <x v="1"/>
    <s v="Envelopes"/>
    <s v="Cameo Buff Policy Envelopes"/>
    <n v="186.69"/>
    <n v="10"/>
    <n v="0.1"/>
    <n v="46.67"/>
    <n v="3"/>
    <x v="40"/>
    <n v="2"/>
    <x v="40"/>
  </r>
  <r>
    <n v="4452"/>
    <s v="CA-2017-147137"/>
    <d v="2017-07-04T00:00:00"/>
    <d v="2017-07-06T00:00:00"/>
    <s v="First Class"/>
    <s v="AA-10645"/>
    <s v="Anna Andreadi"/>
    <s v="Consumer"/>
    <s v="United States"/>
    <s v="San Francisco"/>
    <s v="California"/>
    <n v="94109"/>
    <x v="1"/>
    <s v="FUR-FU-10000221"/>
    <x v="0"/>
    <s v="Furnishings"/>
    <s v="Master Caster Door Stop, Brown"/>
    <n v="25.4"/>
    <n v="6"/>
    <n v="0.3"/>
    <n v="-5.84"/>
    <n v="4"/>
    <x v="16"/>
    <n v="3"/>
    <x v="16"/>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n v="43.96"/>
    <n v="3"/>
    <n v="0.2"/>
    <n v="3.96"/>
    <n v="4"/>
    <x v="16"/>
    <n v="3"/>
    <x v="16"/>
  </r>
  <r>
    <n v="4454"/>
    <s v="CA-2017-147137"/>
    <d v="2017-07-04T00:00:00"/>
    <d v="2017-07-06T00:00:00"/>
    <s v="First Class"/>
    <s v="AA-10645"/>
    <s v="Anna Andreadi"/>
    <s v="Consumer"/>
    <s v="United States"/>
    <s v="San Francisco"/>
    <s v="California"/>
    <n v="94109"/>
    <x v="1"/>
    <s v="FUR-BO-10001811"/>
    <x v="0"/>
    <s v="Bookcases"/>
    <s v="Atlantic Metals Mobile 5-Shelf Bookcases, Custom Colors"/>
    <n v="1279.165"/>
    <n v="2"/>
    <n v="0.1"/>
    <n v="319.79000000000002"/>
    <n v="4"/>
    <x v="16"/>
    <n v="3"/>
    <x v="16"/>
  </r>
  <r>
    <n v="4455"/>
    <s v="CA-2017-147137"/>
    <d v="2017-07-04T00:00:00"/>
    <d v="2017-07-06T00:00:00"/>
    <s v="First Class"/>
    <s v="AA-10645"/>
    <s v="Anna Andreadi"/>
    <s v="Consumer"/>
    <s v="United States"/>
    <s v="San Francisco"/>
    <s v="California"/>
    <n v="94109"/>
    <x v="1"/>
    <s v="OFF-ST-10002486"/>
    <x v="1"/>
    <s v="Storage"/>
    <s v="Eldon Shelf Savers Cubes and Bins"/>
    <n v="27.92"/>
    <n v="2"/>
    <n v="0.2"/>
    <n v="4.47"/>
    <n v="4"/>
    <x v="16"/>
    <n v="3"/>
    <x v="16"/>
  </r>
  <r>
    <n v="4456"/>
    <s v="US-2016-146745"/>
    <d v="2016-09-03T00:00:00"/>
    <d v="2016-09-08T00:00:00"/>
    <s v="Standard Class"/>
    <s v="AS-10630"/>
    <s v="Ann Steele"/>
    <s v="Home Office"/>
    <s v="United States"/>
    <s v="San Francisco"/>
    <s v="California"/>
    <n v="94110"/>
    <x v="1"/>
    <s v="FUR-CH-10002372"/>
    <x v="0"/>
    <s v="Chairs"/>
    <s v="Office Star - Ergonomically Designed Knee Chair"/>
    <n v="129.56800000000001"/>
    <n v="8"/>
    <n v="0.2"/>
    <n v="7.77"/>
    <n v="2"/>
    <x v="11"/>
    <n v="3"/>
    <x v="11"/>
  </r>
  <r>
    <n v="4457"/>
    <s v="US-2016-146745"/>
    <d v="2016-09-03T00:00:00"/>
    <d v="2016-09-08T00:00:00"/>
    <s v="Standard Class"/>
    <s v="AS-10630"/>
    <s v="Ann Steele"/>
    <s v="Home Office"/>
    <s v="United States"/>
    <s v="San Francisco"/>
    <s v="California"/>
    <n v="94110"/>
    <x v="1"/>
    <s v="OFF-BI-10003274"/>
    <x v="1"/>
    <s v="Binders"/>
    <s v="Avery Durable Slant Ring Binders, No Labels"/>
    <n v="6.3680000000000003"/>
    <n v="3"/>
    <n v="0.2"/>
    <n v="1.78"/>
    <n v="2"/>
    <x v="11"/>
    <n v="3"/>
    <x v="11"/>
  </r>
  <r>
    <n v="4458"/>
    <s v="CA-2018-115175"/>
    <d v="2018-08-07T00:00:00"/>
    <d v="2018-08-12T00:00:00"/>
    <s v="Standard Class"/>
    <s v="MC-17575"/>
    <s v="Matt Collins"/>
    <s v="Consumer"/>
    <s v="United States"/>
    <s v="San Jose"/>
    <s v="California"/>
    <n v="95123"/>
    <x v="1"/>
    <s v="OFF-PA-10001878"/>
    <x v="1"/>
    <s v="Paper"/>
    <s v="Xerox 1891"/>
    <n v="244.55"/>
    <n v="6"/>
    <n v="0"/>
    <n v="46.46"/>
    <n v="1"/>
    <x v="43"/>
    <n v="3"/>
    <x v="43"/>
  </r>
  <r>
    <n v="4459"/>
    <s v="CA-2018-105851"/>
    <d v="2018-03-13T00:00:00"/>
    <d v="2018-03-20T00:00:00"/>
    <s v="Standard Class"/>
    <s v="SE-20110"/>
    <s v="Sanjit Engle"/>
    <s v="Consumer"/>
    <s v="United States"/>
    <s v="Denver"/>
    <s v="Colorado"/>
    <n v="80219"/>
    <x v="1"/>
    <s v="OFF-SU-10002881"/>
    <x v="1"/>
    <s v="Supplies"/>
    <s v="Martin Yale Chadless Opener Electric Letter Opener"/>
    <n v="1332.4960000000001"/>
    <n v="1"/>
    <n v="0.1"/>
    <n v="253.17"/>
    <n v="1"/>
    <x v="42"/>
    <n v="1"/>
    <x v="42"/>
  </r>
  <r>
    <n v="4460"/>
    <s v="US-2018-125717"/>
    <d v="2018-09-28T00:00:00"/>
    <d v="2018-10-01T00:00:00"/>
    <s v="First Class"/>
    <s v="DS-13030"/>
    <s v="Darrin Sayre"/>
    <s v="Home Office"/>
    <s v="United States"/>
    <s v="Aurora"/>
    <s v="Colorado"/>
    <n v="80013"/>
    <x v="1"/>
    <s v="FUR-FU-10001979"/>
    <x v="0"/>
    <s v="Furnishings"/>
    <s v="Dana Halogen Swing-Arm Architect Lamp"/>
    <n v="32.776000000000003"/>
    <n v="8"/>
    <n v="0.3"/>
    <n v="-7.21"/>
    <n v="6"/>
    <x v="15"/>
    <n v="3"/>
    <x v="15"/>
  </r>
  <r>
    <n v="4461"/>
    <s v="US-2018-125717"/>
    <d v="2018-09-28T00:00:00"/>
    <d v="2018-10-01T00:00:00"/>
    <s v="First Class"/>
    <s v="DS-13030"/>
    <s v="Darrin Sayre"/>
    <s v="Home Office"/>
    <s v="United States"/>
    <s v="Aurora"/>
    <s v="Colorado"/>
    <n v="80013"/>
    <x v="1"/>
    <s v="OFF-ST-10001522"/>
    <x v="1"/>
    <s v="Storage"/>
    <s v="Gould Plastics 18-Pocket Panel Bin, 34w x 5-1/4d x 20-1/2h"/>
    <n v="147.184"/>
    <n v="5"/>
    <n v="0.1"/>
    <n v="38.270000000000003"/>
    <n v="6"/>
    <x v="15"/>
    <n v="3"/>
    <x v="15"/>
  </r>
  <r>
    <n v="4462"/>
    <s v="US-2018-125717"/>
    <d v="2018-09-28T00:00:00"/>
    <d v="2018-10-01T00:00:00"/>
    <s v="First Class"/>
    <s v="DS-13030"/>
    <s v="Darrin Sayre"/>
    <s v="Home Office"/>
    <s v="United States"/>
    <s v="Aurora"/>
    <s v="Colorado"/>
    <n v="80013"/>
    <x v="1"/>
    <s v="TEC-AC-10003657"/>
    <x v="2"/>
    <s v="Accessories"/>
    <s v="Lenovo 17-Key USB Numeric Keypad"/>
    <n v="54.384"/>
    <n v="7"/>
    <n v="0.2"/>
    <n v="18.489999999999998"/>
    <n v="6"/>
    <x v="15"/>
    <n v="3"/>
    <x v="15"/>
  </r>
  <r>
    <n v="4463"/>
    <s v="US-2018-125717"/>
    <d v="2018-09-28T00:00:00"/>
    <d v="2018-10-01T00:00:00"/>
    <s v="First Class"/>
    <s v="DS-13030"/>
    <s v="Darrin Sayre"/>
    <s v="Home Office"/>
    <s v="United States"/>
    <s v="Aurora"/>
    <s v="Colorado"/>
    <n v="80013"/>
    <x v="1"/>
    <s v="OFF-BI-10001718"/>
    <x v="1"/>
    <s v="Binders"/>
    <s v="GBC DocuBind P50 Personal Binding Machine"/>
    <n v="76.775999999999996"/>
    <n v="2"/>
    <n v="0.1"/>
    <n v="19.190000000000001"/>
    <n v="6"/>
    <x v="15"/>
    <n v="3"/>
    <x v="15"/>
  </r>
  <r>
    <n v="4464"/>
    <s v="US-2018-125717"/>
    <d v="2018-09-28T00:00:00"/>
    <d v="2018-10-01T00:00:00"/>
    <s v="First Class"/>
    <s v="DS-13030"/>
    <s v="Darrin Sayre"/>
    <s v="Home Office"/>
    <s v="United States"/>
    <s v="Aurora"/>
    <s v="Colorado"/>
    <n v="80013"/>
    <x v="1"/>
    <s v="OFF-PA-10003022"/>
    <x v="1"/>
    <s v="Paper"/>
    <s v="Xerox 1992"/>
    <n v="14.352"/>
    <n v="6"/>
    <n v="0"/>
    <n v="3.44"/>
    <n v="6"/>
    <x v="15"/>
    <n v="3"/>
    <x v="15"/>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n v="209.792"/>
    <n v="7"/>
    <n v="0"/>
    <n v="67.13"/>
    <n v="6"/>
    <x v="15"/>
    <n v="3"/>
    <x v="15"/>
  </r>
  <r>
    <n v="4466"/>
    <s v="CA-2016-163895"/>
    <d v="2016-08-07T00:00:00"/>
    <d v="2016-08-11T00:00:00"/>
    <s v="Standard Class"/>
    <s v="NS-18640"/>
    <s v="Noel Staavos"/>
    <s v="Corporate"/>
    <s v="United States"/>
    <s v="Boise"/>
    <s v="Idaho"/>
    <n v="83704"/>
    <x v="1"/>
    <s v="OFF-BI-10004970"/>
    <x v="1"/>
    <s v="Binders"/>
    <s v="ACCOHIDE 3-Ring Binder, Blue, 1&quot;"/>
    <n v="3.3039999999999998"/>
    <n v="6"/>
    <n v="0.3"/>
    <n v="-0.76"/>
    <n v="1"/>
    <x v="37"/>
    <n v="3"/>
    <x v="37"/>
  </r>
  <r>
    <n v="4467"/>
    <s v="CA-2018-168641"/>
    <d v="2018-11-24T00:00:00"/>
    <d v="2018-12-01T00:00:00"/>
    <s v="Standard Class"/>
    <s v="KA-16525"/>
    <s v="Kelly Andreada"/>
    <s v="Consumer"/>
    <s v="United States"/>
    <s v="New York City"/>
    <s v="New York"/>
    <n v="10035"/>
    <x v="3"/>
    <s v="OFF-AR-10003759"/>
    <x v="1"/>
    <s v="Art"/>
    <s v="Crayola Anti Dust Chalk, 12/Pack"/>
    <n v="16.38"/>
    <n v="8"/>
    <n v="0"/>
    <n v="3.6"/>
    <n v="4"/>
    <x v="23"/>
    <n v="4"/>
    <x v="23"/>
  </r>
  <r>
    <n v="4468"/>
    <s v="CA-2018-168641"/>
    <d v="2018-11-24T00:00:00"/>
    <d v="2018-12-01T00:00:00"/>
    <s v="Standard Class"/>
    <s v="KA-16525"/>
    <s v="Kelly Andreada"/>
    <s v="Consumer"/>
    <s v="United States"/>
    <s v="New York City"/>
    <s v="New York"/>
    <n v="10035"/>
    <x v="3"/>
    <s v="OFF-EN-10003001"/>
    <x v="1"/>
    <s v="Envelopes"/>
    <s v="Ames Color-File Green Diamond Border X-ray Mailers"/>
    <n v="167.96"/>
    <n v="5"/>
    <n v="0.2"/>
    <n v="26.87"/>
    <n v="4"/>
    <x v="23"/>
    <n v="4"/>
    <x v="23"/>
  </r>
  <r>
    <n v="4469"/>
    <s v="CA-2018-168641"/>
    <d v="2018-11-24T00:00:00"/>
    <d v="2018-12-01T00:00:00"/>
    <s v="Standard Class"/>
    <s v="KA-16525"/>
    <s v="Kelly Andreada"/>
    <s v="Consumer"/>
    <s v="United States"/>
    <s v="New York City"/>
    <s v="New York"/>
    <n v="10035"/>
    <x v="3"/>
    <s v="FUR-BO-10000780"/>
    <x v="0"/>
    <s v="Bookcases"/>
    <s v="O'Sullivan Plantations 2-Door Library in Landvery Oak"/>
    <n v="321.56799999999998"/>
    <n v="10"/>
    <n v="0.1"/>
    <n v="25.73"/>
    <n v="4"/>
    <x v="23"/>
    <n v="4"/>
    <x v="23"/>
  </r>
  <r>
    <n v="4470"/>
    <s v="CA-2018-168641"/>
    <d v="2018-11-24T00:00:00"/>
    <d v="2018-12-01T00:00:00"/>
    <s v="Standard Class"/>
    <s v="KA-16525"/>
    <s v="Kelly Andreada"/>
    <s v="Consumer"/>
    <s v="United States"/>
    <s v="New York City"/>
    <s v="New York"/>
    <n v="10035"/>
    <x v="3"/>
    <s v="OFF-PA-10001972"/>
    <x v="1"/>
    <s v="Paper"/>
    <s v="Xerox 214"/>
    <n v="12.96"/>
    <n v="3"/>
    <n v="0"/>
    <n v="2.72"/>
    <n v="4"/>
    <x v="23"/>
    <n v="4"/>
    <x v="23"/>
  </r>
  <r>
    <n v="4471"/>
    <s v="CA-2018-156895"/>
    <d v="2018-05-08T00:00:00"/>
    <d v="2018-05-12T00:00:00"/>
    <s v="Standard Class"/>
    <s v="DJ-13510"/>
    <s v="Don Jones"/>
    <s v="Corporate"/>
    <s v="United States"/>
    <s v="Philadelphia"/>
    <s v="Pennsylvania"/>
    <n v="19140"/>
    <x v="3"/>
    <s v="FUR-CH-10003535"/>
    <x v="0"/>
    <s v="Chairs"/>
    <s v="Global Armless Task Chair, Royal Blue"/>
    <n v="128.05799999999999"/>
    <n v="1"/>
    <n v="0"/>
    <n v="40.98"/>
    <n v="1"/>
    <x v="24"/>
    <n v="2"/>
    <x v="24"/>
  </r>
  <r>
    <n v="4472"/>
    <s v="CA-2018-121300"/>
    <d v="2018-09-29T00:00:00"/>
    <d v="2018-09-29T00:00:00"/>
    <s v="Same Day"/>
    <s v="MG-17680"/>
    <s v="Maureen Gastineau"/>
    <s v="Home Office"/>
    <s v="United States"/>
    <s v="Mentor"/>
    <s v="Ohio"/>
    <n v="44060"/>
    <x v="3"/>
    <s v="FUR-CH-10003774"/>
    <x v="0"/>
    <s v="Chairs"/>
    <s v="Global Wood Trimmed Manager's Task Chair, Khaki"/>
    <n v="63.686"/>
    <n v="4"/>
    <n v="0"/>
    <n v="15.92"/>
    <n v="6"/>
    <x v="15"/>
    <n v="3"/>
    <x v="15"/>
  </r>
  <r>
    <n v="4473"/>
    <s v="CA-2018-121300"/>
    <d v="2018-09-29T00:00:00"/>
    <d v="2018-09-29T00:00:00"/>
    <s v="Same Day"/>
    <s v="MG-17680"/>
    <s v="Maureen Gastineau"/>
    <s v="Home Office"/>
    <s v="United States"/>
    <s v="Mentor"/>
    <s v="Ohio"/>
    <n v="44060"/>
    <x v="3"/>
    <s v="TEC-AC-10004571"/>
    <x v="2"/>
    <s v="Accessories"/>
    <s v="Logitech G700s Rechargeable Gaming Mouse"/>
    <n v="239.976"/>
    <n v="9"/>
    <n v="0.1"/>
    <n v="55.19"/>
    <n v="6"/>
    <x v="15"/>
    <n v="3"/>
    <x v="15"/>
  </r>
  <r>
    <n v="4474"/>
    <s v="CA-2018-121300"/>
    <d v="2018-09-29T00:00:00"/>
    <d v="2018-09-29T00:00:00"/>
    <s v="Same Day"/>
    <s v="MG-17680"/>
    <s v="Maureen Gastineau"/>
    <s v="Home Office"/>
    <s v="United States"/>
    <s v="Mentor"/>
    <s v="Ohio"/>
    <n v="44060"/>
    <x v="3"/>
    <s v="FUR-TA-10004442"/>
    <x v="0"/>
    <s v="Tables"/>
    <s v="Riverside Furniture Stanwyck Manor Table Series"/>
    <n v="344.22"/>
    <n v="5"/>
    <n v="0"/>
    <n v="24.1"/>
    <n v="6"/>
    <x v="15"/>
    <n v="3"/>
    <x v="15"/>
  </r>
  <r>
    <n v="4475"/>
    <s v="CA-2018-121300"/>
    <d v="2018-09-29T00:00:00"/>
    <d v="2018-09-29T00:00:00"/>
    <s v="Same Day"/>
    <s v="MG-17680"/>
    <s v="Maureen Gastineau"/>
    <s v="Home Office"/>
    <s v="United States"/>
    <s v="Mentor"/>
    <s v="Ohio"/>
    <n v="44060"/>
    <x v="3"/>
    <s v="OFF-PA-10002787"/>
    <x v="1"/>
    <s v="Paper"/>
    <s v="Xerox 227"/>
    <n v="15.552"/>
    <n v="2"/>
    <n v="0"/>
    <n v="4.04"/>
    <n v="6"/>
    <x v="15"/>
    <n v="3"/>
    <x v="15"/>
  </r>
  <r>
    <n v="4476"/>
    <s v="CA-2018-121300"/>
    <d v="2018-09-29T00:00:00"/>
    <d v="2018-09-29T00:00:00"/>
    <s v="Same Day"/>
    <s v="MG-17680"/>
    <s v="Maureen Gastineau"/>
    <s v="Home Office"/>
    <s v="United States"/>
    <s v="Mentor"/>
    <s v="Ohio"/>
    <n v="44060"/>
    <x v="3"/>
    <s v="FUR-FU-10004586"/>
    <x v="0"/>
    <s v="Furnishings"/>
    <s v="G.E. Longer-Life Indoor Recessed Floodlight Bulbs"/>
    <n v="21.248000000000001"/>
    <n v="7"/>
    <n v="0"/>
    <n v="4.04"/>
    <n v="6"/>
    <x v="15"/>
    <n v="3"/>
    <x v="15"/>
  </r>
  <r>
    <n v="4477"/>
    <s v="CA-2018-121300"/>
    <d v="2018-09-29T00:00:00"/>
    <d v="2018-09-29T00:00:00"/>
    <s v="Same Day"/>
    <s v="MG-17680"/>
    <s v="Maureen Gastineau"/>
    <s v="Home Office"/>
    <s v="United States"/>
    <s v="Mentor"/>
    <s v="Ohio"/>
    <n v="44060"/>
    <x v="3"/>
    <s v="OFF-PA-10002606"/>
    <x v="1"/>
    <s v="Paper"/>
    <s v="Xerox 1928"/>
    <n v="8.4480000000000004"/>
    <n v="1"/>
    <n v="0.3"/>
    <n v="-1.1000000000000001"/>
    <n v="6"/>
    <x v="15"/>
    <n v="3"/>
    <x v="15"/>
  </r>
  <r>
    <n v="4478"/>
    <s v="CA-2018-130211"/>
    <d v="2018-10-22T00:00:00"/>
    <d v="2018-10-22T00:00:00"/>
    <s v="Same Day"/>
    <s v="BD-11620"/>
    <s v="Brian DeCherney"/>
    <s v="Consumer"/>
    <s v="United States"/>
    <s v="Lawton"/>
    <s v="Oklahoma"/>
    <n v="73505"/>
    <x v="2"/>
    <s v="OFF-ST-10000129"/>
    <x v="1"/>
    <s v="Storage"/>
    <s v="Fellowes Recycled Storage Drawers"/>
    <n v="333.09"/>
    <n v="4"/>
    <n v="0"/>
    <n v="46.63"/>
    <n v="2"/>
    <x v="13"/>
    <n v="4"/>
    <x v="13"/>
  </r>
  <r>
    <n v="4479"/>
    <s v="CA-2018-130211"/>
    <d v="2018-10-22T00:00:00"/>
    <d v="2018-10-22T00:00:00"/>
    <s v="Same Day"/>
    <s v="BD-11620"/>
    <s v="Brian DeCherney"/>
    <s v="Consumer"/>
    <s v="United States"/>
    <s v="Lawton"/>
    <s v="Oklahoma"/>
    <n v="73505"/>
    <x v="2"/>
    <s v="FUR-TA-10003748"/>
    <x v="0"/>
    <s v="Tables"/>
    <s v="Bevis 36 x 72 Conference Tables"/>
    <n v="248.98"/>
    <n v="2"/>
    <n v="0.2"/>
    <n v="39.840000000000003"/>
    <n v="2"/>
    <x v="13"/>
    <n v="4"/>
    <x v="13"/>
  </r>
  <r>
    <n v="4480"/>
    <s v="CA-2015-147235"/>
    <d v="2015-03-24T00:00:00"/>
    <d v="2015-03-28T00:00:00"/>
    <s v="Standard Class"/>
    <s v="CD-11920"/>
    <s v="Carlos Daly"/>
    <s v="Consumer"/>
    <s v="United States"/>
    <s v="New York City"/>
    <s v="New York"/>
    <n v="10024"/>
    <x v="3"/>
    <s v="OFF-PA-10004948"/>
    <x v="1"/>
    <s v="Paper"/>
    <s v="Xerox 190"/>
    <n v="24.9"/>
    <n v="7"/>
    <n v="0.3"/>
    <n v="-6.72"/>
    <n v="1"/>
    <x v="34"/>
    <n v="1"/>
    <x v="34"/>
  </r>
  <r>
    <n v="4481"/>
    <s v="CA-2017-109365"/>
    <d v="2017-11-03T00:00:00"/>
    <d v="2017-11-08T00:00:00"/>
    <s v="Standard Class"/>
    <s v="XP-21865"/>
    <s v="Xylona Preis"/>
    <s v="Consumer"/>
    <s v="United States"/>
    <s v="Los Angeles"/>
    <s v="California"/>
    <n v="90049"/>
    <x v="1"/>
    <s v="OFF-FA-10001561"/>
    <x v="1"/>
    <s v="Fasteners"/>
    <s v="Stockwell Push Pins"/>
    <n v="15.26"/>
    <n v="2"/>
    <n v="0.2"/>
    <n v="1.98"/>
    <n v="7"/>
    <x v="0"/>
    <n v="4"/>
    <x v="0"/>
  </r>
  <r>
    <n v="4482"/>
    <s v="CA-2017-109365"/>
    <d v="2017-11-03T00:00:00"/>
    <d v="2017-11-08T00:00:00"/>
    <s v="Standard Class"/>
    <s v="XP-21865"/>
    <s v="Xylona Preis"/>
    <s v="Consumer"/>
    <s v="United States"/>
    <s v="Los Angeles"/>
    <s v="California"/>
    <n v="90049"/>
    <x v="1"/>
    <s v="OFF-AP-10002998"/>
    <x v="1"/>
    <s v="Appliances"/>
    <s v="Holmes 99% HEPA Air Purifier"/>
    <n v="43.32"/>
    <n v="5"/>
    <n v="0"/>
    <n v="6.06"/>
    <n v="7"/>
    <x v="0"/>
    <n v="4"/>
    <x v="0"/>
  </r>
  <r>
    <n v="4483"/>
    <s v="CA-2017-109365"/>
    <d v="2017-11-03T00:00:00"/>
    <d v="2017-11-08T00:00:00"/>
    <s v="Standard Class"/>
    <s v="XP-21865"/>
    <s v="Xylona Preis"/>
    <s v="Consumer"/>
    <s v="United States"/>
    <s v="Los Angeles"/>
    <s v="California"/>
    <n v="90049"/>
    <x v="1"/>
    <s v="OFF-BI-10003981"/>
    <x v="1"/>
    <s v="Binders"/>
    <s v="Avery Durable Plastic 1&quot; Binders"/>
    <n v="43.584000000000003"/>
    <n v="6"/>
    <n v="0.1"/>
    <n v="8.7200000000000006"/>
    <n v="7"/>
    <x v="0"/>
    <n v="4"/>
    <x v="0"/>
  </r>
  <r>
    <n v="4484"/>
    <s v="CA-2017-109365"/>
    <d v="2017-11-03T00:00:00"/>
    <d v="2017-11-08T00:00:00"/>
    <s v="Standard Class"/>
    <s v="XP-21865"/>
    <s v="Xylona Preis"/>
    <s v="Consumer"/>
    <s v="United States"/>
    <s v="Los Angeles"/>
    <s v="California"/>
    <n v="90049"/>
    <x v="1"/>
    <s v="OFF-PA-10001725"/>
    <x v="1"/>
    <s v="Paper"/>
    <s v="Xerox 1892"/>
    <n v="116.28"/>
    <n v="10"/>
    <n v="0"/>
    <n v="16.28"/>
    <n v="7"/>
    <x v="0"/>
    <n v="4"/>
    <x v="0"/>
  </r>
  <r>
    <n v="4485"/>
    <s v="CA-2017-109365"/>
    <d v="2017-11-03T00:00:00"/>
    <d v="2017-11-08T00:00:00"/>
    <s v="Standard Class"/>
    <s v="XP-21865"/>
    <s v="Xylona Preis"/>
    <s v="Consumer"/>
    <s v="United States"/>
    <s v="Los Angeles"/>
    <s v="California"/>
    <n v="90049"/>
    <x v="1"/>
    <s v="OFF-BI-10002071"/>
    <x v="1"/>
    <s v="Binders"/>
    <s v="Fellowes Black Plastic Comb Bindings"/>
    <n v="9.2959999999999994"/>
    <n v="1"/>
    <n v="0.3"/>
    <n v="-2.3199999999999998"/>
    <n v="7"/>
    <x v="0"/>
    <n v="4"/>
    <x v="0"/>
  </r>
  <r>
    <n v="4486"/>
    <s v="CA-2017-109365"/>
    <d v="2017-11-03T00:00:00"/>
    <d v="2017-11-08T00:00:00"/>
    <s v="Standard Class"/>
    <s v="XP-21865"/>
    <s v="Xylona Preis"/>
    <s v="Consumer"/>
    <s v="United States"/>
    <s v="Los Angeles"/>
    <s v="California"/>
    <n v="90049"/>
    <x v="1"/>
    <s v="OFF-PA-10000477"/>
    <x v="1"/>
    <s v="Paper"/>
    <s v="Xerox 22"/>
    <n v="19.440000000000001"/>
    <n v="7"/>
    <n v="0.2"/>
    <n v="2.33"/>
    <n v="7"/>
    <x v="0"/>
    <n v="4"/>
    <x v="0"/>
  </r>
  <r>
    <n v="4487"/>
    <s v="CA-2017-109365"/>
    <d v="2017-11-03T00:00:00"/>
    <d v="2017-11-08T00:00:00"/>
    <s v="Standard Class"/>
    <s v="XP-21865"/>
    <s v="Xylona Preis"/>
    <s v="Consumer"/>
    <s v="United States"/>
    <s v="Los Angeles"/>
    <s v="California"/>
    <n v="90049"/>
    <x v="1"/>
    <s v="OFF-PA-10004359"/>
    <x v="1"/>
    <s v="Paper"/>
    <s v="Multicolor Computer Printout Paper"/>
    <n v="314.55"/>
    <n v="5"/>
    <n v="0"/>
    <n v="15.73"/>
    <n v="7"/>
    <x v="0"/>
    <n v="4"/>
    <x v="0"/>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n v="16.27"/>
    <n v="6"/>
    <n v="0"/>
    <n v="4.2300000000000004"/>
    <n v="3"/>
    <x v="11"/>
    <n v="3"/>
    <x v="11"/>
  </r>
  <r>
    <n v="4489"/>
    <s v="CA-2016-162621"/>
    <d v="2016-09-05T00:00:00"/>
    <d v="2016-09-11T00:00:00"/>
    <s v="Standard Class"/>
    <s v="CA-12055"/>
    <s v="Cathy Armstrong"/>
    <s v="Home Office"/>
    <s v="United States"/>
    <s v="Houston"/>
    <s v="Texas"/>
    <n v="77036"/>
    <x v="2"/>
    <s v="OFF-SU-10003567"/>
    <x v="1"/>
    <s v="Supplies"/>
    <s v="Stiletto Hand Letter Openers"/>
    <n v="69.12"/>
    <n v="9"/>
    <n v="0"/>
    <n v="20.04"/>
    <n v="3"/>
    <x v="11"/>
    <n v="3"/>
    <x v="11"/>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n v="4.47"/>
    <n v="2"/>
    <n v="0.2"/>
    <n v="0.98"/>
    <n v="3"/>
    <x v="11"/>
    <n v="3"/>
    <x v="11"/>
  </r>
  <r>
    <n v="4491"/>
    <s v="CA-2018-105921"/>
    <d v="2018-08-14T00:00:00"/>
    <d v="2018-08-21T00:00:00"/>
    <s v="Standard Class"/>
    <s v="JM-15250"/>
    <s v="Janet Martin"/>
    <s v="Consumer"/>
    <s v="United States"/>
    <s v="Los Angeles"/>
    <s v="California"/>
    <n v="90032"/>
    <x v="1"/>
    <s v="FUR-TA-10001095"/>
    <x v="0"/>
    <s v="Tables"/>
    <s v="Chromcraft Round Conference Tables"/>
    <n v="418.29599999999999"/>
    <n v="9"/>
    <n v="0"/>
    <n v="100.39"/>
    <n v="1"/>
    <x v="43"/>
    <n v="3"/>
    <x v="43"/>
  </r>
  <r>
    <n v="4492"/>
    <s v="CA-2015-150798"/>
    <d v="2015-12-01T00:00:00"/>
    <d v="2015-12-03T00:00:00"/>
    <s v="Second Class"/>
    <s v="JK-15730"/>
    <s v="Joe Kamberova"/>
    <s v="Consumer"/>
    <s v="United States"/>
    <s v="Columbus"/>
    <s v="Ohio"/>
    <n v="43229"/>
    <x v="3"/>
    <s v="TEC-CO-10001571"/>
    <x v="2"/>
    <s v="Copiers"/>
    <s v="Sharp 1540cs Digital Laser Copier"/>
    <n v="659.98800000000006"/>
    <n v="3"/>
    <n v="0.2"/>
    <n v="79.2"/>
    <n v="4"/>
    <x v="20"/>
    <n v="4"/>
    <x v="20"/>
  </r>
  <r>
    <n v="4493"/>
    <s v="CA-2015-150798"/>
    <d v="2015-12-01T00:00:00"/>
    <d v="2015-12-03T00:00:00"/>
    <s v="Second Class"/>
    <s v="JK-15730"/>
    <s v="Joe Kamberova"/>
    <s v="Consumer"/>
    <s v="United States"/>
    <s v="Columbus"/>
    <s v="Ohio"/>
    <n v="43229"/>
    <x v="3"/>
    <s v="FUR-FU-10000221"/>
    <x v="0"/>
    <s v="Furnishings"/>
    <s v="Master Caster Door Stop, Brown"/>
    <n v="8.1280000000000001"/>
    <n v="5"/>
    <n v="0.1"/>
    <n v="1.95"/>
    <n v="4"/>
    <x v="20"/>
    <n v="4"/>
    <x v="20"/>
  </r>
  <r>
    <n v="4494"/>
    <s v="CA-2015-150798"/>
    <d v="2015-12-01T00:00:00"/>
    <d v="2015-12-03T00:00:00"/>
    <s v="Second Class"/>
    <s v="JK-15730"/>
    <s v="Joe Kamberova"/>
    <s v="Consumer"/>
    <s v="United States"/>
    <s v="Columbus"/>
    <s v="Ohio"/>
    <n v="43229"/>
    <x v="3"/>
    <s v="OFF-PA-10001972"/>
    <x v="1"/>
    <s v="Paper"/>
    <s v="Xerox 214"/>
    <n v="36.287999999999997"/>
    <n v="7"/>
    <n v="0"/>
    <n v="2.54"/>
    <n v="4"/>
    <x v="20"/>
    <n v="4"/>
    <x v="20"/>
  </r>
  <r>
    <n v="4495"/>
    <s v="CA-2015-150798"/>
    <d v="2015-12-01T00:00:00"/>
    <d v="2015-12-03T00:00:00"/>
    <s v="Second Class"/>
    <s v="JK-15730"/>
    <s v="Joe Kamberova"/>
    <s v="Consumer"/>
    <s v="United States"/>
    <s v="Columbus"/>
    <s v="Ohio"/>
    <n v="43229"/>
    <x v="3"/>
    <s v="FUR-CH-10000015"/>
    <x v="0"/>
    <s v="Chairs"/>
    <s v="Hon Multipurpose Stacking Arm Chairs"/>
    <n v="909.72"/>
    <n v="8"/>
    <n v="0.2"/>
    <n v="191.04"/>
    <n v="4"/>
    <x v="20"/>
    <n v="4"/>
    <x v="20"/>
  </r>
  <r>
    <n v="4496"/>
    <s v="CA-2018-112753"/>
    <d v="2018-06-18T00:00:00"/>
    <d v="2018-06-23T00:00:00"/>
    <s v="Standard Class"/>
    <s v="CC-12670"/>
    <s v="Craig Carreira"/>
    <s v="Consumer"/>
    <s v="United States"/>
    <s v="Los Angeles"/>
    <s v="California"/>
    <n v="90032"/>
    <x v="1"/>
    <s v="FUR-BO-10004015"/>
    <x v="0"/>
    <s v="Bookcases"/>
    <s v="Bush Andora Bookcase, Maple/Graphite Gray Finish"/>
    <n v="917.92349999999999"/>
    <n v="8"/>
    <n v="0.3"/>
    <n v="-82.61"/>
    <n v="2"/>
    <x v="27"/>
    <n v="2"/>
    <x v="27"/>
  </r>
  <r>
    <n v="4497"/>
    <s v="CA-2018-112753"/>
    <d v="2018-06-18T00:00:00"/>
    <d v="2018-06-23T00:00:00"/>
    <s v="Standard Class"/>
    <s v="CC-12670"/>
    <s v="Craig Carreira"/>
    <s v="Consumer"/>
    <s v="United States"/>
    <s v="Los Angeles"/>
    <s v="California"/>
    <n v="90032"/>
    <x v="1"/>
    <s v="OFF-PA-10002036"/>
    <x v="1"/>
    <s v="Paper"/>
    <s v="Xerox 1930"/>
    <n v="38.880000000000003"/>
    <n v="2"/>
    <n v="0.3"/>
    <n v="-10.5"/>
    <n v="2"/>
    <x v="27"/>
    <n v="2"/>
    <x v="27"/>
  </r>
  <r>
    <n v="4498"/>
    <s v="CA-2018-155075"/>
    <d v="2018-12-02T00:00:00"/>
    <d v="2018-12-09T00:00:00"/>
    <s v="Standard Class"/>
    <s v="GW-14605"/>
    <s v="Giulietta Weimer"/>
    <s v="Consumer"/>
    <s v="United States"/>
    <s v="Philadelphia"/>
    <s v="Pennsylvania"/>
    <n v="19140"/>
    <x v="3"/>
    <s v="OFF-BI-10003650"/>
    <x v="1"/>
    <s v="Binders"/>
    <s v="GBC DocuBind 300 Electric Binding Machine"/>
    <n v="631.17600000000004"/>
    <n v="6"/>
    <n v="0"/>
    <n v="31.56"/>
    <n v="1"/>
    <x v="22"/>
    <n v="4"/>
    <x v="22"/>
  </r>
  <r>
    <n v="4499"/>
    <s v="CA-2015-103401"/>
    <d v="2015-11-21T00:00:00"/>
    <d v="2015-11-26T00:00:00"/>
    <s v="Standard Class"/>
    <s v="GR-14560"/>
    <s v="Georgia Rosenberg"/>
    <s v="Corporate"/>
    <s v="United States"/>
    <s v="San Francisco"/>
    <s v="California"/>
    <n v="94110"/>
    <x v="1"/>
    <s v="OFF-PA-10003309"/>
    <x v="1"/>
    <s v="Paper"/>
    <s v="Xerox 211"/>
    <n v="12.96"/>
    <n v="3"/>
    <n v="0"/>
    <n v="2.85"/>
    <n v="1"/>
    <x v="7"/>
    <n v="4"/>
    <x v="7"/>
  </r>
  <r>
    <n v="4500"/>
    <s v="CA-2017-124814"/>
    <d v="2017-04-10T00:00:00"/>
    <d v="2017-04-16T00:00:00"/>
    <s v="Standard Class"/>
    <s v="FM-14215"/>
    <s v="Filia McAdams"/>
    <s v="Corporate"/>
    <s v="United States"/>
    <s v="Bakersfield"/>
    <s v="California"/>
    <n v="93309"/>
    <x v="1"/>
    <s v="OFF-PA-10002787"/>
    <x v="1"/>
    <s v="Paper"/>
    <s v="Xerox 227"/>
    <n v="12.96"/>
    <n v="7"/>
    <n v="0.3"/>
    <n v="-2.46"/>
    <n v="2"/>
    <x v="25"/>
    <n v="2"/>
    <x v="25"/>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n v="23.2"/>
    <n v="10"/>
    <n v="0"/>
    <n v="4.18"/>
    <n v="2"/>
    <x v="25"/>
    <n v="2"/>
    <x v="25"/>
  </r>
  <r>
    <n v="4502"/>
    <s v="CA-2015-116757"/>
    <d v="2015-06-30T00:00:00"/>
    <d v="2015-07-04T00:00:00"/>
    <s v="Standard Class"/>
    <s v="MS-17980"/>
    <s v="Michael Stewart"/>
    <s v="Corporate"/>
    <s v="United States"/>
    <s v="Houston"/>
    <s v="Texas"/>
    <n v="77095"/>
    <x v="2"/>
    <s v="OFF-PA-10002005"/>
    <x v="1"/>
    <s v="Paper"/>
    <s v="Xerox 225"/>
    <n v="25.92"/>
    <n v="1"/>
    <n v="0"/>
    <n v="8.0399999999999991"/>
    <n v="2"/>
    <x v="3"/>
    <n v="2"/>
    <x v="3"/>
  </r>
  <r>
    <n v="4503"/>
    <s v="CA-2015-116757"/>
    <d v="2015-06-30T00:00:00"/>
    <d v="2015-07-04T00:00:00"/>
    <s v="Standard Class"/>
    <s v="MS-17980"/>
    <s v="Michael Stewart"/>
    <s v="Corporate"/>
    <s v="United States"/>
    <s v="Houston"/>
    <s v="Texas"/>
    <n v="77095"/>
    <x v="2"/>
    <s v="OFF-FA-10002815"/>
    <x v="1"/>
    <s v="Fasteners"/>
    <s v="Staples"/>
    <n v="21.312000000000001"/>
    <n v="1"/>
    <n v="0.2"/>
    <n v="6.61"/>
    <n v="2"/>
    <x v="3"/>
    <n v="2"/>
    <x v="3"/>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n v="173.65600000000001"/>
    <n v="8"/>
    <n v="0.2"/>
    <n v="34.729999999999997"/>
    <n v="6"/>
    <x v="20"/>
    <n v="4"/>
    <x v="20"/>
  </r>
  <r>
    <n v="4505"/>
    <s v="US-2015-138247"/>
    <d v="2015-12-24T00:00:00"/>
    <d v="2015-12-29T00:00:00"/>
    <s v="Standard Class"/>
    <s v="BF-11170"/>
    <s v="Ben Ferrer"/>
    <s v="Home Office"/>
    <s v="United States"/>
    <s v="Los Angeles"/>
    <s v="California"/>
    <n v="90045"/>
    <x v="1"/>
    <s v="OFF-AP-10000828"/>
    <x v="1"/>
    <s v="Appliances"/>
    <s v="Avanti 4.4 Cu. Ft. Refrigerator"/>
    <n v="361.96"/>
    <n v="1"/>
    <n v="0.3"/>
    <n v="-25.34"/>
    <n v="6"/>
    <x v="20"/>
    <n v="4"/>
    <x v="20"/>
  </r>
  <r>
    <n v="4506"/>
    <s v="US-2015-138247"/>
    <d v="2015-12-24T00:00:00"/>
    <d v="2015-12-29T00:00:00"/>
    <s v="Standard Class"/>
    <s v="BF-11170"/>
    <s v="Ben Ferrer"/>
    <s v="Home Office"/>
    <s v="United States"/>
    <s v="Los Angeles"/>
    <s v="California"/>
    <n v="90045"/>
    <x v="1"/>
    <s v="TEC-AC-10004708"/>
    <x v="2"/>
    <s v="Accessories"/>
    <s v="Sony 32GB Class 10 Micro SDHC R40 Memory Card"/>
    <n v="62.85"/>
    <n v="4"/>
    <n v="0"/>
    <n v="15.08"/>
    <n v="6"/>
    <x v="20"/>
    <n v="4"/>
    <x v="20"/>
  </r>
  <r>
    <n v="4507"/>
    <s v="US-2015-138247"/>
    <d v="2015-12-24T00:00:00"/>
    <d v="2015-12-29T00:00:00"/>
    <s v="Standard Class"/>
    <s v="BF-11170"/>
    <s v="Ben Ferrer"/>
    <s v="Home Office"/>
    <s v="United States"/>
    <s v="Los Angeles"/>
    <s v="California"/>
    <n v="90045"/>
    <x v="1"/>
    <s v="TEC-PH-10001530"/>
    <x v="2"/>
    <s v="Phones"/>
    <s v="Cisco Unified IP Phone 7945G VoIP phone"/>
    <n v="818.37599999999998"/>
    <n v="2"/>
    <n v="0.1"/>
    <n v="90.02"/>
    <n v="6"/>
    <x v="20"/>
    <n v="4"/>
    <x v="20"/>
  </r>
  <r>
    <n v="4508"/>
    <s v="US-2015-138247"/>
    <d v="2015-12-24T00:00:00"/>
    <d v="2015-12-29T00:00:00"/>
    <s v="Standard Class"/>
    <s v="BF-11170"/>
    <s v="Ben Ferrer"/>
    <s v="Home Office"/>
    <s v="United States"/>
    <s v="Los Angeles"/>
    <s v="California"/>
    <n v="90045"/>
    <x v="1"/>
    <s v="OFF-ST-10002301"/>
    <x v="1"/>
    <s v="Storage"/>
    <s v="Tennsco Commercial Shelving"/>
    <n v="20.34"/>
    <n v="1"/>
    <n v="0.3"/>
    <n v="-6.71"/>
    <n v="6"/>
    <x v="20"/>
    <n v="4"/>
    <x v="20"/>
  </r>
  <r>
    <n v="4509"/>
    <s v="US-2015-138247"/>
    <d v="2015-12-24T00:00:00"/>
    <d v="2015-12-29T00:00:00"/>
    <s v="Standard Class"/>
    <s v="BF-11170"/>
    <s v="Ben Ferrer"/>
    <s v="Home Office"/>
    <s v="United States"/>
    <s v="Los Angeles"/>
    <s v="California"/>
    <n v="90045"/>
    <x v="1"/>
    <s v="FUR-FU-10002554"/>
    <x v="0"/>
    <s v="Furnishings"/>
    <s v="Westinghouse Floor Lamp with Metal Mesh Shade, Black"/>
    <n v="23.99"/>
    <n v="5"/>
    <n v="0"/>
    <n v="5.04"/>
    <n v="6"/>
    <x v="20"/>
    <n v="4"/>
    <x v="20"/>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n v="171.28800000000001"/>
    <n v="10"/>
    <n v="0"/>
    <n v="54.81"/>
    <n v="1"/>
    <x v="24"/>
    <n v="2"/>
    <x v="24"/>
  </r>
  <r>
    <n v="4511"/>
    <s v="CA-2017-119935"/>
    <d v="2017-11-10T00:00:00"/>
    <d v="2017-11-14T00:00:00"/>
    <s v="Standard Class"/>
    <s v="KM-16225"/>
    <s v="Kalyca Meade"/>
    <s v="Corporate"/>
    <s v="United States"/>
    <s v="Springfield"/>
    <s v="Missouri"/>
    <n v="65807"/>
    <x v="2"/>
    <s v="FUR-FU-10001085"/>
    <x v="0"/>
    <s v="Furnishings"/>
    <s v="3M Polarizing Light Filter Sleeves"/>
    <n v="37.299999999999997"/>
    <n v="2"/>
    <n v="0.2"/>
    <n v="11.19"/>
    <n v="2"/>
    <x v="0"/>
    <n v="4"/>
    <x v="0"/>
  </r>
  <r>
    <n v="4512"/>
    <s v="CA-2017-119935"/>
    <d v="2017-11-10T00:00:00"/>
    <d v="2017-11-14T00:00:00"/>
    <s v="Standard Class"/>
    <s v="KM-16225"/>
    <s v="Kalyca Meade"/>
    <s v="Corporate"/>
    <s v="United States"/>
    <s v="Springfield"/>
    <s v="Missouri"/>
    <n v="65807"/>
    <x v="2"/>
    <s v="OFF-BI-10001597"/>
    <x v="1"/>
    <s v="Binders"/>
    <s v="Wilson Jones Ledger-Size, Piano-Hinge Binder, 2&quot;, Blue"/>
    <n v="81.96"/>
    <n v="4"/>
    <n v="0.2"/>
    <n v="24.59"/>
    <n v="2"/>
    <x v="0"/>
    <n v="4"/>
    <x v="0"/>
  </r>
  <r>
    <n v="4513"/>
    <s v="CA-2017-118969"/>
    <d v="2017-10-02T00:00:00"/>
    <d v="2017-10-03T00:00:00"/>
    <s v="First Class"/>
    <s v="LP-17095"/>
    <s v="Liz Preis"/>
    <s v="Consumer"/>
    <s v="United States"/>
    <s v="Phoenix"/>
    <s v="Arizona"/>
    <n v="85023"/>
    <x v="1"/>
    <s v="OFF-BI-10002429"/>
    <x v="1"/>
    <s v="Binders"/>
    <s v="Premier Elliptical Ring Binder, Black"/>
    <n v="54.792000000000002"/>
    <n v="3"/>
    <n v="0.1"/>
    <n v="8.77"/>
    <n v="1"/>
    <x v="32"/>
    <n v="4"/>
    <x v="32"/>
  </r>
  <r>
    <n v="4514"/>
    <s v="CA-2017-145240"/>
    <d v="2017-09-06T00:00:00"/>
    <d v="2017-09-08T00:00:00"/>
    <s v="First Class"/>
    <s v="BG-11740"/>
    <s v="Bruce Geld"/>
    <s v="Consumer"/>
    <s v="United States"/>
    <s v="Houston"/>
    <s v="Texas"/>
    <n v="77070"/>
    <x v="2"/>
    <s v="OFF-ST-10001590"/>
    <x v="1"/>
    <s v="Storage"/>
    <s v="Tenex Personal Project File with Scoop Front Design, Black"/>
    <n v="10.784000000000001"/>
    <n v="6"/>
    <n v="0"/>
    <n v="1.51"/>
    <n v="1"/>
    <x v="21"/>
    <n v="3"/>
    <x v="21"/>
  </r>
  <r>
    <n v="4515"/>
    <s v="CA-2017-120873"/>
    <d v="2017-10-27T00:00:00"/>
    <d v="2017-11-01T00:00:00"/>
    <s v="Second Class"/>
    <s v="BW-11200"/>
    <s v="Ben Wallace"/>
    <s v="Consumer"/>
    <s v="United States"/>
    <s v="Hampton"/>
    <s v="Virginia"/>
    <n v="23666"/>
    <x v="0"/>
    <s v="FUR-CH-10000847"/>
    <x v="0"/>
    <s v="Chairs"/>
    <s v="Global Executive Mid-Back Manager's Chair"/>
    <n v="290.98"/>
    <n v="8"/>
    <n v="0"/>
    <n v="17.46"/>
    <n v="1"/>
    <x v="32"/>
    <n v="4"/>
    <x v="32"/>
  </r>
  <r>
    <n v="4516"/>
    <s v="US-2018-111920"/>
    <d v="2018-10-22T00:00:00"/>
    <d v="2018-10-26T00:00:00"/>
    <s v="Standard Class"/>
    <s v="PS-18970"/>
    <s v="Paul Stevenson"/>
    <s v="Home Office"/>
    <s v="United States"/>
    <s v="Tulsa"/>
    <s v="Oklahoma"/>
    <n v="74133"/>
    <x v="2"/>
    <s v="OFF-AR-10003179"/>
    <x v="1"/>
    <s v="Art"/>
    <s v="Dixon Ticonderoga Core-Lock Colored Pencils"/>
    <n v="36.44"/>
    <n v="9"/>
    <n v="0.1"/>
    <n v="6.19"/>
    <n v="1"/>
    <x v="13"/>
    <n v="4"/>
    <x v="13"/>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n v="21.4"/>
    <n v="4"/>
    <n v="0.3"/>
    <n v="-5.35"/>
    <n v="2"/>
    <x v="21"/>
    <n v="3"/>
    <x v="21"/>
  </r>
  <r>
    <n v="4518"/>
    <s v="US-2017-128678"/>
    <d v="2017-09-15T00:00:00"/>
    <d v="2017-09-20T00:00:00"/>
    <s v="Standard Class"/>
    <s v="RB-19570"/>
    <s v="Rob Beeghly"/>
    <s v="Consumer"/>
    <s v="United States"/>
    <s v="Seattle"/>
    <s v="Washington"/>
    <n v="98105"/>
    <x v="1"/>
    <s v="OFF-BI-10002103"/>
    <x v="1"/>
    <s v="Binders"/>
    <s v="Cardinal Slant-D Ring Binder, Heavy Gauge Vinyl"/>
    <n v="48.664000000000001"/>
    <n v="5"/>
    <n v="0"/>
    <n v="15.57"/>
    <n v="2"/>
    <x v="21"/>
    <n v="3"/>
    <x v="21"/>
  </r>
  <r>
    <n v="4519"/>
    <s v="CA-2017-101385"/>
    <d v="2017-09-25T00:00:00"/>
    <d v="2017-10-01T00:00:00"/>
    <s v="Standard Class"/>
    <s v="JW-16075"/>
    <s v="Julia West"/>
    <s v="Consumer"/>
    <s v="United States"/>
    <s v="San Francisco"/>
    <s v="California"/>
    <n v="94109"/>
    <x v="1"/>
    <s v="OFF-AR-10004441"/>
    <x v="1"/>
    <s v="Art"/>
    <s v="BIC Brite Liner Highlighters"/>
    <n v="16.559999999999999"/>
    <n v="4"/>
    <n v="0.2"/>
    <n v="5.63"/>
    <n v="1"/>
    <x v="21"/>
    <n v="3"/>
    <x v="21"/>
  </r>
  <r>
    <n v="4520"/>
    <s v="CA-2018-107167"/>
    <d v="2018-06-10T00:00:00"/>
    <d v="2018-06-14T00:00:00"/>
    <s v="Standard Class"/>
    <s v="ND-18460"/>
    <s v="Neil Ducich"/>
    <s v="Corporate"/>
    <s v="United States"/>
    <s v="Jacksonville"/>
    <s v="Florida"/>
    <n v="32216"/>
    <x v="0"/>
    <s v="OFF-ST-10003805"/>
    <x v="1"/>
    <s v="Storage"/>
    <s v="24 Capacity Maxi Data Binder Racks, Pearl"/>
    <n v="1347.52"/>
    <n v="8"/>
    <n v="0"/>
    <n v="148.22999999999999"/>
    <n v="1"/>
    <x v="27"/>
    <n v="2"/>
    <x v="27"/>
  </r>
  <r>
    <n v="4521"/>
    <s v="CA-2015-109491"/>
    <d v="2015-02-20T00:00:00"/>
    <d v="2015-02-26T00:00:00"/>
    <s v="Standard Class"/>
    <s v="LC-16930"/>
    <s v="Linda Cazamias"/>
    <s v="Corporate"/>
    <s v="United States"/>
    <s v="Richmond"/>
    <s v="Indiana"/>
    <n v="47374"/>
    <x v="2"/>
    <s v="TEC-AC-10001284"/>
    <x v="2"/>
    <s v="Accessories"/>
    <s v="Enermax Briskie RF Wireless Keyboard and Mouse Combo"/>
    <n v="62.31"/>
    <n v="10"/>
    <n v="0.3"/>
    <n v="-8.1"/>
    <n v="2"/>
    <x v="45"/>
    <n v="1"/>
    <x v="45"/>
  </r>
  <r>
    <n v="4522"/>
    <s v="CA-2015-109491"/>
    <d v="2015-02-20T00:00:00"/>
    <d v="2015-02-26T00:00:00"/>
    <s v="Standard Class"/>
    <s v="LC-16930"/>
    <s v="Linda Cazamias"/>
    <s v="Corporate"/>
    <s v="United States"/>
    <s v="Richmond"/>
    <s v="Indiana"/>
    <n v="47374"/>
    <x v="2"/>
    <s v="FUR-FU-10000221"/>
    <x v="0"/>
    <s v="Furnishings"/>
    <s v="Master Caster Door Stop, Brown"/>
    <n v="20.32"/>
    <n v="2"/>
    <n v="0"/>
    <n v="6.71"/>
    <n v="2"/>
    <x v="45"/>
    <n v="1"/>
    <x v="45"/>
  </r>
  <r>
    <n v="4523"/>
    <s v="CA-2018-105445"/>
    <d v="2018-02-20T00:00:00"/>
    <d v="2018-02-25T00:00:00"/>
    <s v="Second Class"/>
    <s v="BP-11095"/>
    <s v="Bart Pistole"/>
    <s v="Corporate"/>
    <s v="United States"/>
    <s v="Louisville"/>
    <s v="Colorado"/>
    <n v="80027"/>
    <x v="1"/>
    <s v="OFF-FA-10001229"/>
    <x v="1"/>
    <s v="Fasteners"/>
    <s v="Staples"/>
    <n v="9.4320000000000004"/>
    <n v="5"/>
    <n v="0"/>
    <n v="2.36"/>
    <n v="1"/>
    <x v="31"/>
    <n v="1"/>
    <x v="31"/>
  </r>
  <r>
    <n v="4524"/>
    <s v="CA-2015-107454"/>
    <d v="2015-11-02T00:00:00"/>
    <d v="2015-11-06T00:00:00"/>
    <s v="Standard Class"/>
    <s v="RD-19720"/>
    <s v="Roger Demir"/>
    <s v="Consumer"/>
    <s v="United States"/>
    <s v="New York City"/>
    <s v="New York"/>
    <n v="10024"/>
    <x v="3"/>
    <s v="OFF-LA-10001569"/>
    <x v="1"/>
    <s v="Labels"/>
    <s v="Avery 499"/>
    <n v="34.86"/>
    <n v="4"/>
    <n v="0.2"/>
    <n v="6.97"/>
    <n v="2"/>
    <x v="7"/>
    <n v="4"/>
    <x v="7"/>
  </r>
  <r>
    <n v="4525"/>
    <s v="CA-2015-107454"/>
    <d v="2015-11-02T00:00:00"/>
    <d v="2015-11-06T00:00:00"/>
    <s v="Standard Class"/>
    <s v="RD-19720"/>
    <s v="Roger Demir"/>
    <s v="Consumer"/>
    <s v="United States"/>
    <s v="New York City"/>
    <s v="New York"/>
    <n v="10024"/>
    <x v="3"/>
    <s v="FUR-FU-10004018"/>
    <x v="0"/>
    <s v="Furnishings"/>
    <s v="Tensor Computer Mounted Lamp"/>
    <n v="89.34"/>
    <n v="3"/>
    <n v="0.2"/>
    <n v="12.51"/>
    <n v="2"/>
    <x v="7"/>
    <n v="4"/>
    <x v="7"/>
  </r>
  <r>
    <n v="4526"/>
    <s v="US-2018-105046"/>
    <d v="2018-07-17T00:00:00"/>
    <d v="2018-07-23T00:00:00"/>
    <s v="Standard Class"/>
    <s v="BE-11335"/>
    <s v="Bill Eplett"/>
    <s v="Home Office"/>
    <s v="United States"/>
    <s v="Rome"/>
    <s v="New York"/>
    <n v="13440"/>
    <x v="3"/>
    <s v="TEC-PH-10004536"/>
    <x v="2"/>
    <s v="Phones"/>
    <s v="Avaya 5420 Digital phone"/>
    <n v="269.98"/>
    <n v="7"/>
    <n v="0.1"/>
    <n v="54"/>
    <n v="3"/>
    <x v="10"/>
    <n v="3"/>
    <x v="10"/>
  </r>
  <r>
    <n v="4527"/>
    <s v="US-2018-105046"/>
    <d v="2018-07-17T00:00:00"/>
    <d v="2018-07-23T00:00:00"/>
    <s v="Standard Class"/>
    <s v="BE-11335"/>
    <s v="Bill Eplett"/>
    <s v="Home Office"/>
    <s v="United States"/>
    <s v="Rome"/>
    <s v="New York"/>
    <n v="13440"/>
    <x v="3"/>
    <s v="OFF-PA-10004353"/>
    <x v="1"/>
    <s v="Paper"/>
    <s v="Southworth 25% Cotton Premium Laser Paper and Envelopes"/>
    <n v="99.9"/>
    <n v="7"/>
    <n v="0"/>
    <n v="20.98"/>
    <n v="3"/>
    <x v="10"/>
    <n v="3"/>
    <x v="10"/>
  </r>
  <r>
    <n v="4528"/>
    <s v="US-2018-105046"/>
    <d v="2018-07-17T00:00:00"/>
    <d v="2018-07-23T00:00:00"/>
    <s v="Standard Class"/>
    <s v="BE-11335"/>
    <s v="Bill Eplett"/>
    <s v="Home Office"/>
    <s v="United States"/>
    <s v="Rome"/>
    <s v="New York"/>
    <n v="13440"/>
    <x v="3"/>
    <s v="FUR-FU-10004848"/>
    <x v="0"/>
    <s v="Furnishings"/>
    <s v="DAX Solid Wood Frames"/>
    <n v="39.08"/>
    <n v="7"/>
    <n v="0"/>
    <n v="6.64"/>
    <n v="3"/>
    <x v="10"/>
    <n v="3"/>
    <x v="10"/>
  </r>
  <r>
    <n v="4529"/>
    <s v="CA-2018-152856"/>
    <d v="2018-09-08T00:00:00"/>
    <d v="2018-09-10T00:00:00"/>
    <s v="Second Class"/>
    <s v="RS-19765"/>
    <s v="Roland Schwarz"/>
    <s v="Corporate"/>
    <s v="United States"/>
    <s v="Marion"/>
    <s v="Ohio"/>
    <n v="43302"/>
    <x v="3"/>
    <s v="TEC-AC-10004864"/>
    <x v="2"/>
    <s v="Accessories"/>
    <s v="Memorex Micro Travel Drive 32 GB"/>
    <n v="116.83199999999999"/>
    <n v="6"/>
    <n v="0.1"/>
    <n v="16.36"/>
    <n v="1"/>
    <x v="15"/>
    <n v="3"/>
    <x v="15"/>
  </r>
  <r>
    <n v="4530"/>
    <s v="CA-2017-134691"/>
    <d v="2017-11-14T00:00:00"/>
    <d v="2017-11-18T00:00:00"/>
    <s v="Standard Class"/>
    <s v="KC-16540"/>
    <s v="Kelly Collister"/>
    <s v="Consumer"/>
    <s v="United States"/>
    <s v="Houston"/>
    <s v="Texas"/>
    <n v="77041"/>
    <x v="2"/>
    <s v="OFF-BI-10002393"/>
    <x v="1"/>
    <s v="Binders"/>
    <s v="Binder Posts"/>
    <n v="2.2959999999999998"/>
    <n v="10"/>
    <n v="0.2"/>
    <n v="0.44"/>
    <n v="1"/>
    <x v="0"/>
    <n v="4"/>
    <x v="0"/>
  </r>
  <r>
    <n v="4531"/>
    <s v="CA-2017-118759"/>
    <d v="2017-11-14T00:00:00"/>
    <d v="2017-11-17T00:00:00"/>
    <s v="First Class"/>
    <s v="MB-17305"/>
    <s v="Maria Bertelson"/>
    <s v="Consumer"/>
    <s v="United States"/>
    <s v="New York City"/>
    <s v="New York"/>
    <n v="10009"/>
    <x v="3"/>
    <s v="FUR-CH-10002335"/>
    <x v="0"/>
    <s v="Chairs"/>
    <s v="Hon GuestStacker Chair"/>
    <n v="408.00599999999997"/>
    <n v="2"/>
    <n v="0.2"/>
    <n v="89.76"/>
    <n v="2"/>
    <x v="0"/>
    <n v="4"/>
    <x v="0"/>
  </r>
  <r>
    <n v="4532"/>
    <s v="CA-2017-118759"/>
    <d v="2017-11-14T00:00:00"/>
    <d v="2017-11-17T00:00:00"/>
    <s v="First Class"/>
    <s v="MB-17305"/>
    <s v="Maria Bertelson"/>
    <s v="Consumer"/>
    <s v="United States"/>
    <s v="New York City"/>
    <s v="New York"/>
    <n v="10009"/>
    <x v="3"/>
    <s v="OFF-ST-10001590"/>
    <x v="1"/>
    <s v="Storage"/>
    <s v="Tenex Personal Project File with Scoop Front Design, Black"/>
    <n v="40.44"/>
    <n v="8"/>
    <n v="0.2"/>
    <n v="4.45"/>
    <n v="2"/>
    <x v="0"/>
    <n v="4"/>
    <x v="0"/>
  </r>
  <r>
    <n v="4533"/>
    <s v="CA-2015-140403"/>
    <d v="2015-10-10T00:00:00"/>
    <d v="2015-10-10T00:00:00"/>
    <s v="Same Day"/>
    <s v="TN-21040"/>
    <s v="Tanja Norvell"/>
    <s v="Home Office"/>
    <s v="United States"/>
    <s v="Manteca"/>
    <s v="California"/>
    <n v="95336"/>
    <x v="1"/>
    <s v="FUR-CH-10002774"/>
    <x v="0"/>
    <s v="Chairs"/>
    <s v="Global Deluxe Stacking Chair, Gray"/>
    <n v="122.352"/>
    <n v="10"/>
    <n v="0.1"/>
    <n v="23.25"/>
    <n v="2"/>
    <x v="18"/>
    <n v="4"/>
    <x v="18"/>
  </r>
  <r>
    <n v="4534"/>
    <s v="CA-2015-140403"/>
    <d v="2015-10-10T00:00:00"/>
    <d v="2015-10-10T00:00:00"/>
    <s v="Same Day"/>
    <s v="TN-21040"/>
    <s v="Tanja Norvell"/>
    <s v="Home Office"/>
    <s v="United States"/>
    <s v="Manteca"/>
    <s v="California"/>
    <n v="95336"/>
    <x v="1"/>
    <s v="OFF-EN-10001219"/>
    <x v="1"/>
    <s v="Envelopes"/>
    <s v="#10- 4 1/8&quot; x 9 1/2&quot; Security-Tint Envelopes"/>
    <n v="15.28"/>
    <n v="2"/>
    <n v="0.1"/>
    <n v="4.58"/>
    <n v="2"/>
    <x v="18"/>
    <n v="4"/>
    <x v="18"/>
  </r>
  <r>
    <n v="4535"/>
    <s v="CA-2016-163104"/>
    <d v="2016-03-19T00:00:00"/>
    <d v="2016-03-26T00:00:00"/>
    <s v="Standard Class"/>
    <s v="MC-18130"/>
    <s v="Mike Caudle"/>
    <s v="Corporate"/>
    <s v="United States"/>
    <s v="Los Angeles"/>
    <s v="California"/>
    <n v="90004"/>
    <x v="1"/>
    <s v="OFF-PA-10001947"/>
    <x v="1"/>
    <s v="Paper"/>
    <s v="Xerox 1974"/>
    <n v="11.96"/>
    <n v="9"/>
    <n v="0.2"/>
    <n v="1.55"/>
    <n v="1"/>
    <x v="29"/>
    <n v="1"/>
    <x v="29"/>
  </r>
  <r>
    <n v="4536"/>
    <s v="CA-2018-138464"/>
    <d v="2018-07-08T00:00:00"/>
    <d v="2018-07-12T00:00:00"/>
    <s v="Standard Class"/>
    <s v="VF-21715"/>
    <s v="Vicky Freymann"/>
    <s v="Home Office"/>
    <s v="United States"/>
    <s v="Seattle"/>
    <s v="Washington"/>
    <n v="98115"/>
    <x v="1"/>
    <s v="FUR-FU-10003142"/>
    <x v="0"/>
    <s v="Furnishings"/>
    <s v="Master Big Foot Doorstop, Beige"/>
    <n v="15.84"/>
    <n v="4"/>
    <n v="0.3"/>
    <n v="-2.06"/>
    <n v="4"/>
    <x v="10"/>
    <n v="3"/>
    <x v="10"/>
  </r>
  <r>
    <n v="4537"/>
    <s v="CA-2018-138464"/>
    <d v="2018-07-08T00:00:00"/>
    <d v="2018-07-12T00:00:00"/>
    <s v="Standard Class"/>
    <s v="VF-21715"/>
    <s v="Vicky Freymann"/>
    <s v="Home Office"/>
    <s v="United States"/>
    <s v="Seattle"/>
    <s v="Washington"/>
    <n v="98115"/>
    <x v="1"/>
    <s v="OFF-BI-10001543"/>
    <x v="1"/>
    <s v="Binders"/>
    <s v="GBC VeloBinder Manual Binding System"/>
    <n v="86.376000000000005"/>
    <n v="9"/>
    <n v="0.1"/>
    <n v="7.77"/>
    <n v="4"/>
    <x v="10"/>
    <n v="3"/>
    <x v="10"/>
  </r>
  <r>
    <n v="4538"/>
    <s v="CA-2018-138464"/>
    <d v="2018-07-08T00:00:00"/>
    <d v="2018-07-12T00:00:00"/>
    <s v="Standard Class"/>
    <s v="VF-21715"/>
    <s v="Vicky Freymann"/>
    <s v="Home Office"/>
    <s v="United States"/>
    <s v="Seattle"/>
    <s v="Washington"/>
    <n v="98115"/>
    <x v="1"/>
    <s v="OFF-AR-10003560"/>
    <x v="1"/>
    <s v="Art"/>
    <s v="Zebra Zazzle Fluorescent Highlighters"/>
    <n v="18.239999999999998"/>
    <n v="4"/>
    <n v="0"/>
    <n v="2.0099999999999998"/>
    <n v="4"/>
    <x v="10"/>
    <n v="3"/>
    <x v="10"/>
  </r>
  <r>
    <n v="4539"/>
    <s v="CA-2018-138464"/>
    <d v="2018-07-08T00:00:00"/>
    <d v="2018-07-12T00:00:00"/>
    <s v="Standard Class"/>
    <s v="VF-21715"/>
    <s v="Vicky Freymann"/>
    <s v="Home Office"/>
    <s v="United States"/>
    <s v="Seattle"/>
    <s v="Washington"/>
    <n v="98115"/>
    <x v="1"/>
    <s v="OFF-AR-10004757"/>
    <x v="1"/>
    <s v="Art"/>
    <s v="Crayola Colored Pencils"/>
    <n v="13.12"/>
    <n v="2"/>
    <n v="0"/>
    <n v="3.15"/>
    <n v="4"/>
    <x v="10"/>
    <n v="3"/>
    <x v="10"/>
  </r>
  <r>
    <n v="4540"/>
    <s v="CA-2016-104129"/>
    <d v="2016-02-27T00:00:00"/>
    <d v="2016-03-02T00:00:00"/>
    <s v="Standard Class"/>
    <s v="ES-14080"/>
    <s v="Erin Smith"/>
    <s v="Corporate"/>
    <s v="United States"/>
    <s v="Providence"/>
    <s v="Rhode Island"/>
    <n v="2908"/>
    <x v="3"/>
    <s v="TEC-PH-10003800"/>
    <x v="2"/>
    <s v="Phones"/>
    <s v="i.Sound Portable Power - 8000 mAh"/>
    <n v="105.98"/>
    <n v="9"/>
    <n v="0.3"/>
    <n v="-9.5399999999999991"/>
    <n v="2"/>
    <x v="36"/>
    <n v="1"/>
    <x v="36"/>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n v="493.92"/>
    <n v="3"/>
    <n v="0.3"/>
    <n v="-133.36000000000001"/>
    <n v="2"/>
    <x v="36"/>
    <n v="1"/>
    <x v="36"/>
  </r>
  <r>
    <n v="4542"/>
    <s v="US-2018-132206"/>
    <d v="2018-06-16T00:00:00"/>
    <d v="2018-06-21T00:00:00"/>
    <s v="Standard Class"/>
    <s v="MK-17905"/>
    <s v="Michael Kennedy"/>
    <s v="Corporate"/>
    <s v="United States"/>
    <s v="Chicago"/>
    <s v="Illinois"/>
    <n v="60653"/>
    <x v="2"/>
    <s v="OFF-BI-10000756"/>
    <x v="1"/>
    <s v="Binders"/>
    <s v="Storex DuraTech Recycled Plastic Frosted Binders"/>
    <n v="5.9359999999999999"/>
    <n v="9"/>
    <n v="0"/>
    <n v="0.95"/>
    <n v="1"/>
    <x v="27"/>
    <n v="2"/>
    <x v="27"/>
  </r>
  <r>
    <n v="4543"/>
    <s v="CA-2018-113474"/>
    <d v="2018-03-30T00:00:00"/>
    <d v="2018-03-31T00:00:00"/>
    <s v="First Class"/>
    <s v="TM-21490"/>
    <s v="Tony Molinari"/>
    <s v="Consumer"/>
    <s v="United States"/>
    <s v="Oklahoma City"/>
    <s v="Oklahoma"/>
    <n v="73120"/>
    <x v="2"/>
    <s v="OFF-EN-10004206"/>
    <x v="1"/>
    <s v="Envelopes"/>
    <s v="Multimedia Mailers"/>
    <n v="325.86"/>
    <n v="4"/>
    <n v="0.1"/>
    <n v="48.88"/>
    <n v="1"/>
    <x v="42"/>
    <n v="1"/>
    <x v="42"/>
  </r>
  <r>
    <n v="4544"/>
    <s v="CA-2016-126557"/>
    <d v="2016-07-12T00:00:00"/>
    <d v="2016-07-17T00:00:00"/>
    <s v="Second Class"/>
    <s v="RL-19615"/>
    <s v="Rob Lucas"/>
    <s v="Consumer"/>
    <s v="United States"/>
    <s v="Chicago"/>
    <s v="Illinois"/>
    <n v="60610"/>
    <x v="2"/>
    <s v="FUR-CH-10004477"/>
    <x v="0"/>
    <s v="Chairs"/>
    <s v="Global Push Button Manager's Chair, Indigo"/>
    <n v="383.60700000000003"/>
    <n v="3"/>
    <n v="0"/>
    <n v="57.54"/>
    <n v="7"/>
    <x v="38"/>
    <n v="3"/>
    <x v="38"/>
  </r>
  <r>
    <n v="4545"/>
    <s v="CA-2016-126557"/>
    <d v="2016-07-12T00:00:00"/>
    <d v="2016-07-17T00:00:00"/>
    <s v="Second Class"/>
    <s v="RL-19615"/>
    <s v="Rob Lucas"/>
    <s v="Consumer"/>
    <s v="United States"/>
    <s v="Chicago"/>
    <s v="Illinois"/>
    <n v="60610"/>
    <x v="2"/>
    <s v="TEC-PH-10003505"/>
    <x v="2"/>
    <s v="Phones"/>
    <s v="Geemarc AmpliPOWER60"/>
    <n v="148.47999999999999"/>
    <n v="2"/>
    <n v="0"/>
    <n v="44.54"/>
    <n v="7"/>
    <x v="38"/>
    <n v="3"/>
    <x v="38"/>
  </r>
  <r>
    <n v="4546"/>
    <s v="CA-2016-126557"/>
    <d v="2016-07-12T00:00:00"/>
    <d v="2016-07-17T00:00:00"/>
    <s v="Second Class"/>
    <s v="RL-19615"/>
    <s v="Rob Lucas"/>
    <s v="Consumer"/>
    <s v="United States"/>
    <s v="Chicago"/>
    <s v="Illinois"/>
    <n v="60610"/>
    <x v="2"/>
    <s v="TEC-PH-10000526"/>
    <x v="2"/>
    <s v="Phones"/>
    <s v="Vtech CS6719"/>
    <n v="537.54399999999998"/>
    <n v="4"/>
    <n v="0"/>
    <n v="59.13"/>
    <n v="7"/>
    <x v="38"/>
    <n v="3"/>
    <x v="38"/>
  </r>
  <r>
    <n v="4547"/>
    <s v="CA-2016-126557"/>
    <d v="2016-07-12T00:00:00"/>
    <d v="2016-07-17T00:00:00"/>
    <s v="Second Class"/>
    <s v="RL-19615"/>
    <s v="Rob Lucas"/>
    <s v="Consumer"/>
    <s v="United States"/>
    <s v="Chicago"/>
    <s v="Illinois"/>
    <n v="60610"/>
    <x v="2"/>
    <s v="OFF-BI-10003314"/>
    <x v="1"/>
    <s v="Binders"/>
    <s v="Tuff Stuff Recycled Round Ring Binders"/>
    <n v="1.9279999999999999"/>
    <n v="1"/>
    <n v="0"/>
    <n v="0.21"/>
    <n v="7"/>
    <x v="38"/>
    <n v="3"/>
    <x v="38"/>
  </r>
  <r>
    <n v="4548"/>
    <s v="CA-2016-126557"/>
    <d v="2016-07-12T00:00:00"/>
    <d v="2016-07-17T00:00:00"/>
    <s v="Second Class"/>
    <s v="RL-19615"/>
    <s v="Rob Lucas"/>
    <s v="Consumer"/>
    <s v="United States"/>
    <s v="Chicago"/>
    <s v="Illinois"/>
    <n v="60610"/>
    <x v="2"/>
    <s v="OFF-AR-10003190"/>
    <x v="1"/>
    <s v="Art"/>
    <s v="Newell 32"/>
    <n v="6.9119999999999999"/>
    <n v="3"/>
    <n v="0"/>
    <n v="0.9"/>
    <n v="7"/>
    <x v="38"/>
    <n v="3"/>
    <x v="38"/>
  </r>
  <r>
    <n v="4549"/>
    <s v="CA-2016-126557"/>
    <d v="2016-07-12T00:00:00"/>
    <d v="2016-07-17T00:00:00"/>
    <s v="Second Class"/>
    <s v="RL-19615"/>
    <s v="Rob Lucas"/>
    <s v="Consumer"/>
    <s v="United States"/>
    <s v="Chicago"/>
    <s v="Illinois"/>
    <n v="60610"/>
    <x v="2"/>
    <s v="FUR-FU-10001861"/>
    <x v="0"/>
    <s v="Furnishings"/>
    <s v="Floodlight Indoor Halogen Bulbs, 1 Bulb per Pack, 60 Watts"/>
    <n v="7.76"/>
    <n v="10"/>
    <n v="0.1"/>
    <n v="1.47"/>
    <n v="7"/>
    <x v="38"/>
    <n v="3"/>
    <x v="38"/>
  </r>
  <r>
    <n v="4550"/>
    <s v="CA-2016-126557"/>
    <d v="2016-07-12T00:00:00"/>
    <d v="2016-07-17T00:00:00"/>
    <s v="Second Class"/>
    <s v="RL-19615"/>
    <s v="Rob Lucas"/>
    <s v="Consumer"/>
    <s v="United States"/>
    <s v="Chicago"/>
    <s v="Illinois"/>
    <n v="60610"/>
    <x v="2"/>
    <s v="TEC-PH-10003963"/>
    <x v="2"/>
    <s v="Phones"/>
    <s v="GE 2-Jack Phone Line Splitter"/>
    <n v="659.16800000000001"/>
    <n v="2"/>
    <n v="0.1"/>
    <n v="204.34"/>
    <n v="7"/>
    <x v="38"/>
    <n v="3"/>
    <x v="38"/>
  </r>
  <r>
    <n v="4551"/>
    <s v="US-2018-107636"/>
    <d v="2018-04-30T00:00:00"/>
    <d v="2018-05-02T00:00:00"/>
    <s v="First Class"/>
    <s v="NM-18520"/>
    <s v="Neoma Murray"/>
    <s v="Consumer"/>
    <s v="United States"/>
    <s v="Manchester"/>
    <s v="Connecticut"/>
    <n v="6040"/>
    <x v="3"/>
    <s v="OFF-LA-10003388"/>
    <x v="1"/>
    <s v="Labels"/>
    <s v="Avery 5"/>
    <n v="5.76"/>
    <n v="1"/>
    <n v="0.2"/>
    <n v="0.57999999999999996"/>
    <n v="1"/>
    <x v="4"/>
    <n v="2"/>
    <x v="4"/>
  </r>
  <r>
    <n v="4552"/>
    <s v="US-2015-165862"/>
    <d v="2015-07-13T00:00:00"/>
    <d v="2015-07-17T00:00:00"/>
    <s v="Standard Class"/>
    <s v="GK-14620"/>
    <s v="Grace Kelly"/>
    <s v="Corporate"/>
    <s v="United States"/>
    <s v="Los Angeles"/>
    <s v="California"/>
    <n v="90049"/>
    <x v="1"/>
    <s v="FUR-TA-10002855"/>
    <x v="0"/>
    <s v="Tables"/>
    <s v="Bevis Round Conference Table Top &amp; Single Column Base"/>
    <n v="351.21600000000001"/>
    <n v="3"/>
    <n v="0.1"/>
    <n v="28.1"/>
    <n v="1"/>
    <x v="39"/>
    <n v="3"/>
    <x v="39"/>
  </r>
  <r>
    <n v="4553"/>
    <s v="US-2015-106334"/>
    <d v="2015-12-27T00:00:00"/>
    <d v="2016-01-02T00:00:00"/>
    <s v="Standard Class"/>
    <s v="JF-15490"/>
    <s v="Jeremy Farry"/>
    <s v="Consumer"/>
    <s v="United States"/>
    <s v="San Francisco"/>
    <s v="California"/>
    <n v="94122"/>
    <x v="1"/>
    <s v="FUR-CH-10004886"/>
    <x v="0"/>
    <s v="Chairs"/>
    <s v="Bevis Steel Folding Chairs"/>
    <n v="230.28"/>
    <n v="4"/>
    <n v="0"/>
    <n v="55.27"/>
    <n v="2"/>
    <x v="20"/>
    <n v="4"/>
    <x v="20"/>
  </r>
  <r>
    <n v="4554"/>
    <s v="US-2015-106334"/>
    <d v="2015-12-27T00:00:00"/>
    <d v="2016-01-02T00:00:00"/>
    <s v="Standard Class"/>
    <s v="JF-15490"/>
    <s v="Jeremy Farry"/>
    <s v="Consumer"/>
    <s v="United States"/>
    <s v="San Francisco"/>
    <s v="California"/>
    <n v="94122"/>
    <x v="1"/>
    <s v="OFF-PA-10003657"/>
    <x v="1"/>
    <s v="Paper"/>
    <s v="Xerox 1927"/>
    <n v="12.84"/>
    <n v="3"/>
    <n v="0"/>
    <n v="3.34"/>
    <n v="2"/>
    <x v="20"/>
    <n v="4"/>
    <x v="20"/>
  </r>
  <r>
    <n v="4555"/>
    <s v="CA-2017-101448"/>
    <d v="2017-02-27T00:00:00"/>
    <d v="2017-03-01T00:00:00"/>
    <s v="Second Class"/>
    <s v="EB-13930"/>
    <s v="Eric Barreto"/>
    <s v="Consumer"/>
    <s v="United States"/>
    <s v="La Crosse"/>
    <s v="Wisconsin"/>
    <n v="54601"/>
    <x v="2"/>
    <s v="OFF-BI-10004738"/>
    <x v="1"/>
    <s v="Binders"/>
    <s v="Flexible Leather- Look Classic Collection Ring Binder"/>
    <n v="56.82"/>
    <n v="3"/>
    <n v="0"/>
    <n v="19.32"/>
    <n v="1"/>
    <x v="47"/>
    <n v="1"/>
    <x v="47"/>
  </r>
  <r>
    <n v="4556"/>
    <s v="CA-2016-130218"/>
    <d v="2016-03-23T00:00:00"/>
    <d v="2016-03-26T00:00:00"/>
    <s v="First Class"/>
    <s v="SG-20470"/>
    <s v="Sheri Gordon"/>
    <s v="Consumer"/>
    <s v="United States"/>
    <s v="Florence"/>
    <s v="South Carolina"/>
    <n v="29501"/>
    <x v="0"/>
    <s v="OFF-FA-10003112"/>
    <x v="1"/>
    <s v="Fasteners"/>
    <s v="Staples"/>
    <n v="31.56"/>
    <n v="1"/>
    <n v="0.1"/>
    <n v="9.7799999999999994"/>
    <n v="2"/>
    <x v="29"/>
    <n v="1"/>
    <x v="29"/>
  </r>
  <r>
    <n v="4557"/>
    <s v="CA-2016-130218"/>
    <d v="2016-03-23T00:00:00"/>
    <d v="2016-03-26T00:00:00"/>
    <s v="First Class"/>
    <s v="SG-20470"/>
    <s v="Sheri Gordon"/>
    <s v="Consumer"/>
    <s v="United States"/>
    <s v="Florence"/>
    <s v="South Carolina"/>
    <n v="29501"/>
    <x v="0"/>
    <s v="OFF-ST-10002486"/>
    <x v="1"/>
    <s v="Storage"/>
    <s v="Eldon Shelf Savers Cubes and Bins"/>
    <n v="27.92"/>
    <n v="6"/>
    <n v="0.3"/>
    <n v="-9.2100000000000009"/>
    <n v="2"/>
    <x v="29"/>
    <n v="1"/>
    <x v="29"/>
  </r>
  <r>
    <n v="4558"/>
    <s v="US-2018-117331"/>
    <d v="2018-10-21T00:00:00"/>
    <d v="2018-10-28T00:00:00"/>
    <s v="Standard Class"/>
    <s v="ND-18370"/>
    <s v="Natalie DeCherney"/>
    <s v="Consumer"/>
    <s v="United States"/>
    <s v="Glendale"/>
    <s v="Arizona"/>
    <n v="85301"/>
    <x v="1"/>
    <s v="OFF-BI-10003984"/>
    <x v="1"/>
    <s v="Binders"/>
    <s v="Lock-Up Easel 'Spel-Binder'"/>
    <n v="8.5589999999999993"/>
    <n v="4"/>
    <n v="0"/>
    <n v="2.23"/>
    <n v="1"/>
    <x v="13"/>
    <n v="4"/>
    <x v="13"/>
  </r>
  <r>
    <n v="4559"/>
    <s v="CA-2015-127383"/>
    <d v="2015-12-31T00:00:00"/>
    <d v="2016-01-05T00:00:00"/>
    <s v="Standard Class"/>
    <s v="CM-11815"/>
    <s v="Candace McMahon"/>
    <s v="Corporate"/>
    <s v="United States"/>
    <s v="El Paso"/>
    <s v="Texas"/>
    <n v="79907"/>
    <x v="2"/>
    <s v="OFF-EN-10004773"/>
    <x v="1"/>
    <s v="Envelopes"/>
    <s v="Staple envelope"/>
    <n v="49.567999999999998"/>
    <n v="3"/>
    <n v="0.2"/>
    <n v="3.47"/>
    <n v="1"/>
    <x v="20"/>
    <n v="4"/>
    <x v="20"/>
  </r>
  <r>
    <n v="4560"/>
    <s v="CA-2015-110219"/>
    <d v="2015-05-05T00:00:00"/>
    <d v="2015-05-08T00:00:00"/>
    <s v="First Class"/>
    <s v="EB-13870"/>
    <s v="Emily Burns"/>
    <s v="Consumer"/>
    <s v="United States"/>
    <s v="San Antonio"/>
    <s v="Texas"/>
    <n v="78207"/>
    <x v="2"/>
    <s v="FUR-CH-10001146"/>
    <x v="0"/>
    <s v="Chairs"/>
    <s v="Global Value Mid-Back Manager's Chair, Gray"/>
    <n v="127.869"/>
    <n v="4"/>
    <n v="0.1"/>
    <n v="42.2"/>
    <n v="1"/>
    <x v="8"/>
    <n v="2"/>
    <x v="8"/>
  </r>
  <r>
    <n v="4561"/>
    <s v="CA-2016-118871"/>
    <d v="2016-12-04T00:00:00"/>
    <d v="2016-12-09T00:00:00"/>
    <s v="Second Class"/>
    <s v="HM-14860"/>
    <s v="Harry Marie"/>
    <s v="Corporate"/>
    <s v="United States"/>
    <s v="Los Angeles"/>
    <s v="California"/>
    <n v="90049"/>
    <x v="1"/>
    <s v="OFF-EN-10003296"/>
    <x v="1"/>
    <s v="Envelopes"/>
    <s v="Tyvek Side-Opening Peel &amp; Seel Expanding Envelopes"/>
    <n v="271.44"/>
    <n v="8"/>
    <n v="0.2"/>
    <n v="43.43"/>
    <n v="3"/>
    <x v="14"/>
    <n v="4"/>
    <x v="14"/>
  </r>
  <r>
    <n v="4562"/>
    <s v="CA-2016-118871"/>
    <d v="2016-12-04T00:00:00"/>
    <d v="2016-12-09T00:00:00"/>
    <s v="Second Class"/>
    <s v="HM-14860"/>
    <s v="Harry Marie"/>
    <s v="Corporate"/>
    <s v="United States"/>
    <s v="Los Angeles"/>
    <s v="California"/>
    <n v="90049"/>
    <x v="1"/>
    <s v="TEC-PH-10000193"/>
    <x v="2"/>
    <s v="Phones"/>
    <s v="Jensen SMPS-640 -Â speaker phone"/>
    <n v="110.352"/>
    <n v="6"/>
    <n v="0.1"/>
    <n v="5.52"/>
    <n v="3"/>
    <x v="14"/>
    <n v="4"/>
    <x v="14"/>
  </r>
  <r>
    <n v="4563"/>
    <s v="CA-2016-118871"/>
    <d v="2016-12-04T00:00:00"/>
    <d v="2016-12-09T00:00:00"/>
    <s v="Second Class"/>
    <s v="HM-14860"/>
    <s v="Harry Marie"/>
    <s v="Corporate"/>
    <s v="United States"/>
    <s v="Los Angeles"/>
    <s v="California"/>
    <n v="90049"/>
    <x v="1"/>
    <s v="FUR-FU-10002111"/>
    <x v="0"/>
    <s v="Furnishings"/>
    <s v="Master Caster Door Stop, Large Brown"/>
    <n v="36.4"/>
    <n v="1"/>
    <n v="0.2"/>
    <n v="6.19"/>
    <n v="3"/>
    <x v="14"/>
    <n v="4"/>
    <x v="14"/>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n v="419.13600000000002"/>
    <n v="1"/>
    <n v="0.2"/>
    <n v="33.53"/>
    <n v="1"/>
    <x v="15"/>
    <n v="3"/>
    <x v="15"/>
  </r>
  <r>
    <n v="4565"/>
    <s v="CA-2015-101175"/>
    <d v="2015-12-09T00:00:00"/>
    <d v="2015-12-14T00:00:00"/>
    <s v="Standard Class"/>
    <s v="DM-12955"/>
    <s v="Dario Medina"/>
    <s v="Corporate"/>
    <s v="United States"/>
    <s v="Mesa"/>
    <s v="Arizona"/>
    <n v="85204"/>
    <x v="1"/>
    <s v="OFF-ST-10004950"/>
    <x v="1"/>
    <s v="Storage"/>
    <s v="Acco Perma 3000 Stacking Storage Drawers"/>
    <n v="100.70399999999999"/>
    <n v="1"/>
    <n v="0.3"/>
    <n v="-32.229999999999997"/>
    <n v="1"/>
    <x v="20"/>
    <n v="4"/>
    <x v="20"/>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n v="45.216000000000001"/>
    <n v="8"/>
    <n v="0.1"/>
    <n v="10.85"/>
    <n v="3"/>
    <x v="22"/>
    <n v="4"/>
    <x v="22"/>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n v="28.782"/>
    <n v="9"/>
    <n v="0"/>
    <n v="8.35"/>
    <n v="3"/>
    <x v="22"/>
    <n v="4"/>
    <x v="22"/>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n v="24.448"/>
    <n v="10"/>
    <n v="0.2"/>
    <n v="8.31"/>
    <n v="3"/>
    <x v="22"/>
    <n v="4"/>
    <x v="22"/>
  </r>
  <r>
    <n v="4569"/>
    <s v="CA-2016-111990"/>
    <d v="2016-11-08T00:00:00"/>
    <d v="2016-11-13T00:00:00"/>
    <s v="Standard Class"/>
    <s v="DB-13660"/>
    <s v="Duane Benoit"/>
    <s v="Consumer"/>
    <s v="United States"/>
    <s v="Houston"/>
    <s v="Texas"/>
    <n v="77095"/>
    <x v="2"/>
    <s v="OFF-BI-10003291"/>
    <x v="1"/>
    <s v="Binders"/>
    <s v="Wilson Jones Leather-Like Binders with DublLock Round Rings"/>
    <n v="10.476000000000001"/>
    <n v="9"/>
    <n v="0"/>
    <n v="1.99"/>
    <n v="1"/>
    <x v="6"/>
    <n v="4"/>
    <x v="6"/>
  </r>
  <r>
    <n v="4570"/>
    <s v="CA-2015-169460"/>
    <d v="2015-04-19T00:00:00"/>
    <d v="2015-04-21T00:00:00"/>
    <s v="Second Class"/>
    <s v="NF-18595"/>
    <s v="Nicole Fjeld"/>
    <s v="Home Office"/>
    <s v="United States"/>
    <s v="San Jose"/>
    <s v="California"/>
    <n v="95123"/>
    <x v="1"/>
    <s v="FUR-FU-10004017"/>
    <x v="0"/>
    <s v="Furnishings"/>
    <s v="Executive Impressions 13&quot; Chairman Wall Clock"/>
    <n v="76.14"/>
    <n v="2"/>
    <n v="0.1"/>
    <n v="15.99"/>
    <n v="1"/>
    <x v="41"/>
    <n v="2"/>
    <x v="41"/>
  </r>
  <r>
    <n v="4571"/>
    <s v="US-2016-152128"/>
    <d v="2016-05-25T00:00:00"/>
    <d v="2016-05-27T00:00:00"/>
    <s v="Second Class"/>
    <s v="NM-18445"/>
    <s v="Nathan Mautz"/>
    <s v="Home Office"/>
    <s v="United States"/>
    <s v="Wichita"/>
    <s v="Kansas"/>
    <n v="67212"/>
    <x v="2"/>
    <s v="OFF-AR-10002445"/>
    <x v="1"/>
    <s v="Art"/>
    <s v="SANFORD Major Accent Highlighters"/>
    <n v="21.24"/>
    <n v="1"/>
    <n v="0.3"/>
    <n v="-6.58"/>
    <n v="2"/>
    <x v="33"/>
    <n v="2"/>
    <x v="33"/>
  </r>
  <r>
    <n v="4572"/>
    <s v="US-2016-152128"/>
    <d v="2016-05-25T00:00:00"/>
    <d v="2016-05-27T00:00:00"/>
    <s v="Second Class"/>
    <s v="NM-18445"/>
    <s v="Nathan Mautz"/>
    <s v="Home Office"/>
    <s v="United States"/>
    <s v="Wichita"/>
    <s v="Kansas"/>
    <n v="67212"/>
    <x v="2"/>
    <s v="OFF-BI-10001718"/>
    <x v="1"/>
    <s v="Binders"/>
    <s v="GBC DocuBind P50 Personal Binding Machine"/>
    <n v="127.96"/>
    <n v="4"/>
    <n v="0"/>
    <n v="40.950000000000003"/>
    <n v="2"/>
    <x v="33"/>
    <n v="2"/>
    <x v="33"/>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n v="479.98399999999998"/>
    <n v="2"/>
    <n v="0"/>
    <n v="28.8"/>
    <n v="1"/>
    <x v="10"/>
    <n v="3"/>
    <x v="10"/>
  </r>
  <r>
    <n v="4574"/>
    <s v="CA-2017-139395"/>
    <d v="2017-12-12T00:00:00"/>
    <d v="2017-12-18T00:00:00"/>
    <s v="Standard Class"/>
    <s v="MG-17650"/>
    <s v="Matthew Grinstein"/>
    <s v="Home Office"/>
    <s v="United States"/>
    <s v="Jackson"/>
    <s v="Michigan"/>
    <n v="49201"/>
    <x v="2"/>
    <s v="TEC-PH-10002103"/>
    <x v="2"/>
    <s v="Phones"/>
    <s v="Jabra SPEAK 410"/>
    <n v="657.93"/>
    <n v="3"/>
    <n v="0"/>
    <n v="78.95"/>
    <n v="4"/>
    <x v="5"/>
    <n v="4"/>
    <x v="5"/>
  </r>
  <r>
    <n v="4575"/>
    <s v="CA-2017-139395"/>
    <d v="2017-12-12T00:00:00"/>
    <d v="2017-12-18T00:00:00"/>
    <s v="Standard Class"/>
    <s v="MG-17650"/>
    <s v="Matthew Grinstein"/>
    <s v="Home Office"/>
    <s v="United States"/>
    <s v="Jackson"/>
    <s v="Michigan"/>
    <n v="49201"/>
    <x v="2"/>
    <s v="FUR-FU-10003724"/>
    <x v="0"/>
    <s v="Furnishings"/>
    <s v="Westinghouse Clip-On Gooseneck Lamps"/>
    <n v="33.479999999999997"/>
    <n v="5"/>
    <n v="0"/>
    <n v="2.68"/>
    <n v="4"/>
    <x v="5"/>
    <n v="4"/>
    <x v="5"/>
  </r>
  <r>
    <n v="4576"/>
    <s v="CA-2017-139395"/>
    <d v="2017-12-12T00:00:00"/>
    <d v="2017-12-18T00:00:00"/>
    <s v="Standard Class"/>
    <s v="MG-17650"/>
    <s v="Matthew Grinstein"/>
    <s v="Home Office"/>
    <s v="United States"/>
    <s v="Jackson"/>
    <s v="Michigan"/>
    <n v="49201"/>
    <x v="2"/>
    <s v="OFF-AR-10003732"/>
    <x v="1"/>
    <s v="Art"/>
    <s v="Newell 333"/>
    <n v="13.9"/>
    <n v="4"/>
    <n v="0"/>
    <n v="1.81"/>
    <n v="4"/>
    <x v="5"/>
    <n v="4"/>
    <x v="5"/>
  </r>
  <r>
    <n v="4577"/>
    <s v="CA-2017-139395"/>
    <d v="2017-12-12T00:00:00"/>
    <d v="2017-12-18T00:00:00"/>
    <s v="Standard Class"/>
    <s v="MG-17650"/>
    <s v="Matthew Grinstein"/>
    <s v="Home Office"/>
    <s v="United States"/>
    <s v="Jackson"/>
    <s v="Michigan"/>
    <n v="49201"/>
    <x v="2"/>
    <s v="OFF-ST-10000885"/>
    <x v="1"/>
    <s v="Storage"/>
    <s v="Fellowes Desktop Hanging File Manager"/>
    <n v="26.86"/>
    <n v="4"/>
    <n v="0.1"/>
    <n v="1.88"/>
    <n v="4"/>
    <x v="5"/>
    <n v="4"/>
    <x v="5"/>
  </r>
  <r>
    <n v="4578"/>
    <s v="US-2015-121734"/>
    <d v="2015-04-11T00:00:00"/>
    <d v="2015-04-16T00:00:00"/>
    <s v="Standard Class"/>
    <s v="SE-20110"/>
    <s v="Sanjit Engle"/>
    <s v="Consumer"/>
    <s v="United States"/>
    <s v="Lewiston"/>
    <s v="Idaho"/>
    <n v="83501"/>
    <x v="1"/>
    <s v="OFF-BI-10004817"/>
    <x v="1"/>
    <s v="Binders"/>
    <s v="GBC Personal VeloBind Strips"/>
    <n v="9.5839999999999996"/>
    <n v="1"/>
    <n v="0"/>
    <n v="1.63"/>
    <n v="1"/>
    <x v="41"/>
    <n v="2"/>
    <x v="41"/>
  </r>
  <r>
    <n v="4579"/>
    <s v="CA-2016-110947"/>
    <d v="2016-06-09T00:00:00"/>
    <d v="2016-06-15T00:00:00"/>
    <s v="Standard Class"/>
    <s v="AG-10765"/>
    <s v="Anthony Garverick"/>
    <s v="Home Office"/>
    <s v="United States"/>
    <s v="Hampton"/>
    <s v="Virginia"/>
    <n v="23666"/>
    <x v="0"/>
    <s v="OFF-BI-10001670"/>
    <x v="1"/>
    <s v="Binders"/>
    <s v="Vinyl Sectional Post Binders"/>
    <n v="113.1"/>
    <n v="5"/>
    <n v="0.2"/>
    <n v="26.01"/>
    <n v="1"/>
    <x v="40"/>
    <n v="2"/>
    <x v="40"/>
  </r>
  <r>
    <n v="4580"/>
    <s v="US-2015-150126"/>
    <d v="2015-07-27T00:00:00"/>
    <d v="2015-08-02T00:00:00"/>
    <s v="Standard Class"/>
    <s v="AS-10045"/>
    <s v="Aaron Smayling"/>
    <s v="Corporate"/>
    <s v="United States"/>
    <s v="New York City"/>
    <s v="New York"/>
    <n v="10035"/>
    <x v="3"/>
    <s v="OFF-PA-10002709"/>
    <x v="1"/>
    <s v="Paper"/>
    <s v="Xerox 1956"/>
    <n v="65.78"/>
    <n v="10"/>
    <n v="0"/>
    <n v="23.02"/>
    <n v="1"/>
    <x v="39"/>
    <n v="3"/>
    <x v="39"/>
  </r>
  <r>
    <n v="4581"/>
    <s v="CA-2016-164427"/>
    <d v="2016-07-31T00:00:00"/>
    <d v="2016-08-06T00:00:00"/>
    <s v="Standard Class"/>
    <s v="AR-10405"/>
    <s v="Allen Rosenblatt"/>
    <s v="Corporate"/>
    <s v="United States"/>
    <s v="Hattiesburg"/>
    <s v="Mississippi"/>
    <n v="39401"/>
    <x v="0"/>
    <s v="TEC-AC-10004469"/>
    <x v="2"/>
    <s v="Accessories"/>
    <s v="Microsoft Sculpt Comfort Mouse"/>
    <n v="239.7"/>
    <n v="2"/>
    <n v="0.2"/>
    <n v="38.35"/>
    <n v="1"/>
    <x v="38"/>
    <n v="3"/>
    <x v="38"/>
  </r>
  <r>
    <n v="4582"/>
    <s v="CA-2017-120250"/>
    <d v="2017-09-19T00:00:00"/>
    <d v="2017-09-22T00:00:00"/>
    <s v="First Class"/>
    <s v="AP-10720"/>
    <s v="Anne Pryor"/>
    <s v="Home Office"/>
    <s v="United States"/>
    <s v="Philadelphia"/>
    <s v="Pennsylvania"/>
    <n v="19140"/>
    <x v="3"/>
    <s v="FUR-FU-10003424"/>
    <x v="0"/>
    <s v="Furnishings"/>
    <s v="Nu-Dell Oak Frame"/>
    <n v="25.632000000000001"/>
    <n v="6"/>
    <n v="0.2"/>
    <n v="4.87"/>
    <n v="1"/>
    <x v="21"/>
    <n v="3"/>
    <x v="21"/>
  </r>
  <r>
    <n v="4583"/>
    <s v="CA-2017-121993"/>
    <d v="2017-06-10T00:00:00"/>
    <d v="2017-06-12T00:00:00"/>
    <s v="First Class"/>
    <s v="JB-16000"/>
    <s v="Joy Bell-"/>
    <s v="Consumer"/>
    <s v="United States"/>
    <s v="Philadelphia"/>
    <s v="Pennsylvania"/>
    <n v="19140"/>
    <x v="3"/>
    <s v="OFF-LA-10003720"/>
    <x v="1"/>
    <s v="Labels"/>
    <s v="Avery 487"/>
    <n v="23.616"/>
    <n v="1"/>
    <n v="0"/>
    <n v="6.61"/>
    <n v="1"/>
    <x v="1"/>
    <n v="2"/>
    <x v="1"/>
  </r>
  <r>
    <n v="4584"/>
    <s v="US-2017-100405"/>
    <d v="2017-08-26T00:00:00"/>
    <d v="2017-08-28T00:00:00"/>
    <s v="Second Class"/>
    <s v="TS-21430"/>
    <s v="Tom Stivers"/>
    <s v="Corporate"/>
    <s v="United States"/>
    <s v="Los Angeles"/>
    <s v="California"/>
    <n v="90045"/>
    <x v="1"/>
    <s v="OFF-AR-10000390"/>
    <x v="1"/>
    <s v="Art"/>
    <s v="Newell Chalk Holder"/>
    <n v="8.26"/>
    <n v="4"/>
    <n v="0.3"/>
    <n v="-2.89"/>
    <n v="1"/>
    <x v="28"/>
    <n v="3"/>
    <x v="28"/>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n v="76.58"/>
    <n v="6"/>
    <n v="0"/>
    <n v="3.83"/>
    <n v="6"/>
    <x v="23"/>
    <n v="4"/>
    <x v="23"/>
  </r>
  <r>
    <n v="4586"/>
    <s v="US-2018-163790"/>
    <d v="2018-11-02T00:00:00"/>
    <d v="2018-11-04T00:00:00"/>
    <s v="Second Class"/>
    <s v="NL-18310"/>
    <s v="Nancy Lomonaco"/>
    <s v="Home Office"/>
    <s v="United States"/>
    <s v="Danville"/>
    <s v="California"/>
    <n v="94526"/>
    <x v="1"/>
    <s v="OFF-AR-10003469"/>
    <x v="1"/>
    <s v="Art"/>
    <s v="Nontoxic Chalk"/>
    <n v="8.8000000000000007"/>
    <n v="9"/>
    <n v="0.2"/>
    <n v="2.9"/>
    <n v="6"/>
    <x v="23"/>
    <n v="4"/>
    <x v="23"/>
  </r>
  <r>
    <n v="4587"/>
    <s v="US-2018-163790"/>
    <d v="2018-11-02T00:00:00"/>
    <d v="2018-11-04T00:00:00"/>
    <s v="Second Class"/>
    <s v="NL-18310"/>
    <s v="Nancy Lomonaco"/>
    <s v="Home Office"/>
    <s v="United States"/>
    <s v="Danville"/>
    <s v="California"/>
    <n v="94526"/>
    <x v="1"/>
    <s v="OFF-BI-10003718"/>
    <x v="1"/>
    <s v="Binders"/>
    <s v="GBC Therma-A-Bind 250T Electric Binding System"/>
    <n v="590.35199999999998"/>
    <n v="9"/>
    <n v="0.1"/>
    <n v="35.42"/>
    <n v="6"/>
    <x v="23"/>
    <n v="4"/>
    <x v="23"/>
  </r>
  <r>
    <n v="4588"/>
    <s v="US-2018-163790"/>
    <d v="2018-11-02T00:00:00"/>
    <d v="2018-11-04T00:00:00"/>
    <s v="Second Class"/>
    <s v="NL-18310"/>
    <s v="Nancy Lomonaco"/>
    <s v="Home Office"/>
    <s v="United States"/>
    <s v="Danville"/>
    <s v="California"/>
    <n v="94526"/>
    <x v="1"/>
    <s v="OFF-FA-10004838"/>
    <x v="1"/>
    <s v="Fasteners"/>
    <s v="Super Bands, 12/Pack"/>
    <n v="5.58"/>
    <n v="2"/>
    <n v="0.1"/>
    <n v="0.28000000000000003"/>
    <n v="6"/>
    <x v="23"/>
    <n v="4"/>
    <x v="23"/>
  </r>
  <r>
    <n v="4589"/>
    <s v="US-2018-163790"/>
    <d v="2018-11-02T00:00:00"/>
    <d v="2018-11-04T00:00:00"/>
    <s v="Second Class"/>
    <s v="NL-18310"/>
    <s v="Nancy Lomonaco"/>
    <s v="Home Office"/>
    <s v="United States"/>
    <s v="Danville"/>
    <s v="California"/>
    <n v="94526"/>
    <x v="1"/>
    <s v="FUR-FU-10002508"/>
    <x v="0"/>
    <s v="Furnishings"/>
    <s v="Document Clip Frames"/>
    <n v="25.02"/>
    <n v="2"/>
    <n v="0.3"/>
    <n v="-7.26"/>
    <n v="6"/>
    <x v="23"/>
    <n v="4"/>
    <x v="23"/>
  </r>
  <r>
    <n v="4590"/>
    <s v="US-2018-163790"/>
    <d v="2018-11-02T00:00:00"/>
    <d v="2018-11-04T00:00:00"/>
    <s v="Second Class"/>
    <s v="NL-18310"/>
    <s v="Nancy Lomonaco"/>
    <s v="Home Office"/>
    <s v="United States"/>
    <s v="Danville"/>
    <s v="California"/>
    <n v="94526"/>
    <x v="1"/>
    <s v="OFF-ST-10001511"/>
    <x v="1"/>
    <s v="Storage"/>
    <s v="Space Solutions Commercial Steel Shelving"/>
    <n v="452.55"/>
    <n v="5"/>
    <n v="0.2"/>
    <n v="153.87"/>
    <n v="6"/>
    <x v="23"/>
    <n v="4"/>
    <x v="23"/>
  </r>
  <r>
    <n v="4591"/>
    <s v="CA-2017-129868"/>
    <d v="2017-12-26T00:00:00"/>
    <d v="2017-12-31T00:00:00"/>
    <s v="Standard Class"/>
    <s v="MC-18130"/>
    <s v="Mike Caudle"/>
    <s v="Corporate"/>
    <s v="United States"/>
    <s v="Los Angeles"/>
    <s v="California"/>
    <n v="90004"/>
    <x v="1"/>
    <s v="OFF-SU-10000952"/>
    <x v="1"/>
    <s v="Supplies"/>
    <s v="Fiskars Home &amp; Office Scissors"/>
    <n v="17.760000000000002"/>
    <n v="3"/>
    <n v="0"/>
    <n v="5.33"/>
    <n v="6"/>
    <x v="5"/>
    <n v="4"/>
    <x v="5"/>
  </r>
  <r>
    <n v="4592"/>
    <s v="CA-2017-129868"/>
    <d v="2017-12-26T00:00:00"/>
    <d v="2017-12-31T00:00:00"/>
    <s v="Standard Class"/>
    <s v="MC-18130"/>
    <s v="Mike Caudle"/>
    <s v="Corporate"/>
    <s v="United States"/>
    <s v="Los Angeles"/>
    <s v="California"/>
    <n v="90004"/>
    <x v="1"/>
    <s v="TEC-PH-10002275"/>
    <x v="2"/>
    <s v="Phones"/>
    <s v="Mitel 5320 IP Phone VoIP phone"/>
    <n v="302.38400000000001"/>
    <n v="2"/>
    <n v="0"/>
    <n v="72.569999999999993"/>
    <n v="6"/>
    <x v="5"/>
    <n v="4"/>
    <x v="5"/>
  </r>
  <r>
    <n v="4593"/>
    <s v="CA-2017-129868"/>
    <d v="2017-12-26T00:00:00"/>
    <d v="2017-12-31T00:00:00"/>
    <s v="Standard Class"/>
    <s v="MC-18130"/>
    <s v="Mike Caudle"/>
    <s v="Corporate"/>
    <s v="United States"/>
    <s v="Los Angeles"/>
    <s v="California"/>
    <n v="90004"/>
    <x v="1"/>
    <s v="FUR-CH-10003535"/>
    <x v="0"/>
    <s v="Chairs"/>
    <s v="Global Armless Task Chair, Royal Blue"/>
    <n v="146.352"/>
    <n v="1"/>
    <n v="0.2"/>
    <n v="46.83"/>
    <n v="6"/>
    <x v="5"/>
    <n v="4"/>
    <x v="5"/>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n v="7.9"/>
    <n v="2"/>
    <n v="0.3"/>
    <n v="-1.98"/>
    <n v="6"/>
    <x v="5"/>
    <n v="4"/>
    <x v="5"/>
  </r>
  <r>
    <n v="4595"/>
    <s v="CA-2017-129868"/>
    <d v="2017-12-26T00:00:00"/>
    <d v="2017-12-31T00:00:00"/>
    <s v="Standard Class"/>
    <s v="MC-18130"/>
    <s v="Mike Caudle"/>
    <s v="Corporate"/>
    <s v="United States"/>
    <s v="Los Angeles"/>
    <s v="California"/>
    <n v="90004"/>
    <x v="1"/>
    <s v="FUR-TA-10003473"/>
    <x v="0"/>
    <s v="Tables"/>
    <s v="Bretford Rectangular Conference Table Tops"/>
    <n v="902.71199999999999"/>
    <n v="7"/>
    <n v="0.2"/>
    <n v="117.35"/>
    <n v="6"/>
    <x v="5"/>
    <n v="4"/>
    <x v="5"/>
  </r>
  <r>
    <n v="4596"/>
    <s v="CA-2017-129868"/>
    <d v="2017-12-26T00:00:00"/>
    <d v="2017-12-31T00:00:00"/>
    <s v="Standard Class"/>
    <s v="MC-18130"/>
    <s v="Mike Caudle"/>
    <s v="Corporate"/>
    <s v="United States"/>
    <s v="Los Angeles"/>
    <s v="California"/>
    <n v="90004"/>
    <x v="1"/>
    <s v="OFF-AR-10001897"/>
    <x v="1"/>
    <s v="Art"/>
    <s v="Model L Table or Wall-Mount Pencil Sharpener"/>
    <n v="53.97"/>
    <n v="1"/>
    <n v="0.1"/>
    <n v="17.809999999999999"/>
    <n v="6"/>
    <x v="5"/>
    <n v="4"/>
    <x v="5"/>
  </r>
  <r>
    <n v="4597"/>
    <s v="CA-2017-140564"/>
    <d v="2017-12-05T00:00:00"/>
    <d v="2017-12-10T00:00:00"/>
    <s v="Second Class"/>
    <s v="TC-21475"/>
    <s v="Tony Chapman"/>
    <s v="Home Office"/>
    <s v="United States"/>
    <s v="Washington"/>
    <s v="District of Columbia"/>
    <n v="20016"/>
    <x v="3"/>
    <s v="OFF-AR-10000034"/>
    <x v="1"/>
    <s v="Art"/>
    <s v="BIC Brite Liner Grip Highlighters, Assorted, 5/Pack"/>
    <n v="33.92"/>
    <n v="9"/>
    <n v="0.2"/>
    <n v="5.77"/>
    <n v="1"/>
    <x v="5"/>
    <n v="4"/>
    <x v="5"/>
  </r>
  <r>
    <n v="4598"/>
    <s v="US-2018-169502"/>
    <d v="2018-08-28T00:00:00"/>
    <d v="2018-09-01T00:00:00"/>
    <s v="Standard Class"/>
    <s v="MG-17650"/>
    <s v="Matthew Grinstein"/>
    <s v="Home Office"/>
    <s v="United States"/>
    <s v="Milwaukee"/>
    <s v="Wisconsin"/>
    <n v="53209"/>
    <x v="2"/>
    <s v="OFF-SU-10004115"/>
    <x v="1"/>
    <s v="Supplies"/>
    <s v="Acme Stainless Steel Office Snips"/>
    <n v="21.81"/>
    <n v="6"/>
    <n v="0"/>
    <n v="5.0199999999999996"/>
    <n v="2"/>
    <x v="43"/>
    <n v="3"/>
    <x v="43"/>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n v="91.6"/>
    <n v="6"/>
    <n v="0.2"/>
    <n v="10.99"/>
    <n v="2"/>
    <x v="43"/>
    <n v="3"/>
    <x v="43"/>
  </r>
  <r>
    <n v="4600"/>
    <s v="CA-2016-146948"/>
    <d v="2016-07-16T00:00:00"/>
    <d v="2016-07-20T00:00:00"/>
    <s v="Standard Class"/>
    <s v="MG-17890"/>
    <s v="Michael Granlund"/>
    <s v="Home Office"/>
    <s v="United States"/>
    <s v="Baltimore"/>
    <s v="Maryland"/>
    <n v="21215"/>
    <x v="3"/>
    <s v="FUR-CH-10004853"/>
    <x v="0"/>
    <s v="Chairs"/>
    <s v="Global Manager's Adjustable Task Chair, Storm"/>
    <n v="150.97999999999999"/>
    <n v="7"/>
    <n v="0"/>
    <n v="46.8"/>
    <n v="3"/>
    <x v="38"/>
    <n v="3"/>
    <x v="38"/>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n v="137.25"/>
    <n v="5"/>
    <n v="0"/>
    <n v="17.84"/>
    <n v="3"/>
    <x v="38"/>
    <n v="3"/>
    <x v="38"/>
  </r>
  <r>
    <n v="4602"/>
    <s v="CA-2016-146948"/>
    <d v="2016-07-16T00:00:00"/>
    <d v="2016-07-20T00:00:00"/>
    <s v="Standard Class"/>
    <s v="MG-17890"/>
    <s v="Michael Granlund"/>
    <s v="Home Office"/>
    <s v="United States"/>
    <s v="Baltimore"/>
    <s v="Maryland"/>
    <n v="21215"/>
    <x v="3"/>
    <s v="OFF-FA-10001332"/>
    <x v="1"/>
    <s v="Fasteners"/>
    <s v="Acco Banker's Clasps, 5 3/4&quot;-Long"/>
    <n v="11.52"/>
    <n v="8"/>
    <n v="0"/>
    <n v="1.1499999999999999"/>
    <n v="3"/>
    <x v="38"/>
    <n v="3"/>
    <x v="38"/>
  </r>
  <r>
    <n v="4603"/>
    <s v="US-2016-113327"/>
    <d v="2016-05-26T00:00:00"/>
    <d v="2016-05-29T00:00:00"/>
    <s v="Second Class"/>
    <s v="BF-11170"/>
    <s v="Ben Ferrer"/>
    <s v="Home Office"/>
    <s v="United States"/>
    <s v="Jacksonville"/>
    <s v="North Carolina"/>
    <n v="28540"/>
    <x v="0"/>
    <s v="OFF-PA-10003790"/>
    <x v="1"/>
    <s v="Paper"/>
    <s v="Xerox 1991"/>
    <n v="18.271999999999998"/>
    <n v="8"/>
    <n v="0"/>
    <n v="1.28"/>
    <n v="4"/>
    <x v="33"/>
    <n v="2"/>
    <x v="33"/>
  </r>
  <r>
    <n v="4604"/>
    <s v="US-2016-113327"/>
    <d v="2016-05-26T00:00:00"/>
    <d v="2016-05-29T00:00:00"/>
    <s v="Second Class"/>
    <s v="BF-11170"/>
    <s v="Ben Ferrer"/>
    <s v="Home Office"/>
    <s v="United States"/>
    <s v="Jacksonville"/>
    <s v="North Carolina"/>
    <n v="28540"/>
    <x v="0"/>
    <s v="OFF-PA-10003134"/>
    <x v="1"/>
    <s v="Paper"/>
    <s v="Xerox 1937"/>
    <n v="153.72800000000001"/>
    <n v="6"/>
    <n v="0.2"/>
    <n v="39.97"/>
    <n v="4"/>
    <x v="33"/>
    <n v="2"/>
    <x v="33"/>
  </r>
  <r>
    <n v="4605"/>
    <s v="US-2016-113327"/>
    <d v="2016-05-26T00:00:00"/>
    <d v="2016-05-29T00:00:00"/>
    <s v="Second Class"/>
    <s v="BF-11170"/>
    <s v="Ben Ferrer"/>
    <s v="Home Office"/>
    <s v="United States"/>
    <s v="Jacksonville"/>
    <s v="North Carolina"/>
    <n v="28540"/>
    <x v="0"/>
    <s v="OFF-EN-10004459"/>
    <x v="1"/>
    <s v="Envelopes"/>
    <s v="Security-Tint Envelopes"/>
    <n v="12.224"/>
    <n v="1"/>
    <n v="0"/>
    <n v="1.59"/>
    <n v="4"/>
    <x v="33"/>
    <n v="2"/>
    <x v="33"/>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n v="167.94399999999999"/>
    <n v="2"/>
    <n v="0.1"/>
    <n v="48.7"/>
    <n v="4"/>
    <x v="33"/>
    <n v="2"/>
    <x v="33"/>
  </r>
  <r>
    <n v="4607"/>
    <s v="CA-2016-135020"/>
    <d v="2016-05-28T00:00:00"/>
    <d v="2016-06-02T00:00:00"/>
    <s v="Standard Class"/>
    <s v="MS-17770"/>
    <s v="Maxwell Schwartz"/>
    <s v="Consumer"/>
    <s v="United States"/>
    <s v="Rochester"/>
    <s v="New York"/>
    <n v="14609"/>
    <x v="3"/>
    <s v="TEC-PH-10004093"/>
    <x v="2"/>
    <s v="Phones"/>
    <s v="Panasonic Kx-TS550"/>
    <n v="45.99"/>
    <n v="8"/>
    <n v="0"/>
    <n v="3.22"/>
    <n v="4"/>
    <x v="33"/>
    <n v="2"/>
    <x v="33"/>
  </r>
  <r>
    <n v="4608"/>
    <s v="CA-2016-135020"/>
    <d v="2016-05-28T00:00:00"/>
    <d v="2016-06-02T00:00:00"/>
    <s v="Standard Class"/>
    <s v="MS-17770"/>
    <s v="Maxwell Schwartz"/>
    <s v="Consumer"/>
    <s v="United States"/>
    <s v="Rochester"/>
    <s v="New York"/>
    <n v="14609"/>
    <x v="3"/>
    <s v="OFF-ST-10001490"/>
    <x v="1"/>
    <s v="Storage"/>
    <s v="Hot File 7-Pocket, Floor Stand"/>
    <n v="535.41"/>
    <n v="6"/>
    <n v="0"/>
    <n v="149.91"/>
    <n v="4"/>
    <x v="33"/>
    <n v="2"/>
    <x v="33"/>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n v="6.0960000000000001"/>
    <n v="10"/>
    <n v="0.1"/>
    <n v="1.65"/>
    <n v="4"/>
    <x v="33"/>
    <n v="2"/>
    <x v="33"/>
  </r>
  <r>
    <n v="4610"/>
    <s v="CA-2016-135020"/>
    <d v="2016-05-28T00:00:00"/>
    <d v="2016-06-02T00:00:00"/>
    <s v="Standard Class"/>
    <s v="MS-17770"/>
    <s v="Maxwell Schwartz"/>
    <s v="Consumer"/>
    <s v="United States"/>
    <s v="Rochester"/>
    <s v="New York"/>
    <n v="14609"/>
    <x v="3"/>
    <s v="OFF-PA-10004255"/>
    <x v="1"/>
    <s v="Paper"/>
    <s v="Xerox 219"/>
    <n v="45.36"/>
    <n v="2"/>
    <n v="0"/>
    <n v="15.88"/>
    <n v="4"/>
    <x v="33"/>
    <n v="2"/>
    <x v="33"/>
  </r>
  <r>
    <n v="4611"/>
    <s v="US-2018-141852"/>
    <d v="2018-11-09T00:00:00"/>
    <d v="2018-11-14T00:00:00"/>
    <s v="Standard Class"/>
    <s v="JE-15745"/>
    <s v="Joel Eaton"/>
    <s v="Consumer"/>
    <s v="United States"/>
    <s v="Oceanside"/>
    <s v="California"/>
    <n v="92054"/>
    <x v="1"/>
    <s v="FUR-FU-10000023"/>
    <x v="0"/>
    <s v="Furnishings"/>
    <s v="Eldon Wave Desk Accessories"/>
    <n v="47.12"/>
    <n v="4"/>
    <n v="0"/>
    <n v="16.02"/>
    <n v="1"/>
    <x v="23"/>
    <n v="4"/>
    <x v="23"/>
  </r>
  <r>
    <n v="4612"/>
    <s v="CA-2017-109407"/>
    <d v="2017-01-24T00:00:00"/>
    <d v="2017-01-26T00:00:00"/>
    <s v="Second Class"/>
    <s v="HG-14965"/>
    <s v="Henry Goldwyn"/>
    <s v="Corporate"/>
    <s v="United States"/>
    <s v="Gulfport"/>
    <s v="Mississippi"/>
    <n v="39503"/>
    <x v="0"/>
    <s v="OFF-BI-10000285"/>
    <x v="1"/>
    <s v="Binders"/>
    <s v="XtraLife ClearVue Slant-D Ring Binders by Cardinal"/>
    <n v="31.36"/>
    <n v="1"/>
    <n v="0"/>
    <n v="6.27"/>
    <n v="1"/>
    <x v="12"/>
    <n v="1"/>
    <x v="12"/>
  </r>
  <r>
    <n v="4613"/>
    <s v="US-2017-165953"/>
    <d v="2017-12-31T00:00:00"/>
    <d v="2018-01-06T00:00:00"/>
    <s v="Standard Class"/>
    <s v="EP-13915"/>
    <s v="Emily Phan"/>
    <s v="Consumer"/>
    <s v="United States"/>
    <s v="Jacksonville"/>
    <s v="Florida"/>
    <n v="32216"/>
    <x v="0"/>
    <s v="OFF-AR-10000588"/>
    <x v="1"/>
    <s v="Art"/>
    <s v="Newell 345"/>
    <n v="47.616"/>
    <n v="5"/>
    <n v="0"/>
    <n v="8.09"/>
    <n v="2"/>
    <x v="5"/>
    <n v="4"/>
    <x v="5"/>
  </r>
  <r>
    <n v="4614"/>
    <s v="US-2017-165953"/>
    <d v="2017-12-31T00:00:00"/>
    <d v="2018-01-06T00:00:00"/>
    <s v="Standard Class"/>
    <s v="EP-13915"/>
    <s v="Emily Phan"/>
    <s v="Consumer"/>
    <s v="United States"/>
    <s v="Jacksonville"/>
    <s v="Florida"/>
    <n v="32216"/>
    <x v="0"/>
    <s v="OFF-PA-10002250"/>
    <x v="1"/>
    <s v="Paper"/>
    <s v="Things To Do Today Pad"/>
    <n v="23.48"/>
    <n v="5"/>
    <n v="0"/>
    <n v="6.1"/>
    <n v="2"/>
    <x v="5"/>
    <n v="4"/>
    <x v="5"/>
  </r>
  <r>
    <n v="4615"/>
    <s v="CA-2017-144540"/>
    <d v="2017-09-05T00:00:00"/>
    <d v="2017-09-10T00:00:00"/>
    <s v="Standard Class"/>
    <s v="GH-14410"/>
    <s v="Gary Hansen"/>
    <s v="Home Office"/>
    <s v="United States"/>
    <s v="Houston"/>
    <s v="Texas"/>
    <n v="77070"/>
    <x v="2"/>
    <s v="OFF-AP-10002457"/>
    <x v="1"/>
    <s v="Appliances"/>
    <s v="Eureka The Boss Plus 12-Amp Hard Box Upright Vacuum, Red"/>
    <n v="62.79"/>
    <n v="7"/>
    <n v="0"/>
    <n v="16.95"/>
    <n v="2"/>
    <x v="21"/>
    <n v="3"/>
    <x v="21"/>
  </r>
  <r>
    <n v="4616"/>
    <s v="CA-2017-144540"/>
    <d v="2017-09-05T00:00:00"/>
    <d v="2017-09-10T00:00:00"/>
    <s v="Standard Class"/>
    <s v="GH-14410"/>
    <s v="Gary Hansen"/>
    <s v="Home Office"/>
    <s v="United States"/>
    <s v="Houston"/>
    <s v="Texas"/>
    <n v="77070"/>
    <x v="2"/>
    <s v="OFF-FA-10002763"/>
    <x v="1"/>
    <s v="Fasteners"/>
    <s v="Advantus Map Pennant Flags and Round Head Tacks"/>
    <n v="28.44"/>
    <n v="8"/>
    <n v="0"/>
    <n v="5.69"/>
    <n v="2"/>
    <x v="21"/>
    <n v="3"/>
    <x v="21"/>
  </r>
  <r>
    <n v="4617"/>
    <s v="CA-2016-159863"/>
    <d v="2016-09-04T00:00:00"/>
    <d v="2016-09-07T00:00:00"/>
    <s v="Second Class"/>
    <s v="DS-13180"/>
    <s v="David Smith"/>
    <s v="Corporate"/>
    <s v="United States"/>
    <s v="Houston"/>
    <s v="Texas"/>
    <n v="77095"/>
    <x v="2"/>
    <s v="TEC-AC-10000109"/>
    <x v="2"/>
    <s v="Accessories"/>
    <s v="Sony Micro Vault Click 16 GB USB 2.0 Flash Drive"/>
    <n v="134.376"/>
    <n v="4"/>
    <n v="0"/>
    <n v="16.13"/>
    <n v="1"/>
    <x v="11"/>
    <n v="3"/>
    <x v="11"/>
  </r>
  <r>
    <n v="4618"/>
    <s v="CA-2016-117800"/>
    <d v="2016-09-21T00:00:00"/>
    <d v="2016-09-26T00:00:00"/>
    <s v="Standard Class"/>
    <s v="TH-21550"/>
    <s v="Tracy Hopkins"/>
    <s v="Home Office"/>
    <s v="United States"/>
    <s v="Everett"/>
    <s v="Massachusetts"/>
    <n v="2149"/>
    <x v="3"/>
    <s v="TEC-PH-10002415"/>
    <x v="2"/>
    <s v="Phones"/>
    <s v="Polycom VoiceStation 500 ConferenceÂ phone"/>
    <n v="589.9"/>
    <n v="2"/>
    <n v="0.1"/>
    <n v="176.97"/>
    <n v="2"/>
    <x v="11"/>
    <n v="3"/>
    <x v="11"/>
  </r>
  <r>
    <n v="4619"/>
    <s v="CA-2016-117800"/>
    <d v="2016-09-21T00:00:00"/>
    <d v="2016-09-26T00:00:00"/>
    <s v="Standard Class"/>
    <s v="TH-21550"/>
    <s v="Tracy Hopkins"/>
    <s v="Home Office"/>
    <s v="United States"/>
    <s v="Everett"/>
    <s v="Massachusetts"/>
    <n v="2149"/>
    <x v="3"/>
    <s v="FUR-CH-10000785"/>
    <x v="0"/>
    <s v="Chairs"/>
    <s v="Global Ergonomic Managers Chair"/>
    <n v="542.94000000000005"/>
    <n v="10"/>
    <n v="0.1"/>
    <n v="38.01"/>
    <n v="2"/>
    <x v="11"/>
    <n v="3"/>
    <x v="11"/>
  </r>
  <r>
    <n v="4620"/>
    <s v="CA-2018-145219"/>
    <d v="2018-12-24T00:00:00"/>
    <d v="2018-12-25T00:00:00"/>
    <s v="First Class"/>
    <s v="RM-19675"/>
    <s v="Robert Marley"/>
    <s v="Home Office"/>
    <s v="United States"/>
    <s v="Los Angeles"/>
    <s v="California"/>
    <n v="90049"/>
    <x v="1"/>
    <s v="TEC-CO-10001449"/>
    <x v="2"/>
    <s v="Copiers"/>
    <s v="Hewlett Packard LaserJet 3310 Copier"/>
    <n v="2879.9520000000002"/>
    <n v="3"/>
    <n v="0"/>
    <n v="863.99"/>
    <n v="2"/>
    <x v="22"/>
    <n v="4"/>
    <x v="22"/>
  </r>
  <r>
    <n v="4621"/>
    <s v="CA-2018-145219"/>
    <d v="2018-12-24T00:00:00"/>
    <d v="2018-12-25T00:00:00"/>
    <s v="First Class"/>
    <s v="RM-19675"/>
    <s v="Robert Marley"/>
    <s v="Home Office"/>
    <s v="United States"/>
    <s v="Los Angeles"/>
    <s v="California"/>
    <n v="90049"/>
    <x v="1"/>
    <s v="OFF-BI-10001670"/>
    <x v="1"/>
    <s v="Binders"/>
    <s v="Vinyl Sectional Post Binders"/>
    <n v="90.48"/>
    <n v="3"/>
    <n v="0.3"/>
    <n v="-23.52"/>
    <n v="2"/>
    <x v="22"/>
    <n v="4"/>
    <x v="22"/>
  </r>
  <r>
    <n v="4622"/>
    <s v="CA-2016-161214"/>
    <d v="2016-10-05T00:00:00"/>
    <d v="2016-10-08T00:00:00"/>
    <s v="Second Class"/>
    <s v="SF-20965"/>
    <s v="Sylvia Foulston"/>
    <s v="Corporate"/>
    <s v="United States"/>
    <s v="Wilmington"/>
    <s v="Delaware"/>
    <n v="19805"/>
    <x v="3"/>
    <s v="OFF-ST-10001328"/>
    <x v="1"/>
    <s v="Storage"/>
    <s v="Personal Filing Tote with Lid, Black/Gray"/>
    <n v="77.55"/>
    <n v="3"/>
    <n v="0"/>
    <n v="11.63"/>
    <n v="1"/>
    <x v="2"/>
    <n v="4"/>
    <x v="2"/>
  </r>
  <r>
    <n v="4623"/>
    <s v="CA-2018-147228"/>
    <d v="2018-09-09T00:00:00"/>
    <d v="2018-09-14T00:00:00"/>
    <s v="Standard Class"/>
    <s v="SO-20335"/>
    <s v="Sean O'Donnell"/>
    <s v="Consumer"/>
    <s v="United States"/>
    <s v="Columbia"/>
    <s v="Tennessee"/>
    <n v="38401"/>
    <x v="0"/>
    <s v="OFF-SU-10001225"/>
    <x v="1"/>
    <s v="Supplies"/>
    <s v="Staple remover"/>
    <n v="8.8320000000000007"/>
    <n v="3"/>
    <n v="0.1"/>
    <n v="2.65"/>
    <n v="4"/>
    <x v="15"/>
    <n v="3"/>
    <x v="15"/>
  </r>
  <r>
    <n v="4624"/>
    <s v="CA-2018-147228"/>
    <d v="2018-09-09T00:00:00"/>
    <d v="2018-09-14T00:00:00"/>
    <s v="Standard Class"/>
    <s v="SO-20335"/>
    <s v="Sean O'Donnell"/>
    <s v="Consumer"/>
    <s v="United States"/>
    <s v="Columbia"/>
    <s v="Tennessee"/>
    <n v="38401"/>
    <x v="0"/>
    <s v="OFF-PA-10000357"/>
    <x v="1"/>
    <s v="Paper"/>
    <s v="Xerox 1888"/>
    <n v="177.536"/>
    <n v="7"/>
    <n v="0.3"/>
    <n v="-26.63"/>
    <n v="4"/>
    <x v="15"/>
    <n v="3"/>
    <x v="15"/>
  </r>
  <r>
    <n v="4625"/>
    <s v="CA-2018-147228"/>
    <d v="2018-09-09T00:00:00"/>
    <d v="2018-09-14T00:00:00"/>
    <s v="Standard Class"/>
    <s v="SO-20335"/>
    <s v="Sean O'Donnell"/>
    <s v="Consumer"/>
    <s v="United States"/>
    <s v="Columbia"/>
    <s v="Tennessee"/>
    <n v="38401"/>
    <x v="0"/>
    <s v="OFF-ST-10000046"/>
    <x v="1"/>
    <s v="Storage"/>
    <s v="Fellowes Super Stor/Drawer Files"/>
    <n v="258.48"/>
    <n v="7"/>
    <n v="0"/>
    <n v="56.87"/>
    <n v="4"/>
    <x v="15"/>
    <n v="3"/>
    <x v="15"/>
  </r>
  <r>
    <n v="4626"/>
    <s v="CA-2018-147228"/>
    <d v="2018-09-09T00:00:00"/>
    <d v="2018-09-14T00:00:00"/>
    <s v="Standard Class"/>
    <s v="SO-20335"/>
    <s v="Sean O'Donnell"/>
    <s v="Consumer"/>
    <s v="United States"/>
    <s v="Columbia"/>
    <s v="Tennessee"/>
    <n v="38401"/>
    <x v="0"/>
    <s v="FUR-FU-10000023"/>
    <x v="0"/>
    <s v="Furnishings"/>
    <s v="Eldon Wave Desk Accessories"/>
    <n v="14.135999999999999"/>
    <n v="7"/>
    <n v="0.3"/>
    <n v="-2.2599999999999998"/>
    <n v="4"/>
    <x v="15"/>
    <n v="3"/>
    <x v="15"/>
  </r>
  <r>
    <n v="4627"/>
    <s v="CA-2017-101336"/>
    <d v="2017-11-13T00:00:00"/>
    <d v="2017-11-18T00:00:00"/>
    <s v="Standard Class"/>
    <s v="CK-12760"/>
    <s v="Cyma Kinney"/>
    <s v="Corporate"/>
    <s v="United States"/>
    <s v="New York City"/>
    <s v="New York"/>
    <n v="10011"/>
    <x v="3"/>
    <s v="OFF-ST-10003455"/>
    <x v="1"/>
    <s v="Storage"/>
    <s v="Tenex File Box, Personal Filing Tote with Lid, Black"/>
    <n v="77.55"/>
    <n v="4"/>
    <n v="0"/>
    <n v="6.2"/>
    <n v="4"/>
    <x v="0"/>
    <n v="4"/>
    <x v="0"/>
  </r>
  <r>
    <n v="4628"/>
    <s v="CA-2017-101336"/>
    <d v="2017-11-13T00:00:00"/>
    <d v="2017-11-18T00:00:00"/>
    <s v="Standard Class"/>
    <s v="CK-12760"/>
    <s v="Cyma Kinney"/>
    <s v="Corporate"/>
    <s v="United States"/>
    <s v="New York City"/>
    <s v="New York"/>
    <n v="10011"/>
    <x v="3"/>
    <s v="OFF-ST-10000876"/>
    <x v="1"/>
    <s v="Storage"/>
    <s v="Eldon Simplefile Box Office"/>
    <n v="24.88"/>
    <n v="2"/>
    <n v="0.2"/>
    <n v="1.74"/>
    <n v="4"/>
    <x v="0"/>
    <n v="4"/>
    <x v="0"/>
  </r>
  <r>
    <n v="4629"/>
    <s v="CA-2017-101336"/>
    <d v="2017-11-13T00:00:00"/>
    <d v="2017-11-18T00:00:00"/>
    <s v="Standard Class"/>
    <s v="CK-12760"/>
    <s v="Cyma Kinney"/>
    <s v="Corporate"/>
    <s v="United States"/>
    <s v="New York City"/>
    <s v="New York"/>
    <n v="10011"/>
    <x v="3"/>
    <s v="OFF-AR-10003582"/>
    <x v="1"/>
    <s v="Art"/>
    <s v="Boston Electric Pencil Sharpener, Model 1818, Charcoal Black"/>
    <n v="140.75"/>
    <n v="8"/>
    <n v="0"/>
    <n v="38"/>
    <n v="4"/>
    <x v="0"/>
    <n v="4"/>
    <x v="0"/>
  </r>
  <r>
    <n v="4630"/>
    <s v="CA-2017-101336"/>
    <d v="2017-11-13T00:00:00"/>
    <d v="2017-11-18T00:00:00"/>
    <s v="Standard Class"/>
    <s v="CK-12760"/>
    <s v="Cyma Kinney"/>
    <s v="Corporate"/>
    <s v="United States"/>
    <s v="New York City"/>
    <s v="New York"/>
    <n v="10011"/>
    <x v="3"/>
    <s v="OFF-ST-10004258"/>
    <x v="1"/>
    <s v="Storage"/>
    <s v="Portable Personal File Box"/>
    <n v="36.630000000000003"/>
    <n v="7"/>
    <n v="0"/>
    <n v="1.83"/>
    <n v="4"/>
    <x v="0"/>
    <n v="4"/>
    <x v="0"/>
  </r>
  <r>
    <n v="4631"/>
    <s v="US-2016-126235"/>
    <d v="2016-10-15T00:00:00"/>
    <d v="2016-10-15T00:00:00"/>
    <s v="Same Day"/>
    <s v="GA-14725"/>
    <s v="Guy Armstrong"/>
    <s v="Consumer"/>
    <s v="United States"/>
    <s v="Mount Pleasant"/>
    <s v="Michigan"/>
    <n v="48858"/>
    <x v="2"/>
    <s v="FUR-FU-10000719"/>
    <x v="0"/>
    <s v="Furnishings"/>
    <s v="DAX Cubicle Frames, 8-1/2 x 11"/>
    <n v="17.14"/>
    <n v="1"/>
    <n v="0.1"/>
    <n v="3.43"/>
    <n v="1"/>
    <x v="2"/>
    <n v="4"/>
    <x v="2"/>
  </r>
  <r>
    <n v="4632"/>
    <s v="CA-2018-168396"/>
    <d v="2018-08-03T00:00:00"/>
    <d v="2018-08-08T00:00:00"/>
    <s v="Second Class"/>
    <s v="BD-11725"/>
    <s v="Bruce Degenhardt"/>
    <s v="Consumer"/>
    <s v="United States"/>
    <s v="San Francisco"/>
    <s v="California"/>
    <n v="94122"/>
    <x v="1"/>
    <s v="OFF-LA-10001297"/>
    <x v="1"/>
    <s v="Labels"/>
    <s v="Avery 473"/>
    <n v="51.75"/>
    <n v="1"/>
    <n v="0"/>
    <n v="11.39"/>
    <n v="2"/>
    <x v="43"/>
    <n v="3"/>
    <x v="43"/>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n v="2"/>
    <n v="0"/>
    <n v="13.64"/>
    <n v="2"/>
    <x v="43"/>
    <n v="3"/>
    <x v="43"/>
  </r>
  <r>
    <n v="4634"/>
    <s v="CA-2016-130456"/>
    <d v="2016-08-21T00:00:00"/>
    <d v="2016-08-26T00:00:00"/>
    <s v="Standard Class"/>
    <s v="DS-13180"/>
    <s v="David Smith"/>
    <s v="Corporate"/>
    <s v="United States"/>
    <s v="San Francisco"/>
    <s v="California"/>
    <n v="94122"/>
    <x v="1"/>
    <s v="FUR-BO-10003893"/>
    <x v="0"/>
    <s v="Bookcases"/>
    <s v="Sauder Camden County Collection Library"/>
    <n v="586.39800000000002"/>
    <n v="8"/>
    <n v="0"/>
    <n v="35.18"/>
    <n v="2"/>
    <x v="37"/>
    <n v="3"/>
    <x v="37"/>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n v="80.98"/>
    <n v="4"/>
    <n v="0.3"/>
    <n v="-16.2"/>
    <n v="2"/>
    <x v="37"/>
    <n v="3"/>
    <x v="37"/>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n v="242.94"/>
    <n v="8"/>
    <n v="0"/>
    <n v="24.29"/>
    <n v="1"/>
    <x v="42"/>
    <n v="1"/>
    <x v="42"/>
  </r>
  <r>
    <n v="4637"/>
    <s v="CA-2018-168228"/>
    <d v="2018-04-27T00:00:00"/>
    <d v="2018-04-29T00:00:00"/>
    <s v="First Class"/>
    <s v="AP-10915"/>
    <s v="Arthur Prichep"/>
    <s v="Consumer"/>
    <s v="United States"/>
    <s v="Los Angeles"/>
    <s v="California"/>
    <n v="90045"/>
    <x v="1"/>
    <s v="OFF-AR-10003373"/>
    <x v="1"/>
    <s v="Art"/>
    <s v="Boston School Pro Electric Pencil Sharpener, 1670"/>
    <n v="123.92"/>
    <n v="10"/>
    <n v="0.3"/>
    <n v="-35.94"/>
    <n v="3"/>
    <x v="4"/>
    <n v="2"/>
    <x v="4"/>
  </r>
  <r>
    <n v="4638"/>
    <s v="CA-2018-168228"/>
    <d v="2018-04-27T00:00:00"/>
    <d v="2018-04-29T00:00:00"/>
    <s v="First Class"/>
    <s v="AP-10915"/>
    <s v="Arthur Prichep"/>
    <s v="Consumer"/>
    <s v="United States"/>
    <s v="Los Angeles"/>
    <s v="California"/>
    <n v="90045"/>
    <x v="1"/>
    <s v="OFF-AR-10000390"/>
    <x v="1"/>
    <s v="Art"/>
    <s v="Newell Chalk Holder"/>
    <n v="12.39"/>
    <n v="1"/>
    <n v="0.3"/>
    <n v="-1.24"/>
    <n v="3"/>
    <x v="4"/>
    <n v="2"/>
    <x v="4"/>
  </r>
  <r>
    <n v="4639"/>
    <s v="CA-2018-168228"/>
    <d v="2018-04-27T00:00:00"/>
    <d v="2018-04-29T00:00:00"/>
    <s v="First Class"/>
    <s v="AP-10915"/>
    <s v="Arthur Prichep"/>
    <s v="Consumer"/>
    <s v="United States"/>
    <s v="Los Angeles"/>
    <s v="California"/>
    <n v="90045"/>
    <x v="1"/>
    <s v="OFF-AR-10001725"/>
    <x v="1"/>
    <s v="Art"/>
    <s v="Boston Home &amp; Office Model 2000 Electric Pencil Sharpeners"/>
    <n v="47.3"/>
    <n v="7"/>
    <n v="0"/>
    <n v="2.84"/>
    <n v="3"/>
    <x v="4"/>
    <n v="2"/>
    <x v="4"/>
  </r>
  <r>
    <n v="4640"/>
    <s v="CA-2017-102162"/>
    <d v="2017-09-11T00:00:00"/>
    <d v="2017-09-16T00:00:00"/>
    <s v="Standard Class"/>
    <s v="JF-15565"/>
    <s v="Jill Fjeld"/>
    <s v="Consumer"/>
    <s v="United States"/>
    <s v="Newport News"/>
    <s v="Virginia"/>
    <n v="23602"/>
    <x v="0"/>
    <s v="TEC-CO-10001943"/>
    <x v="2"/>
    <s v="Copiers"/>
    <s v="Canon PC-428 Personal Copier"/>
    <n v="1599.92"/>
    <n v="2"/>
    <n v="0.2"/>
    <n v="415.98"/>
    <n v="2"/>
    <x v="21"/>
    <n v="3"/>
    <x v="21"/>
  </r>
  <r>
    <n v="4641"/>
    <s v="CA-2017-102162"/>
    <d v="2017-09-11T00:00:00"/>
    <d v="2017-09-16T00:00:00"/>
    <s v="Standard Class"/>
    <s v="JF-15565"/>
    <s v="Jill Fjeld"/>
    <s v="Consumer"/>
    <s v="United States"/>
    <s v="Newport News"/>
    <s v="Virginia"/>
    <n v="23602"/>
    <x v="0"/>
    <s v="OFF-EN-10002312"/>
    <x v="1"/>
    <s v="Envelopes"/>
    <s v="#10 Self-Seal White Envelopes"/>
    <n v="11.09"/>
    <n v="5"/>
    <n v="0.2"/>
    <n v="3.22"/>
    <n v="2"/>
    <x v="21"/>
    <n v="3"/>
    <x v="21"/>
  </r>
  <r>
    <n v="4642"/>
    <s v="CA-2018-130141"/>
    <d v="2018-10-22T00:00:00"/>
    <d v="2018-10-24T00:00:00"/>
    <s v="Second Class"/>
    <s v="HA-14905"/>
    <s v="Helen Abelman"/>
    <s v="Consumer"/>
    <s v="United States"/>
    <s v="Fort Collins"/>
    <s v="Colorado"/>
    <n v="80525"/>
    <x v="1"/>
    <s v="OFF-BI-10000831"/>
    <x v="1"/>
    <s v="Binders"/>
    <s v="Storex Flexible Poly Binders with Double Pockets"/>
    <n v="3.1680000000000001"/>
    <n v="4"/>
    <n v="0"/>
    <n v="0.7"/>
    <n v="2"/>
    <x v="13"/>
    <n v="4"/>
    <x v="13"/>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n v="579.13599999999997"/>
    <n v="7"/>
    <n v="0.1"/>
    <n v="144.78"/>
    <n v="2"/>
    <x v="13"/>
    <n v="4"/>
    <x v="13"/>
  </r>
  <r>
    <n v="4644"/>
    <s v="CA-2016-147501"/>
    <d v="2016-08-02T00:00:00"/>
    <d v="2016-08-06T00:00:00"/>
    <s v="Standard Class"/>
    <s v="Co-12640"/>
    <s v="Corey-Lock"/>
    <s v="Consumer"/>
    <s v="United States"/>
    <s v="Seattle"/>
    <s v="Washington"/>
    <n v="98105"/>
    <x v="1"/>
    <s v="OFF-BI-10002003"/>
    <x v="1"/>
    <s v="Binders"/>
    <s v="Ibico Presentation Index for Binding Systems"/>
    <n v="6.3680000000000003"/>
    <n v="6"/>
    <n v="0.2"/>
    <n v="0.7"/>
    <n v="2"/>
    <x v="37"/>
    <n v="3"/>
    <x v="37"/>
  </r>
  <r>
    <n v="4645"/>
    <s v="CA-2016-147501"/>
    <d v="2016-08-02T00:00:00"/>
    <d v="2016-08-06T00:00:00"/>
    <s v="Standard Class"/>
    <s v="Co-12640"/>
    <s v="Corey-Lock"/>
    <s v="Consumer"/>
    <s v="United States"/>
    <s v="Seattle"/>
    <s v="Washington"/>
    <n v="98105"/>
    <x v="1"/>
    <s v="TEC-MA-10001972"/>
    <x v="2"/>
    <s v="Machines"/>
    <s v="Okidata C331dn Printer"/>
    <n v="558.4"/>
    <n v="9"/>
    <n v="0"/>
    <n v="128.43"/>
    <n v="2"/>
    <x v="37"/>
    <n v="3"/>
    <x v="37"/>
  </r>
  <r>
    <n v="4646"/>
    <s v="CA-2017-143910"/>
    <d v="2017-08-12T00:00:00"/>
    <d v="2017-08-16T00:00:00"/>
    <s v="Standard Class"/>
    <s v="BC-11125"/>
    <s v="Becky Castell"/>
    <s v="Home Office"/>
    <s v="United States"/>
    <s v="New York City"/>
    <s v="New York"/>
    <n v="10011"/>
    <x v="3"/>
    <s v="FUR-CH-10000225"/>
    <x v="0"/>
    <s v="Chairs"/>
    <s v="Global Geo Office Task Chair, Gray"/>
    <n v="145.76400000000001"/>
    <n v="3"/>
    <n v="0.2"/>
    <n v="34.979999999999997"/>
    <n v="1"/>
    <x v="28"/>
    <n v="3"/>
    <x v="28"/>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n v="13.62"/>
    <n v="2"/>
    <n v="0"/>
    <n v="1.23"/>
    <n v="1"/>
    <x v="8"/>
    <n v="2"/>
    <x v="8"/>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10"/>
    <n v="0"/>
    <n v="30.43"/>
    <n v="1"/>
    <x v="25"/>
    <n v="2"/>
    <x v="25"/>
  </r>
  <r>
    <n v="4649"/>
    <s v="CA-2018-129357"/>
    <d v="2018-05-14T00:00:00"/>
    <d v="2018-05-19T00:00:00"/>
    <s v="Standard Class"/>
    <s v="KB-16585"/>
    <s v="Ken Black"/>
    <s v="Corporate"/>
    <s v="United States"/>
    <s v="Seattle"/>
    <s v="Washington"/>
    <n v="98103"/>
    <x v="1"/>
    <s v="OFF-PA-10003228"/>
    <x v="1"/>
    <s v="Paper"/>
    <s v="Xerox 1917"/>
    <n v="440.19"/>
    <n v="6"/>
    <n v="0.2"/>
    <n v="61.63"/>
    <n v="2"/>
    <x v="24"/>
    <n v="2"/>
    <x v="24"/>
  </r>
  <r>
    <n v="4650"/>
    <s v="CA-2018-129357"/>
    <d v="2018-05-14T00:00:00"/>
    <d v="2018-05-19T00:00:00"/>
    <s v="Standard Class"/>
    <s v="KB-16585"/>
    <s v="Ken Black"/>
    <s v="Corporate"/>
    <s v="United States"/>
    <s v="Seattle"/>
    <s v="Washington"/>
    <n v="98103"/>
    <x v="1"/>
    <s v="OFF-SU-10004498"/>
    <x v="1"/>
    <s v="Supplies"/>
    <s v="Martin-Yale Premier Letter Opener"/>
    <n v="64.400000000000006"/>
    <n v="4"/>
    <n v="0.1"/>
    <n v="9.66"/>
    <n v="2"/>
    <x v="24"/>
    <n v="2"/>
    <x v="24"/>
  </r>
  <r>
    <n v="4651"/>
    <s v="CA-2018-150987"/>
    <d v="2018-04-08T00:00:00"/>
    <d v="2018-04-12T00:00:00"/>
    <s v="Standard Class"/>
    <s v="AH-10120"/>
    <s v="Adrian Hane"/>
    <s v="Home Office"/>
    <s v="United States"/>
    <s v="San Francisco"/>
    <s v="California"/>
    <n v="94110"/>
    <x v="1"/>
    <s v="OFF-PA-10001878"/>
    <x v="1"/>
    <s v="Paper"/>
    <s v="Xerox 1891"/>
    <n v="244.55"/>
    <n v="8"/>
    <n v="0"/>
    <n v="31.79"/>
    <n v="2"/>
    <x v="4"/>
    <n v="2"/>
    <x v="4"/>
  </r>
  <r>
    <n v="4652"/>
    <s v="CA-2018-150987"/>
    <d v="2018-04-08T00:00:00"/>
    <d v="2018-04-12T00:00:00"/>
    <s v="Standard Class"/>
    <s v="AH-10120"/>
    <s v="Adrian Hane"/>
    <s v="Home Office"/>
    <s v="United States"/>
    <s v="San Francisco"/>
    <s v="California"/>
    <n v="94110"/>
    <x v="1"/>
    <s v="OFF-PA-10002923"/>
    <x v="1"/>
    <s v="Paper"/>
    <s v="Xerox 1942"/>
    <n v="195.76"/>
    <n v="10"/>
    <n v="0"/>
    <n v="50.9"/>
    <n v="2"/>
    <x v="4"/>
    <n v="2"/>
    <x v="4"/>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n v="11.76"/>
    <n v="4"/>
    <n v="0.1"/>
    <n v="2.82"/>
    <n v="2"/>
    <x v="31"/>
    <n v="1"/>
    <x v="31"/>
  </r>
  <r>
    <n v="4654"/>
    <s v="CA-2018-132647"/>
    <d v="2018-02-17T00:00:00"/>
    <d v="2018-02-23T00:00:00"/>
    <s v="Standard Class"/>
    <s v="GH-14410"/>
    <s v="Gary Hansen"/>
    <s v="Home Office"/>
    <s v="United States"/>
    <s v="Perth Amboy"/>
    <s v="New Jersey"/>
    <n v="8861"/>
    <x v="3"/>
    <s v="OFF-ST-10003123"/>
    <x v="1"/>
    <s v="Storage"/>
    <s v="Fellowes Bases and Tops For Staxonsteel/High-Stak Systems"/>
    <n v="166.45"/>
    <n v="8"/>
    <n v="0"/>
    <n v="31.63"/>
    <n v="2"/>
    <x v="31"/>
    <n v="1"/>
    <x v="31"/>
  </r>
  <r>
    <n v="4655"/>
    <s v="CA-2018-159107"/>
    <d v="2018-06-24T00:00:00"/>
    <d v="2018-06-26T00:00:00"/>
    <s v="Second Class"/>
    <s v="KT-16480"/>
    <s v="Kean Thornton"/>
    <s v="Consumer"/>
    <s v="United States"/>
    <s v="San Francisco"/>
    <s v="California"/>
    <n v="94110"/>
    <x v="1"/>
    <s v="OFF-FA-10001332"/>
    <x v="1"/>
    <s v="Fasteners"/>
    <s v="Acco Banker's Clasps, 5 3/4&quot;-Long"/>
    <n v="2.88"/>
    <n v="6"/>
    <n v="0"/>
    <n v="0.84"/>
    <n v="1"/>
    <x v="27"/>
    <n v="2"/>
    <x v="27"/>
  </r>
  <r>
    <n v="4656"/>
    <s v="CA-2015-160738"/>
    <d v="2015-05-05T00:00:00"/>
    <d v="2015-05-10T00:00:00"/>
    <s v="Standard Class"/>
    <s v="KH-16330"/>
    <s v="Katharine Harms"/>
    <s v="Corporate"/>
    <s v="United States"/>
    <s v="Freeport"/>
    <s v="Illinois"/>
    <n v="61032"/>
    <x v="2"/>
    <s v="OFF-ST-10003442"/>
    <x v="1"/>
    <s v="Storage"/>
    <s v="Eldon Portable Mobile Manager"/>
    <n v="45.247999999999998"/>
    <n v="5"/>
    <n v="0.3"/>
    <n v="-6.79"/>
    <n v="1"/>
    <x v="8"/>
    <n v="2"/>
    <x v="8"/>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n v="59.904000000000003"/>
    <n v="10"/>
    <n v="0.1"/>
    <n v="6.59"/>
    <n v="7"/>
    <x v="33"/>
    <n v="2"/>
    <x v="33"/>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n v="23.696000000000002"/>
    <n v="1"/>
    <n v="0"/>
    <n v="8.2899999999999991"/>
    <n v="7"/>
    <x v="33"/>
    <n v="2"/>
    <x v="33"/>
  </r>
  <r>
    <n v="4659"/>
    <s v="CA-2016-112130"/>
    <d v="2016-05-03T00:00:00"/>
    <d v="2016-05-07T00:00:00"/>
    <s v="Standard Class"/>
    <s v="SV-20785"/>
    <s v="Stewart Visinsky"/>
    <s v="Consumer"/>
    <s v="United States"/>
    <s v="Philadelphia"/>
    <s v="Pennsylvania"/>
    <n v="19140"/>
    <x v="3"/>
    <s v="OFF-PA-10002230"/>
    <x v="1"/>
    <s v="Paper"/>
    <s v="Xerox 1897"/>
    <n v="7.968"/>
    <n v="5"/>
    <n v="0.2"/>
    <n v="2.5499999999999998"/>
    <n v="7"/>
    <x v="33"/>
    <n v="2"/>
    <x v="33"/>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n v="18.2"/>
    <n v="5"/>
    <n v="0.1"/>
    <n v="2"/>
    <n v="7"/>
    <x v="33"/>
    <n v="2"/>
    <x v="33"/>
  </r>
  <r>
    <n v="4661"/>
    <s v="CA-2016-112130"/>
    <d v="2016-05-03T00:00:00"/>
    <d v="2016-05-07T00:00:00"/>
    <s v="Standard Class"/>
    <s v="SV-20785"/>
    <s v="Stewart Visinsky"/>
    <s v="Consumer"/>
    <s v="United States"/>
    <s v="Philadelphia"/>
    <s v="Pennsylvania"/>
    <n v="19140"/>
    <x v="3"/>
    <s v="TEC-AC-10001542"/>
    <x v="2"/>
    <s v="Accessories"/>
    <s v="SanDisk Cruzer 16 GB USB Flash Drive"/>
    <n v="27.552"/>
    <n v="8"/>
    <n v="0.1"/>
    <n v="1.38"/>
    <n v="7"/>
    <x v="33"/>
    <n v="2"/>
    <x v="33"/>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n v="8"/>
    <n v="0.2"/>
    <n v="177.26"/>
    <n v="7"/>
    <x v="33"/>
    <n v="2"/>
    <x v="33"/>
  </r>
  <r>
    <n v="4663"/>
    <s v="CA-2016-112130"/>
    <d v="2016-05-03T00:00:00"/>
    <d v="2016-05-07T00:00:00"/>
    <s v="Standard Class"/>
    <s v="SV-20785"/>
    <s v="Stewart Visinsky"/>
    <s v="Consumer"/>
    <s v="United States"/>
    <s v="Philadelphia"/>
    <s v="Pennsylvania"/>
    <n v="19140"/>
    <x v="3"/>
    <s v="OFF-ST-10000563"/>
    <x v="1"/>
    <s v="Storage"/>
    <s v="Fellowes Bankers Box Stor/Drawer Steel Plus"/>
    <n v="76.751999999999995"/>
    <n v="10"/>
    <n v="0.2"/>
    <n v="18.420000000000002"/>
    <n v="7"/>
    <x v="33"/>
    <n v="2"/>
    <x v="33"/>
  </r>
  <r>
    <n v="4664"/>
    <s v="CA-2017-111409"/>
    <d v="2017-09-18T00:00:00"/>
    <d v="2017-09-22T00:00:00"/>
    <s v="Standard Class"/>
    <s v="PO-18850"/>
    <s v="Patrick O'Brill"/>
    <s v="Consumer"/>
    <s v="United States"/>
    <s v="Jacksonville"/>
    <s v="Florida"/>
    <n v="32216"/>
    <x v="0"/>
    <s v="OFF-LA-10002787"/>
    <x v="1"/>
    <s v="Labels"/>
    <s v="Avery 480"/>
    <n v="3"/>
    <n v="7"/>
    <n v="0"/>
    <n v="0.45"/>
    <n v="1"/>
    <x v="21"/>
    <n v="3"/>
    <x v="21"/>
  </r>
  <r>
    <n v="4665"/>
    <s v="CA-2017-116232"/>
    <d v="2017-09-22T00:00:00"/>
    <d v="2017-09-26T00:00:00"/>
    <s v="Standard Class"/>
    <s v="AC-10450"/>
    <s v="Amy Cox"/>
    <s v="Consumer"/>
    <s v="United States"/>
    <s v="Pembroke Pines"/>
    <s v="Florida"/>
    <n v="33024"/>
    <x v="0"/>
    <s v="OFF-BI-10004022"/>
    <x v="1"/>
    <s v="Binders"/>
    <s v="Acco Suede Grain Vinyl Round Ring Binder"/>
    <n v="7.5060000000000002"/>
    <n v="10"/>
    <n v="0"/>
    <n v="1.5"/>
    <n v="2"/>
    <x v="21"/>
    <n v="3"/>
    <x v="21"/>
  </r>
  <r>
    <n v="4666"/>
    <s v="CA-2017-116232"/>
    <d v="2017-09-22T00:00:00"/>
    <d v="2017-09-26T00:00:00"/>
    <s v="Standard Class"/>
    <s v="AC-10450"/>
    <s v="Amy Cox"/>
    <s v="Consumer"/>
    <s v="United States"/>
    <s v="Pembroke Pines"/>
    <s v="Florida"/>
    <n v="33024"/>
    <x v="0"/>
    <s v="OFF-LA-10001158"/>
    <x v="1"/>
    <s v="Labels"/>
    <s v="Avery Address/Shipping Labels for Typewriters, 4&quot; x 2&quot;"/>
    <n v="16.559999999999999"/>
    <n v="9"/>
    <n v="0"/>
    <n v="5.8"/>
    <n v="2"/>
    <x v="21"/>
    <n v="3"/>
    <x v="21"/>
  </r>
  <r>
    <n v="4667"/>
    <s v="CA-2017-116547"/>
    <d v="2017-01-10T00:00:00"/>
    <d v="2017-01-17T00:00:00"/>
    <s v="Standard Class"/>
    <s v="KB-16585"/>
    <s v="Ken Black"/>
    <s v="Corporate"/>
    <s v="United States"/>
    <s v="Seattle"/>
    <s v="Washington"/>
    <n v="98115"/>
    <x v="1"/>
    <s v="FUR-FU-10000076"/>
    <x v="0"/>
    <s v="Furnishings"/>
    <s v="24-Hour Round Wall Clock"/>
    <n v="79.92"/>
    <n v="5"/>
    <n v="0.3"/>
    <n v="-23.98"/>
    <n v="2"/>
    <x v="12"/>
    <n v="1"/>
    <x v="12"/>
  </r>
  <r>
    <n v="4668"/>
    <s v="CA-2017-116547"/>
    <d v="2017-01-10T00:00:00"/>
    <d v="2017-01-17T00:00:00"/>
    <s v="Standard Class"/>
    <s v="KB-16585"/>
    <s v="Ken Black"/>
    <s v="Corporate"/>
    <s v="United States"/>
    <s v="Seattle"/>
    <s v="Washington"/>
    <n v="98115"/>
    <x v="1"/>
    <s v="TEC-AC-10002335"/>
    <x v="2"/>
    <s v="Accessories"/>
    <s v="Logitech Media Keyboard K200"/>
    <n v="69.98"/>
    <n v="5"/>
    <n v="0.3"/>
    <n v="-22.39"/>
    <n v="2"/>
    <x v="12"/>
    <n v="1"/>
    <x v="12"/>
  </r>
  <r>
    <n v="4669"/>
    <s v="US-2018-133200"/>
    <d v="2018-05-06T00:00:00"/>
    <d v="2018-05-11T00:00:00"/>
    <s v="Standard Class"/>
    <s v="DB-13555"/>
    <s v="Dorothy Badders"/>
    <s v="Corporate"/>
    <s v="United States"/>
    <s v="Fort Worth"/>
    <s v="Texas"/>
    <n v="76106"/>
    <x v="2"/>
    <s v="OFF-BI-10002827"/>
    <x v="1"/>
    <s v="Binders"/>
    <s v="Avery Durable Poly Binders"/>
    <n v="11.06"/>
    <n v="3"/>
    <n v="0.2"/>
    <n v="1.99"/>
    <n v="3"/>
    <x v="24"/>
    <n v="2"/>
    <x v="24"/>
  </r>
  <r>
    <n v="4670"/>
    <s v="US-2018-133200"/>
    <d v="2018-05-06T00:00:00"/>
    <d v="2018-05-11T00:00:00"/>
    <s v="Standard Class"/>
    <s v="DB-13555"/>
    <s v="Dorothy Badders"/>
    <s v="Corporate"/>
    <s v="United States"/>
    <s v="Fort Worth"/>
    <s v="Texas"/>
    <n v="76106"/>
    <x v="2"/>
    <s v="FUR-BO-10001601"/>
    <x v="0"/>
    <s v="Bookcases"/>
    <s v="Sauder Mission Library with Doors, Fruitwood Finish"/>
    <n v="623.46479999999997"/>
    <n v="2"/>
    <n v="0.2"/>
    <n v="168.34"/>
    <n v="3"/>
    <x v="24"/>
    <n v="2"/>
    <x v="24"/>
  </r>
  <r>
    <n v="4671"/>
    <s v="US-2018-133200"/>
    <d v="2018-05-06T00:00:00"/>
    <d v="2018-05-11T00:00:00"/>
    <s v="Standard Class"/>
    <s v="DB-13555"/>
    <s v="Dorothy Badders"/>
    <s v="Corporate"/>
    <s v="United States"/>
    <s v="Fort Worth"/>
    <s v="Texas"/>
    <n v="76106"/>
    <x v="2"/>
    <s v="OFF-ST-10001932"/>
    <x v="1"/>
    <s v="Storage"/>
    <s v="Fellowes Staxonsteel Drawer Files"/>
    <n v="772.68"/>
    <n v="10"/>
    <n v="0.1"/>
    <n v="38.630000000000003"/>
    <n v="3"/>
    <x v="24"/>
    <n v="2"/>
    <x v="24"/>
  </r>
  <r>
    <n v="4672"/>
    <s v="CA-2017-133550"/>
    <d v="2017-07-31T00:00:00"/>
    <d v="2017-08-06T00:00:00"/>
    <s v="Standard Class"/>
    <s v="KL-16645"/>
    <s v="Ken Lonsdale"/>
    <s v="Consumer"/>
    <s v="United States"/>
    <s v="Detroit"/>
    <s v="Michigan"/>
    <n v="48205"/>
    <x v="2"/>
    <s v="OFF-AP-10001005"/>
    <x v="1"/>
    <s v="Appliances"/>
    <s v="Honeywell Quietcare HEPA Air Cleaner"/>
    <n v="283.14"/>
    <n v="9"/>
    <n v="0"/>
    <n v="19.82"/>
    <n v="4"/>
    <x v="16"/>
    <n v="3"/>
    <x v="16"/>
  </r>
  <r>
    <n v="4673"/>
    <s v="CA-2017-133550"/>
    <d v="2017-07-31T00:00:00"/>
    <d v="2017-08-06T00:00:00"/>
    <s v="Standard Class"/>
    <s v="KL-16645"/>
    <s v="Ken Lonsdale"/>
    <s v="Consumer"/>
    <s v="United States"/>
    <s v="Detroit"/>
    <s v="Michigan"/>
    <n v="48205"/>
    <x v="2"/>
    <s v="TEC-PH-10004042"/>
    <x v="2"/>
    <s v="Phones"/>
    <s v="ClearOne Communications CHAT 70 OCÂ Speaker Phone"/>
    <n v="635.96"/>
    <n v="5"/>
    <n v="0.1"/>
    <n v="95.39"/>
    <n v="4"/>
    <x v="16"/>
    <n v="3"/>
    <x v="16"/>
  </r>
  <r>
    <n v="4674"/>
    <s v="CA-2017-133550"/>
    <d v="2017-07-31T00:00:00"/>
    <d v="2017-08-06T00:00:00"/>
    <s v="Standard Class"/>
    <s v="KL-16645"/>
    <s v="Ken Lonsdale"/>
    <s v="Consumer"/>
    <s v="United States"/>
    <s v="Detroit"/>
    <s v="Michigan"/>
    <n v="48205"/>
    <x v="2"/>
    <s v="TEC-PH-10001079"/>
    <x v="2"/>
    <s v="Phones"/>
    <s v="Polycom SoundPoint Pro SE-225 Corded phone"/>
    <n v="118.99"/>
    <n v="3"/>
    <n v="0.1"/>
    <n v="5.95"/>
    <n v="4"/>
    <x v="16"/>
    <n v="3"/>
    <x v="16"/>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n v="272.94"/>
    <n v="3"/>
    <n v="0"/>
    <n v="30.02"/>
    <n v="4"/>
    <x v="16"/>
    <n v="3"/>
    <x v="16"/>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n v="15.007999999999999"/>
    <n v="7"/>
    <n v="0.2"/>
    <n v="3.6"/>
    <n v="1"/>
    <x v="42"/>
    <n v="1"/>
    <x v="42"/>
  </r>
  <r>
    <n v="4677"/>
    <s v="CA-2015-114510"/>
    <d v="2015-03-14T00:00:00"/>
    <d v="2015-03-19T00:00:00"/>
    <s v="Standard Class"/>
    <s v="JF-15295"/>
    <s v="Jason Fortune-"/>
    <s v="Consumer"/>
    <s v="United States"/>
    <s v="Logan"/>
    <s v="Utah"/>
    <n v="84321"/>
    <x v="1"/>
    <s v="OFF-BI-10001617"/>
    <x v="1"/>
    <s v="Binders"/>
    <s v="GBC Wire Binding Combs"/>
    <n v="33.088000000000001"/>
    <n v="1"/>
    <n v="0"/>
    <n v="9.6"/>
    <n v="5"/>
    <x v="34"/>
    <n v="1"/>
    <x v="34"/>
  </r>
  <r>
    <n v="4678"/>
    <s v="CA-2015-114510"/>
    <d v="2015-03-14T00:00:00"/>
    <d v="2015-03-19T00:00:00"/>
    <s v="Standard Class"/>
    <s v="JF-15295"/>
    <s v="Jason Fortune-"/>
    <s v="Consumer"/>
    <s v="United States"/>
    <s v="Logan"/>
    <s v="Utah"/>
    <n v="84321"/>
    <x v="1"/>
    <s v="OFF-ST-10000736"/>
    <x v="1"/>
    <s v="Storage"/>
    <s v="Carina Double Wide Media Storage Towers in Natural &amp; Black"/>
    <n v="80.98"/>
    <n v="1"/>
    <n v="0.3"/>
    <n v="-25.91"/>
    <n v="5"/>
    <x v="34"/>
    <n v="1"/>
    <x v="34"/>
  </r>
  <r>
    <n v="4679"/>
    <s v="CA-2015-114510"/>
    <d v="2015-03-14T00:00:00"/>
    <d v="2015-03-19T00:00:00"/>
    <s v="Standard Class"/>
    <s v="JF-15295"/>
    <s v="Jason Fortune-"/>
    <s v="Consumer"/>
    <s v="United States"/>
    <s v="Logan"/>
    <s v="Utah"/>
    <n v="84321"/>
    <x v="1"/>
    <s v="TEC-AC-10004877"/>
    <x v="2"/>
    <s v="Accessories"/>
    <s v="ImationÂ 30456 USBÂ Flash DriveÂ 8GB"/>
    <n v="82.8"/>
    <n v="10"/>
    <n v="0"/>
    <n v="15.73"/>
    <n v="5"/>
    <x v="34"/>
    <n v="1"/>
    <x v="34"/>
  </r>
  <r>
    <n v="4680"/>
    <s v="CA-2015-114510"/>
    <d v="2015-03-14T00:00:00"/>
    <d v="2015-03-19T00:00:00"/>
    <s v="Standard Class"/>
    <s v="JF-15295"/>
    <s v="Jason Fortune-"/>
    <s v="Consumer"/>
    <s v="United States"/>
    <s v="Logan"/>
    <s v="Utah"/>
    <n v="84321"/>
    <x v="1"/>
    <s v="OFF-ST-10003221"/>
    <x v="1"/>
    <s v="Storage"/>
    <s v="Staple magnet"/>
    <n v="21.36"/>
    <n v="7"/>
    <n v="0.2"/>
    <n v="3.84"/>
    <n v="5"/>
    <x v="34"/>
    <n v="1"/>
    <x v="34"/>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n v="62.048000000000002"/>
    <n v="2"/>
    <n v="0.3"/>
    <n v="-11.79"/>
    <n v="5"/>
    <x v="34"/>
    <n v="1"/>
    <x v="34"/>
  </r>
  <r>
    <n v="4682"/>
    <s v="CA-2017-169215"/>
    <d v="2017-07-14T00:00:00"/>
    <d v="2017-07-18T00:00:00"/>
    <s v="Second Class"/>
    <s v="RE-19450"/>
    <s v="Richard Eichhorn"/>
    <s v="Consumer"/>
    <s v="United States"/>
    <s v="Auburn"/>
    <s v="New York"/>
    <n v="13021"/>
    <x v="3"/>
    <s v="OFF-FA-10000936"/>
    <x v="1"/>
    <s v="Fasteners"/>
    <s v="Acco Hot Clips Clips to Go"/>
    <n v="29.61"/>
    <n v="6"/>
    <n v="0.3"/>
    <n v="-2.0699999999999998"/>
    <n v="1"/>
    <x v="16"/>
    <n v="3"/>
    <x v="16"/>
  </r>
  <r>
    <n v="4683"/>
    <s v="CA-2017-127698"/>
    <d v="2017-12-01T00:00:00"/>
    <d v="2017-12-01T00:00:00"/>
    <s v="Same Day"/>
    <s v="MV-18190"/>
    <s v="Mike Vittorini"/>
    <s v="Consumer"/>
    <s v="United States"/>
    <s v="Raleigh"/>
    <s v="North Carolina"/>
    <n v="27604"/>
    <x v="0"/>
    <s v="TEC-PH-10003811"/>
    <x v="2"/>
    <s v="Phones"/>
    <s v="Jabra Supreme Plus Driver EditionÂ Headset"/>
    <n v="863.928"/>
    <n v="5"/>
    <n v="0.3"/>
    <n v="-77.75"/>
    <n v="1"/>
    <x v="5"/>
    <n v="4"/>
    <x v="5"/>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n v="241.92"/>
    <n v="6"/>
    <n v="0"/>
    <n v="24.19"/>
    <n v="4"/>
    <x v="28"/>
    <n v="3"/>
    <x v="28"/>
  </r>
  <r>
    <n v="4685"/>
    <s v="CA-2017-159912"/>
    <d v="2017-08-29T00:00:00"/>
    <d v="2017-09-03T00:00:00"/>
    <s v="Standard Class"/>
    <s v="GB-14530"/>
    <s v="George Bell"/>
    <s v="Corporate"/>
    <s v="United States"/>
    <s v="Philadelphia"/>
    <s v="Pennsylvania"/>
    <n v="19120"/>
    <x v="3"/>
    <s v="FUR-BO-10002853"/>
    <x v="0"/>
    <s v="Bookcases"/>
    <s v="O'Sullivan 5-Shelf Heavy-Duty Bookcases"/>
    <n v="163.88"/>
    <n v="1"/>
    <n v="0.2"/>
    <n v="39.33"/>
    <n v="4"/>
    <x v="28"/>
    <n v="3"/>
    <x v="28"/>
  </r>
  <r>
    <n v="4686"/>
    <s v="CA-2017-159912"/>
    <d v="2017-08-29T00:00:00"/>
    <d v="2017-09-03T00:00:00"/>
    <s v="Standard Class"/>
    <s v="GB-14530"/>
    <s v="George Bell"/>
    <s v="Corporate"/>
    <s v="United States"/>
    <s v="Philadelphia"/>
    <s v="Pennsylvania"/>
    <n v="19120"/>
    <x v="3"/>
    <s v="OFF-BI-10002071"/>
    <x v="1"/>
    <s v="Binders"/>
    <s v="Fellowes Black Plastic Comb Bindings"/>
    <n v="3.4860000000000002"/>
    <n v="5"/>
    <n v="0.3"/>
    <n v="-0.52"/>
    <n v="4"/>
    <x v="28"/>
    <n v="3"/>
    <x v="28"/>
  </r>
  <r>
    <n v="4687"/>
    <s v="CA-2017-159912"/>
    <d v="2017-08-29T00:00:00"/>
    <d v="2017-09-03T00:00:00"/>
    <s v="Standard Class"/>
    <s v="GB-14530"/>
    <s v="George Bell"/>
    <s v="Corporate"/>
    <s v="United States"/>
    <s v="Philadelphia"/>
    <s v="Pennsylvania"/>
    <n v="19120"/>
    <x v="3"/>
    <s v="OFF-FA-10000053"/>
    <x v="1"/>
    <s v="Fasteners"/>
    <s v="Revere Boxed Rubber Bands by Revere"/>
    <n v="10.584"/>
    <n v="1"/>
    <n v="0.3"/>
    <n v="-2.54"/>
    <n v="4"/>
    <x v="28"/>
    <n v="3"/>
    <x v="28"/>
  </r>
  <r>
    <n v="4688"/>
    <s v="CA-2017-101987"/>
    <d v="2017-06-24T00:00:00"/>
    <d v="2017-06-30T00:00:00"/>
    <s v="Standard Class"/>
    <s v="HL-15040"/>
    <s v="Hunter Lopez"/>
    <s v="Consumer"/>
    <s v="United States"/>
    <s v="Richmond"/>
    <s v="Indiana"/>
    <n v="47374"/>
    <x v="2"/>
    <s v="TEC-PH-10001305"/>
    <x v="2"/>
    <s v="Phones"/>
    <s v="Panasonic KX TS208W Corded phone"/>
    <n v="440.91"/>
    <n v="7"/>
    <n v="0.3"/>
    <n v="-141.09"/>
    <n v="1"/>
    <x v="1"/>
    <n v="2"/>
    <x v="1"/>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n v="5.7149999999999999"/>
    <n v="9"/>
    <n v="0"/>
    <n v="0.74"/>
    <n v="1"/>
    <x v="42"/>
    <n v="1"/>
    <x v="42"/>
  </r>
  <r>
    <n v="4690"/>
    <s v="CA-2015-138681"/>
    <d v="2015-12-20T00:00:00"/>
    <d v="2015-12-22T00:00:00"/>
    <s v="First Class"/>
    <s v="CT-11995"/>
    <s v="Carol Triggs"/>
    <s v="Consumer"/>
    <s v="United States"/>
    <s v="Tucson"/>
    <s v="Arizona"/>
    <n v="85705"/>
    <x v="1"/>
    <s v="FUR-FU-10001876"/>
    <x v="0"/>
    <s v="Furnishings"/>
    <s v="Computer Room Manger, 14&quot;"/>
    <n v="51.968000000000004"/>
    <n v="7"/>
    <n v="0.3"/>
    <n v="-17.149999999999999"/>
    <n v="5"/>
    <x v="20"/>
    <n v="4"/>
    <x v="20"/>
  </r>
  <r>
    <n v="4691"/>
    <s v="CA-2015-138681"/>
    <d v="2015-12-20T00:00:00"/>
    <d v="2015-12-22T00:00:00"/>
    <s v="First Class"/>
    <s v="CT-11995"/>
    <s v="Carol Triggs"/>
    <s v="Consumer"/>
    <s v="United States"/>
    <s v="Tucson"/>
    <s v="Arizona"/>
    <n v="85705"/>
    <x v="1"/>
    <s v="TEC-AC-10003628"/>
    <x v="2"/>
    <s v="Accessories"/>
    <s v="Logitech 910-002974 M325 Wireless Mouse for Web Scrolling"/>
    <n v="71.975999999999999"/>
    <n v="5"/>
    <n v="0.2"/>
    <n v="17.989999999999998"/>
    <n v="5"/>
    <x v="20"/>
    <n v="4"/>
    <x v="20"/>
  </r>
  <r>
    <n v="4692"/>
    <s v="CA-2015-138681"/>
    <d v="2015-12-20T00:00:00"/>
    <d v="2015-12-22T00:00:00"/>
    <s v="First Class"/>
    <s v="CT-11995"/>
    <s v="Carol Triggs"/>
    <s v="Consumer"/>
    <s v="United States"/>
    <s v="Tucson"/>
    <s v="Arizona"/>
    <n v="85705"/>
    <x v="1"/>
    <s v="FUR-CH-10004860"/>
    <x v="0"/>
    <s v="Chairs"/>
    <s v="Global Low Back Tilter Chair"/>
    <n v="242.352"/>
    <n v="3"/>
    <n v="0"/>
    <n v="77.55"/>
    <n v="5"/>
    <x v="20"/>
    <n v="4"/>
    <x v="20"/>
  </r>
  <r>
    <n v="4693"/>
    <s v="CA-2015-138681"/>
    <d v="2015-12-20T00:00:00"/>
    <d v="2015-12-22T00:00:00"/>
    <s v="First Class"/>
    <s v="CT-11995"/>
    <s v="Carol Triggs"/>
    <s v="Consumer"/>
    <s v="United States"/>
    <s v="Tucson"/>
    <s v="Arizona"/>
    <n v="85705"/>
    <x v="1"/>
    <s v="OFF-PA-10000357"/>
    <x v="1"/>
    <s v="Paper"/>
    <s v="Xerox 1888"/>
    <n v="221.92"/>
    <n v="6"/>
    <n v="0.2"/>
    <n v="53.26"/>
    <n v="5"/>
    <x v="20"/>
    <n v="4"/>
    <x v="20"/>
  </r>
  <r>
    <n v="4694"/>
    <s v="CA-2015-138681"/>
    <d v="2015-12-20T00:00:00"/>
    <d v="2015-12-22T00:00:00"/>
    <s v="First Class"/>
    <s v="CT-11995"/>
    <s v="Carol Triggs"/>
    <s v="Consumer"/>
    <s v="United States"/>
    <s v="Tucson"/>
    <s v="Arizona"/>
    <n v="85705"/>
    <x v="1"/>
    <s v="OFF-PA-10003270"/>
    <x v="1"/>
    <s v="Paper"/>
    <s v="Xerox 1954"/>
    <n v="8.4480000000000004"/>
    <n v="5"/>
    <n v="0.2"/>
    <n v="1.01"/>
    <n v="5"/>
    <x v="20"/>
    <n v="4"/>
    <x v="20"/>
  </r>
  <r>
    <n v="4695"/>
    <s v="US-2016-138121"/>
    <d v="2016-12-17T00:00:00"/>
    <d v="2016-12-17T00:00:00"/>
    <s v="Same Day"/>
    <s v="JL-15835"/>
    <s v="John Lee"/>
    <s v="Consumer"/>
    <s v="United States"/>
    <s v="Detroit"/>
    <s v="Michigan"/>
    <n v="48205"/>
    <x v="2"/>
    <s v="OFF-BI-10000320"/>
    <x v="1"/>
    <s v="Binders"/>
    <s v="GBC Plastic Binding Combs"/>
    <n v="29.52"/>
    <n v="8"/>
    <n v="0.2"/>
    <n v="7.97"/>
    <n v="5"/>
    <x v="14"/>
    <n v="4"/>
    <x v="14"/>
  </r>
  <r>
    <n v="4696"/>
    <s v="US-2016-138121"/>
    <d v="2016-12-17T00:00:00"/>
    <d v="2016-12-17T00:00:00"/>
    <s v="Same Day"/>
    <s v="JL-15835"/>
    <s v="John Lee"/>
    <s v="Consumer"/>
    <s v="United States"/>
    <s v="Detroit"/>
    <s v="Michigan"/>
    <n v="48205"/>
    <x v="2"/>
    <s v="FUR-CH-10003846"/>
    <x v="0"/>
    <s v="Chairs"/>
    <s v="Hon Valutask Swivel Chairs"/>
    <n v="302.94"/>
    <n v="8"/>
    <n v="0.2"/>
    <n v="30.29"/>
    <n v="5"/>
    <x v="14"/>
    <n v="4"/>
    <x v="14"/>
  </r>
  <r>
    <n v="4697"/>
    <s v="US-2016-138121"/>
    <d v="2016-12-17T00:00:00"/>
    <d v="2016-12-17T00:00:00"/>
    <s v="Same Day"/>
    <s v="JL-15835"/>
    <s v="John Lee"/>
    <s v="Consumer"/>
    <s v="United States"/>
    <s v="Detroit"/>
    <s v="Michigan"/>
    <n v="48205"/>
    <x v="2"/>
    <s v="FUR-CH-10004875"/>
    <x v="0"/>
    <s v="Chairs"/>
    <s v="Harbour Creations 67200 Series Stacking Chairs"/>
    <n v="142.36000000000001"/>
    <n v="5"/>
    <n v="0"/>
    <n v="48.4"/>
    <n v="5"/>
    <x v="14"/>
    <n v="4"/>
    <x v="14"/>
  </r>
  <r>
    <n v="4698"/>
    <s v="US-2016-138121"/>
    <d v="2016-12-17T00:00:00"/>
    <d v="2016-12-17T00:00:00"/>
    <s v="Same Day"/>
    <s v="JL-15835"/>
    <s v="John Lee"/>
    <s v="Consumer"/>
    <s v="United States"/>
    <s v="Detroit"/>
    <s v="Michigan"/>
    <n v="48205"/>
    <x v="2"/>
    <s v="FUR-CH-10003817"/>
    <x v="0"/>
    <s v="Chairs"/>
    <s v="Global Value Steno Chair, Gray"/>
    <n v="546.66"/>
    <n v="9"/>
    <n v="0.3"/>
    <n v="-82"/>
    <n v="5"/>
    <x v="14"/>
    <n v="4"/>
    <x v="14"/>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n v="212.13"/>
    <n v="2"/>
    <n v="0.1"/>
    <n v="50.91"/>
    <n v="5"/>
    <x v="14"/>
    <n v="4"/>
    <x v="14"/>
  </r>
  <r>
    <n v="4700"/>
    <s v="CA-2018-140298"/>
    <d v="2018-05-11T00:00:00"/>
    <d v="2018-05-17T00:00:00"/>
    <s v="Standard Class"/>
    <s v="JK-16120"/>
    <s v="Julie Kriz"/>
    <s v="Home Office"/>
    <s v="United States"/>
    <s v="Austin"/>
    <s v="Texas"/>
    <n v="78745"/>
    <x v="2"/>
    <s v="OFF-AR-10003481"/>
    <x v="1"/>
    <s v="Art"/>
    <s v="Newell 348"/>
    <n v="5.2480000000000002"/>
    <n v="7"/>
    <n v="0.1"/>
    <n v="0.26"/>
    <n v="4"/>
    <x v="24"/>
    <n v="2"/>
    <x v="24"/>
  </r>
  <r>
    <n v="4701"/>
    <s v="CA-2018-140298"/>
    <d v="2018-05-11T00:00:00"/>
    <d v="2018-05-17T00:00:00"/>
    <s v="Standard Class"/>
    <s v="JK-16120"/>
    <s v="Julie Kriz"/>
    <s v="Home Office"/>
    <s v="United States"/>
    <s v="Austin"/>
    <s v="Texas"/>
    <n v="78745"/>
    <x v="2"/>
    <s v="OFF-ST-10004180"/>
    <x v="1"/>
    <s v="Storage"/>
    <s v="Safco Commercial Shelving"/>
    <n v="74.415999999999997"/>
    <n v="1"/>
    <n v="0"/>
    <n v="23.81"/>
    <n v="4"/>
    <x v="24"/>
    <n v="2"/>
    <x v="24"/>
  </r>
  <r>
    <n v="4702"/>
    <s v="CA-2018-140298"/>
    <d v="2018-05-11T00:00:00"/>
    <d v="2018-05-17T00:00:00"/>
    <s v="Standard Class"/>
    <s v="JK-16120"/>
    <s v="Julie Kriz"/>
    <s v="Home Office"/>
    <s v="United States"/>
    <s v="Austin"/>
    <s v="Texas"/>
    <n v="78745"/>
    <x v="2"/>
    <s v="OFF-PA-10003657"/>
    <x v="1"/>
    <s v="Paper"/>
    <s v="Xerox 1927"/>
    <n v="6.8479999999999999"/>
    <n v="4"/>
    <n v="0"/>
    <n v="1.1000000000000001"/>
    <n v="4"/>
    <x v="24"/>
    <n v="2"/>
    <x v="24"/>
  </r>
  <r>
    <n v="4703"/>
    <s v="CA-2018-140298"/>
    <d v="2018-05-11T00:00:00"/>
    <d v="2018-05-17T00:00:00"/>
    <s v="Standard Class"/>
    <s v="JK-16120"/>
    <s v="Julie Kriz"/>
    <s v="Home Office"/>
    <s v="United States"/>
    <s v="Austin"/>
    <s v="Texas"/>
    <n v="78745"/>
    <x v="2"/>
    <s v="FUR-FU-10001967"/>
    <x v="0"/>
    <s v="Furnishings"/>
    <s v="Telescoping Adjustable Floor Lamp"/>
    <n v="7.9960000000000004"/>
    <n v="10"/>
    <n v="0"/>
    <n v="1.28"/>
    <n v="4"/>
    <x v="24"/>
    <n v="2"/>
    <x v="24"/>
  </r>
  <r>
    <n v="4704"/>
    <s v="CA-2017-166240"/>
    <d v="2017-06-24T00:00:00"/>
    <d v="2017-06-28T00:00:00"/>
    <s v="Standard Class"/>
    <s v="DH-13075"/>
    <s v="Dave Hallsten"/>
    <s v="Corporate"/>
    <s v="United States"/>
    <s v="Houston"/>
    <s v="Texas"/>
    <n v="77095"/>
    <x v="2"/>
    <s v="OFF-AP-10002082"/>
    <x v="1"/>
    <s v="Appliances"/>
    <s v="Holmes HEPA Air Purifier"/>
    <n v="8.7119999999999997"/>
    <n v="2"/>
    <n v="0"/>
    <n v="0.61"/>
    <n v="1"/>
    <x v="1"/>
    <n v="2"/>
    <x v="1"/>
  </r>
  <r>
    <n v="4705"/>
    <s v="CA-2017-158435"/>
    <d v="2017-05-17T00:00:00"/>
    <d v="2017-05-18T00:00:00"/>
    <s v="First Class"/>
    <s v="AG-10900"/>
    <s v="Arthur Gainer"/>
    <s v="Consumer"/>
    <s v="United States"/>
    <s v="Waterbury"/>
    <s v="Connecticut"/>
    <n v="6708"/>
    <x v="3"/>
    <s v="OFF-SU-10000381"/>
    <x v="1"/>
    <s v="Supplies"/>
    <s v="Acme Forged Steel Scissors with Black Enamel Handles"/>
    <n v="65.17"/>
    <n v="1"/>
    <n v="0"/>
    <n v="10.43"/>
    <n v="3"/>
    <x v="35"/>
    <n v="2"/>
    <x v="35"/>
  </r>
  <r>
    <n v="4706"/>
    <s v="CA-2017-158435"/>
    <d v="2017-05-17T00:00:00"/>
    <d v="2017-05-18T00:00:00"/>
    <s v="First Class"/>
    <s v="AG-10900"/>
    <s v="Arthur Gainer"/>
    <s v="Consumer"/>
    <s v="United States"/>
    <s v="Waterbury"/>
    <s v="Connecticut"/>
    <n v="6708"/>
    <x v="3"/>
    <s v="OFF-LA-10002475"/>
    <x v="1"/>
    <s v="Labels"/>
    <s v="Avery 519"/>
    <n v="14.62"/>
    <n v="8"/>
    <n v="0.3"/>
    <n v="-4.3899999999999997"/>
    <n v="3"/>
    <x v="35"/>
    <n v="2"/>
    <x v="35"/>
  </r>
  <r>
    <n v="4707"/>
    <s v="CA-2017-158435"/>
    <d v="2017-05-17T00:00:00"/>
    <d v="2017-05-18T00:00:00"/>
    <s v="First Class"/>
    <s v="AG-10900"/>
    <s v="Arthur Gainer"/>
    <s v="Consumer"/>
    <s v="United States"/>
    <s v="Waterbury"/>
    <s v="Connecticut"/>
    <n v="6708"/>
    <x v="3"/>
    <s v="FUR-FU-10003975"/>
    <x v="0"/>
    <s v="Furnishings"/>
    <s v="Eldon Advantage Chair Mats for Low to Medium Pile Carpets"/>
    <n v="173.24"/>
    <n v="5"/>
    <n v="0.3"/>
    <n v="-48.51"/>
    <n v="3"/>
    <x v="35"/>
    <n v="2"/>
    <x v="35"/>
  </r>
  <r>
    <n v="4708"/>
    <s v="CA-2018-138149"/>
    <d v="2018-06-29T00:00:00"/>
    <d v="2018-06-30T00:00:00"/>
    <s v="First Class"/>
    <s v="WB-21850"/>
    <s v="William Brown"/>
    <s v="Consumer"/>
    <s v="United States"/>
    <s v="Los Angeles"/>
    <s v="California"/>
    <n v="90049"/>
    <x v="1"/>
    <s v="OFF-BI-10003091"/>
    <x v="1"/>
    <s v="Binders"/>
    <s v="GBC DocuBind TL200 Manual Binding Machine"/>
    <n v="895.92"/>
    <n v="9"/>
    <n v="0"/>
    <n v="62.71"/>
    <n v="4"/>
    <x v="27"/>
    <n v="2"/>
    <x v="27"/>
  </r>
  <r>
    <n v="4709"/>
    <s v="CA-2018-138149"/>
    <d v="2018-06-29T00:00:00"/>
    <d v="2018-06-30T00:00:00"/>
    <s v="First Class"/>
    <s v="WB-21850"/>
    <s v="William Brown"/>
    <s v="Consumer"/>
    <s v="United States"/>
    <s v="Los Angeles"/>
    <s v="California"/>
    <n v="90049"/>
    <x v="1"/>
    <s v="OFF-ST-10002974"/>
    <x v="1"/>
    <s v="Storage"/>
    <s v="Trav-L-File Heavy-Duty Shuttle II, Black"/>
    <n v="130.71"/>
    <n v="7"/>
    <n v="0"/>
    <n v="36.6"/>
    <n v="4"/>
    <x v="27"/>
    <n v="2"/>
    <x v="27"/>
  </r>
  <r>
    <n v="4710"/>
    <s v="CA-2018-138149"/>
    <d v="2018-06-29T00:00:00"/>
    <d v="2018-06-30T00:00:00"/>
    <s v="First Class"/>
    <s v="WB-21850"/>
    <s v="William Brown"/>
    <s v="Consumer"/>
    <s v="United States"/>
    <s v="Los Angeles"/>
    <s v="California"/>
    <n v="90049"/>
    <x v="1"/>
    <s v="OFF-AR-10000255"/>
    <x v="1"/>
    <s v="Art"/>
    <s v="Newell 328"/>
    <n v="11.68"/>
    <n v="9"/>
    <n v="0.2"/>
    <n v="2.4500000000000002"/>
    <n v="4"/>
    <x v="27"/>
    <n v="2"/>
    <x v="27"/>
  </r>
  <r>
    <n v="4711"/>
    <s v="CA-2018-138149"/>
    <d v="2018-06-29T00:00:00"/>
    <d v="2018-06-30T00:00:00"/>
    <s v="First Class"/>
    <s v="WB-21850"/>
    <s v="William Brown"/>
    <s v="Consumer"/>
    <s v="United States"/>
    <s v="Los Angeles"/>
    <s v="California"/>
    <n v="90049"/>
    <x v="1"/>
    <s v="TEC-AC-10001284"/>
    <x v="2"/>
    <s v="Accessories"/>
    <s v="Enermax Briskie RF Wireless Keyboard and Mouse Combo"/>
    <n v="62.31"/>
    <n v="4"/>
    <n v="0.3"/>
    <n v="-14.95"/>
    <n v="4"/>
    <x v="27"/>
    <n v="2"/>
    <x v="27"/>
  </r>
  <r>
    <n v="4712"/>
    <s v="CA-2015-112403"/>
    <d v="2015-03-31T00:00:00"/>
    <d v="2015-03-31T00:00:00"/>
    <s v="Same Day"/>
    <s v="JO-15280"/>
    <s v="Jas O'Carroll"/>
    <s v="Consumer"/>
    <s v="United States"/>
    <s v="Philadelphia"/>
    <s v="Pennsylvania"/>
    <n v="19120"/>
    <x v="3"/>
    <s v="OFF-BI-10003529"/>
    <x v="1"/>
    <s v="Binders"/>
    <s v="Avery Round Ring Poly Binders"/>
    <n v="0.85199999999999998"/>
    <n v="10"/>
    <n v="0.2"/>
    <n v="0.04"/>
    <n v="1"/>
    <x v="34"/>
    <n v="1"/>
    <x v="34"/>
  </r>
  <r>
    <n v="4713"/>
    <s v="CA-2015-108273"/>
    <d v="2015-12-16T00:00:00"/>
    <d v="2015-12-21T00:00:00"/>
    <s v="Standard Class"/>
    <s v="EJ-13720"/>
    <s v="Ed Jacobs"/>
    <s v="Consumer"/>
    <s v="United States"/>
    <s v="Huntsville"/>
    <s v="Texas"/>
    <n v="77340"/>
    <x v="2"/>
    <s v="OFF-PA-10000029"/>
    <x v="1"/>
    <s v="Paper"/>
    <s v="Xerox 224"/>
    <n v="36.287999999999997"/>
    <n v="6"/>
    <n v="0.2"/>
    <n v="2.9"/>
    <n v="2"/>
    <x v="20"/>
    <n v="4"/>
    <x v="20"/>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n v="56.567999999999998"/>
    <n v="6"/>
    <n v="0"/>
    <n v="10.18"/>
    <n v="2"/>
    <x v="20"/>
    <n v="4"/>
    <x v="20"/>
  </r>
  <r>
    <n v="4715"/>
    <s v="CA-2018-121643"/>
    <d v="2018-05-18T00:00:00"/>
    <d v="2018-05-20T00:00:00"/>
    <s v="First Class"/>
    <s v="AB-10105"/>
    <s v="Adrian Barton"/>
    <s v="Consumer"/>
    <s v="United States"/>
    <s v="Portland"/>
    <s v="Oregon"/>
    <n v="97206"/>
    <x v="1"/>
    <s v="TEC-PH-10002200"/>
    <x v="2"/>
    <s v="Phones"/>
    <s v="Aastra 6757i CT Wireless VoIP phone"/>
    <n v="344.70400000000001"/>
    <n v="1"/>
    <n v="0.3"/>
    <n v="-31.02"/>
    <n v="1"/>
    <x v="24"/>
    <n v="2"/>
    <x v="24"/>
  </r>
  <r>
    <n v="4716"/>
    <s v="US-2016-122910"/>
    <d v="2016-05-12T00:00:00"/>
    <d v="2016-05-16T00:00:00"/>
    <s v="Standard Class"/>
    <s v="LT-16765"/>
    <s v="Larry Tron"/>
    <s v="Consumer"/>
    <s v="United States"/>
    <s v="Louisville"/>
    <s v="Colorado"/>
    <n v="80027"/>
    <x v="1"/>
    <s v="TEC-PH-10000441"/>
    <x v="2"/>
    <s v="Phones"/>
    <s v="VTech DS6151"/>
    <n v="201.584"/>
    <n v="7"/>
    <n v="0.1"/>
    <n v="24.19"/>
    <n v="1"/>
    <x v="33"/>
    <n v="2"/>
    <x v="33"/>
  </r>
  <r>
    <n v="4717"/>
    <s v="CA-2018-143126"/>
    <d v="2018-12-03T00:00:00"/>
    <d v="2018-12-07T00:00:00"/>
    <s v="Second Class"/>
    <s v="CM-12655"/>
    <s v="Corinna Mitchell"/>
    <s v="Home Office"/>
    <s v="United States"/>
    <s v="Seattle"/>
    <s v="Washington"/>
    <n v="98115"/>
    <x v="1"/>
    <s v="FUR-TA-10002958"/>
    <x v="0"/>
    <s v="Tables"/>
    <s v="Bevis Oval Conference Table, Walnut"/>
    <n v="521.96"/>
    <n v="7"/>
    <n v="0.3"/>
    <n v="-41.76"/>
    <n v="1"/>
    <x v="22"/>
    <n v="4"/>
    <x v="22"/>
  </r>
  <r>
    <n v="4718"/>
    <s v="CA-2016-129042"/>
    <d v="2016-12-12T00:00:00"/>
    <d v="2016-12-17T00:00:00"/>
    <s v="Standard Class"/>
    <s v="EM-13960"/>
    <s v="Eric Murdock"/>
    <s v="Consumer"/>
    <s v="United States"/>
    <s v="Baltimore"/>
    <s v="Maryland"/>
    <n v="21215"/>
    <x v="3"/>
    <s v="OFF-AR-10001662"/>
    <x v="1"/>
    <s v="Art"/>
    <s v="Rogers Handheld Barrel Pencil Sharpener"/>
    <n v="8.2200000000000006"/>
    <n v="1"/>
    <n v="0.1"/>
    <n v="0.57999999999999996"/>
    <n v="1"/>
    <x v="14"/>
    <n v="4"/>
    <x v="14"/>
  </r>
  <r>
    <n v="4719"/>
    <s v="CA-2016-109736"/>
    <d v="2016-10-10T00:00:00"/>
    <d v="2016-10-11T00:00:00"/>
    <s v="First Class"/>
    <s v="DJ-13420"/>
    <s v="Denny Joy"/>
    <s v="Corporate"/>
    <s v="United States"/>
    <s v="San Francisco"/>
    <s v="California"/>
    <n v="94109"/>
    <x v="1"/>
    <s v="OFF-PA-10004101"/>
    <x v="1"/>
    <s v="Paper"/>
    <s v="Xerox 1894"/>
    <n v="45.36"/>
    <n v="4"/>
    <n v="0.1"/>
    <n v="6.35"/>
    <n v="1"/>
    <x v="2"/>
    <n v="4"/>
    <x v="2"/>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n v="947.17"/>
    <n v="9"/>
    <n v="0"/>
    <n v="94.72"/>
    <n v="2"/>
    <x v="19"/>
    <n v="2"/>
    <x v="19"/>
  </r>
  <r>
    <n v="4721"/>
    <s v="CA-2016-142601"/>
    <d v="2016-04-18T00:00:00"/>
    <d v="2016-04-20T00:00:00"/>
    <s v="Second Class"/>
    <s v="DE-13255"/>
    <s v="Deanra Eno"/>
    <s v="Home Office"/>
    <s v="United States"/>
    <s v="Los Angeles"/>
    <s v="California"/>
    <n v="90004"/>
    <x v="1"/>
    <s v="OFF-PA-10000483"/>
    <x v="1"/>
    <s v="Paper"/>
    <s v="Xerox 19"/>
    <n v="61.96"/>
    <n v="8"/>
    <n v="0"/>
    <n v="7.44"/>
    <n v="2"/>
    <x v="19"/>
    <n v="2"/>
    <x v="19"/>
  </r>
  <r>
    <n v="4722"/>
    <s v="CA-2015-106229"/>
    <d v="2015-06-07T00:00:00"/>
    <d v="2015-06-11T00:00:00"/>
    <s v="Second Class"/>
    <s v="NR-18550"/>
    <s v="Nick Radford"/>
    <s v="Consumer"/>
    <s v="United States"/>
    <s v="Aurora"/>
    <s v="Illinois"/>
    <n v="60505"/>
    <x v="2"/>
    <s v="FUR-TA-10002041"/>
    <x v="0"/>
    <s v="Tables"/>
    <s v="Bevis Round Conference Table Top, X-Base"/>
    <n v="268.935"/>
    <n v="10"/>
    <n v="0"/>
    <n v="59.17"/>
    <n v="1"/>
    <x v="3"/>
    <n v="2"/>
    <x v="3"/>
  </r>
  <r>
    <n v="4723"/>
    <s v="US-2018-135230"/>
    <d v="2018-09-01T00:00:00"/>
    <d v="2018-09-07T00:00:00"/>
    <s v="Standard Class"/>
    <s v="CK-12325"/>
    <s v="Christine Kargatis"/>
    <s v="Home Office"/>
    <s v="United States"/>
    <s v="Seattle"/>
    <s v="Washington"/>
    <n v="98103"/>
    <x v="1"/>
    <s v="OFF-AR-10001166"/>
    <x v="1"/>
    <s v="Art"/>
    <s v="Staples in misc. colors"/>
    <n v="7.58"/>
    <n v="3"/>
    <n v="0"/>
    <n v="0.83"/>
    <n v="1"/>
    <x v="15"/>
    <n v="3"/>
    <x v="15"/>
  </r>
  <r>
    <n v="4724"/>
    <s v="CA-2017-159653"/>
    <d v="2017-05-22T00:00:00"/>
    <d v="2017-05-22T00:00:00"/>
    <s v="Same Day"/>
    <s v="JF-15490"/>
    <s v="Jeremy Farry"/>
    <s v="Consumer"/>
    <s v="United States"/>
    <s v="Athens"/>
    <s v="Georgia"/>
    <n v="30605"/>
    <x v="0"/>
    <s v="OFF-LA-10004345"/>
    <x v="1"/>
    <s v="Labels"/>
    <s v="Avery 493"/>
    <n v="14.73"/>
    <n v="3"/>
    <n v="0.2"/>
    <n v="3.24"/>
    <n v="1"/>
    <x v="35"/>
    <n v="2"/>
    <x v="35"/>
  </r>
  <r>
    <n v="4725"/>
    <s v="CA-2017-131968"/>
    <d v="2017-11-11T00:00:00"/>
    <d v="2017-11-15T00:00:00"/>
    <s v="Standard Class"/>
    <s v="LB-16795"/>
    <s v="Laurel Beltran"/>
    <s v="Home Office"/>
    <s v="United States"/>
    <s v="Apopka"/>
    <s v="Florida"/>
    <n v="32712"/>
    <x v="0"/>
    <s v="OFF-BI-10002852"/>
    <x v="1"/>
    <s v="Binders"/>
    <s v="Ibico Standard Transparent Covers"/>
    <n v="9.8879999999999999"/>
    <n v="9"/>
    <n v="0"/>
    <n v="1.19"/>
    <n v="2"/>
    <x v="0"/>
    <n v="4"/>
    <x v="0"/>
  </r>
  <r>
    <n v="4726"/>
    <s v="CA-2017-131968"/>
    <d v="2017-11-11T00:00:00"/>
    <d v="2017-11-15T00:00:00"/>
    <s v="Standard Class"/>
    <s v="LB-16795"/>
    <s v="Laurel Beltran"/>
    <s v="Home Office"/>
    <s v="United States"/>
    <s v="Apopka"/>
    <s v="Florida"/>
    <n v="32712"/>
    <x v="0"/>
    <s v="OFF-AP-10001058"/>
    <x v="1"/>
    <s v="Appliances"/>
    <s v="Sanyo 2.5 Cubic Foot Mid-Size Office Refrigerators"/>
    <n v="671.54399999999998"/>
    <n v="6"/>
    <n v="0"/>
    <n v="47.01"/>
    <n v="2"/>
    <x v="0"/>
    <n v="4"/>
    <x v="0"/>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n v="1117.92"/>
    <n v="5"/>
    <n v="0.1"/>
    <n v="156.51"/>
    <n v="2"/>
    <x v="7"/>
    <n v="4"/>
    <x v="7"/>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n v="275.952"/>
    <n v="10"/>
    <n v="0.3"/>
    <n v="-22.08"/>
    <n v="2"/>
    <x v="7"/>
    <n v="4"/>
    <x v="7"/>
  </r>
  <r>
    <n v="4729"/>
    <s v="CA-2015-123323"/>
    <d v="2015-11-07T00:00:00"/>
    <d v="2015-11-12T00:00:00"/>
    <s v="Standard Class"/>
    <s v="LH-16900"/>
    <s v="Lena Hernandez"/>
    <s v="Consumer"/>
    <s v="United States"/>
    <s v="San Francisco"/>
    <s v="California"/>
    <n v="94110"/>
    <x v="1"/>
    <s v="OFF-BI-10003684"/>
    <x v="1"/>
    <s v="Binders"/>
    <s v="Wilson Jones Legal Size Ring Binders"/>
    <n v="123.14400000000001"/>
    <n v="6"/>
    <n v="0.3"/>
    <n v="-18.47"/>
    <n v="1"/>
    <x v="7"/>
    <n v="4"/>
    <x v="7"/>
  </r>
  <r>
    <n v="4730"/>
    <s v="CA-2017-124681"/>
    <d v="2017-07-18T00:00:00"/>
    <d v="2017-07-23T00:00:00"/>
    <s v="Second Class"/>
    <s v="SV-20935"/>
    <s v="Susan Vittorini"/>
    <s v="Consumer"/>
    <s v="United States"/>
    <s v="Dallas"/>
    <s v="Texas"/>
    <n v="75217"/>
    <x v="2"/>
    <s v="TEC-AC-10000487"/>
    <x v="2"/>
    <s v="Accessories"/>
    <s v="SanDisk Cruzer 4 GB USB Flash Drive"/>
    <n v="15.576000000000001"/>
    <n v="7"/>
    <n v="0.1"/>
    <n v="3.58"/>
    <n v="1"/>
    <x v="16"/>
    <n v="3"/>
    <x v="16"/>
  </r>
  <r>
    <n v="4731"/>
    <s v="US-2016-103996"/>
    <d v="2016-03-29T00:00:00"/>
    <d v="2016-03-31T00:00:00"/>
    <s v="Second Class"/>
    <s v="RB-19435"/>
    <s v="Richard Bierner"/>
    <s v="Consumer"/>
    <s v="United States"/>
    <s v="San Diego"/>
    <s v="California"/>
    <n v="92105"/>
    <x v="1"/>
    <s v="OFF-PA-10001736"/>
    <x v="1"/>
    <s v="Paper"/>
    <s v="Xerox 1880"/>
    <n v="212.64"/>
    <n v="1"/>
    <n v="0"/>
    <n v="23.39"/>
    <n v="4"/>
    <x v="29"/>
    <n v="1"/>
    <x v="29"/>
  </r>
  <r>
    <n v="4732"/>
    <s v="US-2016-103996"/>
    <d v="2016-03-29T00:00:00"/>
    <d v="2016-03-31T00:00:00"/>
    <s v="Second Class"/>
    <s v="RB-19435"/>
    <s v="Richard Bierner"/>
    <s v="Consumer"/>
    <s v="United States"/>
    <s v="San Diego"/>
    <s v="California"/>
    <n v="92105"/>
    <x v="1"/>
    <s v="OFF-PA-10001609"/>
    <x v="1"/>
    <s v="Paper"/>
    <s v="Tops Wirebound Message Log Books"/>
    <n v="9.8699999999999992"/>
    <n v="5"/>
    <n v="0"/>
    <n v="2.17"/>
    <n v="4"/>
    <x v="29"/>
    <n v="1"/>
    <x v="29"/>
  </r>
  <r>
    <n v="4733"/>
    <s v="US-2016-103996"/>
    <d v="2016-03-29T00:00:00"/>
    <d v="2016-03-31T00:00:00"/>
    <s v="Second Class"/>
    <s v="RB-19435"/>
    <s v="Richard Bierner"/>
    <s v="Consumer"/>
    <s v="United States"/>
    <s v="San Diego"/>
    <s v="California"/>
    <n v="92105"/>
    <x v="1"/>
    <s v="TEC-AC-10003116"/>
    <x v="2"/>
    <s v="Accessories"/>
    <s v="Memorex Froggy Flash Drive 8 GB"/>
    <n v="53.25"/>
    <n v="8"/>
    <n v="0.1"/>
    <n v="11.72"/>
    <n v="4"/>
    <x v="29"/>
    <n v="1"/>
    <x v="29"/>
  </r>
  <r>
    <n v="4734"/>
    <s v="US-2016-103996"/>
    <d v="2016-03-29T00:00:00"/>
    <d v="2016-03-31T00:00:00"/>
    <s v="Second Class"/>
    <s v="RB-19435"/>
    <s v="Richard Bierner"/>
    <s v="Consumer"/>
    <s v="United States"/>
    <s v="San Diego"/>
    <s v="California"/>
    <n v="92105"/>
    <x v="1"/>
    <s v="FUR-FU-10004586"/>
    <x v="0"/>
    <s v="Furnishings"/>
    <s v="G.E. Longer-Life Indoor Recessed Floodlight Bulbs"/>
    <n v="19.920000000000002"/>
    <n v="1"/>
    <n v="0"/>
    <n v="5.58"/>
    <n v="4"/>
    <x v="29"/>
    <n v="1"/>
    <x v="29"/>
  </r>
  <r>
    <n v="4735"/>
    <s v="CA-2017-120530"/>
    <d v="2017-04-07T00:00:00"/>
    <d v="2017-04-12T00:00:00"/>
    <s v="Standard Class"/>
    <s v="Dl-13600"/>
    <s v="Dorris liebe"/>
    <s v="Corporate"/>
    <s v="United States"/>
    <s v="New York City"/>
    <s v="New York"/>
    <n v="10035"/>
    <x v="3"/>
    <s v="FUR-CH-10000454"/>
    <x v="0"/>
    <s v="Chairs"/>
    <s v="Hon Deluxe Fabric Upholstered Stacking Chairs, Rounded Back"/>
    <n v="658.74599999999998"/>
    <n v="3"/>
    <n v="0.3"/>
    <n v="-184.45"/>
    <n v="1"/>
    <x v="25"/>
    <n v="2"/>
    <x v="25"/>
  </r>
  <r>
    <n v="4736"/>
    <s v="CA-2016-155054"/>
    <d v="2016-06-13T00:00:00"/>
    <d v="2016-06-19T00:00:00"/>
    <s v="Standard Class"/>
    <s v="PS-19045"/>
    <s v="Penelope Sewall"/>
    <s v="Home Office"/>
    <s v="United States"/>
    <s v="Lewiston"/>
    <s v="Maine"/>
    <n v="4240"/>
    <x v="3"/>
    <s v="OFF-BI-10004970"/>
    <x v="1"/>
    <s v="Binders"/>
    <s v="ACCOHIDE 3-Ring Binder, Blue, 1&quot;"/>
    <n v="8.26"/>
    <n v="4"/>
    <n v="0.2"/>
    <n v="1.24"/>
    <n v="3"/>
    <x v="40"/>
    <n v="2"/>
    <x v="40"/>
  </r>
  <r>
    <n v="4737"/>
    <s v="CA-2016-155054"/>
    <d v="2016-06-13T00:00:00"/>
    <d v="2016-06-19T00:00:00"/>
    <s v="Standard Class"/>
    <s v="PS-19045"/>
    <s v="Penelope Sewall"/>
    <s v="Home Office"/>
    <s v="United States"/>
    <s v="Lewiston"/>
    <s v="Maine"/>
    <n v="4240"/>
    <x v="3"/>
    <s v="OFF-BI-10002824"/>
    <x v="1"/>
    <s v="Binders"/>
    <s v="Recycled Easel Ring Binders"/>
    <n v="29.84"/>
    <n v="7"/>
    <n v="0.1"/>
    <n v="6.86"/>
    <n v="3"/>
    <x v="40"/>
    <n v="2"/>
    <x v="40"/>
  </r>
  <r>
    <n v="4738"/>
    <s v="CA-2016-155054"/>
    <d v="2016-06-13T00:00:00"/>
    <d v="2016-06-19T00:00:00"/>
    <s v="Standard Class"/>
    <s v="PS-19045"/>
    <s v="Penelope Sewall"/>
    <s v="Home Office"/>
    <s v="United States"/>
    <s v="Lewiston"/>
    <s v="Maine"/>
    <n v="4240"/>
    <x v="3"/>
    <s v="TEC-AC-10003657"/>
    <x v="2"/>
    <s v="Accessories"/>
    <s v="Lenovo 17-Key USB Numeric Keypad"/>
    <n v="67.98"/>
    <n v="7"/>
    <n v="0"/>
    <n v="14.96"/>
    <n v="3"/>
    <x v="40"/>
    <n v="2"/>
    <x v="40"/>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n v="61.06"/>
    <n v="7"/>
    <n v="0.3"/>
    <n v="-13.43"/>
    <n v="2"/>
    <x v="36"/>
    <n v="1"/>
    <x v="36"/>
  </r>
  <r>
    <n v="4740"/>
    <s v="CA-2016-105725"/>
    <d v="2016-02-18T00:00:00"/>
    <d v="2016-02-24T00:00:00"/>
    <s v="Standard Class"/>
    <s v="GT-14755"/>
    <s v="Guy Thornton"/>
    <s v="Consumer"/>
    <s v="United States"/>
    <s v="Long Beach"/>
    <s v="California"/>
    <n v="90805"/>
    <x v="1"/>
    <s v="FUR-TA-10001676"/>
    <x v="0"/>
    <s v="Tables"/>
    <s v="Hon 61000 Series Interactive Training Tables"/>
    <n v="35.543999999999997"/>
    <n v="5"/>
    <n v="0"/>
    <n v="3.91"/>
    <n v="2"/>
    <x v="36"/>
    <n v="1"/>
    <x v="36"/>
  </r>
  <r>
    <n v="4741"/>
    <s v="CA-2018-164364"/>
    <d v="2018-11-12T00:00:00"/>
    <d v="2018-11-16T00:00:00"/>
    <s v="Standard Class"/>
    <s v="CS-12355"/>
    <s v="Christine Sundaresam"/>
    <s v="Consumer"/>
    <s v="United States"/>
    <s v="Seattle"/>
    <s v="Washington"/>
    <n v="98115"/>
    <x v="1"/>
    <s v="OFF-LA-10004853"/>
    <x v="1"/>
    <s v="Labels"/>
    <s v="Avery 483"/>
    <n v="9.9600000000000009"/>
    <n v="3"/>
    <n v="0"/>
    <n v="3.29"/>
    <n v="3"/>
    <x v="23"/>
    <n v="4"/>
    <x v="23"/>
  </r>
  <r>
    <n v="4742"/>
    <s v="CA-2018-164364"/>
    <d v="2018-11-12T00:00:00"/>
    <d v="2018-11-16T00:00:00"/>
    <s v="Standard Class"/>
    <s v="CS-12355"/>
    <s v="Christine Sundaresam"/>
    <s v="Consumer"/>
    <s v="United States"/>
    <s v="Seattle"/>
    <s v="Washington"/>
    <n v="98115"/>
    <x v="1"/>
    <s v="OFF-AR-10000315"/>
    <x v="1"/>
    <s v="Art"/>
    <s v="Dixon Ticonderoga Maple Cedar Pencil, #2"/>
    <n v="9.2100000000000009"/>
    <n v="4"/>
    <n v="0.3"/>
    <n v="-1.1100000000000001"/>
    <n v="3"/>
    <x v="23"/>
    <n v="4"/>
    <x v="23"/>
  </r>
  <r>
    <n v="4743"/>
    <s v="CA-2018-164364"/>
    <d v="2018-11-12T00:00:00"/>
    <d v="2018-11-16T00:00:00"/>
    <s v="Standard Class"/>
    <s v="CS-12355"/>
    <s v="Christine Sundaresam"/>
    <s v="Consumer"/>
    <s v="United States"/>
    <s v="Seattle"/>
    <s v="Washington"/>
    <n v="98115"/>
    <x v="1"/>
    <s v="OFF-SU-10000381"/>
    <x v="1"/>
    <s v="Supplies"/>
    <s v="Acme Forged Steel Scissors with Black Enamel Handles"/>
    <n v="27.93"/>
    <n v="7"/>
    <n v="0.1"/>
    <n v="6.98"/>
    <n v="3"/>
    <x v="23"/>
    <n v="4"/>
    <x v="23"/>
  </r>
  <r>
    <n v="4744"/>
    <s v="CA-2018-168123"/>
    <d v="2018-03-05T00:00:00"/>
    <d v="2018-03-05T00:00:00"/>
    <s v="Same Day"/>
    <s v="JD-16060"/>
    <s v="Julia Dunbar"/>
    <s v="Consumer"/>
    <s v="United States"/>
    <s v="Rochester"/>
    <s v="Minnesota"/>
    <n v="55901"/>
    <x v="2"/>
    <s v="OFF-FA-10002763"/>
    <x v="1"/>
    <s v="Fasteners"/>
    <s v="Advantus Map Pennant Flags and Round Head Tacks"/>
    <n v="7.9"/>
    <n v="5"/>
    <n v="0.3"/>
    <n v="-2.5299999999999998"/>
    <n v="4"/>
    <x v="42"/>
    <n v="1"/>
    <x v="42"/>
  </r>
  <r>
    <n v="4745"/>
    <s v="CA-2018-168123"/>
    <d v="2018-03-05T00:00:00"/>
    <d v="2018-03-05T00:00:00"/>
    <s v="Same Day"/>
    <s v="JD-16060"/>
    <s v="Julia Dunbar"/>
    <s v="Consumer"/>
    <s v="United States"/>
    <s v="Rochester"/>
    <s v="Minnesota"/>
    <n v="55901"/>
    <x v="2"/>
    <s v="OFF-ST-10000877"/>
    <x v="1"/>
    <s v="Storage"/>
    <s v="Recycled Steel Personal File for Standard File Folders"/>
    <n v="221.16"/>
    <n v="5"/>
    <n v="0.2"/>
    <n v="53.08"/>
    <n v="4"/>
    <x v="42"/>
    <n v="1"/>
    <x v="42"/>
  </r>
  <r>
    <n v="4746"/>
    <s v="CA-2018-168123"/>
    <d v="2018-03-05T00:00:00"/>
    <d v="2018-03-05T00:00:00"/>
    <s v="Same Day"/>
    <s v="JD-16060"/>
    <s v="Julia Dunbar"/>
    <s v="Consumer"/>
    <s v="United States"/>
    <s v="Rochester"/>
    <s v="Minnesota"/>
    <n v="55901"/>
    <x v="2"/>
    <s v="OFF-BI-10001071"/>
    <x v="1"/>
    <s v="Binders"/>
    <s v="GBC ProClick Punch Binding System"/>
    <n v="127.96"/>
    <n v="9"/>
    <n v="0.1"/>
    <n v="28.15"/>
    <n v="4"/>
    <x v="42"/>
    <n v="1"/>
    <x v="42"/>
  </r>
  <r>
    <n v="4747"/>
    <s v="CA-2018-168123"/>
    <d v="2018-03-05T00:00:00"/>
    <d v="2018-03-05T00:00:00"/>
    <s v="Same Day"/>
    <s v="JD-16060"/>
    <s v="Julia Dunbar"/>
    <s v="Consumer"/>
    <s v="United States"/>
    <s v="Rochester"/>
    <s v="Minnesota"/>
    <n v="55901"/>
    <x v="2"/>
    <s v="OFF-BI-10001097"/>
    <x v="1"/>
    <s v="Binders"/>
    <s v="Avery Hole Reinforcements"/>
    <n v="18.690000000000001"/>
    <n v="5"/>
    <n v="0"/>
    <n v="3.55"/>
    <n v="4"/>
    <x v="42"/>
    <n v="1"/>
    <x v="42"/>
  </r>
  <r>
    <n v="4748"/>
    <s v="CA-2017-120005"/>
    <d v="2017-03-03T00:00:00"/>
    <d v="2017-03-03T00:00:00"/>
    <s v="Same Day"/>
    <s v="TS-21160"/>
    <s v="Theresa Swint"/>
    <s v="Corporate"/>
    <s v="United States"/>
    <s v="San Francisco"/>
    <s v="California"/>
    <n v="94110"/>
    <x v="1"/>
    <s v="OFF-SU-10004782"/>
    <x v="1"/>
    <s v="Supplies"/>
    <s v="Elite 5&quot; Scissors"/>
    <n v="25.35"/>
    <n v="1"/>
    <n v="0.2"/>
    <n v="8.6199999999999992"/>
    <n v="2"/>
    <x v="17"/>
    <n v="1"/>
    <x v="17"/>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n v="9"/>
    <n v="0.1"/>
    <n v="2.82"/>
    <n v="2"/>
    <x v="17"/>
    <n v="1"/>
    <x v="17"/>
  </r>
  <r>
    <n v="4750"/>
    <s v="CA-2017-123526"/>
    <d v="2017-12-24T00:00:00"/>
    <d v="2017-12-25T00:00:00"/>
    <s v="First Class"/>
    <s v="BV-11245"/>
    <s v="Benjamin Venier"/>
    <s v="Corporate"/>
    <s v="United States"/>
    <s v="Seattle"/>
    <s v="Washington"/>
    <n v="98103"/>
    <x v="1"/>
    <s v="OFF-PA-10002986"/>
    <x v="1"/>
    <s v="Paper"/>
    <s v="Xerox 1898"/>
    <n v="33.4"/>
    <n v="4"/>
    <n v="0.3"/>
    <n v="-5.68"/>
    <n v="1"/>
    <x v="5"/>
    <n v="4"/>
    <x v="5"/>
  </r>
  <r>
    <n v="4751"/>
    <s v="CA-2017-127649"/>
    <d v="2017-10-07T00:00:00"/>
    <d v="2017-10-09T00:00:00"/>
    <s v="First Class"/>
    <s v="DL-13495"/>
    <s v="Dionis Lloyd"/>
    <s v="Corporate"/>
    <s v="United States"/>
    <s v="Spokane"/>
    <s v="Washington"/>
    <n v="99207"/>
    <x v="1"/>
    <s v="TEC-MA-10001972"/>
    <x v="2"/>
    <s v="Machines"/>
    <s v="Okidata C331dn Printer"/>
    <n v="837.6"/>
    <n v="3"/>
    <n v="0.2"/>
    <n v="125.64"/>
    <n v="1"/>
    <x v="32"/>
    <n v="4"/>
    <x v="32"/>
  </r>
  <r>
    <n v="4752"/>
    <s v="CA-2017-159989"/>
    <d v="2017-12-09T00:00:00"/>
    <d v="2017-12-13T00:00:00"/>
    <s v="Standard Class"/>
    <s v="EB-13870"/>
    <s v="Emily Burns"/>
    <s v="Consumer"/>
    <s v="United States"/>
    <s v="Franklin"/>
    <s v="Tennessee"/>
    <n v="37064"/>
    <x v="0"/>
    <s v="TEC-PH-10000169"/>
    <x v="2"/>
    <s v="Phones"/>
    <s v="ARKON Windshield Dashboard Air Vent Car Mount Holder"/>
    <n v="40.68"/>
    <n v="3"/>
    <n v="0"/>
    <n v="6.51"/>
    <n v="1"/>
    <x v="5"/>
    <n v="4"/>
    <x v="5"/>
  </r>
  <r>
    <n v="4753"/>
    <s v="CA-2018-103499"/>
    <d v="2018-11-20T00:00:00"/>
    <d v="2018-11-24T00:00:00"/>
    <s v="Standard Class"/>
    <s v="ES-14020"/>
    <s v="Erica Smith"/>
    <s v="Consumer"/>
    <s v="United States"/>
    <s v="Jackson"/>
    <s v="Tennessee"/>
    <n v="38301"/>
    <x v="0"/>
    <s v="FUR-CH-10001482"/>
    <x v="0"/>
    <s v="Chairs"/>
    <s v="Office Star - Mesh Screen back chair with Vinyl seat"/>
    <n v="209.56800000000001"/>
    <n v="5"/>
    <n v="0"/>
    <n v="12.57"/>
    <n v="1"/>
    <x v="23"/>
    <n v="4"/>
    <x v="23"/>
  </r>
  <r>
    <n v="4754"/>
    <s v="US-2016-167220"/>
    <d v="2016-12-12T00:00:00"/>
    <d v="2016-12-16T00:00:00"/>
    <s v="Standard Class"/>
    <s v="JB-15925"/>
    <s v="Joni Blumstein"/>
    <s v="Consumer"/>
    <s v="United States"/>
    <s v="Austin"/>
    <s v="Texas"/>
    <n v="78745"/>
    <x v="2"/>
    <s v="TEC-AC-10002018"/>
    <x v="2"/>
    <s v="Accessories"/>
    <s v="AmazonBasics 3-Button USB Wired Mouse"/>
    <n v="22.367999999999999"/>
    <n v="1"/>
    <n v="0.2"/>
    <n v="5.37"/>
    <n v="1"/>
    <x v="14"/>
    <n v="4"/>
    <x v="14"/>
  </r>
  <r>
    <n v="4755"/>
    <s v="CA-2018-126354"/>
    <d v="2018-02-03T00:00:00"/>
    <d v="2018-02-08T00:00:00"/>
    <s v="Standard Class"/>
    <s v="SC-20380"/>
    <s v="Shahid Collister"/>
    <s v="Consumer"/>
    <s v="United States"/>
    <s v="Pembroke Pines"/>
    <s v="Florida"/>
    <n v="33024"/>
    <x v="0"/>
    <s v="OFF-BI-10000301"/>
    <x v="1"/>
    <s v="Binders"/>
    <s v="GBC Instant Report Kit"/>
    <n v="3.8820000000000001"/>
    <n v="2"/>
    <n v="0.1"/>
    <n v="0.43"/>
    <n v="2"/>
    <x v="31"/>
    <n v="1"/>
    <x v="31"/>
  </r>
  <r>
    <n v="4756"/>
    <s v="CA-2018-126354"/>
    <d v="2018-02-03T00:00:00"/>
    <d v="2018-02-08T00:00:00"/>
    <s v="Standard Class"/>
    <s v="SC-20380"/>
    <s v="Shahid Collister"/>
    <s v="Consumer"/>
    <s v="United States"/>
    <s v="Pembroke Pines"/>
    <s v="Florida"/>
    <n v="33024"/>
    <x v="0"/>
    <s v="OFF-PA-10004381"/>
    <x v="1"/>
    <s v="Paper"/>
    <s v="14-7/8 x 11 Blue Bar Computer Printout Paper"/>
    <n v="115.29600000000001"/>
    <n v="9"/>
    <n v="0"/>
    <n v="39.200000000000003"/>
    <n v="2"/>
    <x v="31"/>
    <n v="1"/>
    <x v="31"/>
  </r>
  <r>
    <n v="4757"/>
    <s v="CA-2018-169817"/>
    <d v="2018-09-21T00:00:00"/>
    <d v="2018-09-25T00:00:00"/>
    <s v="Standard Class"/>
    <s v="EB-13870"/>
    <s v="Emily Burns"/>
    <s v="Consumer"/>
    <s v="United States"/>
    <s v="Philadelphia"/>
    <s v="Pennsylvania"/>
    <n v="19143"/>
    <x v="3"/>
    <s v="OFF-BI-10004141"/>
    <x v="1"/>
    <s v="Binders"/>
    <s v="Insertable Tab Indexes For Data Binders"/>
    <n v="1.9079999999999999"/>
    <n v="10"/>
    <n v="0.2"/>
    <n v="0.65"/>
    <n v="1"/>
    <x v="15"/>
    <n v="3"/>
    <x v="15"/>
  </r>
  <r>
    <n v="4758"/>
    <s v="US-2018-144582"/>
    <d v="2018-04-30T00:00:00"/>
    <d v="2018-05-05T00:00:00"/>
    <s v="Standard Class"/>
    <s v="TC-21475"/>
    <s v="Tony Chapman"/>
    <s v="Home Office"/>
    <s v="United States"/>
    <s v="Danville"/>
    <s v="Illinois"/>
    <n v="61832"/>
    <x v="2"/>
    <s v="OFF-BI-10001575"/>
    <x v="1"/>
    <s v="Binders"/>
    <s v="GBC Linen Binding Covers"/>
    <n v="43.372"/>
    <n v="2"/>
    <n v="0"/>
    <n v="6.51"/>
    <n v="1"/>
    <x v="4"/>
    <n v="2"/>
    <x v="4"/>
  </r>
  <r>
    <n v="4759"/>
    <s v="CA-2015-121573"/>
    <d v="2015-11-03T00:00:00"/>
    <d v="2015-11-07T00:00:00"/>
    <s v="Standard Class"/>
    <s v="SG-20605"/>
    <s v="Speros Goranitis"/>
    <s v="Consumer"/>
    <s v="United States"/>
    <s v="New York City"/>
    <s v="New York"/>
    <n v="10009"/>
    <x v="3"/>
    <s v="TEC-PH-10000984"/>
    <x v="2"/>
    <s v="Phones"/>
    <s v="Panasonic KX-TG9471B"/>
    <n v="783.96"/>
    <n v="6"/>
    <n v="0"/>
    <n v="117.59"/>
    <n v="3"/>
    <x v="7"/>
    <n v="4"/>
    <x v="7"/>
  </r>
  <r>
    <n v="4760"/>
    <s v="CA-2015-121573"/>
    <d v="2015-11-03T00:00:00"/>
    <d v="2015-11-07T00:00:00"/>
    <s v="Standard Class"/>
    <s v="SG-20605"/>
    <s v="Speros Goranitis"/>
    <s v="Consumer"/>
    <s v="United States"/>
    <s v="New York City"/>
    <s v="New York"/>
    <n v="10009"/>
    <x v="3"/>
    <s v="OFF-BI-10000666"/>
    <x v="1"/>
    <s v="Binders"/>
    <s v="Surelock Post Binders"/>
    <n v="48.896000000000001"/>
    <n v="8"/>
    <n v="0.3"/>
    <n v="-10.27"/>
    <n v="3"/>
    <x v="7"/>
    <n v="4"/>
    <x v="7"/>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n v="7.8559999999999999"/>
    <n v="2"/>
    <n v="0"/>
    <n v="2.44"/>
    <n v="3"/>
    <x v="7"/>
    <n v="4"/>
    <x v="7"/>
  </r>
  <r>
    <n v="4762"/>
    <s v="CA-2017-117660"/>
    <d v="2017-12-30T00:00:00"/>
    <d v="2018-01-04T00:00:00"/>
    <s v="Standard Class"/>
    <s v="BM-11785"/>
    <s v="Bryan Mills"/>
    <s v="Consumer"/>
    <s v="United States"/>
    <s v="Columbus"/>
    <s v="Ohio"/>
    <n v="43229"/>
    <x v="3"/>
    <s v="OFF-LA-10003720"/>
    <x v="1"/>
    <s v="Labels"/>
    <s v="Avery 487"/>
    <n v="5.9039999999999999"/>
    <n v="9"/>
    <n v="0.1"/>
    <n v="0.41"/>
    <n v="2"/>
    <x v="5"/>
    <n v="4"/>
    <x v="5"/>
  </r>
  <r>
    <n v="4763"/>
    <s v="CA-2017-117660"/>
    <d v="2017-12-30T00:00:00"/>
    <d v="2018-01-04T00:00:00"/>
    <s v="Standard Class"/>
    <s v="BM-11785"/>
    <s v="Bryan Mills"/>
    <s v="Consumer"/>
    <s v="United States"/>
    <s v="Columbus"/>
    <s v="Ohio"/>
    <n v="43229"/>
    <x v="3"/>
    <s v="OFF-SU-10001664"/>
    <x v="1"/>
    <s v="Supplies"/>
    <s v="Acme Office Executive Series Stainless Steel Trimmers"/>
    <n v="13.712"/>
    <n v="1"/>
    <n v="0.3"/>
    <n v="-3.43"/>
    <n v="2"/>
    <x v="5"/>
    <n v="4"/>
    <x v="5"/>
  </r>
  <r>
    <n v="4764"/>
    <s v="CA-2015-112851"/>
    <d v="2015-09-17T00:00:00"/>
    <d v="2015-09-21T00:00:00"/>
    <s v="Standard Class"/>
    <s v="NR-18550"/>
    <s v="Nick Radford"/>
    <s v="Consumer"/>
    <s v="United States"/>
    <s v="Chula Vista"/>
    <s v="California"/>
    <n v="91911"/>
    <x v="1"/>
    <s v="OFF-EN-10001453"/>
    <x v="1"/>
    <s v="Envelopes"/>
    <s v="Tyvek Interoffice Envelopes, 9 1/2&quot; x 12 1/2&quot;, 100/Box"/>
    <n v="182.94"/>
    <n v="7"/>
    <n v="0.3"/>
    <n v="-27.44"/>
    <n v="1"/>
    <x v="30"/>
    <n v="3"/>
    <x v="30"/>
  </r>
  <r>
    <n v="4765"/>
    <s v="CA-2018-123701"/>
    <d v="2018-11-24T00:00:00"/>
    <d v="2018-11-27T00:00:00"/>
    <s v="First Class"/>
    <s v="PG-18820"/>
    <s v="Patrick Gardner"/>
    <s v="Consumer"/>
    <s v="United States"/>
    <s v="San Francisco"/>
    <s v="California"/>
    <n v="94110"/>
    <x v="1"/>
    <s v="OFF-AR-10001860"/>
    <x v="1"/>
    <s v="Art"/>
    <s v="BIC Liqua Brite Liner"/>
    <n v="27.76"/>
    <n v="3"/>
    <n v="0.3"/>
    <n v="-5.55"/>
    <n v="1"/>
    <x v="23"/>
    <n v="4"/>
    <x v="23"/>
  </r>
  <r>
    <n v="4766"/>
    <s v="CA-2016-118227"/>
    <d v="2016-04-24T00:00:00"/>
    <d v="2016-04-28T00:00:00"/>
    <s v="Standard Class"/>
    <s v="DB-13270"/>
    <s v="Deborah Brumfield"/>
    <s v="Home Office"/>
    <s v="United States"/>
    <s v="New York City"/>
    <s v="New York"/>
    <n v="10009"/>
    <x v="3"/>
    <s v="OFF-AR-10001044"/>
    <x v="1"/>
    <s v="Art"/>
    <s v="BOSTON Ranger #55 Pencil Sharpener, Black"/>
    <n v="25.99"/>
    <n v="7"/>
    <n v="0.1"/>
    <n v="2.86"/>
    <n v="1"/>
    <x v="19"/>
    <n v="2"/>
    <x v="19"/>
  </r>
  <r>
    <n v="4767"/>
    <s v="CA-2016-123155"/>
    <d v="2016-03-09T00:00:00"/>
    <d v="2016-03-12T00:00:00"/>
    <s v="First Class"/>
    <s v="NS-18640"/>
    <s v="Noel Staavos"/>
    <s v="Corporate"/>
    <s v="United States"/>
    <s v="San Antonio"/>
    <s v="Texas"/>
    <n v="78207"/>
    <x v="2"/>
    <s v="TEC-AC-10002473"/>
    <x v="2"/>
    <s v="Accessories"/>
    <s v="Maxell 4.7GB DVD-R"/>
    <n v="113.52"/>
    <n v="7"/>
    <n v="0"/>
    <n v="20.43"/>
    <n v="2"/>
    <x v="29"/>
    <n v="1"/>
    <x v="29"/>
  </r>
  <r>
    <n v="4768"/>
    <s v="CA-2016-123155"/>
    <d v="2016-03-09T00:00:00"/>
    <d v="2016-03-12T00:00:00"/>
    <s v="First Class"/>
    <s v="NS-18640"/>
    <s v="Noel Staavos"/>
    <s v="Corporate"/>
    <s v="United States"/>
    <s v="San Antonio"/>
    <s v="Texas"/>
    <n v="78207"/>
    <x v="2"/>
    <s v="TEC-PH-10001809"/>
    <x v="2"/>
    <s v="Phones"/>
    <s v="Panasonic KX T7736-B Digital phone"/>
    <n v="359.88"/>
    <n v="5"/>
    <n v="0.3"/>
    <n v="-57.58"/>
    <n v="2"/>
    <x v="29"/>
    <n v="1"/>
    <x v="29"/>
  </r>
  <r>
    <n v="4769"/>
    <s v="CA-2018-158883"/>
    <d v="2018-06-02T00:00:00"/>
    <d v="2018-06-03T00:00:00"/>
    <s v="Same Day"/>
    <s v="CS-11860"/>
    <s v="Cari Schnelling"/>
    <s v="Consumer"/>
    <s v="United States"/>
    <s v="Jacksonville"/>
    <s v="North Carolina"/>
    <n v="28540"/>
    <x v="0"/>
    <s v="OFF-PA-10004733"/>
    <x v="1"/>
    <s v="Paper"/>
    <s v="Things To Do Today Spiral Book"/>
    <n v="25.344000000000001"/>
    <n v="1"/>
    <n v="0"/>
    <n v="8.36"/>
    <n v="1"/>
    <x v="27"/>
    <n v="2"/>
    <x v="27"/>
  </r>
  <r>
    <n v="4770"/>
    <s v="US-2017-114888"/>
    <d v="2017-09-19T00:00:00"/>
    <d v="2017-09-24T00:00:00"/>
    <s v="Second Class"/>
    <s v="CC-12430"/>
    <s v="Chuck Clark"/>
    <s v="Home Office"/>
    <s v="United States"/>
    <s v="San Francisco"/>
    <s v="California"/>
    <n v="94109"/>
    <x v="1"/>
    <s v="OFF-BI-10003355"/>
    <x v="1"/>
    <s v="Binders"/>
    <s v="Cardinal Holdit Business Card Pockets"/>
    <n v="11.952"/>
    <n v="5"/>
    <n v="0.3"/>
    <n v="-1.2"/>
    <n v="2"/>
    <x v="21"/>
    <n v="3"/>
    <x v="21"/>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n v="6.24"/>
    <n v="1"/>
    <n v="0"/>
    <n v="1.93"/>
    <n v="2"/>
    <x v="21"/>
    <n v="3"/>
    <x v="21"/>
  </r>
  <r>
    <n v="4772"/>
    <s v="US-2015-167262"/>
    <d v="2015-10-31T00:00:00"/>
    <d v="2015-11-03T00:00:00"/>
    <s v="Second Class"/>
    <s v="AC-10450"/>
    <s v="Amy Cox"/>
    <s v="Consumer"/>
    <s v="United States"/>
    <s v="Avondale"/>
    <s v="Arizona"/>
    <n v="85323"/>
    <x v="1"/>
    <s v="TEC-PH-10000486"/>
    <x v="2"/>
    <s v="Phones"/>
    <s v="Plantronics HL10 Handset Lifter"/>
    <n v="742.33600000000001"/>
    <n v="2"/>
    <n v="0"/>
    <n v="81.66"/>
    <n v="1"/>
    <x v="18"/>
    <n v="4"/>
    <x v="18"/>
  </r>
  <r>
    <n v="4773"/>
    <s v="CA-2018-119746"/>
    <d v="2018-11-23T00:00:00"/>
    <d v="2018-11-27T00:00:00"/>
    <s v="Standard Class"/>
    <s v="CM-12385"/>
    <s v="Christopher Martinez"/>
    <s v="Consumer"/>
    <s v="United States"/>
    <s v="Chicago"/>
    <s v="Illinois"/>
    <n v="60610"/>
    <x v="2"/>
    <s v="FUR-FU-10004909"/>
    <x v="0"/>
    <s v="Furnishings"/>
    <s v="Contemporary Wood/Metal Frame"/>
    <n v="6.4640000000000004"/>
    <n v="2"/>
    <n v="0.3"/>
    <n v="-1.68"/>
    <n v="3"/>
    <x v="23"/>
    <n v="4"/>
    <x v="23"/>
  </r>
  <r>
    <n v="4774"/>
    <s v="CA-2018-119746"/>
    <d v="2018-11-23T00:00:00"/>
    <d v="2018-11-27T00:00:00"/>
    <s v="Standard Class"/>
    <s v="CM-12385"/>
    <s v="Christopher Martinez"/>
    <s v="Consumer"/>
    <s v="United States"/>
    <s v="Chicago"/>
    <s v="Illinois"/>
    <n v="60610"/>
    <x v="2"/>
    <s v="OFF-LA-10001613"/>
    <x v="1"/>
    <s v="Labels"/>
    <s v="Avery File Folder Labels"/>
    <n v="11.52"/>
    <n v="5"/>
    <n v="0.3"/>
    <n v="-1.04"/>
    <n v="3"/>
    <x v="23"/>
    <n v="4"/>
    <x v="23"/>
  </r>
  <r>
    <n v="4775"/>
    <s v="CA-2018-119746"/>
    <d v="2018-11-23T00:00:00"/>
    <d v="2018-11-27T00:00:00"/>
    <s v="Standard Class"/>
    <s v="CM-12385"/>
    <s v="Christopher Martinez"/>
    <s v="Consumer"/>
    <s v="United States"/>
    <s v="Chicago"/>
    <s v="Illinois"/>
    <n v="60610"/>
    <x v="2"/>
    <s v="TEC-PH-10004447"/>
    <x v="2"/>
    <s v="Phones"/>
    <s v="Toshiba IPT2010-SD IPÂ Telephone"/>
    <n v="222.38399999999999"/>
    <n v="9"/>
    <n v="0"/>
    <n v="55.6"/>
    <n v="3"/>
    <x v="23"/>
    <n v="4"/>
    <x v="23"/>
  </r>
  <r>
    <n v="4776"/>
    <s v="CA-2018-108091"/>
    <d v="2018-11-16T00:00:00"/>
    <d v="2018-11-21T00:00:00"/>
    <s v="Standard Class"/>
    <s v="EK-13795"/>
    <s v="Eileen Kiefer"/>
    <s v="Home Office"/>
    <s v="United States"/>
    <s v="Escondido"/>
    <s v="California"/>
    <n v="92025"/>
    <x v="1"/>
    <s v="OFF-AR-10000255"/>
    <x v="1"/>
    <s v="Art"/>
    <s v="Newell 328"/>
    <n v="23.36"/>
    <n v="8"/>
    <n v="0.2"/>
    <n v="8.18"/>
    <n v="1"/>
    <x v="23"/>
    <n v="4"/>
    <x v="23"/>
  </r>
  <r>
    <n v="4777"/>
    <s v="CA-2017-101630"/>
    <d v="2017-02-19T00:00:00"/>
    <d v="2017-02-23T00:00:00"/>
    <s v="Second Class"/>
    <s v="CK-12760"/>
    <s v="Cyma Kinney"/>
    <s v="Corporate"/>
    <s v="United States"/>
    <s v="Long Beach"/>
    <s v="New York"/>
    <n v="11561"/>
    <x v="3"/>
    <s v="OFF-LA-10004425"/>
    <x v="1"/>
    <s v="Labels"/>
    <s v="Staple-on labels"/>
    <n v="8.67"/>
    <n v="8"/>
    <n v="0"/>
    <n v="1.3"/>
    <n v="2"/>
    <x v="47"/>
    <n v="1"/>
    <x v="47"/>
  </r>
  <r>
    <n v="4778"/>
    <s v="CA-2017-101630"/>
    <d v="2017-02-19T00:00:00"/>
    <d v="2017-02-23T00:00:00"/>
    <s v="Second Class"/>
    <s v="CK-12760"/>
    <s v="Cyma Kinney"/>
    <s v="Corporate"/>
    <s v="United States"/>
    <s v="Long Beach"/>
    <s v="New York"/>
    <n v="11561"/>
    <x v="3"/>
    <s v="OFF-SU-10001664"/>
    <x v="1"/>
    <s v="Supplies"/>
    <s v="Acme Office Executive Series Stainless Steel Trimmers"/>
    <n v="25.71"/>
    <n v="10"/>
    <n v="0.3"/>
    <n v="-9"/>
    <n v="2"/>
    <x v="47"/>
    <n v="1"/>
    <x v="47"/>
  </r>
  <r>
    <n v="4779"/>
    <s v="CA-2018-132346"/>
    <d v="2018-11-07T00:00:00"/>
    <d v="2018-11-11T00:00:00"/>
    <s v="Standard Class"/>
    <s v="PK-19075"/>
    <s v="Pete Kriz"/>
    <s v="Consumer"/>
    <s v="United States"/>
    <s v="Newark"/>
    <s v="Delaware"/>
    <n v="19711"/>
    <x v="3"/>
    <s v="OFF-AP-10000696"/>
    <x v="1"/>
    <s v="Appliances"/>
    <s v="Holmes Odor Grabber"/>
    <n v="100.94"/>
    <n v="3"/>
    <n v="0"/>
    <n v="14.13"/>
    <n v="1"/>
    <x v="23"/>
    <n v="4"/>
    <x v="23"/>
  </r>
  <r>
    <n v="4780"/>
    <s v="CA-2015-150301"/>
    <d v="2015-07-08T00:00:00"/>
    <d v="2015-07-10T00:00:00"/>
    <s v="First Class"/>
    <s v="MH-18025"/>
    <s v="Michelle Huthwaite"/>
    <s v="Consumer"/>
    <s v="United States"/>
    <s v="Buffalo"/>
    <s v="New York"/>
    <n v="14215"/>
    <x v="3"/>
    <s v="FUR-CH-10002647"/>
    <x v="0"/>
    <s v="Chairs"/>
    <s v="Situations Contoured Folding Chairs, 4/Set"/>
    <n v="63.881999999999998"/>
    <n v="8"/>
    <n v="0"/>
    <n v="7.03"/>
    <n v="1"/>
    <x v="39"/>
    <n v="3"/>
    <x v="39"/>
  </r>
  <r>
    <n v="4781"/>
    <s v="CA-2015-159310"/>
    <d v="2015-11-07T00:00:00"/>
    <d v="2015-11-12T00:00:00"/>
    <s v="Standard Class"/>
    <s v="SC-20725"/>
    <s v="Steven Cartwright"/>
    <s v="Consumer"/>
    <s v="United States"/>
    <s v="Houston"/>
    <s v="Texas"/>
    <n v="77070"/>
    <x v="2"/>
    <s v="FUR-CH-10002758"/>
    <x v="0"/>
    <s v="Chairs"/>
    <s v="Hon Deluxe Fabric Upholstered Stacking Chairs, Squared Back"/>
    <n v="683.14400000000001"/>
    <n v="7"/>
    <n v="0.1"/>
    <n v="102.47"/>
    <n v="3"/>
    <x v="7"/>
    <n v="4"/>
    <x v="7"/>
  </r>
  <r>
    <n v="4782"/>
    <s v="CA-2015-159310"/>
    <d v="2015-11-07T00:00:00"/>
    <d v="2015-11-12T00:00:00"/>
    <s v="Standard Class"/>
    <s v="SC-20725"/>
    <s v="Steven Cartwright"/>
    <s v="Consumer"/>
    <s v="United States"/>
    <s v="Houston"/>
    <s v="Texas"/>
    <n v="77070"/>
    <x v="2"/>
    <s v="OFF-BI-10000201"/>
    <x v="1"/>
    <s v="Binders"/>
    <s v="Avery Triangle Shaped Sheet Lifters, Black, 2/Pack"/>
    <n v="1.476"/>
    <n v="3"/>
    <n v="0.2"/>
    <n v="0.09"/>
    <n v="3"/>
    <x v="7"/>
    <n v="4"/>
    <x v="7"/>
  </r>
  <r>
    <n v="4783"/>
    <s v="CA-2015-159310"/>
    <d v="2015-11-07T00:00:00"/>
    <d v="2015-11-12T00:00:00"/>
    <s v="Standard Class"/>
    <s v="SC-20725"/>
    <s v="Steven Cartwright"/>
    <s v="Consumer"/>
    <s v="United States"/>
    <s v="Houston"/>
    <s v="Texas"/>
    <n v="77070"/>
    <x v="2"/>
    <s v="OFF-SU-10004115"/>
    <x v="1"/>
    <s v="Supplies"/>
    <s v="Acme Stainless Steel Office Snips"/>
    <n v="40.712000000000003"/>
    <n v="2"/>
    <n v="0.3"/>
    <n v="-13.03"/>
    <n v="3"/>
    <x v="7"/>
    <n v="4"/>
    <x v="7"/>
  </r>
  <r>
    <n v="4784"/>
    <s v="US-2018-147984"/>
    <d v="2018-01-28T00:00:00"/>
    <d v="2018-02-01T00:00:00"/>
    <s v="Standard Class"/>
    <s v="GB-14575"/>
    <s v="Giulietta Baptist"/>
    <s v="Consumer"/>
    <s v="United States"/>
    <s v="Wichita"/>
    <s v="Kansas"/>
    <n v="67212"/>
    <x v="2"/>
    <s v="OFF-PA-10000806"/>
    <x v="1"/>
    <s v="Paper"/>
    <s v="Xerox 1934"/>
    <n v="279.89999999999998"/>
    <n v="10"/>
    <n v="0"/>
    <n v="50.38"/>
    <n v="1"/>
    <x v="44"/>
    <n v="1"/>
    <x v="44"/>
  </r>
  <r>
    <n v="4785"/>
    <s v="CA-2016-104346"/>
    <d v="2016-12-11T00:00:00"/>
    <d v="2016-12-16T00:00:00"/>
    <s v="Standard Class"/>
    <s v="IM-15070"/>
    <s v="Irene Maddox"/>
    <s v="Consumer"/>
    <s v="United States"/>
    <s v="Colorado Springs"/>
    <s v="Colorado"/>
    <n v="80906"/>
    <x v="1"/>
    <s v="OFF-AR-10001473"/>
    <x v="1"/>
    <s v="Art"/>
    <s v="Newell 313"/>
    <n v="13.12"/>
    <n v="6"/>
    <n v="0"/>
    <n v="3.54"/>
    <n v="9"/>
    <x v="14"/>
    <n v="4"/>
    <x v="14"/>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n v="69.575999999999993"/>
    <n v="1"/>
    <n v="0"/>
    <n v="11.13"/>
    <n v="9"/>
    <x v="14"/>
    <n v="4"/>
    <x v="14"/>
  </r>
  <r>
    <n v="4787"/>
    <s v="CA-2016-104346"/>
    <d v="2016-12-11T00:00:00"/>
    <d v="2016-12-16T00:00:00"/>
    <s v="Standard Class"/>
    <s v="IM-15070"/>
    <s v="Irene Maddox"/>
    <s v="Consumer"/>
    <s v="United States"/>
    <s v="Colorado Springs"/>
    <s v="Colorado"/>
    <n v="80906"/>
    <x v="1"/>
    <s v="OFF-AR-10001545"/>
    <x v="1"/>
    <s v="Art"/>
    <s v="Newell 326"/>
    <n v="4.2240000000000002"/>
    <n v="8"/>
    <n v="0.2"/>
    <n v="1.1399999999999999"/>
    <n v="9"/>
    <x v="14"/>
    <n v="4"/>
    <x v="14"/>
  </r>
  <r>
    <n v="4788"/>
    <s v="CA-2016-104346"/>
    <d v="2016-12-11T00:00:00"/>
    <d v="2016-12-16T00:00:00"/>
    <s v="Standard Class"/>
    <s v="IM-15070"/>
    <s v="Irene Maddox"/>
    <s v="Consumer"/>
    <s v="United States"/>
    <s v="Colorado Springs"/>
    <s v="Colorado"/>
    <n v="80906"/>
    <x v="1"/>
    <s v="TEC-AC-10004396"/>
    <x v="2"/>
    <s v="Accessories"/>
    <s v="Logitech Keyboard K120"/>
    <n v="58.08"/>
    <n v="1"/>
    <n v="0.1"/>
    <n v="13.94"/>
    <n v="9"/>
    <x v="14"/>
    <n v="4"/>
    <x v="14"/>
  </r>
  <r>
    <n v="4789"/>
    <s v="CA-2016-104346"/>
    <d v="2016-12-11T00:00:00"/>
    <d v="2016-12-16T00:00:00"/>
    <s v="Standard Class"/>
    <s v="IM-15070"/>
    <s v="Irene Maddox"/>
    <s v="Consumer"/>
    <s v="United States"/>
    <s v="Colorado Springs"/>
    <s v="Colorado"/>
    <n v="80906"/>
    <x v="1"/>
    <s v="FUR-FU-10002456"/>
    <x v="0"/>
    <s v="Furnishings"/>
    <s v="Master Caster Door Stop, Large Neon Orange"/>
    <n v="52.415999999999997"/>
    <n v="10"/>
    <n v="0"/>
    <n v="7.86"/>
    <n v="9"/>
    <x v="14"/>
    <n v="4"/>
    <x v="14"/>
  </r>
  <r>
    <n v="4790"/>
    <s v="CA-2016-104346"/>
    <d v="2016-12-11T00:00:00"/>
    <d v="2016-12-16T00:00:00"/>
    <s v="Standard Class"/>
    <s v="IM-15070"/>
    <s v="Irene Maddox"/>
    <s v="Consumer"/>
    <s v="United States"/>
    <s v="Colorado Springs"/>
    <s v="Colorado"/>
    <n v="80906"/>
    <x v="1"/>
    <s v="FUR-FU-10001473"/>
    <x v="0"/>
    <s v="Furnishings"/>
    <s v="DAX Wood Document Frame"/>
    <n v="54.92"/>
    <n v="8"/>
    <n v="0"/>
    <n v="9.34"/>
    <n v="9"/>
    <x v="14"/>
    <n v="4"/>
    <x v="14"/>
  </r>
  <r>
    <n v="4791"/>
    <s v="CA-2016-104346"/>
    <d v="2016-12-11T00:00:00"/>
    <d v="2016-12-16T00:00:00"/>
    <s v="Standard Class"/>
    <s v="IM-15070"/>
    <s v="Irene Maddox"/>
    <s v="Consumer"/>
    <s v="United States"/>
    <s v="Colorado Springs"/>
    <s v="Colorado"/>
    <n v="80906"/>
    <x v="1"/>
    <s v="FUR-TA-10000849"/>
    <x v="0"/>
    <s v="Tables"/>
    <s v="Bevis Rectangular Conference Tables"/>
    <n v="364.95"/>
    <n v="10"/>
    <n v="0.3"/>
    <n v="-32.85"/>
    <n v="9"/>
    <x v="14"/>
    <n v="4"/>
    <x v="14"/>
  </r>
  <r>
    <n v="4792"/>
    <s v="CA-2016-104346"/>
    <d v="2016-12-11T00:00:00"/>
    <d v="2016-12-16T00:00:00"/>
    <s v="Standard Class"/>
    <s v="IM-15070"/>
    <s v="Irene Maddox"/>
    <s v="Consumer"/>
    <s v="United States"/>
    <s v="Colorado Springs"/>
    <s v="Colorado"/>
    <n v="80906"/>
    <x v="1"/>
    <s v="OFF-PA-10001166"/>
    <x v="1"/>
    <s v="Paper"/>
    <s v="Xerox 1932"/>
    <n v="85.055999999999997"/>
    <n v="3"/>
    <n v="0.2"/>
    <n v="13.61"/>
    <n v="9"/>
    <x v="14"/>
    <n v="4"/>
    <x v="14"/>
  </r>
  <r>
    <n v="4793"/>
    <s v="CA-2016-104346"/>
    <d v="2016-12-11T00:00:00"/>
    <d v="2016-12-16T00:00:00"/>
    <s v="Standard Class"/>
    <s v="IM-15070"/>
    <s v="Irene Maddox"/>
    <s v="Consumer"/>
    <s v="United States"/>
    <s v="Colorado Springs"/>
    <s v="Colorado"/>
    <n v="80906"/>
    <x v="1"/>
    <s v="OFF-PA-10003256"/>
    <x v="1"/>
    <s v="Paper"/>
    <s v="Avery Personal Creations Heavyweight Cards"/>
    <n v="27.696000000000002"/>
    <n v="9"/>
    <n v="0"/>
    <n v="1.66"/>
    <n v="9"/>
    <x v="14"/>
    <n v="4"/>
    <x v="14"/>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n v="24.96"/>
    <n v="3"/>
    <n v="0"/>
    <n v="4.24"/>
    <n v="1"/>
    <x v="40"/>
    <n v="2"/>
    <x v="40"/>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n v="43.13"/>
    <n v="5"/>
    <n v="0"/>
    <n v="12.94"/>
    <n v="1"/>
    <x v="29"/>
    <n v="1"/>
    <x v="29"/>
  </r>
  <r>
    <n v="4796"/>
    <s v="CA-2016-120516"/>
    <d v="2016-08-13T00:00:00"/>
    <d v="2016-08-17T00:00:00"/>
    <s v="Standard Class"/>
    <s v="CK-12595"/>
    <s v="Clytie Kelty"/>
    <s v="Consumer"/>
    <s v="United States"/>
    <s v="Marietta"/>
    <s v="Georgia"/>
    <n v="30062"/>
    <x v="0"/>
    <s v="OFF-BI-10004187"/>
    <x v="1"/>
    <s v="Binders"/>
    <s v="3-ring staple pack"/>
    <n v="5.64"/>
    <n v="3"/>
    <n v="0.3"/>
    <n v="-1.52"/>
    <n v="1"/>
    <x v="37"/>
    <n v="3"/>
    <x v="37"/>
  </r>
  <r>
    <n v="4797"/>
    <s v="US-2017-148901"/>
    <d v="2017-05-14T00:00:00"/>
    <d v="2017-05-19T00:00:00"/>
    <s v="Standard Class"/>
    <s v="MK-17905"/>
    <s v="Michael Kennedy"/>
    <s v="Corporate"/>
    <s v="United States"/>
    <s v="Jacksonville"/>
    <s v="Florida"/>
    <n v="32216"/>
    <x v="0"/>
    <s v="OFF-BI-10001718"/>
    <x v="1"/>
    <s v="Binders"/>
    <s v="GBC DocuBind P50 Personal Binding Machine"/>
    <n v="57.582000000000001"/>
    <n v="6"/>
    <n v="0.1"/>
    <n v="19"/>
    <n v="7"/>
    <x v="35"/>
    <n v="2"/>
    <x v="35"/>
  </r>
  <r>
    <n v="4798"/>
    <s v="US-2017-148901"/>
    <d v="2017-05-14T00:00:00"/>
    <d v="2017-05-19T00:00:00"/>
    <s v="Standard Class"/>
    <s v="MK-17905"/>
    <s v="Michael Kennedy"/>
    <s v="Corporate"/>
    <s v="United States"/>
    <s v="Jacksonville"/>
    <s v="Florida"/>
    <n v="32216"/>
    <x v="0"/>
    <s v="OFF-PA-10004983"/>
    <x v="1"/>
    <s v="Paper"/>
    <s v="Xerox 23"/>
    <n v="31.103999999999999"/>
    <n v="3"/>
    <n v="0.1"/>
    <n v="10.26"/>
    <n v="7"/>
    <x v="35"/>
    <n v="2"/>
    <x v="35"/>
  </r>
  <r>
    <n v="4799"/>
    <s v="US-2017-148901"/>
    <d v="2017-05-14T00:00:00"/>
    <d v="2017-05-19T00:00:00"/>
    <s v="Standard Class"/>
    <s v="MK-17905"/>
    <s v="Michael Kennedy"/>
    <s v="Corporate"/>
    <s v="United States"/>
    <s v="Jacksonville"/>
    <s v="Florida"/>
    <n v="32216"/>
    <x v="0"/>
    <s v="FUR-FU-10002396"/>
    <x v="0"/>
    <s v="Furnishings"/>
    <s v="DAX Copper Panel Document Frame, 5 x 7 Size"/>
    <n v="30.192"/>
    <n v="4"/>
    <n v="0.2"/>
    <n v="5.13"/>
    <n v="7"/>
    <x v="35"/>
    <n v="2"/>
    <x v="35"/>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n v="43.6"/>
    <n v="10"/>
    <n v="0"/>
    <n v="4.8"/>
    <n v="7"/>
    <x v="35"/>
    <n v="2"/>
    <x v="35"/>
  </r>
  <r>
    <n v="4801"/>
    <s v="US-2017-148901"/>
    <d v="2017-05-14T00:00:00"/>
    <d v="2017-05-19T00:00:00"/>
    <s v="Standard Class"/>
    <s v="MK-17905"/>
    <s v="Michael Kennedy"/>
    <s v="Corporate"/>
    <s v="United States"/>
    <s v="Jacksonville"/>
    <s v="Florida"/>
    <n v="32216"/>
    <x v="0"/>
    <s v="OFF-AR-10002467"/>
    <x v="1"/>
    <s v="Art"/>
    <s v="Dixon Ticonderoga Pencils"/>
    <n v="4.7679999999999998"/>
    <n v="3"/>
    <n v="0.3"/>
    <n v="-1.43"/>
    <n v="7"/>
    <x v="35"/>
    <n v="2"/>
    <x v="35"/>
  </r>
  <r>
    <n v="4802"/>
    <s v="US-2017-148901"/>
    <d v="2017-05-14T00:00:00"/>
    <d v="2017-05-19T00:00:00"/>
    <s v="Standard Class"/>
    <s v="MK-17905"/>
    <s v="Michael Kennedy"/>
    <s v="Corporate"/>
    <s v="United States"/>
    <s v="Jacksonville"/>
    <s v="Florida"/>
    <n v="32216"/>
    <x v="0"/>
    <s v="OFF-BI-10004002"/>
    <x v="1"/>
    <s v="Binders"/>
    <s v="Wilson Jones International Size A4 Ring Binders"/>
    <n v="10.38"/>
    <n v="9"/>
    <n v="0.2"/>
    <n v="3.22"/>
    <n v="7"/>
    <x v="35"/>
    <n v="2"/>
    <x v="35"/>
  </r>
  <r>
    <n v="4803"/>
    <s v="US-2017-148901"/>
    <d v="2017-05-14T00:00:00"/>
    <d v="2017-05-19T00:00:00"/>
    <s v="Standard Class"/>
    <s v="MK-17905"/>
    <s v="Michael Kennedy"/>
    <s v="Corporate"/>
    <s v="United States"/>
    <s v="Jacksonville"/>
    <s v="Florida"/>
    <n v="32216"/>
    <x v="0"/>
    <s v="OFF-BI-10002309"/>
    <x v="1"/>
    <s v="Binders"/>
    <s v="Avery Heavy-Duty EZD  Binder With Locking Rings"/>
    <n v="13.391999999999999"/>
    <n v="6"/>
    <n v="0"/>
    <n v="4.42"/>
    <n v="7"/>
    <x v="35"/>
    <n v="2"/>
    <x v="35"/>
  </r>
  <r>
    <n v="4804"/>
    <s v="CA-2018-136364"/>
    <d v="2018-07-13T00:00:00"/>
    <d v="2018-07-17T00:00:00"/>
    <s v="Second Class"/>
    <s v="MH-17455"/>
    <s v="Mark Hamilton"/>
    <s v="Consumer"/>
    <s v="United States"/>
    <s v="Philadelphia"/>
    <s v="Pennsylvania"/>
    <n v="19140"/>
    <x v="3"/>
    <s v="TEC-PH-10003885"/>
    <x v="2"/>
    <s v="Phones"/>
    <s v="Cisco SPA508G"/>
    <n v="39.594000000000001"/>
    <n v="10"/>
    <n v="0"/>
    <n v="7.92"/>
    <n v="2"/>
    <x v="10"/>
    <n v="3"/>
    <x v="10"/>
  </r>
  <r>
    <n v="4805"/>
    <s v="CA-2018-136364"/>
    <d v="2018-07-13T00:00:00"/>
    <d v="2018-07-17T00:00:00"/>
    <s v="Second Class"/>
    <s v="MH-17455"/>
    <s v="Mark Hamilton"/>
    <s v="Consumer"/>
    <s v="United States"/>
    <s v="Philadelphia"/>
    <s v="Pennsylvania"/>
    <n v="19140"/>
    <x v="3"/>
    <s v="FUR-FU-10002501"/>
    <x v="0"/>
    <s v="Furnishings"/>
    <s v="Nu-Dell Executive Frame"/>
    <n v="91.007999999999996"/>
    <n v="8"/>
    <n v="0.1"/>
    <n v="29.12"/>
    <n v="2"/>
    <x v="10"/>
    <n v="3"/>
    <x v="10"/>
  </r>
  <r>
    <n v="4806"/>
    <s v="CA-2016-137708"/>
    <d v="2016-11-22T00:00:00"/>
    <d v="2016-11-25T00:00:00"/>
    <s v="Second Class"/>
    <s v="NG-18430"/>
    <s v="Nathan Gelder"/>
    <s v="Consumer"/>
    <s v="United States"/>
    <s v="Los Angeles"/>
    <s v="California"/>
    <n v="90008"/>
    <x v="1"/>
    <s v="OFF-PA-10000176"/>
    <x v="1"/>
    <s v="Paper"/>
    <s v="Xerox 1887"/>
    <n v="37.94"/>
    <n v="2"/>
    <n v="0.3"/>
    <n v="-9.11"/>
    <n v="3"/>
    <x v="6"/>
    <n v="4"/>
    <x v="6"/>
  </r>
  <r>
    <n v="4807"/>
    <s v="CA-2016-137708"/>
    <d v="2016-11-22T00:00:00"/>
    <d v="2016-11-25T00:00:00"/>
    <s v="Second Class"/>
    <s v="NG-18430"/>
    <s v="Nathan Gelder"/>
    <s v="Consumer"/>
    <s v="United States"/>
    <s v="Los Angeles"/>
    <s v="California"/>
    <n v="90008"/>
    <x v="1"/>
    <s v="OFF-PA-10000327"/>
    <x v="1"/>
    <s v="Paper"/>
    <s v="Xerox 1971"/>
    <n v="42.8"/>
    <n v="6"/>
    <n v="0.2"/>
    <n v="13.7"/>
    <n v="3"/>
    <x v="6"/>
    <n v="4"/>
    <x v="6"/>
  </r>
  <r>
    <n v="4808"/>
    <s v="CA-2016-137708"/>
    <d v="2016-11-22T00:00:00"/>
    <d v="2016-11-25T00:00:00"/>
    <s v="Second Class"/>
    <s v="NG-18430"/>
    <s v="Nathan Gelder"/>
    <s v="Consumer"/>
    <s v="United States"/>
    <s v="Los Angeles"/>
    <s v="California"/>
    <n v="90008"/>
    <x v="1"/>
    <s v="OFF-ST-10004634"/>
    <x v="1"/>
    <s v="Storage"/>
    <s v="Personal Folder Holder, Ebony"/>
    <n v="33.630000000000003"/>
    <n v="5"/>
    <n v="0"/>
    <n v="11.43"/>
    <n v="3"/>
    <x v="6"/>
    <n v="4"/>
    <x v="6"/>
  </r>
  <r>
    <n v="4809"/>
    <s v="CA-2015-149055"/>
    <d v="2015-11-23T00:00:00"/>
    <d v="2015-11-28T00:00:00"/>
    <s v="Standard Class"/>
    <s v="PB-19210"/>
    <s v="Phillip Breyer"/>
    <s v="Corporate"/>
    <s v="United States"/>
    <s v="Philadelphia"/>
    <s v="Pennsylvania"/>
    <n v="19134"/>
    <x v="3"/>
    <s v="OFF-EN-10003040"/>
    <x v="1"/>
    <s v="Envelopes"/>
    <s v="Quality Park Security Envelopes"/>
    <n v="62.808"/>
    <n v="9"/>
    <n v="0.1"/>
    <n v="3.77"/>
    <n v="1"/>
    <x v="7"/>
    <n v="4"/>
    <x v="7"/>
  </r>
  <r>
    <n v="4810"/>
    <s v="CA-2016-151589"/>
    <d v="2016-12-27T00:00:00"/>
    <d v="2016-12-30T00:00:00"/>
    <s v="First Class"/>
    <s v="RE-19450"/>
    <s v="Richard Eichhorn"/>
    <s v="Consumer"/>
    <s v="United States"/>
    <s v="Eau Claire"/>
    <s v="Wisconsin"/>
    <n v="54703"/>
    <x v="2"/>
    <s v="OFF-PA-10003228"/>
    <x v="1"/>
    <s v="Paper"/>
    <s v="Xerox 1917"/>
    <n v="195.64"/>
    <n v="9"/>
    <n v="0.3"/>
    <n v="-15.65"/>
    <n v="2"/>
    <x v="14"/>
    <n v="4"/>
    <x v="14"/>
  </r>
  <r>
    <n v="4811"/>
    <s v="CA-2016-151589"/>
    <d v="2016-12-27T00:00:00"/>
    <d v="2016-12-30T00:00:00"/>
    <s v="First Class"/>
    <s v="RE-19450"/>
    <s v="Richard Eichhorn"/>
    <s v="Consumer"/>
    <s v="United States"/>
    <s v="Eau Claire"/>
    <s v="Wisconsin"/>
    <n v="54703"/>
    <x v="2"/>
    <s v="TEC-PH-10004345"/>
    <x v="2"/>
    <s v="Phones"/>
    <s v="Cisco SPA 502G IP Phone"/>
    <n v="239.9"/>
    <n v="4"/>
    <n v="0.3"/>
    <n v="-21.59"/>
    <n v="2"/>
    <x v="14"/>
    <n v="4"/>
    <x v="14"/>
  </r>
  <r>
    <n v="4812"/>
    <s v="CA-2017-121370"/>
    <d v="2017-11-14T00:00:00"/>
    <d v="2017-11-19T00:00:00"/>
    <s v="Second Class"/>
    <s v="EB-14110"/>
    <s v="Eugene Barchas"/>
    <s v="Consumer"/>
    <s v="United States"/>
    <s v="Philadelphia"/>
    <s v="Pennsylvania"/>
    <n v="19134"/>
    <x v="3"/>
    <s v="FUR-CH-10000785"/>
    <x v="0"/>
    <s v="Chairs"/>
    <s v="Global Ergonomic Managers Chair"/>
    <n v="380.05799999999999"/>
    <n v="1"/>
    <n v="0"/>
    <n v="95.01"/>
    <n v="3"/>
    <x v="0"/>
    <n v="4"/>
    <x v="0"/>
  </r>
  <r>
    <n v="4813"/>
    <s v="CA-2017-121370"/>
    <d v="2017-11-14T00:00:00"/>
    <d v="2017-11-19T00:00:00"/>
    <s v="Second Class"/>
    <s v="EB-14110"/>
    <s v="Eugene Barchas"/>
    <s v="Consumer"/>
    <s v="United States"/>
    <s v="Philadelphia"/>
    <s v="Pennsylvania"/>
    <n v="19134"/>
    <x v="3"/>
    <s v="TEC-CO-10004115"/>
    <x v="2"/>
    <s v="Copiers"/>
    <s v="Sharp AL-1530CS Digital Copier"/>
    <n v="1199.9760000000001"/>
    <n v="7"/>
    <n v="0.3"/>
    <n v="-180"/>
    <n v="3"/>
    <x v="0"/>
    <n v="4"/>
    <x v="0"/>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n v="48.576000000000001"/>
    <n v="5"/>
    <n v="0"/>
    <n v="16.52"/>
    <n v="3"/>
    <x v="0"/>
    <n v="4"/>
    <x v="0"/>
  </r>
  <r>
    <n v="4815"/>
    <s v="CA-2017-111696"/>
    <d v="2017-05-08T00:00:00"/>
    <d v="2017-05-10T00:00:00"/>
    <s v="First Class"/>
    <s v="TB-21625"/>
    <s v="Trudy Brown"/>
    <s v="Consumer"/>
    <s v="United States"/>
    <s v="Los Angeles"/>
    <s v="California"/>
    <n v="90004"/>
    <x v="1"/>
    <s v="OFF-PA-10002751"/>
    <x v="1"/>
    <s v="Paper"/>
    <s v="Xerox 1920"/>
    <n v="17.940000000000001"/>
    <n v="5"/>
    <n v="0.2"/>
    <n v="2.15"/>
    <n v="1"/>
    <x v="35"/>
    <n v="2"/>
    <x v="35"/>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n v="18.263999999999999"/>
    <n v="5"/>
    <n v="0.3"/>
    <n v="-5.66"/>
    <n v="4"/>
    <x v="20"/>
    <n v="4"/>
    <x v="20"/>
  </r>
  <r>
    <n v="4817"/>
    <s v="CA-2015-139598"/>
    <d v="2015-12-26T00:00:00"/>
    <d v="2015-12-31T00:00:00"/>
    <s v="Standard Class"/>
    <s v="MG-17695"/>
    <s v="Maureen Gnade"/>
    <s v="Consumer"/>
    <s v="United States"/>
    <s v="Philadelphia"/>
    <s v="Pennsylvania"/>
    <n v="19134"/>
    <x v="3"/>
    <s v="OFF-AP-10002998"/>
    <x v="1"/>
    <s v="Appliances"/>
    <s v="Holmes 99% HEPA Air Purifier"/>
    <n v="34.655999999999999"/>
    <n v="10"/>
    <n v="0.2"/>
    <n v="7.97"/>
    <n v="4"/>
    <x v="20"/>
    <n v="4"/>
    <x v="20"/>
  </r>
  <r>
    <n v="4818"/>
    <s v="CA-2015-139598"/>
    <d v="2015-12-26T00:00:00"/>
    <d v="2015-12-31T00:00:00"/>
    <s v="Standard Class"/>
    <s v="MG-17695"/>
    <s v="Maureen Gnade"/>
    <s v="Consumer"/>
    <s v="United States"/>
    <s v="Philadelphia"/>
    <s v="Pennsylvania"/>
    <n v="19134"/>
    <x v="3"/>
    <s v="OFF-AP-10003287"/>
    <x v="1"/>
    <s v="Appliances"/>
    <s v="Tripp Lite TLP810NET Broadband Surge for Modem/Fax"/>
    <n v="81.552000000000007"/>
    <n v="7"/>
    <n v="0.2"/>
    <n v="12.23"/>
    <n v="4"/>
    <x v="20"/>
    <n v="4"/>
    <x v="20"/>
  </r>
  <r>
    <n v="4819"/>
    <s v="CA-2015-139598"/>
    <d v="2015-12-26T00:00:00"/>
    <d v="2015-12-31T00:00:00"/>
    <s v="Standard Class"/>
    <s v="MG-17695"/>
    <s v="Maureen Gnade"/>
    <s v="Consumer"/>
    <s v="United States"/>
    <s v="Philadelphia"/>
    <s v="Pennsylvania"/>
    <n v="19134"/>
    <x v="3"/>
    <s v="OFF-ST-10001370"/>
    <x v="1"/>
    <s v="Storage"/>
    <s v="Sensible Storage WireTech Storage Systems"/>
    <n v="227.136"/>
    <n v="8"/>
    <n v="0"/>
    <n v="29.53"/>
    <n v="4"/>
    <x v="20"/>
    <n v="4"/>
    <x v="20"/>
  </r>
  <r>
    <n v="4820"/>
    <s v="CA-2018-117436"/>
    <d v="2018-06-08T00:00:00"/>
    <d v="2018-06-14T00:00:00"/>
    <s v="Standard Class"/>
    <s v="LW-17125"/>
    <s v="Liz Willingham"/>
    <s v="Consumer"/>
    <s v="United States"/>
    <s v="Norwich"/>
    <s v="Connecticut"/>
    <n v="6360"/>
    <x v="3"/>
    <s v="OFF-BI-10004040"/>
    <x v="1"/>
    <s v="Binders"/>
    <s v="Wilson Jones Impact Binders"/>
    <n v="10.36"/>
    <n v="1"/>
    <n v="0"/>
    <n v="2.38"/>
    <n v="1"/>
    <x v="27"/>
    <n v="2"/>
    <x v="27"/>
  </r>
  <r>
    <n v="4821"/>
    <s v="CA-2016-140025"/>
    <d v="2016-04-07T00:00:00"/>
    <d v="2016-04-11T00:00:00"/>
    <s v="Standard Class"/>
    <s v="PF-19120"/>
    <s v="Peter Fuller"/>
    <s v="Consumer"/>
    <s v="United States"/>
    <s v="San Antonio"/>
    <s v="Texas"/>
    <n v="78207"/>
    <x v="2"/>
    <s v="OFF-AP-10002651"/>
    <x v="1"/>
    <s v="Appliances"/>
    <s v="Hoover Upright Vacuum With Dirt Cup"/>
    <n v="463.24799999999999"/>
    <n v="1"/>
    <n v="0.1"/>
    <n v="74.12"/>
    <n v="2"/>
    <x v="19"/>
    <n v="2"/>
    <x v="19"/>
  </r>
  <r>
    <n v="4822"/>
    <s v="CA-2016-140025"/>
    <d v="2016-04-07T00:00:00"/>
    <d v="2016-04-11T00:00:00"/>
    <s v="Standard Class"/>
    <s v="PF-19120"/>
    <s v="Peter Fuller"/>
    <s v="Consumer"/>
    <s v="United States"/>
    <s v="San Antonio"/>
    <s v="Texas"/>
    <n v="78207"/>
    <x v="2"/>
    <s v="TEC-AC-10002402"/>
    <x v="2"/>
    <s v="Accessories"/>
    <s v="Razer Kraken PRO Over Ear PC and Music Headset"/>
    <n v="383.952"/>
    <n v="6"/>
    <n v="0.1"/>
    <n v="115.19"/>
    <n v="2"/>
    <x v="19"/>
    <n v="2"/>
    <x v="19"/>
  </r>
  <r>
    <n v="4823"/>
    <s v="CA-2017-134222"/>
    <d v="2017-07-10T00:00:00"/>
    <d v="2017-07-11T00:00:00"/>
    <s v="Same Day"/>
    <s v="NZ-18565"/>
    <s v="Nick Zandusky"/>
    <s v="Home Office"/>
    <s v="United States"/>
    <s v="Yuma"/>
    <s v="Arizona"/>
    <n v="85364"/>
    <x v="1"/>
    <s v="OFF-BI-10001658"/>
    <x v="1"/>
    <s v="Binders"/>
    <s v="GBC Standard Therm-A-Bind Covers"/>
    <n v="44.856000000000002"/>
    <n v="1"/>
    <n v="0.3"/>
    <n v="-4.49"/>
    <n v="1"/>
    <x v="16"/>
    <n v="3"/>
    <x v="16"/>
  </r>
  <r>
    <n v="4824"/>
    <s v="CA-2017-140018"/>
    <d v="2017-11-21T00:00:00"/>
    <d v="2017-11-26T00:00:00"/>
    <s v="Standard Class"/>
    <s v="CK-12205"/>
    <s v="Chloris Kastensmidt"/>
    <s v="Consumer"/>
    <s v="United States"/>
    <s v="Columbus"/>
    <s v="Ohio"/>
    <n v="43229"/>
    <x v="3"/>
    <s v="TEC-MA-10000752"/>
    <x v="2"/>
    <s v="Machines"/>
    <s v="Texas Instrument TI-15 Fraction Calculator"/>
    <n v="30.344999999999999"/>
    <n v="8"/>
    <n v="0.3"/>
    <n v="-1.52"/>
    <n v="3"/>
    <x v="0"/>
    <n v="4"/>
    <x v="0"/>
  </r>
  <r>
    <n v="4825"/>
    <s v="CA-2017-140018"/>
    <d v="2017-11-21T00:00:00"/>
    <d v="2017-11-26T00:00:00"/>
    <s v="Standard Class"/>
    <s v="CK-12205"/>
    <s v="Chloris Kastensmidt"/>
    <s v="Consumer"/>
    <s v="United States"/>
    <s v="Columbus"/>
    <s v="Ohio"/>
    <n v="43229"/>
    <x v="3"/>
    <s v="FUR-CH-10003817"/>
    <x v="0"/>
    <s v="Chairs"/>
    <s v="Global Value Steno Chair, Gray"/>
    <n v="127.554"/>
    <n v="1"/>
    <n v="0.3"/>
    <n v="-10.199999999999999"/>
    <n v="3"/>
    <x v="0"/>
    <n v="4"/>
    <x v="0"/>
  </r>
  <r>
    <n v="4826"/>
    <s v="CA-2017-140018"/>
    <d v="2017-11-21T00:00:00"/>
    <d v="2017-11-26T00:00:00"/>
    <s v="Standard Class"/>
    <s v="CK-12205"/>
    <s v="Chloris Kastensmidt"/>
    <s v="Consumer"/>
    <s v="United States"/>
    <s v="Columbus"/>
    <s v="Ohio"/>
    <n v="43229"/>
    <x v="3"/>
    <s v="FUR-FU-10001876"/>
    <x v="0"/>
    <s v="Furnishings"/>
    <s v="Computer Room Manger, 14&quot;"/>
    <n v="77.951999999999998"/>
    <n v="1"/>
    <n v="0.1"/>
    <n v="19.489999999999998"/>
    <n v="3"/>
    <x v="0"/>
    <n v="4"/>
    <x v="0"/>
  </r>
  <r>
    <n v="4827"/>
    <s v="US-2018-136707"/>
    <d v="2018-11-12T00:00:00"/>
    <d v="2018-11-15T00:00:00"/>
    <s v="First Class"/>
    <s v="JE-15610"/>
    <s v="Jim Epp"/>
    <s v="Corporate"/>
    <s v="United States"/>
    <s v="Los Angeles"/>
    <s v="California"/>
    <n v="90036"/>
    <x v="1"/>
    <s v="OFF-BI-10003460"/>
    <x v="1"/>
    <s v="Binders"/>
    <s v="Acco 3-Hole Punch"/>
    <n v="14.016"/>
    <n v="8"/>
    <n v="0.1"/>
    <n v="2.38"/>
    <n v="1"/>
    <x v="23"/>
    <n v="4"/>
    <x v="23"/>
  </r>
  <r>
    <n v="4828"/>
    <s v="CA-2015-152562"/>
    <d v="2015-11-01T00:00:00"/>
    <d v="2015-11-08T00:00:00"/>
    <s v="Standard Class"/>
    <s v="JO-15145"/>
    <s v="Jack O'Briant"/>
    <s v="Corporate"/>
    <s v="United States"/>
    <s v="Richmond"/>
    <s v="Kentucky"/>
    <n v="40475"/>
    <x v="0"/>
    <s v="OFF-ST-10000464"/>
    <x v="1"/>
    <s v="Storage"/>
    <s v="Multi-Use Personal File Cart and Caster Set, Three Stacking Bins"/>
    <n v="69.52"/>
    <n v="9"/>
    <n v="0.1"/>
    <n v="22.94"/>
    <n v="2"/>
    <x v="7"/>
    <n v="4"/>
    <x v="7"/>
  </r>
  <r>
    <n v="4829"/>
    <s v="CA-2015-152562"/>
    <d v="2015-11-01T00:00:00"/>
    <d v="2015-11-08T00:00:00"/>
    <s v="Standard Class"/>
    <s v="JO-15145"/>
    <s v="Jack O'Briant"/>
    <s v="Corporate"/>
    <s v="United States"/>
    <s v="Richmond"/>
    <s v="Kentucky"/>
    <n v="40475"/>
    <x v="0"/>
    <s v="OFF-AR-10001919"/>
    <x v="1"/>
    <s v="Art"/>
    <s v="OIC #2 Pencils, Medium Soft"/>
    <n v="5.64"/>
    <n v="5"/>
    <n v="0"/>
    <n v="0.45"/>
    <n v="2"/>
    <x v="7"/>
    <n v="4"/>
    <x v="7"/>
  </r>
  <r>
    <n v="4830"/>
    <s v="CA-2017-152408"/>
    <d v="2017-05-15T00:00:00"/>
    <d v="2017-05-21T00:00:00"/>
    <s v="Standard Class"/>
    <s v="TT-21220"/>
    <s v="Thomas Thornton"/>
    <s v="Consumer"/>
    <s v="United States"/>
    <s v="New York City"/>
    <s v="New York"/>
    <n v="10035"/>
    <x v="3"/>
    <s v="OFF-BI-10002393"/>
    <x v="1"/>
    <s v="Binders"/>
    <s v="Binder Posts"/>
    <n v="13.776"/>
    <n v="4"/>
    <n v="0"/>
    <n v="4.55"/>
    <n v="1"/>
    <x v="35"/>
    <n v="2"/>
    <x v="35"/>
  </r>
  <r>
    <n v="4831"/>
    <s v="CA-2015-120278"/>
    <d v="2015-11-07T00:00:00"/>
    <d v="2015-11-12T00:00:00"/>
    <s v="Standard Class"/>
    <s v="MS-17365"/>
    <s v="Maribeth Schnelling"/>
    <s v="Consumer"/>
    <s v="United States"/>
    <s v="Wausau"/>
    <s v="Wisconsin"/>
    <n v="54401"/>
    <x v="2"/>
    <s v="OFF-AP-10001293"/>
    <x v="1"/>
    <s v="Appliances"/>
    <s v="Belkin 8 Outlet Surge Protector"/>
    <n v="245.88"/>
    <n v="4"/>
    <n v="0.3"/>
    <n v="-78.680000000000007"/>
    <n v="4"/>
    <x v="7"/>
    <n v="4"/>
    <x v="7"/>
  </r>
  <r>
    <n v="4832"/>
    <s v="CA-2015-120278"/>
    <d v="2015-11-07T00:00:00"/>
    <d v="2015-11-12T00:00:00"/>
    <s v="Standard Class"/>
    <s v="MS-17365"/>
    <s v="Maribeth Schnelling"/>
    <s v="Consumer"/>
    <s v="United States"/>
    <s v="Wausau"/>
    <s v="Wisconsin"/>
    <n v="54401"/>
    <x v="2"/>
    <s v="OFF-ST-10004258"/>
    <x v="1"/>
    <s v="Storage"/>
    <s v="Portable Personal File Box"/>
    <n v="36.630000000000003"/>
    <n v="2"/>
    <n v="0.3"/>
    <n v="-7.33"/>
    <n v="4"/>
    <x v="7"/>
    <n v="4"/>
    <x v="7"/>
  </r>
  <r>
    <n v="4833"/>
    <s v="CA-2015-120278"/>
    <d v="2015-11-07T00:00:00"/>
    <d v="2015-11-12T00:00:00"/>
    <s v="Standard Class"/>
    <s v="MS-17365"/>
    <s v="Maribeth Schnelling"/>
    <s v="Consumer"/>
    <s v="United States"/>
    <s v="Wausau"/>
    <s v="Wisconsin"/>
    <n v="54401"/>
    <x v="2"/>
    <s v="OFF-ST-10002214"/>
    <x v="1"/>
    <s v="Storage"/>
    <s v="X-Rack File for Hanging Folders"/>
    <n v="22.58"/>
    <n v="3"/>
    <n v="0"/>
    <n v="7.23"/>
    <n v="4"/>
    <x v="7"/>
    <n v="4"/>
    <x v="7"/>
  </r>
  <r>
    <n v="4834"/>
    <s v="CA-2015-120278"/>
    <d v="2015-11-07T00:00:00"/>
    <d v="2015-11-12T00:00:00"/>
    <s v="Standard Class"/>
    <s v="MS-17365"/>
    <s v="Maribeth Schnelling"/>
    <s v="Consumer"/>
    <s v="United States"/>
    <s v="Wausau"/>
    <s v="Wisconsin"/>
    <n v="54401"/>
    <x v="2"/>
    <s v="OFF-BI-10004970"/>
    <x v="1"/>
    <s v="Binders"/>
    <s v="ACCOHIDE 3-Ring Binder, Blue, 1&quot;"/>
    <n v="12.39"/>
    <n v="3"/>
    <n v="0"/>
    <n v="1.61"/>
    <n v="4"/>
    <x v="7"/>
    <n v="4"/>
    <x v="7"/>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n v="9"/>
    <n v="0.3"/>
    <n v="-8.3800000000000008"/>
    <n v="3"/>
    <x v="13"/>
    <n v="4"/>
    <x v="13"/>
  </r>
  <r>
    <n v="4836"/>
    <s v="CA-2018-167661"/>
    <d v="2018-10-05T00:00:00"/>
    <d v="2018-10-10T00:00:00"/>
    <s v="Standard Class"/>
    <s v="MP-18175"/>
    <s v="Mike Pelletier"/>
    <s v="Home Office"/>
    <s v="United States"/>
    <s v="San Francisco"/>
    <s v="California"/>
    <n v="94110"/>
    <x v="1"/>
    <s v="OFF-PA-10002581"/>
    <x v="1"/>
    <s v="Paper"/>
    <s v="Xerox 1951"/>
    <n v="61.96"/>
    <n v="8"/>
    <n v="0.2"/>
    <n v="13.01"/>
    <n v="3"/>
    <x v="13"/>
    <n v="4"/>
    <x v="13"/>
  </r>
  <r>
    <n v="4837"/>
    <s v="CA-2018-167661"/>
    <d v="2018-10-05T00:00:00"/>
    <d v="2018-10-10T00:00:00"/>
    <s v="Standard Class"/>
    <s v="MP-18175"/>
    <s v="Mike Pelletier"/>
    <s v="Home Office"/>
    <s v="United States"/>
    <s v="San Francisco"/>
    <s v="California"/>
    <n v="94110"/>
    <x v="1"/>
    <s v="OFF-BI-10001097"/>
    <x v="1"/>
    <s v="Binders"/>
    <s v="Avery Hole Reinforcements"/>
    <n v="19.936"/>
    <n v="10"/>
    <n v="0.3"/>
    <n v="-3.99"/>
    <n v="3"/>
    <x v="13"/>
    <n v="4"/>
    <x v="13"/>
  </r>
  <r>
    <n v="4838"/>
    <s v="CA-2018-106831"/>
    <d v="2018-06-01T00:00:00"/>
    <d v="2018-06-03T00:00:00"/>
    <s v="First Class"/>
    <s v="FH-14350"/>
    <s v="Fred Harton"/>
    <s v="Consumer"/>
    <s v="United States"/>
    <s v="Dublin"/>
    <s v="Ohio"/>
    <n v="43017"/>
    <x v="3"/>
    <s v="OFF-BI-10003429"/>
    <x v="1"/>
    <s v="Binders"/>
    <s v="Cardinal HOLDit! Binder Insert Strips,Extra Strips"/>
    <n v="3.798"/>
    <n v="2"/>
    <n v="0.1"/>
    <n v="1.06"/>
    <n v="3"/>
    <x v="27"/>
    <n v="2"/>
    <x v="27"/>
  </r>
  <r>
    <n v="4839"/>
    <s v="CA-2018-106831"/>
    <d v="2018-06-01T00:00:00"/>
    <d v="2018-06-03T00:00:00"/>
    <s v="First Class"/>
    <s v="FH-14350"/>
    <s v="Fred Harton"/>
    <s v="Consumer"/>
    <s v="United States"/>
    <s v="Dublin"/>
    <s v="Ohio"/>
    <n v="43017"/>
    <x v="3"/>
    <s v="OFF-PA-10000682"/>
    <x v="1"/>
    <s v="Paper"/>
    <s v="Xerox 1924"/>
    <n v="27.744"/>
    <n v="3"/>
    <n v="0.1"/>
    <n v="1.66"/>
    <n v="3"/>
    <x v="27"/>
    <n v="2"/>
    <x v="27"/>
  </r>
  <r>
    <n v="4840"/>
    <s v="CA-2018-106831"/>
    <d v="2018-06-01T00:00:00"/>
    <d v="2018-06-03T00:00:00"/>
    <s v="First Class"/>
    <s v="FH-14350"/>
    <s v="Fred Harton"/>
    <s v="Consumer"/>
    <s v="United States"/>
    <s v="Dublin"/>
    <s v="Ohio"/>
    <n v="43017"/>
    <x v="3"/>
    <s v="TEC-PH-10001700"/>
    <x v="2"/>
    <s v="Phones"/>
    <s v="Panasonic KX-TG6844B Expandable Digital Cordless Telephone"/>
    <n v="158.376"/>
    <n v="6"/>
    <n v="0"/>
    <n v="20.59"/>
    <n v="3"/>
    <x v="27"/>
    <n v="2"/>
    <x v="27"/>
  </r>
  <r>
    <n v="4841"/>
    <s v="CA-2018-154123"/>
    <d v="2018-11-20T00:00:00"/>
    <d v="2018-11-25T00:00:00"/>
    <s v="Standard Class"/>
    <s v="SC-20050"/>
    <s v="Sample Company A"/>
    <s v="Home Office"/>
    <s v="United States"/>
    <s v="Henderson"/>
    <s v="Kentucky"/>
    <n v="42420"/>
    <x v="0"/>
    <s v="FUR-FU-10000629"/>
    <x v="0"/>
    <s v="Furnishings"/>
    <s v="9-3/4 Diameter Round Wall Clock"/>
    <n v="27.58"/>
    <n v="7"/>
    <n v="0"/>
    <n v="4.1399999999999997"/>
    <n v="1"/>
    <x v="23"/>
    <n v="4"/>
    <x v="23"/>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n v="5.5529999999999999"/>
    <n v="1"/>
    <n v="0"/>
    <n v="1.33"/>
    <n v="1"/>
    <x v="5"/>
    <n v="4"/>
    <x v="5"/>
  </r>
  <r>
    <n v="4843"/>
    <s v="CA-2018-118402"/>
    <d v="2018-09-29T00:00:00"/>
    <d v="2018-10-04T00:00:00"/>
    <s v="Standard Class"/>
    <s v="JO-15280"/>
    <s v="Jas O'Carroll"/>
    <s v="Consumer"/>
    <s v="United States"/>
    <s v="Memphis"/>
    <s v="Tennessee"/>
    <n v="38109"/>
    <x v="0"/>
    <s v="OFF-ST-10001418"/>
    <x v="1"/>
    <s v="Storage"/>
    <s v="Carina Media Storage Towers in Natural &amp; Black"/>
    <n v="243.92"/>
    <n v="5"/>
    <n v="0"/>
    <n v="39.03"/>
    <n v="1"/>
    <x v="15"/>
    <n v="3"/>
    <x v="15"/>
  </r>
  <r>
    <n v="4844"/>
    <s v="US-2017-139388"/>
    <d v="2017-11-07T00:00:00"/>
    <d v="2017-11-09T00:00:00"/>
    <s v="First Class"/>
    <s v="CC-12475"/>
    <s v="Cindy Chapman"/>
    <s v="Consumer"/>
    <s v="United States"/>
    <s v="Lakewood"/>
    <s v="New Jersey"/>
    <n v="8701"/>
    <x v="3"/>
    <s v="OFF-FA-10004968"/>
    <x v="1"/>
    <s v="Fasteners"/>
    <s v="Rubber Band Ball"/>
    <n v="14.96"/>
    <n v="8"/>
    <n v="0"/>
    <n v="2.84"/>
    <n v="1"/>
    <x v="0"/>
    <n v="4"/>
    <x v="0"/>
  </r>
  <r>
    <n v="4845"/>
    <s v="US-2015-128685"/>
    <d v="2015-04-04T00:00:00"/>
    <d v="2015-04-05T00:00:00"/>
    <s v="First Class"/>
    <s v="MZ-17515"/>
    <s v="Mary Zewe"/>
    <s v="Corporate"/>
    <s v="United States"/>
    <s v="Los Angeles"/>
    <s v="California"/>
    <n v="90008"/>
    <x v="1"/>
    <s v="OFF-BI-10004140"/>
    <x v="1"/>
    <s v="Binders"/>
    <s v="Avery Non-Stick Binders"/>
    <n v="7.1840000000000002"/>
    <n v="5"/>
    <n v="0.1"/>
    <n v="2.16"/>
    <n v="1"/>
    <x v="41"/>
    <n v="2"/>
    <x v="41"/>
  </r>
  <r>
    <n v="4846"/>
    <s v="CA-2016-124044"/>
    <d v="2016-07-23T00:00:00"/>
    <d v="2016-07-26T00:00:00"/>
    <s v="Second Class"/>
    <s v="MS-17830"/>
    <s v="Melanie Seite"/>
    <s v="Consumer"/>
    <s v="United States"/>
    <s v="Rochester"/>
    <s v="New York"/>
    <n v="14609"/>
    <x v="3"/>
    <s v="OFF-BI-10003460"/>
    <x v="1"/>
    <s v="Binders"/>
    <s v="Acco 3-Hole Punch"/>
    <n v="10.512"/>
    <n v="7"/>
    <n v="0"/>
    <n v="3.36"/>
    <n v="1"/>
    <x v="38"/>
    <n v="3"/>
    <x v="38"/>
  </r>
  <r>
    <n v="4847"/>
    <s v="CA-2015-164469"/>
    <d v="2015-06-25T00:00:00"/>
    <d v="2015-06-27T00:00:00"/>
    <s v="Second Class"/>
    <s v="GK-14620"/>
    <s v="Grace Kelly"/>
    <s v="Corporate"/>
    <s v="United States"/>
    <s v="Salem"/>
    <s v="Oregon"/>
    <n v="97301"/>
    <x v="1"/>
    <s v="TEC-PH-10002115"/>
    <x v="2"/>
    <s v="Phones"/>
    <s v="Plantronics 81402"/>
    <n v="263.95999999999998"/>
    <n v="4"/>
    <n v="0"/>
    <n v="26.4"/>
    <n v="3"/>
    <x v="3"/>
    <n v="2"/>
    <x v="3"/>
  </r>
  <r>
    <n v="4848"/>
    <s v="CA-2015-164469"/>
    <d v="2015-06-25T00:00:00"/>
    <d v="2015-06-27T00:00:00"/>
    <s v="Second Class"/>
    <s v="GK-14620"/>
    <s v="Grace Kelly"/>
    <s v="Corporate"/>
    <s v="United States"/>
    <s v="Salem"/>
    <s v="Oregon"/>
    <n v="97301"/>
    <x v="1"/>
    <s v="OFF-AR-10003478"/>
    <x v="1"/>
    <s v="Art"/>
    <s v="Avery Hi-Liter EverBold Pen Style Fluorescent Highlighters, 4/Pack"/>
    <n v="71.632000000000005"/>
    <n v="8"/>
    <n v="0.2"/>
    <n v="15.76"/>
    <n v="3"/>
    <x v="3"/>
    <n v="2"/>
    <x v="3"/>
  </r>
  <r>
    <n v="4849"/>
    <s v="CA-2015-164469"/>
    <d v="2015-06-25T00:00:00"/>
    <d v="2015-06-27T00:00:00"/>
    <s v="Second Class"/>
    <s v="GK-14620"/>
    <s v="Grace Kelly"/>
    <s v="Corporate"/>
    <s v="United States"/>
    <s v="Salem"/>
    <s v="Oregon"/>
    <n v="97301"/>
    <x v="1"/>
    <s v="OFF-AR-10000475"/>
    <x v="1"/>
    <s v="Art"/>
    <s v="Hunt BOSTON Vista Battery-Operated Pencil Sharpener, Black"/>
    <n v="9.3279999999999994"/>
    <n v="6"/>
    <n v="0.2"/>
    <n v="2.15"/>
    <n v="3"/>
    <x v="3"/>
    <n v="2"/>
    <x v="3"/>
  </r>
  <r>
    <n v="4850"/>
    <s v="CA-2015-107818"/>
    <d v="2015-09-08T00:00:00"/>
    <d v="2015-09-14T00:00:00"/>
    <s v="Standard Class"/>
    <s v="MC-17275"/>
    <s v="Marc Crier"/>
    <s v="Consumer"/>
    <s v="United States"/>
    <s v="Pasco"/>
    <s v="Washington"/>
    <n v="99301"/>
    <x v="1"/>
    <s v="OFF-AR-10003045"/>
    <x v="1"/>
    <s v="Art"/>
    <s v="Prang Colored Pencils"/>
    <n v="5.88"/>
    <n v="1"/>
    <n v="0.2"/>
    <n v="0.88"/>
    <n v="4"/>
    <x v="30"/>
    <n v="3"/>
    <x v="30"/>
  </r>
  <r>
    <n v="4851"/>
    <s v="CA-2015-107818"/>
    <d v="2015-09-08T00:00:00"/>
    <d v="2015-09-14T00:00:00"/>
    <s v="Standard Class"/>
    <s v="MC-17275"/>
    <s v="Marc Crier"/>
    <s v="Consumer"/>
    <s v="United States"/>
    <s v="Pasco"/>
    <s v="Washington"/>
    <n v="99301"/>
    <x v="1"/>
    <s v="FUR-CH-10000454"/>
    <x v="0"/>
    <s v="Chairs"/>
    <s v="Hon Deluxe Fabric Upholstered Stacking Chairs, Rounded Back"/>
    <n v="975.92"/>
    <n v="7"/>
    <n v="0.2"/>
    <n v="156.15"/>
    <n v="4"/>
    <x v="30"/>
    <n v="3"/>
    <x v="30"/>
  </r>
  <r>
    <n v="4852"/>
    <s v="CA-2015-107818"/>
    <d v="2015-09-08T00:00:00"/>
    <d v="2015-09-14T00:00:00"/>
    <s v="Standard Class"/>
    <s v="MC-17275"/>
    <s v="Marc Crier"/>
    <s v="Consumer"/>
    <s v="United States"/>
    <s v="Pasco"/>
    <s v="Washington"/>
    <n v="99301"/>
    <x v="1"/>
    <s v="OFF-AR-10000380"/>
    <x v="1"/>
    <s v="Art"/>
    <s v="Hunt PowerHouse Electric Pencil Sharpener, Blue"/>
    <n v="303.83999999999997"/>
    <n v="9"/>
    <n v="0.1"/>
    <n v="54.69"/>
    <n v="4"/>
    <x v="30"/>
    <n v="3"/>
    <x v="30"/>
  </r>
  <r>
    <n v="4853"/>
    <s v="CA-2015-107818"/>
    <d v="2015-09-08T00:00:00"/>
    <d v="2015-09-14T00:00:00"/>
    <s v="Standard Class"/>
    <s v="MC-17275"/>
    <s v="Marc Crier"/>
    <s v="Consumer"/>
    <s v="United States"/>
    <s v="Pasco"/>
    <s v="Washington"/>
    <n v="99301"/>
    <x v="1"/>
    <s v="OFF-ST-10000736"/>
    <x v="1"/>
    <s v="Storage"/>
    <s v="Carina Double Wide Media Storage Towers in Natural &amp; Black"/>
    <n v="485.88"/>
    <n v="3"/>
    <n v="0"/>
    <n v="116.61"/>
    <n v="4"/>
    <x v="30"/>
    <n v="3"/>
    <x v="30"/>
  </r>
  <r>
    <n v="4854"/>
    <s v="CA-2015-113320"/>
    <d v="2015-12-12T00:00:00"/>
    <d v="2015-12-15T00:00:00"/>
    <s v="Second Class"/>
    <s v="LH-17155"/>
    <s v="Logan Haushalter"/>
    <s v="Consumer"/>
    <s v="United States"/>
    <s v="Oakland"/>
    <s v="California"/>
    <n v="94601"/>
    <x v="1"/>
    <s v="FUR-FU-10004270"/>
    <x v="0"/>
    <s v="Furnishings"/>
    <s v="Eldon Image Series Desk Accessories, Burgundy"/>
    <n v="12.54"/>
    <n v="1"/>
    <n v="0"/>
    <n v="1"/>
    <n v="3"/>
    <x v="20"/>
    <n v="4"/>
    <x v="20"/>
  </r>
  <r>
    <n v="4855"/>
    <s v="CA-2015-113320"/>
    <d v="2015-12-12T00:00:00"/>
    <d v="2015-12-15T00:00:00"/>
    <s v="Second Class"/>
    <s v="LH-17155"/>
    <s v="Logan Haushalter"/>
    <s v="Consumer"/>
    <s v="United States"/>
    <s v="Oakland"/>
    <s v="California"/>
    <n v="94601"/>
    <x v="1"/>
    <s v="OFF-ST-10000617"/>
    <x v="1"/>
    <s v="Storage"/>
    <s v="Woodgrain Magazine Files by Perma"/>
    <n v="8.94"/>
    <n v="9"/>
    <n v="0"/>
    <n v="0.8"/>
    <n v="3"/>
    <x v="20"/>
    <n v="4"/>
    <x v="20"/>
  </r>
  <r>
    <n v="4856"/>
    <s v="CA-2015-113320"/>
    <d v="2015-12-12T00:00:00"/>
    <d v="2015-12-15T00:00:00"/>
    <s v="Second Class"/>
    <s v="LH-17155"/>
    <s v="Logan Haushalter"/>
    <s v="Consumer"/>
    <s v="United States"/>
    <s v="Oakland"/>
    <s v="California"/>
    <n v="94601"/>
    <x v="1"/>
    <s v="FUR-FU-10001706"/>
    <x v="0"/>
    <s v="Furnishings"/>
    <s v="Longer-Life Soft White Bulbs"/>
    <n v="9.24"/>
    <n v="1"/>
    <n v="0.1"/>
    <n v="2.31"/>
    <n v="3"/>
    <x v="20"/>
    <n v="4"/>
    <x v="20"/>
  </r>
  <r>
    <n v="4857"/>
    <s v="CA-2016-137526"/>
    <d v="2016-01-13T00:00:00"/>
    <d v="2016-01-17T00:00:00"/>
    <s v="Standard Class"/>
    <s v="PB-19150"/>
    <s v="Philip Brown"/>
    <s v="Consumer"/>
    <s v="United States"/>
    <s v="Los Angeles"/>
    <s v="California"/>
    <n v="90004"/>
    <x v="1"/>
    <s v="OFF-BI-10003364"/>
    <x v="1"/>
    <s v="Binders"/>
    <s v="Binding Machine Supplies"/>
    <n v="70.007999999999996"/>
    <n v="4"/>
    <n v="0.2"/>
    <n v="22.4"/>
    <n v="3"/>
    <x v="26"/>
    <n v="1"/>
    <x v="26"/>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n v="77.599999999999994"/>
    <n v="9"/>
    <n v="0.3"/>
    <n v="-13.19"/>
    <n v="3"/>
    <x v="26"/>
    <n v="1"/>
    <x v="26"/>
  </r>
  <r>
    <n v="4859"/>
    <s v="CA-2016-137526"/>
    <d v="2016-01-13T00:00:00"/>
    <d v="2016-01-17T00:00:00"/>
    <s v="Standard Class"/>
    <s v="PB-19150"/>
    <s v="Philip Brown"/>
    <s v="Consumer"/>
    <s v="United States"/>
    <s v="Los Angeles"/>
    <s v="California"/>
    <n v="90004"/>
    <x v="1"/>
    <s v="FUR-FU-10004845"/>
    <x v="0"/>
    <s v="Furnishings"/>
    <s v="Deflect-o EconoMat Nonstudded, No Bevel Mat"/>
    <n v="464.85"/>
    <n v="7"/>
    <n v="0.2"/>
    <n v="106.92"/>
    <n v="3"/>
    <x v="26"/>
    <n v="1"/>
    <x v="26"/>
  </r>
  <r>
    <n v="4860"/>
    <s v="CA-2018-136063"/>
    <d v="2018-12-15T00:00:00"/>
    <d v="2018-12-19T00:00:00"/>
    <s v="Standard Class"/>
    <s v="SS-20140"/>
    <s v="Saphhira Shifley"/>
    <s v="Corporate"/>
    <s v="United States"/>
    <s v="Oak Park"/>
    <s v="Illinois"/>
    <n v="60302"/>
    <x v="2"/>
    <s v="OFF-AR-10000823"/>
    <x v="1"/>
    <s v="Art"/>
    <s v="Newell 307"/>
    <n v="10.192"/>
    <n v="8"/>
    <n v="0.3"/>
    <n v="-2.85"/>
    <n v="1"/>
    <x v="22"/>
    <n v="4"/>
    <x v="22"/>
  </r>
  <r>
    <n v="4861"/>
    <s v="CA-2017-101546"/>
    <d v="2017-12-18T00:00:00"/>
    <d v="2017-12-24T00:00:00"/>
    <s v="Standard Class"/>
    <s v="GK-14620"/>
    <s v="Grace Kelly"/>
    <s v="Corporate"/>
    <s v="United States"/>
    <s v="Morristown"/>
    <s v="New Jersey"/>
    <n v="7960"/>
    <x v="3"/>
    <s v="OFF-BI-10001359"/>
    <x v="1"/>
    <s v="Binders"/>
    <s v="GBC DocuBind TL300 Electric Binding System"/>
    <n v="1793.98"/>
    <n v="9"/>
    <n v="0.2"/>
    <n v="89.7"/>
    <n v="1"/>
    <x v="5"/>
    <n v="4"/>
    <x v="5"/>
  </r>
  <r>
    <n v="4862"/>
    <s v="CA-2015-138940"/>
    <d v="2015-04-11T00:00:00"/>
    <d v="2015-04-16T00:00:00"/>
    <s v="Second Class"/>
    <s v="GM-14455"/>
    <s v="Gary Mitchum"/>
    <s v="Home Office"/>
    <s v="United States"/>
    <s v="Austin"/>
    <s v="Texas"/>
    <n v="78745"/>
    <x v="2"/>
    <s v="TEC-PH-10001835"/>
    <x v="2"/>
    <s v="Phones"/>
    <s v="Jawbone JAMBOX Wireless Bluetooth Speaker"/>
    <n v="758.35199999999998"/>
    <n v="7"/>
    <n v="0.2"/>
    <n v="113.75"/>
    <n v="1"/>
    <x v="41"/>
    <n v="2"/>
    <x v="41"/>
  </r>
  <r>
    <n v="4863"/>
    <s v="CA-2017-125164"/>
    <d v="2017-11-10T00:00:00"/>
    <d v="2017-11-14T00:00:00"/>
    <s v="Standard Class"/>
    <s v="SH-19975"/>
    <s v="Sally Hughsby"/>
    <s v="Corporate"/>
    <s v="United States"/>
    <s v="New York City"/>
    <s v="New York"/>
    <n v="10011"/>
    <x v="3"/>
    <s v="OFF-BI-10001191"/>
    <x v="1"/>
    <s v="Binders"/>
    <s v="Canvas Sectional Post Binders"/>
    <n v="20.367999999999999"/>
    <n v="4"/>
    <n v="0"/>
    <n v="5.91"/>
    <n v="2"/>
    <x v="0"/>
    <n v="4"/>
    <x v="0"/>
  </r>
  <r>
    <n v="4864"/>
    <s v="CA-2017-125164"/>
    <d v="2017-11-10T00:00:00"/>
    <d v="2017-11-14T00:00:00"/>
    <s v="Standard Class"/>
    <s v="SH-19975"/>
    <s v="Sally Hughsby"/>
    <s v="Corporate"/>
    <s v="United States"/>
    <s v="New York City"/>
    <s v="New York"/>
    <n v="10011"/>
    <x v="3"/>
    <s v="OFF-BI-10003982"/>
    <x v="1"/>
    <s v="Binders"/>
    <s v="Wilson Jones Century Plastic Molded Ring Binders"/>
    <n v="49.847999999999999"/>
    <n v="4"/>
    <n v="0.1"/>
    <n v="10.47"/>
    <n v="2"/>
    <x v="0"/>
    <n v="4"/>
    <x v="0"/>
  </r>
  <r>
    <n v="4865"/>
    <s v="CA-2018-163531"/>
    <d v="2018-06-26T00:00:00"/>
    <d v="2018-06-30T00:00:00"/>
    <s v="Standard Class"/>
    <s v="SC-20725"/>
    <s v="Steven Cartwright"/>
    <s v="Consumer"/>
    <s v="United States"/>
    <s v="New York City"/>
    <s v="New York"/>
    <n v="10024"/>
    <x v="3"/>
    <s v="TEC-PH-10001425"/>
    <x v="2"/>
    <s v="Phones"/>
    <s v="Mophie Juice Pack Helium for iPhone"/>
    <n v="239.97"/>
    <n v="7"/>
    <n v="0.2"/>
    <n v="31.2"/>
    <n v="1"/>
    <x v="27"/>
    <n v="2"/>
    <x v="27"/>
  </r>
  <r>
    <n v="4866"/>
    <s v="CA-2018-122490"/>
    <d v="2018-11-13T00:00:00"/>
    <d v="2018-11-18T00:00:00"/>
    <s v="Standard Class"/>
    <s v="TT-21070"/>
    <s v="Ted Trevino"/>
    <s v="Consumer"/>
    <s v="United States"/>
    <s v="Seattle"/>
    <s v="Washington"/>
    <n v="98103"/>
    <x v="1"/>
    <s v="FUR-CH-10001215"/>
    <x v="0"/>
    <s v="Chairs"/>
    <s v="Global Troy Executive Leather Low-Back Tilter"/>
    <n v="2404.7040000000002"/>
    <n v="4"/>
    <n v="0"/>
    <n v="769.51"/>
    <n v="4"/>
    <x v="23"/>
    <n v="4"/>
    <x v="23"/>
  </r>
  <r>
    <n v="4867"/>
    <s v="CA-2018-122490"/>
    <d v="2018-11-13T00:00:00"/>
    <d v="2018-11-18T00:00:00"/>
    <s v="Standard Class"/>
    <s v="TT-21070"/>
    <s v="Ted Trevino"/>
    <s v="Consumer"/>
    <s v="United States"/>
    <s v="Seattle"/>
    <s v="Washington"/>
    <n v="98103"/>
    <x v="1"/>
    <s v="OFF-BI-10001718"/>
    <x v="1"/>
    <s v="Binders"/>
    <s v="GBC DocuBind P50 Personal Binding Machine"/>
    <n v="563.024"/>
    <n v="3"/>
    <n v="0.2"/>
    <n v="197.06"/>
    <n v="4"/>
    <x v="23"/>
    <n v="4"/>
    <x v="23"/>
  </r>
  <r>
    <n v="4868"/>
    <s v="CA-2018-122490"/>
    <d v="2018-11-13T00:00:00"/>
    <d v="2018-11-18T00:00:00"/>
    <s v="Standard Class"/>
    <s v="TT-21070"/>
    <s v="Ted Trevino"/>
    <s v="Consumer"/>
    <s v="United States"/>
    <s v="Seattle"/>
    <s v="Washington"/>
    <n v="98103"/>
    <x v="1"/>
    <s v="OFF-ST-10000991"/>
    <x v="1"/>
    <s v="Storage"/>
    <s v="Space Solutions HD Industrial Steel Shelving."/>
    <n v="344.91"/>
    <n v="9"/>
    <n v="0.1"/>
    <n v="113.82"/>
    <n v="4"/>
    <x v="23"/>
    <n v="4"/>
    <x v="23"/>
  </r>
  <r>
    <n v="4869"/>
    <s v="CA-2018-122490"/>
    <d v="2018-11-13T00:00:00"/>
    <d v="2018-11-18T00:00:00"/>
    <s v="Standard Class"/>
    <s v="TT-21070"/>
    <s v="Ted Trevino"/>
    <s v="Consumer"/>
    <s v="United States"/>
    <s v="Seattle"/>
    <s v="Washington"/>
    <n v="98103"/>
    <x v="1"/>
    <s v="OFF-LA-10001613"/>
    <x v="1"/>
    <s v="Labels"/>
    <s v="Avery File Folder Labels"/>
    <n v="8.64"/>
    <n v="9"/>
    <n v="0.1"/>
    <n v="1.81"/>
    <n v="4"/>
    <x v="23"/>
    <n v="4"/>
    <x v="23"/>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n v="89.988"/>
    <n v="2"/>
    <n v="0.2"/>
    <n v="18"/>
    <n v="2"/>
    <x v="23"/>
    <n v="4"/>
    <x v="23"/>
  </r>
  <r>
    <n v="4871"/>
    <s v="CA-2018-131366"/>
    <d v="2018-11-24T00:00:00"/>
    <d v="2018-11-29T00:00:00"/>
    <s v="Standard Class"/>
    <s v="SC-20440"/>
    <s v="Shaun Chance"/>
    <s v="Corporate"/>
    <s v="United States"/>
    <s v="Lancaster"/>
    <s v="Pennsylvania"/>
    <n v="17602"/>
    <x v="3"/>
    <s v="OFF-PA-10000675"/>
    <x v="1"/>
    <s v="Paper"/>
    <s v="Xerox 1919"/>
    <n v="229.54400000000001"/>
    <n v="8"/>
    <n v="0"/>
    <n v="61.98"/>
    <n v="2"/>
    <x v="23"/>
    <n v="4"/>
    <x v="23"/>
  </r>
  <r>
    <n v="4872"/>
    <s v="CA-2018-164042"/>
    <d v="2018-05-23T00:00:00"/>
    <d v="2018-05-27T00:00:00"/>
    <s v="Standard Class"/>
    <s v="KL-16645"/>
    <s v="Ken Lonsdale"/>
    <s v="Consumer"/>
    <s v="United States"/>
    <s v="Houston"/>
    <s v="Texas"/>
    <n v="77095"/>
    <x v="2"/>
    <s v="OFF-FA-10000840"/>
    <x v="1"/>
    <s v="Fasteners"/>
    <s v="OIC Thumb-Tacks"/>
    <n v="1.8240000000000001"/>
    <n v="10"/>
    <n v="0"/>
    <n v="0.31"/>
    <n v="4"/>
    <x v="24"/>
    <n v="2"/>
    <x v="24"/>
  </r>
  <r>
    <n v="4873"/>
    <s v="CA-2018-164042"/>
    <d v="2018-05-23T00:00:00"/>
    <d v="2018-05-27T00:00:00"/>
    <s v="Standard Class"/>
    <s v="KL-16645"/>
    <s v="Ken Lonsdale"/>
    <s v="Consumer"/>
    <s v="United States"/>
    <s v="Houston"/>
    <s v="Texas"/>
    <n v="77095"/>
    <x v="2"/>
    <s v="OFF-AP-10001947"/>
    <x v="1"/>
    <s v="Appliances"/>
    <s v="Acco 6 Outlet Guardian Premium Plus Surge Suppressor"/>
    <n v="18.32"/>
    <n v="7"/>
    <n v="0.3"/>
    <n v="-6.05"/>
    <n v="4"/>
    <x v="24"/>
    <n v="2"/>
    <x v="24"/>
  </r>
  <r>
    <n v="4874"/>
    <s v="CA-2018-164042"/>
    <d v="2018-05-23T00:00:00"/>
    <d v="2018-05-27T00:00:00"/>
    <s v="Standard Class"/>
    <s v="KL-16645"/>
    <s v="Ken Lonsdale"/>
    <s v="Consumer"/>
    <s v="United States"/>
    <s v="Houston"/>
    <s v="Texas"/>
    <n v="77095"/>
    <x v="2"/>
    <s v="OFF-ST-10002301"/>
    <x v="1"/>
    <s v="Storage"/>
    <s v="Tennsco Commercial Shelving"/>
    <n v="48.816000000000003"/>
    <n v="10"/>
    <n v="0.3"/>
    <n v="-15.62"/>
    <n v="4"/>
    <x v="24"/>
    <n v="2"/>
    <x v="24"/>
  </r>
  <r>
    <n v="4875"/>
    <s v="CA-2018-164042"/>
    <d v="2018-05-23T00:00:00"/>
    <d v="2018-05-27T00:00:00"/>
    <s v="Standard Class"/>
    <s v="KL-16645"/>
    <s v="Ken Lonsdale"/>
    <s v="Consumer"/>
    <s v="United States"/>
    <s v="Houston"/>
    <s v="Texas"/>
    <n v="77095"/>
    <x v="2"/>
    <s v="OFF-BI-10001922"/>
    <x v="1"/>
    <s v="Binders"/>
    <s v="Storex Dura Pro Binders"/>
    <n v="1.1879999999999999"/>
    <n v="2"/>
    <n v="0.2"/>
    <n v="0.38"/>
    <n v="4"/>
    <x v="24"/>
    <n v="2"/>
    <x v="24"/>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n v="119.8"/>
    <n v="8"/>
    <n v="0.2"/>
    <n v="13.18"/>
    <n v="1"/>
    <x v="20"/>
    <n v="4"/>
    <x v="20"/>
  </r>
  <r>
    <n v="4877"/>
    <s v="US-2015-155817"/>
    <d v="2015-10-03T00:00:00"/>
    <d v="2015-10-09T00:00:00"/>
    <s v="Standard Class"/>
    <s v="SL-20155"/>
    <s v="Sara Luxemburg"/>
    <s v="Home Office"/>
    <s v="United States"/>
    <s v="Durham"/>
    <s v="North Carolina"/>
    <n v="27707"/>
    <x v="0"/>
    <s v="OFF-ST-10000532"/>
    <x v="1"/>
    <s v="Storage"/>
    <s v="Advantus Rolling Drawer Organizers"/>
    <n v="61.567999999999998"/>
    <n v="7"/>
    <n v="0.1"/>
    <n v="3.08"/>
    <n v="2"/>
    <x v="18"/>
    <n v="4"/>
    <x v="18"/>
  </r>
  <r>
    <n v="4878"/>
    <s v="US-2015-155817"/>
    <d v="2015-10-03T00:00:00"/>
    <d v="2015-10-09T00:00:00"/>
    <s v="Standard Class"/>
    <s v="SL-20155"/>
    <s v="Sara Luxemburg"/>
    <s v="Home Office"/>
    <s v="United States"/>
    <s v="Durham"/>
    <s v="North Carolina"/>
    <n v="27707"/>
    <x v="0"/>
    <s v="OFF-AR-10002335"/>
    <x v="1"/>
    <s v="Art"/>
    <s v="DIXON Oriole Pencils"/>
    <n v="6.1920000000000002"/>
    <n v="4"/>
    <n v="0.3"/>
    <n v="-0.31"/>
    <n v="2"/>
    <x v="18"/>
    <n v="4"/>
    <x v="18"/>
  </r>
  <r>
    <n v="4879"/>
    <s v="US-2017-131891"/>
    <d v="2017-07-29T00:00:00"/>
    <d v="2017-07-31T00:00:00"/>
    <s v="First Class"/>
    <s v="PW-19240"/>
    <s v="Pierre Wener"/>
    <s v="Consumer"/>
    <s v="United States"/>
    <s v="Pensacola"/>
    <s v="Florida"/>
    <n v="32503"/>
    <x v="0"/>
    <s v="OFF-BI-10000201"/>
    <x v="1"/>
    <s v="Binders"/>
    <s v="Avery Triangle Shaped Sheet Lifters, Black, 2/Pack"/>
    <n v="2.214"/>
    <n v="9"/>
    <n v="0"/>
    <n v="0.31"/>
    <n v="1"/>
    <x v="16"/>
    <n v="3"/>
    <x v="16"/>
  </r>
  <r>
    <n v="4880"/>
    <s v="CA-2018-143567"/>
    <d v="2018-11-02T00:00:00"/>
    <d v="2018-11-05T00:00:00"/>
    <s v="Second Class"/>
    <s v="TB-21175"/>
    <s v="Thomas Boland"/>
    <s v="Corporate"/>
    <s v="United States"/>
    <s v="Henderson"/>
    <s v="Kentucky"/>
    <n v="42420"/>
    <x v="0"/>
    <s v="OFF-EN-10004846"/>
    <x v="1"/>
    <s v="Envelopes"/>
    <s v="Letter or Legal Size Expandable Poly String Tie Envelopes"/>
    <n v="5.32"/>
    <n v="10"/>
    <n v="0"/>
    <n v="1.54"/>
    <n v="4"/>
    <x v="23"/>
    <n v="4"/>
    <x v="23"/>
  </r>
  <r>
    <n v="4881"/>
    <s v="CA-2018-143567"/>
    <d v="2018-11-02T00:00:00"/>
    <d v="2018-11-05T00:00:00"/>
    <s v="Second Class"/>
    <s v="TB-21175"/>
    <s v="Thomas Boland"/>
    <s v="Corporate"/>
    <s v="United States"/>
    <s v="Henderson"/>
    <s v="Kentucky"/>
    <n v="42420"/>
    <x v="0"/>
    <s v="FUR-CH-10000454"/>
    <x v="0"/>
    <s v="Chairs"/>
    <s v="Hon Deluxe Fabric Upholstered Stacking Chairs, Rounded Back"/>
    <n v="975.92"/>
    <n v="6"/>
    <n v="0"/>
    <n v="263.5"/>
    <n v="4"/>
    <x v="23"/>
    <n v="4"/>
    <x v="23"/>
  </r>
  <r>
    <n v="4882"/>
    <s v="CA-2018-143567"/>
    <d v="2018-11-02T00:00:00"/>
    <d v="2018-11-05T00:00:00"/>
    <s v="Second Class"/>
    <s v="TB-21175"/>
    <s v="Thomas Boland"/>
    <s v="Corporate"/>
    <s v="United States"/>
    <s v="Henderson"/>
    <s v="Kentucky"/>
    <n v="42420"/>
    <x v="0"/>
    <s v="TEC-AC-10004145"/>
    <x v="2"/>
    <s v="Accessories"/>
    <s v="Logitech diNovo Edge Keyboard"/>
    <n v="2249.91"/>
    <n v="7"/>
    <n v="0"/>
    <n v="517.48"/>
    <n v="4"/>
    <x v="23"/>
    <n v="4"/>
    <x v="23"/>
  </r>
  <r>
    <n v="4883"/>
    <s v="CA-2018-143567"/>
    <d v="2018-11-02T00:00:00"/>
    <d v="2018-11-05T00:00:00"/>
    <s v="Second Class"/>
    <s v="TB-21175"/>
    <s v="Thomas Boland"/>
    <s v="Corporate"/>
    <s v="United States"/>
    <s v="Henderson"/>
    <s v="Kentucky"/>
    <n v="42420"/>
    <x v="0"/>
    <s v="OFF-ST-10001580"/>
    <x v="1"/>
    <s v="Storage"/>
    <s v="Super Decoflex Portable Personal File"/>
    <n v="59.92"/>
    <n v="10"/>
    <n v="0"/>
    <n v="16.78"/>
    <n v="4"/>
    <x v="23"/>
    <n v="4"/>
    <x v="23"/>
  </r>
  <r>
    <n v="4884"/>
    <s v="CA-2018-104080"/>
    <d v="2018-03-08T00:00:00"/>
    <d v="2018-03-15T00:00:00"/>
    <s v="Standard Class"/>
    <s v="AH-10210"/>
    <s v="Alan Hwang"/>
    <s v="Consumer"/>
    <s v="United States"/>
    <s v="Anaheim"/>
    <s v="California"/>
    <n v="92804"/>
    <x v="1"/>
    <s v="OFF-BI-10003876"/>
    <x v="1"/>
    <s v="Binders"/>
    <s v="Green Canvas Binder for 8-1/2&quot; x 14&quot; Sheets"/>
    <n v="171.2"/>
    <n v="7"/>
    <n v="0.1"/>
    <n v="49.65"/>
    <n v="2"/>
    <x v="42"/>
    <n v="1"/>
    <x v="42"/>
  </r>
  <r>
    <n v="4885"/>
    <s v="CA-2018-104080"/>
    <d v="2018-03-08T00:00:00"/>
    <d v="2018-03-15T00:00:00"/>
    <s v="Standard Class"/>
    <s v="AH-10210"/>
    <s v="Alan Hwang"/>
    <s v="Consumer"/>
    <s v="United States"/>
    <s v="Anaheim"/>
    <s v="California"/>
    <n v="92804"/>
    <x v="1"/>
    <s v="OFF-AR-10001972"/>
    <x v="1"/>
    <s v="Art"/>
    <s v="Newell 323"/>
    <n v="3.36"/>
    <n v="8"/>
    <n v="0"/>
    <n v="0.24"/>
    <n v="2"/>
    <x v="42"/>
    <n v="1"/>
    <x v="42"/>
  </r>
  <r>
    <n v="4886"/>
    <s v="CA-2015-151379"/>
    <d v="2015-12-16T00:00:00"/>
    <d v="2015-12-20T00:00:00"/>
    <s v="Standard Class"/>
    <s v="SC-20695"/>
    <s v="Steve Chapman"/>
    <s v="Corporate"/>
    <s v="United States"/>
    <s v="Detroit"/>
    <s v="Michigan"/>
    <n v="48227"/>
    <x v="2"/>
    <s v="OFF-PA-10000595"/>
    <x v="1"/>
    <s v="Paper"/>
    <s v="Xerox 1929"/>
    <n v="114.2"/>
    <n v="1"/>
    <n v="0"/>
    <n v="15.99"/>
    <n v="1"/>
    <x v="20"/>
    <n v="4"/>
    <x v="20"/>
  </r>
  <r>
    <n v="4887"/>
    <s v="CA-2017-163167"/>
    <d v="2017-11-28T00:00:00"/>
    <d v="2017-12-01T00:00:00"/>
    <s v="Second Class"/>
    <s v="RF-19345"/>
    <s v="Randy Ferguson"/>
    <s v="Corporate"/>
    <s v="United States"/>
    <s v="Marietta"/>
    <s v="Georgia"/>
    <n v="30062"/>
    <x v="0"/>
    <s v="FUR-CH-10004477"/>
    <x v="0"/>
    <s v="Chairs"/>
    <s v="Global Push Button Manager's Chair, Indigo"/>
    <n v="182.67"/>
    <n v="2"/>
    <n v="0.3"/>
    <n v="-45.67"/>
    <n v="4"/>
    <x v="0"/>
    <n v="4"/>
    <x v="0"/>
  </r>
  <r>
    <n v="4888"/>
    <s v="CA-2017-163167"/>
    <d v="2017-11-28T00:00:00"/>
    <d v="2017-12-01T00:00:00"/>
    <s v="Second Class"/>
    <s v="RF-19345"/>
    <s v="Randy Ferguson"/>
    <s v="Corporate"/>
    <s v="United States"/>
    <s v="Marietta"/>
    <s v="Georgia"/>
    <n v="30062"/>
    <x v="0"/>
    <s v="TEC-AC-10003441"/>
    <x v="2"/>
    <s v="Accessories"/>
    <s v="Kingston Digital DataTraveler 32GB USB 2.0"/>
    <n v="101.7"/>
    <n v="7"/>
    <n v="0"/>
    <n v="29.49"/>
    <n v="4"/>
    <x v="0"/>
    <n v="4"/>
    <x v="0"/>
  </r>
  <r>
    <n v="4889"/>
    <s v="CA-2017-163167"/>
    <d v="2017-11-28T00:00:00"/>
    <d v="2017-12-01T00:00:00"/>
    <s v="Second Class"/>
    <s v="RF-19345"/>
    <s v="Randy Ferguson"/>
    <s v="Corporate"/>
    <s v="United States"/>
    <s v="Marietta"/>
    <s v="Georgia"/>
    <n v="30062"/>
    <x v="0"/>
    <s v="OFF-ST-10004459"/>
    <x v="1"/>
    <s v="Storage"/>
    <s v="Tennsco Single-Tier Lockers"/>
    <n v="1126.02"/>
    <n v="9"/>
    <n v="0.2"/>
    <n v="180.16"/>
    <n v="4"/>
    <x v="0"/>
    <n v="4"/>
    <x v="0"/>
  </r>
  <r>
    <n v="4890"/>
    <s v="CA-2017-163167"/>
    <d v="2017-11-28T00:00:00"/>
    <d v="2017-12-01T00:00:00"/>
    <s v="Second Class"/>
    <s v="RF-19345"/>
    <s v="Randy Ferguson"/>
    <s v="Corporate"/>
    <s v="United States"/>
    <s v="Marietta"/>
    <s v="Georgia"/>
    <n v="30062"/>
    <x v="0"/>
    <s v="OFF-ST-10003805"/>
    <x v="1"/>
    <s v="Storage"/>
    <s v="24 Capacity Maxi Data Binder Racks, Pearl"/>
    <n v="1263.3"/>
    <n v="5"/>
    <n v="0.2"/>
    <n v="240.03"/>
    <n v="4"/>
    <x v="0"/>
    <n v="4"/>
    <x v="0"/>
  </r>
  <r>
    <n v="4891"/>
    <s v="CA-2017-135776"/>
    <d v="2017-12-23T00:00:00"/>
    <d v="2017-12-30T00:00:00"/>
    <s v="Standard Class"/>
    <s v="EH-13765"/>
    <s v="Edward Hooks"/>
    <s v="Corporate"/>
    <s v="United States"/>
    <s v="Seattle"/>
    <s v="Washington"/>
    <n v="98103"/>
    <x v="1"/>
    <s v="OFF-AR-10001246"/>
    <x v="1"/>
    <s v="Art"/>
    <s v="Newell 317"/>
    <n v="8.82"/>
    <n v="5"/>
    <n v="0.3"/>
    <n v="-1.68"/>
    <n v="7"/>
    <x v="5"/>
    <n v="4"/>
    <x v="5"/>
  </r>
  <r>
    <n v="4892"/>
    <s v="CA-2017-135776"/>
    <d v="2017-12-23T00:00:00"/>
    <d v="2017-12-30T00:00:00"/>
    <s v="Standard Class"/>
    <s v="EH-13765"/>
    <s v="Edward Hooks"/>
    <s v="Corporate"/>
    <s v="United States"/>
    <s v="Seattle"/>
    <s v="Washington"/>
    <n v="98103"/>
    <x v="1"/>
    <s v="OFF-PA-10001295"/>
    <x v="1"/>
    <s v="Paper"/>
    <s v="Computer Printout Paper with Letter-Trim Perforations"/>
    <n v="37.94"/>
    <n v="5"/>
    <n v="0.3"/>
    <n v="-2.2799999999999998"/>
    <n v="7"/>
    <x v="5"/>
    <n v="4"/>
    <x v="5"/>
  </r>
  <r>
    <n v="4893"/>
    <s v="CA-2017-135776"/>
    <d v="2017-12-23T00:00:00"/>
    <d v="2017-12-30T00:00:00"/>
    <s v="Standard Class"/>
    <s v="EH-13765"/>
    <s v="Edward Hooks"/>
    <s v="Corporate"/>
    <s v="United States"/>
    <s v="Seattle"/>
    <s v="Washington"/>
    <n v="98103"/>
    <x v="1"/>
    <s v="OFF-AR-10001231"/>
    <x v="1"/>
    <s v="Art"/>
    <s v="Sanford EarthWrite Recycled Pencils, Medium Soft, #2"/>
    <n v="4.2"/>
    <n v="7"/>
    <n v="0.1"/>
    <n v="0.88"/>
    <n v="7"/>
    <x v="5"/>
    <n v="4"/>
    <x v="5"/>
  </r>
  <r>
    <n v="4894"/>
    <s v="CA-2017-135776"/>
    <d v="2017-12-23T00:00:00"/>
    <d v="2017-12-30T00:00:00"/>
    <s v="Standard Class"/>
    <s v="EH-13765"/>
    <s v="Edward Hooks"/>
    <s v="Corporate"/>
    <s v="United States"/>
    <s v="Seattle"/>
    <s v="Washington"/>
    <n v="98103"/>
    <x v="1"/>
    <s v="OFF-ST-10002743"/>
    <x v="1"/>
    <s v="Storage"/>
    <s v="SAFCO Boltless Steel Shelving"/>
    <n v="227.28"/>
    <n v="3"/>
    <n v="0.3"/>
    <n v="-31.82"/>
    <n v="7"/>
    <x v="5"/>
    <n v="4"/>
    <x v="5"/>
  </r>
  <r>
    <n v="4895"/>
    <s v="CA-2017-135776"/>
    <d v="2017-12-23T00:00:00"/>
    <d v="2017-12-30T00:00:00"/>
    <s v="Standard Class"/>
    <s v="EH-13765"/>
    <s v="Edward Hooks"/>
    <s v="Corporate"/>
    <s v="United States"/>
    <s v="Seattle"/>
    <s v="Washington"/>
    <n v="98103"/>
    <x v="1"/>
    <s v="OFF-PA-10004327"/>
    <x v="1"/>
    <s v="Paper"/>
    <s v="Xerox 1911"/>
    <n v="47.9"/>
    <n v="5"/>
    <n v="0.2"/>
    <n v="5.75"/>
    <n v="7"/>
    <x v="5"/>
    <n v="4"/>
    <x v="5"/>
  </r>
  <r>
    <n v="4896"/>
    <s v="CA-2017-135776"/>
    <d v="2017-12-23T00:00:00"/>
    <d v="2017-12-30T00:00:00"/>
    <s v="Standard Class"/>
    <s v="EH-13765"/>
    <s v="Edward Hooks"/>
    <s v="Corporate"/>
    <s v="United States"/>
    <s v="Seattle"/>
    <s v="Washington"/>
    <n v="98103"/>
    <x v="1"/>
    <s v="OFF-EN-10004773"/>
    <x v="1"/>
    <s v="Envelopes"/>
    <s v="Staple envelope"/>
    <n v="61.96"/>
    <n v="10"/>
    <n v="0.1"/>
    <n v="7.44"/>
    <n v="7"/>
    <x v="5"/>
    <n v="4"/>
    <x v="5"/>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n v="1117.92"/>
    <n v="5"/>
    <n v="0"/>
    <n v="111.79"/>
    <n v="7"/>
    <x v="5"/>
    <n v="4"/>
    <x v="5"/>
  </r>
  <r>
    <n v="4898"/>
    <s v="US-2015-122021"/>
    <d v="2015-10-15T00:00:00"/>
    <d v="2015-10-17T00:00:00"/>
    <s v="First Class"/>
    <s v="AC-10660"/>
    <s v="Anna Chung"/>
    <s v="Consumer"/>
    <s v="United States"/>
    <s v="Parma"/>
    <s v="Ohio"/>
    <n v="44134"/>
    <x v="3"/>
    <s v="FUR-CH-10003761"/>
    <x v="0"/>
    <s v="Chairs"/>
    <s v="Global Italian Leather Office Chair"/>
    <n v="183.37200000000001"/>
    <n v="7"/>
    <n v="0.2"/>
    <n v="16.5"/>
    <n v="2"/>
    <x v="18"/>
    <n v="4"/>
    <x v="18"/>
  </r>
  <r>
    <n v="4899"/>
    <s v="US-2015-122021"/>
    <d v="2015-10-15T00:00:00"/>
    <d v="2015-10-17T00:00:00"/>
    <s v="First Class"/>
    <s v="AC-10660"/>
    <s v="Anna Chung"/>
    <s v="Consumer"/>
    <s v="United States"/>
    <s v="Parma"/>
    <s v="Ohio"/>
    <n v="44134"/>
    <x v="3"/>
    <s v="OFF-PA-10002230"/>
    <x v="1"/>
    <s v="Paper"/>
    <s v="Xerox 1897"/>
    <n v="7.968"/>
    <n v="5"/>
    <n v="0.3"/>
    <n v="-2.71"/>
    <n v="2"/>
    <x v="18"/>
    <n v="4"/>
    <x v="18"/>
  </r>
  <r>
    <n v="4900"/>
    <s v="CA-2017-130484"/>
    <d v="2017-08-22T00:00:00"/>
    <d v="2017-08-27T00:00:00"/>
    <s v="Standard Class"/>
    <s v="SG-20470"/>
    <s v="Sheri Gordon"/>
    <s v="Consumer"/>
    <s v="United States"/>
    <s v="Gresham"/>
    <s v="Oregon"/>
    <n v="97030"/>
    <x v="1"/>
    <s v="OFF-BI-10000088"/>
    <x v="1"/>
    <s v="Binders"/>
    <s v="GBC Imprintable Covers"/>
    <n v="26.352"/>
    <n v="8"/>
    <n v="0.2"/>
    <n v="5.27"/>
    <n v="1"/>
    <x v="28"/>
    <n v="3"/>
    <x v="28"/>
  </r>
  <r>
    <n v="4901"/>
    <s v="CA-2018-120936"/>
    <d v="2018-12-17T00:00:00"/>
    <d v="2018-12-21T00:00:00"/>
    <s v="Standard Class"/>
    <s v="CA-12310"/>
    <s v="Christine Abelman"/>
    <s v="Corporate"/>
    <s v="United States"/>
    <s v="Anaheim"/>
    <s v="California"/>
    <n v="92804"/>
    <x v="1"/>
    <s v="OFF-ST-10001526"/>
    <x v="1"/>
    <s v="Storage"/>
    <s v="Iceberg Mobile Mega Data/Printer Cart"/>
    <n v="481.32"/>
    <n v="2"/>
    <n v="0"/>
    <n v="43.32"/>
    <n v="2"/>
    <x v="22"/>
    <n v="4"/>
    <x v="22"/>
  </r>
  <r>
    <n v="4902"/>
    <s v="CA-2018-120936"/>
    <d v="2018-12-17T00:00:00"/>
    <d v="2018-12-21T00:00:00"/>
    <s v="Standard Class"/>
    <s v="CA-12310"/>
    <s v="Christine Abelman"/>
    <s v="Corporate"/>
    <s v="United States"/>
    <s v="Anaheim"/>
    <s v="California"/>
    <n v="92804"/>
    <x v="1"/>
    <s v="OFF-SU-10002557"/>
    <x v="1"/>
    <s v="Supplies"/>
    <s v="Fiskars Spring-Action Scissors"/>
    <n v="13.98"/>
    <n v="9"/>
    <n v="0"/>
    <n v="1.54"/>
    <n v="2"/>
    <x v="22"/>
    <n v="4"/>
    <x v="22"/>
  </r>
  <r>
    <n v="4903"/>
    <s v="CA-2018-110884"/>
    <d v="2018-03-07T00:00:00"/>
    <d v="2018-03-12T00:00:00"/>
    <s v="Standard Class"/>
    <s v="SH-20395"/>
    <s v="Shahid Hopkins"/>
    <s v="Consumer"/>
    <s v="United States"/>
    <s v="New York City"/>
    <s v="New York"/>
    <n v="10035"/>
    <x v="3"/>
    <s v="OFF-BI-10003669"/>
    <x v="1"/>
    <s v="Binders"/>
    <s v="3M Organizer Strips"/>
    <n v="25.92"/>
    <n v="7"/>
    <n v="0"/>
    <n v="2.59"/>
    <n v="2"/>
    <x v="42"/>
    <n v="1"/>
    <x v="42"/>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n v="91.59"/>
    <n v="1"/>
    <n v="0"/>
    <n v="7.33"/>
    <n v="2"/>
    <x v="42"/>
    <n v="1"/>
    <x v="42"/>
  </r>
  <r>
    <n v="4905"/>
    <s v="US-2015-161613"/>
    <d v="2015-12-01T00:00:00"/>
    <d v="2015-12-03T00:00:00"/>
    <s v="Second Class"/>
    <s v="MC-17605"/>
    <s v="Matt Connell"/>
    <s v="Corporate"/>
    <s v="United States"/>
    <s v="Houston"/>
    <s v="Texas"/>
    <n v="77070"/>
    <x v="2"/>
    <s v="FUR-CH-10003746"/>
    <x v="0"/>
    <s v="Chairs"/>
    <s v="Hon 4070 Series Pagoda Round Back Stacking Chairs"/>
    <n v="674.05799999999999"/>
    <n v="6"/>
    <n v="0"/>
    <n v="161.77000000000001"/>
    <n v="1"/>
    <x v="20"/>
    <n v="4"/>
    <x v="20"/>
  </r>
  <r>
    <n v="4906"/>
    <s v="US-2015-146353"/>
    <d v="2015-10-14T00:00:00"/>
    <d v="2015-10-16T00:00:00"/>
    <s v="Second Class"/>
    <s v="JE-15610"/>
    <s v="Jim Epp"/>
    <s v="Corporate"/>
    <s v="United States"/>
    <s v="Concord"/>
    <s v="New Hampshire"/>
    <n v="3301"/>
    <x v="3"/>
    <s v="OFF-BI-10003476"/>
    <x v="1"/>
    <s v="Binders"/>
    <s v="Avery Metallic Poly Binders"/>
    <n v="22.92"/>
    <n v="10"/>
    <n v="0.3"/>
    <n v="-1.83"/>
    <n v="2"/>
    <x v="18"/>
    <n v="4"/>
    <x v="18"/>
  </r>
  <r>
    <n v="4907"/>
    <s v="US-2015-146353"/>
    <d v="2015-10-14T00:00:00"/>
    <d v="2015-10-16T00:00:00"/>
    <s v="Second Class"/>
    <s v="JE-15610"/>
    <s v="Jim Epp"/>
    <s v="Corporate"/>
    <s v="United States"/>
    <s v="Concord"/>
    <s v="New Hampshire"/>
    <n v="3301"/>
    <x v="3"/>
    <s v="OFF-ST-10001469"/>
    <x v="1"/>
    <s v="Storage"/>
    <s v="Fellowes Bankers Box Recycled Super Stor/Drawer"/>
    <n v="269.89999999999998"/>
    <n v="6"/>
    <n v="0.1"/>
    <n v="91.77"/>
    <n v="2"/>
    <x v="18"/>
    <n v="4"/>
    <x v="18"/>
  </r>
  <r>
    <n v="4908"/>
    <s v="CA-2015-133809"/>
    <d v="2015-11-18T00:00:00"/>
    <d v="2015-11-23T00:00:00"/>
    <s v="Second Class"/>
    <s v="MS-17530"/>
    <s v="MaryBeth Skach"/>
    <s v="Consumer"/>
    <s v="United States"/>
    <s v="Fairfield"/>
    <s v="Ohio"/>
    <n v="45014"/>
    <x v="3"/>
    <s v="OFF-BI-10001757"/>
    <x v="1"/>
    <s v="Binders"/>
    <s v="Pressboard Hanging Data Binders for Unburst Sheets"/>
    <n v="11.808"/>
    <n v="4"/>
    <n v="0.2"/>
    <n v="4.01"/>
    <n v="2"/>
    <x v="7"/>
    <n v="4"/>
    <x v="7"/>
  </r>
  <r>
    <n v="4909"/>
    <s v="CA-2015-133809"/>
    <d v="2015-11-18T00:00:00"/>
    <d v="2015-11-23T00:00:00"/>
    <s v="Second Class"/>
    <s v="MS-17530"/>
    <s v="MaryBeth Skach"/>
    <s v="Consumer"/>
    <s v="United States"/>
    <s v="Fairfield"/>
    <s v="Ohio"/>
    <n v="45014"/>
    <x v="3"/>
    <s v="TEC-PH-10004875"/>
    <x v="2"/>
    <s v="Phones"/>
    <s v="PNY Rapid USB Car Charger - Black"/>
    <n v="9.5879999999999992"/>
    <n v="8"/>
    <n v="0.3"/>
    <n v="-1.44"/>
    <n v="2"/>
    <x v="7"/>
    <n v="4"/>
    <x v="7"/>
  </r>
  <r>
    <n v="4910"/>
    <s v="CA-2018-127306"/>
    <d v="2018-01-14T00:00:00"/>
    <d v="2018-01-18T00:00:00"/>
    <s v="Standard Class"/>
    <s v="BH-11710"/>
    <s v="Brosina Hoffman"/>
    <s v="Consumer"/>
    <s v="United States"/>
    <s v="Johnson City"/>
    <s v="Tennessee"/>
    <n v="37604"/>
    <x v="0"/>
    <s v="OFF-EN-10001219"/>
    <x v="1"/>
    <s v="Envelopes"/>
    <s v="#10- 4 1/8&quot; x 9 1/2&quot; Security-Tint Envelopes"/>
    <n v="18.335999999999999"/>
    <n v="2"/>
    <n v="0.3"/>
    <n v="-5.68"/>
    <n v="5"/>
    <x v="44"/>
    <n v="1"/>
    <x v="44"/>
  </r>
  <r>
    <n v="4911"/>
    <s v="CA-2018-127306"/>
    <d v="2018-01-14T00:00:00"/>
    <d v="2018-01-18T00:00:00"/>
    <s v="Standard Class"/>
    <s v="BH-11710"/>
    <s v="Brosina Hoffman"/>
    <s v="Consumer"/>
    <s v="United States"/>
    <s v="Johnson City"/>
    <s v="Tennessee"/>
    <n v="37604"/>
    <x v="0"/>
    <s v="OFF-PA-10000019"/>
    <x v="1"/>
    <s v="Paper"/>
    <s v="Xerox 1931"/>
    <n v="36.287999999999997"/>
    <n v="3"/>
    <n v="0"/>
    <n v="2.54"/>
    <n v="5"/>
    <x v="44"/>
    <n v="1"/>
    <x v="44"/>
  </r>
  <r>
    <n v="4912"/>
    <s v="CA-2018-127306"/>
    <d v="2018-01-14T00:00:00"/>
    <d v="2018-01-18T00:00:00"/>
    <s v="Standard Class"/>
    <s v="BH-11710"/>
    <s v="Brosina Hoffman"/>
    <s v="Consumer"/>
    <s v="United States"/>
    <s v="Johnson City"/>
    <s v="Tennessee"/>
    <n v="37604"/>
    <x v="0"/>
    <s v="TEC-PH-10001924"/>
    <x v="2"/>
    <s v="Phones"/>
    <s v="iHome FM Clock Radio with Lightning Dock"/>
    <n v="111.98399999999999"/>
    <n v="3"/>
    <n v="0"/>
    <n v="26.88"/>
    <n v="5"/>
    <x v="44"/>
    <n v="1"/>
    <x v="44"/>
  </r>
  <r>
    <n v="4913"/>
    <s v="CA-2018-127306"/>
    <d v="2018-01-14T00:00:00"/>
    <d v="2018-01-18T00:00:00"/>
    <s v="Standard Class"/>
    <s v="BH-11710"/>
    <s v="Brosina Hoffman"/>
    <s v="Consumer"/>
    <s v="United States"/>
    <s v="Johnson City"/>
    <s v="Tennessee"/>
    <n v="37604"/>
    <x v="0"/>
    <s v="OFF-BI-10002003"/>
    <x v="1"/>
    <s v="Binders"/>
    <s v="Ibico Presentation Index for Binding Systems"/>
    <n v="5.97"/>
    <n v="6"/>
    <n v="0.3"/>
    <n v="-1.43"/>
    <n v="5"/>
    <x v="44"/>
    <n v="1"/>
    <x v="44"/>
  </r>
  <r>
    <n v="4914"/>
    <s v="CA-2018-127306"/>
    <d v="2018-01-14T00:00:00"/>
    <d v="2018-01-18T00:00:00"/>
    <s v="Standard Class"/>
    <s v="BH-11710"/>
    <s v="Brosina Hoffman"/>
    <s v="Consumer"/>
    <s v="United States"/>
    <s v="Johnson City"/>
    <s v="Tennessee"/>
    <n v="37604"/>
    <x v="0"/>
    <s v="OFF-BI-10003727"/>
    <x v="1"/>
    <s v="Binders"/>
    <s v="Avery Durable Slant Ring Binders With Label Holder"/>
    <n v="2.508"/>
    <n v="4"/>
    <n v="0.3"/>
    <n v="-0.5"/>
    <n v="5"/>
    <x v="44"/>
    <n v="1"/>
    <x v="44"/>
  </r>
  <r>
    <n v="4915"/>
    <s v="CA-2016-161830"/>
    <d v="2016-09-24T00:00:00"/>
    <d v="2016-09-26T00:00:00"/>
    <s v="Second Class"/>
    <s v="ME-17725"/>
    <s v="Max Engle"/>
    <s v="Consumer"/>
    <s v="United States"/>
    <s v="Seattle"/>
    <s v="Washington"/>
    <n v="98105"/>
    <x v="1"/>
    <s v="OFF-AR-10004042"/>
    <x v="1"/>
    <s v="Art"/>
    <s v="BOSTON Model 1800 Electric Pencil Sharpeners, Putty/Woodgrain"/>
    <n v="35.96"/>
    <n v="5"/>
    <n v="0.1"/>
    <n v="4.67"/>
    <n v="2"/>
    <x v="11"/>
    <n v="3"/>
    <x v="11"/>
  </r>
  <r>
    <n v="4916"/>
    <s v="CA-2016-161830"/>
    <d v="2016-09-24T00:00:00"/>
    <d v="2016-09-26T00:00:00"/>
    <s v="Second Class"/>
    <s v="ME-17725"/>
    <s v="Max Engle"/>
    <s v="Consumer"/>
    <s v="United States"/>
    <s v="Seattle"/>
    <s v="Washington"/>
    <n v="98105"/>
    <x v="1"/>
    <s v="OFF-BI-10001097"/>
    <x v="1"/>
    <s v="Binders"/>
    <s v="Avery Hole Reinforcements"/>
    <n v="14.952"/>
    <n v="10"/>
    <n v="0.1"/>
    <n v="3.89"/>
    <n v="2"/>
    <x v="11"/>
    <n v="3"/>
    <x v="11"/>
  </r>
  <r>
    <n v="4917"/>
    <s v="CA-2018-163125"/>
    <d v="2018-10-09T00:00:00"/>
    <d v="2018-10-11T00:00:00"/>
    <s v="Second Class"/>
    <s v="MB-17305"/>
    <s v="Maria Bertelson"/>
    <s v="Consumer"/>
    <s v="United States"/>
    <s v="League City"/>
    <s v="Texas"/>
    <n v="77573"/>
    <x v="2"/>
    <s v="OFF-AR-10004344"/>
    <x v="1"/>
    <s v="Art"/>
    <s v="Bulldog Vacuum Base Pencil Sharpener"/>
    <n v="67.144000000000005"/>
    <n v="3"/>
    <n v="0"/>
    <n v="6.71"/>
    <n v="2"/>
    <x v="13"/>
    <n v="4"/>
    <x v="13"/>
  </r>
  <r>
    <n v="4918"/>
    <s v="CA-2018-163125"/>
    <d v="2018-10-09T00:00:00"/>
    <d v="2018-10-11T00:00:00"/>
    <s v="Second Class"/>
    <s v="MB-17305"/>
    <s v="Maria Bertelson"/>
    <s v="Consumer"/>
    <s v="United States"/>
    <s v="League City"/>
    <s v="Texas"/>
    <n v="77573"/>
    <x v="2"/>
    <s v="FUR-CH-10001802"/>
    <x v="0"/>
    <s v="Chairs"/>
    <s v="Hon Every-Day Chair Series Swivel Task Chairs"/>
    <n v="254.05799999999999"/>
    <n v="1"/>
    <n v="0"/>
    <n v="27.95"/>
    <n v="2"/>
    <x v="13"/>
    <n v="4"/>
    <x v="13"/>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n v="173.94"/>
    <n v="9"/>
    <n v="0.1"/>
    <n v="20.87"/>
    <n v="2"/>
    <x v="12"/>
    <n v="1"/>
    <x v="12"/>
  </r>
  <r>
    <n v="4920"/>
    <s v="CA-2017-160304"/>
    <d v="2017-01-02T00:00:00"/>
    <d v="2017-01-07T00:00:00"/>
    <s v="Standard Class"/>
    <s v="BM-11575"/>
    <s v="Brendan Murry"/>
    <s v="Corporate"/>
    <s v="United States"/>
    <s v="Gaithersburg"/>
    <s v="Maryland"/>
    <n v="20877"/>
    <x v="3"/>
    <s v="TEC-PH-10000455"/>
    <x v="2"/>
    <s v="Phones"/>
    <s v="GE 30522EE2"/>
    <n v="231.98"/>
    <n v="2"/>
    <n v="0"/>
    <n v="23.2"/>
    <n v="2"/>
    <x v="12"/>
    <n v="1"/>
    <x v="12"/>
  </r>
  <r>
    <n v="4921"/>
    <s v="CA-2018-101728"/>
    <d v="2018-08-19T00:00:00"/>
    <d v="2018-08-23T00:00:00"/>
    <s v="Standard Class"/>
    <s v="SC-20575"/>
    <s v="Sonia Cooley"/>
    <s v="Consumer"/>
    <s v="United States"/>
    <s v="Chicago"/>
    <s v="Illinois"/>
    <n v="60653"/>
    <x v="2"/>
    <s v="OFF-BI-10002393"/>
    <x v="1"/>
    <s v="Binders"/>
    <s v="Binder Posts"/>
    <n v="2.2959999999999998"/>
    <n v="3"/>
    <n v="0"/>
    <n v="0.28000000000000003"/>
    <n v="1"/>
    <x v="43"/>
    <n v="3"/>
    <x v="43"/>
  </r>
  <r>
    <n v="4922"/>
    <s v="CA-2018-114055"/>
    <d v="2018-12-25T00:00:00"/>
    <d v="2018-12-29T00:00:00"/>
    <s v="Second Class"/>
    <s v="MH-18115"/>
    <s v="Mick Hernandez"/>
    <s v="Home Office"/>
    <s v="United States"/>
    <s v="Huntsville"/>
    <s v="Alabama"/>
    <n v="35810"/>
    <x v="0"/>
    <s v="OFF-PA-10004381"/>
    <x v="1"/>
    <s v="Paper"/>
    <s v="14-7/8 x 11 Blue Bar Computer Printout Paper"/>
    <n v="96.08"/>
    <n v="2"/>
    <n v="0.1"/>
    <n v="17.29"/>
    <n v="4"/>
    <x v="22"/>
    <n v="4"/>
    <x v="22"/>
  </r>
  <r>
    <n v="4923"/>
    <s v="CA-2018-114055"/>
    <d v="2018-12-25T00:00:00"/>
    <d v="2018-12-29T00:00:00"/>
    <s v="Second Class"/>
    <s v="MH-18115"/>
    <s v="Mick Hernandez"/>
    <s v="Home Office"/>
    <s v="United States"/>
    <s v="Huntsville"/>
    <s v="Alabama"/>
    <n v="35810"/>
    <x v="0"/>
    <s v="OFF-FA-10003059"/>
    <x v="1"/>
    <s v="Fasteners"/>
    <s v="Assorted Color Push Pins"/>
    <n v="3.62"/>
    <n v="5"/>
    <n v="0.2"/>
    <n v="0.51"/>
    <n v="4"/>
    <x v="22"/>
    <n v="4"/>
    <x v="22"/>
  </r>
  <r>
    <n v="4924"/>
    <s v="CA-2018-114055"/>
    <d v="2018-12-25T00:00:00"/>
    <d v="2018-12-29T00:00:00"/>
    <s v="Second Class"/>
    <s v="MH-18115"/>
    <s v="Mick Hernandez"/>
    <s v="Home Office"/>
    <s v="United States"/>
    <s v="Huntsville"/>
    <s v="Alabama"/>
    <n v="35810"/>
    <x v="0"/>
    <s v="OFF-PA-10000994"/>
    <x v="1"/>
    <s v="Paper"/>
    <s v="Xerox 1915"/>
    <n v="629.1"/>
    <n v="10"/>
    <n v="0"/>
    <n v="106.95"/>
    <n v="4"/>
    <x v="22"/>
    <n v="4"/>
    <x v="22"/>
  </r>
  <r>
    <n v="4925"/>
    <s v="CA-2018-114055"/>
    <d v="2018-12-25T00:00:00"/>
    <d v="2018-12-29T00:00:00"/>
    <s v="Second Class"/>
    <s v="MH-18115"/>
    <s v="Mick Hernandez"/>
    <s v="Home Office"/>
    <s v="United States"/>
    <s v="Huntsville"/>
    <s v="Alabama"/>
    <n v="35810"/>
    <x v="0"/>
    <s v="TEC-PH-10002890"/>
    <x v="2"/>
    <s v="Phones"/>
    <s v="AT&amp;T 17929 Lendline Telephone"/>
    <n v="90.48"/>
    <n v="7"/>
    <n v="0"/>
    <n v="17.190000000000001"/>
    <n v="4"/>
    <x v="22"/>
    <n v="4"/>
    <x v="22"/>
  </r>
  <r>
    <n v="4926"/>
    <s v="CA-2018-126438"/>
    <d v="2018-09-10T00:00:00"/>
    <d v="2018-09-13T00:00:00"/>
    <s v="First Class"/>
    <s v="AR-10345"/>
    <s v="Alex Russell"/>
    <s v="Corporate"/>
    <s v="United States"/>
    <s v="Lawrence"/>
    <s v="Massachusetts"/>
    <n v="1841"/>
    <x v="3"/>
    <s v="OFF-AR-10003338"/>
    <x v="1"/>
    <s v="Art"/>
    <s v="Eberhard Faber 3 1/2&quot; Golf Pencils"/>
    <n v="14.88"/>
    <n v="8"/>
    <n v="0.1"/>
    <n v="1.49"/>
    <n v="1"/>
    <x v="15"/>
    <n v="3"/>
    <x v="15"/>
  </r>
  <r>
    <n v="4927"/>
    <s v="CA-2018-117653"/>
    <d v="2018-10-19T00:00:00"/>
    <d v="2018-10-23T00:00:00"/>
    <s v="Standard Class"/>
    <s v="MO-17500"/>
    <s v="Mary O'Rourke"/>
    <s v="Consumer"/>
    <s v="United States"/>
    <s v="Chicago"/>
    <s v="Illinois"/>
    <n v="60623"/>
    <x v="2"/>
    <s v="FUR-TA-10003008"/>
    <x v="0"/>
    <s v="Tables"/>
    <s v="Lesro Round Back Collection Coffee Table, End Table"/>
    <n v="91.275000000000006"/>
    <n v="3"/>
    <n v="0.1"/>
    <n v="8.2100000000000009"/>
    <n v="1"/>
    <x v="13"/>
    <n v="4"/>
    <x v="13"/>
  </r>
  <r>
    <n v="4928"/>
    <s v="CA-2018-143245"/>
    <d v="2018-12-01T00:00:00"/>
    <d v="2018-12-06T00:00:00"/>
    <s v="Standard Class"/>
    <s v="AD-10180"/>
    <s v="Alan Dominguez"/>
    <s v="Home Office"/>
    <s v="United States"/>
    <s v="Fairfield"/>
    <s v="Connecticut"/>
    <n v="6824"/>
    <x v="3"/>
    <s v="OFF-PA-10001972"/>
    <x v="1"/>
    <s v="Paper"/>
    <s v="Xerox 214"/>
    <n v="19.440000000000001"/>
    <n v="5"/>
    <n v="0.3"/>
    <n v="-2.92"/>
    <n v="2"/>
    <x v="22"/>
    <n v="4"/>
    <x v="22"/>
  </r>
  <r>
    <n v="4929"/>
    <s v="CA-2018-143245"/>
    <d v="2018-12-01T00:00:00"/>
    <d v="2018-12-06T00:00:00"/>
    <s v="Standard Class"/>
    <s v="AD-10180"/>
    <s v="Alan Dominguez"/>
    <s v="Home Office"/>
    <s v="United States"/>
    <s v="Fairfield"/>
    <s v="Connecticut"/>
    <n v="6824"/>
    <x v="3"/>
    <s v="FUR-CH-10000155"/>
    <x v="0"/>
    <s v="Chairs"/>
    <s v="Global Comet Stacking Armless Chair"/>
    <n v="897.15"/>
    <n v="9"/>
    <n v="0"/>
    <n v="44.86"/>
    <n v="2"/>
    <x v="22"/>
    <n v="4"/>
    <x v="22"/>
  </r>
  <r>
    <n v="4930"/>
    <s v="US-2015-138828"/>
    <d v="2015-09-02T00:00:00"/>
    <d v="2015-09-03T00:00:00"/>
    <s v="First Class"/>
    <s v="KD-16345"/>
    <s v="Katherine Ducich"/>
    <s v="Consumer"/>
    <s v="United States"/>
    <s v="New York City"/>
    <s v="New York"/>
    <n v="10009"/>
    <x v="3"/>
    <s v="OFF-AR-10000658"/>
    <x v="1"/>
    <s v="Art"/>
    <s v="Newell 324"/>
    <n v="57.75"/>
    <n v="3"/>
    <n v="0.2"/>
    <n v="16.75"/>
    <n v="2"/>
    <x v="30"/>
    <n v="3"/>
    <x v="30"/>
  </r>
  <r>
    <n v="4931"/>
    <s v="US-2015-138828"/>
    <d v="2015-09-02T00:00:00"/>
    <d v="2015-09-03T00:00:00"/>
    <s v="First Class"/>
    <s v="KD-16345"/>
    <s v="Katherine Ducich"/>
    <s v="Consumer"/>
    <s v="United States"/>
    <s v="New York City"/>
    <s v="New York"/>
    <n v="10009"/>
    <x v="3"/>
    <s v="OFF-PA-10000349"/>
    <x v="1"/>
    <s v="Paper"/>
    <s v="Easy-staple paper"/>
    <n v="14.94"/>
    <n v="9"/>
    <n v="0.1"/>
    <n v="4.4800000000000004"/>
    <n v="2"/>
    <x v="30"/>
    <n v="3"/>
    <x v="30"/>
  </r>
  <r>
    <n v="4932"/>
    <s v="CA-2018-143651"/>
    <d v="2018-03-25T00:00:00"/>
    <d v="2018-03-30T00:00:00"/>
    <s v="Standard Class"/>
    <s v="FM-14215"/>
    <s v="Filia McAdams"/>
    <s v="Corporate"/>
    <s v="United States"/>
    <s v="Seattle"/>
    <s v="Washington"/>
    <n v="98103"/>
    <x v="1"/>
    <s v="OFF-AR-10001446"/>
    <x v="1"/>
    <s v="Art"/>
    <s v="Newell 309"/>
    <n v="23.1"/>
    <n v="9"/>
    <n v="0"/>
    <n v="2.08"/>
    <n v="1"/>
    <x v="42"/>
    <n v="1"/>
    <x v="42"/>
  </r>
  <r>
    <n v="4933"/>
    <s v="CA-2016-106978"/>
    <d v="2016-09-28T00:00:00"/>
    <d v="2016-10-04T00:00:00"/>
    <s v="Standard Class"/>
    <s v="ZC-21910"/>
    <s v="Zuschuss Carroll"/>
    <s v="Consumer"/>
    <s v="United States"/>
    <s v="Aurora"/>
    <s v="Colorado"/>
    <n v="80013"/>
    <x v="1"/>
    <s v="OFF-EN-10004483"/>
    <x v="1"/>
    <s v="Envelopes"/>
    <s v="#10 White Business Envelopes,4 1/8 x 9 1/2"/>
    <n v="12.536"/>
    <n v="8"/>
    <n v="0.3"/>
    <n v="-2.76"/>
    <n v="3"/>
    <x v="11"/>
    <n v="3"/>
    <x v="11"/>
  </r>
  <r>
    <n v="4934"/>
    <s v="CA-2016-106978"/>
    <d v="2016-09-28T00:00:00"/>
    <d v="2016-10-04T00:00:00"/>
    <s v="Standard Class"/>
    <s v="ZC-21910"/>
    <s v="Zuschuss Carroll"/>
    <s v="Consumer"/>
    <s v="United States"/>
    <s v="Aurora"/>
    <s v="Colorado"/>
    <n v="80013"/>
    <x v="1"/>
    <s v="OFF-BI-10002012"/>
    <x v="1"/>
    <s v="Binders"/>
    <s v="Wilson Jones Easy Flow II Sheet Lifters"/>
    <n v="1.08"/>
    <n v="9"/>
    <n v="0"/>
    <n v="0.22"/>
    <n v="3"/>
    <x v="11"/>
    <n v="3"/>
    <x v="11"/>
  </r>
  <r>
    <n v="4935"/>
    <s v="CA-2016-106978"/>
    <d v="2016-09-28T00:00:00"/>
    <d v="2016-10-04T00:00:00"/>
    <s v="Standard Class"/>
    <s v="ZC-21910"/>
    <s v="Zuschuss Carroll"/>
    <s v="Consumer"/>
    <s v="United States"/>
    <s v="Aurora"/>
    <s v="Colorado"/>
    <n v="80013"/>
    <x v="1"/>
    <s v="OFF-FA-10003021"/>
    <x v="1"/>
    <s v="Fasteners"/>
    <s v="Staples"/>
    <n v="4.5119999999999996"/>
    <n v="5"/>
    <n v="0.2"/>
    <n v="1.35"/>
    <n v="3"/>
    <x v="11"/>
    <n v="3"/>
    <x v="11"/>
  </r>
  <r>
    <n v="4936"/>
    <s v="CA-2016-155124"/>
    <d v="2016-03-15T00:00:00"/>
    <d v="2016-03-21T00:00:00"/>
    <s v="Standard Class"/>
    <s v="KS-16300"/>
    <s v="Karen Seio"/>
    <s v="Corporate"/>
    <s v="United States"/>
    <s v="Lehi"/>
    <s v="Utah"/>
    <n v="84043"/>
    <x v="1"/>
    <s v="TEC-PH-10003356"/>
    <x v="2"/>
    <s v="Phones"/>
    <s v="SmartStand Mobile Device Holder, Assorted Colors"/>
    <n v="16.776"/>
    <n v="7"/>
    <n v="0.2"/>
    <n v="4.1900000000000004"/>
    <n v="1"/>
    <x v="29"/>
    <n v="1"/>
    <x v="29"/>
  </r>
  <r>
    <n v="4937"/>
    <s v="CA-2018-150931"/>
    <d v="2018-01-06T00:00:00"/>
    <d v="2018-01-13T00:00:00"/>
    <s v="Standard Class"/>
    <s v="DP-13390"/>
    <s v="Dennis Pardue"/>
    <s v="Home Office"/>
    <s v="United States"/>
    <s v="Tuscaloosa"/>
    <s v="Alabama"/>
    <n v="35401"/>
    <x v="0"/>
    <s v="OFF-BI-10004728"/>
    <x v="1"/>
    <s v="Binders"/>
    <s v="Wilson Jones Turn Tabs Binder Tool for Ring Binders"/>
    <n v="33.74"/>
    <n v="3"/>
    <n v="0"/>
    <n v="7.09"/>
    <n v="1"/>
    <x v="44"/>
    <n v="1"/>
    <x v="44"/>
  </r>
  <r>
    <n v="4938"/>
    <s v="CA-2015-157147"/>
    <d v="2015-01-13T00:00:00"/>
    <d v="2015-01-18T00:00:00"/>
    <s v="Standard Class"/>
    <s v="BD-11605"/>
    <s v="Brian Dahlen"/>
    <s v="Consumer"/>
    <s v="United States"/>
    <s v="San Francisco"/>
    <s v="California"/>
    <n v="94109"/>
    <x v="1"/>
    <s v="OFF-ST-10000078"/>
    <x v="1"/>
    <s v="Storage"/>
    <s v="Tennsco 6- and 18-Compartment Lockers"/>
    <n v="1325.85"/>
    <n v="7"/>
    <n v="0"/>
    <n v="106.07"/>
    <n v="3"/>
    <x v="46"/>
    <n v="1"/>
    <x v="46"/>
  </r>
  <r>
    <n v="4939"/>
    <s v="CA-2015-157147"/>
    <d v="2015-01-13T00:00:00"/>
    <d v="2015-01-18T00:00:00"/>
    <s v="Standard Class"/>
    <s v="BD-11605"/>
    <s v="Brian Dahlen"/>
    <s v="Consumer"/>
    <s v="United States"/>
    <s v="San Francisco"/>
    <s v="California"/>
    <n v="94109"/>
    <x v="1"/>
    <s v="FUR-BO-10003034"/>
    <x v="0"/>
    <s v="Bookcases"/>
    <s v="O'Sullivan Elevations Bookcase, Cherry Finish"/>
    <n v="333.99900000000002"/>
    <n v="10"/>
    <n v="0.1"/>
    <n v="46.76"/>
    <n v="3"/>
    <x v="46"/>
    <n v="1"/>
    <x v="46"/>
  </r>
  <r>
    <n v="4940"/>
    <s v="CA-2015-157147"/>
    <d v="2015-01-13T00:00:00"/>
    <d v="2015-01-18T00:00:00"/>
    <s v="Standard Class"/>
    <s v="BD-11605"/>
    <s v="Brian Dahlen"/>
    <s v="Consumer"/>
    <s v="United States"/>
    <s v="San Francisco"/>
    <s v="California"/>
    <n v="94109"/>
    <x v="1"/>
    <s v="OFF-AR-10003514"/>
    <x v="1"/>
    <s v="Art"/>
    <s v="4009 Highlighters by Sanford"/>
    <n v="19.899999999999999"/>
    <n v="8"/>
    <n v="0.3"/>
    <n v="-1.99"/>
    <n v="3"/>
    <x v="46"/>
    <n v="1"/>
    <x v="46"/>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n v="1268.82"/>
    <n v="2"/>
    <n v="0.3"/>
    <n v="-329.89"/>
    <n v="3"/>
    <x v="36"/>
    <n v="1"/>
    <x v="36"/>
  </r>
  <r>
    <n v="4942"/>
    <s v="CA-2016-156482"/>
    <d v="2016-02-06T00:00:00"/>
    <d v="2016-02-13T00:00:00"/>
    <s v="Standard Class"/>
    <s v="IL-15100"/>
    <s v="Ivan Liston"/>
    <s v="Consumer"/>
    <s v="United States"/>
    <s v="Wilmington"/>
    <s v="Delaware"/>
    <n v="19805"/>
    <x v="3"/>
    <s v="FUR-BO-10002598"/>
    <x v="0"/>
    <s v="Bookcases"/>
    <s v="Hon Metal Bookcases, Putty"/>
    <n v="283.92"/>
    <n v="6"/>
    <n v="0"/>
    <n v="82.34"/>
    <n v="3"/>
    <x v="36"/>
    <n v="1"/>
    <x v="36"/>
  </r>
  <r>
    <n v="4943"/>
    <s v="CA-2016-156482"/>
    <d v="2016-02-06T00:00:00"/>
    <d v="2016-02-13T00:00:00"/>
    <s v="Standard Class"/>
    <s v="IL-15100"/>
    <s v="Ivan Liston"/>
    <s v="Consumer"/>
    <s v="United States"/>
    <s v="Wilmington"/>
    <s v="Delaware"/>
    <n v="19805"/>
    <x v="3"/>
    <s v="OFF-AR-10001022"/>
    <x v="1"/>
    <s v="Art"/>
    <s v="SANFORD Liquid Accent Tank-Style Highlighters"/>
    <n v="5.68"/>
    <n v="4"/>
    <n v="0"/>
    <n v="0.74"/>
    <n v="3"/>
    <x v="36"/>
    <n v="1"/>
    <x v="36"/>
  </r>
  <r>
    <n v="4944"/>
    <s v="CA-2018-106782"/>
    <d v="2018-12-21T00:00:00"/>
    <d v="2018-12-27T00:00:00"/>
    <s v="Standard Class"/>
    <s v="LP-17095"/>
    <s v="Liz Preis"/>
    <s v="Consumer"/>
    <s v="United States"/>
    <s v="Lafayette"/>
    <s v="Indiana"/>
    <n v="47905"/>
    <x v="2"/>
    <s v="OFF-ST-10004459"/>
    <x v="1"/>
    <s v="Storage"/>
    <s v="Tennsco Single-Tier Lockers"/>
    <n v="375.34"/>
    <n v="2"/>
    <n v="0.3"/>
    <n v="-75.069999999999993"/>
    <n v="1"/>
    <x v="22"/>
    <n v="4"/>
    <x v="22"/>
  </r>
  <r>
    <n v="4945"/>
    <s v="CA-2017-151372"/>
    <d v="2017-09-05T00:00:00"/>
    <d v="2017-09-06T00:00:00"/>
    <s v="First Class"/>
    <s v="JH-15985"/>
    <s v="Joseph Holt"/>
    <s v="Consumer"/>
    <s v="United States"/>
    <s v="Redondo Beach"/>
    <s v="California"/>
    <n v="90278"/>
    <x v="1"/>
    <s v="OFF-PA-10004381"/>
    <x v="1"/>
    <s v="Paper"/>
    <s v="14-7/8 x 11 Blue Bar Computer Printout Paper"/>
    <n v="96.08"/>
    <n v="5"/>
    <n v="0"/>
    <n v="32.67"/>
    <n v="3"/>
    <x v="21"/>
    <n v="3"/>
    <x v="21"/>
  </r>
  <r>
    <n v="4946"/>
    <s v="CA-2017-151372"/>
    <d v="2017-09-05T00:00:00"/>
    <d v="2017-09-06T00:00:00"/>
    <s v="First Class"/>
    <s v="JH-15985"/>
    <s v="Joseph Holt"/>
    <s v="Consumer"/>
    <s v="United States"/>
    <s v="Redondo Beach"/>
    <s v="California"/>
    <n v="90278"/>
    <x v="1"/>
    <s v="OFF-BI-10000050"/>
    <x v="1"/>
    <s v="Binders"/>
    <s v="Angle-D Binders with Locking Rings, Label Holders"/>
    <n v="11.68"/>
    <n v="9"/>
    <n v="0"/>
    <n v="3.74"/>
    <n v="3"/>
    <x v="21"/>
    <n v="3"/>
    <x v="21"/>
  </r>
  <r>
    <n v="4947"/>
    <s v="CA-2017-151372"/>
    <d v="2017-09-05T00:00:00"/>
    <d v="2017-09-06T00:00:00"/>
    <s v="First Class"/>
    <s v="JH-15985"/>
    <s v="Joseph Holt"/>
    <s v="Consumer"/>
    <s v="United States"/>
    <s v="Redondo Beach"/>
    <s v="California"/>
    <n v="90278"/>
    <x v="1"/>
    <s v="OFF-FA-10000304"/>
    <x v="1"/>
    <s v="Fasteners"/>
    <s v="Advantus Push Pins"/>
    <n v="4.3600000000000003"/>
    <n v="3"/>
    <n v="0"/>
    <n v="0.56999999999999995"/>
    <n v="3"/>
    <x v="21"/>
    <n v="3"/>
    <x v="21"/>
  </r>
  <r>
    <n v="4948"/>
    <s v="CA-2015-102085"/>
    <d v="2015-10-04T00:00:00"/>
    <d v="2015-10-09T00:00:00"/>
    <s v="Standard Class"/>
    <s v="JD-16015"/>
    <s v="Joy Daniels"/>
    <s v="Consumer"/>
    <s v="United States"/>
    <s v="Seattle"/>
    <s v="Washington"/>
    <n v="98115"/>
    <x v="1"/>
    <s v="OFF-LA-10002475"/>
    <x v="1"/>
    <s v="Labels"/>
    <s v="Avery 519"/>
    <n v="29.24"/>
    <n v="5"/>
    <n v="0.2"/>
    <n v="4.68"/>
    <n v="1"/>
    <x v="18"/>
    <n v="4"/>
    <x v="18"/>
  </r>
  <r>
    <n v="4949"/>
    <s v="CA-2018-107125"/>
    <d v="2018-11-27T00:00:00"/>
    <d v="2018-12-02T00:00:00"/>
    <s v="Standard Class"/>
    <s v="BD-11320"/>
    <s v="Bill Donatelli"/>
    <s v="Consumer"/>
    <s v="United States"/>
    <s v="Los Angeles"/>
    <s v="California"/>
    <n v="90045"/>
    <x v="1"/>
    <s v="OFF-BI-10001989"/>
    <x v="1"/>
    <s v="Binders"/>
    <s v="Premium Transparent Presentation Covers by GBC"/>
    <n v="117.488"/>
    <n v="4"/>
    <n v="0"/>
    <n v="34.07"/>
    <n v="2"/>
    <x v="23"/>
    <n v="4"/>
    <x v="23"/>
  </r>
  <r>
    <n v="4950"/>
    <s v="CA-2018-107125"/>
    <d v="2018-11-27T00:00:00"/>
    <d v="2018-12-02T00:00:00"/>
    <s v="Standard Class"/>
    <s v="BD-11320"/>
    <s v="Bill Donatelli"/>
    <s v="Consumer"/>
    <s v="United States"/>
    <s v="Los Angeles"/>
    <s v="California"/>
    <n v="90045"/>
    <x v="1"/>
    <s v="FUR-FU-10000732"/>
    <x v="0"/>
    <s v="Furnishings"/>
    <s v="Eldon 200 Class Desk Accessories"/>
    <n v="18.84"/>
    <n v="7"/>
    <n v="0.2"/>
    <n v="2.4500000000000002"/>
    <n v="2"/>
    <x v="23"/>
    <n v="4"/>
    <x v="23"/>
  </r>
  <r>
    <n v="4951"/>
    <s v="CA-2017-125815"/>
    <d v="2017-10-28T00:00:00"/>
    <d v="2017-11-01T00:00:00"/>
    <s v="Second Class"/>
    <s v="DL-13330"/>
    <s v="Denise Leinenbach"/>
    <s v="Consumer"/>
    <s v="United States"/>
    <s v="New York City"/>
    <s v="New York"/>
    <n v="10009"/>
    <x v="3"/>
    <s v="OFF-AR-10004441"/>
    <x v="1"/>
    <s v="Art"/>
    <s v="BIC Brite Liner Highlighters"/>
    <n v="12.42"/>
    <n v="3"/>
    <n v="0.1"/>
    <n v="3.73"/>
    <n v="1"/>
    <x v="32"/>
    <n v="4"/>
    <x v="32"/>
  </r>
  <r>
    <n v="4952"/>
    <s v="CA-2016-144190"/>
    <d v="2016-06-09T00:00:00"/>
    <d v="2016-06-13T00:00:00"/>
    <s v="Standard Class"/>
    <s v="NC-18415"/>
    <s v="Nathan Cano"/>
    <s v="Consumer"/>
    <s v="United States"/>
    <s v="Royal Oak"/>
    <s v="Michigan"/>
    <n v="48073"/>
    <x v="2"/>
    <s v="OFF-PA-10000304"/>
    <x v="1"/>
    <s v="Paper"/>
    <s v="Xerox 1995"/>
    <n v="12.96"/>
    <n v="6"/>
    <n v="0"/>
    <n v="2.33"/>
    <n v="1"/>
    <x v="40"/>
    <n v="2"/>
    <x v="40"/>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n v="9"/>
    <n v="0.3"/>
    <n v="-16.68"/>
    <n v="1"/>
    <x v="22"/>
    <n v="4"/>
    <x v="22"/>
  </r>
  <r>
    <n v="4954"/>
    <s v="CA-2016-153906"/>
    <d v="2016-03-16T00:00:00"/>
    <d v="2016-03-20T00:00:00"/>
    <s v="Standard Class"/>
    <s v="MS-17980"/>
    <s v="Michael Stewart"/>
    <s v="Corporate"/>
    <s v="United States"/>
    <s v="New York City"/>
    <s v="New York"/>
    <n v="10009"/>
    <x v="3"/>
    <s v="TEC-PH-10001527"/>
    <x v="2"/>
    <s v="Phones"/>
    <s v="Plantronics MX500i Earset"/>
    <n v="85.9"/>
    <n v="4"/>
    <n v="0.2"/>
    <n v="21.48"/>
    <n v="1"/>
    <x v="29"/>
    <n v="1"/>
    <x v="29"/>
  </r>
  <r>
    <n v="4955"/>
    <s v="CA-2015-160262"/>
    <d v="2015-06-09T00:00:00"/>
    <d v="2015-06-13T00:00:00"/>
    <s v="Second Class"/>
    <s v="TS-21205"/>
    <s v="Thomas Seio"/>
    <s v="Corporate"/>
    <s v="United States"/>
    <s v="North Las Vegas"/>
    <s v="Nevada"/>
    <n v="89031"/>
    <x v="1"/>
    <s v="OFF-AR-10002335"/>
    <x v="1"/>
    <s v="Art"/>
    <s v="DIXON Oriole Pencils"/>
    <n v="18.059999999999999"/>
    <n v="7"/>
    <n v="0.3"/>
    <n v="-1.26"/>
    <n v="3"/>
    <x v="3"/>
    <n v="2"/>
    <x v="3"/>
  </r>
  <r>
    <n v="4956"/>
    <s v="CA-2015-160262"/>
    <d v="2015-06-09T00:00:00"/>
    <d v="2015-06-13T00:00:00"/>
    <s v="Second Class"/>
    <s v="TS-21205"/>
    <s v="Thomas Seio"/>
    <s v="Corporate"/>
    <s v="United States"/>
    <s v="North Las Vegas"/>
    <s v="Nevada"/>
    <n v="89031"/>
    <x v="1"/>
    <s v="OFF-PA-10003641"/>
    <x v="1"/>
    <s v="Paper"/>
    <s v="Xerox 1909"/>
    <n v="79.14"/>
    <n v="2"/>
    <n v="0"/>
    <n v="7.91"/>
    <n v="3"/>
    <x v="3"/>
    <n v="2"/>
    <x v="3"/>
  </r>
  <r>
    <n v="4957"/>
    <s v="CA-2015-160262"/>
    <d v="2015-06-09T00:00:00"/>
    <d v="2015-06-13T00:00:00"/>
    <s v="Second Class"/>
    <s v="TS-21205"/>
    <s v="Thomas Seio"/>
    <s v="Corporate"/>
    <s v="United States"/>
    <s v="North Las Vegas"/>
    <s v="Nevada"/>
    <n v="89031"/>
    <x v="1"/>
    <s v="FUR-FU-10002685"/>
    <x v="0"/>
    <s v="Furnishings"/>
    <s v="Executive Impressions 13-1/2&quot; Indoor/Outdoor Wall Clock"/>
    <n v="37.4"/>
    <n v="9"/>
    <n v="0"/>
    <n v="7.85"/>
    <n v="3"/>
    <x v="3"/>
    <n v="2"/>
    <x v="3"/>
  </r>
  <r>
    <n v="4958"/>
    <s v="CA-2016-127607"/>
    <d v="2016-03-20T00:00:00"/>
    <d v="2016-03-26T00:00:00"/>
    <s v="Standard Class"/>
    <s v="JK-15730"/>
    <s v="Joe Kamberova"/>
    <s v="Consumer"/>
    <s v="United States"/>
    <s v="Carrollton"/>
    <s v="Texas"/>
    <n v="75007"/>
    <x v="2"/>
    <s v="OFF-BI-10001308"/>
    <x v="1"/>
    <s v="Binders"/>
    <s v="GBC Standard Plastic Binding Systems' Combs"/>
    <n v="2.512"/>
    <n v="10"/>
    <n v="0.2"/>
    <n v="0.28000000000000003"/>
    <n v="2"/>
    <x v="29"/>
    <n v="1"/>
    <x v="29"/>
  </r>
  <r>
    <n v="4959"/>
    <s v="CA-2016-127607"/>
    <d v="2016-03-20T00:00:00"/>
    <d v="2016-03-26T00:00:00"/>
    <s v="Standard Class"/>
    <s v="JK-15730"/>
    <s v="Joe Kamberova"/>
    <s v="Consumer"/>
    <s v="United States"/>
    <s v="Carrollton"/>
    <s v="Texas"/>
    <n v="75007"/>
    <x v="2"/>
    <s v="OFF-FA-10003485"/>
    <x v="1"/>
    <s v="Fasteners"/>
    <s v="Staples"/>
    <n v="18.864000000000001"/>
    <n v="1"/>
    <n v="0"/>
    <n v="4.72"/>
    <n v="2"/>
    <x v="29"/>
    <n v="1"/>
    <x v="29"/>
  </r>
  <r>
    <n v="4960"/>
    <s v="CA-2017-166226"/>
    <d v="2017-11-18T00:00:00"/>
    <d v="2017-11-22T00:00:00"/>
    <s v="Standard Class"/>
    <s v="TC-21535"/>
    <s v="Tracy Collins"/>
    <s v="Home Office"/>
    <s v="United States"/>
    <s v="Los Angeles"/>
    <s v="California"/>
    <n v="90008"/>
    <x v="1"/>
    <s v="TEC-PH-10003357"/>
    <x v="2"/>
    <s v="Phones"/>
    <s v="Grandstream GXP2100 Mainstream Business Phone"/>
    <n v="61.192"/>
    <n v="8"/>
    <n v="0.2"/>
    <n v="11.63"/>
    <n v="2"/>
    <x v="0"/>
    <n v="4"/>
    <x v="0"/>
  </r>
  <r>
    <n v="4961"/>
    <s v="CA-2017-166226"/>
    <d v="2017-11-18T00:00:00"/>
    <d v="2017-11-22T00:00:00"/>
    <s v="Standard Class"/>
    <s v="TC-21535"/>
    <s v="Tracy Collins"/>
    <s v="Home Office"/>
    <s v="United States"/>
    <s v="Los Angeles"/>
    <s v="California"/>
    <n v="90008"/>
    <x v="1"/>
    <s v="OFF-AP-10002867"/>
    <x v="1"/>
    <s v="Appliances"/>
    <s v="Fellowes Command Center 5-outlet power strip"/>
    <n v="67.84"/>
    <n v="7"/>
    <n v="0.3"/>
    <n v="-23.74"/>
    <n v="2"/>
    <x v="0"/>
    <n v="4"/>
    <x v="0"/>
  </r>
  <r>
    <n v="4962"/>
    <s v="CA-2015-156587"/>
    <d v="2015-03-07T00:00:00"/>
    <d v="2015-03-08T00:00:00"/>
    <s v="First Class"/>
    <s v="AB-10015"/>
    <s v="Aaron Bergman"/>
    <s v="Consumer"/>
    <s v="United States"/>
    <s v="Seattle"/>
    <s v="Washington"/>
    <n v="98103"/>
    <x v="1"/>
    <s v="FUR-CH-10004477"/>
    <x v="0"/>
    <s v="Chairs"/>
    <s v="Global Push Button Manager's Chair, Indigo"/>
    <n v="48.712000000000003"/>
    <n v="4"/>
    <n v="0.2"/>
    <n v="14.61"/>
    <n v="3"/>
    <x v="34"/>
    <n v="1"/>
    <x v="34"/>
  </r>
  <r>
    <n v="4963"/>
    <s v="CA-2015-156587"/>
    <d v="2015-03-07T00:00:00"/>
    <d v="2015-03-08T00:00:00"/>
    <s v="First Class"/>
    <s v="AB-10015"/>
    <s v="Aaron Bergman"/>
    <s v="Consumer"/>
    <s v="United States"/>
    <s v="Seattle"/>
    <s v="Washington"/>
    <n v="98103"/>
    <x v="1"/>
    <s v="OFF-AR-10001427"/>
    <x v="1"/>
    <s v="Art"/>
    <s v="Newell 330"/>
    <n v="17.940000000000001"/>
    <n v="3"/>
    <n v="0.1"/>
    <n v="3.41"/>
    <n v="3"/>
    <x v="34"/>
    <n v="1"/>
    <x v="34"/>
  </r>
  <r>
    <n v="4964"/>
    <s v="CA-2015-156587"/>
    <d v="2015-03-07T00:00:00"/>
    <d v="2015-03-08T00:00:00"/>
    <s v="First Class"/>
    <s v="AB-10015"/>
    <s v="Aaron Bergman"/>
    <s v="Consumer"/>
    <s v="United States"/>
    <s v="Seattle"/>
    <s v="Washington"/>
    <n v="98103"/>
    <x v="1"/>
    <s v="OFF-ST-10002344"/>
    <x v="1"/>
    <s v="Storage"/>
    <s v="Carina 42&quot;Hx23 3/4&quot;W Media Storage Unit"/>
    <n v="242.94"/>
    <n v="2"/>
    <n v="0.1"/>
    <n v="51.02"/>
    <n v="3"/>
    <x v="34"/>
    <n v="1"/>
    <x v="34"/>
  </r>
  <r>
    <n v="4965"/>
    <s v="CA-2017-141180"/>
    <d v="2017-05-15T00:00:00"/>
    <d v="2017-05-19T00:00:00"/>
    <s v="Second Class"/>
    <s v="DP-13000"/>
    <s v="Darren Powers"/>
    <s v="Consumer"/>
    <s v="United States"/>
    <s v="Fort Lauderdale"/>
    <s v="Florida"/>
    <n v="33311"/>
    <x v="0"/>
    <s v="OFF-BI-10000301"/>
    <x v="1"/>
    <s v="Binders"/>
    <s v="GBC Instant Report Kit"/>
    <n v="7.7640000000000002"/>
    <n v="2"/>
    <n v="0"/>
    <n v="1.1599999999999999"/>
    <n v="1"/>
    <x v="35"/>
    <n v="2"/>
    <x v="35"/>
  </r>
  <r>
    <n v="4966"/>
    <s v="CA-2016-109708"/>
    <d v="2016-05-25T00:00:00"/>
    <d v="2016-05-28T00:00:00"/>
    <s v="Second Class"/>
    <s v="CY-12745"/>
    <s v="Craig Yedwab"/>
    <s v="Corporate"/>
    <s v="United States"/>
    <s v="Columbia"/>
    <s v="Tennessee"/>
    <n v="38401"/>
    <x v="0"/>
    <s v="TEC-PH-10001944"/>
    <x v="2"/>
    <s v="Phones"/>
    <s v="Wi-Ex zBoost YX540 Cellular Phone Signal Booster"/>
    <n v="467.04"/>
    <n v="1"/>
    <n v="0.2"/>
    <n v="51.37"/>
    <n v="1"/>
    <x v="33"/>
    <n v="2"/>
    <x v="33"/>
  </r>
  <r>
    <n v="4967"/>
    <s v="CA-2016-122406"/>
    <d v="2016-08-02T00:00:00"/>
    <d v="2016-08-05T00:00:00"/>
    <s v="Second Class"/>
    <s v="BE-11455"/>
    <s v="Brad Eason"/>
    <s v="Home Office"/>
    <s v="United States"/>
    <s v="Providence"/>
    <s v="Rhode Island"/>
    <n v="2908"/>
    <x v="3"/>
    <s v="TEC-PH-10001527"/>
    <x v="2"/>
    <s v="Phones"/>
    <s v="Plantronics MX500i Earset"/>
    <n v="128.85"/>
    <n v="2"/>
    <n v="0"/>
    <n v="34.79"/>
    <n v="4"/>
    <x v="37"/>
    <n v="3"/>
    <x v="37"/>
  </r>
  <r>
    <n v="4968"/>
    <s v="CA-2016-122406"/>
    <d v="2016-08-02T00:00:00"/>
    <d v="2016-08-05T00:00:00"/>
    <s v="Second Class"/>
    <s v="BE-11455"/>
    <s v="Brad Eason"/>
    <s v="Home Office"/>
    <s v="United States"/>
    <s v="Providence"/>
    <s v="Rhode Island"/>
    <n v="2908"/>
    <x v="3"/>
    <s v="OFF-PA-10001307"/>
    <x v="1"/>
    <s v="Paper"/>
    <s v="Important Message Pads, 50 4-1/4 x 5-1/2 Forms per Pad"/>
    <n v="8.4"/>
    <n v="1"/>
    <n v="0"/>
    <n v="0.5"/>
    <n v="4"/>
    <x v="37"/>
    <n v="3"/>
    <x v="37"/>
  </r>
  <r>
    <n v="4969"/>
    <s v="CA-2016-122406"/>
    <d v="2016-08-02T00:00:00"/>
    <d v="2016-08-05T00:00:00"/>
    <s v="Second Class"/>
    <s v="BE-11455"/>
    <s v="Brad Eason"/>
    <s v="Home Office"/>
    <s v="United States"/>
    <s v="Providence"/>
    <s v="Rhode Island"/>
    <n v="2908"/>
    <x v="3"/>
    <s v="TEC-AC-10004571"/>
    <x v="2"/>
    <s v="Accessories"/>
    <s v="Logitech G700s Rechargeable Gaming Mouse"/>
    <n v="199.98"/>
    <n v="8"/>
    <n v="0"/>
    <n v="46"/>
    <n v="4"/>
    <x v="37"/>
    <n v="3"/>
    <x v="37"/>
  </r>
  <r>
    <n v="4970"/>
    <s v="CA-2016-122406"/>
    <d v="2016-08-02T00:00:00"/>
    <d v="2016-08-05T00:00:00"/>
    <s v="Second Class"/>
    <s v="BE-11455"/>
    <s v="Brad Eason"/>
    <s v="Home Office"/>
    <s v="United States"/>
    <s v="Providence"/>
    <s v="Rhode Island"/>
    <n v="2908"/>
    <x v="3"/>
    <s v="FUR-CH-10001973"/>
    <x v="0"/>
    <s v="Chairs"/>
    <s v="Office Star Flex Back Scooter Chair with White Frame"/>
    <n v="110.98"/>
    <n v="4"/>
    <n v="0.3"/>
    <n v="-21.09"/>
    <n v="4"/>
    <x v="37"/>
    <n v="3"/>
    <x v="37"/>
  </r>
  <r>
    <n v="4971"/>
    <s v="US-2017-153815"/>
    <d v="2017-11-06T00:00:00"/>
    <d v="2017-11-09T00:00:00"/>
    <s v="First Class"/>
    <s v="KL-16555"/>
    <s v="Kelly Lampkin"/>
    <s v="Corporate"/>
    <s v="United States"/>
    <s v="Jacksonville"/>
    <s v="Florida"/>
    <n v="32216"/>
    <x v="0"/>
    <s v="FUR-CH-10000513"/>
    <x v="0"/>
    <s v="Chairs"/>
    <s v="High-Back Leather Manager's Chair"/>
    <n v="207.98400000000001"/>
    <n v="7"/>
    <n v="0"/>
    <n v="18.72"/>
    <n v="4"/>
    <x v="0"/>
    <n v="4"/>
    <x v="0"/>
  </r>
  <r>
    <n v="4972"/>
    <s v="US-2017-153815"/>
    <d v="2017-11-06T00:00:00"/>
    <d v="2017-11-09T00:00:00"/>
    <s v="First Class"/>
    <s v="KL-16555"/>
    <s v="Kelly Lampkin"/>
    <s v="Corporate"/>
    <s v="United States"/>
    <s v="Jacksonville"/>
    <s v="Florida"/>
    <n v="32216"/>
    <x v="0"/>
    <s v="OFF-PA-10002421"/>
    <x v="1"/>
    <s v="Paper"/>
    <s v="Embossed Ink Jet Note Cards"/>
    <n v="36.112000000000002"/>
    <n v="10"/>
    <n v="0.3"/>
    <n v="-8.31"/>
    <n v="4"/>
    <x v="0"/>
    <n v="4"/>
    <x v="0"/>
  </r>
  <r>
    <n v="4973"/>
    <s v="US-2017-153815"/>
    <d v="2017-11-06T00:00:00"/>
    <d v="2017-11-09T00:00:00"/>
    <s v="First Class"/>
    <s v="KL-16555"/>
    <s v="Kelly Lampkin"/>
    <s v="Corporate"/>
    <s v="United States"/>
    <s v="Jacksonville"/>
    <s v="Florida"/>
    <n v="32216"/>
    <x v="0"/>
    <s v="FUR-FU-10004090"/>
    <x v="0"/>
    <s v="Furnishings"/>
    <s v="Executive Impressions 14&quot; Contract Wall Clock"/>
    <n v="35.567999999999998"/>
    <n v="7"/>
    <n v="0"/>
    <n v="8.89"/>
    <n v="4"/>
    <x v="0"/>
    <n v="4"/>
    <x v="0"/>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n v="88.768000000000001"/>
    <n v="2"/>
    <n v="0"/>
    <n v="9.76"/>
    <n v="4"/>
    <x v="0"/>
    <n v="4"/>
    <x v="0"/>
  </r>
  <r>
    <n v="4975"/>
    <s v="CA-2017-164896"/>
    <d v="2017-11-07T00:00:00"/>
    <d v="2017-11-12T00:00:00"/>
    <s v="Standard Class"/>
    <s v="PS-19045"/>
    <s v="Penelope Sewall"/>
    <s v="Home Office"/>
    <s v="United States"/>
    <s v="Oceanside"/>
    <s v="California"/>
    <n v="92054"/>
    <x v="1"/>
    <s v="OFF-PA-10002246"/>
    <x v="1"/>
    <s v="Paper"/>
    <s v="Wirebound Four 2-3/4 x 5 Forms per Page, 400 Sets per Book"/>
    <n v="12.9"/>
    <n v="5"/>
    <n v="0"/>
    <n v="2.97"/>
    <n v="1"/>
    <x v="0"/>
    <n v="4"/>
    <x v="0"/>
  </r>
  <r>
    <n v="4976"/>
    <s v="CA-2016-142202"/>
    <d v="2016-09-18T00:00:00"/>
    <d v="2016-09-23T00:00:00"/>
    <s v="Second Class"/>
    <s v="JR-16210"/>
    <s v="Justin Ritter"/>
    <s v="Corporate"/>
    <s v="United States"/>
    <s v="Jacksonville"/>
    <s v="Florida"/>
    <n v="32216"/>
    <x v="0"/>
    <s v="TEC-AC-10003198"/>
    <x v="2"/>
    <s v="Accessories"/>
    <s v="Enermax Acrylux Wireless Keyboard"/>
    <n v="717.12"/>
    <n v="10"/>
    <n v="0.3"/>
    <n v="-186.45"/>
    <n v="1"/>
    <x v="11"/>
    <n v="3"/>
    <x v="11"/>
  </r>
  <r>
    <n v="4977"/>
    <s v="CA-2016-165050"/>
    <d v="2016-12-07T00:00:00"/>
    <d v="2016-12-09T00:00:00"/>
    <s v="First Class"/>
    <s v="AH-10210"/>
    <s v="Alan Hwang"/>
    <s v="Consumer"/>
    <s v="United States"/>
    <s v="New York City"/>
    <s v="New York"/>
    <n v="10024"/>
    <x v="3"/>
    <s v="OFF-BI-10001031"/>
    <x v="1"/>
    <s v="Binders"/>
    <s v="Pressboard Data Binders by Wilson Jones"/>
    <n v="21.36"/>
    <n v="7"/>
    <n v="0.2"/>
    <n v="4.49"/>
    <n v="3"/>
    <x v="14"/>
    <n v="4"/>
    <x v="14"/>
  </r>
  <r>
    <n v="4978"/>
    <s v="CA-2016-165050"/>
    <d v="2016-12-07T00:00:00"/>
    <d v="2016-12-09T00:00:00"/>
    <s v="First Class"/>
    <s v="AH-10210"/>
    <s v="Alan Hwang"/>
    <s v="Consumer"/>
    <s v="United States"/>
    <s v="New York City"/>
    <s v="New York"/>
    <n v="10024"/>
    <x v="3"/>
    <s v="OFF-BI-10003727"/>
    <x v="1"/>
    <s v="Binders"/>
    <s v="Avery Durable Slant Ring Binders With Label Holder"/>
    <n v="6.6879999999999997"/>
    <n v="10"/>
    <n v="0.2"/>
    <n v="0.54"/>
    <n v="3"/>
    <x v="14"/>
    <n v="4"/>
    <x v="14"/>
  </r>
  <r>
    <n v="4979"/>
    <s v="CA-2016-165050"/>
    <d v="2016-12-07T00:00:00"/>
    <d v="2016-12-09T00:00:00"/>
    <s v="First Class"/>
    <s v="AH-10210"/>
    <s v="Alan Hwang"/>
    <s v="Consumer"/>
    <s v="United States"/>
    <s v="New York City"/>
    <s v="New York"/>
    <n v="10024"/>
    <x v="3"/>
    <s v="TEC-PH-10001336"/>
    <x v="2"/>
    <s v="Phones"/>
    <s v="Digium D40 VoIP phone"/>
    <n v="773.94"/>
    <n v="8"/>
    <n v="0.2"/>
    <n v="139.31"/>
    <n v="3"/>
    <x v="14"/>
    <n v="4"/>
    <x v="14"/>
  </r>
  <r>
    <n v="4980"/>
    <s v="US-2017-131114"/>
    <d v="2017-12-09T00:00:00"/>
    <d v="2017-12-13T00:00:00"/>
    <s v="Second Class"/>
    <s v="RW-19630"/>
    <s v="Rob Williams"/>
    <s v="Corporate"/>
    <s v="United States"/>
    <s v="Chicago"/>
    <s v="Illinois"/>
    <n v="60610"/>
    <x v="2"/>
    <s v="OFF-SU-10001664"/>
    <x v="1"/>
    <s v="Supplies"/>
    <s v="Acme Office Executive Series Stainless Steel Trimmers"/>
    <n v="20.568000000000001"/>
    <n v="2"/>
    <n v="0"/>
    <n v="5.96"/>
    <n v="3"/>
    <x v="5"/>
    <n v="4"/>
    <x v="5"/>
  </r>
  <r>
    <n v="4981"/>
    <s v="US-2017-131114"/>
    <d v="2017-12-09T00:00:00"/>
    <d v="2017-12-13T00:00:00"/>
    <s v="Second Class"/>
    <s v="RW-19630"/>
    <s v="Rob Williams"/>
    <s v="Corporate"/>
    <s v="United States"/>
    <s v="Chicago"/>
    <s v="Illinois"/>
    <n v="60610"/>
    <x v="2"/>
    <s v="OFF-AP-10003971"/>
    <x v="1"/>
    <s v="Appliances"/>
    <s v="Belkin 6 Outlet Metallic Surge Strip"/>
    <n v="4.3559999999999999"/>
    <n v="4"/>
    <n v="0.1"/>
    <n v="1.18"/>
    <n v="3"/>
    <x v="5"/>
    <n v="4"/>
    <x v="5"/>
  </r>
  <r>
    <n v="4982"/>
    <s v="US-2017-131114"/>
    <d v="2017-12-09T00:00:00"/>
    <d v="2017-12-13T00:00:00"/>
    <s v="Second Class"/>
    <s v="RW-19630"/>
    <s v="Rob Williams"/>
    <s v="Corporate"/>
    <s v="United States"/>
    <s v="Chicago"/>
    <s v="Illinois"/>
    <n v="60610"/>
    <x v="2"/>
    <s v="TEC-AC-10000199"/>
    <x v="2"/>
    <s v="Accessories"/>
    <s v="Kingston Digital DataTraveler 8GB USB 2.0"/>
    <n v="19.04"/>
    <n v="5"/>
    <n v="0.3"/>
    <n v="-3.43"/>
    <n v="3"/>
    <x v="5"/>
    <n v="4"/>
    <x v="5"/>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n v="5.22"/>
    <n v="10"/>
    <n v="0"/>
    <n v="0.68"/>
    <n v="1"/>
    <x v="7"/>
    <n v="4"/>
    <x v="7"/>
  </r>
  <r>
    <n v="4984"/>
    <s v="CA-2017-109925"/>
    <d v="2017-11-06T00:00:00"/>
    <d v="2017-11-10T00:00:00"/>
    <s v="Second Class"/>
    <s v="IM-15070"/>
    <s v="Irene Maddox"/>
    <s v="Consumer"/>
    <s v="United States"/>
    <s v="San Diego"/>
    <s v="California"/>
    <n v="92105"/>
    <x v="1"/>
    <s v="OFF-ST-10003442"/>
    <x v="1"/>
    <s v="Storage"/>
    <s v="Eldon Portable Mobile Manager"/>
    <n v="84.84"/>
    <n v="9"/>
    <n v="0.2"/>
    <n v="18.66"/>
    <n v="1"/>
    <x v="0"/>
    <n v="4"/>
    <x v="0"/>
  </r>
  <r>
    <n v="4985"/>
    <s v="CA-2016-160696"/>
    <d v="2016-09-06T00:00:00"/>
    <d v="2016-09-10T00:00:00"/>
    <s v="Standard Class"/>
    <s v="CK-12760"/>
    <s v="Cyma Kinney"/>
    <s v="Corporate"/>
    <s v="United States"/>
    <s v="Nashville"/>
    <s v="Tennessee"/>
    <n v="37211"/>
    <x v="0"/>
    <s v="OFF-FA-10003059"/>
    <x v="1"/>
    <s v="Fasteners"/>
    <s v="Assorted Color Push Pins"/>
    <n v="7.24"/>
    <n v="4"/>
    <n v="0"/>
    <n v="0.72"/>
    <n v="1"/>
    <x v="11"/>
    <n v="3"/>
    <x v="11"/>
  </r>
  <r>
    <n v="4986"/>
    <s v="CA-2015-125171"/>
    <d v="2015-09-03T00:00:00"/>
    <d v="2015-09-03T00:00:00"/>
    <s v="Same Day"/>
    <s v="AG-10390"/>
    <s v="Allen Goldenen"/>
    <s v="Consumer"/>
    <s v="United States"/>
    <s v="New York City"/>
    <s v="New York"/>
    <n v="10009"/>
    <x v="3"/>
    <s v="OFF-LA-10001175"/>
    <x v="1"/>
    <s v="Labels"/>
    <s v="Avery 514"/>
    <n v="14.4"/>
    <n v="9"/>
    <n v="0.3"/>
    <n v="-2.16"/>
    <n v="1"/>
    <x v="30"/>
    <n v="3"/>
    <x v="30"/>
  </r>
  <r>
    <n v="4987"/>
    <s v="CA-2017-149279"/>
    <d v="2017-04-24T00:00:00"/>
    <d v="2017-04-28T00:00:00"/>
    <s v="Standard Class"/>
    <s v="CL-12700"/>
    <s v="Craig Leslie"/>
    <s v="Home Office"/>
    <s v="United States"/>
    <s v="Colorado Springs"/>
    <s v="Colorado"/>
    <n v="80906"/>
    <x v="1"/>
    <s v="OFF-PA-10003441"/>
    <x v="1"/>
    <s v="Paper"/>
    <s v="Xerox 226"/>
    <n v="15.552"/>
    <n v="7"/>
    <n v="0.2"/>
    <n v="4.3499999999999996"/>
    <n v="3"/>
    <x v="25"/>
    <n v="2"/>
    <x v="25"/>
  </r>
  <r>
    <n v="4988"/>
    <s v="CA-2017-149279"/>
    <d v="2017-04-24T00:00:00"/>
    <d v="2017-04-28T00:00:00"/>
    <s v="Standard Class"/>
    <s v="CL-12700"/>
    <s v="Craig Leslie"/>
    <s v="Home Office"/>
    <s v="United States"/>
    <s v="Colorado Springs"/>
    <s v="Colorado"/>
    <n v="80906"/>
    <x v="1"/>
    <s v="FUR-CH-10004287"/>
    <x v="0"/>
    <s v="Chairs"/>
    <s v="SAFCO Arco Folding Chair"/>
    <n v="1325.76"/>
    <n v="3"/>
    <n v="0"/>
    <n v="145.83000000000001"/>
    <n v="3"/>
    <x v="25"/>
    <n v="2"/>
    <x v="25"/>
  </r>
  <r>
    <n v="4989"/>
    <s v="CA-2017-149279"/>
    <d v="2017-04-24T00:00:00"/>
    <d v="2017-04-28T00:00:00"/>
    <s v="Standard Class"/>
    <s v="CL-12700"/>
    <s v="Craig Leslie"/>
    <s v="Home Office"/>
    <s v="United States"/>
    <s v="Colorado Springs"/>
    <s v="Colorado"/>
    <n v="80906"/>
    <x v="1"/>
    <s v="OFF-BI-10004040"/>
    <x v="1"/>
    <s v="Binders"/>
    <s v="Wilson Jones Impact Binders"/>
    <n v="3.1080000000000001"/>
    <n v="10"/>
    <n v="0.2"/>
    <n v="0.9"/>
    <n v="3"/>
    <x v="25"/>
    <n v="2"/>
    <x v="25"/>
  </r>
  <r>
    <n v="4990"/>
    <s v="CA-2018-107321"/>
    <d v="2018-08-31T00:00:00"/>
    <d v="2018-09-04T00:00:00"/>
    <s v="Standard Class"/>
    <s v="AW-10930"/>
    <s v="Arthur Wiediger"/>
    <s v="Home Office"/>
    <s v="United States"/>
    <s v="San Francisco"/>
    <s v="California"/>
    <n v="94110"/>
    <x v="1"/>
    <s v="OFF-BI-10004022"/>
    <x v="1"/>
    <s v="Binders"/>
    <s v="Acco Suede Grain Vinyl Round Ring Binder"/>
    <n v="6.6719999999999997"/>
    <n v="3"/>
    <n v="0"/>
    <n v="1.8"/>
    <n v="2"/>
    <x v="43"/>
    <n v="3"/>
    <x v="43"/>
  </r>
  <r>
    <n v="4991"/>
    <s v="CA-2018-107321"/>
    <d v="2018-08-31T00:00:00"/>
    <d v="2018-09-04T00:00:00"/>
    <s v="Standard Class"/>
    <s v="AW-10930"/>
    <s v="Arthur Wiediger"/>
    <s v="Home Office"/>
    <s v="United States"/>
    <s v="San Francisco"/>
    <s v="California"/>
    <n v="94110"/>
    <x v="1"/>
    <s v="TEC-PH-10002200"/>
    <x v="2"/>
    <s v="Phones"/>
    <s v="Aastra 6757i CT Wireless VoIP phone"/>
    <n v="689.40800000000002"/>
    <n v="2"/>
    <n v="0"/>
    <n v="193.03"/>
    <n v="2"/>
    <x v="43"/>
    <n v="3"/>
    <x v="43"/>
  </r>
  <r>
    <n v="4992"/>
    <s v="US-2018-122714"/>
    <d v="2018-12-07T00:00:00"/>
    <d v="2018-12-13T00:00:00"/>
    <s v="Standard Class"/>
    <s v="HG-14965"/>
    <s v="Henry Goldwyn"/>
    <s v="Corporate"/>
    <s v="United States"/>
    <s v="Chicago"/>
    <s v="Illinois"/>
    <n v="60653"/>
    <x v="2"/>
    <s v="OFF-BI-10001120"/>
    <x v="1"/>
    <s v="Binders"/>
    <s v="Ibico EPK-21 Electric Binding System"/>
    <n v="1889.99"/>
    <n v="10"/>
    <n v="0.1"/>
    <n v="207.9"/>
    <n v="1"/>
    <x v="22"/>
    <n v="4"/>
    <x v="22"/>
  </r>
  <r>
    <n v="4993"/>
    <s v="CA-2016-153038"/>
    <d v="2016-12-18T00:00:00"/>
    <d v="2016-12-25T00:00:00"/>
    <s v="Standard Class"/>
    <s v="RB-19645"/>
    <s v="Robert Barroso"/>
    <s v="Corporate"/>
    <s v="United States"/>
    <s v="Memphis"/>
    <s v="Tennessee"/>
    <n v="38109"/>
    <x v="0"/>
    <s v="OFF-EN-10000461"/>
    <x v="1"/>
    <s v="Envelopes"/>
    <s v="#10- 4 1/8&quot; x 9 1/2&quot; Recycled Envelopes"/>
    <n v="55.936"/>
    <n v="6"/>
    <n v="0.2"/>
    <n v="15.66"/>
    <n v="3"/>
    <x v="14"/>
    <n v="4"/>
    <x v="14"/>
  </r>
  <r>
    <n v="4994"/>
    <s v="CA-2016-153038"/>
    <d v="2016-12-18T00:00:00"/>
    <d v="2016-12-25T00:00:00"/>
    <s v="Standard Class"/>
    <s v="RB-19645"/>
    <s v="Robert Barroso"/>
    <s v="Corporate"/>
    <s v="United States"/>
    <s v="Memphis"/>
    <s v="Tennessee"/>
    <n v="38109"/>
    <x v="0"/>
    <s v="OFF-LA-10004008"/>
    <x v="1"/>
    <s v="Labels"/>
    <s v="Avery 507"/>
    <n v="18.431999999999999"/>
    <n v="6"/>
    <n v="0"/>
    <n v="3.87"/>
    <n v="3"/>
    <x v="14"/>
    <n v="4"/>
    <x v="14"/>
  </r>
  <r>
    <n v="4995"/>
    <s v="CA-2016-153038"/>
    <d v="2016-12-18T00:00:00"/>
    <d v="2016-12-25T00:00:00"/>
    <s v="Standard Class"/>
    <s v="RB-19645"/>
    <s v="Robert Barroso"/>
    <s v="Corporate"/>
    <s v="United States"/>
    <s v="Memphis"/>
    <s v="Tennessee"/>
    <n v="38109"/>
    <x v="0"/>
    <s v="FUR-FU-10000221"/>
    <x v="0"/>
    <s v="Furnishings"/>
    <s v="Master Caster Door Stop, Brown"/>
    <n v="20.32"/>
    <n v="8"/>
    <n v="0.1"/>
    <n v="6.1"/>
    <n v="3"/>
    <x v="14"/>
    <n v="4"/>
    <x v="14"/>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n v="52.064"/>
    <n v="4"/>
    <n v="0.1"/>
    <n v="15.62"/>
    <n v="1"/>
    <x v="7"/>
    <n v="4"/>
    <x v="7"/>
  </r>
  <r>
    <n v="4997"/>
    <s v="CA-2018-155824"/>
    <d v="2018-03-10T00:00:00"/>
    <d v="2018-03-15T00:00:00"/>
    <s v="Standard Class"/>
    <s v="KS-16300"/>
    <s v="Karen Seio"/>
    <s v="Corporate"/>
    <s v="United States"/>
    <s v="Raleigh"/>
    <s v="North Carolina"/>
    <n v="27604"/>
    <x v="0"/>
    <s v="OFF-AP-10000390"/>
    <x v="1"/>
    <s v="Appliances"/>
    <s v="Euro Pro Shark Stick Mini Vacuum"/>
    <n v="48.783999999999999"/>
    <n v="9"/>
    <n v="0.3"/>
    <n v="-12.68"/>
    <n v="2"/>
    <x v="42"/>
    <n v="1"/>
    <x v="42"/>
  </r>
  <r>
    <n v="4998"/>
    <s v="CA-2018-155824"/>
    <d v="2018-03-10T00:00:00"/>
    <d v="2018-03-15T00:00:00"/>
    <s v="Standard Class"/>
    <s v="KS-16300"/>
    <s v="Karen Seio"/>
    <s v="Corporate"/>
    <s v="United States"/>
    <s v="Raleigh"/>
    <s v="North Carolina"/>
    <n v="27604"/>
    <x v="0"/>
    <s v="OFF-BI-10000014"/>
    <x v="1"/>
    <s v="Binders"/>
    <s v="Heavy-Duty E-Z-D Binders"/>
    <n v="13.092000000000001"/>
    <n v="8"/>
    <n v="0"/>
    <n v="1.57"/>
    <n v="2"/>
    <x v="42"/>
    <n v="1"/>
    <x v="42"/>
  </r>
  <r>
    <n v="4999"/>
    <s v="CA-2017-129238"/>
    <d v="2017-01-31T00:00:00"/>
    <d v="2017-02-04T00:00:00"/>
    <s v="Standard Class"/>
    <s v="SC-20050"/>
    <s v="Sample Company A"/>
    <s v="Home Office"/>
    <s v="United States"/>
    <s v="Los Angeles"/>
    <s v="California"/>
    <n v="90045"/>
    <x v="1"/>
    <s v="TEC-PH-10004120"/>
    <x v="2"/>
    <s v="Phones"/>
    <s v="AT&amp;T 1080 Phone"/>
    <n v="109.592"/>
    <n v="9"/>
    <n v="0.1"/>
    <n v="24.11"/>
    <n v="2"/>
    <x v="12"/>
    <n v="1"/>
    <x v="12"/>
  </r>
  <r>
    <n v="5000"/>
    <s v="CA-2017-129238"/>
    <d v="2017-01-31T00:00:00"/>
    <d v="2017-02-04T00:00:00"/>
    <s v="Standard Class"/>
    <s v="SC-20050"/>
    <s v="Sample Company A"/>
    <s v="Home Office"/>
    <s v="United States"/>
    <s v="Los Angeles"/>
    <s v="California"/>
    <n v="90045"/>
    <x v="1"/>
    <s v="OFF-PA-10002764"/>
    <x v="1"/>
    <s v="Paper"/>
    <s v="Easy-staple paper"/>
    <n v="56.7"/>
    <n v="9"/>
    <n v="0.3"/>
    <n v="-19.850000000000001"/>
    <n v="2"/>
    <x v="12"/>
    <n v="1"/>
    <x v="12"/>
  </r>
  <r>
    <n v="5001"/>
    <s v="CA-2018-159688"/>
    <d v="2018-05-07T00:00:00"/>
    <d v="2018-05-12T00:00:00"/>
    <s v="Standard Class"/>
    <s v="AB-10060"/>
    <s v="Adam Bellavance"/>
    <s v="Home Office"/>
    <s v="United States"/>
    <s v="Los Angeles"/>
    <s v="California"/>
    <n v="90004"/>
    <x v="1"/>
    <s v="TEC-AC-10000736"/>
    <x v="2"/>
    <s v="Accessories"/>
    <s v="Logitech G600 MMO Gaming Mouse"/>
    <n v="79.989999999999995"/>
    <n v="10"/>
    <n v="0.1"/>
    <n v="20.8"/>
    <n v="1"/>
    <x v="24"/>
    <n v="2"/>
    <x v="24"/>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n v="69.5"/>
    <n v="9"/>
    <n v="0.3"/>
    <n v="-10.43"/>
    <n v="2"/>
    <x v="35"/>
    <n v="2"/>
    <x v="35"/>
  </r>
  <r>
    <n v="5003"/>
    <s v="CA-2017-136126"/>
    <d v="2017-05-24T00:00:00"/>
    <d v="2017-05-24T00:00:00"/>
    <s v="Same Day"/>
    <s v="EH-14125"/>
    <s v="Eugene Hildebrand"/>
    <s v="Home Office"/>
    <s v="United States"/>
    <s v="Newport News"/>
    <s v="Virginia"/>
    <n v="23602"/>
    <x v="0"/>
    <s v="OFF-PA-10004327"/>
    <x v="1"/>
    <s v="Paper"/>
    <s v="Xerox 1911"/>
    <n v="191.6"/>
    <n v="1"/>
    <n v="0"/>
    <n v="47.9"/>
    <n v="2"/>
    <x v="35"/>
    <n v="2"/>
    <x v="35"/>
  </r>
  <r>
    <n v="5004"/>
    <s v="CA-2017-155033"/>
    <d v="2017-10-07T00:00:00"/>
    <d v="2017-10-12T00:00:00"/>
    <s v="Standard Class"/>
    <s v="CC-12475"/>
    <s v="Cindy Chapman"/>
    <s v="Consumer"/>
    <s v="United States"/>
    <s v="Los Angeles"/>
    <s v="California"/>
    <n v="90032"/>
    <x v="1"/>
    <s v="OFF-PA-10000143"/>
    <x v="1"/>
    <s v="Paper"/>
    <s v="Astroparche Fine Business Paper"/>
    <n v="10.56"/>
    <n v="2"/>
    <n v="0"/>
    <n v="3.38"/>
    <n v="1"/>
    <x v="32"/>
    <n v="4"/>
    <x v="32"/>
  </r>
  <r>
    <n v="5005"/>
    <s v="CA-2015-156006"/>
    <d v="2015-04-30T00:00:00"/>
    <d v="2015-05-02T00:00:00"/>
    <s v="Second Class"/>
    <s v="TM-21010"/>
    <s v="Tamara Manning"/>
    <s v="Consumer"/>
    <s v="United States"/>
    <s v="Jackson"/>
    <s v="Mississippi"/>
    <n v="39212"/>
    <x v="0"/>
    <s v="TEC-AC-10002550"/>
    <x v="2"/>
    <s v="Accessories"/>
    <s v="Maxell 4.7GB DVD-RW 3/Pack"/>
    <n v="47.79"/>
    <n v="2"/>
    <n v="0"/>
    <n v="14.81"/>
    <n v="1"/>
    <x v="41"/>
    <n v="2"/>
    <x v="41"/>
  </r>
  <r>
    <n v="5006"/>
    <s v="CA-2016-158659"/>
    <d v="2016-11-10T00:00:00"/>
    <d v="2016-11-14T00:00:00"/>
    <s v="Second Class"/>
    <s v="SC-20695"/>
    <s v="Steve Chapman"/>
    <s v="Corporate"/>
    <s v="United States"/>
    <s v="Richmond"/>
    <s v="Indiana"/>
    <n v="47374"/>
    <x v="2"/>
    <s v="OFF-ST-10003306"/>
    <x v="1"/>
    <s v="Storage"/>
    <s v="Letter Size Cart"/>
    <n v="714.3"/>
    <n v="6"/>
    <n v="0.3"/>
    <n v="-85.72"/>
    <n v="1"/>
    <x v="6"/>
    <n v="4"/>
    <x v="6"/>
  </r>
  <r>
    <n v="5007"/>
    <s v="CA-2016-169796"/>
    <d v="2016-11-09T00:00:00"/>
    <d v="2016-11-14T00:00:00"/>
    <s v="Standard Class"/>
    <s v="Dp-13240"/>
    <s v="Dean percer"/>
    <s v="Home Office"/>
    <s v="United States"/>
    <s v="New York City"/>
    <s v="New York"/>
    <n v="10035"/>
    <x v="3"/>
    <s v="TEC-MA-10000045"/>
    <x v="2"/>
    <s v="Machines"/>
    <s v="Zebra ZM400 Thermal Label Printer"/>
    <n v="2321.9"/>
    <n v="9"/>
    <n v="0.3"/>
    <n v="-139.31"/>
    <n v="2"/>
    <x v="6"/>
    <n v="4"/>
    <x v="6"/>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n v="17.940000000000001"/>
    <n v="4"/>
    <n v="0"/>
    <n v="5.38"/>
    <n v="2"/>
    <x v="6"/>
    <n v="4"/>
    <x v="6"/>
  </r>
  <r>
    <n v="5009"/>
    <s v="CA-2016-102876"/>
    <d v="2016-09-07T00:00:00"/>
    <d v="2016-09-14T00:00:00"/>
    <s v="Standard Class"/>
    <s v="LR-17035"/>
    <s v="Lisa Ryan"/>
    <s v="Corporate"/>
    <s v="United States"/>
    <s v="Philadelphia"/>
    <s v="Pennsylvania"/>
    <n v="19134"/>
    <x v="3"/>
    <s v="OFF-BI-10004781"/>
    <x v="1"/>
    <s v="Binders"/>
    <s v="GBC Wire Binding Strips"/>
    <n v="9.5220000000000002"/>
    <n v="5"/>
    <n v="0"/>
    <n v="1.43"/>
    <n v="3"/>
    <x v="11"/>
    <n v="3"/>
    <x v="11"/>
  </r>
  <r>
    <n v="5010"/>
    <s v="CA-2016-102876"/>
    <d v="2016-09-07T00:00:00"/>
    <d v="2016-09-14T00:00:00"/>
    <s v="Standard Class"/>
    <s v="LR-17035"/>
    <s v="Lisa Ryan"/>
    <s v="Corporate"/>
    <s v="United States"/>
    <s v="Philadelphia"/>
    <s v="Pennsylvania"/>
    <n v="19134"/>
    <x v="3"/>
    <s v="TEC-PH-10002680"/>
    <x v="2"/>
    <s v="Phones"/>
    <s v="Samsung Galaxy Note 3"/>
    <n v="791.96400000000006"/>
    <n v="9"/>
    <n v="0"/>
    <n v="39.6"/>
    <n v="3"/>
    <x v="11"/>
    <n v="3"/>
    <x v="11"/>
  </r>
  <r>
    <n v="5011"/>
    <s v="CA-2016-102876"/>
    <d v="2016-09-07T00:00:00"/>
    <d v="2016-09-14T00:00:00"/>
    <s v="Standard Class"/>
    <s v="LR-17035"/>
    <s v="Lisa Ryan"/>
    <s v="Corporate"/>
    <s v="United States"/>
    <s v="Philadelphia"/>
    <s v="Pennsylvania"/>
    <n v="19134"/>
    <x v="3"/>
    <s v="OFF-BI-10000848"/>
    <x v="1"/>
    <s v="Binders"/>
    <s v="Angle-D Ring Binders"/>
    <n v="4.923"/>
    <n v="6"/>
    <n v="0"/>
    <n v="1.48"/>
    <n v="3"/>
    <x v="11"/>
    <n v="3"/>
    <x v="11"/>
  </r>
  <r>
    <n v="5012"/>
    <s v="US-2018-139647"/>
    <d v="2018-05-11T00:00:00"/>
    <d v="2018-05-13T00:00:00"/>
    <s v="First Class"/>
    <s v="TS-21370"/>
    <s v="Todd Sumrall"/>
    <s v="Corporate"/>
    <s v="United States"/>
    <s v="Phoenix"/>
    <s v="Arizona"/>
    <n v="85023"/>
    <x v="1"/>
    <s v="FUR-BO-10004467"/>
    <x v="0"/>
    <s v="Bookcases"/>
    <s v="Bestar Classic Bookcase"/>
    <n v="209.97900000000001"/>
    <n v="3"/>
    <n v="0.3"/>
    <n v="-60.89"/>
    <n v="1"/>
    <x v="24"/>
    <n v="2"/>
    <x v="24"/>
  </r>
  <r>
    <n v="5013"/>
    <s v="US-2018-160465"/>
    <d v="2018-07-21T00:00:00"/>
    <d v="2018-07-26T00:00:00"/>
    <s v="Standard Class"/>
    <s v="SW-20350"/>
    <s v="Sean Wendt"/>
    <s v="Home Office"/>
    <s v="United States"/>
    <s v="Cleveland"/>
    <s v="Ohio"/>
    <n v="44105"/>
    <x v="3"/>
    <s v="OFF-BI-10001670"/>
    <x v="1"/>
    <s v="Binders"/>
    <s v="Vinyl Sectional Post Binders"/>
    <n v="33.93"/>
    <n v="7"/>
    <n v="0.2"/>
    <n v="11.54"/>
    <n v="3"/>
    <x v="10"/>
    <n v="3"/>
    <x v="10"/>
  </r>
  <r>
    <n v="5014"/>
    <s v="US-2018-160465"/>
    <d v="2018-07-21T00:00:00"/>
    <d v="2018-07-26T00:00:00"/>
    <s v="Standard Class"/>
    <s v="SW-20350"/>
    <s v="Sean Wendt"/>
    <s v="Home Office"/>
    <s v="United States"/>
    <s v="Cleveland"/>
    <s v="Ohio"/>
    <n v="44105"/>
    <x v="3"/>
    <s v="OFF-ST-10000136"/>
    <x v="1"/>
    <s v="Storage"/>
    <s v="Letter Size File"/>
    <n v="222.32"/>
    <n v="3"/>
    <n v="0.2"/>
    <n v="40.020000000000003"/>
    <n v="3"/>
    <x v="10"/>
    <n v="3"/>
    <x v="10"/>
  </r>
  <r>
    <n v="5015"/>
    <s v="US-2018-160465"/>
    <d v="2018-07-21T00:00:00"/>
    <d v="2018-07-26T00:00:00"/>
    <s v="Standard Class"/>
    <s v="SW-20350"/>
    <s v="Sean Wendt"/>
    <s v="Home Office"/>
    <s v="United States"/>
    <s v="Cleveland"/>
    <s v="Ohio"/>
    <n v="44105"/>
    <x v="3"/>
    <s v="TEC-PH-10004522"/>
    <x v="2"/>
    <s v="Phones"/>
    <s v="Dexim XPower Skin Super-Thin Power Case for iPhone 5 - Black"/>
    <n v="210.56399999999999"/>
    <n v="9"/>
    <n v="0.1"/>
    <n v="69.489999999999995"/>
    <n v="3"/>
    <x v="10"/>
    <n v="3"/>
    <x v="10"/>
  </r>
  <r>
    <n v="5016"/>
    <s v="CA-2015-153850"/>
    <d v="2015-11-24T00:00:00"/>
    <d v="2015-11-29T00:00:00"/>
    <s v="Standard Class"/>
    <s v="TH-21100"/>
    <s v="Thea Hendricks"/>
    <s v="Consumer"/>
    <s v="United States"/>
    <s v="Toledo"/>
    <s v="Ohio"/>
    <n v="43615"/>
    <x v="3"/>
    <s v="FUR-FU-10002960"/>
    <x v="0"/>
    <s v="Furnishings"/>
    <s v="Eldon 200 Class Desk Accessories, Burgundy"/>
    <n v="35.167999999999999"/>
    <n v="6"/>
    <n v="0"/>
    <n v="5.63"/>
    <n v="2"/>
    <x v="7"/>
    <n v="4"/>
    <x v="7"/>
  </r>
  <r>
    <n v="5017"/>
    <s v="CA-2015-153850"/>
    <d v="2015-11-24T00:00:00"/>
    <d v="2015-11-29T00:00:00"/>
    <s v="Standard Class"/>
    <s v="TH-21100"/>
    <s v="Thea Hendricks"/>
    <s v="Consumer"/>
    <s v="United States"/>
    <s v="Toledo"/>
    <s v="Ohio"/>
    <n v="43615"/>
    <x v="3"/>
    <s v="TEC-PH-10002584"/>
    <x v="2"/>
    <s v="Phones"/>
    <s v="Samsung Galaxy S4"/>
    <n v="1502.376"/>
    <n v="9"/>
    <n v="0.3"/>
    <n v="-90.14"/>
    <n v="2"/>
    <x v="7"/>
    <n v="4"/>
    <x v="7"/>
  </r>
  <r>
    <n v="5018"/>
    <s v="CA-2015-127558"/>
    <d v="2015-11-15T00:00:00"/>
    <d v="2015-11-18T00:00:00"/>
    <s v="First Class"/>
    <s v="SS-20410"/>
    <s v="Shahid Shariari"/>
    <s v="Consumer"/>
    <s v="United States"/>
    <s v="Los Angeles"/>
    <s v="California"/>
    <n v="90008"/>
    <x v="1"/>
    <s v="FUR-FU-10002505"/>
    <x v="0"/>
    <s v="Furnishings"/>
    <s v="Eldon 100 Class Desk Accessories"/>
    <n v="10.11"/>
    <n v="6"/>
    <n v="0"/>
    <n v="2.93"/>
    <n v="3"/>
    <x v="7"/>
    <n v="4"/>
    <x v="7"/>
  </r>
  <r>
    <n v="5019"/>
    <s v="CA-2015-127558"/>
    <d v="2015-11-15T00:00:00"/>
    <d v="2015-11-18T00:00:00"/>
    <s v="First Class"/>
    <s v="SS-20410"/>
    <s v="Shahid Shariari"/>
    <s v="Consumer"/>
    <s v="United States"/>
    <s v="Los Angeles"/>
    <s v="California"/>
    <n v="90008"/>
    <x v="1"/>
    <s v="TEC-AC-10003832"/>
    <x v="2"/>
    <s v="Accessories"/>
    <s v="LogitechÂ P710e Mobile Speakerphone"/>
    <n v="772.47"/>
    <n v="2"/>
    <n v="0"/>
    <n v="139.04"/>
    <n v="3"/>
    <x v="7"/>
    <n v="4"/>
    <x v="7"/>
  </r>
  <r>
    <n v="5020"/>
    <s v="CA-2015-127558"/>
    <d v="2015-11-15T00:00:00"/>
    <d v="2015-11-18T00:00:00"/>
    <s v="First Class"/>
    <s v="SS-20410"/>
    <s v="Shahid Shariari"/>
    <s v="Consumer"/>
    <s v="United States"/>
    <s v="Los Angeles"/>
    <s v="California"/>
    <n v="90008"/>
    <x v="1"/>
    <s v="OFF-SU-10002537"/>
    <x v="1"/>
    <s v="Supplies"/>
    <s v="Acme Box Cutter Scissors"/>
    <n v="20.46"/>
    <n v="8"/>
    <n v="0"/>
    <n v="3.48"/>
    <n v="3"/>
    <x v="7"/>
    <n v="4"/>
    <x v="7"/>
  </r>
  <r>
    <n v="5021"/>
    <s v="CA-2018-136511"/>
    <d v="2018-03-23T00:00:00"/>
    <d v="2018-03-25T00:00:00"/>
    <s v="Second Class"/>
    <s v="MZ-17515"/>
    <s v="Mary Zewe"/>
    <s v="Corporate"/>
    <s v="United States"/>
    <s v="New York City"/>
    <s v="New York"/>
    <n v="10011"/>
    <x v="3"/>
    <s v="OFF-SU-10003505"/>
    <x v="1"/>
    <s v="Supplies"/>
    <s v="Premier Electric Letter Opener"/>
    <n v="347.58"/>
    <n v="5"/>
    <n v="0"/>
    <n v="72.989999999999995"/>
    <n v="1"/>
    <x v="42"/>
    <n v="1"/>
    <x v="42"/>
  </r>
  <r>
    <n v="5022"/>
    <s v="CA-2017-133795"/>
    <d v="2017-12-18T00:00:00"/>
    <d v="2017-12-24T00:00:00"/>
    <s v="Standard Class"/>
    <s v="JE-15475"/>
    <s v="Jeremy Ellison"/>
    <s v="Consumer"/>
    <s v="United States"/>
    <s v="San Diego"/>
    <s v="California"/>
    <n v="92037"/>
    <x v="1"/>
    <s v="TEC-AC-10001465"/>
    <x v="2"/>
    <s v="Accessories"/>
    <s v="SanDisk Cruzer 64 GB USB Flash Drive"/>
    <n v="72.64"/>
    <n v="4"/>
    <n v="0"/>
    <n v="7.26"/>
    <n v="3"/>
    <x v="5"/>
    <n v="4"/>
    <x v="5"/>
  </r>
  <r>
    <n v="5023"/>
    <s v="CA-2017-133795"/>
    <d v="2017-12-18T00:00:00"/>
    <d v="2017-12-24T00:00:00"/>
    <s v="Standard Class"/>
    <s v="JE-15475"/>
    <s v="Jeremy Ellison"/>
    <s v="Consumer"/>
    <s v="United States"/>
    <s v="San Diego"/>
    <s v="California"/>
    <n v="92037"/>
    <x v="1"/>
    <s v="TEC-AC-10003832"/>
    <x v="2"/>
    <s v="Accessories"/>
    <s v="LogitechÂ P710e Mobile Speakerphone"/>
    <n v="772.47"/>
    <n v="3"/>
    <n v="0.3"/>
    <n v="-92.7"/>
    <n v="3"/>
    <x v="5"/>
    <n v="4"/>
    <x v="5"/>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n v="39.92"/>
    <n v="10"/>
    <n v="0"/>
    <n v="2"/>
    <n v="3"/>
    <x v="5"/>
    <n v="4"/>
    <x v="5"/>
  </r>
  <r>
    <n v="5025"/>
    <s v="US-2018-130953"/>
    <d v="2018-07-29T00:00:00"/>
    <d v="2018-08-03T00:00:00"/>
    <s v="Standard Class"/>
    <s v="RF-19735"/>
    <s v="Roland Fjeld"/>
    <s v="Consumer"/>
    <s v="United States"/>
    <s v="Oklahoma City"/>
    <s v="Oklahoma"/>
    <n v="73120"/>
    <x v="2"/>
    <s v="OFF-BI-10004828"/>
    <x v="1"/>
    <s v="Binders"/>
    <s v="GBC Poly Designer Binding Covers"/>
    <n v="33.479999999999997"/>
    <n v="4"/>
    <n v="0.3"/>
    <n v="-5.36"/>
    <n v="4"/>
    <x v="10"/>
    <n v="3"/>
    <x v="10"/>
  </r>
  <r>
    <n v="5026"/>
    <s v="US-2018-130953"/>
    <d v="2018-07-29T00:00:00"/>
    <d v="2018-08-03T00:00:00"/>
    <s v="Standard Class"/>
    <s v="RF-19735"/>
    <s v="Roland Fjeld"/>
    <s v="Consumer"/>
    <s v="United States"/>
    <s v="Oklahoma City"/>
    <s v="Oklahoma"/>
    <n v="73120"/>
    <x v="2"/>
    <s v="TEC-PH-10003012"/>
    <x v="2"/>
    <s v="Phones"/>
    <s v="Nortel Meridian M3904 Professional Digital phone"/>
    <n v="461.97"/>
    <n v="10"/>
    <n v="0"/>
    <n v="115.49"/>
    <n v="4"/>
    <x v="10"/>
    <n v="3"/>
    <x v="10"/>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n v="137.62"/>
    <n v="9"/>
    <n v="0"/>
    <n v="26.15"/>
    <n v="4"/>
    <x v="10"/>
    <n v="3"/>
    <x v="10"/>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n v="302.67"/>
    <n v="10"/>
    <n v="0.1"/>
    <n v="24.21"/>
    <n v="4"/>
    <x v="10"/>
    <n v="3"/>
    <x v="10"/>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n v="239.976"/>
    <n v="3"/>
    <n v="0.3"/>
    <n v="-28.8"/>
    <n v="1"/>
    <x v="30"/>
    <n v="3"/>
    <x v="30"/>
  </r>
  <r>
    <n v="5030"/>
    <s v="CA-2018-139304"/>
    <d v="2018-01-29T00:00:00"/>
    <d v="2018-02-02T00:00:00"/>
    <s v="Standard Class"/>
    <s v="VG-21790"/>
    <s v="Vivek Gonzalez"/>
    <s v="Consumer"/>
    <s v="United States"/>
    <s v="San Francisco"/>
    <s v="California"/>
    <n v="94109"/>
    <x v="1"/>
    <s v="OFF-AR-10001216"/>
    <x v="1"/>
    <s v="Art"/>
    <s v="Newell 339"/>
    <n v="8.34"/>
    <n v="3"/>
    <n v="0.1"/>
    <n v="2.59"/>
    <n v="3"/>
    <x v="44"/>
    <n v="1"/>
    <x v="44"/>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n v="10"/>
    <n v="0.3"/>
    <n v="-2.4900000000000002"/>
    <n v="3"/>
    <x v="44"/>
    <n v="1"/>
    <x v="44"/>
  </r>
  <r>
    <n v="5032"/>
    <s v="CA-2018-139304"/>
    <d v="2018-01-29T00:00:00"/>
    <d v="2018-02-02T00:00:00"/>
    <s v="Standard Class"/>
    <s v="VG-21790"/>
    <s v="Vivek Gonzalez"/>
    <s v="Consumer"/>
    <s v="United States"/>
    <s v="San Francisco"/>
    <s v="California"/>
    <n v="94109"/>
    <x v="1"/>
    <s v="OFF-BI-10002498"/>
    <x v="1"/>
    <s v="Binders"/>
    <s v="Clear Mylar Reinforcing Strips"/>
    <n v="119.616"/>
    <n v="6"/>
    <n v="0.1"/>
    <n v="16.75"/>
    <n v="3"/>
    <x v="44"/>
    <n v="1"/>
    <x v="44"/>
  </r>
  <r>
    <n v="5033"/>
    <s v="CA-2017-155166"/>
    <d v="2017-12-26T00:00:00"/>
    <d v="2018-01-02T00:00:00"/>
    <s v="Standard Class"/>
    <s v="BB-11545"/>
    <s v="Brenda Bowman"/>
    <s v="Corporate"/>
    <s v="United States"/>
    <s v="Vineland"/>
    <s v="New Jersey"/>
    <n v="8360"/>
    <x v="3"/>
    <s v="FUR-CH-10003968"/>
    <x v="0"/>
    <s v="Chairs"/>
    <s v="Novimex Turbo Task Chair"/>
    <n v="212.94"/>
    <n v="2"/>
    <n v="0.3"/>
    <n v="-48.98"/>
    <n v="2"/>
    <x v="5"/>
    <n v="4"/>
    <x v="5"/>
  </r>
  <r>
    <n v="5034"/>
    <s v="CA-2017-155166"/>
    <d v="2017-12-26T00:00:00"/>
    <d v="2018-01-02T00:00:00"/>
    <s v="Standard Class"/>
    <s v="BB-11545"/>
    <s v="Brenda Bowman"/>
    <s v="Corporate"/>
    <s v="United States"/>
    <s v="Vineland"/>
    <s v="New Jersey"/>
    <n v="8360"/>
    <x v="3"/>
    <s v="OFF-AP-10002765"/>
    <x v="1"/>
    <s v="Appliances"/>
    <s v="Fellowes Advanced Computer Series Surge Protectors"/>
    <n v="26.49"/>
    <n v="4"/>
    <n v="0.3"/>
    <n v="-9.27"/>
    <n v="2"/>
    <x v="5"/>
    <n v="4"/>
    <x v="5"/>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n v="687.4"/>
    <n v="2"/>
    <n v="0.1"/>
    <n v="240.59"/>
    <n v="1"/>
    <x v="37"/>
    <n v="3"/>
    <x v="37"/>
  </r>
  <r>
    <n v="5036"/>
    <s v="CA-2015-169803"/>
    <d v="2015-04-06T00:00:00"/>
    <d v="2015-04-12T00:00:00"/>
    <s v="Standard Class"/>
    <s v="SC-20260"/>
    <s v="Scott Cohen"/>
    <s v="Corporate"/>
    <s v="United States"/>
    <s v="Seattle"/>
    <s v="Washington"/>
    <n v="98115"/>
    <x v="1"/>
    <s v="FUR-TA-10000688"/>
    <x v="0"/>
    <s v="Tables"/>
    <s v="Chromcraft Bull-Nose Wood Round Conference Table Top, Wood Base"/>
    <n v="653.54999999999995"/>
    <n v="9"/>
    <n v="0"/>
    <n v="196.07"/>
    <n v="2"/>
    <x v="41"/>
    <n v="2"/>
    <x v="41"/>
  </r>
  <r>
    <n v="5037"/>
    <s v="CA-2015-169803"/>
    <d v="2015-04-06T00:00:00"/>
    <d v="2015-04-12T00:00:00"/>
    <s v="Standard Class"/>
    <s v="SC-20260"/>
    <s v="Scott Cohen"/>
    <s v="Corporate"/>
    <s v="United States"/>
    <s v="Seattle"/>
    <s v="Washington"/>
    <n v="98115"/>
    <x v="1"/>
    <s v="TEC-AC-10003441"/>
    <x v="2"/>
    <s v="Accessories"/>
    <s v="Kingston Digital DataTraveler 32GB USB 2.0"/>
    <n v="33.9"/>
    <n v="8"/>
    <n v="0"/>
    <n v="8.81"/>
    <n v="2"/>
    <x v="41"/>
    <n v="2"/>
    <x v="41"/>
  </r>
  <r>
    <n v="5038"/>
    <s v="CA-2018-141719"/>
    <d v="2018-11-17T00:00:00"/>
    <d v="2018-11-21T00:00:00"/>
    <s v="Second Class"/>
    <s v="EG-13900"/>
    <s v="Emily Grady"/>
    <s v="Consumer"/>
    <s v="United States"/>
    <s v="Naperville"/>
    <s v="Illinois"/>
    <n v="60540"/>
    <x v="2"/>
    <s v="TEC-AC-10003610"/>
    <x v="2"/>
    <s v="Accessories"/>
    <s v="LogitechÂ Illuminated - Keyboard"/>
    <n v="239.96"/>
    <n v="6"/>
    <n v="0"/>
    <n v="28.8"/>
    <n v="1"/>
    <x v="23"/>
    <n v="4"/>
    <x v="23"/>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n v="199.83600000000001"/>
    <n v="1"/>
    <n v="0.1"/>
    <n v="55.95"/>
    <n v="3"/>
    <x v="38"/>
    <n v="3"/>
    <x v="38"/>
  </r>
  <r>
    <n v="5040"/>
    <s v="CA-2016-136469"/>
    <d v="2016-07-11T00:00:00"/>
    <d v="2016-07-12T00:00:00"/>
    <s v="First Class"/>
    <s v="TS-21370"/>
    <s v="Todd Sumrall"/>
    <s v="Corporate"/>
    <s v="United States"/>
    <s v="Wilmington"/>
    <s v="Delaware"/>
    <n v="19805"/>
    <x v="3"/>
    <s v="TEC-PH-10001817"/>
    <x v="2"/>
    <s v="Phones"/>
    <s v="Wilson Electronics DB Pro Signal Booster"/>
    <n v="716"/>
    <n v="6"/>
    <n v="0"/>
    <n v="42.96"/>
    <n v="3"/>
    <x v="38"/>
    <n v="3"/>
    <x v="38"/>
  </r>
  <r>
    <n v="5041"/>
    <s v="CA-2016-136469"/>
    <d v="2016-07-11T00:00:00"/>
    <d v="2016-07-12T00:00:00"/>
    <s v="First Class"/>
    <s v="TS-21370"/>
    <s v="Todd Sumrall"/>
    <s v="Corporate"/>
    <s v="United States"/>
    <s v="Wilmington"/>
    <s v="Delaware"/>
    <n v="19805"/>
    <x v="3"/>
    <s v="OFF-BI-10004492"/>
    <x v="1"/>
    <s v="Binders"/>
    <s v="Tuf-Vin Binders"/>
    <n v="221.06"/>
    <n v="3"/>
    <n v="0"/>
    <n v="46.42"/>
    <n v="3"/>
    <x v="38"/>
    <n v="3"/>
    <x v="38"/>
  </r>
  <r>
    <n v="5042"/>
    <s v="CA-2017-158694"/>
    <d v="2017-11-10T00:00:00"/>
    <d v="2017-11-13T00:00:00"/>
    <s v="Second Class"/>
    <s v="AI-10855"/>
    <s v="Arianne Irving"/>
    <s v="Consumer"/>
    <s v="United States"/>
    <s v="Los Angeles"/>
    <s v="California"/>
    <n v="90036"/>
    <x v="1"/>
    <s v="OFF-PA-10002421"/>
    <x v="1"/>
    <s v="Paper"/>
    <s v="Embossed Ink Jet Note Cards"/>
    <n v="67.709999999999994"/>
    <n v="2"/>
    <n v="0"/>
    <n v="11.51"/>
    <n v="7"/>
    <x v="0"/>
    <n v="4"/>
    <x v="0"/>
  </r>
  <r>
    <n v="5043"/>
    <s v="CA-2017-158694"/>
    <d v="2017-11-10T00:00:00"/>
    <d v="2017-11-13T00:00:00"/>
    <s v="Second Class"/>
    <s v="AI-10855"/>
    <s v="Arianne Irving"/>
    <s v="Consumer"/>
    <s v="United States"/>
    <s v="Los Angeles"/>
    <s v="California"/>
    <n v="90036"/>
    <x v="1"/>
    <s v="OFF-AP-10000055"/>
    <x v="1"/>
    <s v="Appliances"/>
    <s v="Belkin F9S820V06 8 Outlet Surge"/>
    <n v="129.91999999999999"/>
    <n v="1"/>
    <n v="0.1"/>
    <n v="37.68"/>
    <n v="7"/>
    <x v="0"/>
    <n v="4"/>
    <x v="0"/>
  </r>
  <r>
    <n v="5044"/>
    <s v="CA-2017-158694"/>
    <d v="2017-11-10T00:00:00"/>
    <d v="2017-11-13T00:00:00"/>
    <s v="Second Class"/>
    <s v="AI-10855"/>
    <s v="Arianne Irving"/>
    <s v="Consumer"/>
    <s v="United States"/>
    <s v="Los Angeles"/>
    <s v="California"/>
    <n v="90036"/>
    <x v="1"/>
    <s v="FUR-FU-10000965"/>
    <x v="0"/>
    <s v="Furnishings"/>
    <s v="Howard Miller 11-1/2&quot; Diameter Ridgewood Wall Clock"/>
    <n v="467.46"/>
    <n v="5"/>
    <n v="0"/>
    <n v="121.54"/>
    <n v="7"/>
    <x v="0"/>
    <n v="4"/>
    <x v="0"/>
  </r>
  <r>
    <n v="5045"/>
    <s v="CA-2017-158694"/>
    <d v="2017-11-10T00:00:00"/>
    <d v="2017-11-13T00:00:00"/>
    <s v="Second Class"/>
    <s v="AI-10855"/>
    <s v="Arianne Irving"/>
    <s v="Consumer"/>
    <s v="United States"/>
    <s v="Los Angeles"/>
    <s v="California"/>
    <n v="90036"/>
    <x v="1"/>
    <s v="OFF-PA-10001363"/>
    <x v="1"/>
    <s v="Paper"/>
    <s v="Xerox 1933"/>
    <n v="61.4"/>
    <n v="5"/>
    <n v="0.3"/>
    <n v="-6.14"/>
    <n v="7"/>
    <x v="0"/>
    <n v="4"/>
    <x v="0"/>
  </r>
  <r>
    <n v="5046"/>
    <s v="CA-2017-158694"/>
    <d v="2017-11-10T00:00:00"/>
    <d v="2017-11-13T00:00:00"/>
    <s v="Second Class"/>
    <s v="AI-10855"/>
    <s v="Arianne Irving"/>
    <s v="Consumer"/>
    <s v="United States"/>
    <s v="Los Angeles"/>
    <s v="California"/>
    <n v="90036"/>
    <x v="1"/>
    <s v="OFF-ST-10001496"/>
    <x v="1"/>
    <s v="Storage"/>
    <s v="Standard Rollaway File with Lock"/>
    <n v="720.76"/>
    <n v="6"/>
    <n v="0"/>
    <n v="122.53"/>
    <n v="7"/>
    <x v="0"/>
    <n v="4"/>
    <x v="0"/>
  </r>
  <r>
    <n v="5047"/>
    <s v="CA-2017-158694"/>
    <d v="2017-11-10T00:00:00"/>
    <d v="2017-11-13T00:00:00"/>
    <s v="Second Class"/>
    <s v="AI-10855"/>
    <s v="Arianne Irving"/>
    <s v="Consumer"/>
    <s v="United States"/>
    <s v="Los Angeles"/>
    <s v="California"/>
    <n v="90036"/>
    <x v="1"/>
    <s v="OFF-BI-10004656"/>
    <x v="1"/>
    <s v="Binders"/>
    <s v="Peel &amp; Stick Add-On Corner Pockets"/>
    <n v="5.1840000000000002"/>
    <n v="1"/>
    <n v="0"/>
    <n v="0.56999999999999995"/>
    <n v="7"/>
    <x v="0"/>
    <n v="4"/>
    <x v="0"/>
  </r>
  <r>
    <n v="5048"/>
    <s v="CA-2017-158694"/>
    <d v="2017-11-10T00:00:00"/>
    <d v="2017-11-13T00:00:00"/>
    <s v="Second Class"/>
    <s v="AI-10855"/>
    <s v="Arianne Irving"/>
    <s v="Consumer"/>
    <s v="United States"/>
    <s v="Los Angeles"/>
    <s v="California"/>
    <n v="90036"/>
    <x v="1"/>
    <s v="OFF-AR-10001227"/>
    <x v="1"/>
    <s v="Art"/>
    <s v="Newell 338"/>
    <n v="14.7"/>
    <n v="9"/>
    <n v="0"/>
    <n v="3.23"/>
    <n v="7"/>
    <x v="0"/>
    <n v="4"/>
    <x v="0"/>
  </r>
  <r>
    <n v="5049"/>
    <s v="US-2015-104759"/>
    <d v="2015-03-31T00:00:00"/>
    <d v="2015-04-04T00:00:00"/>
    <s v="Standard Class"/>
    <s v="DD-13570"/>
    <s v="Dorothy Dickinson"/>
    <s v="Consumer"/>
    <s v="United States"/>
    <s v="Chicago"/>
    <s v="Illinois"/>
    <n v="60610"/>
    <x v="2"/>
    <s v="OFF-BI-10002071"/>
    <x v="1"/>
    <s v="Binders"/>
    <s v="Fellowes Black Plastic Comb Bindings"/>
    <n v="8.1340000000000003"/>
    <n v="4"/>
    <n v="0.1"/>
    <n v="1.06"/>
    <n v="2"/>
    <x v="34"/>
    <n v="1"/>
    <x v="34"/>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n v="6"/>
    <n v="0"/>
    <n v="16"/>
    <n v="2"/>
    <x v="34"/>
    <n v="1"/>
    <x v="34"/>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n v="18.54"/>
    <n v="10"/>
    <n v="0.2"/>
    <n v="3.15"/>
    <n v="1"/>
    <x v="11"/>
    <n v="3"/>
    <x v="11"/>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n v="4"/>
    <n v="0.1"/>
    <n v="5.12"/>
    <n v="1"/>
    <x v="6"/>
    <n v="4"/>
    <x v="6"/>
  </r>
  <r>
    <n v="5053"/>
    <s v="US-2018-120607"/>
    <d v="2018-05-19T00:00:00"/>
    <d v="2018-05-19T00:00:00"/>
    <s v="Same Day"/>
    <s v="JC-15775"/>
    <s v="John Castell"/>
    <s v="Consumer"/>
    <s v="United States"/>
    <s v="Atlanta"/>
    <s v="Georgia"/>
    <n v="30318"/>
    <x v="0"/>
    <s v="OFF-PA-10003129"/>
    <x v="1"/>
    <s v="Paper"/>
    <s v="Tops White Computer Printout Paper"/>
    <n v="195.64"/>
    <n v="4"/>
    <n v="0.2"/>
    <n v="33.26"/>
    <n v="1"/>
    <x v="24"/>
    <n v="2"/>
    <x v="24"/>
  </r>
  <r>
    <n v="5054"/>
    <s v="CA-2016-141243"/>
    <d v="2016-01-03T00:00:00"/>
    <d v="2016-01-08T00:00:00"/>
    <s v="Second Class"/>
    <s v="AH-10465"/>
    <s v="Amy Hunt"/>
    <s v="Consumer"/>
    <s v="United States"/>
    <s v="Dallas"/>
    <s v="Texas"/>
    <n v="75217"/>
    <x v="2"/>
    <s v="TEC-AC-10003198"/>
    <x v="2"/>
    <s v="Accessories"/>
    <s v="Enermax Acrylux Wireless Keyboard"/>
    <n v="398.4"/>
    <n v="6"/>
    <n v="0.2"/>
    <n v="79.680000000000007"/>
    <n v="3"/>
    <x v="26"/>
    <n v="1"/>
    <x v="26"/>
  </r>
  <r>
    <n v="5055"/>
    <s v="CA-2016-141243"/>
    <d v="2016-01-03T00:00:00"/>
    <d v="2016-01-08T00:00:00"/>
    <s v="Second Class"/>
    <s v="AH-10465"/>
    <s v="Amy Hunt"/>
    <s v="Consumer"/>
    <s v="United States"/>
    <s v="Dallas"/>
    <s v="Texas"/>
    <n v="75217"/>
    <x v="2"/>
    <s v="OFF-AR-10001246"/>
    <x v="1"/>
    <s v="Art"/>
    <s v="Newell 317"/>
    <n v="7.056"/>
    <n v="9"/>
    <n v="0.2"/>
    <n v="2.4"/>
    <n v="3"/>
    <x v="26"/>
    <n v="1"/>
    <x v="26"/>
  </r>
  <r>
    <n v="5056"/>
    <s v="CA-2016-141243"/>
    <d v="2016-01-03T00:00:00"/>
    <d v="2016-01-08T00:00:00"/>
    <s v="Second Class"/>
    <s v="AH-10465"/>
    <s v="Amy Hunt"/>
    <s v="Consumer"/>
    <s v="United States"/>
    <s v="Dallas"/>
    <s v="Texas"/>
    <n v="75217"/>
    <x v="2"/>
    <s v="FUR-BO-10003272"/>
    <x v="0"/>
    <s v="Bookcases"/>
    <s v="O'Sullivan Living Dimensions 5-Shelf Bookcases"/>
    <n v="1352.3976"/>
    <n v="1"/>
    <n v="0.1"/>
    <n v="473.34"/>
    <n v="3"/>
    <x v="26"/>
    <n v="1"/>
    <x v="26"/>
  </r>
  <r>
    <n v="5057"/>
    <s v="CA-2016-162166"/>
    <d v="2016-09-08T00:00:00"/>
    <d v="2016-09-11T00:00:00"/>
    <s v="First Class"/>
    <s v="NM-18520"/>
    <s v="Neoma Murray"/>
    <s v="Consumer"/>
    <s v="United States"/>
    <s v="Moreno Valley"/>
    <s v="California"/>
    <n v="92553"/>
    <x v="1"/>
    <s v="OFF-PA-10002606"/>
    <x v="1"/>
    <s v="Paper"/>
    <s v="Xerox 1928"/>
    <n v="26.4"/>
    <n v="6"/>
    <n v="0"/>
    <n v="5.54"/>
    <n v="2"/>
    <x v="11"/>
    <n v="3"/>
    <x v="11"/>
  </r>
  <r>
    <n v="5058"/>
    <s v="CA-2016-162166"/>
    <d v="2016-09-08T00:00:00"/>
    <d v="2016-09-11T00:00:00"/>
    <s v="First Class"/>
    <s v="NM-18520"/>
    <s v="Neoma Murray"/>
    <s v="Consumer"/>
    <s v="United States"/>
    <s v="Moreno Valley"/>
    <s v="California"/>
    <n v="92553"/>
    <x v="1"/>
    <s v="OFF-ST-10002486"/>
    <x v="1"/>
    <s v="Storage"/>
    <s v="Eldon Shelf Savers Cubes and Bins"/>
    <n v="41.88"/>
    <n v="4"/>
    <n v="0.2"/>
    <n v="4.1900000000000004"/>
    <n v="2"/>
    <x v="11"/>
    <n v="3"/>
    <x v="11"/>
  </r>
  <r>
    <n v="5059"/>
    <s v="CA-2017-120796"/>
    <d v="2017-04-03T00:00:00"/>
    <d v="2017-04-07T00:00:00"/>
    <s v="Standard Class"/>
    <s v="CS-11950"/>
    <s v="Carlos Soltero"/>
    <s v="Consumer"/>
    <s v="United States"/>
    <s v="Philadelphia"/>
    <s v="Pennsylvania"/>
    <n v="19140"/>
    <x v="3"/>
    <s v="OFF-BI-10004330"/>
    <x v="1"/>
    <s v="Binders"/>
    <s v="GBC Velobind Prepunched Cover Sets, Regency Series"/>
    <n v="99.846000000000004"/>
    <n v="1"/>
    <n v="0.2"/>
    <n v="34.950000000000003"/>
    <n v="1"/>
    <x v="25"/>
    <n v="2"/>
    <x v="25"/>
  </r>
  <r>
    <n v="5060"/>
    <s v="CA-2017-109722"/>
    <d v="2017-12-05T00:00:00"/>
    <d v="2017-12-07T00:00:00"/>
    <s v="Second Class"/>
    <s v="TP-21130"/>
    <s v="Theone Pippenger"/>
    <s v="Consumer"/>
    <s v="United States"/>
    <s v="Georgetown"/>
    <s v="Kentucky"/>
    <n v="40324"/>
    <x v="0"/>
    <s v="TEC-PH-10000560"/>
    <x v="2"/>
    <s v="Phones"/>
    <s v="Samsung Galaxy S III - 16GB - pebble blue (T-Mobile)"/>
    <n v="699.98"/>
    <n v="5"/>
    <n v="0.2"/>
    <n v="84"/>
    <n v="2"/>
    <x v="5"/>
    <n v="4"/>
    <x v="5"/>
  </r>
  <r>
    <n v="5061"/>
    <s v="CA-2017-109722"/>
    <d v="2017-12-05T00:00:00"/>
    <d v="2017-12-07T00:00:00"/>
    <s v="Second Class"/>
    <s v="TP-21130"/>
    <s v="Theone Pippenger"/>
    <s v="Consumer"/>
    <s v="United States"/>
    <s v="Georgetown"/>
    <s v="Kentucky"/>
    <n v="40324"/>
    <x v="0"/>
    <s v="OFF-ST-10000060"/>
    <x v="1"/>
    <s v="Storage"/>
    <s v="Fellowes Bankers Box Staxonsteel Drawer File/Stacking System"/>
    <n v="584.82000000000005"/>
    <n v="10"/>
    <n v="0"/>
    <n v="76.03"/>
    <n v="2"/>
    <x v="5"/>
    <n v="4"/>
    <x v="5"/>
  </r>
  <r>
    <n v="5062"/>
    <s v="CA-2016-136798"/>
    <d v="2016-05-08T00:00:00"/>
    <d v="2016-05-12T00:00:00"/>
    <s v="Standard Class"/>
    <s v="DL-12925"/>
    <s v="Daniel Lacy"/>
    <s v="Consumer"/>
    <s v="United States"/>
    <s v="Minneapolis"/>
    <s v="Minnesota"/>
    <n v="55407"/>
    <x v="2"/>
    <s v="OFF-BI-10003684"/>
    <x v="1"/>
    <s v="Binders"/>
    <s v="Wilson Jones Legal Size Ring Binders"/>
    <n v="43.98"/>
    <n v="2"/>
    <n v="0"/>
    <n v="8.8000000000000007"/>
    <n v="3"/>
    <x v="33"/>
    <n v="2"/>
    <x v="33"/>
  </r>
  <r>
    <n v="5063"/>
    <s v="CA-2016-136798"/>
    <d v="2016-05-08T00:00:00"/>
    <d v="2016-05-12T00:00:00"/>
    <s v="Standard Class"/>
    <s v="DL-12925"/>
    <s v="Daniel Lacy"/>
    <s v="Consumer"/>
    <s v="United States"/>
    <s v="Minneapolis"/>
    <s v="Minnesota"/>
    <n v="55407"/>
    <x v="2"/>
    <s v="TEC-PH-10000441"/>
    <x v="2"/>
    <s v="Phones"/>
    <s v="VTech DS6151"/>
    <n v="377.97"/>
    <n v="9"/>
    <n v="0.2"/>
    <n v="18.899999999999999"/>
    <n v="3"/>
    <x v="33"/>
    <n v="2"/>
    <x v="33"/>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n v="123.96"/>
    <n v="1"/>
    <n v="0"/>
    <n v="17.350000000000001"/>
    <n v="3"/>
    <x v="33"/>
    <n v="2"/>
    <x v="33"/>
  </r>
  <r>
    <n v="5065"/>
    <s v="CA-2018-122196"/>
    <d v="2018-09-22T00:00:00"/>
    <d v="2018-09-24T00:00:00"/>
    <s v="First Class"/>
    <s v="CA-12265"/>
    <s v="Christina Anderson"/>
    <s v="Consumer"/>
    <s v="United States"/>
    <s v="Wilmington"/>
    <s v="Delaware"/>
    <n v="19805"/>
    <x v="3"/>
    <s v="TEC-PH-10004977"/>
    <x v="2"/>
    <s v="Phones"/>
    <s v="GE 30524EE4"/>
    <n v="391.98"/>
    <n v="9"/>
    <n v="0"/>
    <n v="47.04"/>
    <n v="1"/>
    <x v="15"/>
    <n v="3"/>
    <x v="15"/>
  </r>
  <r>
    <n v="5066"/>
    <s v="CA-2018-142090"/>
    <d v="2018-11-30T00:00:00"/>
    <d v="2018-12-07T00:00:00"/>
    <s v="Standard Class"/>
    <s v="SC-20380"/>
    <s v="Shahid Collister"/>
    <s v="Consumer"/>
    <s v="United States"/>
    <s v="Burlington"/>
    <s v="North Carolina"/>
    <n v="27217"/>
    <x v="0"/>
    <s v="TEC-AC-10002001"/>
    <x v="2"/>
    <s v="Accessories"/>
    <s v="Logitech Wireless Gaming Headset G930"/>
    <n v="383.976"/>
    <n v="9"/>
    <n v="0.3"/>
    <n v="-23.04"/>
    <n v="2"/>
    <x v="23"/>
    <n v="4"/>
    <x v="23"/>
  </r>
  <r>
    <n v="5067"/>
    <s v="CA-2018-142090"/>
    <d v="2018-11-30T00:00:00"/>
    <d v="2018-12-07T00:00:00"/>
    <s v="Standard Class"/>
    <s v="SC-20380"/>
    <s v="Shahid Collister"/>
    <s v="Consumer"/>
    <s v="United States"/>
    <s v="Burlington"/>
    <s v="North Carolina"/>
    <n v="27217"/>
    <x v="0"/>
    <s v="FUR-TA-10001889"/>
    <x v="0"/>
    <s v="Tables"/>
    <s v="Bush Advantage Collection Racetrack Conference Table"/>
    <n v="1781.682"/>
    <n v="9"/>
    <n v="0.1"/>
    <n v="106.9"/>
    <n v="2"/>
    <x v="23"/>
    <n v="4"/>
    <x v="23"/>
  </r>
  <r>
    <n v="5068"/>
    <s v="CA-2018-160934"/>
    <d v="2018-01-15T00:00:00"/>
    <d v="2018-01-19T00:00:00"/>
    <s v="Standard Class"/>
    <s v="TT-21460"/>
    <s v="Tonja Turnell"/>
    <s v="Home Office"/>
    <s v="United States"/>
    <s v="Los Angeles"/>
    <s v="California"/>
    <n v="90008"/>
    <x v="1"/>
    <s v="OFF-AR-10003504"/>
    <x v="1"/>
    <s v="Art"/>
    <s v="Newell 347"/>
    <n v="21.4"/>
    <n v="8"/>
    <n v="0.3"/>
    <n v="-7.28"/>
    <n v="1"/>
    <x v="44"/>
    <n v="1"/>
    <x v="44"/>
  </r>
  <r>
    <n v="5069"/>
    <s v="CA-2015-124478"/>
    <d v="2015-08-08T00:00:00"/>
    <d v="2015-08-12T00:00:00"/>
    <s v="Standard Class"/>
    <s v="MA-17560"/>
    <s v="Matt Abelman"/>
    <s v="Home Office"/>
    <s v="United States"/>
    <s v="Trenton"/>
    <s v="Michigan"/>
    <n v="48183"/>
    <x v="2"/>
    <s v="TEC-CO-10001571"/>
    <x v="2"/>
    <s v="Copiers"/>
    <s v="Sharp 1540cs Digital Laser Copier"/>
    <n v="549.99"/>
    <n v="8"/>
    <n v="0.2"/>
    <n v="159.5"/>
    <n v="5"/>
    <x v="9"/>
    <n v="3"/>
    <x v="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n v="167.535"/>
    <n v="4"/>
    <n v="0.3"/>
    <n v="-41.88"/>
    <n v="5"/>
    <x v="9"/>
    <n v="3"/>
    <x v="9"/>
  </r>
  <r>
    <n v="5071"/>
    <s v="CA-2015-124478"/>
    <d v="2015-08-08T00:00:00"/>
    <d v="2015-08-12T00:00:00"/>
    <s v="Standard Class"/>
    <s v="MA-17560"/>
    <s v="Matt Abelman"/>
    <s v="Home Office"/>
    <s v="United States"/>
    <s v="Trenton"/>
    <s v="Michigan"/>
    <n v="48183"/>
    <x v="2"/>
    <s v="OFF-EN-10002500"/>
    <x v="1"/>
    <s v="Envelopes"/>
    <s v="Globe Weis Peel &amp; Seel First Class Envelopes"/>
    <n v="38.340000000000003"/>
    <n v="6"/>
    <n v="0"/>
    <n v="11.5"/>
    <n v="5"/>
    <x v="9"/>
    <n v="3"/>
    <x v="9"/>
  </r>
  <r>
    <n v="5072"/>
    <s v="CA-2015-124478"/>
    <d v="2015-08-08T00:00:00"/>
    <d v="2015-08-12T00:00:00"/>
    <s v="Standard Class"/>
    <s v="MA-17560"/>
    <s v="Matt Abelman"/>
    <s v="Home Office"/>
    <s v="United States"/>
    <s v="Trenton"/>
    <s v="Michigan"/>
    <n v="48183"/>
    <x v="2"/>
    <s v="FUR-FU-10002088"/>
    <x v="0"/>
    <s v="Furnishings"/>
    <s v="Nu-Dell Float Frame 11 x 14 1/2"/>
    <n v="53.88"/>
    <n v="6"/>
    <n v="0.3"/>
    <n v="-16.7"/>
    <n v="5"/>
    <x v="9"/>
    <n v="3"/>
    <x v="9"/>
  </r>
  <r>
    <n v="5073"/>
    <s v="CA-2015-124478"/>
    <d v="2015-08-08T00:00:00"/>
    <d v="2015-08-12T00:00:00"/>
    <s v="Standard Class"/>
    <s v="MA-17560"/>
    <s v="Matt Abelman"/>
    <s v="Home Office"/>
    <s v="United States"/>
    <s v="Trenton"/>
    <s v="Michigan"/>
    <n v="48183"/>
    <x v="2"/>
    <s v="TEC-PH-10001128"/>
    <x v="2"/>
    <s v="Phones"/>
    <s v="Motorola Droid Maxx"/>
    <n v="299.98"/>
    <n v="9"/>
    <n v="0"/>
    <n v="69"/>
    <n v="5"/>
    <x v="9"/>
    <n v="3"/>
    <x v="9"/>
  </r>
  <r>
    <n v="5074"/>
    <s v="CA-2016-145485"/>
    <d v="2016-11-05T00:00:00"/>
    <d v="2016-11-05T00:00:00"/>
    <s v="Same Day"/>
    <s v="JM-16195"/>
    <s v="Justin MacKendrick"/>
    <s v="Consumer"/>
    <s v="United States"/>
    <s v="San Francisco"/>
    <s v="California"/>
    <n v="94109"/>
    <x v="1"/>
    <s v="OFF-ST-10000649"/>
    <x v="1"/>
    <s v="Storage"/>
    <s v="Hanging Personal Folder File"/>
    <n v="62.8"/>
    <n v="5"/>
    <n v="0.1"/>
    <n v="18.84"/>
    <n v="1"/>
    <x v="6"/>
    <n v="4"/>
    <x v="6"/>
  </r>
  <r>
    <n v="5075"/>
    <s v="CA-2018-151071"/>
    <d v="2018-04-25T00:00:00"/>
    <d v="2018-04-29T00:00:00"/>
    <s v="Second Class"/>
    <s v="MB-18085"/>
    <s v="Mick Brown"/>
    <s v="Consumer"/>
    <s v="United States"/>
    <s v="Los Angeles"/>
    <s v="California"/>
    <n v="90049"/>
    <x v="1"/>
    <s v="OFF-BI-10002103"/>
    <x v="1"/>
    <s v="Binders"/>
    <s v="Cardinal Slant-D Ring Binder, Heavy Gauge Vinyl"/>
    <n v="13.904"/>
    <n v="4"/>
    <n v="0"/>
    <n v="2.5"/>
    <n v="1"/>
    <x v="4"/>
    <n v="2"/>
    <x v="4"/>
  </r>
  <r>
    <n v="5076"/>
    <s v="CA-2015-134572"/>
    <d v="2015-04-20T00:00:00"/>
    <d v="2015-04-22T00:00:00"/>
    <s v="Second Class"/>
    <s v="SV-20365"/>
    <s v="Seth Vernon"/>
    <s v="Consumer"/>
    <s v="United States"/>
    <s v="Houston"/>
    <s v="Texas"/>
    <n v="77070"/>
    <x v="2"/>
    <s v="FUR-TA-10001705"/>
    <x v="0"/>
    <s v="Tables"/>
    <s v="Bush Advantage Collection Round Conference Table"/>
    <n v="744.1"/>
    <n v="9"/>
    <n v="0.2"/>
    <n v="208.35"/>
    <n v="3"/>
    <x v="41"/>
    <n v="2"/>
    <x v="41"/>
  </r>
  <r>
    <n v="5077"/>
    <s v="CA-2015-134572"/>
    <d v="2015-04-20T00:00:00"/>
    <d v="2015-04-22T00:00:00"/>
    <s v="Second Class"/>
    <s v="SV-20365"/>
    <s v="Seth Vernon"/>
    <s v="Consumer"/>
    <s v="United States"/>
    <s v="Houston"/>
    <s v="Texas"/>
    <n v="77070"/>
    <x v="2"/>
    <s v="OFF-ST-10004634"/>
    <x v="1"/>
    <s v="Storage"/>
    <s v="Personal Folder Holder, Ebony"/>
    <n v="44.84"/>
    <n v="10"/>
    <n v="0.2"/>
    <n v="13.9"/>
    <n v="3"/>
    <x v="41"/>
    <n v="2"/>
    <x v="41"/>
  </r>
  <r>
    <n v="5078"/>
    <s v="CA-2015-134572"/>
    <d v="2015-04-20T00:00:00"/>
    <d v="2015-04-22T00:00:00"/>
    <s v="Second Class"/>
    <s v="SV-20365"/>
    <s v="Seth Vernon"/>
    <s v="Consumer"/>
    <s v="United States"/>
    <s v="Houston"/>
    <s v="Texas"/>
    <n v="77070"/>
    <x v="2"/>
    <s v="FUR-TA-10004442"/>
    <x v="0"/>
    <s v="Tables"/>
    <s v="Riverside Furniture Stanwyck Manor Table Series"/>
    <n v="401.59"/>
    <n v="10"/>
    <n v="0"/>
    <n v="32.130000000000003"/>
    <n v="3"/>
    <x v="41"/>
    <n v="2"/>
    <x v="41"/>
  </r>
  <r>
    <n v="5079"/>
    <s v="CA-2018-143217"/>
    <d v="2018-11-11T00:00:00"/>
    <d v="2018-11-17T00:00:00"/>
    <s v="Standard Class"/>
    <s v="CG-12040"/>
    <s v="Catherine Glotzbach"/>
    <s v="Home Office"/>
    <s v="United States"/>
    <s v="Milwaukee"/>
    <s v="Wisconsin"/>
    <n v="53209"/>
    <x v="2"/>
    <s v="OFF-BI-10002949"/>
    <x v="1"/>
    <s v="Binders"/>
    <s v="Prestige Round Ring Binders"/>
    <n v="18.239999999999998"/>
    <n v="6"/>
    <n v="0.3"/>
    <n v="-4.2"/>
    <n v="1"/>
    <x v="23"/>
    <n v="4"/>
    <x v="23"/>
  </r>
  <r>
    <n v="5080"/>
    <s v="US-2018-133312"/>
    <d v="2018-11-25T00:00:00"/>
    <d v="2018-11-29T00:00:00"/>
    <s v="Standard Class"/>
    <s v="BD-11500"/>
    <s v="Bradley Drucker"/>
    <s v="Consumer"/>
    <s v="United States"/>
    <s v="San Francisco"/>
    <s v="California"/>
    <n v="94122"/>
    <x v="1"/>
    <s v="FUR-BO-10002213"/>
    <x v="0"/>
    <s v="Bookcases"/>
    <s v="Sauder Forest Hills Library, Woodland Oak Finish"/>
    <n v="359.49900000000002"/>
    <n v="10"/>
    <n v="0.3"/>
    <n v="-118.63"/>
    <n v="2"/>
    <x v="23"/>
    <n v="4"/>
    <x v="23"/>
  </r>
  <r>
    <n v="5081"/>
    <s v="US-2018-133312"/>
    <d v="2018-11-25T00:00:00"/>
    <d v="2018-11-29T00:00:00"/>
    <s v="Standard Class"/>
    <s v="BD-11500"/>
    <s v="Bradley Drucker"/>
    <s v="Consumer"/>
    <s v="United States"/>
    <s v="San Francisco"/>
    <s v="California"/>
    <n v="94122"/>
    <x v="1"/>
    <s v="OFF-ST-10001325"/>
    <x v="1"/>
    <s v="Storage"/>
    <s v="Sterilite Officeware Hinged File Box"/>
    <n v="10.48"/>
    <n v="5"/>
    <n v="0.3"/>
    <n v="-2.83"/>
    <n v="2"/>
    <x v="23"/>
    <n v="4"/>
    <x v="23"/>
  </r>
  <r>
    <n v="5082"/>
    <s v="US-2016-137533"/>
    <d v="2016-12-18T00:00:00"/>
    <d v="2016-12-18T00:00:00"/>
    <s v="Same Day"/>
    <s v="JK-15640"/>
    <s v="Jim Kriz"/>
    <s v="Home Office"/>
    <s v="United States"/>
    <s v="Cleveland"/>
    <s v="Ohio"/>
    <n v="44105"/>
    <x v="3"/>
    <s v="OFF-PA-10003441"/>
    <x v="1"/>
    <s v="Paper"/>
    <s v="Xerox 226"/>
    <n v="20.736000000000001"/>
    <n v="5"/>
    <n v="0.1"/>
    <n v="6.43"/>
    <n v="1"/>
    <x v="14"/>
    <n v="4"/>
    <x v="14"/>
  </r>
  <r>
    <n v="5083"/>
    <s v="CA-2017-155138"/>
    <d v="2017-09-08T00:00:00"/>
    <d v="2017-09-12T00:00:00"/>
    <s v="Standard Class"/>
    <s v="JM-15580"/>
    <s v="Jill Matthias"/>
    <s v="Consumer"/>
    <s v="United States"/>
    <s v="Monroe"/>
    <s v="North Carolina"/>
    <n v="28110"/>
    <x v="0"/>
    <s v="TEC-AC-10004209"/>
    <x v="2"/>
    <s v="Accessories"/>
    <s v="Memorex Froggy Flash Drive 4 GB"/>
    <n v="35.167999999999999"/>
    <n v="1"/>
    <n v="0"/>
    <n v="2.11"/>
    <n v="2"/>
    <x v="21"/>
    <n v="3"/>
    <x v="21"/>
  </r>
  <r>
    <n v="5084"/>
    <s v="CA-2017-155138"/>
    <d v="2017-09-08T00:00:00"/>
    <d v="2017-09-12T00:00:00"/>
    <s v="Standard Class"/>
    <s v="JM-15580"/>
    <s v="Jill Matthias"/>
    <s v="Consumer"/>
    <s v="United States"/>
    <s v="Monroe"/>
    <s v="North Carolina"/>
    <n v="28110"/>
    <x v="0"/>
    <s v="OFF-PA-10000501"/>
    <x v="1"/>
    <s v="Paper"/>
    <s v="Petty Cash Envelope"/>
    <n v="64.703999999999994"/>
    <n v="10"/>
    <n v="0"/>
    <n v="9.7100000000000009"/>
    <n v="2"/>
    <x v="21"/>
    <n v="3"/>
    <x v="21"/>
  </r>
  <r>
    <n v="5085"/>
    <s v="CA-2017-108350"/>
    <d v="2017-06-06T00:00:00"/>
    <d v="2017-06-09T00:00:00"/>
    <s v="Second Class"/>
    <s v="SC-20230"/>
    <s v="Scot Coram"/>
    <s v="Corporate"/>
    <s v="United States"/>
    <s v="Lowell"/>
    <s v="Massachusetts"/>
    <n v="1852"/>
    <x v="3"/>
    <s v="OFF-PA-10003656"/>
    <x v="1"/>
    <s v="Paper"/>
    <s v="Xerox 1935"/>
    <n v="105.52"/>
    <n v="3"/>
    <n v="0.1"/>
    <n v="10.55"/>
    <n v="1"/>
    <x v="1"/>
    <n v="2"/>
    <x v="1"/>
  </r>
  <r>
    <n v="5086"/>
    <s v="CA-2016-144302"/>
    <d v="2016-06-19T00:00:00"/>
    <d v="2016-06-23T00:00:00"/>
    <s v="Standard Class"/>
    <s v="ME-17320"/>
    <s v="Maria Etezadi"/>
    <s v="Home Office"/>
    <s v="United States"/>
    <s v="Dallas"/>
    <s v="Texas"/>
    <n v="75081"/>
    <x v="2"/>
    <s v="OFF-BI-10001107"/>
    <x v="1"/>
    <s v="Binders"/>
    <s v="GBC White Gloss Covers, Plain Front"/>
    <n v="5.7919999999999998"/>
    <n v="2"/>
    <n v="0.1"/>
    <n v="0.35"/>
    <n v="1"/>
    <x v="40"/>
    <n v="2"/>
    <x v="40"/>
  </r>
  <r>
    <n v="5087"/>
    <s v="CA-2016-109001"/>
    <d v="2016-03-05T00:00:00"/>
    <d v="2016-03-09T00:00:00"/>
    <s v="Standard Class"/>
    <s v="KN-16390"/>
    <s v="Katherine Nockton"/>
    <s v="Corporate"/>
    <s v="United States"/>
    <s v="Philadelphia"/>
    <s v="Pennsylvania"/>
    <n v="19120"/>
    <x v="3"/>
    <s v="TEC-PH-10000562"/>
    <x v="2"/>
    <s v="Phones"/>
    <s v="Samsung Convoy 3"/>
    <n v="466.15800000000002"/>
    <n v="7"/>
    <n v="0.2"/>
    <n v="37.29"/>
    <n v="3"/>
    <x v="29"/>
    <n v="1"/>
    <x v="29"/>
  </r>
  <r>
    <n v="5088"/>
    <s v="CA-2016-109001"/>
    <d v="2016-03-05T00:00:00"/>
    <d v="2016-03-09T00:00:00"/>
    <s v="Standard Class"/>
    <s v="KN-16390"/>
    <s v="Katherine Nockton"/>
    <s v="Corporate"/>
    <s v="United States"/>
    <s v="Philadelphia"/>
    <s v="Pennsylvania"/>
    <n v="19120"/>
    <x v="3"/>
    <s v="TEC-AC-10001101"/>
    <x v="2"/>
    <s v="Accessories"/>
    <s v="Sony 16GB Class 10 Micro SDHC R40 Memory Card"/>
    <n v="10.311999999999999"/>
    <n v="5"/>
    <n v="0.2"/>
    <n v="1.96"/>
    <n v="3"/>
    <x v="29"/>
    <n v="1"/>
    <x v="29"/>
  </r>
  <r>
    <n v="5089"/>
    <s v="CA-2016-109001"/>
    <d v="2016-03-05T00:00:00"/>
    <d v="2016-03-09T00:00:00"/>
    <s v="Standard Class"/>
    <s v="KN-16390"/>
    <s v="Katherine Nockton"/>
    <s v="Corporate"/>
    <s v="United States"/>
    <s v="Philadelphia"/>
    <s v="Pennsylvania"/>
    <n v="19120"/>
    <x v="3"/>
    <s v="OFF-BI-10003529"/>
    <x v="1"/>
    <s v="Binders"/>
    <s v="Avery Round Ring Poly Binders"/>
    <n v="2.556"/>
    <n v="9"/>
    <n v="0.2"/>
    <n v="0.72"/>
    <n v="3"/>
    <x v="29"/>
    <n v="1"/>
    <x v="29"/>
  </r>
  <r>
    <n v="5090"/>
    <s v="CA-2018-132738"/>
    <d v="2018-08-04T00:00:00"/>
    <d v="2018-08-07T00:00:00"/>
    <s v="First Class"/>
    <s v="HM-14860"/>
    <s v="Harry Marie"/>
    <s v="Corporate"/>
    <s v="United States"/>
    <s v="Loveland"/>
    <s v="Colorado"/>
    <n v="80538"/>
    <x v="1"/>
    <s v="OFF-PA-10001752"/>
    <x v="1"/>
    <s v="Paper"/>
    <s v="Hammermill CopyPlus Copy Paper (20Lb. and 84 Bright)"/>
    <n v="7.968"/>
    <n v="1"/>
    <n v="0"/>
    <n v="1.67"/>
    <n v="2"/>
    <x v="43"/>
    <n v="3"/>
    <x v="43"/>
  </r>
  <r>
    <n v="5091"/>
    <s v="CA-2018-132738"/>
    <d v="2018-08-04T00:00:00"/>
    <d v="2018-08-07T00:00:00"/>
    <s v="First Class"/>
    <s v="HM-14860"/>
    <s v="Harry Marie"/>
    <s v="Corporate"/>
    <s v="United States"/>
    <s v="Loveland"/>
    <s v="Colorado"/>
    <n v="80538"/>
    <x v="1"/>
    <s v="OFF-EN-10001141"/>
    <x v="1"/>
    <s v="Envelopes"/>
    <s v="Manila Recycled Extra-Heavyweight Clasp Envelopes, 6&quot; x 9&quot;"/>
    <n v="8.7840000000000007"/>
    <n v="2"/>
    <n v="0.2"/>
    <n v="1.49"/>
    <n v="2"/>
    <x v="43"/>
    <n v="3"/>
    <x v="43"/>
  </r>
  <r>
    <n v="5092"/>
    <s v="CA-2018-156720"/>
    <d v="2018-12-30T00:00:00"/>
    <d v="2019-01-03T00:00:00"/>
    <s v="Standard Class"/>
    <s v="JM-15580"/>
    <s v="Jill Matthias"/>
    <s v="Consumer"/>
    <s v="United States"/>
    <s v="Loveland"/>
    <s v="Colorado"/>
    <n v="80538"/>
    <x v="1"/>
    <s v="OFF-FA-10003472"/>
    <x v="1"/>
    <s v="Fasteners"/>
    <s v="Bagged Rubber Bands"/>
    <n v="3.024"/>
    <n v="2"/>
    <n v="0"/>
    <n v="0.51"/>
    <n v="1"/>
    <x v="22"/>
    <n v="4"/>
    <x v="22"/>
  </r>
  <r>
    <n v="5093"/>
    <s v="CA-2016-119102"/>
    <d v="2016-05-23T00:00:00"/>
    <d v="2016-05-27T00:00:00"/>
    <s v="Standard Class"/>
    <s v="KH-16690"/>
    <s v="Kristen Hastings"/>
    <s v="Corporate"/>
    <s v="United States"/>
    <s v="Woonsocket"/>
    <s v="Rhode Island"/>
    <n v="2895"/>
    <x v="3"/>
    <s v="OFF-ST-10004507"/>
    <x v="1"/>
    <s v="Storage"/>
    <s v="Advantus Rolling Storage Box"/>
    <n v="51.45"/>
    <n v="4"/>
    <n v="0"/>
    <n v="6.69"/>
    <n v="1"/>
    <x v="33"/>
    <n v="2"/>
    <x v="33"/>
  </r>
  <r>
    <n v="5094"/>
    <s v="US-2015-140452"/>
    <d v="2015-12-06T00:00:00"/>
    <d v="2015-12-10T00:00:00"/>
    <s v="Standard Class"/>
    <s v="BK-11260"/>
    <s v="Berenike Kampe"/>
    <s v="Consumer"/>
    <s v="United States"/>
    <s v="Chicago"/>
    <s v="Illinois"/>
    <n v="60610"/>
    <x v="2"/>
    <s v="OFF-AP-10004036"/>
    <x v="1"/>
    <s v="Appliances"/>
    <s v="Bionaire 99.97% HEPA Air Cleaner"/>
    <n v="14.016"/>
    <n v="2"/>
    <n v="0.1"/>
    <n v="1.82"/>
    <n v="6"/>
    <x v="20"/>
    <n v="4"/>
    <x v="20"/>
  </r>
  <r>
    <n v="5095"/>
    <s v="US-2015-140452"/>
    <d v="2015-12-06T00:00:00"/>
    <d v="2015-12-10T00:00:00"/>
    <s v="Standard Class"/>
    <s v="BK-11260"/>
    <s v="Berenike Kampe"/>
    <s v="Consumer"/>
    <s v="United States"/>
    <s v="Chicago"/>
    <s v="Illinois"/>
    <n v="60610"/>
    <x v="2"/>
    <s v="FUR-TA-10004086"/>
    <x v="0"/>
    <s v="Tables"/>
    <s v="KI Adjustable-Height Table"/>
    <n v="214.95"/>
    <n v="8"/>
    <n v="0.2"/>
    <n v="75.23"/>
    <n v="6"/>
    <x v="20"/>
    <n v="4"/>
    <x v="20"/>
  </r>
  <r>
    <n v="5096"/>
    <s v="US-2015-140452"/>
    <d v="2015-12-06T00:00:00"/>
    <d v="2015-12-10T00:00:00"/>
    <s v="Standard Class"/>
    <s v="BK-11260"/>
    <s v="Berenike Kampe"/>
    <s v="Consumer"/>
    <s v="United States"/>
    <s v="Chicago"/>
    <s v="Illinois"/>
    <n v="60610"/>
    <x v="2"/>
    <s v="TEC-PH-10000307"/>
    <x v="2"/>
    <s v="Phones"/>
    <s v="Shocksock Galaxy S4 Armband"/>
    <n v="35.04"/>
    <n v="1"/>
    <n v="0"/>
    <n v="4.91"/>
    <n v="6"/>
    <x v="20"/>
    <n v="4"/>
    <x v="20"/>
  </r>
  <r>
    <n v="5097"/>
    <s v="US-2015-140452"/>
    <d v="2015-12-06T00:00:00"/>
    <d v="2015-12-10T00:00:00"/>
    <s v="Standard Class"/>
    <s v="BK-11260"/>
    <s v="Berenike Kampe"/>
    <s v="Consumer"/>
    <s v="United States"/>
    <s v="Chicago"/>
    <s v="Illinois"/>
    <n v="60610"/>
    <x v="2"/>
    <s v="FUR-FU-10002088"/>
    <x v="0"/>
    <s v="Furnishings"/>
    <s v="Nu-Dell Float Frame 11 x 14 1/2"/>
    <n v="10.776"/>
    <n v="7"/>
    <n v="0.3"/>
    <n v="-2.8"/>
    <n v="6"/>
    <x v="20"/>
    <n v="4"/>
    <x v="20"/>
  </r>
  <r>
    <n v="5098"/>
    <s v="US-2015-140452"/>
    <d v="2015-12-06T00:00:00"/>
    <d v="2015-12-10T00:00:00"/>
    <s v="Standard Class"/>
    <s v="BK-11260"/>
    <s v="Berenike Kampe"/>
    <s v="Consumer"/>
    <s v="United States"/>
    <s v="Chicago"/>
    <s v="Illinois"/>
    <n v="60610"/>
    <x v="2"/>
    <s v="OFF-BI-10004965"/>
    <x v="1"/>
    <s v="Binders"/>
    <s v="Ibico Covers for Plastic or Wire Binding Elements"/>
    <n v="4.5999999999999996"/>
    <n v="10"/>
    <n v="0.3"/>
    <n v="-1.24"/>
    <n v="6"/>
    <x v="20"/>
    <n v="4"/>
    <x v="20"/>
  </r>
  <r>
    <n v="5099"/>
    <s v="US-2015-140452"/>
    <d v="2015-12-06T00:00:00"/>
    <d v="2015-12-10T00:00:00"/>
    <s v="Standard Class"/>
    <s v="BK-11260"/>
    <s v="Berenike Kampe"/>
    <s v="Consumer"/>
    <s v="United States"/>
    <s v="Chicago"/>
    <s v="Illinois"/>
    <n v="60610"/>
    <x v="2"/>
    <s v="OFF-ST-10002485"/>
    <x v="1"/>
    <s v="Storage"/>
    <s v="Rogers Deluxe File Chest"/>
    <n v="35.167999999999999"/>
    <n v="9"/>
    <n v="0.3"/>
    <n v="-5.63"/>
    <n v="6"/>
    <x v="20"/>
    <n v="4"/>
    <x v="20"/>
  </r>
  <r>
    <n v="5100"/>
    <s v="CA-2016-141936"/>
    <d v="2016-08-07T00:00:00"/>
    <d v="2016-08-12T00:00:00"/>
    <s v="Standard Class"/>
    <s v="PN-18775"/>
    <s v="Parhena Norris"/>
    <s v="Home Office"/>
    <s v="United States"/>
    <s v="Bakersfield"/>
    <s v="California"/>
    <n v="93309"/>
    <x v="1"/>
    <s v="OFF-BI-10002194"/>
    <x v="1"/>
    <s v="Binders"/>
    <s v="Cardinal Hold-It CD Pocket"/>
    <n v="19.152000000000001"/>
    <n v="6"/>
    <n v="0"/>
    <n v="3.26"/>
    <n v="1"/>
    <x v="37"/>
    <n v="3"/>
    <x v="37"/>
  </r>
  <r>
    <n v="5101"/>
    <s v="CA-2015-158442"/>
    <d v="2015-03-17T00:00:00"/>
    <d v="2015-03-17T00:00:00"/>
    <s v="Same Day"/>
    <s v="AZ-10750"/>
    <s v="Annie Zypern"/>
    <s v="Consumer"/>
    <s v="United States"/>
    <s v="Dallas"/>
    <s v="Texas"/>
    <n v="75217"/>
    <x v="2"/>
    <s v="OFF-AR-10003732"/>
    <x v="1"/>
    <s v="Art"/>
    <s v="Newell 333"/>
    <n v="4.4480000000000004"/>
    <n v="7"/>
    <n v="0"/>
    <n v="1.1599999999999999"/>
    <n v="3"/>
    <x v="34"/>
    <n v="1"/>
    <x v="34"/>
  </r>
  <r>
    <n v="5102"/>
    <s v="CA-2015-158442"/>
    <d v="2015-03-17T00:00:00"/>
    <d v="2015-03-17T00:00:00"/>
    <s v="Same Day"/>
    <s v="AZ-10750"/>
    <s v="Annie Zypern"/>
    <s v="Consumer"/>
    <s v="United States"/>
    <s v="Dallas"/>
    <s v="Texas"/>
    <n v="75217"/>
    <x v="2"/>
    <s v="OFF-PA-10002195"/>
    <x v="1"/>
    <s v="Paper"/>
    <s v="Xerox 1966"/>
    <n v="5.1840000000000002"/>
    <n v="2"/>
    <n v="0.3"/>
    <n v="-0.36"/>
    <n v="3"/>
    <x v="34"/>
    <n v="1"/>
    <x v="34"/>
  </r>
  <r>
    <n v="5103"/>
    <s v="CA-2015-158442"/>
    <d v="2015-03-17T00:00:00"/>
    <d v="2015-03-17T00:00:00"/>
    <s v="Same Day"/>
    <s v="AZ-10750"/>
    <s v="Annie Zypern"/>
    <s v="Consumer"/>
    <s v="United States"/>
    <s v="Dallas"/>
    <s v="Texas"/>
    <n v="75217"/>
    <x v="2"/>
    <s v="OFF-PA-10002365"/>
    <x v="1"/>
    <s v="Paper"/>
    <s v="Xerox 1967"/>
    <n v="15.552"/>
    <n v="6"/>
    <n v="0"/>
    <n v="1.4"/>
    <n v="3"/>
    <x v="34"/>
    <n v="1"/>
    <x v="34"/>
  </r>
  <r>
    <n v="5104"/>
    <s v="CA-2016-167374"/>
    <d v="2016-03-26T00:00:00"/>
    <d v="2016-03-30T00:00:00"/>
    <s v="Second Class"/>
    <s v="GM-14500"/>
    <s v="Gene McClure"/>
    <s v="Consumer"/>
    <s v="United States"/>
    <s v="Philadelphia"/>
    <s v="Pennsylvania"/>
    <n v="19140"/>
    <x v="3"/>
    <s v="OFF-PA-10001950"/>
    <x v="1"/>
    <s v="Paper"/>
    <s v="Southworth 25% Cotton Antique Laid Paper &amp; Envelopes"/>
    <n v="40.031999999999996"/>
    <n v="5"/>
    <n v="0"/>
    <n v="6.81"/>
    <n v="2"/>
    <x v="29"/>
    <n v="1"/>
    <x v="29"/>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n v="16.776"/>
    <n v="4"/>
    <n v="0"/>
    <n v="2.1800000000000002"/>
    <n v="2"/>
    <x v="29"/>
    <n v="1"/>
    <x v="29"/>
  </r>
  <r>
    <n v="5106"/>
    <s v="CA-2015-116568"/>
    <d v="2015-12-14T00:00:00"/>
    <d v="2015-12-20T00:00:00"/>
    <s v="Standard Class"/>
    <s v="BM-11785"/>
    <s v="Bryan Mills"/>
    <s v="Consumer"/>
    <s v="United States"/>
    <s v="Deltona"/>
    <s v="Florida"/>
    <n v="32725"/>
    <x v="0"/>
    <s v="FUR-CH-10002439"/>
    <x v="0"/>
    <s v="Chairs"/>
    <s v="Iceberg Nesting Folding Chair, 19w x 6d x 43h"/>
    <n v="186.304"/>
    <n v="5"/>
    <n v="0"/>
    <n v="11.18"/>
    <n v="1"/>
    <x v="20"/>
    <n v="4"/>
    <x v="20"/>
  </r>
  <r>
    <n v="5107"/>
    <s v="CA-2016-147102"/>
    <d v="2016-09-19T00:00:00"/>
    <d v="2016-09-26T00:00:00"/>
    <s v="Standard Class"/>
    <s v="NH-18610"/>
    <s v="Nicole Hansen"/>
    <s v="Corporate"/>
    <s v="United States"/>
    <s v="Columbus"/>
    <s v="Georgia"/>
    <n v="31907"/>
    <x v="0"/>
    <s v="TEC-AC-10000682"/>
    <x v="2"/>
    <s v="Accessories"/>
    <s v="Kensington K72356US Mouse-in-a-Box USB Desktop Mouse"/>
    <n v="66.36"/>
    <n v="9"/>
    <n v="0.1"/>
    <n v="11.28"/>
    <n v="1"/>
    <x v="11"/>
    <n v="3"/>
    <x v="11"/>
  </r>
  <r>
    <n v="5108"/>
    <s v="CA-2018-132213"/>
    <d v="2018-04-25T00:00:00"/>
    <d v="2018-04-26T00:00:00"/>
    <s v="First Class"/>
    <s v="PN-18775"/>
    <s v="Parhena Norris"/>
    <s v="Home Office"/>
    <s v="United States"/>
    <s v="Nashville"/>
    <s v="Tennessee"/>
    <n v="37211"/>
    <x v="0"/>
    <s v="OFF-AR-10004078"/>
    <x v="1"/>
    <s v="Art"/>
    <s v="Newell 312"/>
    <n v="42.048000000000002"/>
    <n v="2"/>
    <n v="0"/>
    <n v="6.31"/>
    <n v="2"/>
    <x v="4"/>
    <n v="2"/>
    <x v="4"/>
  </r>
  <r>
    <n v="5109"/>
    <s v="CA-2018-132213"/>
    <d v="2018-04-25T00:00:00"/>
    <d v="2018-04-26T00:00:00"/>
    <s v="First Class"/>
    <s v="PN-18775"/>
    <s v="Parhena Norris"/>
    <s v="Home Office"/>
    <s v="United States"/>
    <s v="Nashville"/>
    <s v="Tennessee"/>
    <n v="37211"/>
    <x v="0"/>
    <s v="OFF-AR-10001958"/>
    <x v="1"/>
    <s v="Art"/>
    <s v="Stanley Bostitch Contemporary Electric Pencil Sharpeners"/>
    <n v="67.92"/>
    <n v="6"/>
    <n v="0.2"/>
    <n v="23.77"/>
    <n v="2"/>
    <x v="4"/>
    <n v="2"/>
    <x v="4"/>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n v="52.512"/>
    <n v="4"/>
    <n v="0"/>
    <n v="9.98"/>
    <n v="3"/>
    <x v="18"/>
    <n v="4"/>
    <x v="18"/>
  </r>
  <r>
    <n v="5111"/>
    <s v="CA-2015-138450"/>
    <d v="2015-10-18T00:00:00"/>
    <d v="2015-10-22T00:00:00"/>
    <s v="Standard Class"/>
    <s v="EH-13765"/>
    <s v="Edward Hooks"/>
    <s v="Corporate"/>
    <s v="United States"/>
    <s v="Philadelphia"/>
    <s v="Pennsylvania"/>
    <n v="19134"/>
    <x v="3"/>
    <s v="OFF-ST-10003479"/>
    <x v="1"/>
    <s v="Storage"/>
    <s v="Eldon Base for stackable storage shelf, platinum"/>
    <n v="186.91200000000001"/>
    <n v="1"/>
    <n v="0.2"/>
    <n v="54.2"/>
    <n v="3"/>
    <x v="18"/>
    <n v="4"/>
    <x v="18"/>
  </r>
  <r>
    <n v="5112"/>
    <s v="CA-2015-138450"/>
    <d v="2015-10-18T00:00:00"/>
    <d v="2015-10-22T00:00:00"/>
    <s v="Standard Class"/>
    <s v="EH-13765"/>
    <s v="Edward Hooks"/>
    <s v="Corporate"/>
    <s v="United States"/>
    <s v="Philadelphia"/>
    <s v="Pennsylvania"/>
    <n v="19134"/>
    <x v="3"/>
    <s v="OFF-PA-10003016"/>
    <x v="1"/>
    <s v="Paper"/>
    <s v="Adams &quot;While You Were Out&quot; Message Pads"/>
    <n v="10.048"/>
    <n v="8"/>
    <n v="0.3"/>
    <n v="-1.61"/>
    <n v="3"/>
    <x v="18"/>
    <n v="4"/>
    <x v="18"/>
  </r>
  <r>
    <n v="5113"/>
    <s v="CA-2016-153073"/>
    <d v="2016-11-13T00:00:00"/>
    <d v="2016-11-13T00:00:00"/>
    <s v="Same Day"/>
    <s v="HA-14905"/>
    <s v="Helen Abelman"/>
    <s v="Consumer"/>
    <s v="United States"/>
    <s v="Chicago"/>
    <s v="Illinois"/>
    <n v="60610"/>
    <x v="2"/>
    <s v="FUR-FU-10001025"/>
    <x v="0"/>
    <s v="Furnishings"/>
    <s v="Eldon ImÃ ge Series Desk Accessories, Clear"/>
    <n v="17.495999999999999"/>
    <n v="1"/>
    <n v="0.1"/>
    <n v="1.4"/>
    <n v="1"/>
    <x v="6"/>
    <n v="4"/>
    <x v="6"/>
  </r>
  <r>
    <n v="5114"/>
    <s v="CA-2017-147970"/>
    <d v="2017-01-31T00:00:00"/>
    <d v="2017-02-02T00:00:00"/>
    <s v="Second Class"/>
    <s v="AB-10150"/>
    <s v="Aimee Bixby"/>
    <s v="Consumer"/>
    <s v="United States"/>
    <s v="Dallas"/>
    <s v="Texas"/>
    <n v="75220"/>
    <x v="2"/>
    <s v="OFF-PA-10003936"/>
    <x v="1"/>
    <s v="Paper"/>
    <s v="Xerox 1994"/>
    <n v="15.552"/>
    <n v="10"/>
    <n v="0.2"/>
    <n v="2.1800000000000002"/>
    <n v="1"/>
    <x v="12"/>
    <n v="1"/>
    <x v="12"/>
  </r>
  <r>
    <n v="5115"/>
    <s v="CA-2017-150658"/>
    <d v="2017-11-17T00:00:00"/>
    <d v="2017-11-22T00:00:00"/>
    <s v="Standard Class"/>
    <s v="MS-17365"/>
    <s v="Maribeth Schnelling"/>
    <s v="Consumer"/>
    <s v="United States"/>
    <s v="Carlsbad"/>
    <s v="New Mexico"/>
    <n v="88220"/>
    <x v="1"/>
    <s v="OFF-BI-10004140"/>
    <x v="1"/>
    <s v="Binders"/>
    <s v="Avery Non-Stick Binders"/>
    <n v="10.776"/>
    <n v="10"/>
    <n v="0.2"/>
    <n v="2.59"/>
    <n v="1"/>
    <x v="0"/>
    <n v="4"/>
    <x v="0"/>
  </r>
  <r>
    <n v="5116"/>
    <s v="CA-2018-125640"/>
    <d v="2018-07-25T00:00:00"/>
    <d v="2018-07-29T00:00:00"/>
    <s v="Standard Class"/>
    <s v="DD-13570"/>
    <s v="Dorothy Dickinson"/>
    <s v="Consumer"/>
    <s v="United States"/>
    <s v="Philadelphia"/>
    <s v="Pennsylvania"/>
    <n v="19134"/>
    <x v="3"/>
    <s v="OFF-LA-10004178"/>
    <x v="1"/>
    <s v="Labels"/>
    <s v="Avery 491"/>
    <n v="3.3039999999999998"/>
    <n v="1"/>
    <n v="0"/>
    <n v="0.76"/>
    <n v="1"/>
    <x v="10"/>
    <n v="3"/>
    <x v="10"/>
  </r>
  <r>
    <n v="5117"/>
    <s v="CA-2018-154137"/>
    <d v="2018-11-11T00:00:00"/>
    <d v="2018-11-17T00:00:00"/>
    <s v="Standard Class"/>
    <s v="MT-17815"/>
    <s v="Meg Tillman"/>
    <s v="Consumer"/>
    <s v="United States"/>
    <s v="New York City"/>
    <s v="New York"/>
    <n v="10009"/>
    <x v="3"/>
    <s v="OFF-ST-10003324"/>
    <x v="1"/>
    <s v="Storage"/>
    <s v="Belkin OmniView SE Rackmount Kit"/>
    <n v="35.479999999999997"/>
    <n v="5"/>
    <n v="0.2"/>
    <n v="5.32"/>
    <n v="1"/>
    <x v="23"/>
    <n v="4"/>
    <x v="23"/>
  </r>
  <r>
    <n v="5118"/>
    <s v="CA-2016-127173"/>
    <d v="2016-09-26T00:00:00"/>
    <d v="2016-10-03T00:00:00"/>
    <s v="Standard Class"/>
    <s v="GM-14500"/>
    <s v="Gene McClure"/>
    <s v="Consumer"/>
    <s v="United States"/>
    <s v="Oceanside"/>
    <s v="New York"/>
    <n v="11572"/>
    <x v="3"/>
    <s v="OFF-FA-10004854"/>
    <x v="1"/>
    <s v="Fasteners"/>
    <s v="Vinyl Coated Wire Paper Clips in Organizer Box, 800/Box"/>
    <n v="34.44"/>
    <n v="8"/>
    <n v="0"/>
    <n v="8.9499999999999993"/>
    <n v="3"/>
    <x v="11"/>
    <n v="3"/>
    <x v="11"/>
  </r>
  <r>
    <n v="5119"/>
    <s v="CA-2016-127173"/>
    <d v="2016-09-26T00:00:00"/>
    <d v="2016-10-03T00:00:00"/>
    <s v="Standard Class"/>
    <s v="GM-14500"/>
    <s v="Gene McClure"/>
    <s v="Consumer"/>
    <s v="United States"/>
    <s v="Oceanside"/>
    <s v="New York"/>
    <n v="11572"/>
    <x v="3"/>
    <s v="TEC-MA-10002859"/>
    <x v="2"/>
    <s v="Machines"/>
    <s v="Ativa MDM8000 8-Sheet Micro-Cut Shredder"/>
    <n v="629.92999999999995"/>
    <n v="7"/>
    <n v="0"/>
    <n v="195.28"/>
    <n v="3"/>
    <x v="11"/>
    <n v="3"/>
    <x v="11"/>
  </r>
  <r>
    <n v="5120"/>
    <s v="CA-2016-127173"/>
    <d v="2016-09-26T00:00:00"/>
    <d v="2016-10-03T00:00:00"/>
    <s v="Standard Class"/>
    <s v="GM-14500"/>
    <s v="Gene McClure"/>
    <s v="Consumer"/>
    <s v="United States"/>
    <s v="Oceanside"/>
    <s v="New York"/>
    <n v="11572"/>
    <x v="3"/>
    <s v="OFF-BI-10000088"/>
    <x v="1"/>
    <s v="Binders"/>
    <s v="GBC Imprintable Covers"/>
    <n v="79.055999999999997"/>
    <n v="4"/>
    <n v="0.1"/>
    <n v="27.67"/>
    <n v="3"/>
    <x v="11"/>
    <n v="3"/>
    <x v="11"/>
  </r>
  <r>
    <n v="5121"/>
    <s v="CA-2015-149538"/>
    <d v="2015-04-04T00:00:00"/>
    <d v="2015-04-08T00:00:00"/>
    <s v="Standard Class"/>
    <s v="KB-16585"/>
    <s v="Ken Black"/>
    <s v="Corporate"/>
    <s v="United States"/>
    <s v="Lafayette"/>
    <s v="Louisiana"/>
    <n v="70506"/>
    <x v="0"/>
    <s v="OFF-ST-10004180"/>
    <x v="1"/>
    <s v="Storage"/>
    <s v="Safco Commercial Shelving"/>
    <n v="232.55"/>
    <n v="8"/>
    <n v="0.1"/>
    <n v="30.23"/>
    <n v="4"/>
    <x v="41"/>
    <n v="2"/>
    <x v="41"/>
  </r>
  <r>
    <n v="5122"/>
    <s v="CA-2015-149538"/>
    <d v="2015-04-04T00:00:00"/>
    <d v="2015-04-08T00:00:00"/>
    <s v="Standard Class"/>
    <s v="KB-16585"/>
    <s v="Ken Black"/>
    <s v="Corporate"/>
    <s v="United States"/>
    <s v="Lafayette"/>
    <s v="Louisiana"/>
    <n v="70506"/>
    <x v="0"/>
    <s v="TEC-AC-10002926"/>
    <x v="2"/>
    <s v="Accessories"/>
    <s v="Logitech Wireless Marathon Mouse M705"/>
    <n v="99.98"/>
    <n v="8"/>
    <n v="0"/>
    <n v="27.99"/>
    <n v="4"/>
    <x v="41"/>
    <n v="2"/>
    <x v="41"/>
  </r>
  <r>
    <n v="5123"/>
    <s v="CA-2015-149538"/>
    <d v="2015-04-04T00:00:00"/>
    <d v="2015-04-08T00:00:00"/>
    <s v="Standard Class"/>
    <s v="KB-16585"/>
    <s v="Ken Black"/>
    <s v="Corporate"/>
    <s v="United States"/>
    <s v="Lafayette"/>
    <s v="Louisiana"/>
    <n v="70506"/>
    <x v="0"/>
    <s v="OFF-PA-10003797"/>
    <x v="1"/>
    <s v="Paper"/>
    <s v="Xerox 209"/>
    <n v="19.440000000000001"/>
    <n v="10"/>
    <n v="0.2"/>
    <n v="4.67"/>
    <n v="4"/>
    <x v="41"/>
    <n v="2"/>
    <x v="41"/>
  </r>
  <r>
    <n v="5124"/>
    <s v="CA-2015-149538"/>
    <d v="2015-04-04T00:00:00"/>
    <d v="2015-04-08T00:00:00"/>
    <s v="Standard Class"/>
    <s v="KB-16585"/>
    <s v="Ken Black"/>
    <s v="Corporate"/>
    <s v="United States"/>
    <s v="Lafayette"/>
    <s v="Louisiana"/>
    <n v="70506"/>
    <x v="0"/>
    <s v="OFF-PA-10002195"/>
    <x v="1"/>
    <s v="Paper"/>
    <s v="Xerox 1966"/>
    <n v="12.96"/>
    <n v="4"/>
    <n v="0.1"/>
    <n v="2.46"/>
    <n v="4"/>
    <x v="41"/>
    <n v="2"/>
    <x v="41"/>
  </r>
  <r>
    <n v="5125"/>
    <s v="CA-2015-160766"/>
    <d v="2015-09-14T00:00:00"/>
    <d v="2015-09-14T00:00:00"/>
    <s v="Same Day"/>
    <s v="DM-13015"/>
    <s v="Darrin Martin"/>
    <s v="Consumer"/>
    <s v="United States"/>
    <s v="New York City"/>
    <s v="New York"/>
    <n v="10009"/>
    <x v="3"/>
    <s v="FUR-TA-10001039"/>
    <x v="0"/>
    <s v="Tables"/>
    <s v="KI Adjustable-Height Table"/>
    <n v="464.29199999999997"/>
    <n v="10"/>
    <n v="0.2"/>
    <n v="106.79"/>
    <n v="7"/>
    <x v="30"/>
    <n v="3"/>
    <x v="30"/>
  </r>
  <r>
    <n v="5126"/>
    <s v="CA-2015-160766"/>
    <d v="2015-09-14T00:00:00"/>
    <d v="2015-09-14T00:00:00"/>
    <s v="Same Day"/>
    <s v="DM-13015"/>
    <s v="Darrin Martin"/>
    <s v="Consumer"/>
    <s v="United States"/>
    <s v="New York City"/>
    <s v="New York"/>
    <n v="10009"/>
    <x v="3"/>
    <s v="OFF-EN-10001099"/>
    <x v="1"/>
    <s v="Envelopes"/>
    <s v="Staple envelope"/>
    <n v="68.459999999999994"/>
    <n v="8"/>
    <n v="0.3"/>
    <n v="-15.06"/>
    <n v="7"/>
    <x v="30"/>
    <n v="3"/>
    <x v="30"/>
  </r>
  <r>
    <n v="5127"/>
    <s v="CA-2015-160766"/>
    <d v="2015-09-14T00:00:00"/>
    <d v="2015-09-14T00:00:00"/>
    <s v="Same Day"/>
    <s v="DM-13015"/>
    <s v="Darrin Martin"/>
    <s v="Consumer"/>
    <s v="United States"/>
    <s v="New York City"/>
    <s v="New York"/>
    <n v="10009"/>
    <x v="3"/>
    <s v="TEC-MA-10003979"/>
    <x v="2"/>
    <s v="Machines"/>
    <s v="Ativa V4110MDD Micro-Cut Shredder"/>
    <n v="2799.96"/>
    <n v="1"/>
    <n v="0.2"/>
    <n v="447.99"/>
    <n v="7"/>
    <x v="30"/>
    <n v="3"/>
    <x v="30"/>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n v="601.29999999999995"/>
    <n v="8"/>
    <n v="0.2"/>
    <n v="102.22"/>
    <n v="7"/>
    <x v="30"/>
    <n v="3"/>
    <x v="30"/>
  </r>
  <r>
    <n v="5129"/>
    <s v="CA-2015-160766"/>
    <d v="2015-09-14T00:00:00"/>
    <d v="2015-09-14T00:00:00"/>
    <s v="Same Day"/>
    <s v="DM-13015"/>
    <s v="Darrin Martin"/>
    <s v="Consumer"/>
    <s v="United States"/>
    <s v="New York City"/>
    <s v="New York"/>
    <n v="10009"/>
    <x v="3"/>
    <s v="TEC-PH-10001536"/>
    <x v="2"/>
    <s v="Phones"/>
    <s v="Spigen Samsung Galaxy S5 Case Wallet"/>
    <n v="16.989999999999998"/>
    <n v="5"/>
    <n v="0"/>
    <n v="3.4"/>
    <n v="7"/>
    <x v="30"/>
    <n v="3"/>
    <x v="30"/>
  </r>
  <r>
    <n v="5130"/>
    <s v="CA-2015-160766"/>
    <d v="2015-09-14T00:00:00"/>
    <d v="2015-09-14T00:00:00"/>
    <s v="Same Day"/>
    <s v="DM-13015"/>
    <s v="Darrin Martin"/>
    <s v="Consumer"/>
    <s v="United States"/>
    <s v="New York City"/>
    <s v="New York"/>
    <n v="10009"/>
    <x v="3"/>
    <s v="TEC-PH-10000526"/>
    <x v="2"/>
    <s v="Phones"/>
    <s v="Vtech CS6719"/>
    <n v="287.97000000000003"/>
    <n v="7"/>
    <n v="0"/>
    <n v="63.35"/>
    <n v="7"/>
    <x v="30"/>
    <n v="3"/>
    <x v="30"/>
  </r>
  <r>
    <n v="5131"/>
    <s v="CA-2015-160766"/>
    <d v="2015-09-14T00:00:00"/>
    <d v="2015-09-14T00:00:00"/>
    <s v="Same Day"/>
    <s v="DM-13015"/>
    <s v="Darrin Martin"/>
    <s v="Consumer"/>
    <s v="United States"/>
    <s v="New York City"/>
    <s v="New York"/>
    <n v="10009"/>
    <x v="3"/>
    <s v="OFF-PA-10000213"/>
    <x v="1"/>
    <s v="Paper"/>
    <s v="Xerox 198"/>
    <n v="44.82"/>
    <n v="2"/>
    <n v="0.3"/>
    <n v="-4.93"/>
    <n v="7"/>
    <x v="30"/>
    <n v="3"/>
    <x v="30"/>
  </r>
  <r>
    <n v="5132"/>
    <s v="CA-2018-146626"/>
    <d v="2018-12-29T00:00:00"/>
    <d v="2019-01-05T00:00:00"/>
    <s v="Standard Class"/>
    <s v="BP-11185"/>
    <s v="Ben Peterman"/>
    <s v="Corporate"/>
    <s v="United States"/>
    <s v="Anaheim"/>
    <s v="California"/>
    <n v="92804"/>
    <x v="1"/>
    <s v="FUR-FU-10002501"/>
    <x v="0"/>
    <s v="Furnishings"/>
    <s v="Nu-Dell Executive Frame"/>
    <n v="101.12"/>
    <n v="2"/>
    <n v="0.2"/>
    <n v="10.11"/>
    <n v="1"/>
    <x v="22"/>
    <n v="4"/>
    <x v="22"/>
  </r>
  <r>
    <n v="5133"/>
    <s v="CA-2016-123330"/>
    <d v="2016-06-21T00:00:00"/>
    <d v="2016-06-27T00:00:00"/>
    <s v="Standard Class"/>
    <s v="EP-13915"/>
    <s v="Emily Phan"/>
    <s v="Consumer"/>
    <s v="United States"/>
    <s v="Deltona"/>
    <s v="Florida"/>
    <n v="32725"/>
    <x v="0"/>
    <s v="TEC-PH-10001819"/>
    <x v="2"/>
    <s v="Phones"/>
    <s v="Innergie mMini Combo Duo USB Travel Charging Kit"/>
    <n v="107.976"/>
    <n v="10"/>
    <n v="0.2"/>
    <n v="22.67"/>
    <n v="1"/>
    <x v="40"/>
    <n v="2"/>
    <x v="40"/>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n v="58.73"/>
    <n v="3"/>
    <n v="0.2"/>
    <n v="18.79"/>
    <n v="2"/>
    <x v="23"/>
    <n v="4"/>
    <x v="23"/>
  </r>
  <r>
    <n v="5135"/>
    <s v="CA-2018-155607"/>
    <d v="2018-11-26T00:00:00"/>
    <d v="2018-11-30T00:00:00"/>
    <s v="Standard Class"/>
    <s v="FG-14260"/>
    <s v="Frank Gastineau"/>
    <s v="Home Office"/>
    <s v="United States"/>
    <s v="New York City"/>
    <s v="New York"/>
    <n v="10009"/>
    <x v="3"/>
    <s v="OFF-BI-10003364"/>
    <x v="1"/>
    <s v="Binders"/>
    <s v="Binding Machine Supplies"/>
    <n v="93.343999999999994"/>
    <n v="1"/>
    <n v="0"/>
    <n v="10.27"/>
    <n v="2"/>
    <x v="23"/>
    <n v="4"/>
    <x v="23"/>
  </r>
  <r>
    <n v="5136"/>
    <s v="CA-2017-151323"/>
    <d v="2017-10-23T00:00:00"/>
    <d v="2017-10-28T00:00:00"/>
    <s v="Standard Class"/>
    <s v="AB-10255"/>
    <s v="Alejandro Ballentine"/>
    <s v="Home Office"/>
    <s v="United States"/>
    <s v="Seattle"/>
    <s v="Washington"/>
    <n v="98103"/>
    <x v="1"/>
    <s v="OFF-FA-10002983"/>
    <x v="1"/>
    <s v="Fasteners"/>
    <s v="Advantus SlideClip Paper Clips"/>
    <n v="17.05"/>
    <n v="5"/>
    <n v="0"/>
    <n v="4.09"/>
    <n v="1"/>
    <x v="32"/>
    <n v="4"/>
    <x v="32"/>
  </r>
  <r>
    <n v="5137"/>
    <s v="CA-2016-146696"/>
    <d v="2016-12-14T00:00:00"/>
    <d v="2016-12-19T00:00:00"/>
    <s v="Standard Class"/>
    <s v="RD-19480"/>
    <s v="Rick Duston"/>
    <s v="Consumer"/>
    <s v="United States"/>
    <s v="San Diego"/>
    <s v="California"/>
    <n v="92105"/>
    <x v="1"/>
    <s v="OFF-BI-10002432"/>
    <x v="1"/>
    <s v="Binders"/>
    <s v="Wilson Jones Standard D-Ring Binders"/>
    <n v="8.0960000000000001"/>
    <n v="10"/>
    <n v="0.3"/>
    <n v="-1.78"/>
    <n v="1"/>
    <x v="14"/>
    <n v="4"/>
    <x v="14"/>
  </r>
  <r>
    <n v="5138"/>
    <s v="CA-2017-128972"/>
    <d v="2017-11-13T00:00:00"/>
    <d v="2017-11-17T00:00:00"/>
    <s v="Standard Class"/>
    <s v="TS-21430"/>
    <s v="Tom Stivers"/>
    <s v="Corporate"/>
    <s v="United States"/>
    <s v="Oklahoma City"/>
    <s v="Oklahoma"/>
    <n v="73120"/>
    <x v="2"/>
    <s v="FUR-FU-10003096"/>
    <x v="0"/>
    <s v="Furnishings"/>
    <s v="Master Giant Foot Doorstop, Safety Yellow"/>
    <n v="30.36"/>
    <n v="8"/>
    <n v="0.1"/>
    <n v="4.25"/>
    <n v="1"/>
    <x v="0"/>
    <n v="4"/>
    <x v="0"/>
  </r>
  <r>
    <n v="5139"/>
    <s v="CA-2018-128335"/>
    <d v="2018-09-29T00:00:00"/>
    <d v="2018-10-05T00:00:00"/>
    <s v="Standard Class"/>
    <s v="JA-15970"/>
    <s v="Joseph Airdo"/>
    <s v="Consumer"/>
    <s v="United States"/>
    <s v="Mount Vernon"/>
    <s v="New York"/>
    <n v="10550"/>
    <x v="3"/>
    <s v="OFF-EN-10001539"/>
    <x v="1"/>
    <s v="Envelopes"/>
    <s v="Staple envelope"/>
    <n v="23.34"/>
    <n v="5"/>
    <n v="0.1"/>
    <n v="5.6"/>
    <n v="2"/>
    <x v="15"/>
    <n v="3"/>
    <x v="15"/>
  </r>
  <r>
    <n v="5140"/>
    <s v="CA-2018-128335"/>
    <d v="2018-09-29T00:00:00"/>
    <d v="2018-10-05T00:00:00"/>
    <s v="Standard Class"/>
    <s v="JA-15970"/>
    <s v="Joseph Airdo"/>
    <s v="Consumer"/>
    <s v="United States"/>
    <s v="Mount Vernon"/>
    <s v="New York"/>
    <n v="10550"/>
    <x v="3"/>
    <s v="OFF-PA-10004996"/>
    <x v="1"/>
    <s v="Paper"/>
    <s v="Speediset Carbonless Redi-Letter 7&quot; x 8 1/2&quot;"/>
    <n v="51.55"/>
    <n v="6"/>
    <n v="0.1"/>
    <n v="10.31"/>
    <n v="2"/>
    <x v="15"/>
    <n v="3"/>
    <x v="15"/>
  </r>
  <r>
    <n v="5141"/>
    <s v="CA-2016-154886"/>
    <d v="2016-11-08T00:00:00"/>
    <d v="2016-11-12T00:00:00"/>
    <s v="Standard Class"/>
    <s v="SW-20455"/>
    <s v="Shaun Weien"/>
    <s v="Consumer"/>
    <s v="United States"/>
    <s v="San Francisco"/>
    <s v="California"/>
    <n v="94109"/>
    <x v="1"/>
    <s v="TEC-AC-10001956"/>
    <x v="2"/>
    <s v="Accessories"/>
    <s v="Microsoft Arc Touch Mouse"/>
    <n v="119.9"/>
    <n v="2"/>
    <n v="0"/>
    <n v="35.97"/>
    <n v="1"/>
    <x v="6"/>
    <n v="4"/>
    <x v="6"/>
  </r>
  <r>
    <n v="5142"/>
    <s v="CA-2017-111213"/>
    <d v="2017-04-01T00:00:00"/>
    <d v="2017-04-05T00:00:00"/>
    <s v="Standard Class"/>
    <s v="FP-14320"/>
    <s v="Frank Preis"/>
    <s v="Consumer"/>
    <s v="United States"/>
    <s v="New York City"/>
    <s v="New York"/>
    <n v="10009"/>
    <x v="3"/>
    <s v="FUR-CH-10000454"/>
    <x v="0"/>
    <s v="Chairs"/>
    <s v="Hon Deluxe Fabric Upholstered Stacking Chairs, Rounded Back"/>
    <n v="1317.492"/>
    <n v="7"/>
    <n v="0"/>
    <n v="158.1"/>
    <n v="3"/>
    <x v="25"/>
    <n v="2"/>
    <x v="25"/>
  </r>
  <r>
    <n v="5143"/>
    <s v="CA-2017-111213"/>
    <d v="2017-04-01T00:00:00"/>
    <d v="2017-04-05T00:00:00"/>
    <s v="Standard Class"/>
    <s v="FP-14320"/>
    <s v="Frank Preis"/>
    <s v="Consumer"/>
    <s v="United States"/>
    <s v="New York City"/>
    <s v="New York"/>
    <n v="10009"/>
    <x v="3"/>
    <s v="OFF-SU-10000946"/>
    <x v="1"/>
    <s v="Supplies"/>
    <s v="Staple remover"/>
    <n v="63.84"/>
    <n v="4"/>
    <n v="0"/>
    <n v="3.19"/>
    <n v="3"/>
    <x v="25"/>
    <n v="2"/>
    <x v="25"/>
  </r>
  <r>
    <n v="5144"/>
    <s v="CA-2017-111213"/>
    <d v="2017-04-01T00:00:00"/>
    <d v="2017-04-05T00:00:00"/>
    <s v="Standard Class"/>
    <s v="FP-14320"/>
    <s v="Frank Preis"/>
    <s v="Consumer"/>
    <s v="United States"/>
    <s v="New York City"/>
    <s v="New York"/>
    <n v="10009"/>
    <x v="3"/>
    <s v="OFF-BI-10004140"/>
    <x v="1"/>
    <s v="Binders"/>
    <s v="Avery Non-Stick Binders"/>
    <n v="3.5920000000000001"/>
    <n v="8"/>
    <n v="0.2"/>
    <n v="1.04"/>
    <n v="3"/>
    <x v="25"/>
    <n v="2"/>
    <x v="25"/>
  </r>
  <r>
    <n v="5145"/>
    <s v="CA-2018-161333"/>
    <d v="2018-02-02T00:00:00"/>
    <d v="2018-02-07T00:00:00"/>
    <s v="Standard Class"/>
    <s v="JL-15835"/>
    <s v="John Lee"/>
    <s v="Consumer"/>
    <s v="United States"/>
    <s v="Los Angeles"/>
    <s v="California"/>
    <n v="90045"/>
    <x v="1"/>
    <s v="FUR-FU-10003039"/>
    <x v="0"/>
    <s v="Furnishings"/>
    <s v="Howard Miller 11-1/2&quot; Diameter Grantwood Wall Clock"/>
    <n v="86.26"/>
    <n v="9"/>
    <n v="0.2"/>
    <n v="20.7"/>
    <n v="3"/>
    <x v="31"/>
    <n v="1"/>
    <x v="31"/>
  </r>
  <r>
    <n v="5146"/>
    <s v="CA-2018-161333"/>
    <d v="2018-02-02T00:00:00"/>
    <d v="2018-02-07T00:00:00"/>
    <s v="Standard Class"/>
    <s v="JL-15835"/>
    <s v="John Lee"/>
    <s v="Consumer"/>
    <s v="United States"/>
    <s v="Los Angeles"/>
    <s v="California"/>
    <n v="90045"/>
    <x v="1"/>
    <s v="OFF-ST-10000464"/>
    <x v="1"/>
    <s v="Storage"/>
    <s v="Multi-Use Personal File Cart and Caster Set, Three Stacking Bins"/>
    <n v="139.04"/>
    <n v="5"/>
    <n v="0.3"/>
    <n v="-18.079999999999998"/>
    <n v="3"/>
    <x v="31"/>
    <n v="1"/>
    <x v="31"/>
  </r>
  <r>
    <n v="5147"/>
    <s v="CA-2018-161333"/>
    <d v="2018-02-02T00:00:00"/>
    <d v="2018-02-07T00:00:00"/>
    <s v="Standard Class"/>
    <s v="JL-15835"/>
    <s v="John Lee"/>
    <s v="Consumer"/>
    <s v="United States"/>
    <s v="Los Angeles"/>
    <s v="California"/>
    <n v="90045"/>
    <x v="1"/>
    <s v="OFF-AP-10000252"/>
    <x v="1"/>
    <s v="Appliances"/>
    <s v="Harmony HEPA Quiet Air Purifiers"/>
    <n v="46.8"/>
    <n v="1"/>
    <n v="0.2"/>
    <n v="2.81"/>
    <n v="3"/>
    <x v="31"/>
    <n v="1"/>
    <x v="31"/>
  </r>
  <r>
    <n v="5148"/>
    <s v="CA-2018-128734"/>
    <d v="2018-12-24T00:00:00"/>
    <d v="2018-12-31T00:00:00"/>
    <s v="Standard Class"/>
    <s v="JL-15175"/>
    <s v="James Lanier"/>
    <s v="Home Office"/>
    <s v="United States"/>
    <s v="Chandler"/>
    <s v="Arizona"/>
    <n v="85224"/>
    <x v="1"/>
    <s v="FUR-FU-10001731"/>
    <x v="0"/>
    <s v="Furnishings"/>
    <s v="Acrylic Self-Standing Desk Frames"/>
    <n v="8.5440000000000005"/>
    <n v="8"/>
    <n v="0.3"/>
    <n v="-1.62"/>
    <n v="2"/>
    <x v="22"/>
    <n v="4"/>
    <x v="22"/>
  </r>
  <r>
    <n v="5149"/>
    <s v="CA-2018-128734"/>
    <d v="2018-12-24T00:00:00"/>
    <d v="2018-12-31T00:00:00"/>
    <s v="Standard Class"/>
    <s v="JL-15175"/>
    <s v="James Lanier"/>
    <s v="Home Office"/>
    <s v="United States"/>
    <s v="Chandler"/>
    <s v="Arizona"/>
    <n v="85224"/>
    <x v="1"/>
    <s v="FUR-CH-10001394"/>
    <x v="0"/>
    <s v="Chairs"/>
    <s v="Global Leather Executive Chair"/>
    <n v="842.37599999999998"/>
    <n v="3"/>
    <n v="0.2"/>
    <n v="235.87"/>
    <n v="2"/>
    <x v="22"/>
    <n v="4"/>
    <x v="22"/>
  </r>
  <r>
    <n v="5150"/>
    <s v="CA-2015-141796"/>
    <d v="2015-06-21T00:00:00"/>
    <d v="2015-06-21T00:00:00"/>
    <s v="Same Day"/>
    <s v="JG-15160"/>
    <s v="James Galang"/>
    <s v="Consumer"/>
    <s v="United States"/>
    <s v="Long Beach"/>
    <s v="New York"/>
    <n v="11561"/>
    <x v="3"/>
    <s v="TEC-PH-10001578"/>
    <x v="2"/>
    <s v="Phones"/>
    <s v="Polycom SoundStation2 EX ConferenceÂ phone"/>
    <n v="1214.8499999999999"/>
    <n v="2"/>
    <n v="0"/>
    <n v="194.38"/>
    <n v="1"/>
    <x v="3"/>
    <n v="2"/>
    <x v="3"/>
  </r>
  <r>
    <n v="5151"/>
    <s v="CA-2018-125101"/>
    <d v="2018-03-06T00:00:00"/>
    <d v="2018-03-10T00:00:00"/>
    <s v="Second Class"/>
    <s v="SH-19975"/>
    <s v="Sally Hughsby"/>
    <s v="Corporate"/>
    <s v="United States"/>
    <s v="San Francisco"/>
    <s v="California"/>
    <n v="94109"/>
    <x v="1"/>
    <s v="OFF-ST-10000675"/>
    <x v="1"/>
    <s v="Storage"/>
    <s v="File Shuttle II and Handi-File, Black"/>
    <n v="67.78"/>
    <n v="1"/>
    <n v="0.2"/>
    <n v="16.27"/>
    <n v="1"/>
    <x v="42"/>
    <n v="1"/>
    <x v="42"/>
  </r>
  <r>
    <n v="5152"/>
    <s v="CA-2018-169929"/>
    <d v="2018-09-25T00:00:00"/>
    <d v="2018-09-28T00:00:00"/>
    <s v="First Class"/>
    <s v="LS-17200"/>
    <s v="Luke Schmidt"/>
    <s v="Corporate"/>
    <s v="United States"/>
    <s v="Helena"/>
    <s v="Montana"/>
    <n v="59601"/>
    <x v="1"/>
    <s v="OFF-ST-10002352"/>
    <x v="1"/>
    <s v="Storage"/>
    <s v="Iris Project Case"/>
    <n v="39.9"/>
    <n v="1"/>
    <n v="0.3"/>
    <n v="-5.59"/>
    <n v="1"/>
    <x v="15"/>
    <n v="3"/>
    <x v="15"/>
  </r>
  <r>
    <n v="5153"/>
    <s v="US-2015-121566"/>
    <d v="2015-06-30T00:00:00"/>
    <d v="2015-07-06T00:00:00"/>
    <s v="Standard Class"/>
    <s v="CS-11860"/>
    <s v="Cari Schnelling"/>
    <s v="Consumer"/>
    <s v="United States"/>
    <s v="New York City"/>
    <s v="New York"/>
    <n v="10011"/>
    <x v="3"/>
    <s v="OFF-BI-10004528"/>
    <x v="1"/>
    <s v="Binders"/>
    <s v="Cardinal Poly Pocket Divider Pockets for Ring Binders"/>
    <n v="2.6880000000000002"/>
    <n v="10"/>
    <n v="0.3"/>
    <n v="-0.46"/>
    <n v="2"/>
    <x v="3"/>
    <n v="2"/>
    <x v="3"/>
  </r>
  <r>
    <n v="5154"/>
    <s v="US-2015-121566"/>
    <d v="2015-06-30T00:00:00"/>
    <d v="2015-07-06T00:00:00"/>
    <s v="Standard Class"/>
    <s v="CS-11860"/>
    <s v="Cari Schnelling"/>
    <s v="Consumer"/>
    <s v="United States"/>
    <s v="New York City"/>
    <s v="New York"/>
    <n v="10011"/>
    <x v="3"/>
    <s v="OFF-AR-10001026"/>
    <x v="1"/>
    <s v="Art"/>
    <s v="Sanford Uni-Blazer View Highlighters, Chisel Tip, Yellow"/>
    <n v="6.6"/>
    <n v="10"/>
    <n v="0.2"/>
    <n v="1.91"/>
    <n v="2"/>
    <x v="3"/>
    <n v="2"/>
    <x v="3"/>
  </r>
  <r>
    <n v="5155"/>
    <s v="US-2016-124219"/>
    <d v="2016-08-07T00:00:00"/>
    <d v="2016-08-08T00:00:00"/>
    <s v="First Class"/>
    <s v="KW-16570"/>
    <s v="Kelly Williams"/>
    <s v="Consumer"/>
    <s v="United States"/>
    <s v="Kirkwood"/>
    <s v="Missouri"/>
    <n v="63122"/>
    <x v="2"/>
    <s v="OFF-BI-10002215"/>
    <x v="1"/>
    <s v="Binders"/>
    <s v="Wilson Jones Hanging View Binder, White, 1&quot;"/>
    <n v="28.4"/>
    <n v="4"/>
    <n v="0.2"/>
    <n v="7.1"/>
    <n v="2"/>
    <x v="37"/>
    <n v="3"/>
    <x v="37"/>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n v="3"/>
    <n v="0.3"/>
    <n v="-14.91"/>
    <n v="2"/>
    <x v="37"/>
    <n v="3"/>
    <x v="37"/>
  </r>
  <r>
    <n v="5157"/>
    <s v="CA-2018-163006"/>
    <d v="2018-06-30T00:00:00"/>
    <d v="2018-07-04T00:00:00"/>
    <s v="Second Class"/>
    <s v="GH-14410"/>
    <s v="Gary Hansen"/>
    <s v="Home Office"/>
    <s v="United States"/>
    <s v="Chicago"/>
    <s v="Illinois"/>
    <n v="60653"/>
    <x v="2"/>
    <s v="TEC-PH-10002584"/>
    <x v="2"/>
    <s v="Phones"/>
    <s v="Samsung Galaxy S4"/>
    <n v="1001.5839999999999"/>
    <n v="7"/>
    <n v="0.1"/>
    <n v="70.11"/>
    <n v="3"/>
    <x v="27"/>
    <n v="2"/>
    <x v="27"/>
  </r>
  <r>
    <n v="5158"/>
    <s v="CA-2018-163006"/>
    <d v="2018-06-30T00:00:00"/>
    <d v="2018-07-04T00:00:00"/>
    <s v="Second Class"/>
    <s v="GH-14410"/>
    <s v="Gary Hansen"/>
    <s v="Home Office"/>
    <s v="United States"/>
    <s v="Chicago"/>
    <s v="Illinois"/>
    <n v="60653"/>
    <x v="2"/>
    <s v="FUR-CH-10000229"/>
    <x v="0"/>
    <s v="Chairs"/>
    <s v="Global Enterprise Series Seating High-Back Swivel/Tilt Chairs"/>
    <n v="569.05799999999999"/>
    <n v="5"/>
    <n v="0.3"/>
    <n v="-165.03"/>
    <n v="3"/>
    <x v="27"/>
    <n v="2"/>
    <x v="27"/>
  </r>
  <r>
    <n v="5159"/>
    <s v="CA-2018-163006"/>
    <d v="2018-06-30T00:00:00"/>
    <d v="2018-07-04T00:00:00"/>
    <s v="Second Class"/>
    <s v="GH-14410"/>
    <s v="Gary Hansen"/>
    <s v="Home Office"/>
    <s v="United States"/>
    <s v="Chicago"/>
    <s v="Illinois"/>
    <n v="60653"/>
    <x v="2"/>
    <s v="FUR-FU-10003799"/>
    <x v="0"/>
    <s v="Furnishings"/>
    <s v="Seth Thomas 13 1/2&quot; Wall Clock"/>
    <n v="14.224"/>
    <n v="6"/>
    <n v="0"/>
    <n v="1"/>
    <n v="3"/>
    <x v="27"/>
    <n v="2"/>
    <x v="27"/>
  </r>
  <r>
    <n v="5160"/>
    <s v="CA-2016-156146"/>
    <d v="2016-10-26T00:00:00"/>
    <d v="2016-10-30T00:00:00"/>
    <s v="Second Class"/>
    <s v="AG-10495"/>
    <s v="Andrew Gjertsen"/>
    <s v="Corporate"/>
    <s v="United States"/>
    <s v="Peoria"/>
    <s v="Arizona"/>
    <n v="85345"/>
    <x v="1"/>
    <s v="TEC-PH-10001700"/>
    <x v="2"/>
    <s v="Phones"/>
    <s v="Panasonic KX-TG6844B Expandable Digital Cordless Telephone"/>
    <n v="105.584"/>
    <n v="8"/>
    <n v="0.2"/>
    <n v="6.34"/>
    <n v="2"/>
    <x v="2"/>
    <n v="4"/>
    <x v="2"/>
  </r>
  <r>
    <n v="5161"/>
    <s v="CA-2016-156146"/>
    <d v="2016-10-26T00:00:00"/>
    <d v="2016-10-30T00:00:00"/>
    <s v="Second Class"/>
    <s v="AG-10495"/>
    <s v="Andrew Gjertsen"/>
    <s v="Corporate"/>
    <s v="United States"/>
    <s v="Peoria"/>
    <s v="Arizona"/>
    <n v="85345"/>
    <x v="1"/>
    <s v="TEC-PH-10001527"/>
    <x v="2"/>
    <s v="Phones"/>
    <s v="Plantronics MX500i Earset"/>
    <n v="68.72"/>
    <n v="6"/>
    <n v="0.1"/>
    <n v="3.44"/>
    <n v="2"/>
    <x v="2"/>
    <n v="4"/>
    <x v="2"/>
  </r>
  <r>
    <n v="5162"/>
    <s v="CA-2015-111192"/>
    <d v="2015-07-30T00:00:00"/>
    <d v="2015-08-05T00:00:00"/>
    <s v="Standard Class"/>
    <s v="TS-21430"/>
    <s v="Tom Stivers"/>
    <s v="Corporate"/>
    <s v="United States"/>
    <s v="Seattle"/>
    <s v="Washington"/>
    <n v="98103"/>
    <x v="1"/>
    <s v="FUR-BO-10002916"/>
    <x v="0"/>
    <s v="Bookcases"/>
    <s v="Rush Hierlooms Collection 1&quot; Thick Stackable Bookcases"/>
    <n v="1367.84"/>
    <n v="6"/>
    <n v="0.2"/>
    <n v="478.74"/>
    <n v="1"/>
    <x v="39"/>
    <n v="3"/>
    <x v="39"/>
  </r>
  <r>
    <n v="5163"/>
    <s v="CA-2017-115378"/>
    <d v="2017-11-18T00:00:00"/>
    <d v="2017-11-23T00:00:00"/>
    <s v="Second Class"/>
    <s v="AJ-10945"/>
    <s v="Ashley Jarboe"/>
    <s v="Consumer"/>
    <s v="United States"/>
    <s v="Taylor"/>
    <s v="Michigan"/>
    <n v="48180"/>
    <x v="2"/>
    <s v="FUR-CH-10000863"/>
    <x v="0"/>
    <s v="Chairs"/>
    <s v="Novimex Swivel Fabric Task Chair"/>
    <n v="301.95999999999998"/>
    <n v="5"/>
    <n v="0"/>
    <n v="57.37"/>
    <n v="1"/>
    <x v="0"/>
    <n v="4"/>
    <x v="0"/>
  </r>
  <r>
    <n v="5164"/>
    <s v="CA-2016-161627"/>
    <d v="2016-07-06T00:00:00"/>
    <d v="2016-07-11T00:00:00"/>
    <s v="Standard Class"/>
    <s v="SJ-20215"/>
    <s v="Sarah Jordon"/>
    <s v="Consumer"/>
    <s v="United States"/>
    <s v="Pasadena"/>
    <s v="California"/>
    <n v="91104"/>
    <x v="1"/>
    <s v="FUR-CH-10003968"/>
    <x v="0"/>
    <s v="Chairs"/>
    <s v="Novimex Turbo Task Chair"/>
    <n v="170.352"/>
    <n v="4"/>
    <n v="0.1"/>
    <n v="51.11"/>
    <n v="1"/>
    <x v="38"/>
    <n v="3"/>
    <x v="38"/>
  </r>
  <r>
    <n v="5165"/>
    <s v="CA-2015-121006"/>
    <d v="2015-11-10T00:00:00"/>
    <d v="2015-11-16T00:00:00"/>
    <s v="Standard Class"/>
    <s v="SC-20020"/>
    <s v="Sam Craven"/>
    <s v="Consumer"/>
    <s v="United States"/>
    <s v="Midland"/>
    <s v="Michigan"/>
    <n v="48640"/>
    <x v="2"/>
    <s v="OFF-AR-10001149"/>
    <x v="1"/>
    <s v="Art"/>
    <s v="Avery Hi-Liter Comfort Grip Fluorescent Highlighter, Yellow Ink"/>
    <n v="3.9"/>
    <n v="10"/>
    <n v="0"/>
    <n v="0.31"/>
    <n v="6"/>
    <x v="7"/>
    <n v="4"/>
    <x v="7"/>
  </r>
  <r>
    <n v="5166"/>
    <s v="CA-2015-121006"/>
    <d v="2015-11-10T00:00:00"/>
    <d v="2015-11-16T00:00:00"/>
    <s v="Standard Class"/>
    <s v="SC-20020"/>
    <s v="Sam Craven"/>
    <s v="Consumer"/>
    <s v="United States"/>
    <s v="Midland"/>
    <s v="Michigan"/>
    <n v="48640"/>
    <x v="2"/>
    <s v="OFF-PA-10000130"/>
    <x v="1"/>
    <s v="Paper"/>
    <s v="Xerox 199"/>
    <n v="12.84"/>
    <n v="4"/>
    <n v="0"/>
    <n v="3.98"/>
    <n v="6"/>
    <x v="7"/>
    <n v="4"/>
    <x v="7"/>
  </r>
  <r>
    <n v="5167"/>
    <s v="CA-2015-121006"/>
    <d v="2015-11-10T00:00:00"/>
    <d v="2015-11-16T00:00:00"/>
    <s v="Standard Class"/>
    <s v="SC-20020"/>
    <s v="Sam Craven"/>
    <s v="Consumer"/>
    <s v="United States"/>
    <s v="Midland"/>
    <s v="Michigan"/>
    <n v="48640"/>
    <x v="2"/>
    <s v="OFF-PA-10002479"/>
    <x v="1"/>
    <s v="Paper"/>
    <s v="Xerox 4200 Series MultiUse Premium Copy Paper (20Lb. and 84 Bright)"/>
    <n v="15.84"/>
    <n v="5"/>
    <n v="0.1"/>
    <n v="0.95"/>
    <n v="6"/>
    <x v="7"/>
    <n v="4"/>
    <x v="7"/>
  </r>
  <r>
    <n v="5168"/>
    <s v="CA-2015-121006"/>
    <d v="2015-11-10T00:00:00"/>
    <d v="2015-11-16T00:00:00"/>
    <s v="Standard Class"/>
    <s v="SC-20020"/>
    <s v="Sam Craven"/>
    <s v="Consumer"/>
    <s v="United States"/>
    <s v="Midland"/>
    <s v="Michigan"/>
    <n v="48640"/>
    <x v="2"/>
    <s v="FUR-CH-10004997"/>
    <x v="0"/>
    <s v="Chairs"/>
    <s v="Hon Every-Day Series Multi-Task Chairs"/>
    <n v="563.94000000000005"/>
    <n v="3"/>
    <n v="0.1"/>
    <n v="129.71"/>
    <n v="6"/>
    <x v="7"/>
    <n v="4"/>
    <x v="7"/>
  </r>
  <r>
    <n v="5169"/>
    <s v="CA-2015-121006"/>
    <d v="2015-11-10T00:00:00"/>
    <d v="2015-11-16T00:00:00"/>
    <s v="Standard Class"/>
    <s v="SC-20020"/>
    <s v="Sam Craven"/>
    <s v="Consumer"/>
    <s v="United States"/>
    <s v="Midland"/>
    <s v="Michigan"/>
    <n v="48640"/>
    <x v="2"/>
    <s v="OFF-ST-10004950"/>
    <x v="1"/>
    <s v="Storage"/>
    <s v="Acco Perma 3000 Stacking Storage Drawers"/>
    <n v="62.94"/>
    <n v="10"/>
    <n v="0"/>
    <n v="7.55"/>
    <n v="6"/>
    <x v="7"/>
    <n v="4"/>
    <x v="7"/>
  </r>
  <r>
    <n v="5170"/>
    <s v="CA-2015-121006"/>
    <d v="2015-11-10T00:00:00"/>
    <d v="2015-11-16T00:00:00"/>
    <s v="Standard Class"/>
    <s v="SC-20020"/>
    <s v="Sam Craven"/>
    <s v="Consumer"/>
    <s v="United States"/>
    <s v="Midland"/>
    <s v="Michigan"/>
    <n v="48640"/>
    <x v="2"/>
    <s v="OFF-ST-10001490"/>
    <x v="1"/>
    <s v="Storage"/>
    <s v="Hot File 7-Pocket, Floor Stand"/>
    <n v="535.41"/>
    <n v="6"/>
    <n v="0.3"/>
    <n v="-182.04"/>
    <n v="6"/>
    <x v="7"/>
    <n v="4"/>
    <x v="7"/>
  </r>
  <r>
    <n v="5171"/>
    <s v="CA-2017-122903"/>
    <d v="2017-05-27T00:00:00"/>
    <d v="2017-05-29T00:00:00"/>
    <s v="Second Class"/>
    <s v="LA-16780"/>
    <s v="Laura Armstrong"/>
    <s v="Corporate"/>
    <s v="United States"/>
    <s v="Detroit"/>
    <s v="Michigan"/>
    <n v="48205"/>
    <x v="2"/>
    <s v="FUR-CH-10002024"/>
    <x v="0"/>
    <s v="Chairs"/>
    <s v="HON 5400 Series Task Chairs for Big and Tall"/>
    <n v="3504.9"/>
    <n v="10"/>
    <n v="0.3"/>
    <n v="-595.83000000000004"/>
    <n v="3"/>
    <x v="35"/>
    <n v="2"/>
    <x v="35"/>
  </r>
  <r>
    <n v="5172"/>
    <s v="CA-2017-122903"/>
    <d v="2017-05-27T00:00:00"/>
    <d v="2017-05-29T00:00:00"/>
    <s v="Second Class"/>
    <s v="LA-16780"/>
    <s v="Laura Armstrong"/>
    <s v="Corporate"/>
    <s v="United States"/>
    <s v="Detroit"/>
    <s v="Michigan"/>
    <n v="48205"/>
    <x v="2"/>
    <s v="OFF-PA-10001790"/>
    <x v="1"/>
    <s v="Paper"/>
    <s v="Xerox 1910"/>
    <n v="144.12"/>
    <n v="3"/>
    <n v="0.2"/>
    <n v="8.65"/>
    <n v="3"/>
    <x v="35"/>
    <n v="2"/>
    <x v="35"/>
  </r>
  <r>
    <n v="5173"/>
    <s v="CA-2017-122903"/>
    <d v="2017-05-27T00:00:00"/>
    <d v="2017-05-29T00:00:00"/>
    <s v="Second Class"/>
    <s v="LA-16780"/>
    <s v="Laura Armstrong"/>
    <s v="Corporate"/>
    <s v="United States"/>
    <s v="Detroit"/>
    <s v="Michigan"/>
    <n v="48205"/>
    <x v="2"/>
    <s v="OFF-PA-10000994"/>
    <x v="1"/>
    <s v="Paper"/>
    <s v="Xerox 1915"/>
    <n v="314.55"/>
    <n v="3"/>
    <n v="0.2"/>
    <n v="25.16"/>
    <n v="3"/>
    <x v="35"/>
    <n v="2"/>
    <x v="35"/>
  </r>
  <r>
    <n v="5174"/>
    <s v="CA-2016-107741"/>
    <d v="2016-03-08T00:00:00"/>
    <d v="2016-03-10T00:00:00"/>
    <s v="First Class"/>
    <s v="FC-14335"/>
    <s v="Fred Chung"/>
    <s v="Corporate"/>
    <s v="United States"/>
    <s v="Pueblo"/>
    <s v="Colorado"/>
    <n v="81001"/>
    <x v="1"/>
    <s v="OFF-AR-10002399"/>
    <x v="1"/>
    <s v="Art"/>
    <s v="Dixon Prang Watercolor Pencils, 10-Color Set with Brush"/>
    <n v="3.4079999999999999"/>
    <n v="8"/>
    <n v="0.2"/>
    <n v="0.78"/>
    <n v="1"/>
    <x v="29"/>
    <n v="1"/>
    <x v="29"/>
  </r>
  <r>
    <n v="5175"/>
    <s v="CA-2018-106432"/>
    <d v="2018-10-19T00:00:00"/>
    <d v="2018-10-24T00:00:00"/>
    <s v="Standard Class"/>
    <s v="CA-12265"/>
    <s v="Christina Anderson"/>
    <s v="Consumer"/>
    <s v="United States"/>
    <s v="Waco"/>
    <s v="Texas"/>
    <n v="76706"/>
    <x v="2"/>
    <s v="OFF-BI-10002799"/>
    <x v="1"/>
    <s v="Binders"/>
    <s v="SlimView Poly Binder, 3/8&quot;"/>
    <n v="2.0720000000000001"/>
    <n v="2"/>
    <n v="0.1"/>
    <n v="0.54"/>
    <n v="2"/>
    <x v="13"/>
    <n v="4"/>
    <x v="13"/>
  </r>
  <r>
    <n v="5176"/>
    <s v="CA-2018-106432"/>
    <d v="2018-10-19T00:00:00"/>
    <d v="2018-10-24T00:00:00"/>
    <s v="Standard Class"/>
    <s v="CA-12265"/>
    <s v="Christina Anderson"/>
    <s v="Consumer"/>
    <s v="United States"/>
    <s v="Waco"/>
    <s v="Texas"/>
    <n v="76706"/>
    <x v="2"/>
    <s v="FUR-BO-10004360"/>
    <x v="0"/>
    <s v="Bookcases"/>
    <s v="Rush Hierlooms Collection Rich Wood Bookcases"/>
    <n v="328.39920000000001"/>
    <n v="9"/>
    <n v="0.1"/>
    <n v="105.09"/>
    <n v="2"/>
    <x v="13"/>
    <n v="4"/>
    <x v="13"/>
  </r>
  <r>
    <n v="5177"/>
    <s v="CA-2017-148908"/>
    <d v="2017-11-05T00:00:00"/>
    <d v="2017-11-08T00:00:00"/>
    <s v="First Class"/>
    <s v="JH-15985"/>
    <s v="Joseph Holt"/>
    <s v="Consumer"/>
    <s v="United States"/>
    <s v="San Francisco"/>
    <s v="California"/>
    <n v="94109"/>
    <x v="1"/>
    <s v="OFF-BI-10002082"/>
    <x v="1"/>
    <s v="Binders"/>
    <s v="GBC Twin Loop Wire Binding Elements"/>
    <n v="53.247999999999998"/>
    <n v="4"/>
    <n v="0.3"/>
    <n v="-9.0500000000000007"/>
    <n v="1"/>
    <x v="0"/>
    <n v="4"/>
    <x v="0"/>
  </r>
  <r>
    <n v="5178"/>
    <s v="CA-2017-123015"/>
    <d v="2017-12-26T00:00:00"/>
    <d v="2017-12-30T00:00:00"/>
    <s v="Standard Class"/>
    <s v="AJ-10795"/>
    <s v="Anthony Johnson"/>
    <s v="Corporate"/>
    <s v="United States"/>
    <s v="New York City"/>
    <s v="New York"/>
    <n v="10024"/>
    <x v="3"/>
    <s v="OFF-BI-10004967"/>
    <x v="1"/>
    <s v="Binders"/>
    <s v="Round Ring Binders"/>
    <n v="4.992"/>
    <n v="8"/>
    <n v="0.2"/>
    <n v="1.75"/>
    <n v="1"/>
    <x v="5"/>
    <n v="4"/>
    <x v="5"/>
  </r>
  <r>
    <n v="5179"/>
    <s v="US-2016-120502"/>
    <d v="2016-04-13T00:00:00"/>
    <d v="2016-04-19T00:00:00"/>
    <s v="Standard Class"/>
    <s v="BT-11395"/>
    <s v="Bill Tyler"/>
    <s v="Corporate"/>
    <s v="United States"/>
    <s v="Los Angeles"/>
    <s v="California"/>
    <n v="90036"/>
    <x v="1"/>
    <s v="FUR-FU-10004973"/>
    <x v="0"/>
    <s v="Furnishings"/>
    <s v="Flat Face Poster Frame"/>
    <n v="37.68"/>
    <n v="3"/>
    <n v="0.2"/>
    <n v="5.65"/>
    <n v="3"/>
    <x v="19"/>
    <n v="2"/>
    <x v="19"/>
  </r>
  <r>
    <n v="5180"/>
    <s v="US-2016-120502"/>
    <d v="2016-04-13T00:00:00"/>
    <d v="2016-04-19T00:00:00"/>
    <s v="Standard Class"/>
    <s v="BT-11395"/>
    <s v="Bill Tyler"/>
    <s v="Corporate"/>
    <s v="United States"/>
    <s v="Los Angeles"/>
    <s v="California"/>
    <n v="90036"/>
    <x v="1"/>
    <s v="TEC-PH-10003645"/>
    <x v="2"/>
    <s v="Phones"/>
    <s v="Aastra 57i VoIP phone"/>
    <n v="258.57600000000002"/>
    <n v="6"/>
    <n v="0"/>
    <n v="12.93"/>
    <n v="3"/>
    <x v="19"/>
    <n v="2"/>
    <x v="19"/>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n v="75.84"/>
    <n v="6"/>
    <n v="0"/>
    <n v="20.48"/>
    <n v="3"/>
    <x v="19"/>
    <n v="2"/>
    <x v="19"/>
  </r>
  <r>
    <n v="5182"/>
    <s v="CA-2018-108749"/>
    <d v="2018-09-12T00:00:00"/>
    <d v="2018-09-15T00:00:00"/>
    <s v="First Class"/>
    <s v="DJ-13510"/>
    <s v="Don Jones"/>
    <s v="Corporate"/>
    <s v="United States"/>
    <s v="Woonsocket"/>
    <s v="Rhode Island"/>
    <n v="2895"/>
    <x v="3"/>
    <s v="OFF-PA-10003797"/>
    <x v="1"/>
    <s v="Paper"/>
    <s v="Xerox 209"/>
    <n v="45.36"/>
    <n v="1"/>
    <n v="0.3"/>
    <n v="-4.08"/>
    <n v="2"/>
    <x v="15"/>
    <n v="3"/>
    <x v="15"/>
  </r>
  <r>
    <n v="5183"/>
    <s v="CA-2018-108749"/>
    <d v="2018-09-12T00:00:00"/>
    <d v="2018-09-15T00:00:00"/>
    <s v="First Class"/>
    <s v="DJ-13510"/>
    <s v="Don Jones"/>
    <s v="Corporate"/>
    <s v="United States"/>
    <s v="Woonsocket"/>
    <s v="Rhode Island"/>
    <n v="2895"/>
    <x v="3"/>
    <s v="OFF-BI-10003707"/>
    <x v="1"/>
    <s v="Binders"/>
    <s v="Aluminum Screw Posts"/>
    <n v="45.78"/>
    <n v="2"/>
    <n v="0"/>
    <n v="9.16"/>
    <n v="2"/>
    <x v="15"/>
    <n v="3"/>
    <x v="15"/>
  </r>
  <r>
    <n v="5184"/>
    <s v="CA-2018-163335"/>
    <d v="2018-09-24T00:00:00"/>
    <d v="2018-09-27T00:00:00"/>
    <s v="First Class"/>
    <s v="AG-10675"/>
    <s v="Anna Gayman"/>
    <s v="Consumer"/>
    <s v="United States"/>
    <s v="Columbus"/>
    <s v="Georgia"/>
    <n v="31907"/>
    <x v="0"/>
    <s v="OFF-ST-10000885"/>
    <x v="1"/>
    <s v="Storage"/>
    <s v="Fellowes Desktop Hanging File Manager"/>
    <n v="40.29"/>
    <n v="10"/>
    <n v="0"/>
    <n v="10.88"/>
    <n v="2"/>
    <x v="15"/>
    <n v="3"/>
    <x v="15"/>
  </r>
  <r>
    <n v="5185"/>
    <s v="CA-2018-163335"/>
    <d v="2018-09-24T00:00:00"/>
    <d v="2018-09-27T00:00:00"/>
    <s v="First Class"/>
    <s v="AG-10675"/>
    <s v="Anna Gayman"/>
    <s v="Consumer"/>
    <s v="United States"/>
    <s v="Columbus"/>
    <s v="Georgia"/>
    <n v="31907"/>
    <x v="0"/>
    <s v="OFF-BI-10002827"/>
    <x v="1"/>
    <s v="Binders"/>
    <s v="Avery Durable Poly Binders"/>
    <n v="38.71"/>
    <n v="4"/>
    <n v="0.2"/>
    <n v="8.52"/>
    <n v="2"/>
    <x v="15"/>
    <n v="3"/>
    <x v="15"/>
  </r>
  <r>
    <n v="5186"/>
    <s v="CA-2016-134719"/>
    <d v="2016-10-10T00:00:00"/>
    <d v="2016-10-15T00:00:00"/>
    <s v="Standard Class"/>
    <s v="JD-15790"/>
    <s v="John Dryer"/>
    <s v="Consumer"/>
    <s v="United States"/>
    <s v="Jacksonville"/>
    <s v="Florida"/>
    <n v="32216"/>
    <x v="0"/>
    <s v="OFF-ST-10004459"/>
    <x v="1"/>
    <s v="Storage"/>
    <s v="Tennsco Single-Tier Lockers"/>
    <n v="1801.6320000000001"/>
    <n v="3"/>
    <n v="0.1"/>
    <n v="468.42"/>
    <n v="1"/>
    <x v="2"/>
    <n v="4"/>
    <x v="2"/>
  </r>
  <r>
    <n v="5187"/>
    <s v="US-2016-154389"/>
    <d v="2016-11-27T00:00:00"/>
    <d v="2016-12-03T00:00:00"/>
    <s v="Standard Class"/>
    <s v="EH-14125"/>
    <s v="Eugene Hildebrand"/>
    <s v="Home Office"/>
    <s v="United States"/>
    <s v="Philadelphia"/>
    <s v="Pennsylvania"/>
    <n v="19140"/>
    <x v="3"/>
    <s v="TEC-PH-10002789"/>
    <x v="2"/>
    <s v="Phones"/>
    <s v="LG Exalt"/>
    <n v="748.75199999999995"/>
    <n v="4"/>
    <n v="0"/>
    <n v="164.73"/>
    <n v="1"/>
    <x v="6"/>
    <n v="4"/>
    <x v="6"/>
  </r>
  <r>
    <n v="5188"/>
    <s v="CA-2016-115567"/>
    <d v="2016-09-13T00:00:00"/>
    <d v="2016-09-18T00:00:00"/>
    <s v="Standard Class"/>
    <s v="ZC-21910"/>
    <s v="Zuschuss Carroll"/>
    <s v="Consumer"/>
    <s v="United States"/>
    <s v="Columbus"/>
    <s v="Indiana"/>
    <n v="47201"/>
    <x v="2"/>
    <s v="TEC-AC-10001314"/>
    <x v="2"/>
    <s v="Accessories"/>
    <s v="Case Logic 2.4GHz Wireless Keyboard"/>
    <n v="199.96"/>
    <n v="9"/>
    <n v="0"/>
    <n v="25.99"/>
    <n v="2"/>
    <x v="11"/>
    <n v="3"/>
    <x v="11"/>
  </r>
  <r>
    <n v="5189"/>
    <s v="CA-2016-115567"/>
    <d v="2016-09-13T00:00:00"/>
    <d v="2016-09-18T00:00:00"/>
    <s v="Standard Class"/>
    <s v="ZC-21910"/>
    <s v="Zuschuss Carroll"/>
    <s v="Consumer"/>
    <s v="United States"/>
    <s v="Columbus"/>
    <s v="Indiana"/>
    <n v="47201"/>
    <x v="2"/>
    <s v="FUR-CH-10000015"/>
    <x v="0"/>
    <s v="Chairs"/>
    <s v="Hon Multipurpose Stacking Arm Chairs"/>
    <n v="1516.2"/>
    <n v="2"/>
    <n v="0"/>
    <n v="227.43"/>
    <n v="2"/>
    <x v="11"/>
    <n v="3"/>
    <x v="11"/>
  </r>
  <r>
    <n v="5190"/>
    <s v="US-2018-136679"/>
    <d v="2018-11-14T00:00:00"/>
    <d v="2018-11-18T00:00:00"/>
    <s v="Standard Class"/>
    <s v="XP-21865"/>
    <s v="Xylona Preis"/>
    <s v="Consumer"/>
    <s v="United States"/>
    <s v="Pasadena"/>
    <s v="Texas"/>
    <n v="77506"/>
    <x v="2"/>
    <s v="TEC-AC-10004855"/>
    <x v="2"/>
    <s v="Accessories"/>
    <s v="V7 USB Numeric Keypad"/>
    <n v="167.952"/>
    <n v="3"/>
    <n v="0.1"/>
    <n v="30.23"/>
    <n v="2"/>
    <x v="23"/>
    <n v="4"/>
    <x v="23"/>
  </r>
  <r>
    <n v="5191"/>
    <s v="US-2018-136679"/>
    <d v="2018-11-14T00:00:00"/>
    <d v="2018-11-18T00:00:00"/>
    <s v="Standard Class"/>
    <s v="XP-21865"/>
    <s v="Xylona Preis"/>
    <s v="Consumer"/>
    <s v="United States"/>
    <s v="Pasadena"/>
    <s v="Texas"/>
    <n v="77506"/>
    <x v="2"/>
    <s v="OFF-AR-10003582"/>
    <x v="1"/>
    <s v="Art"/>
    <s v="Boston Electric Pencil Sharpener, Model 1818, Charcoal Black"/>
    <n v="45.04"/>
    <n v="4"/>
    <n v="0.2"/>
    <n v="3.15"/>
    <n v="2"/>
    <x v="23"/>
    <n v="4"/>
    <x v="23"/>
  </r>
  <r>
    <n v="5192"/>
    <s v="US-2018-141943"/>
    <d v="2018-05-05T00:00:00"/>
    <d v="2018-05-09T00:00:00"/>
    <s v="Standard Class"/>
    <s v="DK-12985"/>
    <s v="Darren Koutras"/>
    <s v="Consumer"/>
    <s v="United States"/>
    <s v="San Francisco"/>
    <s v="California"/>
    <n v="94122"/>
    <x v="1"/>
    <s v="OFF-EN-10003448"/>
    <x v="1"/>
    <s v="Envelopes"/>
    <s v="Peel &amp; Seel Recycled Catalog Envelopes, Brown"/>
    <n v="23.16"/>
    <n v="3"/>
    <n v="0"/>
    <n v="6.25"/>
    <n v="1"/>
    <x v="24"/>
    <n v="2"/>
    <x v="24"/>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n v="397.6"/>
    <n v="2"/>
    <n v="0"/>
    <n v="63.62"/>
    <n v="4"/>
    <x v="7"/>
    <n v="4"/>
    <x v="7"/>
  </r>
  <r>
    <n v="5194"/>
    <s v="CA-2015-101560"/>
    <d v="2015-11-28T00:00:00"/>
    <d v="2015-12-01T00:00:00"/>
    <s v="Second Class"/>
    <s v="CS-12250"/>
    <s v="Chris Selesnick"/>
    <s v="Corporate"/>
    <s v="United States"/>
    <s v="Columbia"/>
    <s v="South Carolina"/>
    <n v="29203"/>
    <x v="0"/>
    <s v="OFF-PA-10001363"/>
    <x v="1"/>
    <s v="Paper"/>
    <s v="Xerox 1933"/>
    <n v="85.96"/>
    <n v="7"/>
    <n v="0.2"/>
    <n v="21.49"/>
    <n v="4"/>
    <x v="7"/>
    <n v="4"/>
    <x v="7"/>
  </r>
  <r>
    <n v="5195"/>
    <s v="CA-2015-101560"/>
    <d v="2015-11-28T00:00:00"/>
    <d v="2015-12-01T00:00:00"/>
    <s v="Second Class"/>
    <s v="CS-12250"/>
    <s v="Chris Selesnick"/>
    <s v="Corporate"/>
    <s v="United States"/>
    <s v="Columbia"/>
    <s v="South Carolina"/>
    <n v="29203"/>
    <x v="0"/>
    <s v="OFF-AR-10004757"/>
    <x v="1"/>
    <s v="Art"/>
    <s v="Crayola Colored Pencils"/>
    <n v="13.12"/>
    <n v="3"/>
    <n v="0.2"/>
    <n v="1.31"/>
    <n v="4"/>
    <x v="7"/>
    <n v="4"/>
    <x v="7"/>
  </r>
  <r>
    <n v="5196"/>
    <s v="CA-2015-101560"/>
    <d v="2015-11-28T00:00:00"/>
    <d v="2015-12-01T00:00:00"/>
    <s v="Second Class"/>
    <s v="CS-12250"/>
    <s v="Chris Selesnick"/>
    <s v="Corporate"/>
    <s v="United States"/>
    <s v="Columbia"/>
    <s v="South Carolina"/>
    <n v="29203"/>
    <x v="0"/>
    <s v="OFF-BI-10000309"/>
    <x v="1"/>
    <s v="Binders"/>
    <s v="GBC Twin Loop Wire Binding Elements, 9/16&quot; Spine, Black"/>
    <n v="45.66"/>
    <n v="1"/>
    <n v="0.1"/>
    <n v="10.5"/>
    <n v="4"/>
    <x v="7"/>
    <n v="4"/>
    <x v="7"/>
  </r>
  <r>
    <n v="5197"/>
    <s v="CA-2015-159709"/>
    <d v="2015-05-10T00:00:00"/>
    <d v="2015-05-15T00:00:00"/>
    <s v="Standard Class"/>
    <s v="AI-10855"/>
    <s v="Arianne Irving"/>
    <s v="Consumer"/>
    <s v="United States"/>
    <s v="Kent"/>
    <s v="Washington"/>
    <n v="98031"/>
    <x v="1"/>
    <s v="OFF-EN-10001434"/>
    <x v="1"/>
    <s v="Envelopes"/>
    <s v="Strathmore #10 Envelopes, Ultimate White"/>
    <n v="158.13"/>
    <n v="1"/>
    <n v="0"/>
    <n v="23.72"/>
    <n v="2"/>
    <x v="8"/>
    <n v="2"/>
    <x v="8"/>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n v="43.6"/>
    <n v="6"/>
    <n v="0.2"/>
    <n v="8.2799999999999994"/>
    <n v="2"/>
    <x v="8"/>
    <n v="2"/>
    <x v="8"/>
  </r>
  <r>
    <n v="5199"/>
    <s v="CA-2017-103982"/>
    <d v="2017-03-03T00:00:00"/>
    <d v="2017-03-08T00:00:00"/>
    <s v="Standard Class"/>
    <s v="AA-10315"/>
    <s v="Alex Avila"/>
    <s v="Consumer"/>
    <s v="United States"/>
    <s v="Round Rock"/>
    <s v="Texas"/>
    <n v="78664"/>
    <x v="2"/>
    <s v="OFF-SU-10000151"/>
    <x v="1"/>
    <s v="Supplies"/>
    <s v="High Speed Automatic Electric Letter Opener"/>
    <n v="3930.0720000000001"/>
    <n v="3"/>
    <n v="0.3"/>
    <n v="-943.22"/>
    <n v="4"/>
    <x v="17"/>
    <n v="1"/>
    <x v="17"/>
  </r>
  <r>
    <n v="5200"/>
    <s v="CA-2017-103982"/>
    <d v="2017-03-03T00:00:00"/>
    <d v="2017-03-08T00:00:00"/>
    <s v="Standard Class"/>
    <s v="AA-10315"/>
    <s v="Alex Avila"/>
    <s v="Consumer"/>
    <s v="United States"/>
    <s v="Round Rock"/>
    <s v="Texas"/>
    <n v="78664"/>
    <x v="2"/>
    <s v="OFF-FA-10001332"/>
    <x v="1"/>
    <s v="Fasteners"/>
    <s v="Acco Banker's Clasps, 5 3/4&quot;-Long"/>
    <n v="2.3039999999999998"/>
    <n v="1"/>
    <n v="0.2"/>
    <n v="0.55000000000000004"/>
    <n v="4"/>
    <x v="17"/>
    <n v="1"/>
    <x v="17"/>
  </r>
  <r>
    <n v="5201"/>
    <s v="CA-2017-103982"/>
    <d v="2017-03-03T00:00:00"/>
    <d v="2017-03-08T00:00:00"/>
    <s v="Standard Class"/>
    <s v="AA-10315"/>
    <s v="Alex Avila"/>
    <s v="Consumer"/>
    <s v="United States"/>
    <s v="Round Rock"/>
    <s v="Texas"/>
    <n v="78664"/>
    <x v="2"/>
    <s v="TEC-PH-10000895"/>
    <x v="2"/>
    <s v="Phones"/>
    <s v="Polycom VVX 310 VoIP phone"/>
    <n v="431.976"/>
    <n v="2"/>
    <n v="0.2"/>
    <n v="107.99"/>
    <n v="4"/>
    <x v="17"/>
    <n v="1"/>
    <x v="17"/>
  </r>
  <r>
    <n v="5202"/>
    <s v="CA-2017-103982"/>
    <d v="2017-03-03T00:00:00"/>
    <d v="2017-03-08T00:00:00"/>
    <s v="Standard Class"/>
    <s v="AA-10315"/>
    <s v="Alex Avila"/>
    <s v="Consumer"/>
    <s v="United States"/>
    <s v="Round Rock"/>
    <s v="Texas"/>
    <n v="78664"/>
    <x v="2"/>
    <s v="TEC-AC-10002857"/>
    <x v="2"/>
    <s v="Accessories"/>
    <s v="Verbatim 25 GB 6x Blu-ray Single Layer Recordable Disc, 1/Pack"/>
    <n v="41.72"/>
    <n v="3"/>
    <n v="0"/>
    <n v="2.5"/>
    <n v="4"/>
    <x v="17"/>
    <n v="1"/>
    <x v="17"/>
  </r>
  <r>
    <n v="5203"/>
    <s v="CA-2016-142454"/>
    <d v="2016-08-15T00:00:00"/>
    <d v="2016-08-19T00:00:00"/>
    <s v="Standard Class"/>
    <s v="RE-19450"/>
    <s v="Richard Eichhorn"/>
    <s v="Consumer"/>
    <s v="United States"/>
    <s v="Oakland"/>
    <s v="California"/>
    <n v="94601"/>
    <x v="1"/>
    <s v="FUR-FU-10004018"/>
    <x v="0"/>
    <s v="Furnishings"/>
    <s v="Tensor Computer Mounted Lamp"/>
    <n v="104.23"/>
    <n v="6"/>
    <n v="0.2"/>
    <n v="21.89"/>
    <n v="2"/>
    <x v="37"/>
    <n v="3"/>
    <x v="37"/>
  </r>
  <r>
    <n v="5204"/>
    <s v="CA-2016-142454"/>
    <d v="2016-08-15T00:00:00"/>
    <d v="2016-08-19T00:00:00"/>
    <s v="Standard Class"/>
    <s v="RE-19450"/>
    <s v="Richard Eichhorn"/>
    <s v="Consumer"/>
    <s v="United States"/>
    <s v="Oakland"/>
    <s v="California"/>
    <n v="94601"/>
    <x v="1"/>
    <s v="OFF-ST-10003638"/>
    <x v="1"/>
    <s v="Storage"/>
    <s v="Mobile Personal File Cube"/>
    <n v="70.260000000000005"/>
    <n v="10"/>
    <n v="0.2"/>
    <n v="5.62"/>
    <n v="2"/>
    <x v="37"/>
    <n v="3"/>
    <x v="37"/>
  </r>
  <r>
    <n v="5205"/>
    <s v="CA-2016-102016"/>
    <d v="2016-09-12T00:00:00"/>
    <d v="2016-09-18T00:00:00"/>
    <s v="Standard Class"/>
    <s v="TM-21010"/>
    <s v="Tamara Manning"/>
    <s v="Consumer"/>
    <s v="United States"/>
    <s v="Auburn"/>
    <s v="New York"/>
    <n v="13021"/>
    <x v="3"/>
    <s v="OFF-AR-10004685"/>
    <x v="1"/>
    <s v="Art"/>
    <s v="Binney &amp; Smith Crayola Metallic Colored Pencils, 8-Color Set"/>
    <n v="9.26"/>
    <n v="6"/>
    <n v="0.1"/>
    <n v="1.57"/>
    <n v="6"/>
    <x v="11"/>
    <n v="3"/>
    <x v="11"/>
  </r>
  <r>
    <n v="5206"/>
    <s v="CA-2016-102016"/>
    <d v="2016-09-12T00:00:00"/>
    <d v="2016-09-18T00:00:00"/>
    <s v="Standard Class"/>
    <s v="TM-21010"/>
    <s v="Tamara Manning"/>
    <s v="Consumer"/>
    <s v="United States"/>
    <s v="Auburn"/>
    <s v="New York"/>
    <n v="13021"/>
    <x v="3"/>
    <s v="OFF-ST-10001713"/>
    <x v="1"/>
    <s v="Storage"/>
    <s v="Gould Plastics 9-Pocket Panel Bin, 18-3/8w x 5-1/4d x 20-1/2h, Black"/>
    <n v="105.98"/>
    <n v="9"/>
    <n v="0.3"/>
    <n v="-37.090000000000003"/>
    <n v="6"/>
    <x v="11"/>
    <n v="3"/>
    <x v="11"/>
  </r>
  <r>
    <n v="5207"/>
    <s v="CA-2016-102016"/>
    <d v="2016-09-12T00:00:00"/>
    <d v="2016-09-18T00:00:00"/>
    <s v="Standard Class"/>
    <s v="TM-21010"/>
    <s v="Tamara Manning"/>
    <s v="Consumer"/>
    <s v="United States"/>
    <s v="Auburn"/>
    <s v="New York"/>
    <n v="13021"/>
    <x v="3"/>
    <s v="OFF-FA-10000490"/>
    <x v="1"/>
    <s v="Fasteners"/>
    <s v="OIC Binder Clips, Mini, 1/4&quot; Capacity, Black"/>
    <n v="1.24"/>
    <n v="8"/>
    <n v="0"/>
    <n v="0.17"/>
    <n v="6"/>
    <x v="11"/>
    <n v="3"/>
    <x v="11"/>
  </r>
  <r>
    <n v="5208"/>
    <s v="CA-2016-102016"/>
    <d v="2016-09-12T00:00:00"/>
    <d v="2016-09-18T00:00:00"/>
    <s v="Standard Class"/>
    <s v="TM-21010"/>
    <s v="Tamara Manning"/>
    <s v="Consumer"/>
    <s v="United States"/>
    <s v="Auburn"/>
    <s v="New York"/>
    <n v="13021"/>
    <x v="3"/>
    <s v="OFF-LA-10002043"/>
    <x v="1"/>
    <s v="Labels"/>
    <s v="Avery 489"/>
    <n v="20.7"/>
    <n v="8"/>
    <n v="0"/>
    <n v="2.2799999999999998"/>
    <n v="6"/>
    <x v="11"/>
    <n v="3"/>
    <x v="11"/>
  </r>
  <r>
    <n v="5209"/>
    <s v="CA-2016-102016"/>
    <d v="2016-09-12T00:00:00"/>
    <d v="2016-09-18T00:00:00"/>
    <s v="Standard Class"/>
    <s v="TM-21010"/>
    <s v="Tamara Manning"/>
    <s v="Consumer"/>
    <s v="United States"/>
    <s v="Auburn"/>
    <s v="New York"/>
    <n v="13021"/>
    <x v="3"/>
    <s v="OFF-PA-10002464"/>
    <x v="1"/>
    <s v="Paper"/>
    <s v="HP Office Recycled Paper (20Lb. and 87 Bright)"/>
    <n v="28.9"/>
    <n v="7"/>
    <n v="0"/>
    <n v="9.83"/>
    <n v="6"/>
    <x v="11"/>
    <n v="3"/>
    <x v="11"/>
  </r>
  <r>
    <n v="5210"/>
    <s v="CA-2016-102016"/>
    <d v="2016-09-12T00:00:00"/>
    <d v="2016-09-18T00:00:00"/>
    <s v="Standard Class"/>
    <s v="TM-21010"/>
    <s v="Tamara Manning"/>
    <s v="Consumer"/>
    <s v="United States"/>
    <s v="Auburn"/>
    <s v="New York"/>
    <n v="13021"/>
    <x v="3"/>
    <s v="OFF-EN-10002504"/>
    <x v="1"/>
    <s v="Envelopes"/>
    <s v="Tyvek  Top-Opening Peel &amp; Seel Envelopes, Plain White"/>
    <n v="27.18"/>
    <n v="3"/>
    <n v="0.1"/>
    <n v="5.16"/>
    <n v="6"/>
    <x v="11"/>
    <n v="3"/>
    <x v="11"/>
  </r>
  <r>
    <n v="5211"/>
    <s v="CA-2016-156755"/>
    <d v="2016-01-12T00:00:00"/>
    <d v="2016-01-18T00:00:00"/>
    <s v="Standard Class"/>
    <s v="YS-21880"/>
    <s v="Yana Sorensen"/>
    <s v="Corporate"/>
    <s v="United States"/>
    <s v="Newark"/>
    <s v="Delaware"/>
    <n v="19711"/>
    <x v="3"/>
    <s v="OFF-ST-10002615"/>
    <x v="1"/>
    <s v="Storage"/>
    <s v="Dual Level, Single-Width Filing Carts"/>
    <n v="465.18"/>
    <n v="10"/>
    <n v="0.3"/>
    <n v="-88.38"/>
    <n v="1"/>
    <x v="26"/>
    <n v="1"/>
    <x v="26"/>
  </r>
  <r>
    <n v="5212"/>
    <s v="CA-2016-130876"/>
    <d v="2016-05-12T00:00:00"/>
    <d v="2016-05-16T00:00:00"/>
    <s v="Second Class"/>
    <s v="AZ-10750"/>
    <s v="Annie Zypern"/>
    <s v="Consumer"/>
    <s v="United States"/>
    <s v="New York City"/>
    <s v="New York"/>
    <n v="10024"/>
    <x v="3"/>
    <s v="OFF-ST-10004258"/>
    <x v="1"/>
    <s v="Storage"/>
    <s v="Portable Personal File Box"/>
    <n v="36.630000000000003"/>
    <n v="9"/>
    <n v="0.1"/>
    <n v="4.4000000000000004"/>
    <n v="1"/>
    <x v="33"/>
    <n v="2"/>
    <x v="33"/>
  </r>
  <r>
    <n v="5213"/>
    <s v="CA-2017-145898"/>
    <d v="2017-09-26T00:00:00"/>
    <d v="2017-09-26T00:00:00"/>
    <s v="Same Day"/>
    <s v="CM-12445"/>
    <s v="Chuck Magee"/>
    <s v="Consumer"/>
    <s v="United States"/>
    <s v="Redlands"/>
    <s v="California"/>
    <n v="92374"/>
    <x v="1"/>
    <s v="OFF-ST-10004507"/>
    <x v="1"/>
    <s v="Storage"/>
    <s v="Advantus Rolling Storage Box"/>
    <n v="51.45"/>
    <n v="3"/>
    <n v="0.2"/>
    <n v="12.86"/>
    <n v="4"/>
    <x v="21"/>
    <n v="3"/>
    <x v="21"/>
  </r>
  <r>
    <n v="5214"/>
    <s v="CA-2017-145898"/>
    <d v="2017-09-26T00:00:00"/>
    <d v="2017-09-26T00:00:00"/>
    <s v="Same Day"/>
    <s v="CM-12445"/>
    <s v="Chuck Magee"/>
    <s v="Consumer"/>
    <s v="United States"/>
    <s v="Redlands"/>
    <s v="California"/>
    <n v="92374"/>
    <x v="1"/>
    <s v="OFF-LA-10000262"/>
    <x v="1"/>
    <s v="Labels"/>
    <s v="Avery 494"/>
    <n v="7.83"/>
    <n v="5"/>
    <n v="0.1"/>
    <n v="1.64"/>
    <n v="4"/>
    <x v="21"/>
    <n v="3"/>
    <x v="21"/>
  </r>
  <r>
    <n v="5215"/>
    <s v="CA-2017-145898"/>
    <d v="2017-09-26T00:00:00"/>
    <d v="2017-09-26T00:00:00"/>
    <s v="Same Day"/>
    <s v="CM-12445"/>
    <s v="Chuck Magee"/>
    <s v="Consumer"/>
    <s v="United States"/>
    <s v="Redlands"/>
    <s v="California"/>
    <n v="92374"/>
    <x v="1"/>
    <s v="OFF-AR-10002445"/>
    <x v="1"/>
    <s v="Art"/>
    <s v="SANFORD Major Accent Highlighters"/>
    <n v="35.4"/>
    <n v="4"/>
    <n v="0.3"/>
    <n v="-5.66"/>
    <n v="4"/>
    <x v="21"/>
    <n v="3"/>
    <x v="21"/>
  </r>
  <r>
    <n v="5216"/>
    <s v="CA-2017-145898"/>
    <d v="2017-09-26T00:00:00"/>
    <d v="2017-09-26T00:00:00"/>
    <s v="Same Day"/>
    <s v="CM-12445"/>
    <s v="Chuck Magee"/>
    <s v="Consumer"/>
    <s v="United States"/>
    <s v="Redlands"/>
    <s v="California"/>
    <n v="92374"/>
    <x v="1"/>
    <s v="OFF-PA-10001667"/>
    <x v="1"/>
    <s v="Paper"/>
    <s v="Great White Multi-Use Recycled Paper (20Lb. and 84 Bright)"/>
    <n v="29.9"/>
    <n v="2"/>
    <n v="0"/>
    <n v="9.8699999999999992"/>
    <n v="4"/>
    <x v="21"/>
    <n v="3"/>
    <x v="21"/>
  </r>
  <r>
    <n v="5217"/>
    <s v="US-2018-159562"/>
    <d v="2018-09-09T00:00:00"/>
    <d v="2018-09-15T00:00:00"/>
    <s v="Standard Class"/>
    <s v="JB-16000"/>
    <s v="Joy Bell-"/>
    <s v="Consumer"/>
    <s v="United States"/>
    <s v="Roseville"/>
    <s v="Michigan"/>
    <n v="48066"/>
    <x v="2"/>
    <s v="OFF-EN-10000461"/>
    <x v="1"/>
    <s v="Envelopes"/>
    <s v="#10- 4 1/8&quot; x 9 1/2&quot; Recycled Envelopes"/>
    <n v="17.48"/>
    <n v="10"/>
    <n v="0.2"/>
    <n v="5.59"/>
    <n v="1"/>
    <x v="15"/>
    <n v="3"/>
    <x v="15"/>
  </r>
  <r>
    <n v="5218"/>
    <s v="CA-2018-134635"/>
    <d v="2018-04-15T00:00:00"/>
    <d v="2018-04-17T00:00:00"/>
    <s v="Second Class"/>
    <s v="NS-18640"/>
    <s v="Noel Staavos"/>
    <s v="Corporate"/>
    <s v="United States"/>
    <s v="Los Angeles"/>
    <s v="California"/>
    <n v="90049"/>
    <x v="1"/>
    <s v="OFF-PA-10002254"/>
    <x v="1"/>
    <s v="Paper"/>
    <s v="Xerox 1883"/>
    <n v="79.14"/>
    <n v="3"/>
    <n v="0.2"/>
    <n v="25.32"/>
    <n v="1"/>
    <x v="4"/>
    <n v="2"/>
    <x v="4"/>
  </r>
  <r>
    <n v="5219"/>
    <s v="CA-2018-167080"/>
    <d v="2018-06-10T00:00:00"/>
    <d v="2018-06-14T00:00:00"/>
    <s v="Standard Class"/>
    <s v="LC-16930"/>
    <s v="Linda Cazamias"/>
    <s v="Corporate"/>
    <s v="United States"/>
    <s v="New York City"/>
    <s v="New York"/>
    <n v="10011"/>
    <x v="3"/>
    <s v="OFF-AR-10001868"/>
    <x v="1"/>
    <s v="Art"/>
    <s v="Prang Dustless Chalk Sticks"/>
    <n v="8.4"/>
    <n v="2"/>
    <n v="0"/>
    <n v="2.52"/>
    <n v="1"/>
    <x v="27"/>
    <n v="2"/>
    <x v="27"/>
  </r>
  <r>
    <n v="5220"/>
    <s v="CA-2018-145653"/>
    <d v="2018-09-01T00:00:00"/>
    <d v="2018-09-01T00:00:00"/>
    <s v="Same Day"/>
    <s v="CA-12775"/>
    <s v="Cynthia Arntzen"/>
    <s v="Consumer"/>
    <s v="United States"/>
    <s v="Detroit"/>
    <s v="Michigan"/>
    <n v="48205"/>
    <x v="2"/>
    <s v="FUR-CH-10004875"/>
    <x v="0"/>
    <s v="Chairs"/>
    <s v="Harbour Creations 67200 Series Stacking Chairs"/>
    <n v="498.26"/>
    <n v="5"/>
    <n v="0.3"/>
    <n v="-164.43"/>
    <n v="1"/>
    <x v="15"/>
    <n v="3"/>
    <x v="15"/>
  </r>
  <r>
    <n v="5221"/>
    <s v="CA-2015-140487"/>
    <d v="2015-06-14T00:00:00"/>
    <d v="2015-06-20T00:00:00"/>
    <s v="Standard Class"/>
    <s v="SR-20425"/>
    <s v="Sharelle Roach"/>
    <s v="Home Office"/>
    <s v="United States"/>
    <s v="Detroit"/>
    <s v="Michigan"/>
    <n v="48234"/>
    <x v="2"/>
    <s v="FUR-BO-10000711"/>
    <x v="0"/>
    <s v="Bookcases"/>
    <s v="Hon Metal Bookcases, Gray"/>
    <n v="212.94"/>
    <n v="9"/>
    <n v="0.3"/>
    <n v="-59.62"/>
    <n v="1"/>
    <x v="3"/>
    <n v="2"/>
    <x v="3"/>
  </r>
  <r>
    <n v="5222"/>
    <s v="CA-2018-117401"/>
    <d v="2018-05-18T00:00:00"/>
    <d v="2018-05-22T00:00:00"/>
    <s v="Second Class"/>
    <s v="PP-18955"/>
    <s v="Paul Prost"/>
    <s v="Home Office"/>
    <s v="United States"/>
    <s v="Springfield"/>
    <s v="Missouri"/>
    <n v="65807"/>
    <x v="2"/>
    <s v="OFF-AP-10000938"/>
    <x v="1"/>
    <s v="Appliances"/>
    <s v="Avanti 1.7 Cu. Ft. Refrigerator"/>
    <n v="706.86"/>
    <n v="2"/>
    <n v="0.3"/>
    <n v="-190.85"/>
    <n v="3"/>
    <x v="24"/>
    <n v="2"/>
    <x v="24"/>
  </r>
  <r>
    <n v="5223"/>
    <s v="CA-2018-117401"/>
    <d v="2018-05-18T00:00:00"/>
    <d v="2018-05-22T00:00:00"/>
    <s v="Second Class"/>
    <s v="PP-18955"/>
    <s v="Paul Prost"/>
    <s v="Home Office"/>
    <s v="United States"/>
    <s v="Springfield"/>
    <s v="Missouri"/>
    <n v="65807"/>
    <x v="2"/>
    <s v="TEC-PH-10003555"/>
    <x v="2"/>
    <s v="Phones"/>
    <s v="Motorola HK250 Universal Bluetooth Headset"/>
    <n v="114.95"/>
    <n v="1"/>
    <n v="0"/>
    <n v="11.5"/>
    <n v="3"/>
    <x v="24"/>
    <n v="2"/>
    <x v="24"/>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n v="43.19"/>
    <n v="4"/>
    <n v="0.2"/>
    <n v="11.23"/>
    <n v="3"/>
    <x v="24"/>
    <n v="2"/>
    <x v="24"/>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n v="166.44"/>
    <n v="10"/>
    <n v="0.2"/>
    <n v="13.32"/>
    <n v="1"/>
    <x v="15"/>
    <n v="3"/>
    <x v="15"/>
  </r>
  <r>
    <n v="5226"/>
    <s v="CA-2017-119865"/>
    <d v="2017-06-21T00:00:00"/>
    <d v="2017-06-26T00:00:00"/>
    <s v="Standard Class"/>
    <s v="AS-10090"/>
    <s v="Adam Shillingsburg"/>
    <s v="Consumer"/>
    <s v="United States"/>
    <s v="New York City"/>
    <s v="New York"/>
    <n v="10011"/>
    <x v="3"/>
    <s v="OFF-BI-10001553"/>
    <x v="1"/>
    <s v="Binders"/>
    <s v="SpineVue Locking Slant-D Ring Binders by Cardinal"/>
    <n v="36.56"/>
    <n v="4"/>
    <n v="0.2"/>
    <n v="4.0199999999999996"/>
    <n v="3"/>
    <x v="1"/>
    <n v="2"/>
    <x v="1"/>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n v="186.14400000000001"/>
    <n v="3"/>
    <n v="0.1"/>
    <n v="20.48"/>
    <n v="3"/>
    <x v="1"/>
    <n v="2"/>
    <x v="1"/>
  </r>
  <r>
    <n v="5228"/>
    <s v="CA-2017-119865"/>
    <d v="2017-06-21T00:00:00"/>
    <d v="2017-06-26T00:00:00"/>
    <s v="Standard Class"/>
    <s v="AS-10090"/>
    <s v="Adam Shillingsburg"/>
    <s v="Consumer"/>
    <s v="United States"/>
    <s v="New York City"/>
    <s v="New York"/>
    <n v="10011"/>
    <x v="3"/>
    <s v="FUR-BO-10003272"/>
    <x v="0"/>
    <s v="Bookcases"/>
    <s v="O'Sullivan Living Dimensions 5-Shelf Bookcases"/>
    <n v="353.56799999999998"/>
    <n v="1"/>
    <n v="0.2"/>
    <n v="123.75"/>
    <n v="3"/>
    <x v="1"/>
    <n v="2"/>
    <x v="1"/>
  </r>
  <r>
    <n v="5229"/>
    <s v="US-2015-147648"/>
    <d v="2015-11-26T00:00:00"/>
    <d v="2015-12-01T00:00:00"/>
    <s v="Standard Class"/>
    <s v="LS-16975"/>
    <s v="Lindsay Shagiari"/>
    <s v="Home Office"/>
    <s v="United States"/>
    <s v="San Francisco"/>
    <s v="California"/>
    <n v="94109"/>
    <x v="1"/>
    <s v="OFF-PA-10001033"/>
    <x v="1"/>
    <s v="Paper"/>
    <s v="Xerox 1893"/>
    <n v="81.98"/>
    <n v="4"/>
    <n v="0.3"/>
    <n v="-5.74"/>
    <n v="1"/>
    <x v="7"/>
    <n v="4"/>
    <x v="7"/>
  </r>
  <r>
    <n v="5230"/>
    <s v="CA-2018-124436"/>
    <d v="2018-03-19T00:00:00"/>
    <d v="2018-03-22T00:00:00"/>
    <s v="Second Class"/>
    <s v="SA-20830"/>
    <s v="Sue Ann Reed"/>
    <s v="Consumer"/>
    <s v="United States"/>
    <s v="Fresno"/>
    <s v="California"/>
    <n v="93727"/>
    <x v="1"/>
    <s v="OFF-BI-10001553"/>
    <x v="1"/>
    <s v="Binders"/>
    <s v="SpineVue Locking Slant-D Ring Binders by Cardinal"/>
    <n v="14.624000000000001"/>
    <n v="7"/>
    <n v="0"/>
    <n v="3.66"/>
    <n v="4"/>
    <x v="42"/>
    <n v="1"/>
    <x v="42"/>
  </r>
  <r>
    <n v="5231"/>
    <s v="CA-2018-124436"/>
    <d v="2018-03-19T00:00:00"/>
    <d v="2018-03-22T00:00:00"/>
    <s v="Second Class"/>
    <s v="SA-20830"/>
    <s v="Sue Ann Reed"/>
    <s v="Consumer"/>
    <s v="United States"/>
    <s v="Fresno"/>
    <s v="California"/>
    <n v="93727"/>
    <x v="1"/>
    <s v="FUR-TA-10001095"/>
    <x v="0"/>
    <s v="Tables"/>
    <s v="Chromcraft Round Conference Tables"/>
    <n v="697.16"/>
    <n v="6"/>
    <n v="0.2"/>
    <n v="55.77"/>
    <n v="4"/>
    <x v="42"/>
    <n v="1"/>
    <x v="42"/>
  </r>
  <r>
    <n v="5232"/>
    <s v="CA-2018-124436"/>
    <d v="2018-03-19T00:00:00"/>
    <d v="2018-03-22T00:00:00"/>
    <s v="Second Class"/>
    <s v="SA-20830"/>
    <s v="Sue Ann Reed"/>
    <s v="Consumer"/>
    <s v="United States"/>
    <s v="Fresno"/>
    <s v="California"/>
    <n v="93727"/>
    <x v="1"/>
    <s v="FUR-FU-10001185"/>
    <x v="0"/>
    <s v="Furnishings"/>
    <s v="Advantus Employee of the Month Certificate Frame, 11 x 13-1/2"/>
    <n v="30.93"/>
    <n v="8"/>
    <n v="0.3"/>
    <n v="-6.5"/>
    <n v="4"/>
    <x v="42"/>
    <n v="1"/>
    <x v="42"/>
  </r>
  <r>
    <n v="5233"/>
    <s v="CA-2018-124436"/>
    <d v="2018-03-19T00:00:00"/>
    <d v="2018-03-22T00:00:00"/>
    <s v="Second Class"/>
    <s v="SA-20830"/>
    <s v="Sue Ann Reed"/>
    <s v="Consumer"/>
    <s v="United States"/>
    <s v="Fresno"/>
    <s v="California"/>
    <n v="93727"/>
    <x v="1"/>
    <s v="OFF-BI-10000343"/>
    <x v="1"/>
    <s v="Binders"/>
    <s v="Pressboard Covers with Storage Hooks, 9 1/2&quot; x 11&quot;, Light Blue"/>
    <n v="27.495999999999999"/>
    <n v="5"/>
    <n v="0"/>
    <n v="3.3"/>
    <n v="4"/>
    <x v="42"/>
    <n v="1"/>
    <x v="42"/>
  </r>
  <r>
    <n v="5234"/>
    <s v="CA-2015-115084"/>
    <d v="2015-10-18T00:00:00"/>
    <d v="2015-10-22T00:00:00"/>
    <s v="Standard Class"/>
    <s v="LS-17200"/>
    <s v="Luke Schmidt"/>
    <s v="Corporate"/>
    <s v="United States"/>
    <s v="Texarkana"/>
    <s v="Arkansas"/>
    <n v="71854"/>
    <x v="0"/>
    <s v="FUR-CH-10004626"/>
    <x v="0"/>
    <s v="Chairs"/>
    <s v="Office Star Flex Back Scooter Chair with Aluminum Finish Frame"/>
    <n v="605.34"/>
    <n v="10"/>
    <n v="0.3"/>
    <n v="-115.01"/>
    <n v="1"/>
    <x v="18"/>
    <n v="4"/>
    <x v="18"/>
  </r>
  <r>
    <n v="5235"/>
    <s v="CA-2018-131037"/>
    <d v="2018-08-22T00:00:00"/>
    <d v="2018-08-23T00:00:00"/>
    <s v="First Class"/>
    <s v="TM-21490"/>
    <s v="Tony Molinari"/>
    <s v="Consumer"/>
    <s v="United States"/>
    <s v="San Francisco"/>
    <s v="California"/>
    <n v="94110"/>
    <x v="1"/>
    <s v="FUR-TA-10001768"/>
    <x v="0"/>
    <s v="Tables"/>
    <s v="Hon Racetrack Conference Tables"/>
    <n v="210.00800000000001"/>
    <n v="3"/>
    <n v="0.2"/>
    <n v="58.8"/>
    <n v="1"/>
    <x v="43"/>
    <n v="3"/>
    <x v="43"/>
  </r>
  <r>
    <n v="5236"/>
    <s v="CA-2017-111143"/>
    <d v="2017-11-19T00:00:00"/>
    <d v="2017-11-22T00:00:00"/>
    <s v="First Class"/>
    <s v="TT-21265"/>
    <s v="Tim Taslimi"/>
    <s v="Corporate"/>
    <s v="United States"/>
    <s v="Indianapolis"/>
    <s v="Indiana"/>
    <n v="46203"/>
    <x v="2"/>
    <s v="OFF-AP-10001947"/>
    <x v="1"/>
    <s v="Appliances"/>
    <s v="Acco 6 Outlet Guardian Premium Plus Surge Suppressor"/>
    <n v="54.96"/>
    <n v="4"/>
    <n v="0.1"/>
    <n v="3.85"/>
    <n v="1"/>
    <x v="0"/>
    <n v="4"/>
    <x v="0"/>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n v="164.22"/>
    <n v="8"/>
    <n v="0.1"/>
    <n v="27.92"/>
    <n v="3"/>
    <x v="30"/>
    <n v="3"/>
    <x v="30"/>
  </r>
  <r>
    <n v="5238"/>
    <s v="CA-2015-166744"/>
    <d v="2015-09-20T00:00:00"/>
    <d v="2015-09-24T00:00:00"/>
    <s v="Standard Class"/>
    <s v="DN-13690"/>
    <s v="Duane Noonan"/>
    <s v="Consumer"/>
    <s v="United States"/>
    <s v="Columbia"/>
    <s v="Maryland"/>
    <n v="21044"/>
    <x v="3"/>
    <s v="FUR-BO-10001337"/>
    <x v="0"/>
    <s v="Bookcases"/>
    <s v="O'Sullivan Living Dimensions 2-Shelf Bookcases"/>
    <n v="362.94"/>
    <n v="8"/>
    <n v="0"/>
    <n v="39.92"/>
    <n v="3"/>
    <x v="30"/>
    <n v="3"/>
    <x v="30"/>
  </r>
  <r>
    <n v="5239"/>
    <s v="CA-2015-166744"/>
    <d v="2015-09-20T00:00:00"/>
    <d v="2015-09-24T00:00:00"/>
    <s v="Standard Class"/>
    <s v="DN-13690"/>
    <s v="Duane Noonan"/>
    <s v="Consumer"/>
    <s v="United States"/>
    <s v="Columbia"/>
    <s v="Maryland"/>
    <n v="21044"/>
    <x v="3"/>
    <s v="TEC-AC-10003628"/>
    <x v="2"/>
    <s v="Accessories"/>
    <s v="Logitech 910-002974 M325 Wireless Mouse for Web Scrolling"/>
    <n v="59.98"/>
    <n v="2"/>
    <n v="0"/>
    <n v="15.59"/>
    <n v="3"/>
    <x v="30"/>
    <n v="3"/>
    <x v="30"/>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n v="332.94"/>
    <n v="8"/>
    <n v="0.1"/>
    <n v="23.31"/>
    <n v="2"/>
    <x v="21"/>
    <n v="3"/>
    <x v="21"/>
  </r>
  <r>
    <n v="5241"/>
    <s v="CA-2017-116561"/>
    <d v="2017-09-11T00:00:00"/>
    <d v="2017-09-17T00:00:00"/>
    <s v="Standard Class"/>
    <s v="EB-14110"/>
    <s v="Eugene Barchas"/>
    <s v="Consumer"/>
    <s v="United States"/>
    <s v="San Jose"/>
    <s v="California"/>
    <n v="95123"/>
    <x v="1"/>
    <s v="OFF-BI-10001658"/>
    <x v="1"/>
    <s v="Binders"/>
    <s v="GBC Standard Therm-A-Bind Covers"/>
    <n v="39.872"/>
    <n v="7"/>
    <n v="0.3"/>
    <n v="-8.77"/>
    <n v="2"/>
    <x v="21"/>
    <n v="3"/>
    <x v="21"/>
  </r>
  <r>
    <n v="5242"/>
    <s v="CA-2017-110730"/>
    <d v="2017-09-23T00:00:00"/>
    <d v="2017-09-26T00:00:00"/>
    <s v="Second Class"/>
    <s v="CM-11815"/>
    <s v="Candace McMahon"/>
    <s v="Corporate"/>
    <s v="United States"/>
    <s v="Seattle"/>
    <s v="Washington"/>
    <n v="98115"/>
    <x v="1"/>
    <s v="OFF-SU-10004737"/>
    <x v="1"/>
    <s v="Supplies"/>
    <s v="Acme Design Stainless Steel Bent Scissors"/>
    <n v="13.68"/>
    <n v="7"/>
    <n v="0"/>
    <n v="0.82"/>
    <n v="1"/>
    <x v="21"/>
    <n v="3"/>
    <x v="21"/>
  </r>
  <r>
    <n v="5243"/>
    <s v="CA-2018-146367"/>
    <d v="2018-08-04T00:00:00"/>
    <d v="2018-08-08T00:00:00"/>
    <s v="Standard Class"/>
    <s v="HM-14860"/>
    <s v="Harry Marie"/>
    <s v="Corporate"/>
    <s v="United States"/>
    <s v="Carrollton"/>
    <s v="Texas"/>
    <n v="75007"/>
    <x v="2"/>
    <s v="OFF-BI-10002827"/>
    <x v="1"/>
    <s v="Binders"/>
    <s v="Avery Durable Poly Binders"/>
    <n v="3.3180000000000001"/>
    <n v="3"/>
    <n v="0.3"/>
    <n v="-1"/>
    <n v="1"/>
    <x v="43"/>
    <n v="3"/>
    <x v="43"/>
  </r>
  <r>
    <n v="5244"/>
    <s v="CA-2017-149454"/>
    <d v="2017-07-25T00:00:00"/>
    <d v="2017-07-26T00:00:00"/>
    <s v="First Class"/>
    <s v="KM-16375"/>
    <s v="Katherine Murray"/>
    <s v="Home Office"/>
    <s v="United States"/>
    <s v="Arlington"/>
    <s v="Virginia"/>
    <n v="22204"/>
    <x v="0"/>
    <s v="OFF-BI-10003694"/>
    <x v="1"/>
    <s v="Binders"/>
    <s v="Avery 3 1/2&quot; Diskette Storage Pages, 10/Pack"/>
    <n v="10.44"/>
    <n v="1"/>
    <n v="0"/>
    <n v="1.46"/>
    <n v="1"/>
    <x v="16"/>
    <n v="3"/>
    <x v="16"/>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n v="136.464"/>
    <n v="9"/>
    <n v="0.1"/>
    <n v="20.47"/>
    <n v="3"/>
    <x v="28"/>
    <n v="3"/>
    <x v="28"/>
  </r>
  <r>
    <n v="5246"/>
    <s v="CA-2017-156265"/>
    <d v="2017-08-02T00:00:00"/>
    <d v="2017-08-04T00:00:00"/>
    <s v="Second Class"/>
    <s v="BF-11020"/>
    <s v="Barry FranzÃ¶sisch"/>
    <s v="Corporate"/>
    <s v="United States"/>
    <s v="Los Angeles"/>
    <s v="California"/>
    <n v="90032"/>
    <x v="1"/>
    <s v="TEC-PH-10001918"/>
    <x v="2"/>
    <s v="Phones"/>
    <s v="Nortel Business Series Terminal T7208 Digital phone"/>
    <n v="333.57600000000002"/>
    <n v="9"/>
    <n v="0.2"/>
    <n v="23.35"/>
    <n v="3"/>
    <x v="28"/>
    <n v="3"/>
    <x v="28"/>
  </r>
  <r>
    <n v="5247"/>
    <s v="CA-2017-156265"/>
    <d v="2017-08-02T00:00:00"/>
    <d v="2017-08-04T00:00:00"/>
    <s v="Second Class"/>
    <s v="BF-11020"/>
    <s v="Barry FranzÃ¶sisch"/>
    <s v="Corporate"/>
    <s v="United States"/>
    <s v="Los Angeles"/>
    <s v="California"/>
    <n v="90032"/>
    <x v="1"/>
    <s v="OFF-BI-10000285"/>
    <x v="1"/>
    <s v="Binders"/>
    <s v="XtraLife ClearVue Slant-D Ring Binders by Cardinal"/>
    <n v="12.544"/>
    <n v="5"/>
    <n v="0.2"/>
    <n v="2.2599999999999998"/>
    <n v="3"/>
    <x v="28"/>
    <n v="3"/>
    <x v="28"/>
  </r>
  <r>
    <n v="5248"/>
    <s v="US-2016-168914"/>
    <d v="2016-05-21T00:00:00"/>
    <d v="2016-05-27T00:00:00"/>
    <s v="Standard Class"/>
    <s v="JE-15745"/>
    <s v="Joel Eaton"/>
    <s v="Consumer"/>
    <s v="United States"/>
    <s v="Frankfort"/>
    <s v="Illinois"/>
    <n v="60423"/>
    <x v="2"/>
    <s v="OFF-AP-10000358"/>
    <x v="1"/>
    <s v="Appliances"/>
    <s v="Fellowes Basic Home/Office Series Surge Protectors"/>
    <n v="20.768000000000001"/>
    <n v="5"/>
    <n v="0.2"/>
    <n v="2.08"/>
    <n v="1"/>
    <x v="33"/>
    <n v="2"/>
    <x v="33"/>
  </r>
  <r>
    <n v="5249"/>
    <s v="US-2018-110989"/>
    <d v="2018-11-03T00:00:00"/>
    <d v="2018-11-05T00:00:00"/>
    <s v="Second Class"/>
    <s v="EJ-14155"/>
    <s v="Eva Jacobs"/>
    <s v="Consumer"/>
    <s v="United States"/>
    <s v="Seattle"/>
    <s v="Washington"/>
    <n v="98105"/>
    <x v="1"/>
    <s v="TEC-AC-10002345"/>
    <x v="2"/>
    <s v="Accessories"/>
    <s v="HP Standard 104 key PS/2 Keyboard"/>
    <n v="43.5"/>
    <n v="1"/>
    <n v="0.2"/>
    <n v="8.27"/>
    <n v="1"/>
    <x v="23"/>
    <n v="4"/>
    <x v="23"/>
  </r>
  <r>
    <n v="5250"/>
    <s v="CA-2016-106215"/>
    <d v="2016-04-16T00:00:00"/>
    <d v="2016-04-21T00:00:00"/>
    <s v="Standard Class"/>
    <s v="BN-11470"/>
    <s v="Brad Norvell"/>
    <s v="Corporate"/>
    <s v="United States"/>
    <s v="Philadelphia"/>
    <s v="Pennsylvania"/>
    <n v="19143"/>
    <x v="3"/>
    <s v="OFF-FA-10001229"/>
    <x v="1"/>
    <s v="Fasteners"/>
    <s v="Staples"/>
    <n v="12.576000000000001"/>
    <n v="10"/>
    <n v="0"/>
    <n v="0.75"/>
    <n v="1"/>
    <x v="19"/>
    <n v="2"/>
    <x v="19"/>
  </r>
  <r>
    <n v="5251"/>
    <s v="US-2017-169369"/>
    <d v="2017-12-12T00:00:00"/>
    <d v="2017-12-18T00:00:00"/>
    <s v="Standard Class"/>
    <s v="EC-14050"/>
    <s v="Erin Creighton"/>
    <s v="Consumer"/>
    <s v="United States"/>
    <s v="Columbus"/>
    <s v="Georgia"/>
    <n v="31907"/>
    <x v="0"/>
    <s v="TEC-AC-10001314"/>
    <x v="2"/>
    <s v="Accessories"/>
    <s v="Case Logic 2.4GHz Wireless Keyboard"/>
    <n v="249.95"/>
    <n v="4"/>
    <n v="0.3"/>
    <n v="-20"/>
    <n v="2"/>
    <x v="5"/>
    <n v="4"/>
    <x v="5"/>
  </r>
  <r>
    <n v="5252"/>
    <s v="US-2017-169369"/>
    <d v="2017-12-12T00:00:00"/>
    <d v="2017-12-18T00:00:00"/>
    <s v="Standard Class"/>
    <s v="EC-14050"/>
    <s v="Erin Creighton"/>
    <s v="Consumer"/>
    <s v="United States"/>
    <s v="Columbus"/>
    <s v="Georgia"/>
    <n v="31907"/>
    <x v="0"/>
    <s v="OFF-PA-10004438"/>
    <x v="1"/>
    <s v="Paper"/>
    <s v="Xerox 1907"/>
    <n v="49.12"/>
    <n v="3"/>
    <n v="0.3"/>
    <n v="-16.7"/>
    <n v="2"/>
    <x v="5"/>
    <n v="4"/>
    <x v="5"/>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n v="182.91"/>
    <n v="5"/>
    <n v="0"/>
    <n v="12.8"/>
    <n v="1"/>
    <x v="2"/>
    <n v="4"/>
    <x v="2"/>
  </r>
  <r>
    <n v="5254"/>
    <s v="US-2015-131982"/>
    <d v="2015-03-07T00:00:00"/>
    <d v="2015-03-11T00:00:00"/>
    <s v="Second Class"/>
    <s v="NP-18685"/>
    <s v="Nora Pelletier"/>
    <s v="Home Office"/>
    <s v="United States"/>
    <s v="Des Moines"/>
    <s v="Washington"/>
    <n v="98198"/>
    <x v="1"/>
    <s v="OFF-BI-10004224"/>
    <x v="1"/>
    <s v="Binders"/>
    <s v="Catalog Binders with Expanding Posts"/>
    <n v="107.648"/>
    <n v="3"/>
    <n v="0.3"/>
    <n v="-21.53"/>
    <n v="1"/>
    <x v="34"/>
    <n v="1"/>
    <x v="34"/>
  </r>
  <r>
    <n v="5255"/>
    <s v="CA-2016-125185"/>
    <d v="2016-03-05T00:00:00"/>
    <d v="2016-03-07T00:00:00"/>
    <s v="Second Class"/>
    <s v="AH-10195"/>
    <s v="Alan Haines"/>
    <s v="Corporate"/>
    <s v="United States"/>
    <s v="Bethlehem"/>
    <s v="Pennsylvania"/>
    <n v="18018"/>
    <x v="3"/>
    <s v="FUR-CH-10002647"/>
    <x v="0"/>
    <s v="Chairs"/>
    <s v="Situations Contoured Folding Chairs, 4/Set"/>
    <n v="99.372"/>
    <n v="2"/>
    <n v="0.1"/>
    <n v="13.91"/>
    <n v="2"/>
    <x v="29"/>
    <n v="1"/>
    <x v="29"/>
  </r>
  <r>
    <n v="5256"/>
    <s v="CA-2016-125185"/>
    <d v="2016-03-05T00:00:00"/>
    <d v="2016-03-07T00:00:00"/>
    <s v="Second Class"/>
    <s v="AH-10195"/>
    <s v="Alan Haines"/>
    <s v="Corporate"/>
    <s v="United States"/>
    <s v="Bethlehem"/>
    <s v="Pennsylvania"/>
    <n v="18018"/>
    <x v="3"/>
    <s v="FUR-FU-10003247"/>
    <x v="0"/>
    <s v="Furnishings"/>
    <s v="36X48 HARDFLOOR CHAIRMAT"/>
    <n v="33.567999999999998"/>
    <n v="9"/>
    <n v="0"/>
    <n v="3.02"/>
    <n v="2"/>
    <x v="29"/>
    <n v="1"/>
    <x v="29"/>
  </r>
  <r>
    <n v="5257"/>
    <s v="CA-2017-130078"/>
    <d v="2017-08-08T00:00:00"/>
    <d v="2017-08-14T00:00:00"/>
    <s v="Standard Class"/>
    <s v="CC-12145"/>
    <s v="Charles Crestani"/>
    <s v="Consumer"/>
    <s v="United States"/>
    <s v="Oklahoma City"/>
    <s v="Oklahoma"/>
    <n v="73120"/>
    <x v="2"/>
    <s v="OFF-PA-10003270"/>
    <x v="1"/>
    <s v="Paper"/>
    <s v="Xerox 1954"/>
    <n v="10.56"/>
    <n v="3"/>
    <n v="0"/>
    <n v="0.84"/>
    <n v="1"/>
    <x v="28"/>
    <n v="3"/>
    <x v="28"/>
  </r>
  <r>
    <n v="5258"/>
    <s v="US-2018-114034"/>
    <d v="2018-01-03T00:00:00"/>
    <d v="2018-01-08T00:00:00"/>
    <s v="Standard Class"/>
    <s v="DL-13315"/>
    <s v="Delfina Latchford"/>
    <s v="Consumer"/>
    <s v="United States"/>
    <s v="Rancho Cucamonga"/>
    <s v="California"/>
    <n v="91730"/>
    <x v="1"/>
    <s v="OFF-PA-10004735"/>
    <x v="1"/>
    <s v="Paper"/>
    <s v="Xerox 1905"/>
    <n v="38.880000000000003"/>
    <n v="9"/>
    <n v="0.2"/>
    <n v="12.83"/>
    <n v="1"/>
    <x v="44"/>
    <n v="1"/>
    <x v="44"/>
  </r>
  <r>
    <n v="5259"/>
    <s v="US-2018-115595"/>
    <d v="2018-10-09T00:00:00"/>
    <d v="2018-10-11T00:00:00"/>
    <s v="First Class"/>
    <s v="XP-21865"/>
    <s v="Xylona Preis"/>
    <s v="Consumer"/>
    <s v="United States"/>
    <s v="Los Angeles"/>
    <s v="California"/>
    <n v="90032"/>
    <x v="1"/>
    <s v="OFF-PA-10001745"/>
    <x v="1"/>
    <s v="Paper"/>
    <s v="Wirebound Message Books, 2 7/8&quot; x 5&quot;, 3 Forms per Page"/>
    <n v="35.200000000000003"/>
    <n v="9"/>
    <n v="0.1"/>
    <n v="4.93"/>
    <n v="1"/>
    <x v="13"/>
    <n v="4"/>
    <x v="13"/>
  </r>
  <r>
    <n v="5260"/>
    <s v="CA-2018-158722"/>
    <d v="2018-10-20T00:00:00"/>
    <d v="2018-10-26T00:00:00"/>
    <s v="Standard Class"/>
    <s v="MA-17560"/>
    <s v="Matt Abelman"/>
    <s v="Home Office"/>
    <s v="United States"/>
    <s v="Philadelphia"/>
    <s v="Pennsylvania"/>
    <n v="19120"/>
    <x v="3"/>
    <s v="OFF-PA-10000176"/>
    <x v="1"/>
    <s v="Paper"/>
    <s v="Xerox 1887"/>
    <n v="45.527999999999999"/>
    <n v="1"/>
    <n v="0.3"/>
    <n v="-10.93"/>
    <n v="1"/>
    <x v="13"/>
    <n v="4"/>
    <x v="13"/>
  </r>
  <r>
    <n v="5261"/>
    <s v="CA-2015-105165"/>
    <d v="2015-09-07T00:00:00"/>
    <d v="2015-09-10T00:00:00"/>
    <s v="First Class"/>
    <s v="SZ-20035"/>
    <s v="Sam Zeldin"/>
    <s v="Home Office"/>
    <s v="United States"/>
    <s v="Houston"/>
    <s v="Texas"/>
    <n v="77036"/>
    <x v="2"/>
    <s v="TEC-PH-10000675"/>
    <x v="2"/>
    <s v="Phones"/>
    <s v="Panasonic KX TS3282B Corded phone"/>
    <n v="196.77600000000001"/>
    <n v="4"/>
    <n v="0.3"/>
    <n v="-51.16"/>
    <n v="5"/>
    <x v="30"/>
    <n v="3"/>
    <x v="30"/>
  </r>
  <r>
    <n v="5262"/>
    <s v="CA-2015-105165"/>
    <d v="2015-09-07T00:00:00"/>
    <d v="2015-09-10T00:00:00"/>
    <s v="First Class"/>
    <s v="SZ-20035"/>
    <s v="Sam Zeldin"/>
    <s v="Home Office"/>
    <s v="United States"/>
    <s v="Houston"/>
    <s v="Texas"/>
    <n v="77036"/>
    <x v="2"/>
    <s v="OFF-BI-10000050"/>
    <x v="1"/>
    <s v="Binders"/>
    <s v="Angle-D Binders with Locking Rings, Label Holders"/>
    <n v="2.92"/>
    <n v="1"/>
    <n v="0.2"/>
    <n v="0.47"/>
    <n v="5"/>
    <x v="30"/>
    <n v="3"/>
    <x v="30"/>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n v="200.79499999999999"/>
    <n v="9"/>
    <n v="0"/>
    <n v="42.17"/>
    <n v="5"/>
    <x v="30"/>
    <n v="3"/>
    <x v="30"/>
  </r>
  <r>
    <n v="5264"/>
    <s v="CA-2015-105165"/>
    <d v="2015-09-07T00:00:00"/>
    <d v="2015-09-10T00:00:00"/>
    <s v="First Class"/>
    <s v="SZ-20035"/>
    <s v="Sam Zeldin"/>
    <s v="Home Office"/>
    <s v="United States"/>
    <s v="Houston"/>
    <s v="Texas"/>
    <n v="77036"/>
    <x v="2"/>
    <s v="TEC-AC-10002718"/>
    <x v="2"/>
    <s v="Accessories"/>
    <s v="Belkin Standard 104 key USB Keyboard"/>
    <n v="46.688000000000002"/>
    <n v="1"/>
    <n v="0"/>
    <n v="12.61"/>
    <n v="5"/>
    <x v="30"/>
    <n v="3"/>
    <x v="30"/>
  </r>
  <r>
    <n v="5265"/>
    <s v="CA-2015-105165"/>
    <d v="2015-09-07T00:00:00"/>
    <d v="2015-09-10T00:00:00"/>
    <s v="First Class"/>
    <s v="SZ-20035"/>
    <s v="Sam Zeldin"/>
    <s v="Home Office"/>
    <s v="United States"/>
    <s v="Houston"/>
    <s v="Texas"/>
    <n v="77036"/>
    <x v="2"/>
    <s v="OFF-AR-10003179"/>
    <x v="1"/>
    <s v="Art"/>
    <s v="Dixon Ticonderoga Core-Lock Colored Pencils"/>
    <n v="21.864000000000001"/>
    <n v="3"/>
    <n v="0.3"/>
    <n v="-4.37"/>
    <n v="5"/>
    <x v="30"/>
    <n v="3"/>
    <x v="30"/>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n v="11.76"/>
    <n v="3"/>
    <n v="0"/>
    <n v="2.59"/>
    <n v="3"/>
    <x v="15"/>
    <n v="3"/>
    <x v="15"/>
  </r>
  <r>
    <n v="5267"/>
    <s v="CA-2018-147452"/>
    <d v="2018-09-30T00:00:00"/>
    <d v="2018-10-03T00:00:00"/>
    <s v="First Class"/>
    <s v="CS-11845"/>
    <s v="Cari Sayre"/>
    <s v="Corporate"/>
    <s v="United States"/>
    <s v="Seattle"/>
    <s v="Washington"/>
    <n v="98103"/>
    <x v="1"/>
    <s v="OFF-PA-10004039"/>
    <x v="1"/>
    <s v="Paper"/>
    <s v="Xerox 1882"/>
    <n v="167.94"/>
    <n v="2"/>
    <n v="0.1"/>
    <n v="21.83"/>
    <n v="3"/>
    <x v="15"/>
    <n v="3"/>
    <x v="15"/>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n v="3.89"/>
    <n v="5"/>
    <n v="0.2"/>
    <n v="1.01"/>
    <n v="3"/>
    <x v="15"/>
    <n v="3"/>
    <x v="15"/>
  </r>
  <r>
    <n v="5269"/>
    <s v="US-2018-114657"/>
    <d v="2018-11-16T00:00:00"/>
    <d v="2018-11-21T00:00:00"/>
    <s v="Standard Class"/>
    <s v="MH-18115"/>
    <s v="Mick Hernandez"/>
    <s v="Home Office"/>
    <s v="United States"/>
    <s v="Yonkers"/>
    <s v="New York"/>
    <n v="10701"/>
    <x v="3"/>
    <s v="TEC-MA-10003173"/>
    <x v="2"/>
    <s v="Machines"/>
    <s v="Hewlett-Packard 300S Scientific Calculator"/>
    <n v="52.44"/>
    <n v="5"/>
    <n v="0"/>
    <n v="14.68"/>
    <n v="1"/>
    <x v="23"/>
    <n v="4"/>
    <x v="23"/>
  </r>
  <r>
    <n v="5270"/>
    <s v="CA-2018-144484"/>
    <d v="2018-09-11T00:00:00"/>
    <d v="2018-09-11T00:00:00"/>
    <s v="Same Day"/>
    <s v="CB-12025"/>
    <s v="Cassandra Brandow"/>
    <s v="Consumer"/>
    <s v="United States"/>
    <s v="San Francisco"/>
    <s v="California"/>
    <n v="94110"/>
    <x v="1"/>
    <s v="FUR-FU-10000260"/>
    <x v="0"/>
    <s v="Furnishings"/>
    <s v="6&quot; Cubicle Wall Clock, Black"/>
    <n v="32.36"/>
    <n v="4"/>
    <n v="0"/>
    <n v="5.5"/>
    <n v="2"/>
    <x v="15"/>
    <n v="3"/>
    <x v="15"/>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n v="406.6"/>
    <n v="3"/>
    <n v="0"/>
    <n v="85.39"/>
    <n v="2"/>
    <x v="15"/>
    <n v="3"/>
    <x v="15"/>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n v="27.92"/>
    <n v="1"/>
    <n v="0.3"/>
    <n v="-6.7"/>
    <n v="2"/>
    <x v="44"/>
    <n v="1"/>
    <x v="44"/>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n v="399.67200000000003"/>
    <n v="3"/>
    <n v="0"/>
    <n v="51.96"/>
    <n v="2"/>
    <x v="44"/>
    <n v="1"/>
    <x v="44"/>
  </r>
  <r>
    <n v="5274"/>
    <s v="US-2017-158309"/>
    <d v="2017-11-26T00:00:00"/>
    <d v="2017-11-29T00:00:00"/>
    <s v="First Class"/>
    <s v="PA-19060"/>
    <s v="Pete Armstrong"/>
    <s v="Home Office"/>
    <s v="United States"/>
    <s v="Miami"/>
    <s v="Florida"/>
    <n v="33142"/>
    <x v="0"/>
    <s v="OFF-BI-10000145"/>
    <x v="1"/>
    <s v="Binders"/>
    <s v="Zipper Ring Binder Pockets"/>
    <n v="3.7440000000000002"/>
    <n v="5"/>
    <n v="0.1"/>
    <n v="1.1200000000000001"/>
    <n v="1"/>
    <x v="0"/>
    <n v="4"/>
    <x v="0"/>
  </r>
  <r>
    <n v="5275"/>
    <s v="CA-2016-162887"/>
    <d v="2016-11-07T00:00:00"/>
    <d v="2016-11-09T00:00:00"/>
    <s v="Second Class"/>
    <s v="SV-20785"/>
    <s v="Stewart Visinsky"/>
    <s v="Consumer"/>
    <s v="United States"/>
    <s v="Burlington"/>
    <s v="Vermont"/>
    <m/>
    <x v="3"/>
    <s v="FUR-CH-10000595"/>
    <x v="0"/>
    <s v="Chairs"/>
    <s v="Safco Contoured Stacking Chairs"/>
    <n v="715.2"/>
    <n v="9"/>
    <n v="0.2"/>
    <n v="42.91"/>
    <n v="1"/>
    <x v="6"/>
    <n v="4"/>
    <x v="6"/>
  </r>
  <r>
    <n v="5276"/>
    <s v="CA-2018-147333"/>
    <d v="2018-12-14T00:00:00"/>
    <d v="2018-12-20T00:00:00"/>
    <s v="Standard Class"/>
    <s v="KL-16555"/>
    <s v="Kelly Lampkin"/>
    <s v="Corporate"/>
    <s v="United States"/>
    <s v="Fayetteville"/>
    <s v="Arkansas"/>
    <n v="72701"/>
    <x v="0"/>
    <s v="TEC-AC-10004469"/>
    <x v="2"/>
    <s v="Accessories"/>
    <s v="Microsoft Sculpt Comfort Mouse"/>
    <n v="159.80000000000001"/>
    <n v="7"/>
    <n v="0.3"/>
    <n v="-55.93"/>
    <n v="2"/>
    <x v="22"/>
    <n v="4"/>
    <x v="22"/>
  </r>
  <r>
    <n v="5277"/>
    <s v="CA-2018-147333"/>
    <d v="2018-12-14T00:00:00"/>
    <d v="2018-12-20T00:00:00"/>
    <s v="Standard Class"/>
    <s v="KL-16555"/>
    <s v="Kelly Lampkin"/>
    <s v="Corporate"/>
    <s v="United States"/>
    <s v="Fayetteville"/>
    <s v="Arkansas"/>
    <n v="72701"/>
    <x v="0"/>
    <s v="TEC-AC-10003038"/>
    <x v="2"/>
    <s v="Accessories"/>
    <s v="Kingston Digital DataTraveler 16GB USB 2.0"/>
    <n v="44.75"/>
    <n v="7"/>
    <n v="0"/>
    <n v="4.92"/>
    <n v="2"/>
    <x v="22"/>
    <n v="4"/>
    <x v="22"/>
  </r>
  <r>
    <n v="5278"/>
    <s v="CA-2015-113859"/>
    <d v="2015-09-13T00:00:00"/>
    <d v="2015-09-17T00:00:00"/>
    <s v="Standard Class"/>
    <s v="BC-11125"/>
    <s v="Becky Castell"/>
    <s v="Home Office"/>
    <s v="United States"/>
    <s v="Odessa"/>
    <s v="Texas"/>
    <n v="79762"/>
    <x v="2"/>
    <s v="FUR-CH-10004698"/>
    <x v="0"/>
    <s v="Chairs"/>
    <s v="Padded Folding Chairs, Black, 4/Carton"/>
    <n v="340.11599999999999"/>
    <n v="6"/>
    <n v="0.2"/>
    <n v="91.83"/>
    <n v="1"/>
    <x v="30"/>
    <n v="3"/>
    <x v="30"/>
  </r>
  <r>
    <n v="5279"/>
    <s v="CA-2015-159681"/>
    <d v="2015-12-07T00:00:00"/>
    <d v="2015-12-13T00:00:00"/>
    <s v="Standard Class"/>
    <s v="PO-18850"/>
    <s v="Patrick O'Brill"/>
    <s v="Consumer"/>
    <s v="United States"/>
    <s v="Virginia Beach"/>
    <s v="Virginia"/>
    <n v="23464"/>
    <x v="0"/>
    <s v="OFF-PA-10003641"/>
    <x v="1"/>
    <s v="Paper"/>
    <s v="Xerox 1909"/>
    <n v="105.52"/>
    <n v="3"/>
    <n v="0.2"/>
    <n v="18.989999999999998"/>
    <n v="1"/>
    <x v="20"/>
    <n v="4"/>
    <x v="20"/>
  </r>
  <r>
    <n v="5280"/>
    <s v="US-2018-104094"/>
    <d v="2018-09-07T00:00:00"/>
    <d v="2018-09-11T00:00:00"/>
    <s v="Standard Class"/>
    <s v="AG-10675"/>
    <s v="Anna Gayman"/>
    <s v="Consumer"/>
    <s v="United States"/>
    <s v="Milwaukee"/>
    <s v="Wisconsin"/>
    <n v="53209"/>
    <x v="2"/>
    <s v="TEC-AC-10002134"/>
    <x v="2"/>
    <s v="Accessories"/>
    <s v="Rosewill 107 Normal Keys USB Wired Standard Keyboard"/>
    <n v="13.48"/>
    <n v="1"/>
    <n v="0"/>
    <n v="1.48"/>
    <n v="1"/>
    <x v="15"/>
    <n v="3"/>
    <x v="15"/>
  </r>
  <r>
    <n v="5281"/>
    <s v="CA-2018-152709"/>
    <d v="2018-10-07T00:00:00"/>
    <d v="2018-10-12T00:00:00"/>
    <s v="Standard Class"/>
    <s v="DB-13210"/>
    <s v="Dean Braden"/>
    <s v="Consumer"/>
    <s v="United States"/>
    <s v="Detroit"/>
    <s v="Michigan"/>
    <n v="48234"/>
    <x v="2"/>
    <s v="OFF-ST-10001837"/>
    <x v="1"/>
    <s v="Storage"/>
    <s v="SAFCO Mobile Desk Side File, Wire Frame"/>
    <n v="85.52"/>
    <n v="2"/>
    <n v="0.1"/>
    <n v="4.28"/>
    <n v="1"/>
    <x v="13"/>
    <n v="4"/>
    <x v="13"/>
  </r>
  <r>
    <n v="5282"/>
    <s v="CA-2016-105158"/>
    <d v="2016-09-05T00:00:00"/>
    <d v="2016-09-10T00:00:00"/>
    <s v="Standard Class"/>
    <s v="SP-20860"/>
    <s v="Sung Pak"/>
    <s v="Corporate"/>
    <s v="United States"/>
    <s v="Rochester"/>
    <s v="Minnesota"/>
    <n v="55901"/>
    <x v="2"/>
    <s v="FUR-FU-10001706"/>
    <x v="0"/>
    <s v="Furnishings"/>
    <s v="Longer-Life Soft White Bulbs"/>
    <n v="6.16"/>
    <n v="7"/>
    <n v="0.3"/>
    <n v="-0.37"/>
    <n v="2"/>
    <x v="11"/>
    <n v="3"/>
    <x v="11"/>
  </r>
  <r>
    <n v="5283"/>
    <s v="CA-2016-105158"/>
    <d v="2016-09-05T00:00:00"/>
    <d v="2016-09-10T00:00:00"/>
    <s v="Standard Class"/>
    <s v="SP-20860"/>
    <s v="Sung Pak"/>
    <s v="Corporate"/>
    <s v="United States"/>
    <s v="Rochester"/>
    <s v="Minnesota"/>
    <n v="55901"/>
    <x v="2"/>
    <s v="OFF-PA-10001970"/>
    <x v="1"/>
    <s v="Paper"/>
    <s v="Xerox 1881"/>
    <n v="36.840000000000003"/>
    <n v="8"/>
    <n v="0.2"/>
    <n v="4.79"/>
    <n v="2"/>
    <x v="11"/>
    <n v="3"/>
    <x v="11"/>
  </r>
  <r>
    <n v="5284"/>
    <s v="CA-2015-133424"/>
    <d v="2015-03-30T00:00:00"/>
    <d v="2015-04-04T00:00:00"/>
    <s v="Standard Class"/>
    <s v="Dl-13600"/>
    <s v="Dorris liebe"/>
    <s v="Corporate"/>
    <s v="United States"/>
    <s v="Seattle"/>
    <s v="Washington"/>
    <n v="98105"/>
    <x v="1"/>
    <s v="OFF-ST-10002957"/>
    <x v="1"/>
    <s v="Storage"/>
    <s v="Sterilite Show Offs Storage Containers"/>
    <n v="15.84"/>
    <n v="6"/>
    <n v="0.2"/>
    <n v="2.38"/>
    <n v="2"/>
    <x v="34"/>
    <n v="1"/>
    <x v="34"/>
  </r>
  <r>
    <n v="5285"/>
    <s v="CA-2015-133424"/>
    <d v="2015-03-30T00:00:00"/>
    <d v="2015-04-04T00:00:00"/>
    <s v="Standard Class"/>
    <s v="Dl-13600"/>
    <s v="Dorris liebe"/>
    <s v="Corporate"/>
    <s v="United States"/>
    <s v="Seattle"/>
    <s v="Washington"/>
    <n v="98105"/>
    <x v="1"/>
    <s v="OFF-LA-10002312"/>
    <x v="1"/>
    <s v="Labels"/>
    <s v="Avery 490"/>
    <n v="44.4"/>
    <n v="10"/>
    <n v="0.1"/>
    <n v="13.32"/>
    <n v="2"/>
    <x v="34"/>
    <n v="1"/>
    <x v="34"/>
  </r>
  <r>
    <n v="5286"/>
    <s v="CA-2018-105991"/>
    <d v="2018-05-05T00:00:00"/>
    <d v="2018-05-06T00:00:00"/>
    <s v="First Class"/>
    <s v="LH-17020"/>
    <s v="Lisa Hazard"/>
    <s v="Consumer"/>
    <s v="United States"/>
    <s v="Louisville"/>
    <s v="Colorado"/>
    <n v="80027"/>
    <x v="1"/>
    <s v="OFF-EN-10002600"/>
    <x v="1"/>
    <s v="Envelopes"/>
    <s v="Redi-Strip #10 Envelopes, 4 1/8 x 9 1/2"/>
    <n v="21.24"/>
    <n v="1"/>
    <n v="0"/>
    <n v="7.43"/>
    <n v="3"/>
    <x v="24"/>
    <n v="2"/>
    <x v="24"/>
  </r>
  <r>
    <n v="5287"/>
    <s v="CA-2018-105991"/>
    <d v="2018-05-05T00:00:00"/>
    <d v="2018-05-06T00:00:00"/>
    <s v="First Class"/>
    <s v="LH-17020"/>
    <s v="Lisa Hazard"/>
    <s v="Consumer"/>
    <s v="United States"/>
    <s v="Louisville"/>
    <s v="Colorado"/>
    <n v="80027"/>
    <x v="1"/>
    <s v="OFF-BI-10003274"/>
    <x v="1"/>
    <s v="Binders"/>
    <s v="Avery Durable Slant Ring Binders, No Labels"/>
    <n v="9.5519999999999996"/>
    <n v="4"/>
    <n v="0"/>
    <n v="3.25"/>
    <n v="3"/>
    <x v="24"/>
    <n v="2"/>
    <x v="24"/>
  </r>
  <r>
    <n v="5288"/>
    <s v="CA-2018-105991"/>
    <d v="2018-05-05T00:00:00"/>
    <d v="2018-05-06T00:00:00"/>
    <s v="First Class"/>
    <s v="LH-17020"/>
    <s v="Lisa Hazard"/>
    <s v="Consumer"/>
    <s v="United States"/>
    <s v="Louisville"/>
    <s v="Colorado"/>
    <n v="80027"/>
    <x v="1"/>
    <s v="FUR-BO-10004467"/>
    <x v="0"/>
    <s v="Bookcases"/>
    <s v="Bestar Classic Bookcase"/>
    <n v="89.991"/>
    <n v="5"/>
    <n v="0.1"/>
    <n v="5.4"/>
    <n v="3"/>
    <x v="24"/>
    <n v="2"/>
    <x v="24"/>
  </r>
  <r>
    <n v="5289"/>
    <s v="US-2018-136784"/>
    <d v="2018-04-30T00:00:00"/>
    <d v="2018-05-05T00:00:00"/>
    <s v="Standard Class"/>
    <s v="AD-10180"/>
    <s v="Alan Dominguez"/>
    <s v="Home Office"/>
    <s v="United States"/>
    <s v="San Francisco"/>
    <s v="California"/>
    <n v="94122"/>
    <x v="1"/>
    <s v="OFF-PA-10000675"/>
    <x v="1"/>
    <s v="Paper"/>
    <s v="Xerox 1919"/>
    <n v="163.96"/>
    <n v="9"/>
    <n v="0"/>
    <n v="31.15"/>
    <n v="1"/>
    <x v="4"/>
    <n v="2"/>
    <x v="4"/>
  </r>
  <r>
    <n v="5290"/>
    <s v="CA-2015-146283"/>
    <d v="2015-09-08T00:00:00"/>
    <d v="2015-09-15T00:00:00"/>
    <s v="Standard Class"/>
    <s v="KT-16465"/>
    <s v="Kean Takahito"/>
    <s v="Consumer"/>
    <s v="United States"/>
    <s v="Houston"/>
    <s v="Texas"/>
    <n v="77036"/>
    <x v="2"/>
    <s v="OFF-PA-10002259"/>
    <x v="1"/>
    <s v="Paper"/>
    <s v="Geographics Note Cards, Blank, White, 8 1/2&quot; x 11&quot;"/>
    <n v="17.904"/>
    <n v="8"/>
    <n v="0"/>
    <n v="5.19"/>
    <n v="3"/>
    <x v="30"/>
    <n v="3"/>
    <x v="30"/>
  </r>
  <r>
    <n v="5291"/>
    <s v="CA-2015-146283"/>
    <d v="2015-09-08T00:00:00"/>
    <d v="2015-09-15T00:00:00"/>
    <s v="Standard Class"/>
    <s v="KT-16465"/>
    <s v="Kean Takahito"/>
    <s v="Consumer"/>
    <s v="United States"/>
    <s v="Houston"/>
    <s v="Texas"/>
    <n v="77036"/>
    <x v="2"/>
    <s v="FUR-CH-10004287"/>
    <x v="0"/>
    <s v="Chairs"/>
    <s v="SAFCO Arco Folding Chair"/>
    <n v="966.7"/>
    <n v="7"/>
    <n v="0.3"/>
    <n v="-135.34"/>
    <n v="3"/>
    <x v="30"/>
    <n v="3"/>
    <x v="30"/>
  </r>
  <r>
    <n v="5292"/>
    <s v="CA-2015-146283"/>
    <d v="2015-09-08T00:00:00"/>
    <d v="2015-09-15T00:00:00"/>
    <s v="Standard Class"/>
    <s v="KT-16465"/>
    <s v="Kean Takahito"/>
    <s v="Consumer"/>
    <s v="United States"/>
    <s v="Houston"/>
    <s v="Texas"/>
    <n v="77036"/>
    <x v="2"/>
    <s v="OFF-PA-10000482"/>
    <x v="1"/>
    <s v="Paper"/>
    <s v="Snap-A-Way Black Print Carbonless Ruled Speed Letter, Triplicate"/>
    <n v="182.11199999999999"/>
    <n v="8"/>
    <n v="0.1"/>
    <n v="29.14"/>
    <n v="3"/>
    <x v="30"/>
    <n v="3"/>
    <x v="30"/>
  </r>
  <r>
    <n v="5293"/>
    <s v="CA-2018-151218"/>
    <d v="2018-06-20T00:00:00"/>
    <d v="2018-06-23T00:00:00"/>
    <s v="First Class"/>
    <s v="PJ-19015"/>
    <s v="Pauline Johnson"/>
    <s v="Consumer"/>
    <s v="United States"/>
    <s v="Miami"/>
    <s v="Florida"/>
    <n v="33180"/>
    <x v="0"/>
    <s v="OFF-ST-10004835"/>
    <x v="1"/>
    <s v="Storage"/>
    <s v="Plastic Stacking Crates &amp; Casters"/>
    <n v="4.4640000000000004"/>
    <n v="10"/>
    <n v="0"/>
    <n v="0.36"/>
    <n v="1"/>
    <x v="27"/>
    <n v="2"/>
    <x v="27"/>
  </r>
  <r>
    <n v="5294"/>
    <s v="CA-2016-111073"/>
    <d v="2016-12-26T00:00:00"/>
    <d v="2016-12-30T00:00:00"/>
    <s v="Standard Class"/>
    <s v="MC-18100"/>
    <s v="Mick Crebagga"/>
    <s v="Consumer"/>
    <s v="United States"/>
    <s v="Medina"/>
    <s v="Ohio"/>
    <n v="44256"/>
    <x v="3"/>
    <s v="FUR-TA-10004086"/>
    <x v="0"/>
    <s v="Tables"/>
    <s v="KI Adjustable-Height Table"/>
    <n v="51.588000000000001"/>
    <n v="4"/>
    <n v="0.1"/>
    <n v="8.77"/>
    <n v="1"/>
    <x v="14"/>
    <n v="4"/>
    <x v="14"/>
  </r>
  <r>
    <n v="5295"/>
    <s v="CA-2018-144883"/>
    <d v="2018-08-15T00:00:00"/>
    <d v="2018-08-19T00:00:00"/>
    <s v="Standard Class"/>
    <s v="BO-11350"/>
    <s v="Bill Overfelt"/>
    <s v="Corporate"/>
    <s v="United States"/>
    <s v="Roseville"/>
    <s v="Minnesota"/>
    <n v="55113"/>
    <x v="2"/>
    <s v="OFF-LA-10000305"/>
    <x v="1"/>
    <s v="Labels"/>
    <s v="Avery 495"/>
    <n v="50.4"/>
    <n v="10"/>
    <n v="0.2"/>
    <n v="4.03"/>
    <n v="1"/>
    <x v="43"/>
    <n v="3"/>
    <x v="43"/>
  </r>
  <r>
    <n v="5296"/>
    <s v="CA-2018-142174"/>
    <d v="2018-03-04T00:00:00"/>
    <d v="2018-03-09T00:00:00"/>
    <s v="Standard Class"/>
    <s v="DP-13000"/>
    <s v="Darren Powers"/>
    <s v="Consumer"/>
    <s v="United States"/>
    <s v="Houston"/>
    <s v="Texas"/>
    <n v="77041"/>
    <x v="2"/>
    <s v="OFF-PA-10000806"/>
    <x v="1"/>
    <s v="Paper"/>
    <s v="Xerox 1934"/>
    <n v="89.567999999999998"/>
    <n v="8"/>
    <n v="0"/>
    <n v="10.75"/>
    <n v="1"/>
    <x v="42"/>
    <n v="1"/>
    <x v="42"/>
  </r>
  <r>
    <n v="5297"/>
    <s v="CA-2018-108791"/>
    <d v="2018-07-27T00:00:00"/>
    <d v="2018-07-31T00:00:00"/>
    <s v="Standard Class"/>
    <s v="TM-21490"/>
    <s v="Tony Molinari"/>
    <s v="Consumer"/>
    <s v="United States"/>
    <s v="Yonkers"/>
    <s v="New York"/>
    <n v="10701"/>
    <x v="3"/>
    <s v="FUR-FU-10004018"/>
    <x v="0"/>
    <s v="Furnishings"/>
    <s v="Tensor Computer Mounted Lamp"/>
    <n v="14.89"/>
    <n v="1"/>
    <n v="0.2"/>
    <n v="2.68"/>
    <n v="2"/>
    <x v="10"/>
    <n v="3"/>
    <x v="10"/>
  </r>
  <r>
    <n v="5298"/>
    <s v="CA-2018-108791"/>
    <d v="2018-07-27T00:00:00"/>
    <d v="2018-07-31T00:00:00"/>
    <s v="Standard Class"/>
    <s v="TM-21490"/>
    <s v="Tony Molinari"/>
    <s v="Consumer"/>
    <s v="United States"/>
    <s v="Yonkers"/>
    <s v="New York"/>
    <n v="10701"/>
    <x v="3"/>
    <s v="TEC-PH-10002660"/>
    <x v="2"/>
    <s v="Phones"/>
    <s v="Nortel Networks T7316 E Nt8 B27"/>
    <n v="543.91999999999996"/>
    <n v="7"/>
    <n v="0"/>
    <n v="119.66"/>
    <n v="2"/>
    <x v="10"/>
    <n v="3"/>
    <x v="10"/>
  </r>
  <r>
    <n v="5299"/>
    <s v="CA-2017-106656"/>
    <d v="2017-09-23T00:00:00"/>
    <d v="2017-09-26T00:00:00"/>
    <s v="First Class"/>
    <s v="DV-13045"/>
    <s v="Darrin Van Huff"/>
    <s v="Corporate"/>
    <s v="United States"/>
    <s v="San Diego"/>
    <s v="California"/>
    <n v="92037"/>
    <x v="1"/>
    <s v="OFF-EN-10001509"/>
    <x v="1"/>
    <s v="Envelopes"/>
    <s v="Poly String Tie Envelopes"/>
    <n v="4.08"/>
    <n v="9"/>
    <n v="0.1"/>
    <n v="0.73"/>
    <n v="2"/>
    <x v="21"/>
    <n v="3"/>
    <x v="21"/>
  </r>
  <r>
    <n v="5300"/>
    <s v="CA-2017-106656"/>
    <d v="2017-09-23T00:00:00"/>
    <d v="2017-09-26T00:00:00"/>
    <s v="First Class"/>
    <s v="DV-13045"/>
    <s v="Darrin Van Huff"/>
    <s v="Corporate"/>
    <s v="United States"/>
    <s v="San Diego"/>
    <s v="California"/>
    <n v="92037"/>
    <x v="1"/>
    <s v="OFF-LA-10003148"/>
    <x v="1"/>
    <s v="Labels"/>
    <s v="Avery 51"/>
    <n v="18.899999999999999"/>
    <n v="9"/>
    <n v="0"/>
    <n v="3.78"/>
    <n v="2"/>
    <x v="21"/>
    <n v="3"/>
    <x v="21"/>
  </r>
  <r>
    <n v="5301"/>
    <s v="CA-2017-113831"/>
    <d v="2017-05-30T00:00:00"/>
    <d v="2017-06-03T00:00:00"/>
    <s v="Standard Class"/>
    <s v="AH-10690"/>
    <s v="Anna HÃ¤berlin"/>
    <s v="Corporate"/>
    <s v="United States"/>
    <s v="Springfield"/>
    <s v="Virginia"/>
    <n v="22153"/>
    <x v="0"/>
    <s v="FUR-TA-10002645"/>
    <x v="0"/>
    <s v="Tables"/>
    <s v="Hon Rectangular Conference Tables"/>
    <n v="2275.5"/>
    <n v="6"/>
    <n v="0.2"/>
    <n v="113.78"/>
    <n v="3"/>
    <x v="35"/>
    <n v="2"/>
    <x v="35"/>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n v="1979.7"/>
    <n v="8"/>
    <n v="0.2"/>
    <n v="673.1"/>
    <n v="3"/>
    <x v="35"/>
    <n v="2"/>
    <x v="35"/>
  </r>
  <r>
    <n v="5303"/>
    <s v="CA-2017-113831"/>
    <d v="2017-05-30T00:00:00"/>
    <d v="2017-06-03T00:00:00"/>
    <s v="Standard Class"/>
    <s v="AH-10690"/>
    <s v="Anna HÃ¤berlin"/>
    <s v="Corporate"/>
    <s v="United States"/>
    <s v="Springfield"/>
    <s v="Virginia"/>
    <n v="22153"/>
    <x v="0"/>
    <s v="OFF-LA-10001297"/>
    <x v="1"/>
    <s v="Labels"/>
    <s v="Avery 473"/>
    <n v="62.1"/>
    <n v="6"/>
    <n v="0"/>
    <n v="14.28"/>
    <n v="3"/>
    <x v="35"/>
    <n v="2"/>
    <x v="35"/>
  </r>
  <r>
    <n v="5304"/>
    <s v="US-2015-139500"/>
    <d v="2015-11-16T00:00:00"/>
    <d v="2015-11-20T00:00:00"/>
    <s v="Standard Class"/>
    <s v="AB-10165"/>
    <s v="Alan Barnes"/>
    <s v="Consumer"/>
    <s v="United States"/>
    <s v="Decatur"/>
    <s v="Illinois"/>
    <n v="62521"/>
    <x v="2"/>
    <s v="FUR-CH-10002017"/>
    <x v="0"/>
    <s v="Chairs"/>
    <s v="SAFCO Optional Arm Kit for Workspace Cribbage Stacking Chair"/>
    <n v="37.295999999999999"/>
    <n v="7"/>
    <n v="0"/>
    <n v="8.58"/>
    <n v="1"/>
    <x v="7"/>
    <n v="4"/>
    <x v="7"/>
  </r>
  <r>
    <n v="5305"/>
    <s v="US-2015-166310"/>
    <d v="2015-09-21T00:00:00"/>
    <d v="2015-09-23T00:00:00"/>
    <s v="First Class"/>
    <s v="JS-15940"/>
    <s v="Joni Sundaresam"/>
    <s v="Home Office"/>
    <s v="United States"/>
    <s v="Garland"/>
    <s v="Texas"/>
    <n v="75043"/>
    <x v="2"/>
    <s v="FUR-FU-10001546"/>
    <x v="0"/>
    <s v="Furnishings"/>
    <s v="Dana Swing-Arm Lamps"/>
    <n v="8.5440000000000005"/>
    <n v="7"/>
    <n v="0.1"/>
    <n v="2.2200000000000002"/>
    <n v="1"/>
    <x v="30"/>
    <n v="3"/>
    <x v="30"/>
  </r>
  <r>
    <n v="5306"/>
    <s v="US-2017-168410"/>
    <d v="2017-02-21T00:00:00"/>
    <d v="2017-02-26T00:00:00"/>
    <s v="Standard Class"/>
    <s v="BV-11245"/>
    <s v="Benjamin Venier"/>
    <s v="Corporate"/>
    <s v="United States"/>
    <s v="Oceanside"/>
    <s v="New York"/>
    <n v="11572"/>
    <x v="3"/>
    <s v="FUR-FU-10000629"/>
    <x v="0"/>
    <s v="Furnishings"/>
    <s v="9-3/4 Diameter Round Wall Clock"/>
    <n v="68.95"/>
    <n v="10"/>
    <n v="0"/>
    <n v="20"/>
    <n v="3"/>
    <x v="47"/>
    <n v="1"/>
    <x v="47"/>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n v="296.37"/>
    <n v="4"/>
    <n v="0.2"/>
    <n v="29.64"/>
    <n v="3"/>
    <x v="47"/>
    <n v="1"/>
    <x v="47"/>
  </r>
  <r>
    <n v="5308"/>
    <s v="US-2017-168410"/>
    <d v="2017-02-21T00:00:00"/>
    <d v="2017-02-26T00:00:00"/>
    <s v="Standard Class"/>
    <s v="BV-11245"/>
    <s v="Benjamin Venier"/>
    <s v="Corporate"/>
    <s v="United States"/>
    <s v="Oceanside"/>
    <s v="New York"/>
    <n v="11572"/>
    <x v="3"/>
    <s v="TEC-PH-10002583"/>
    <x v="2"/>
    <s v="Phones"/>
    <s v="iOttie HLCRIO102 Car Mount"/>
    <n v="39.979999999999997"/>
    <n v="7"/>
    <n v="0"/>
    <n v="12.39"/>
    <n v="3"/>
    <x v="47"/>
    <n v="1"/>
    <x v="47"/>
  </r>
  <r>
    <n v="5309"/>
    <s v="CA-2018-131254"/>
    <d v="2018-11-19T00:00:00"/>
    <d v="2018-11-21T00:00:00"/>
    <s v="First Class"/>
    <s v="NC-18415"/>
    <s v="Nathan Cano"/>
    <s v="Consumer"/>
    <s v="United States"/>
    <s v="Houston"/>
    <s v="Texas"/>
    <n v="77095"/>
    <x v="2"/>
    <s v="FUR-CH-10003774"/>
    <x v="0"/>
    <s v="Chairs"/>
    <s v="Global Wood Trimmed Manager's Task Chair, Khaki"/>
    <n v="191.05799999999999"/>
    <n v="5"/>
    <n v="0"/>
    <n v="63.05"/>
    <n v="3"/>
    <x v="23"/>
    <n v="4"/>
    <x v="23"/>
  </r>
  <r>
    <n v="5310"/>
    <s v="CA-2018-131254"/>
    <d v="2018-11-19T00:00:00"/>
    <d v="2018-11-21T00:00:00"/>
    <s v="First Class"/>
    <s v="NC-18415"/>
    <s v="Nathan Cano"/>
    <s v="Consumer"/>
    <s v="United States"/>
    <s v="Houston"/>
    <s v="Texas"/>
    <n v="77095"/>
    <x v="2"/>
    <s v="OFF-AR-10003876"/>
    <x v="1"/>
    <s v="Art"/>
    <s v="Avery Hi-Liter GlideStik Fluorescent Highlighter, Yellow Ink"/>
    <n v="13.04"/>
    <n v="7"/>
    <n v="0.1"/>
    <n v="3.91"/>
    <n v="3"/>
    <x v="23"/>
    <n v="4"/>
    <x v="23"/>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n v="1525.1880000000001"/>
    <n v="10"/>
    <n v="0.3"/>
    <n v="-472.81"/>
    <n v="3"/>
    <x v="23"/>
    <n v="4"/>
    <x v="23"/>
  </r>
  <r>
    <n v="5312"/>
    <s v="CA-2017-123414"/>
    <d v="2017-08-21T00:00:00"/>
    <d v="2017-08-27T00:00:00"/>
    <s v="Standard Class"/>
    <s v="SU-20665"/>
    <s v="Stephanie Ulpright"/>
    <s v="Home Office"/>
    <s v="United States"/>
    <s v="Greenville"/>
    <s v="North Carolina"/>
    <n v="27834"/>
    <x v="0"/>
    <s v="OFF-LA-10004559"/>
    <x v="1"/>
    <s v="Labels"/>
    <s v="Avery 49"/>
    <n v="9.2159999999999993"/>
    <n v="7"/>
    <n v="0"/>
    <n v="1.84"/>
    <n v="2"/>
    <x v="28"/>
    <n v="3"/>
    <x v="28"/>
  </r>
  <r>
    <n v="5313"/>
    <s v="CA-2017-123414"/>
    <d v="2017-08-21T00:00:00"/>
    <d v="2017-08-27T00:00:00"/>
    <s v="Standard Class"/>
    <s v="SU-20665"/>
    <s v="Stephanie Ulpright"/>
    <s v="Home Office"/>
    <s v="United States"/>
    <s v="Greenville"/>
    <s v="North Carolina"/>
    <n v="27834"/>
    <x v="0"/>
    <s v="OFF-SU-10002573"/>
    <x v="1"/>
    <s v="Supplies"/>
    <s v="Acme 10&quot; Easy Grip Assistive Scissors"/>
    <n v="28.047999999999998"/>
    <n v="4"/>
    <n v="0.1"/>
    <n v="8.98"/>
    <n v="2"/>
    <x v="28"/>
    <n v="3"/>
    <x v="28"/>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n v="7"/>
    <n v="0"/>
    <n v="8.44"/>
    <n v="2"/>
    <x v="4"/>
    <n v="2"/>
    <x v="4"/>
  </r>
  <r>
    <n v="5315"/>
    <s v="CA-2018-137876"/>
    <d v="2018-04-30T00:00:00"/>
    <d v="2018-05-05T00:00:00"/>
    <s v="Standard Class"/>
    <s v="DJ-13510"/>
    <s v="Don Jones"/>
    <s v="Corporate"/>
    <s v="United States"/>
    <s v="San Francisco"/>
    <s v="California"/>
    <n v="94110"/>
    <x v="1"/>
    <s v="OFF-EN-10001219"/>
    <x v="1"/>
    <s v="Envelopes"/>
    <s v="#10- 4 1/8&quot; x 9 1/2&quot; Security-Tint Envelopes"/>
    <n v="30.56"/>
    <n v="1"/>
    <n v="0.1"/>
    <n v="1.53"/>
    <n v="2"/>
    <x v="4"/>
    <n v="2"/>
    <x v="4"/>
  </r>
  <r>
    <n v="5316"/>
    <s v="CA-2017-154060"/>
    <d v="2017-05-02T00:00:00"/>
    <d v="2017-05-08T00:00:00"/>
    <s v="Standard Class"/>
    <s v="DL-12865"/>
    <s v="Dan Lawera"/>
    <s v="Consumer"/>
    <s v="United States"/>
    <s v="Greensboro"/>
    <s v="North Carolina"/>
    <n v="27405"/>
    <x v="0"/>
    <s v="FUR-CH-10002304"/>
    <x v="0"/>
    <s v="Chairs"/>
    <s v="Global Stack Chair without Arms, Black"/>
    <n v="187.05600000000001"/>
    <n v="6"/>
    <n v="0.3"/>
    <n v="-63.6"/>
    <n v="1"/>
    <x v="35"/>
    <n v="2"/>
    <x v="35"/>
  </r>
  <r>
    <n v="5317"/>
    <s v="US-2018-162558"/>
    <d v="2018-10-02T00:00:00"/>
    <d v="2018-10-05T00:00:00"/>
    <s v="First Class"/>
    <s v="Dp-13240"/>
    <s v="Dean percer"/>
    <s v="Home Office"/>
    <s v="United States"/>
    <s v="Knoxville"/>
    <s v="Tennessee"/>
    <n v="37918"/>
    <x v="0"/>
    <s v="FUR-FU-10002364"/>
    <x v="0"/>
    <s v="Furnishings"/>
    <s v="Eldon Expressions Wood Desk Accessories, Oak"/>
    <n v="11.808"/>
    <n v="9"/>
    <n v="0"/>
    <n v="1.65"/>
    <n v="7"/>
    <x v="13"/>
    <n v="4"/>
    <x v="13"/>
  </r>
  <r>
    <n v="5318"/>
    <s v="US-2018-162558"/>
    <d v="2018-10-02T00:00:00"/>
    <d v="2018-10-05T00:00:00"/>
    <s v="First Class"/>
    <s v="Dp-13240"/>
    <s v="Dean percer"/>
    <s v="Home Office"/>
    <s v="United States"/>
    <s v="Knoxville"/>
    <s v="Tennessee"/>
    <n v="37918"/>
    <x v="0"/>
    <s v="FUR-FU-10004864"/>
    <x v="0"/>
    <s v="Furnishings"/>
    <s v="Eldon 500 Class Desk Accessories"/>
    <n v="9.6560000000000006"/>
    <n v="2"/>
    <n v="0"/>
    <n v="1.45"/>
    <n v="7"/>
    <x v="13"/>
    <n v="4"/>
    <x v="13"/>
  </r>
  <r>
    <n v="5319"/>
    <s v="US-2018-162558"/>
    <d v="2018-10-02T00:00:00"/>
    <d v="2018-10-05T00:00:00"/>
    <s v="First Class"/>
    <s v="Dp-13240"/>
    <s v="Dean percer"/>
    <s v="Home Office"/>
    <s v="United States"/>
    <s v="Knoxville"/>
    <s v="Tennessee"/>
    <n v="37918"/>
    <x v="0"/>
    <s v="OFF-PA-10003172"/>
    <x v="1"/>
    <s v="Paper"/>
    <s v="Xerox 1996"/>
    <n v="20.736000000000001"/>
    <n v="6"/>
    <n v="0"/>
    <n v="4.7699999999999996"/>
    <n v="7"/>
    <x v="13"/>
    <n v="4"/>
    <x v="13"/>
  </r>
  <r>
    <n v="5320"/>
    <s v="US-2018-162558"/>
    <d v="2018-10-02T00:00:00"/>
    <d v="2018-10-05T00:00:00"/>
    <s v="First Class"/>
    <s v="Dp-13240"/>
    <s v="Dean percer"/>
    <s v="Home Office"/>
    <s v="United States"/>
    <s v="Knoxville"/>
    <s v="Tennessee"/>
    <n v="37918"/>
    <x v="0"/>
    <s v="OFF-BI-10000977"/>
    <x v="1"/>
    <s v="Binders"/>
    <s v="Ibico Plastic Spiral Binding Combs"/>
    <n v="27.36"/>
    <n v="6"/>
    <n v="0"/>
    <n v="2.46"/>
    <n v="7"/>
    <x v="13"/>
    <n v="4"/>
    <x v="13"/>
  </r>
  <r>
    <n v="5321"/>
    <s v="US-2018-162558"/>
    <d v="2018-10-02T00:00:00"/>
    <d v="2018-10-05T00:00:00"/>
    <s v="First Class"/>
    <s v="Dp-13240"/>
    <s v="Dean percer"/>
    <s v="Home Office"/>
    <s v="United States"/>
    <s v="Knoxville"/>
    <s v="Tennessee"/>
    <n v="37918"/>
    <x v="0"/>
    <s v="FUR-TA-10000198"/>
    <x v="0"/>
    <s v="Tables"/>
    <s v="Chromcraft Bull-Nose Wood Oval Conference Tables &amp; Bases"/>
    <n v="2314.116"/>
    <n v="4"/>
    <n v="0.2"/>
    <n v="161.99"/>
    <n v="7"/>
    <x v="13"/>
    <n v="4"/>
    <x v="13"/>
  </r>
  <r>
    <n v="5322"/>
    <s v="US-2018-162558"/>
    <d v="2018-10-02T00:00:00"/>
    <d v="2018-10-05T00:00:00"/>
    <s v="First Class"/>
    <s v="Dp-13240"/>
    <s v="Dean percer"/>
    <s v="Home Office"/>
    <s v="United States"/>
    <s v="Knoxville"/>
    <s v="Tennessee"/>
    <n v="37918"/>
    <x v="0"/>
    <s v="OFF-BI-10003984"/>
    <x v="1"/>
    <s v="Binders"/>
    <s v="Lock-Up Easel 'Spel-Binder'"/>
    <n v="34.235999999999997"/>
    <n v="1"/>
    <n v="0"/>
    <n v="1.71"/>
    <n v="7"/>
    <x v="13"/>
    <n v="4"/>
    <x v="13"/>
  </r>
  <r>
    <n v="5323"/>
    <s v="US-2018-162558"/>
    <d v="2018-10-02T00:00:00"/>
    <d v="2018-10-05T00:00:00"/>
    <s v="First Class"/>
    <s v="Dp-13240"/>
    <s v="Dean percer"/>
    <s v="Home Office"/>
    <s v="United States"/>
    <s v="Knoxville"/>
    <s v="Tennessee"/>
    <n v="37918"/>
    <x v="0"/>
    <s v="FUR-FU-10003691"/>
    <x v="0"/>
    <s v="Furnishings"/>
    <s v="Eldon Image Series Desk Accessories, Ebony"/>
    <n v="19.760000000000002"/>
    <n v="2"/>
    <n v="0.1"/>
    <n v="1.98"/>
    <n v="7"/>
    <x v="13"/>
    <n v="4"/>
    <x v="13"/>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n v="15.96"/>
    <n v="9"/>
    <n v="0.3"/>
    <n v="-4.47"/>
    <n v="1"/>
    <x v="15"/>
    <n v="3"/>
    <x v="15"/>
  </r>
  <r>
    <n v="5325"/>
    <s v="CA-2016-119508"/>
    <d v="2016-12-04T00:00:00"/>
    <d v="2016-12-09T00:00:00"/>
    <s v="Standard Class"/>
    <s v="TZ-21580"/>
    <s v="Tracy Zic"/>
    <s v="Consumer"/>
    <s v="United States"/>
    <s v="Lakewood"/>
    <s v="California"/>
    <n v="90712"/>
    <x v="1"/>
    <s v="OFF-AR-10003723"/>
    <x v="1"/>
    <s v="Art"/>
    <s v="Avery Hi-Liter Fluorescent Desk Style Markers"/>
    <n v="16.899999999999999"/>
    <n v="8"/>
    <n v="0"/>
    <n v="5.07"/>
    <n v="2"/>
    <x v="14"/>
    <n v="4"/>
    <x v="14"/>
  </r>
  <r>
    <n v="5326"/>
    <s v="CA-2016-119508"/>
    <d v="2016-12-04T00:00:00"/>
    <d v="2016-12-09T00:00:00"/>
    <s v="Standard Class"/>
    <s v="TZ-21580"/>
    <s v="Tracy Zic"/>
    <s v="Consumer"/>
    <s v="United States"/>
    <s v="Lakewood"/>
    <s v="California"/>
    <n v="90712"/>
    <x v="1"/>
    <s v="FUR-FU-10004270"/>
    <x v="0"/>
    <s v="Furnishings"/>
    <s v="Eldon Image Series Desk Accessories, Burgundy"/>
    <n v="25.08"/>
    <n v="3"/>
    <n v="0.3"/>
    <n v="-4.7699999999999996"/>
    <n v="2"/>
    <x v="14"/>
    <n v="4"/>
    <x v="14"/>
  </r>
  <r>
    <n v="5327"/>
    <s v="CA-2016-152681"/>
    <d v="2016-01-17T00:00:00"/>
    <d v="2016-01-22T00:00:00"/>
    <s v="Standard Class"/>
    <s v="SC-20260"/>
    <s v="Scott Cohen"/>
    <s v="Corporate"/>
    <s v="United States"/>
    <s v="Lawrence"/>
    <s v="Massachusetts"/>
    <n v="1841"/>
    <x v="3"/>
    <s v="OFF-AR-10003183"/>
    <x v="1"/>
    <s v="Art"/>
    <s v="Avery Fluorescent Highlighter Four-Color Set"/>
    <n v="6.68"/>
    <n v="1"/>
    <n v="0.2"/>
    <n v="1.67"/>
    <n v="1"/>
    <x v="26"/>
    <n v="1"/>
    <x v="26"/>
  </r>
  <r>
    <n v="5328"/>
    <s v="CA-2015-130813"/>
    <d v="2015-01-06T00:00:00"/>
    <d v="2015-01-08T00:00:00"/>
    <s v="Second Class"/>
    <s v="LS-17230"/>
    <s v="Lycoris Saunders"/>
    <s v="Consumer"/>
    <s v="United States"/>
    <s v="Los Angeles"/>
    <s v="California"/>
    <n v="90049"/>
    <x v="1"/>
    <s v="OFF-PA-10002005"/>
    <x v="1"/>
    <s v="Paper"/>
    <s v="Xerox 225"/>
    <n v="19.440000000000001"/>
    <n v="10"/>
    <n v="0"/>
    <n v="5.44"/>
    <n v="1"/>
    <x v="46"/>
    <n v="1"/>
    <x v="46"/>
  </r>
  <r>
    <n v="5329"/>
    <s v="CA-2016-120320"/>
    <d v="2016-03-05T00:00:00"/>
    <d v="2016-03-09T00:00:00"/>
    <s v="Standard Class"/>
    <s v="MV-18190"/>
    <s v="Mike Vittorini"/>
    <s v="Consumer"/>
    <s v="United States"/>
    <s v="Houston"/>
    <s v="Texas"/>
    <n v="77036"/>
    <x v="2"/>
    <s v="TEC-PH-10000149"/>
    <x v="2"/>
    <s v="Phones"/>
    <s v="Cisco SPA525G2 IP Phone - Wireless"/>
    <n v="31.92"/>
    <n v="8"/>
    <n v="0.1"/>
    <n v="5.1100000000000003"/>
    <n v="1"/>
    <x v="29"/>
    <n v="1"/>
    <x v="29"/>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n v="33.567999999999998"/>
    <n v="7"/>
    <n v="0.3"/>
    <n v="-7.38"/>
    <n v="1"/>
    <x v="5"/>
    <n v="4"/>
    <x v="5"/>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n v="63.94"/>
    <n v="8"/>
    <n v="0.1"/>
    <n v="16.62"/>
    <n v="3"/>
    <x v="21"/>
    <n v="3"/>
    <x v="21"/>
  </r>
  <r>
    <n v="5332"/>
    <s v="CA-2017-123120"/>
    <d v="2017-09-04T00:00:00"/>
    <d v="2017-09-08T00:00:00"/>
    <s v="Standard Class"/>
    <s v="CV-12295"/>
    <s v="Christina VanderZanden"/>
    <s v="Consumer"/>
    <s v="United States"/>
    <s v="New York City"/>
    <s v="New York"/>
    <n v="10011"/>
    <x v="3"/>
    <s v="OFF-BI-10001460"/>
    <x v="1"/>
    <s v="Binders"/>
    <s v="Plastic Binding Combs"/>
    <n v="60.6"/>
    <n v="9"/>
    <n v="0.2"/>
    <n v="9.6999999999999993"/>
    <n v="3"/>
    <x v="21"/>
    <n v="3"/>
    <x v="21"/>
  </r>
  <r>
    <n v="5333"/>
    <s v="CA-2017-123120"/>
    <d v="2017-09-04T00:00:00"/>
    <d v="2017-09-08T00:00:00"/>
    <s v="Standard Class"/>
    <s v="CV-12295"/>
    <s v="Christina VanderZanden"/>
    <s v="Consumer"/>
    <s v="United States"/>
    <s v="New York City"/>
    <s v="New York"/>
    <n v="10011"/>
    <x v="3"/>
    <s v="OFF-SU-10002503"/>
    <x v="1"/>
    <s v="Supplies"/>
    <s v="Acme Preferred Stainless Steel Scissors"/>
    <n v="22.72"/>
    <n v="6"/>
    <n v="0.3"/>
    <n v="-2.73"/>
    <n v="3"/>
    <x v="21"/>
    <n v="3"/>
    <x v="21"/>
  </r>
  <r>
    <n v="5334"/>
    <s v="CA-2015-103331"/>
    <d v="2015-08-26T00:00:00"/>
    <d v="2015-09-01T00:00:00"/>
    <s v="Standard Class"/>
    <s v="KB-16315"/>
    <s v="Karl Braun"/>
    <s v="Consumer"/>
    <s v="United States"/>
    <s v="Newark"/>
    <s v="Delaware"/>
    <n v="19711"/>
    <x v="3"/>
    <s v="FUR-FU-10001731"/>
    <x v="0"/>
    <s v="Furnishings"/>
    <s v="Acrylic Self-Standing Desk Frames"/>
    <n v="10.68"/>
    <n v="9"/>
    <n v="0.3"/>
    <n v="-2.88"/>
    <n v="3"/>
    <x v="9"/>
    <n v="3"/>
    <x v="9"/>
  </r>
  <r>
    <n v="5335"/>
    <s v="CA-2015-103331"/>
    <d v="2015-08-26T00:00:00"/>
    <d v="2015-09-01T00:00:00"/>
    <s v="Standard Class"/>
    <s v="KB-16315"/>
    <s v="Karl Braun"/>
    <s v="Consumer"/>
    <s v="United States"/>
    <s v="Newark"/>
    <s v="Delaware"/>
    <n v="19711"/>
    <x v="3"/>
    <s v="OFF-PA-10002160"/>
    <x v="1"/>
    <s v="Paper"/>
    <s v="Xerox 1978"/>
    <n v="17.34"/>
    <n v="5"/>
    <n v="0.3"/>
    <n v="-5.55"/>
    <n v="3"/>
    <x v="9"/>
    <n v="3"/>
    <x v="9"/>
  </r>
  <r>
    <n v="5336"/>
    <s v="CA-2015-103331"/>
    <d v="2015-08-26T00:00:00"/>
    <d v="2015-09-01T00:00:00"/>
    <s v="Standard Class"/>
    <s v="KB-16315"/>
    <s v="Karl Braun"/>
    <s v="Consumer"/>
    <s v="United States"/>
    <s v="Newark"/>
    <s v="Delaware"/>
    <n v="19711"/>
    <x v="3"/>
    <s v="OFF-PA-10002659"/>
    <x v="1"/>
    <s v="Paper"/>
    <s v="Avoid Verbal Orders Carbonless Minifold Book"/>
    <n v="3.38"/>
    <n v="8"/>
    <n v="0"/>
    <n v="1.01"/>
    <n v="3"/>
    <x v="9"/>
    <n v="3"/>
    <x v="9"/>
  </r>
  <r>
    <n v="5337"/>
    <s v="CA-2016-169278"/>
    <d v="2016-05-21T00:00:00"/>
    <d v="2016-05-25T00:00:00"/>
    <s v="Standard Class"/>
    <s v="ME-18010"/>
    <s v="Michelle Ellison"/>
    <s v="Corporate"/>
    <s v="United States"/>
    <s v="Seattle"/>
    <s v="Washington"/>
    <n v="98105"/>
    <x v="1"/>
    <s v="OFF-BI-10001636"/>
    <x v="1"/>
    <s v="Binders"/>
    <s v="Ibico Plastic and Wire Spiral Binding Combs"/>
    <n v="26.975999999999999"/>
    <n v="1"/>
    <n v="0"/>
    <n v="3.51"/>
    <n v="1"/>
    <x v="33"/>
    <n v="2"/>
    <x v="33"/>
  </r>
  <r>
    <n v="5338"/>
    <s v="CA-2018-111577"/>
    <d v="2018-10-16T00:00:00"/>
    <d v="2018-10-21T00:00:00"/>
    <s v="Standard Class"/>
    <s v="AJ-10780"/>
    <s v="Anthony Jacobs"/>
    <s v="Corporate"/>
    <s v="United States"/>
    <s v="Scottsdale"/>
    <s v="Arizona"/>
    <n v="85254"/>
    <x v="1"/>
    <s v="OFF-PA-10000062"/>
    <x v="1"/>
    <s v="Paper"/>
    <s v="Green Bar Computer Printout Paper"/>
    <n v="307.77600000000001"/>
    <n v="7"/>
    <n v="0.2"/>
    <n v="67.709999999999994"/>
    <n v="1"/>
    <x v="13"/>
    <n v="4"/>
    <x v="13"/>
  </r>
  <r>
    <n v="5339"/>
    <s v="CA-2016-146486"/>
    <d v="2016-11-09T00:00:00"/>
    <d v="2016-11-14T00:00:00"/>
    <s v="Second Class"/>
    <s v="DV-13465"/>
    <s v="Dianna Vittorini"/>
    <s v="Consumer"/>
    <s v="United States"/>
    <s v="Oceanside"/>
    <s v="New York"/>
    <n v="11572"/>
    <x v="3"/>
    <s v="OFF-ST-10002554"/>
    <x v="1"/>
    <s v="Storage"/>
    <s v="Tennsco Industrial Shelving"/>
    <n v="244.55"/>
    <n v="2"/>
    <n v="0.3"/>
    <n v="-48.91"/>
    <n v="4"/>
    <x v="6"/>
    <n v="4"/>
    <x v="6"/>
  </r>
  <r>
    <n v="5340"/>
    <s v="CA-2016-146486"/>
    <d v="2016-11-09T00:00:00"/>
    <d v="2016-11-14T00:00:00"/>
    <s v="Second Class"/>
    <s v="DV-13465"/>
    <s v="Dianna Vittorini"/>
    <s v="Consumer"/>
    <s v="United States"/>
    <s v="Oceanside"/>
    <s v="New York"/>
    <n v="11572"/>
    <x v="3"/>
    <s v="OFF-EN-10001509"/>
    <x v="1"/>
    <s v="Envelopes"/>
    <s v="Poly String Tie Envelopes"/>
    <n v="12.24"/>
    <n v="2"/>
    <n v="0.2"/>
    <n v="3.18"/>
    <n v="4"/>
    <x v="6"/>
    <n v="4"/>
    <x v="6"/>
  </r>
  <r>
    <n v="5341"/>
    <s v="CA-2016-146486"/>
    <d v="2016-11-09T00:00:00"/>
    <d v="2016-11-14T00:00:00"/>
    <s v="Second Class"/>
    <s v="DV-13465"/>
    <s v="Dianna Vittorini"/>
    <s v="Consumer"/>
    <s v="United States"/>
    <s v="Oceanside"/>
    <s v="New York"/>
    <n v="11572"/>
    <x v="3"/>
    <s v="TEC-AC-10002018"/>
    <x v="2"/>
    <s v="Accessories"/>
    <s v="AmazonBasics 3-Button USB Wired Mouse"/>
    <n v="13.98"/>
    <n v="4"/>
    <n v="0.1"/>
    <n v="0.98"/>
    <n v="4"/>
    <x v="6"/>
    <n v="4"/>
    <x v="6"/>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n v="899.95"/>
    <n v="2"/>
    <n v="0.1"/>
    <n v="287.98"/>
    <n v="4"/>
    <x v="6"/>
    <n v="4"/>
    <x v="6"/>
  </r>
  <r>
    <n v="5343"/>
    <s v="US-2015-168501"/>
    <d v="2015-11-21T00:00:00"/>
    <d v="2015-11-27T00:00:00"/>
    <s v="Standard Class"/>
    <s v="JK-15325"/>
    <s v="Jason Klamczynski"/>
    <s v="Corporate"/>
    <s v="United States"/>
    <s v="Dallas"/>
    <s v="Texas"/>
    <n v="75220"/>
    <x v="2"/>
    <s v="OFF-EN-10001509"/>
    <x v="1"/>
    <s v="Envelopes"/>
    <s v="Poly String Tie Envelopes"/>
    <n v="1.6319999999999999"/>
    <n v="1"/>
    <n v="0"/>
    <n v="0.16"/>
    <n v="2"/>
    <x v="7"/>
    <n v="4"/>
    <x v="7"/>
  </r>
  <r>
    <n v="5344"/>
    <s v="US-2015-168501"/>
    <d v="2015-11-21T00:00:00"/>
    <d v="2015-11-27T00:00:00"/>
    <s v="Standard Class"/>
    <s v="JK-15325"/>
    <s v="Jason Klamczynski"/>
    <s v="Corporate"/>
    <s v="United States"/>
    <s v="Dallas"/>
    <s v="Texas"/>
    <n v="75220"/>
    <x v="2"/>
    <s v="TEC-PH-10004922"/>
    <x v="2"/>
    <s v="Phones"/>
    <s v="RCA Visys Integrated PBX 8-Line Router"/>
    <n v="267.95999999999998"/>
    <n v="5"/>
    <n v="0"/>
    <n v="85.75"/>
    <n v="2"/>
    <x v="7"/>
    <n v="4"/>
    <x v="7"/>
  </r>
  <r>
    <n v="5345"/>
    <s v="CA-2016-112053"/>
    <d v="2016-10-11T00:00:00"/>
    <d v="2016-10-13T00:00:00"/>
    <s v="Second Class"/>
    <s v="SH-20395"/>
    <s v="Shahid Hopkins"/>
    <s v="Consumer"/>
    <s v="United States"/>
    <s v="Rochester"/>
    <s v="New York"/>
    <n v="14609"/>
    <x v="3"/>
    <s v="TEC-AC-10002550"/>
    <x v="2"/>
    <s v="Accessories"/>
    <s v="Memorex 25GB 6X Branded Blu-Ray Recordable Disc, 30/Pack"/>
    <n v="31.95"/>
    <n v="1"/>
    <n v="0.3"/>
    <n v="-10.86"/>
    <n v="1"/>
    <x v="2"/>
    <n v="4"/>
    <x v="2"/>
  </r>
  <r>
    <n v="5346"/>
    <s v="CA-2018-108539"/>
    <d v="2018-03-21T00:00:00"/>
    <d v="2018-03-23T00:00:00"/>
    <s v="Second Class"/>
    <s v="SC-20725"/>
    <s v="Steven Cartwright"/>
    <s v="Consumer"/>
    <s v="United States"/>
    <s v="Los Angeles"/>
    <s v="California"/>
    <n v="90045"/>
    <x v="1"/>
    <s v="OFF-ST-10003208"/>
    <x v="1"/>
    <s v="Storage"/>
    <s v="Adjustable Depth Letter/Legal Cart"/>
    <n v="725.84"/>
    <n v="9"/>
    <n v="0.2"/>
    <n v="246.79"/>
    <n v="3"/>
    <x v="42"/>
    <n v="1"/>
    <x v="42"/>
  </r>
  <r>
    <n v="5347"/>
    <s v="CA-2018-108539"/>
    <d v="2018-03-21T00:00:00"/>
    <d v="2018-03-23T00:00:00"/>
    <s v="Second Class"/>
    <s v="SC-20725"/>
    <s v="Steven Cartwright"/>
    <s v="Consumer"/>
    <s v="United States"/>
    <s v="Los Angeles"/>
    <s v="California"/>
    <n v="90045"/>
    <x v="1"/>
    <s v="OFF-BI-10003981"/>
    <x v="1"/>
    <s v="Binders"/>
    <s v="Avery Durable Plastic 1&quot; Binders"/>
    <n v="10.896000000000001"/>
    <n v="10"/>
    <n v="0.1"/>
    <n v="3.38"/>
    <n v="3"/>
    <x v="42"/>
    <n v="1"/>
    <x v="42"/>
  </r>
  <r>
    <n v="5348"/>
    <s v="CA-2018-108539"/>
    <d v="2018-03-21T00:00:00"/>
    <d v="2018-03-23T00:00:00"/>
    <s v="Second Class"/>
    <s v="SC-20725"/>
    <s v="Steven Cartwright"/>
    <s v="Consumer"/>
    <s v="United States"/>
    <s v="Los Angeles"/>
    <s v="California"/>
    <n v="90045"/>
    <x v="1"/>
    <s v="OFF-BI-10001031"/>
    <x v="1"/>
    <s v="Binders"/>
    <s v="Pressboard Data Binders by Wilson Jones"/>
    <n v="8.5440000000000005"/>
    <n v="9"/>
    <n v="0"/>
    <n v="1.03"/>
    <n v="3"/>
    <x v="42"/>
    <n v="1"/>
    <x v="42"/>
  </r>
  <r>
    <n v="5349"/>
    <s v="CA-2016-149811"/>
    <d v="2016-01-04T00:00:00"/>
    <d v="2016-01-10T00:00:00"/>
    <s v="Standard Class"/>
    <s v="CS-12250"/>
    <s v="Chris Selesnick"/>
    <s v="Corporate"/>
    <s v="United States"/>
    <s v="Woodbury"/>
    <s v="Minnesota"/>
    <n v="55125"/>
    <x v="2"/>
    <s v="OFF-BI-10003676"/>
    <x v="1"/>
    <s v="Binders"/>
    <s v="GBC Standard Recycled Report Covers, Clear Plastic Sheets"/>
    <n v="32.340000000000003"/>
    <n v="6"/>
    <n v="0"/>
    <n v="8.09"/>
    <n v="2"/>
    <x v="26"/>
    <n v="1"/>
    <x v="26"/>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n v="39.9"/>
    <n v="8"/>
    <n v="0"/>
    <n v="5.59"/>
    <n v="2"/>
    <x v="26"/>
    <n v="1"/>
    <x v="26"/>
  </r>
  <r>
    <n v="5351"/>
    <s v="US-2018-103814"/>
    <d v="2018-12-09T00:00:00"/>
    <d v="2018-12-16T00:00:00"/>
    <s v="Standard Class"/>
    <s v="LH-16900"/>
    <s v="Lena Hernandez"/>
    <s v="Consumer"/>
    <s v="United States"/>
    <s v="Park Ridge"/>
    <s v="Illinois"/>
    <n v="60068"/>
    <x v="2"/>
    <s v="OFF-PA-10001019"/>
    <x v="1"/>
    <s v="Paper"/>
    <s v="Xerox 1884"/>
    <n v="143.85599999999999"/>
    <n v="7"/>
    <n v="0"/>
    <n v="17.260000000000002"/>
    <n v="1"/>
    <x v="22"/>
    <n v="4"/>
    <x v="22"/>
  </r>
  <r>
    <n v="5352"/>
    <s v="CA-2017-123932"/>
    <d v="2017-09-06T00:00:00"/>
    <d v="2017-09-12T00:00:00"/>
    <s v="Standard Class"/>
    <s v="YC-21895"/>
    <s v="Yoseph Carroll"/>
    <s v="Corporate"/>
    <s v="United States"/>
    <s v="Dallas"/>
    <s v="Texas"/>
    <n v="75217"/>
    <x v="2"/>
    <s v="OFF-PA-10004665"/>
    <x v="1"/>
    <s v="Paper"/>
    <s v="Advantus Motivational Note Cards"/>
    <n v="41.92"/>
    <n v="7"/>
    <n v="0"/>
    <n v="4.1900000000000004"/>
    <n v="2"/>
    <x v="21"/>
    <n v="3"/>
    <x v="21"/>
  </r>
  <r>
    <n v="5353"/>
    <s v="CA-2017-123932"/>
    <d v="2017-09-06T00:00:00"/>
    <d v="2017-09-12T00:00:00"/>
    <s v="Standard Class"/>
    <s v="YC-21895"/>
    <s v="Yoseph Carroll"/>
    <s v="Corporate"/>
    <s v="United States"/>
    <s v="Dallas"/>
    <s v="Texas"/>
    <n v="75217"/>
    <x v="2"/>
    <s v="TEC-PH-10002447"/>
    <x v="2"/>
    <s v="Phones"/>
    <s v="AT&amp;T CL83451 4-Handset Telephone"/>
    <n v="329.584"/>
    <n v="2"/>
    <n v="0"/>
    <n v="92.28"/>
    <n v="2"/>
    <x v="21"/>
    <n v="3"/>
    <x v="21"/>
  </r>
  <r>
    <n v="5354"/>
    <s v="US-2017-101616"/>
    <d v="2017-09-03T00:00:00"/>
    <d v="2017-09-06T00:00:00"/>
    <s v="First Class"/>
    <s v="CY-12745"/>
    <s v="Craig Yedwab"/>
    <s v="Corporate"/>
    <s v="United States"/>
    <s v="Monroe"/>
    <s v="Louisiana"/>
    <n v="71203"/>
    <x v="0"/>
    <s v="OFF-BI-10000014"/>
    <x v="1"/>
    <s v="Binders"/>
    <s v="Heavy-Duty E-Z-D Binders"/>
    <n v="87.28"/>
    <n v="6"/>
    <n v="0.3"/>
    <n v="-8.73"/>
    <n v="1"/>
    <x v="21"/>
    <n v="3"/>
    <x v="21"/>
  </r>
  <r>
    <n v="5355"/>
    <s v="CA-2015-113768"/>
    <d v="2015-05-13T00:00:00"/>
    <d v="2015-05-19T00:00:00"/>
    <s v="Standard Class"/>
    <s v="AH-10030"/>
    <s v="Aaron Hawkins"/>
    <s v="Corporate"/>
    <s v="United States"/>
    <s v="Los Angeles"/>
    <s v="California"/>
    <n v="90004"/>
    <x v="1"/>
    <s v="FUR-CH-10002439"/>
    <x v="0"/>
    <s v="Chairs"/>
    <s v="Iceberg Nesting Folding Chair, 19w x 6d x 43h"/>
    <n v="279.45600000000002"/>
    <n v="8"/>
    <n v="0.1"/>
    <n v="72.66"/>
    <n v="2"/>
    <x v="8"/>
    <n v="2"/>
    <x v="8"/>
  </r>
  <r>
    <n v="5356"/>
    <s v="CA-2015-113768"/>
    <d v="2015-05-13T00:00:00"/>
    <d v="2015-05-19T00:00:00"/>
    <s v="Standard Class"/>
    <s v="AH-10030"/>
    <s v="Aaron Hawkins"/>
    <s v="Corporate"/>
    <s v="United States"/>
    <s v="Los Angeles"/>
    <s v="California"/>
    <n v="90004"/>
    <x v="1"/>
    <s v="OFF-PA-10003063"/>
    <x v="1"/>
    <s v="Paper"/>
    <s v="EcoTones Memo Sheets"/>
    <n v="8"/>
    <n v="5"/>
    <n v="0.3"/>
    <n v="-0.88"/>
    <n v="2"/>
    <x v="8"/>
    <n v="2"/>
    <x v="8"/>
  </r>
  <r>
    <n v="5357"/>
    <s v="CA-2017-138037"/>
    <d v="2017-09-29T00:00:00"/>
    <d v="2017-10-03T00:00:00"/>
    <s v="Standard Class"/>
    <s v="AR-10540"/>
    <s v="Andy Reiter"/>
    <s v="Consumer"/>
    <s v="United States"/>
    <s v="San Francisco"/>
    <s v="California"/>
    <n v="94109"/>
    <x v="1"/>
    <s v="OFF-BI-10002982"/>
    <x v="1"/>
    <s v="Binders"/>
    <s v="Avery Self-Adhesive Photo Pockets for Polaroid Photos"/>
    <n v="27.24"/>
    <n v="1"/>
    <n v="0.1"/>
    <n v="3"/>
    <n v="1"/>
    <x v="21"/>
    <n v="3"/>
    <x v="21"/>
  </r>
  <r>
    <n v="5358"/>
    <s v="CA-2015-150490"/>
    <d v="2015-08-05T00:00:00"/>
    <d v="2015-08-11T00:00:00"/>
    <s v="Standard Class"/>
    <s v="SS-20590"/>
    <s v="Sonia Sunley"/>
    <s v="Consumer"/>
    <s v="United States"/>
    <s v="San Francisco"/>
    <s v="California"/>
    <n v="94122"/>
    <x v="1"/>
    <s v="TEC-AC-10004510"/>
    <x v="2"/>
    <s v="Accessories"/>
    <s v="Logitech Desktop MK120 Mouse and keyboard Combo"/>
    <n v="16.36"/>
    <n v="1"/>
    <n v="0.1"/>
    <n v="5.56"/>
    <n v="3"/>
    <x v="9"/>
    <n v="3"/>
    <x v="9"/>
  </r>
  <r>
    <n v="5359"/>
    <s v="CA-2015-150490"/>
    <d v="2015-08-05T00:00:00"/>
    <d v="2015-08-11T00:00:00"/>
    <s v="Standard Class"/>
    <s v="SS-20590"/>
    <s v="Sonia Sunley"/>
    <s v="Consumer"/>
    <s v="United States"/>
    <s v="San Francisco"/>
    <s v="California"/>
    <n v="94122"/>
    <x v="1"/>
    <s v="OFF-ST-10000321"/>
    <x v="1"/>
    <s v="Storage"/>
    <s v="Akro Stacking Bins"/>
    <n v="15.78"/>
    <n v="4"/>
    <n v="0"/>
    <n v="2.52"/>
    <n v="3"/>
    <x v="9"/>
    <n v="3"/>
    <x v="9"/>
  </r>
  <r>
    <n v="5360"/>
    <s v="CA-2015-150490"/>
    <d v="2015-08-05T00:00:00"/>
    <d v="2015-08-11T00:00:00"/>
    <s v="Standard Class"/>
    <s v="SS-20590"/>
    <s v="Sonia Sunley"/>
    <s v="Consumer"/>
    <s v="United States"/>
    <s v="San Francisco"/>
    <s v="California"/>
    <n v="94122"/>
    <x v="1"/>
    <s v="OFF-AR-10004602"/>
    <x v="1"/>
    <s v="Art"/>
    <s v="Boston KS Multi-Size Manual Pencil Sharpener"/>
    <n v="45.98"/>
    <n v="6"/>
    <n v="0"/>
    <n v="13.33"/>
    <n v="3"/>
    <x v="9"/>
    <n v="3"/>
    <x v="9"/>
  </r>
  <r>
    <n v="5361"/>
    <s v="US-2018-126060"/>
    <d v="2018-04-14T00:00:00"/>
    <d v="2018-04-18T00:00:00"/>
    <s v="Standard Class"/>
    <s v="DW-13585"/>
    <s v="Dorothy Wardle"/>
    <s v="Corporate"/>
    <s v="United States"/>
    <s v="Fayetteville"/>
    <s v="North Carolina"/>
    <n v="28314"/>
    <x v="0"/>
    <s v="FUR-BO-10003433"/>
    <x v="0"/>
    <s v="Bookcases"/>
    <s v="Sauder Cornerstone Collection Library"/>
    <n v="198.27199999999999"/>
    <n v="9"/>
    <n v="0.3"/>
    <n v="-47.59"/>
    <n v="1"/>
    <x v="4"/>
    <n v="2"/>
    <x v="4"/>
  </r>
  <r>
    <n v="5362"/>
    <s v="CA-2018-100951"/>
    <d v="2018-06-09T00:00:00"/>
    <d v="2018-06-10T00:00:00"/>
    <s v="First Class"/>
    <s v="NC-18625"/>
    <s v="Noah Childs"/>
    <s v="Corporate"/>
    <s v="United States"/>
    <s v="Dallas"/>
    <s v="Texas"/>
    <n v="75217"/>
    <x v="2"/>
    <s v="OFF-ST-10001496"/>
    <x v="1"/>
    <s v="Storage"/>
    <s v="Standard Rollaway File with Lock"/>
    <n v="720.76"/>
    <n v="5"/>
    <n v="0.3"/>
    <n v="-136.94"/>
    <n v="1"/>
    <x v="27"/>
    <n v="2"/>
    <x v="27"/>
  </r>
  <r>
    <n v="5363"/>
    <s v="CA-2017-122017"/>
    <d v="2017-12-29T00:00:00"/>
    <d v="2018-01-02T00:00:00"/>
    <s v="Standard Class"/>
    <s v="CD-11920"/>
    <s v="Carlos Daly"/>
    <s v="Consumer"/>
    <s v="United States"/>
    <s v="Wichita"/>
    <s v="Kansas"/>
    <n v="67212"/>
    <x v="2"/>
    <s v="FUR-FU-10000672"/>
    <x v="0"/>
    <s v="Furnishings"/>
    <s v="Executive Impressions 10&quot; Spectator Wall Clock"/>
    <n v="70.56"/>
    <n v="7"/>
    <n v="0"/>
    <n v="8.4700000000000006"/>
    <n v="2"/>
    <x v="5"/>
    <n v="4"/>
    <x v="5"/>
  </r>
  <r>
    <n v="5364"/>
    <s v="CA-2017-122017"/>
    <d v="2017-12-29T00:00:00"/>
    <d v="2018-01-02T00:00:00"/>
    <s v="Standard Class"/>
    <s v="CD-11920"/>
    <s v="Carlos Daly"/>
    <s v="Consumer"/>
    <s v="United States"/>
    <s v="Wichita"/>
    <s v="Kansas"/>
    <n v="67212"/>
    <x v="2"/>
    <s v="OFF-AP-10001293"/>
    <x v="1"/>
    <s v="Appliances"/>
    <s v="Belkin 8 Outlet Surge Protector"/>
    <n v="81.96"/>
    <n v="5"/>
    <n v="0.1"/>
    <n v="18.850000000000001"/>
    <n v="2"/>
    <x v="5"/>
    <n v="4"/>
    <x v="5"/>
  </r>
  <r>
    <n v="5365"/>
    <s v="CA-2015-123477"/>
    <d v="2015-01-18T00:00:00"/>
    <d v="2015-01-21T00:00:00"/>
    <s v="Second Class"/>
    <s v="DW-13195"/>
    <s v="David Wiener"/>
    <s v="Corporate"/>
    <s v="United States"/>
    <s v="Springfield"/>
    <s v="Oregon"/>
    <n v="97477"/>
    <x v="1"/>
    <s v="OFF-AP-10000692"/>
    <x v="1"/>
    <s v="Appliances"/>
    <s v="Fellowes Mighty 8 Compact Surge Protector"/>
    <n v="64.864000000000004"/>
    <n v="7"/>
    <n v="0.1"/>
    <n v="18.809999999999999"/>
    <n v="1"/>
    <x v="46"/>
    <n v="1"/>
    <x v="46"/>
  </r>
  <r>
    <n v="5366"/>
    <s v="CA-2017-107790"/>
    <d v="2017-11-20T00:00:00"/>
    <d v="2017-11-24T00:00:00"/>
    <s v="Standard Class"/>
    <s v="EH-13990"/>
    <s v="Erica Hackney"/>
    <s v="Consumer"/>
    <s v="United States"/>
    <s v="Houston"/>
    <s v="Texas"/>
    <n v="77041"/>
    <x v="2"/>
    <s v="TEC-PH-10004539"/>
    <x v="2"/>
    <s v="Phones"/>
    <s v="Wireless Extenders zBoost YX545 SOHO Signal Booster"/>
    <n v="151.19200000000001"/>
    <n v="8"/>
    <n v="0.1"/>
    <n v="21.17"/>
    <n v="1"/>
    <x v="0"/>
    <n v="4"/>
    <x v="0"/>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n v="88.775999999999996"/>
    <n v="1"/>
    <n v="0.1"/>
    <n v="16.87"/>
    <n v="3"/>
    <x v="27"/>
    <n v="2"/>
    <x v="27"/>
  </r>
  <r>
    <n v="5368"/>
    <s v="CA-2018-158071"/>
    <d v="2018-06-10T00:00:00"/>
    <d v="2018-06-15T00:00:00"/>
    <s v="Standard Class"/>
    <s v="BD-11320"/>
    <s v="Bill Donatelli"/>
    <s v="Consumer"/>
    <s v="United States"/>
    <s v="Seattle"/>
    <s v="Washington"/>
    <n v="98103"/>
    <x v="1"/>
    <s v="OFF-LA-10004689"/>
    <x v="1"/>
    <s v="Labels"/>
    <s v="Avery 512"/>
    <n v="11.56"/>
    <n v="7"/>
    <n v="0.3"/>
    <n v="-3.24"/>
    <n v="3"/>
    <x v="27"/>
    <n v="2"/>
    <x v="27"/>
  </r>
  <r>
    <n v="5369"/>
    <s v="CA-2018-158071"/>
    <d v="2018-06-10T00:00:00"/>
    <d v="2018-06-15T00:00:00"/>
    <s v="Standard Class"/>
    <s v="BD-11320"/>
    <s v="Bill Donatelli"/>
    <s v="Consumer"/>
    <s v="United States"/>
    <s v="Seattle"/>
    <s v="Washington"/>
    <n v="98103"/>
    <x v="1"/>
    <s v="OFF-ST-10001228"/>
    <x v="1"/>
    <s v="Storage"/>
    <s v="Personal File Boxes with Fold-Down Carry Handle"/>
    <n v="15.58"/>
    <n v="3"/>
    <n v="0.3"/>
    <n v="-1.87"/>
    <n v="3"/>
    <x v="27"/>
    <n v="2"/>
    <x v="27"/>
  </r>
  <r>
    <n v="5370"/>
    <s v="CA-2018-147403"/>
    <d v="2018-09-10T00:00:00"/>
    <d v="2018-09-13T00:00:00"/>
    <s v="First Class"/>
    <s v="KH-16630"/>
    <s v="Ken Heidel"/>
    <s v="Corporate"/>
    <s v="United States"/>
    <s v="Akron"/>
    <s v="Ohio"/>
    <n v="44312"/>
    <x v="3"/>
    <s v="OFF-PA-10003302"/>
    <x v="1"/>
    <s v="Paper"/>
    <s v="Xerox 1906"/>
    <n v="85.055999999999997"/>
    <n v="10"/>
    <n v="0"/>
    <n v="10.210000000000001"/>
    <n v="1"/>
    <x v="15"/>
    <n v="3"/>
    <x v="15"/>
  </r>
  <r>
    <n v="5371"/>
    <s v="US-2018-136721"/>
    <d v="2018-04-08T00:00:00"/>
    <d v="2018-04-12T00:00:00"/>
    <s v="Standard Class"/>
    <s v="NH-18610"/>
    <s v="Nicole Hansen"/>
    <s v="Corporate"/>
    <s v="United States"/>
    <s v="Oak Park"/>
    <s v="Michigan"/>
    <n v="48237"/>
    <x v="2"/>
    <s v="FUR-FU-10004665"/>
    <x v="0"/>
    <s v="Furnishings"/>
    <s v="3M Polarizing Task Lamp with Clamp Arm, Light Gray"/>
    <n v="273.95999999999998"/>
    <n v="3"/>
    <n v="0"/>
    <n v="38.35"/>
    <n v="2"/>
    <x v="4"/>
    <n v="2"/>
    <x v="4"/>
  </r>
  <r>
    <n v="5372"/>
    <s v="US-2018-136721"/>
    <d v="2018-04-08T00:00:00"/>
    <d v="2018-04-12T00:00:00"/>
    <s v="Standard Class"/>
    <s v="NH-18610"/>
    <s v="Nicole Hansen"/>
    <s v="Corporate"/>
    <s v="United States"/>
    <s v="Oak Park"/>
    <s v="Michigan"/>
    <n v="48237"/>
    <x v="2"/>
    <s v="FUR-FU-10004188"/>
    <x v="0"/>
    <s v="Furnishings"/>
    <s v="Luxo Professional Combination Clamp-On Lamps"/>
    <n v="306.89999999999998"/>
    <n v="2"/>
    <n v="0"/>
    <n v="76.73"/>
    <n v="2"/>
    <x v="4"/>
    <n v="2"/>
    <x v="4"/>
  </r>
  <r>
    <n v="5373"/>
    <s v="CA-2016-118738"/>
    <d v="2016-10-24T00:00:00"/>
    <d v="2016-10-30T00:00:00"/>
    <s v="Standard Class"/>
    <s v="AG-10495"/>
    <s v="Andrew Gjertsen"/>
    <s v="Corporate"/>
    <s v="United States"/>
    <s v="Houston"/>
    <s v="Texas"/>
    <n v="77041"/>
    <x v="2"/>
    <s v="OFF-PA-10003177"/>
    <x v="1"/>
    <s v="Paper"/>
    <s v="Xerox 1999"/>
    <n v="15.552"/>
    <n v="1"/>
    <n v="0.3"/>
    <n v="-4.3499999999999996"/>
    <n v="3"/>
    <x v="2"/>
    <n v="4"/>
    <x v="2"/>
  </r>
  <r>
    <n v="5374"/>
    <s v="CA-2016-118738"/>
    <d v="2016-10-24T00:00:00"/>
    <d v="2016-10-30T00:00:00"/>
    <s v="Standard Class"/>
    <s v="AG-10495"/>
    <s v="Andrew Gjertsen"/>
    <s v="Corporate"/>
    <s v="United States"/>
    <s v="Houston"/>
    <s v="Texas"/>
    <n v="77041"/>
    <x v="2"/>
    <s v="FUR-TA-10002607"/>
    <x v="0"/>
    <s v="Tables"/>
    <s v="KI Conference Tables"/>
    <n v="347.36099999999999"/>
    <n v="3"/>
    <n v="0.2"/>
    <n v="93.79"/>
    <n v="3"/>
    <x v="2"/>
    <n v="4"/>
    <x v="2"/>
  </r>
  <r>
    <n v="5375"/>
    <s v="CA-2016-118738"/>
    <d v="2016-10-24T00:00:00"/>
    <d v="2016-10-30T00:00:00"/>
    <s v="Standard Class"/>
    <s v="AG-10495"/>
    <s v="Andrew Gjertsen"/>
    <s v="Corporate"/>
    <s v="United States"/>
    <s v="Houston"/>
    <s v="Texas"/>
    <n v="77041"/>
    <x v="2"/>
    <s v="OFF-PA-10001166"/>
    <x v="1"/>
    <s v="Paper"/>
    <s v="Xerox 2"/>
    <n v="10.368"/>
    <n v="6"/>
    <n v="0"/>
    <n v="0.62"/>
    <n v="3"/>
    <x v="2"/>
    <n v="4"/>
    <x v="2"/>
  </r>
  <r>
    <n v="5376"/>
    <s v="CA-2018-134152"/>
    <d v="2018-05-27T00:00:00"/>
    <d v="2018-05-31T00:00:00"/>
    <s v="Standard Class"/>
    <s v="RP-19855"/>
    <s v="Roy Phan"/>
    <s v="Corporate"/>
    <s v="United States"/>
    <s v="Seattle"/>
    <s v="Washington"/>
    <n v="98103"/>
    <x v="1"/>
    <s v="TEC-AC-10004510"/>
    <x v="2"/>
    <s v="Accessories"/>
    <s v="Logitech Desktop MK120 Mouse and keyboard Combo"/>
    <n v="98.16"/>
    <n v="3"/>
    <n v="0.3"/>
    <n v="-11.78"/>
    <n v="2"/>
    <x v="24"/>
    <n v="2"/>
    <x v="24"/>
  </r>
  <r>
    <n v="5377"/>
    <s v="CA-2018-134152"/>
    <d v="2018-05-27T00:00:00"/>
    <d v="2018-05-31T00:00:00"/>
    <s v="Standard Class"/>
    <s v="RP-19855"/>
    <s v="Roy Phan"/>
    <s v="Corporate"/>
    <s v="United States"/>
    <s v="Seattle"/>
    <s v="Washington"/>
    <n v="98103"/>
    <x v="1"/>
    <s v="OFF-AR-10004062"/>
    <x v="1"/>
    <s v="Art"/>
    <s v="Staples in misc. colors"/>
    <n v="31.44"/>
    <n v="7"/>
    <n v="0.3"/>
    <n v="-10.06"/>
    <n v="2"/>
    <x v="24"/>
    <n v="2"/>
    <x v="24"/>
  </r>
  <r>
    <n v="5378"/>
    <s v="CA-2015-125542"/>
    <d v="2015-12-05T00:00:00"/>
    <d v="2015-12-07T00:00:00"/>
    <s v="First Class"/>
    <s v="NB-18655"/>
    <s v="Nona Balk"/>
    <s v="Corporate"/>
    <s v="United States"/>
    <s v="Philadelphia"/>
    <s v="Pennsylvania"/>
    <n v="19134"/>
    <x v="3"/>
    <s v="OFF-EN-10000056"/>
    <x v="1"/>
    <s v="Envelopes"/>
    <s v="Cameo Buff Policy Envelopes"/>
    <n v="348.488"/>
    <n v="3"/>
    <n v="0.3"/>
    <n v="-90.61"/>
    <n v="2"/>
    <x v="20"/>
    <n v="4"/>
    <x v="20"/>
  </r>
  <r>
    <n v="5379"/>
    <s v="CA-2015-125542"/>
    <d v="2015-12-05T00:00:00"/>
    <d v="2015-12-07T00:00:00"/>
    <s v="First Class"/>
    <s v="NB-18655"/>
    <s v="Nona Balk"/>
    <s v="Corporate"/>
    <s v="United States"/>
    <s v="Philadelphia"/>
    <s v="Pennsylvania"/>
    <n v="19134"/>
    <x v="3"/>
    <s v="OFF-ST-10001469"/>
    <x v="1"/>
    <s v="Storage"/>
    <s v="Fellowes Bankers Box Recycled Super Stor/Drawer"/>
    <n v="172.73599999999999"/>
    <n v="4"/>
    <n v="0.1"/>
    <n v="44.91"/>
    <n v="2"/>
    <x v="20"/>
    <n v="4"/>
    <x v="20"/>
  </r>
  <r>
    <n v="5380"/>
    <s v="CA-2017-136021"/>
    <d v="2017-08-14T00:00:00"/>
    <d v="2017-08-18T00:00:00"/>
    <s v="Standard Class"/>
    <s v="JM-15580"/>
    <s v="Jill Matthias"/>
    <s v="Consumer"/>
    <s v="United States"/>
    <s v="Los Angeles"/>
    <s v="California"/>
    <n v="90045"/>
    <x v="1"/>
    <s v="OFF-PA-10000551"/>
    <x v="1"/>
    <s v="Paper"/>
    <s v="Array Memo Cubes"/>
    <n v="15.54"/>
    <n v="5"/>
    <n v="0"/>
    <n v="0.93"/>
    <n v="2"/>
    <x v="28"/>
    <n v="3"/>
    <x v="28"/>
  </r>
  <r>
    <n v="5381"/>
    <s v="CA-2017-136021"/>
    <d v="2017-08-14T00:00:00"/>
    <d v="2017-08-18T00:00:00"/>
    <s v="Standard Class"/>
    <s v="JM-15580"/>
    <s v="Jill Matthias"/>
    <s v="Consumer"/>
    <s v="United States"/>
    <s v="Los Angeles"/>
    <s v="California"/>
    <n v="90045"/>
    <x v="1"/>
    <s v="TEC-MA-10000423"/>
    <x v="2"/>
    <s v="Machines"/>
    <s v="Texas Instruments TI-34 Scientific Calculator"/>
    <n v="105.55200000000001"/>
    <n v="2"/>
    <n v="0.1"/>
    <n v="7.39"/>
    <n v="2"/>
    <x v="28"/>
    <n v="3"/>
    <x v="28"/>
  </r>
  <r>
    <n v="5382"/>
    <s v="CA-2017-149195"/>
    <d v="2017-09-05T00:00:00"/>
    <d v="2017-09-07T00:00:00"/>
    <s v="Second Class"/>
    <s v="DM-13525"/>
    <s v="Don Miller"/>
    <s v="Corporate"/>
    <s v="United States"/>
    <s v="Houston"/>
    <s v="Texas"/>
    <n v="77070"/>
    <x v="2"/>
    <s v="OFF-PA-10001870"/>
    <x v="1"/>
    <s v="Paper"/>
    <s v="Xerox 202"/>
    <n v="25.92"/>
    <n v="3"/>
    <n v="0.2"/>
    <n v="5.18"/>
    <n v="3"/>
    <x v="21"/>
    <n v="3"/>
    <x v="21"/>
  </r>
  <r>
    <n v="5383"/>
    <s v="CA-2017-149195"/>
    <d v="2017-09-05T00:00:00"/>
    <d v="2017-09-07T00:00:00"/>
    <s v="Second Class"/>
    <s v="DM-13525"/>
    <s v="Don Miller"/>
    <s v="Corporate"/>
    <s v="United States"/>
    <s v="Houston"/>
    <s v="Texas"/>
    <n v="77070"/>
    <x v="2"/>
    <s v="OFF-FA-10001843"/>
    <x v="1"/>
    <s v="Fasteners"/>
    <s v="Staples"/>
    <n v="15.808"/>
    <n v="8"/>
    <n v="0.3"/>
    <n v="-1.1100000000000001"/>
    <n v="3"/>
    <x v="21"/>
    <n v="3"/>
    <x v="21"/>
  </r>
  <r>
    <n v="5384"/>
    <s v="CA-2017-149195"/>
    <d v="2017-09-05T00:00:00"/>
    <d v="2017-09-07T00:00:00"/>
    <s v="Second Class"/>
    <s v="DM-13525"/>
    <s v="Don Miller"/>
    <s v="Corporate"/>
    <s v="United States"/>
    <s v="Houston"/>
    <s v="Texas"/>
    <n v="77070"/>
    <x v="2"/>
    <s v="OFF-PA-10002036"/>
    <x v="1"/>
    <s v="Paper"/>
    <s v="Xerox 1930"/>
    <n v="10.368"/>
    <n v="6"/>
    <n v="0.1"/>
    <n v="1.87"/>
    <n v="3"/>
    <x v="21"/>
    <n v="3"/>
    <x v="21"/>
  </r>
  <r>
    <n v="5385"/>
    <s v="CA-2018-161410"/>
    <d v="2018-06-26T00:00:00"/>
    <d v="2018-07-03T00:00:00"/>
    <s v="Standard Class"/>
    <s v="CC-12220"/>
    <s v="Chris Cortes"/>
    <s v="Consumer"/>
    <s v="United States"/>
    <s v="Philadelphia"/>
    <s v="Pennsylvania"/>
    <n v="19143"/>
    <x v="3"/>
    <s v="TEC-PH-10001760"/>
    <x v="2"/>
    <s v="Phones"/>
    <s v="Bose SoundLink Bluetooth Speaker"/>
    <n v="358.2"/>
    <n v="3"/>
    <n v="0"/>
    <n v="85.97"/>
    <n v="2"/>
    <x v="27"/>
    <n v="2"/>
    <x v="27"/>
  </r>
  <r>
    <n v="5386"/>
    <s v="CA-2018-161410"/>
    <d v="2018-06-26T00:00:00"/>
    <d v="2018-07-03T00:00:00"/>
    <s v="Standard Class"/>
    <s v="CC-12220"/>
    <s v="Chris Cortes"/>
    <s v="Consumer"/>
    <s v="United States"/>
    <s v="Philadelphia"/>
    <s v="Pennsylvania"/>
    <n v="19143"/>
    <x v="3"/>
    <s v="TEC-PH-10000673"/>
    <x v="2"/>
    <s v="Phones"/>
    <s v="Plantronics Voyager Pro HD - Bluetooth Headset"/>
    <n v="545.91600000000005"/>
    <n v="7"/>
    <n v="0"/>
    <n v="81.89"/>
    <n v="2"/>
    <x v="27"/>
    <n v="2"/>
    <x v="27"/>
  </r>
  <r>
    <n v="5387"/>
    <s v="CA-2018-152786"/>
    <d v="2018-03-12T00:00:00"/>
    <d v="2018-03-17T00:00:00"/>
    <s v="Standard Class"/>
    <s v="GA-14725"/>
    <s v="Guy Armstrong"/>
    <s v="Consumer"/>
    <s v="United States"/>
    <s v="Rogers"/>
    <s v="Arkansas"/>
    <n v="72756"/>
    <x v="0"/>
    <s v="OFF-BI-10000829"/>
    <x v="1"/>
    <s v="Binders"/>
    <s v="Avery Non-Stick Binders"/>
    <n v="40.409999999999997"/>
    <n v="9"/>
    <n v="0.3"/>
    <n v="-5.25"/>
    <n v="1"/>
    <x v="42"/>
    <n v="1"/>
    <x v="42"/>
  </r>
  <r>
    <n v="5388"/>
    <s v="CA-2018-164707"/>
    <d v="2018-02-18T00:00:00"/>
    <d v="2018-02-21T00:00:00"/>
    <s v="Second Class"/>
    <s v="CV-12805"/>
    <s v="Cynthia Voltz"/>
    <s v="Corporate"/>
    <s v="United States"/>
    <s v="Los Angeles"/>
    <s v="California"/>
    <n v="90045"/>
    <x v="1"/>
    <s v="TEC-PH-10001924"/>
    <x v="2"/>
    <s v="Phones"/>
    <s v="iHome FM Clock Radio with Lightning Dock"/>
    <n v="167.976"/>
    <n v="4"/>
    <n v="0.1"/>
    <n v="45.35"/>
    <n v="3"/>
    <x v="31"/>
    <n v="1"/>
    <x v="31"/>
  </r>
  <r>
    <n v="5389"/>
    <s v="CA-2018-164707"/>
    <d v="2018-02-18T00:00:00"/>
    <d v="2018-02-21T00:00:00"/>
    <s v="Second Class"/>
    <s v="CV-12805"/>
    <s v="Cynthia Voltz"/>
    <s v="Corporate"/>
    <s v="United States"/>
    <s v="Los Angeles"/>
    <s v="California"/>
    <n v="90045"/>
    <x v="1"/>
    <s v="TEC-AC-10004864"/>
    <x v="2"/>
    <s v="Accessories"/>
    <s v="Memorex Micro Travel Drive 32 GB"/>
    <n v="109.53"/>
    <n v="10"/>
    <n v="0"/>
    <n v="8.76"/>
    <n v="3"/>
    <x v="31"/>
    <n v="1"/>
    <x v="31"/>
  </r>
  <r>
    <n v="5390"/>
    <s v="CA-2018-164707"/>
    <d v="2018-02-18T00:00:00"/>
    <d v="2018-02-21T00:00:00"/>
    <s v="Second Class"/>
    <s v="CV-12805"/>
    <s v="Cynthia Voltz"/>
    <s v="Corporate"/>
    <s v="United States"/>
    <s v="Los Angeles"/>
    <s v="California"/>
    <n v="90045"/>
    <x v="1"/>
    <s v="OFF-LA-10004345"/>
    <x v="1"/>
    <s v="Labels"/>
    <s v="Avery 493"/>
    <n v="9.82"/>
    <n v="2"/>
    <n v="0.3"/>
    <n v="-3.24"/>
    <n v="3"/>
    <x v="31"/>
    <n v="1"/>
    <x v="31"/>
  </r>
  <r>
    <n v="5391"/>
    <s v="CA-2018-163874"/>
    <d v="2018-11-10T00:00:00"/>
    <d v="2018-11-12T00:00:00"/>
    <s v="Second Class"/>
    <s v="NC-18535"/>
    <s v="Nick Crebassa"/>
    <s v="Corporate"/>
    <s v="United States"/>
    <s v="Seattle"/>
    <s v="Washington"/>
    <n v="98105"/>
    <x v="1"/>
    <s v="OFF-BI-10000088"/>
    <x v="1"/>
    <s v="Binders"/>
    <s v="GBC Imprintable Covers"/>
    <n v="26.352"/>
    <n v="7"/>
    <n v="0.1"/>
    <n v="6.85"/>
    <n v="1"/>
    <x v="23"/>
    <n v="4"/>
    <x v="23"/>
  </r>
  <r>
    <n v="5392"/>
    <s v="US-2015-123183"/>
    <d v="2015-11-19T00:00:00"/>
    <d v="2015-11-25T00:00:00"/>
    <s v="Standard Class"/>
    <s v="GR-14560"/>
    <s v="Georgia Rosenberg"/>
    <s v="Corporate"/>
    <s v="United States"/>
    <s v="Wilmington"/>
    <s v="Delaware"/>
    <n v="19805"/>
    <x v="3"/>
    <s v="OFF-LA-10002787"/>
    <x v="1"/>
    <s v="Labels"/>
    <s v="Avery 480"/>
    <n v="22.5"/>
    <n v="9"/>
    <n v="0.2"/>
    <n v="4.5"/>
    <n v="4"/>
    <x v="7"/>
    <n v="4"/>
    <x v="7"/>
  </r>
  <r>
    <n v="5393"/>
    <s v="US-2015-123183"/>
    <d v="2015-11-19T00:00:00"/>
    <d v="2015-11-25T00:00:00"/>
    <s v="Standard Class"/>
    <s v="GR-14560"/>
    <s v="Georgia Rosenberg"/>
    <s v="Corporate"/>
    <s v="United States"/>
    <s v="Wilmington"/>
    <s v="Delaware"/>
    <n v="19805"/>
    <x v="3"/>
    <s v="OFF-LA-10001569"/>
    <x v="1"/>
    <s v="Labels"/>
    <s v="Avery 499"/>
    <n v="9.9600000000000009"/>
    <n v="3"/>
    <n v="0"/>
    <n v="2.79"/>
    <n v="4"/>
    <x v="7"/>
    <n v="4"/>
    <x v="7"/>
  </r>
  <r>
    <n v="5394"/>
    <s v="US-2015-123183"/>
    <d v="2015-11-19T00:00:00"/>
    <d v="2015-11-25T00:00:00"/>
    <s v="Standard Class"/>
    <s v="GR-14560"/>
    <s v="Georgia Rosenberg"/>
    <s v="Corporate"/>
    <s v="United States"/>
    <s v="Wilmington"/>
    <s v="Delaware"/>
    <n v="19805"/>
    <x v="3"/>
    <s v="OFF-BI-10002429"/>
    <x v="1"/>
    <s v="Binders"/>
    <s v="Premier Elliptical Ring Binder, Black"/>
    <n v="213.08"/>
    <n v="9"/>
    <n v="0.2"/>
    <n v="31.96"/>
    <n v="4"/>
    <x v="7"/>
    <n v="4"/>
    <x v="7"/>
  </r>
  <r>
    <n v="5395"/>
    <s v="US-2015-123183"/>
    <d v="2015-11-19T00:00:00"/>
    <d v="2015-11-25T00:00:00"/>
    <s v="Standard Class"/>
    <s v="GR-14560"/>
    <s v="Georgia Rosenberg"/>
    <s v="Corporate"/>
    <s v="United States"/>
    <s v="Wilmington"/>
    <s v="Delaware"/>
    <n v="19805"/>
    <x v="3"/>
    <s v="FUR-BO-10000362"/>
    <x v="0"/>
    <s v="Bookcases"/>
    <s v="Sauder Inglewood Library Bookcases"/>
    <n v="1025.8800000000001"/>
    <n v="5"/>
    <n v="0"/>
    <n v="318.02"/>
    <n v="4"/>
    <x v="7"/>
    <n v="4"/>
    <x v="7"/>
  </r>
  <r>
    <n v="5396"/>
    <s v="CA-2015-104829"/>
    <d v="2015-11-18T00:00:00"/>
    <d v="2015-11-21T00:00:00"/>
    <s v="Second Class"/>
    <s v="JG-15805"/>
    <s v="John Grady"/>
    <s v="Corporate"/>
    <s v="United States"/>
    <s v="Provo"/>
    <s v="Utah"/>
    <n v="84604"/>
    <x v="1"/>
    <s v="OFF-PA-10003016"/>
    <x v="1"/>
    <s v="Paper"/>
    <s v="Adams &quot;While You Were Out&quot; Message Pads"/>
    <n v="21.98"/>
    <n v="4"/>
    <n v="0.3"/>
    <n v="-1.76"/>
    <n v="1"/>
    <x v="7"/>
    <n v="4"/>
    <x v="7"/>
  </r>
  <r>
    <n v="5397"/>
    <s v="US-2017-147340"/>
    <d v="2017-09-24T00:00:00"/>
    <d v="2017-09-24T00:00:00"/>
    <s v="Same Day"/>
    <s v="EB-13750"/>
    <s v="Edward Becker"/>
    <s v="Corporate"/>
    <s v="United States"/>
    <s v="San Francisco"/>
    <s v="California"/>
    <n v="94110"/>
    <x v="1"/>
    <s v="FUR-FU-10002501"/>
    <x v="0"/>
    <s v="Furnishings"/>
    <s v="Nu-Dell Executive Frame"/>
    <n v="63.2"/>
    <n v="3"/>
    <n v="0"/>
    <n v="13.9"/>
    <n v="1"/>
    <x v="21"/>
    <n v="3"/>
    <x v="21"/>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n v="39"/>
    <n v="10"/>
    <n v="0"/>
    <n v="4.29"/>
    <n v="1"/>
    <x v="0"/>
    <n v="4"/>
    <x v="0"/>
  </r>
  <r>
    <n v="5399"/>
    <s v="CA-2017-163202"/>
    <d v="2017-09-27T00:00:00"/>
    <d v="2017-10-02T00:00:00"/>
    <s v="Standard Class"/>
    <s v="BM-11650"/>
    <s v="Brian Moss"/>
    <s v="Corporate"/>
    <s v="United States"/>
    <s v="Lancaster"/>
    <s v="Ohio"/>
    <n v="43130"/>
    <x v="3"/>
    <s v="OFF-BI-10002764"/>
    <x v="1"/>
    <s v="Binders"/>
    <s v="Recycled Pressboard Report Cover with Reinforced Top Hinge"/>
    <n v="2.907"/>
    <n v="10"/>
    <n v="0.3"/>
    <n v="-0.49"/>
    <n v="1"/>
    <x v="21"/>
    <n v="3"/>
    <x v="21"/>
  </r>
  <r>
    <n v="5400"/>
    <s v="CA-2017-117681"/>
    <d v="2017-04-09T00:00:00"/>
    <d v="2017-04-14T00:00:00"/>
    <s v="Standard Class"/>
    <s v="HF-14995"/>
    <s v="Herbert Flentye"/>
    <s v="Consumer"/>
    <s v="United States"/>
    <s v="Los Angeles"/>
    <s v="California"/>
    <n v="90004"/>
    <x v="1"/>
    <s v="FUR-BO-10001798"/>
    <x v="0"/>
    <s v="Bookcases"/>
    <s v="Bush Somerset Collection Bookcase"/>
    <n v="556.66499999999996"/>
    <n v="1"/>
    <n v="0"/>
    <n v="189.27"/>
    <n v="1"/>
    <x v="25"/>
    <n v="2"/>
    <x v="25"/>
  </r>
  <r>
    <n v="5401"/>
    <s v="CA-2018-132262"/>
    <d v="2018-09-21T00:00:00"/>
    <d v="2018-09-23T00:00:00"/>
    <s v="First Class"/>
    <s v="ML-18265"/>
    <s v="Muhammed Lee"/>
    <s v="Consumer"/>
    <s v="United States"/>
    <s v="Seattle"/>
    <s v="Washington"/>
    <n v="98103"/>
    <x v="1"/>
    <s v="TEC-AC-10000158"/>
    <x v="2"/>
    <s v="Accessories"/>
    <s v="Sony 64GB Class 10 Micro SDHC R40 Memory Card"/>
    <n v="71.98"/>
    <n v="9"/>
    <n v="0.2"/>
    <n v="5.04"/>
    <n v="2"/>
    <x v="15"/>
    <n v="3"/>
    <x v="15"/>
  </r>
  <r>
    <n v="5402"/>
    <s v="CA-2018-132262"/>
    <d v="2018-09-21T00:00:00"/>
    <d v="2018-09-23T00:00:00"/>
    <s v="First Class"/>
    <s v="ML-18265"/>
    <s v="Muhammed Lee"/>
    <s v="Consumer"/>
    <s v="United States"/>
    <s v="Seattle"/>
    <s v="Washington"/>
    <n v="98103"/>
    <x v="1"/>
    <s v="TEC-AC-10000303"/>
    <x v="2"/>
    <s v="Accessories"/>
    <s v="Logitech M510 Wireless Mouse"/>
    <n v="79.98"/>
    <n v="4"/>
    <n v="0"/>
    <n v="27.19"/>
    <n v="2"/>
    <x v="15"/>
    <n v="3"/>
    <x v="15"/>
  </r>
  <r>
    <n v="5403"/>
    <s v="CA-2018-123043"/>
    <d v="2018-08-24T00:00:00"/>
    <d v="2018-08-29T00:00:00"/>
    <s v="Standard Class"/>
    <s v="AH-10195"/>
    <s v="Alan Haines"/>
    <s v="Corporate"/>
    <s v="United States"/>
    <s v="New York City"/>
    <s v="New York"/>
    <n v="10024"/>
    <x v="3"/>
    <s v="OFF-BI-10003910"/>
    <x v="1"/>
    <s v="Binders"/>
    <s v="DXL Angle-View Binders with Locking Rings by Samsill"/>
    <n v="24.672000000000001"/>
    <n v="8"/>
    <n v="0.1"/>
    <n v="5.18"/>
    <n v="2"/>
    <x v="43"/>
    <n v="3"/>
    <x v="43"/>
  </r>
  <r>
    <n v="5404"/>
    <s v="CA-2018-123043"/>
    <d v="2018-08-24T00:00:00"/>
    <d v="2018-08-29T00:00:00"/>
    <s v="Standard Class"/>
    <s v="AH-10195"/>
    <s v="Alan Haines"/>
    <s v="Corporate"/>
    <s v="United States"/>
    <s v="New York City"/>
    <s v="New York"/>
    <n v="10024"/>
    <x v="3"/>
    <s v="OFF-BI-10000138"/>
    <x v="1"/>
    <s v="Binders"/>
    <s v="Acco Translucent Poly Ring Binders"/>
    <n v="3.7440000000000002"/>
    <n v="6"/>
    <n v="0.1"/>
    <n v="1.2"/>
    <n v="2"/>
    <x v="43"/>
    <n v="3"/>
    <x v="43"/>
  </r>
  <r>
    <n v="5405"/>
    <s v="US-2017-143280"/>
    <d v="2017-02-22T00:00:00"/>
    <d v="2017-02-26T00:00:00"/>
    <s v="Standard Class"/>
    <s v="TZ-21580"/>
    <s v="Tracy Zic"/>
    <s v="Consumer"/>
    <s v="United States"/>
    <s v="Los Angeles"/>
    <s v="California"/>
    <n v="90045"/>
    <x v="1"/>
    <s v="TEC-PH-10002398"/>
    <x v="2"/>
    <s v="Phones"/>
    <s v="AT&amp;T 1070 Corded Phone"/>
    <n v="445.96"/>
    <n v="10"/>
    <n v="0.2"/>
    <n v="53.52"/>
    <n v="3"/>
    <x v="47"/>
    <n v="1"/>
    <x v="47"/>
  </r>
  <r>
    <n v="5406"/>
    <s v="US-2017-143280"/>
    <d v="2017-02-22T00:00:00"/>
    <d v="2017-02-26T00:00:00"/>
    <s v="Standard Class"/>
    <s v="TZ-21580"/>
    <s v="Tracy Zic"/>
    <s v="Consumer"/>
    <s v="United States"/>
    <s v="Los Angeles"/>
    <s v="California"/>
    <n v="90045"/>
    <x v="1"/>
    <s v="TEC-AC-10003399"/>
    <x v="2"/>
    <s v="Accessories"/>
    <s v="Memorex Mini Travel Drive 64 GB USB 2.0 Flash Drive"/>
    <n v="36.24"/>
    <n v="10"/>
    <n v="0"/>
    <n v="7.97"/>
    <n v="3"/>
    <x v="47"/>
    <n v="1"/>
    <x v="47"/>
  </r>
  <r>
    <n v="5407"/>
    <s v="US-2017-143280"/>
    <d v="2017-02-22T00:00:00"/>
    <d v="2017-02-26T00:00:00"/>
    <s v="Standard Class"/>
    <s v="TZ-21580"/>
    <s v="Tracy Zic"/>
    <s v="Consumer"/>
    <s v="United States"/>
    <s v="Los Angeles"/>
    <s v="California"/>
    <n v="90045"/>
    <x v="1"/>
    <s v="OFF-FA-10000992"/>
    <x v="1"/>
    <s v="Fasteners"/>
    <s v="Acco Clips to Go Binder Clips, 24 Clips in Two Sizes"/>
    <n v="10.65"/>
    <n v="10"/>
    <n v="0"/>
    <n v="3.41"/>
    <n v="3"/>
    <x v="47"/>
    <n v="1"/>
    <x v="47"/>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n v="87.92"/>
    <n v="1"/>
    <n v="0.2"/>
    <n v="4.4000000000000004"/>
    <n v="4"/>
    <x v="22"/>
    <n v="4"/>
    <x v="22"/>
  </r>
  <r>
    <n v="5409"/>
    <s v="CA-2018-108854"/>
    <d v="2018-12-08T00:00:00"/>
    <d v="2018-12-14T00:00:00"/>
    <s v="Standard Class"/>
    <s v="DM-13345"/>
    <s v="Denise Monton"/>
    <s v="Corporate"/>
    <s v="United States"/>
    <s v="San Francisco"/>
    <s v="California"/>
    <n v="94109"/>
    <x v="1"/>
    <s v="OFF-BI-10002854"/>
    <x v="1"/>
    <s v="Binders"/>
    <s v="Performers Binder/Pad Holder, Black"/>
    <n v="22.423999999999999"/>
    <n v="10"/>
    <n v="0"/>
    <n v="2.4700000000000002"/>
    <n v="4"/>
    <x v="22"/>
    <n v="4"/>
    <x v="22"/>
  </r>
  <r>
    <n v="5410"/>
    <s v="CA-2018-108854"/>
    <d v="2018-12-08T00:00:00"/>
    <d v="2018-12-14T00:00:00"/>
    <s v="Standard Class"/>
    <s v="DM-13345"/>
    <s v="Denise Monton"/>
    <s v="Corporate"/>
    <s v="United States"/>
    <s v="San Francisco"/>
    <s v="California"/>
    <n v="94109"/>
    <x v="1"/>
    <s v="OFF-BI-10001670"/>
    <x v="1"/>
    <s v="Binders"/>
    <s v="Vinyl Sectional Post Binders"/>
    <n v="90.48"/>
    <n v="10"/>
    <n v="0.3"/>
    <n v="-5.43"/>
    <n v="4"/>
    <x v="22"/>
    <n v="4"/>
    <x v="22"/>
  </r>
  <r>
    <n v="5411"/>
    <s v="CA-2018-108854"/>
    <d v="2018-12-08T00:00:00"/>
    <d v="2018-12-14T00:00:00"/>
    <s v="Standard Class"/>
    <s v="DM-13345"/>
    <s v="Denise Monton"/>
    <s v="Corporate"/>
    <s v="United States"/>
    <s v="San Francisco"/>
    <s v="California"/>
    <n v="94109"/>
    <x v="1"/>
    <s v="OFF-ST-10001837"/>
    <x v="1"/>
    <s v="Storage"/>
    <s v="SAFCO Mobile Desk Side File, Wire Frame"/>
    <n v="42.76"/>
    <n v="8"/>
    <n v="0"/>
    <n v="11.97"/>
    <n v="4"/>
    <x v="22"/>
    <n v="4"/>
    <x v="22"/>
  </r>
  <r>
    <n v="5412"/>
    <s v="CA-2018-166856"/>
    <d v="2018-09-18T00:00:00"/>
    <d v="2018-09-22T00:00:00"/>
    <s v="Standard Class"/>
    <s v="TS-21505"/>
    <s v="Tony Sayre"/>
    <s v="Consumer"/>
    <s v="United States"/>
    <s v="Clovis"/>
    <s v="New Mexico"/>
    <n v="88101"/>
    <x v="1"/>
    <s v="OFF-BI-10002012"/>
    <x v="1"/>
    <s v="Binders"/>
    <s v="Wilson Jones Easy Flow II Sheet Lifters"/>
    <n v="10.08"/>
    <n v="2"/>
    <n v="0.2"/>
    <n v="2.42"/>
    <n v="2"/>
    <x v="15"/>
    <n v="3"/>
    <x v="15"/>
  </r>
  <r>
    <n v="5413"/>
    <s v="CA-2018-166856"/>
    <d v="2018-09-18T00:00:00"/>
    <d v="2018-09-22T00:00:00"/>
    <s v="Standard Class"/>
    <s v="TS-21505"/>
    <s v="Tony Sayre"/>
    <s v="Consumer"/>
    <s v="United States"/>
    <s v="Clovis"/>
    <s v="New Mexico"/>
    <n v="88101"/>
    <x v="1"/>
    <s v="TEC-AC-10004992"/>
    <x v="2"/>
    <s v="Accessories"/>
    <s v="Kingston Digital DataTraveler 64GB USB 2.0"/>
    <n v="101.34"/>
    <n v="5"/>
    <n v="0.3"/>
    <n v="-10.130000000000001"/>
    <n v="2"/>
    <x v="15"/>
    <n v="3"/>
    <x v="15"/>
  </r>
  <r>
    <n v="5414"/>
    <s v="CA-2017-153157"/>
    <d v="2017-09-11T00:00:00"/>
    <d v="2017-09-14T00:00:00"/>
    <s v="First Class"/>
    <s v="TB-21625"/>
    <s v="Trudy Brown"/>
    <s v="Consumer"/>
    <s v="United States"/>
    <s v="Wichita"/>
    <s v="Kansas"/>
    <n v="67212"/>
    <x v="2"/>
    <s v="TEC-PH-10003171"/>
    <x v="2"/>
    <s v="Phones"/>
    <s v="Plantronics Encore H101 Dual EarpiecesÂ Headset"/>
    <n v="224.75"/>
    <n v="10"/>
    <n v="0"/>
    <n v="13.49"/>
    <n v="1"/>
    <x v="21"/>
    <n v="3"/>
    <x v="21"/>
  </r>
  <r>
    <n v="5415"/>
    <s v="US-2018-125647"/>
    <d v="2018-09-23T00:00:00"/>
    <d v="2018-09-28T00:00:00"/>
    <s v="Standard Class"/>
    <s v="LC-16870"/>
    <s v="Lena Cacioppo"/>
    <s v="Consumer"/>
    <s v="United States"/>
    <s v="Chicago"/>
    <s v="Illinois"/>
    <n v="60653"/>
    <x v="2"/>
    <s v="OFF-AP-10000390"/>
    <x v="1"/>
    <s v="Appliances"/>
    <s v="Euro Pro Shark Stick Mini Vacuum"/>
    <n v="73.176000000000002"/>
    <n v="5"/>
    <n v="0.2"/>
    <n v="12.44"/>
    <n v="3"/>
    <x v="15"/>
    <n v="3"/>
    <x v="15"/>
  </r>
  <r>
    <n v="5416"/>
    <s v="US-2018-125647"/>
    <d v="2018-09-23T00:00:00"/>
    <d v="2018-09-28T00:00:00"/>
    <s v="Standard Class"/>
    <s v="LC-16870"/>
    <s v="Lena Cacioppo"/>
    <s v="Consumer"/>
    <s v="United States"/>
    <s v="Chicago"/>
    <s v="Illinois"/>
    <n v="60653"/>
    <x v="2"/>
    <s v="OFF-PA-10004888"/>
    <x v="1"/>
    <s v="Paper"/>
    <s v="Xerox 217"/>
    <n v="20.736000000000001"/>
    <n v="10"/>
    <n v="0.1"/>
    <n v="1.24"/>
    <n v="3"/>
    <x v="15"/>
    <n v="3"/>
    <x v="15"/>
  </r>
  <r>
    <n v="5417"/>
    <s v="US-2018-125647"/>
    <d v="2018-09-23T00:00:00"/>
    <d v="2018-09-28T00:00:00"/>
    <s v="Standard Class"/>
    <s v="LC-16870"/>
    <s v="Lena Cacioppo"/>
    <s v="Consumer"/>
    <s v="United States"/>
    <s v="Chicago"/>
    <s v="Illinois"/>
    <n v="60653"/>
    <x v="2"/>
    <s v="TEC-PH-10004188"/>
    <x v="2"/>
    <s v="Phones"/>
    <s v="OtterBox Commuter Series Case - Samsung Galaxy S4"/>
    <n v="39.984000000000002"/>
    <n v="4"/>
    <n v="0"/>
    <n v="6.4"/>
    <n v="3"/>
    <x v="15"/>
    <n v="3"/>
    <x v="15"/>
  </r>
  <r>
    <n v="5418"/>
    <s v="CA-2015-132542"/>
    <d v="2015-10-06T00:00:00"/>
    <d v="2015-10-08T00:00:00"/>
    <s v="Second Class"/>
    <s v="AM-10360"/>
    <s v="Alice McCarthy"/>
    <s v="Corporate"/>
    <s v="United States"/>
    <s v="Omaha"/>
    <s v="Nebraska"/>
    <n v="68104"/>
    <x v="2"/>
    <s v="OFF-BI-10004099"/>
    <x v="1"/>
    <s v="Binders"/>
    <s v="GBC VeloBinder Strips"/>
    <n v="15.36"/>
    <n v="10"/>
    <n v="0.1"/>
    <n v="4.6100000000000003"/>
    <n v="1"/>
    <x v="18"/>
    <n v="4"/>
    <x v="18"/>
  </r>
  <r>
    <n v="5419"/>
    <s v="CA-2016-110877"/>
    <d v="2016-10-23T00:00:00"/>
    <d v="2016-10-26T00:00:00"/>
    <s v="First Class"/>
    <s v="JE-15715"/>
    <s v="Joe Elijah"/>
    <s v="Consumer"/>
    <s v="United States"/>
    <s v="Houston"/>
    <s v="Texas"/>
    <n v="77041"/>
    <x v="2"/>
    <s v="OFF-PA-10004621"/>
    <x v="1"/>
    <s v="Paper"/>
    <s v="Xerox 212"/>
    <n v="36.287999999999997"/>
    <n v="5"/>
    <n v="0"/>
    <n v="10.89"/>
    <n v="2"/>
    <x v="2"/>
    <n v="4"/>
    <x v="2"/>
  </r>
  <r>
    <n v="5420"/>
    <s v="CA-2016-110877"/>
    <d v="2016-10-23T00:00:00"/>
    <d v="2016-10-26T00:00:00"/>
    <s v="First Class"/>
    <s v="JE-15715"/>
    <s v="Joe Elijah"/>
    <s v="Consumer"/>
    <s v="United States"/>
    <s v="Houston"/>
    <s v="Texas"/>
    <n v="77041"/>
    <x v="2"/>
    <s v="TEC-PH-10002103"/>
    <x v="2"/>
    <s v="Phones"/>
    <s v="Jabra SPEAK 410"/>
    <n v="150.38399999999999"/>
    <n v="2"/>
    <n v="0.3"/>
    <n v="-51.13"/>
    <n v="2"/>
    <x v="2"/>
    <n v="4"/>
    <x v="2"/>
  </r>
  <r>
    <n v="5421"/>
    <s v="US-2017-151827"/>
    <d v="2017-03-31T00:00:00"/>
    <d v="2017-04-02T00:00:00"/>
    <s v="Second Class"/>
    <s v="CS-11950"/>
    <s v="Carlos Soltero"/>
    <s v="Consumer"/>
    <s v="United States"/>
    <s v="Philadelphia"/>
    <s v="Pennsylvania"/>
    <n v="19134"/>
    <x v="3"/>
    <s v="TEC-PH-10002789"/>
    <x v="2"/>
    <s v="Phones"/>
    <s v="LG Exalt"/>
    <n v="280.78199999999998"/>
    <n v="1"/>
    <n v="0.1"/>
    <n v="44.93"/>
    <n v="2"/>
    <x v="17"/>
    <n v="1"/>
    <x v="17"/>
  </r>
  <r>
    <n v="5422"/>
    <s v="US-2017-151827"/>
    <d v="2017-03-31T00:00:00"/>
    <d v="2017-04-02T00:00:00"/>
    <s v="Second Class"/>
    <s v="CS-11950"/>
    <s v="Carlos Soltero"/>
    <s v="Consumer"/>
    <s v="United States"/>
    <s v="Philadelphia"/>
    <s v="Pennsylvania"/>
    <n v="19134"/>
    <x v="3"/>
    <s v="TEC-AC-10003289"/>
    <x v="2"/>
    <s v="Accessories"/>
    <s v="Anker Ultra-Slim Mini Bluetooth 3.0 Wireless Keyboard"/>
    <n v="31.984000000000002"/>
    <n v="3"/>
    <n v="0.2"/>
    <n v="4.8"/>
    <n v="2"/>
    <x v="17"/>
    <n v="1"/>
    <x v="17"/>
  </r>
  <r>
    <n v="5423"/>
    <s v="US-2017-163258"/>
    <d v="2017-12-29T00:00:00"/>
    <d v="2018-01-02T00:00:00"/>
    <s v="Standard Class"/>
    <s v="PF-19225"/>
    <s v="Phillip Flathmann"/>
    <s v="Consumer"/>
    <s v="United States"/>
    <s v="Los Angeles"/>
    <s v="California"/>
    <n v="90045"/>
    <x v="1"/>
    <s v="OFF-BI-10000138"/>
    <x v="1"/>
    <s v="Binders"/>
    <s v="Acco Translucent Poly Ring Binders"/>
    <n v="11.231999999999999"/>
    <n v="8"/>
    <n v="0.1"/>
    <n v="0.56000000000000005"/>
    <n v="1"/>
    <x v="5"/>
    <n v="4"/>
    <x v="5"/>
  </r>
  <r>
    <n v="5424"/>
    <s v="CA-2018-103009"/>
    <d v="2018-11-03T00:00:00"/>
    <d v="2018-11-05T00:00:00"/>
    <s v="Second Class"/>
    <s v="PJ-18835"/>
    <s v="Patrick Jones"/>
    <s v="Corporate"/>
    <s v="United States"/>
    <s v="Richmond"/>
    <s v="Kentucky"/>
    <n v="40475"/>
    <x v="0"/>
    <s v="OFF-PA-10001215"/>
    <x v="1"/>
    <s v="Paper"/>
    <s v="Xerox 1963"/>
    <n v="26.4"/>
    <n v="1"/>
    <n v="0"/>
    <n v="5.0199999999999996"/>
    <n v="1"/>
    <x v="23"/>
    <n v="4"/>
    <x v="23"/>
  </r>
  <r>
    <n v="5425"/>
    <s v="US-2018-120649"/>
    <d v="2018-01-20T00:00:00"/>
    <d v="2018-01-26T00:00:00"/>
    <s v="Standard Class"/>
    <s v="JF-15490"/>
    <s v="Jeremy Farry"/>
    <s v="Consumer"/>
    <s v="United States"/>
    <s v="Waterbury"/>
    <s v="Connecticut"/>
    <n v="6708"/>
    <x v="3"/>
    <s v="OFF-AR-10001545"/>
    <x v="1"/>
    <s v="Art"/>
    <s v="Newell 326"/>
    <n v="3.52"/>
    <n v="8"/>
    <n v="0.3"/>
    <n v="-1.23"/>
    <n v="1"/>
    <x v="44"/>
    <n v="1"/>
    <x v="44"/>
  </r>
  <r>
    <n v="5426"/>
    <s v="CA-2017-153598"/>
    <d v="2017-12-03T00:00:00"/>
    <d v="2017-12-06T00:00:00"/>
    <s v="First Class"/>
    <s v="NM-18520"/>
    <s v="Neoma Murray"/>
    <s v="Consumer"/>
    <s v="United States"/>
    <s v="Los Angeles"/>
    <s v="California"/>
    <n v="90045"/>
    <x v="1"/>
    <s v="TEC-AC-10003870"/>
    <x v="2"/>
    <s v="Accessories"/>
    <s v="LogitechÂ Z-906 Speaker sys - home theater - 5.1-CH"/>
    <n v="1649.95"/>
    <n v="1"/>
    <n v="0.1"/>
    <n v="115.5"/>
    <n v="2"/>
    <x v="5"/>
    <n v="4"/>
    <x v="5"/>
  </r>
  <r>
    <n v="5427"/>
    <s v="CA-2017-153598"/>
    <d v="2017-12-03T00:00:00"/>
    <d v="2017-12-06T00:00:00"/>
    <s v="First Class"/>
    <s v="NM-18520"/>
    <s v="Neoma Murray"/>
    <s v="Consumer"/>
    <s v="United States"/>
    <s v="Los Angeles"/>
    <s v="California"/>
    <n v="90045"/>
    <x v="1"/>
    <s v="FUR-FU-10001085"/>
    <x v="0"/>
    <s v="Furnishings"/>
    <s v="3M Polarizing Light Filter Sleeves"/>
    <n v="111.9"/>
    <n v="3"/>
    <n v="0"/>
    <n v="24.62"/>
    <n v="2"/>
    <x v="5"/>
    <n v="4"/>
    <x v="5"/>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n v="599.16499999999996"/>
    <n v="1"/>
    <n v="0.2"/>
    <n v="125.82"/>
    <n v="1"/>
    <x v="1"/>
    <n v="2"/>
    <x v="1"/>
  </r>
  <r>
    <n v="5429"/>
    <s v="CA-2017-113096"/>
    <d v="2017-09-02T00:00:00"/>
    <d v="2017-09-04T00:00:00"/>
    <s v="First Class"/>
    <s v="SZ-20035"/>
    <s v="Sam Zeldin"/>
    <s v="Home Office"/>
    <s v="United States"/>
    <s v="San Francisco"/>
    <s v="California"/>
    <n v="94122"/>
    <x v="1"/>
    <s v="OFF-ST-10003455"/>
    <x v="1"/>
    <s v="Storage"/>
    <s v="Tenex File Box, Personal Filing Tote with Lid, Black"/>
    <n v="46.53"/>
    <n v="7"/>
    <n v="0.1"/>
    <n v="12.1"/>
    <n v="1"/>
    <x v="21"/>
    <n v="3"/>
    <x v="21"/>
  </r>
  <r>
    <n v="5430"/>
    <s v="CA-2015-136861"/>
    <d v="2015-09-05T00:00:00"/>
    <d v="2015-09-07T00:00:00"/>
    <s v="First Class"/>
    <s v="PR-18880"/>
    <s v="Patrick Ryan"/>
    <s v="Consumer"/>
    <s v="United States"/>
    <s v="Saint Petersburg"/>
    <s v="Florida"/>
    <n v="33710"/>
    <x v="0"/>
    <s v="FUR-FU-10001967"/>
    <x v="0"/>
    <s v="Furnishings"/>
    <s v="Telescoping Adjustable Floor Lamp"/>
    <n v="31.984000000000002"/>
    <n v="3"/>
    <n v="0"/>
    <n v="7.68"/>
    <n v="1"/>
    <x v="30"/>
    <n v="3"/>
    <x v="30"/>
  </r>
  <r>
    <n v="5431"/>
    <s v="CA-2018-117422"/>
    <d v="2018-10-21T00:00:00"/>
    <d v="2018-10-25T00:00:00"/>
    <s v="Standard Class"/>
    <s v="FC-14245"/>
    <s v="Frank Carlisle"/>
    <s v="Home Office"/>
    <s v="United States"/>
    <s v="Lakewood"/>
    <s v="Ohio"/>
    <n v="44107"/>
    <x v="3"/>
    <s v="OFF-AP-10000938"/>
    <x v="1"/>
    <s v="Appliances"/>
    <s v="Avanti 1.7 Cu. Ft. Refrigerator"/>
    <n v="161.56800000000001"/>
    <n v="4"/>
    <n v="0"/>
    <n v="46.85"/>
    <n v="3"/>
    <x v="13"/>
    <n v="4"/>
    <x v="13"/>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n v="4.0640000000000001"/>
    <n v="5"/>
    <n v="0.1"/>
    <n v="0.85"/>
    <n v="3"/>
    <x v="13"/>
    <n v="4"/>
    <x v="13"/>
  </r>
  <r>
    <n v="5433"/>
    <s v="CA-2018-117422"/>
    <d v="2018-10-21T00:00:00"/>
    <d v="2018-10-25T00:00:00"/>
    <s v="Standard Class"/>
    <s v="FC-14245"/>
    <s v="Frank Carlisle"/>
    <s v="Home Office"/>
    <s v="United States"/>
    <s v="Lakewood"/>
    <s v="Ohio"/>
    <n v="44107"/>
    <x v="3"/>
    <s v="OFF-BI-10002799"/>
    <x v="1"/>
    <s v="Binders"/>
    <s v="SlimView Poly Binder, 3/8&quot;"/>
    <n v="6.2160000000000002"/>
    <n v="3"/>
    <n v="0.3"/>
    <n v="-1.68"/>
    <n v="3"/>
    <x v="13"/>
    <n v="4"/>
    <x v="13"/>
  </r>
  <r>
    <n v="5434"/>
    <s v="CA-2018-129707"/>
    <d v="2018-04-25T00:00:00"/>
    <d v="2018-04-29T00:00:00"/>
    <s v="Standard Class"/>
    <s v="LH-16750"/>
    <s v="Larry Hughes"/>
    <s v="Consumer"/>
    <s v="United States"/>
    <s v="Chandler"/>
    <s v="Arizona"/>
    <n v="85224"/>
    <x v="1"/>
    <s v="OFF-AR-10000246"/>
    <x v="1"/>
    <s v="Art"/>
    <s v="Newell 318"/>
    <n v="8.8960000000000008"/>
    <n v="4"/>
    <n v="0.3"/>
    <n v="-1.33"/>
    <n v="1"/>
    <x v="4"/>
    <n v="2"/>
    <x v="4"/>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n v="1640.7"/>
    <n v="5"/>
    <n v="0.1"/>
    <n v="180.48"/>
    <n v="2"/>
    <x v="2"/>
    <n v="4"/>
    <x v="2"/>
  </r>
  <r>
    <n v="5436"/>
    <s v="CA-2016-160171"/>
    <d v="2016-10-19T00:00:00"/>
    <d v="2016-10-24T00:00:00"/>
    <s v="Standard Class"/>
    <s v="RM-19675"/>
    <s v="Robert Marley"/>
    <s v="Home Office"/>
    <s v="United States"/>
    <s v="Los Angeles"/>
    <s v="California"/>
    <n v="90008"/>
    <x v="1"/>
    <s v="TEC-AC-10000892"/>
    <x v="2"/>
    <s v="Accessories"/>
    <s v="NETGEAR N750 Dual Band Wi-Fi Gigabit Router"/>
    <n v="270"/>
    <n v="5"/>
    <n v="0.1"/>
    <n v="51.3"/>
    <n v="2"/>
    <x v="2"/>
    <n v="4"/>
    <x v="2"/>
  </r>
  <r>
    <n v="5437"/>
    <s v="CA-2015-103317"/>
    <d v="2015-07-05T00:00:00"/>
    <d v="2015-07-08T00:00:00"/>
    <s v="First Class"/>
    <s v="DM-13525"/>
    <s v="Don Miller"/>
    <s v="Corporate"/>
    <s v="United States"/>
    <s v="Palm Coast"/>
    <s v="Florida"/>
    <n v="32137"/>
    <x v="0"/>
    <s v="FUR-FU-10001591"/>
    <x v="0"/>
    <s v="Furnishings"/>
    <s v="Advantus Panel Wall Certificate Holder - 8.5x11"/>
    <n v="19.52"/>
    <n v="4"/>
    <n v="0"/>
    <n v="5.86"/>
    <n v="3"/>
    <x v="39"/>
    <n v="3"/>
    <x v="39"/>
  </r>
  <r>
    <n v="5438"/>
    <s v="CA-2015-103317"/>
    <d v="2015-07-05T00:00:00"/>
    <d v="2015-07-08T00:00:00"/>
    <s v="First Class"/>
    <s v="DM-13525"/>
    <s v="Don Miller"/>
    <s v="Corporate"/>
    <s v="United States"/>
    <s v="Palm Coast"/>
    <s v="Florida"/>
    <n v="32137"/>
    <x v="0"/>
    <s v="OFF-BI-10001787"/>
    <x v="1"/>
    <s v="Binders"/>
    <s v="Wilson Jones Four-Pocket Poly Binders"/>
    <n v="9.81"/>
    <n v="1"/>
    <n v="0.1"/>
    <n v="1.96"/>
    <n v="3"/>
    <x v="39"/>
    <n v="3"/>
    <x v="39"/>
  </r>
  <r>
    <n v="5439"/>
    <s v="CA-2015-103317"/>
    <d v="2015-07-05T00:00:00"/>
    <d v="2015-07-08T00:00:00"/>
    <s v="First Class"/>
    <s v="DM-13525"/>
    <s v="Don Miller"/>
    <s v="Corporate"/>
    <s v="United States"/>
    <s v="Palm Coast"/>
    <s v="Florida"/>
    <n v="32137"/>
    <x v="0"/>
    <s v="FUR-FU-10003192"/>
    <x v="0"/>
    <s v="Furnishings"/>
    <s v="Luxo Adjustable Task Clamp Lamp"/>
    <n v="213.21600000000001"/>
    <n v="3"/>
    <n v="0"/>
    <n v="44.78"/>
    <n v="3"/>
    <x v="39"/>
    <n v="3"/>
    <x v="39"/>
  </r>
  <r>
    <n v="5440"/>
    <s v="CA-2017-167115"/>
    <d v="2017-04-04T00:00:00"/>
    <d v="2017-04-09T00:00:00"/>
    <s v="Standard Class"/>
    <s v="EH-14185"/>
    <s v="Evan Henry"/>
    <s v="Consumer"/>
    <s v="United States"/>
    <s v="New York City"/>
    <s v="New York"/>
    <n v="10035"/>
    <x v="3"/>
    <s v="OFF-BI-10004600"/>
    <x v="1"/>
    <s v="Binders"/>
    <s v="Ibico Ibimaster 300 Manual Binding System"/>
    <n v="588.78399999999999"/>
    <n v="5"/>
    <n v="0"/>
    <n v="135.41999999999999"/>
    <n v="1"/>
    <x v="25"/>
    <n v="2"/>
    <x v="25"/>
  </r>
  <r>
    <n v="5441"/>
    <s v="US-2018-153633"/>
    <d v="2018-11-13T00:00:00"/>
    <d v="2018-11-18T00:00:00"/>
    <s v="Second Class"/>
    <s v="TC-21295"/>
    <s v="Toby Carlisle"/>
    <s v="Consumer"/>
    <s v="United States"/>
    <s v="Jupiter"/>
    <s v="Florida"/>
    <n v="33458"/>
    <x v="0"/>
    <s v="OFF-AR-10002335"/>
    <x v="1"/>
    <s v="Art"/>
    <s v="DIXON Oriole Pencils"/>
    <n v="2.0640000000000001"/>
    <n v="9"/>
    <n v="0"/>
    <n v="0.5"/>
    <n v="1"/>
    <x v="23"/>
    <n v="4"/>
    <x v="23"/>
  </r>
  <r>
    <n v="5442"/>
    <s v="CA-2018-155929"/>
    <d v="2018-09-09T00:00:00"/>
    <d v="2018-09-13T00:00:00"/>
    <s v="Standard Class"/>
    <s v="AI-10855"/>
    <s v="Arianne Irving"/>
    <s v="Consumer"/>
    <s v="United States"/>
    <s v="Glendale"/>
    <s v="Arizona"/>
    <n v="85301"/>
    <x v="1"/>
    <s v="OFF-PA-10000859"/>
    <x v="1"/>
    <s v="Paper"/>
    <s v="Unpadded Memo Slips"/>
    <n v="6.3680000000000003"/>
    <n v="7"/>
    <n v="0"/>
    <n v="1.1499999999999999"/>
    <n v="1"/>
    <x v="15"/>
    <n v="3"/>
    <x v="15"/>
  </r>
  <r>
    <n v="5443"/>
    <s v="CA-2016-148712"/>
    <d v="2016-04-17T00:00:00"/>
    <d v="2016-04-23T00:00:00"/>
    <s v="Standard Class"/>
    <s v="JM-15535"/>
    <s v="Jessica Myrick"/>
    <s v="Consumer"/>
    <s v="United States"/>
    <s v="New York City"/>
    <s v="New York"/>
    <n v="10035"/>
    <x v="3"/>
    <s v="TEC-AC-10003198"/>
    <x v="2"/>
    <s v="Accessories"/>
    <s v="Enermax Acrylux Wireless Keyboard"/>
    <n v="99.6"/>
    <n v="9"/>
    <n v="0"/>
    <n v="30.88"/>
    <n v="3"/>
    <x v="19"/>
    <n v="2"/>
    <x v="19"/>
  </r>
  <r>
    <n v="5444"/>
    <s v="CA-2016-148712"/>
    <d v="2016-04-17T00:00:00"/>
    <d v="2016-04-23T00:00:00"/>
    <s v="Standard Class"/>
    <s v="JM-15535"/>
    <s v="Jessica Myrick"/>
    <s v="Consumer"/>
    <s v="United States"/>
    <s v="New York City"/>
    <s v="New York"/>
    <n v="10035"/>
    <x v="3"/>
    <s v="OFF-BI-10001900"/>
    <x v="1"/>
    <s v="Binders"/>
    <s v="DXL Angle-View Binders with Locking Rings, Black"/>
    <n v="62.295999999999999"/>
    <n v="2"/>
    <n v="0.1"/>
    <n v="8.1"/>
    <n v="3"/>
    <x v="19"/>
    <n v="2"/>
    <x v="19"/>
  </r>
  <r>
    <n v="5445"/>
    <s v="CA-2016-148712"/>
    <d v="2016-04-17T00:00:00"/>
    <d v="2016-04-23T00:00:00"/>
    <s v="Standard Class"/>
    <s v="JM-15535"/>
    <s v="Jessica Myrick"/>
    <s v="Consumer"/>
    <s v="United States"/>
    <s v="New York City"/>
    <s v="New York"/>
    <n v="10035"/>
    <x v="3"/>
    <s v="OFF-AR-10000614"/>
    <x v="1"/>
    <s v="Art"/>
    <s v="Barrel Sharpener"/>
    <n v="10.71"/>
    <n v="8"/>
    <n v="0.3"/>
    <n v="-1.07"/>
    <n v="3"/>
    <x v="19"/>
    <n v="2"/>
    <x v="19"/>
  </r>
  <r>
    <n v="5446"/>
    <s v="CA-2017-128307"/>
    <d v="2017-07-25T00:00:00"/>
    <d v="2017-07-29T00:00:00"/>
    <s v="Standard Class"/>
    <s v="BE-11335"/>
    <s v="Bill Eplett"/>
    <s v="Home Office"/>
    <s v="United States"/>
    <s v="Houston"/>
    <s v="Texas"/>
    <n v="77041"/>
    <x v="2"/>
    <s v="OFF-EN-10003040"/>
    <x v="1"/>
    <s v="Envelopes"/>
    <s v="Quality Park Security Envelopes"/>
    <n v="20.936"/>
    <n v="9"/>
    <n v="0"/>
    <n v="7.33"/>
    <n v="1"/>
    <x v="16"/>
    <n v="3"/>
    <x v="16"/>
  </r>
  <r>
    <n v="5447"/>
    <s v="US-2017-127425"/>
    <d v="2017-08-26T00:00:00"/>
    <d v="2017-08-31T00:00:00"/>
    <s v="Standard Class"/>
    <s v="DR-12880"/>
    <s v="Dan Reichenbach"/>
    <s v="Corporate"/>
    <s v="United States"/>
    <s v="New York City"/>
    <s v="New York"/>
    <n v="10035"/>
    <x v="3"/>
    <s v="TEC-PH-10003442"/>
    <x v="2"/>
    <s v="Phones"/>
    <s v="Samsung Replacement EH64AVFWE Premium Headset"/>
    <n v="33"/>
    <n v="2"/>
    <n v="0.2"/>
    <n v="8.25"/>
    <n v="2"/>
    <x v="28"/>
    <n v="3"/>
    <x v="28"/>
  </r>
  <r>
    <n v="5448"/>
    <s v="US-2017-127425"/>
    <d v="2017-08-26T00:00:00"/>
    <d v="2017-08-31T00:00:00"/>
    <s v="Standard Class"/>
    <s v="DR-12880"/>
    <s v="Dan Reichenbach"/>
    <s v="Corporate"/>
    <s v="United States"/>
    <s v="New York City"/>
    <s v="New York"/>
    <n v="10035"/>
    <x v="3"/>
    <s v="TEC-AC-10002800"/>
    <x v="2"/>
    <s v="Accessories"/>
    <s v="Plantronics Audio 478 Stereo USB Headset"/>
    <n v="249.95"/>
    <n v="6"/>
    <n v="0.1"/>
    <n v="22.5"/>
    <n v="2"/>
    <x v="28"/>
    <n v="3"/>
    <x v="28"/>
  </r>
  <r>
    <n v="5449"/>
    <s v="US-2015-119081"/>
    <d v="2015-09-12T00:00:00"/>
    <d v="2015-09-19T00:00:00"/>
    <s v="Standard Class"/>
    <s v="TA-21385"/>
    <s v="Tom Ashbrook"/>
    <s v="Home Office"/>
    <s v="United States"/>
    <s v="Olathe"/>
    <s v="Kansas"/>
    <n v="66062"/>
    <x v="2"/>
    <s v="OFF-SU-10000157"/>
    <x v="1"/>
    <s v="Supplies"/>
    <s v="Compact Automatic Electric Letter Opener"/>
    <n v="357.93"/>
    <n v="10"/>
    <n v="0.3"/>
    <n v="-28.63"/>
    <n v="4"/>
    <x v="30"/>
    <n v="3"/>
    <x v="30"/>
  </r>
  <r>
    <n v="5450"/>
    <s v="US-2015-119081"/>
    <d v="2015-09-12T00:00:00"/>
    <d v="2015-09-19T00:00:00"/>
    <s v="Standard Class"/>
    <s v="TA-21385"/>
    <s v="Tom Ashbrook"/>
    <s v="Home Office"/>
    <s v="United States"/>
    <s v="Olathe"/>
    <s v="Kansas"/>
    <n v="66062"/>
    <x v="2"/>
    <s v="TEC-AC-10001542"/>
    <x v="2"/>
    <s v="Accessories"/>
    <s v="SanDisk Cruzer 16 GB USB Flash Drive"/>
    <n v="57.4"/>
    <n v="9"/>
    <n v="0"/>
    <n v="5.17"/>
    <n v="4"/>
    <x v="30"/>
    <n v="3"/>
    <x v="30"/>
  </r>
  <r>
    <n v="5451"/>
    <s v="US-2015-119081"/>
    <d v="2015-09-12T00:00:00"/>
    <d v="2015-09-19T00:00:00"/>
    <s v="Standard Class"/>
    <s v="TA-21385"/>
    <s v="Tom Ashbrook"/>
    <s v="Home Office"/>
    <s v="United States"/>
    <s v="Olathe"/>
    <s v="Kansas"/>
    <n v="66062"/>
    <x v="2"/>
    <s v="OFF-BI-10004519"/>
    <x v="1"/>
    <s v="Binders"/>
    <s v="GBC DocuBind P100 Manual Binding Machine"/>
    <n v="331.96"/>
    <n v="10"/>
    <n v="0"/>
    <n v="73.03"/>
    <n v="4"/>
    <x v="30"/>
    <n v="3"/>
    <x v="30"/>
  </r>
  <r>
    <n v="5452"/>
    <s v="US-2015-119081"/>
    <d v="2015-09-12T00:00:00"/>
    <d v="2015-09-19T00:00:00"/>
    <s v="Standard Class"/>
    <s v="TA-21385"/>
    <s v="Tom Ashbrook"/>
    <s v="Home Office"/>
    <s v="United States"/>
    <s v="Olathe"/>
    <s v="Kansas"/>
    <n v="66062"/>
    <x v="2"/>
    <s v="FUR-FU-10003464"/>
    <x v="0"/>
    <s v="Furnishings"/>
    <s v="Seth Thomas 8 1/2&quot; Cubicle Clock"/>
    <n v="40.56"/>
    <n v="9"/>
    <n v="0.3"/>
    <n v="-6.08"/>
    <n v="4"/>
    <x v="30"/>
    <n v="3"/>
    <x v="30"/>
  </r>
  <r>
    <n v="5453"/>
    <s v="CA-2017-140613"/>
    <d v="2017-07-22T00:00:00"/>
    <d v="2017-07-29T00:00:00"/>
    <s v="Standard Class"/>
    <s v="KN-16705"/>
    <s v="Kristina Nunn"/>
    <s v="Home Office"/>
    <s v="United States"/>
    <s v="Sparks"/>
    <s v="Nevada"/>
    <n v="89431"/>
    <x v="1"/>
    <s v="OFF-SU-10004261"/>
    <x v="1"/>
    <s v="Supplies"/>
    <s v="Fiskars 8&quot; Scissors, 2/Pack"/>
    <n v="86.2"/>
    <n v="1"/>
    <n v="0.3"/>
    <n v="-18.96"/>
    <n v="1"/>
    <x v="16"/>
    <n v="3"/>
    <x v="16"/>
  </r>
  <r>
    <n v="5454"/>
    <s v="US-2018-108700"/>
    <d v="2018-05-19T00:00:00"/>
    <d v="2018-05-23T00:00:00"/>
    <s v="Standard Class"/>
    <s v="PJ-18835"/>
    <s v="Patrick Jones"/>
    <s v="Corporate"/>
    <s v="United States"/>
    <s v="Rockford"/>
    <s v="Illinois"/>
    <n v="61107"/>
    <x v="2"/>
    <s v="OFF-PA-10004733"/>
    <x v="1"/>
    <s v="Paper"/>
    <s v="Things To Do Today Spiral Book"/>
    <n v="38.015999999999998"/>
    <n v="6"/>
    <n v="0.1"/>
    <n v="12.17"/>
    <n v="1"/>
    <x v="24"/>
    <n v="2"/>
    <x v="24"/>
  </r>
  <r>
    <n v="5455"/>
    <s v="CA-2018-160962"/>
    <d v="2018-04-28T00:00:00"/>
    <d v="2018-05-02T00:00:00"/>
    <s v="Standard Class"/>
    <s v="MC-17605"/>
    <s v="Matt Connell"/>
    <s v="Corporate"/>
    <s v="United States"/>
    <s v="Philadelphia"/>
    <s v="Pennsylvania"/>
    <n v="19143"/>
    <x v="3"/>
    <s v="OFF-ST-10001325"/>
    <x v="1"/>
    <s v="Storage"/>
    <s v="Sterilite Officeware Hinged File Box"/>
    <n v="8.3840000000000003"/>
    <n v="1"/>
    <n v="0"/>
    <n v="2.4300000000000002"/>
    <n v="2"/>
    <x v="4"/>
    <n v="2"/>
    <x v="4"/>
  </r>
  <r>
    <n v="5456"/>
    <s v="CA-2018-160962"/>
    <d v="2018-04-28T00:00:00"/>
    <d v="2018-05-02T00:00:00"/>
    <s v="Standard Class"/>
    <s v="MC-17605"/>
    <s v="Matt Connell"/>
    <s v="Corporate"/>
    <s v="United States"/>
    <s v="Philadelphia"/>
    <s v="Pennsylvania"/>
    <n v="19143"/>
    <x v="3"/>
    <s v="OFF-AR-10003056"/>
    <x v="1"/>
    <s v="Art"/>
    <s v="Newell 341"/>
    <n v="6.8479999999999999"/>
    <n v="8"/>
    <n v="0.3"/>
    <n v="-2.0499999999999998"/>
    <n v="2"/>
    <x v="4"/>
    <n v="2"/>
    <x v="4"/>
  </r>
  <r>
    <n v="5457"/>
    <s v="CA-2018-130631"/>
    <d v="2018-12-29T00:00:00"/>
    <d v="2019-01-02T00:00:00"/>
    <s v="Standard Class"/>
    <s v="BS-11755"/>
    <s v="Bruce Stewart"/>
    <s v="Consumer"/>
    <s v="United States"/>
    <s v="Edmonds"/>
    <s v="Washington"/>
    <n v="98026"/>
    <x v="1"/>
    <s v="OFF-FA-10000089"/>
    <x v="1"/>
    <s v="Fasteners"/>
    <s v="Acco Glide Clips"/>
    <n v="19.600000000000001"/>
    <n v="7"/>
    <n v="0"/>
    <n v="6.66"/>
    <n v="2"/>
    <x v="22"/>
    <n v="4"/>
    <x v="22"/>
  </r>
  <r>
    <n v="5458"/>
    <s v="CA-2018-130631"/>
    <d v="2018-12-29T00:00:00"/>
    <d v="2019-01-02T00:00:00"/>
    <s v="Standard Class"/>
    <s v="BS-11755"/>
    <s v="Bruce Stewart"/>
    <s v="Consumer"/>
    <s v="United States"/>
    <s v="Edmonds"/>
    <s v="Washington"/>
    <n v="98026"/>
    <x v="1"/>
    <s v="FUR-FU-10004093"/>
    <x v="0"/>
    <s v="Furnishings"/>
    <s v="Hand-Finished Solid Wood Document Frame"/>
    <n v="68.459999999999994"/>
    <n v="8"/>
    <n v="0.3"/>
    <n v="-6.16"/>
    <n v="2"/>
    <x v="22"/>
    <n v="4"/>
    <x v="22"/>
  </r>
  <r>
    <n v="5459"/>
    <s v="CA-2018-116680"/>
    <d v="2018-09-04T00:00:00"/>
    <d v="2018-09-06T00:00:00"/>
    <s v="Second Class"/>
    <s v="PK-19075"/>
    <s v="Pete Kriz"/>
    <s v="Consumer"/>
    <s v="United States"/>
    <s v="San Francisco"/>
    <s v="California"/>
    <n v="94122"/>
    <x v="1"/>
    <s v="OFF-BI-10004022"/>
    <x v="1"/>
    <s v="Binders"/>
    <s v="Acco Suede Grain Vinyl Round Ring Binder"/>
    <n v="13.343999999999999"/>
    <n v="10"/>
    <n v="0.2"/>
    <n v="3.34"/>
    <n v="2"/>
    <x v="15"/>
    <n v="3"/>
    <x v="15"/>
  </r>
  <r>
    <n v="5460"/>
    <s v="CA-2018-116680"/>
    <d v="2018-09-04T00:00:00"/>
    <d v="2018-09-06T00:00:00"/>
    <s v="Second Class"/>
    <s v="PK-19075"/>
    <s v="Pete Kriz"/>
    <s v="Consumer"/>
    <s v="United States"/>
    <s v="San Francisco"/>
    <s v="California"/>
    <n v="94122"/>
    <x v="1"/>
    <s v="FUR-TA-10001771"/>
    <x v="0"/>
    <s v="Tables"/>
    <s v="Bush Cubix Conference Tables, Fully Assembled"/>
    <n v="1478.2719999999999"/>
    <n v="6"/>
    <n v="0"/>
    <n v="443.48"/>
    <n v="2"/>
    <x v="15"/>
    <n v="3"/>
    <x v="15"/>
  </r>
  <r>
    <n v="5461"/>
    <s v="US-2015-107405"/>
    <d v="2015-03-21T00:00:00"/>
    <d v="2015-03-25T00:00:00"/>
    <s v="Standard Class"/>
    <s v="TS-21205"/>
    <s v="Thomas Seio"/>
    <s v="Corporate"/>
    <s v="United States"/>
    <s v="Asheville"/>
    <s v="North Carolina"/>
    <n v="28806"/>
    <x v="0"/>
    <s v="OFF-ST-10002301"/>
    <x v="1"/>
    <s v="Storage"/>
    <s v="Tennsco Commercial Shelving"/>
    <n v="16.271999999999998"/>
    <n v="8"/>
    <n v="0.3"/>
    <n v="-3.42"/>
    <n v="1"/>
    <x v="34"/>
    <n v="1"/>
    <x v="34"/>
  </r>
  <r>
    <n v="5462"/>
    <s v="CA-2018-101574"/>
    <d v="2018-09-28T00:00:00"/>
    <d v="2018-10-04T00:00:00"/>
    <s v="Standard Class"/>
    <s v="BD-11725"/>
    <s v="Bruce Degenhardt"/>
    <s v="Consumer"/>
    <s v="United States"/>
    <s v="Los Angeles"/>
    <s v="California"/>
    <n v="90032"/>
    <x v="1"/>
    <s v="FUR-FU-10001706"/>
    <x v="0"/>
    <s v="Furnishings"/>
    <s v="Longer-Life Soft White Bulbs"/>
    <n v="9.24"/>
    <n v="4"/>
    <n v="0"/>
    <n v="0.83"/>
    <n v="1"/>
    <x v="15"/>
    <n v="3"/>
    <x v="15"/>
  </r>
  <r>
    <n v="5463"/>
    <s v="CA-2015-146591"/>
    <d v="2015-01-19T00:00:00"/>
    <d v="2015-01-20T00:00:00"/>
    <s v="First Class"/>
    <s v="TS-21340"/>
    <s v="Toby Swindell"/>
    <s v="Consumer"/>
    <s v="United States"/>
    <s v="Scottsdale"/>
    <s v="Arizona"/>
    <n v="85254"/>
    <x v="1"/>
    <s v="OFF-BI-10003676"/>
    <x v="1"/>
    <s v="Binders"/>
    <s v="GBC Standard Recycled Report Covers, Clear Plastic Sheets"/>
    <n v="32.340000000000003"/>
    <n v="8"/>
    <n v="0"/>
    <n v="8.41"/>
    <n v="4"/>
    <x v="46"/>
    <n v="1"/>
    <x v="46"/>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n v="56.064"/>
    <n v="9"/>
    <n v="0.2"/>
    <n v="8.9700000000000006"/>
    <n v="4"/>
    <x v="46"/>
    <n v="1"/>
    <x v="46"/>
  </r>
  <r>
    <n v="5465"/>
    <s v="CA-2015-146591"/>
    <d v="2015-01-19T00:00:00"/>
    <d v="2015-01-20T00:00:00"/>
    <s v="First Class"/>
    <s v="TS-21340"/>
    <s v="Toby Swindell"/>
    <s v="Consumer"/>
    <s v="United States"/>
    <s v="Scottsdale"/>
    <s v="Arizona"/>
    <n v="85254"/>
    <x v="1"/>
    <s v="OFF-EN-10002504"/>
    <x v="1"/>
    <s v="Envelopes"/>
    <s v="Tyvek  Top-Opening Peel &amp; Seel Envelopes, Plain White"/>
    <n v="108.72"/>
    <n v="6"/>
    <n v="0.3"/>
    <n v="-21.74"/>
    <n v="4"/>
    <x v="46"/>
    <n v="1"/>
    <x v="46"/>
  </r>
  <r>
    <n v="5466"/>
    <s v="CA-2015-146591"/>
    <d v="2015-01-19T00:00:00"/>
    <d v="2015-01-20T00:00:00"/>
    <s v="First Class"/>
    <s v="TS-21340"/>
    <s v="Toby Swindell"/>
    <s v="Consumer"/>
    <s v="United States"/>
    <s v="Scottsdale"/>
    <s v="Arizona"/>
    <n v="85254"/>
    <x v="1"/>
    <s v="FUR-BO-10001972"/>
    <x v="0"/>
    <s v="Bookcases"/>
    <s v="O'Sullivan 4-Shelf Bookcase in Odessa Pine"/>
    <n v="181.47"/>
    <n v="3"/>
    <n v="0.1"/>
    <n v="23.59"/>
    <n v="4"/>
    <x v="46"/>
    <n v="1"/>
    <x v="46"/>
  </r>
  <r>
    <n v="5467"/>
    <s v="CA-2015-107706"/>
    <d v="2015-02-14T00:00:00"/>
    <d v="2015-02-19T00:00:00"/>
    <s v="Second Class"/>
    <s v="ST-20530"/>
    <s v="Shui Tom"/>
    <s v="Consumer"/>
    <s v="United States"/>
    <s v="Houston"/>
    <s v="Texas"/>
    <n v="77095"/>
    <x v="2"/>
    <s v="OFF-PA-10000466"/>
    <x v="1"/>
    <s v="Paper"/>
    <s v="Memo Book, 100 Message Capacity, 5 3/8â€ x 11â€"/>
    <n v="16.175999999999998"/>
    <n v="2"/>
    <n v="0.2"/>
    <n v="4.8499999999999996"/>
    <n v="1"/>
    <x v="45"/>
    <n v="1"/>
    <x v="45"/>
  </r>
  <r>
    <n v="5468"/>
    <s v="CA-2017-122448"/>
    <d v="2017-06-09T00:00:00"/>
    <d v="2017-06-14T00:00:00"/>
    <s v="Standard Class"/>
    <s v="DB-13210"/>
    <s v="Dean Braden"/>
    <s v="Consumer"/>
    <s v="United States"/>
    <s v="San Francisco"/>
    <s v="California"/>
    <n v="94109"/>
    <x v="1"/>
    <s v="FUR-CH-10002774"/>
    <x v="0"/>
    <s v="Chairs"/>
    <s v="Global Deluxe Stacking Chair, Gray"/>
    <n v="122.352"/>
    <n v="4"/>
    <n v="0"/>
    <n v="26.92"/>
    <n v="1"/>
    <x v="1"/>
    <n v="2"/>
    <x v="1"/>
  </r>
  <r>
    <n v="5469"/>
    <s v="CA-2015-132451"/>
    <d v="2015-09-26T00:00:00"/>
    <d v="2015-09-27T00:00:00"/>
    <s v="First Class"/>
    <s v="KF-16285"/>
    <s v="Karen Ferguson"/>
    <s v="Home Office"/>
    <s v="United States"/>
    <s v="San Diego"/>
    <s v="California"/>
    <n v="92105"/>
    <x v="1"/>
    <s v="FUR-CH-10000454"/>
    <x v="0"/>
    <s v="Chairs"/>
    <s v="Hon Deluxe Fabric Upholstered Stacking Chairs, Rounded Back"/>
    <n v="585.55200000000002"/>
    <n v="8"/>
    <n v="0.2"/>
    <n v="146.38999999999999"/>
    <n v="2"/>
    <x v="30"/>
    <n v="3"/>
    <x v="30"/>
  </r>
  <r>
    <n v="5470"/>
    <s v="CA-2015-132451"/>
    <d v="2015-09-26T00:00:00"/>
    <d v="2015-09-27T00:00:00"/>
    <s v="First Class"/>
    <s v="KF-16285"/>
    <s v="Karen Ferguson"/>
    <s v="Home Office"/>
    <s v="United States"/>
    <s v="San Diego"/>
    <s v="California"/>
    <n v="92105"/>
    <x v="1"/>
    <s v="OFF-PA-10004888"/>
    <x v="1"/>
    <s v="Paper"/>
    <s v="Xerox 217"/>
    <n v="19.440000000000001"/>
    <n v="1"/>
    <n v="0.2"/>
    <n v="6.42"/>
    <n v="2"/>
    <x v="30"/>
    <n v="3"/>
    <x v="30"/>
  </r>
  <r>
    <n v="5471"/>
    <s v="CA-2017-158547"/>
    <d v="2017-05-30T00:00:00"/>
    <d v="2017-06-04T00:00:00"/>
    <s v="Standard Class"/>
    <s v="JM-16195"/>
    <s v="Justin MacKendrick"/>
    <s v="Consumer"/>
    <s v="United States"/>
    <s v="Hamilton"/>
    <s v="Ohio"/>
    <n v="45011"/>
    <x v="3"/>
    <s v="OFF-AP-10003842"/>
    <x v="1"/>
    <s v="Appliances"/>
    <s v="Euro-Pro Shark Turbo Vacuum"/>
    <n v="123.92"/>
    <n v="5"/>
    <n v="0"/>
    <n v="13.63"/>
    <n v="1"/>
    <x v="35"/>
    <n v="2"/>
    <x v="35"/>
  </r>
  <r>
    <n v="5472"/>
    <s v="CA-2018-116946"/>
    <d v="2018-12-19T00:00:00"/>
    <d v="2018-12-23T00:00:00"/>
    <s v="Standard Class"/>
    <s v="TS-21505"/>
    <s v="Tony Sayre"/>
    <s v="Consumer"/>
    <s v="United States"/>
    <s v="Parker"/>
    <s v="Colorado"/>
    <n v="80134"/>
    <x v="1"/>
    <s v="FUR-FU-10000320"/>
    <x v="0"/>
    <s v="Furnishings"/>
    <s v="OIC Stacking Trays"/>
    <n v="13.36"/>
    <n v="5"/>
    <n v="0"/>
    <n v="1.34"/>
    <n v="3"/>
    <x v="22"/>
    <n v="4"/>
    <x v="22"/>
  </r>
  <r>
    <n v="5473"/>
    <s v="CA-2018-116946"/>
    <d v="2018-12-19T00:00:00"/>
    <d v="2018-12-23T00:00:00"/>
    <s v="Standard Class"/>
    <s v="TS-21505"/>
    <s v="Tony Sayre"/>
    <s v="Consumer"/>
    <s v="United States"/>
    <s v="Parker"/>
    <s v="Colorado"/>
    <n v="80134"/>
    <x v="1"/>
    <s v="OFF-ST-10002554"/>
    <x v="1"/>
    <s v="Storage"/>
    <s v="Tennsco Industrial Shelving"/>
    <n v="78.256"/>
    <n v="6"/>
    <n v="0"/>
    <n v="25.04"/>
    <n v="3"/>
    <x v="22"/>
    <n v="4"/>
    <x v="22"/>
  </r>
  <r>
    <n v="5474"/>
    <s v="CA-2018-116946"/>
    <d v="2018-12-19T00:00:00"/>
    <d v="2018-12-23T00:00:00"/>
    <s v="Standard Class"/>
    <s v="TS-21505"/>
    <s v="Tony Sayre"/>
    <s v="Consumer"/>
    <s v="United States"/>
    <s v="Parker"/>
    <s v="Colorado"/>
    <n v="80134"/>
    <x v="1"/>
    <s v="FUR-BO-10000468"/>
    <x v="0"/>
    <s v="Bookcases"/>
    <s v="O'Sullivan 2-Shelf Heavy-Duty Bookcases"/>
    <n v="102.018"/>
    <n v="9"/>
    <n v="0.3"/>
    <n v="-20.399999999999999"/>
    <n v="3"/>
    <x v="22"/>
    <n v="4"/>
    <x v="22"/>
  </r>
  <r>
    <n v="5475"/>
    <s v="CA-2018-121741"/>
    <d v="2018-12-26T00:00:00"/>
    <d v="2018-12-26T00:00:00"/>
    <s v="Same Day"/>
    <s v="YC-21895"/>
    <s v="Yoseph Carroll"/>
    <s v="Corporate"/>
    <s v="United States"/>
    <s v="Fremont"/>
    <s v="Nebraska"/>
    <n v="68025"/>
    <x v="2"/>
    <s v="OFF-ST-10004459"/>
    <x v="1"/>
    <s v="Storage"/>
    <s v="Tennsco Single-Tier Lockers"/>
    <n v="750.68"/>
    <n v="9"/>
    <n v="0.1"/>
    <n v="135.12"/>
    <n v="1"/>
    <x v="22"/>
    <n v="4"/>
    <x v="22"/>
  </r>
  <r>
    <n v="5476"/>
    <s v="CA-2018-169691"/>
    <d v="2018-06-15T00:00:00"/>
    <d v="2018-06-18T00:00:00"/>
    <s v="First Class"/>
    <s v="Dp-13240"/>
    <s v="Dean percer"/>
    <s v="Home Office"/>
    <s v="United States"/>
    <s v="Maple Grove"/>
    <s v="Minnesota"/>
    <n v="55369"/>
    <x v="2"/>
    <s v="OFF-LA-10002312"/>
    <x v="1"/>
    <s v="Labels"/>
    <s v="Avery 490"/>
    <n v="44.4"/>
    <n v="1"/>
    <n v="0.3"/>
    <n v="-12.88"/>
    <n v="3"/>
    <x v="27"/>
    <n v="2"/>
    <x v="27"/>
  </r>
  <r>
    <n v="5477"/>
    <s v="CA-2018-169691"/>
    <d v="2018-06-15T00:00:00"/>
    <d v="2018-06-18T00:00:00"/>
    <s v="First Class"/>
    <s v="Dp-13240"/>
    <s v="Dean percer"/>
    <s v="Home Office"/>
    <s v="United States"/>
    <s v="Maple Grove"/>
    <s v="Minnesota"/>
    <n v="55369"/>
    <x v="2"/>
    <s v="OFF-ST-10001291"/>
    <x v="1"/>
    <s v="Storage"/>
    <s v="Tenex Personal Self-Stacking Standard File Box, Black/Gray"/>
    <n v="84.55"/>
    <n v="7"/>
    <n v="0.2"/>
    <n v="10.15"/>
    <n v="3"/>
    <x v="27"/>
    <n v="2"/>
    <x v="27"/>
  </r>
  <r>
    <n v="5478"/>
    <s v="CA-2018-169691"/>
    <d v="2018-06-15T00:00:00"/>
    <d v="2018-06-18T00:00:00"/>
    <s v="First Class"/>
    <s v="Dp-13240"/>
    <s v="Dean percer"/>
    <s v="Home Office"/>
    <s v="United States"/>
    <s v="Maple Grove"/>
    <s v="Minnesota"/>
    <n v="55369"/>
    <x v="2"/>
    <s v="OFF-PA-10003022"/>
    <x v="1"/>
    <s v="Paper"/>
    <s v="Xerox 1992"/>
    <n v="17.940000000000001"/>
    <n v="7"/>
    <n v="0.1"/>
    <n v="4.66"/>
    <n v="3"/>
    <x v="27"/>
    <n v="2"/>
    <x v="27"/>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n v="128.4"/>
    <n v="3"/>
    <n v="0"/>
    <n v="30.82"/>
    <n v="1"/>
    <x v="0"/>
    <n v="4"/>
    <x v="0"/>
  </r>
  <r>
    <n v="5480"/>
    <s v="CA-2015-101770"/>
    <d v="2015-03-31T00:00:00"/>
    <d v="2015-04-04T00:00:00"/>
    <s v="Standard Class"/>
    <s v="KB-16240"/>
    <s v="Karen Bern"/>
    <s v="Corporate"/>
    <s v="United States"/>
    <s v="Miami"/>
    <s v="Florida"/>
    <n v="33180"/>
    <x v="0"/>
    <s v="OFF-BI-10001097"/>
    <x v="1"/>
    <s v="Binders"/>
    <s v="Avery Hole Reinforcements"/>
    <n v="1.869"/>
    <n v="8"/>
    <n v="0"/>
    <n v="0.19"/>
    <n v="1"/>
    <x v="34"/>
    <n v="1"/>
    <x v="34"/>
  </r>
  <r>
    <n v="5481"/>
    <s v="CA-2018-105487"/>
    <d v="2018-10-08T00:00:00"/>
    <d v="2018-10-14T00:00:00"/>
    <s v="Standard Class"/>
    <s v="CS-12250"/>
    <s v="Chris Selesnick"/>
    <s v="Corporate"/>
    <s v="United States"/>
    <s v="San Diego"/>
    <s v="California"/>
    <n v="92105"/>
    <x v="1"/>
    <s v="TEC-PH-10001336"/>
    <x v="2"/>
    <s v="Phones"/>
    <s v="Digium D40 VoIP phone"/>
    <n v="103.19199999999999"/>
    <n v="8"/>
    <n v="0.3"/>
    <n v="-9.2899999999999991"/>
    <n v="4"/>
    <x v="13"/>
    <n v="4"/>
    <x v="13"/>
  </r>
  <r>
    <n v="5482"/>
    <s v="CA-2018-105487"/>
    <d v="2018-10-08T00:00:00"/>
    <d v="2018-10-14T00:00:00"/>
    <s v="Standard Class"/>
    <s v="CS-12250"/>
    <s v="Chris Selesnick"/>
    <s v="Corporate"/>
    <s v="United States"/>
    <s v="San Diego"/>
    <s v="California"/>
    <n v="92105"/>
    <x v="1"/>
    <s v="TEC-AC-10002305"/>
    <x v="2"/>
    <s v="Accessories"/>
    <s v="KeyTronicÂ E03601U1 -Â KeyboardÂ - Beige"/>
    <n v="36"/>
    <n v="4"/>
    <n v="0.1"/>
    <n v="2.88"/>
    <n v="4"/>
    <x v="13"/>
    <n v="4"/>
    <x v="13"/>
  </r>
  <r>
    <n v="5483"/>
    <s v="CA-2018-105487"/>
    <d v="2018-10-08T00:00:00"/>
    <d v="2018-10-14T00:00:00"/>
    <s v="Standard Class"/>
    <s v="CS-12250"/>
    <s v="Chris Selesnick"/>
    <s v="Corporate"/>
    <s v="United States"/>
    <s v="San Diego"/>
    <s v="California"/>
    <n v="92105"/>
    <x v="1"/>
    <s v="TEC-AC-10003610"/>
    <x v="2"/>
    <s v="Accessories"/>
    <s v="LogitechÂ Illuminated - Keyboard"/>
    <n v="239.96"/>
    <n v="6"/>
    <n v="0"/>
    <n v="19.2"/>
    <n v="4"/>
    <x v="13"/>
    <n v="4"/>
    <x v="13"/>
  </r>
  <r>
    <n v="5484"/>
    <s v="CA-2018-105487"/>
    <d v="2018-10-08T00:00:00"/>
    <d v="2018-10-14T00:00:00"/>
    <s v="Standard Class"/>
    <s v="CS-12250"/>
    <s v="Chris Selesnick"/>
    <s v="Corporate"/>
    <s v="United States"/>
    <s v="San Diego"/>
    <s v="California"/>
    <n v="92105"/>
    <x v="1"/>
    <s v="OFF-ST-10002301"/>
    <x v="1"/>
    <s v="Storage"/>
    <s v="Tennsco Commercial Shelving"/>
    <n v="40.68"/>
    <n v="5"/>
    <n v="0.2"/>
    <n v="9.76"/>
    <n v="4"/>
    <x v="13"/>
    <n v="4"/>
    <x v="13"/>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n v="419.13600000000002"/>
    <n v="9"/>
    <n v="0"/>
    <n v="108.98"/>
    <n v="1"/>
    <x v="44"/>
    <n v="1"/>
    <x v="44"/>
  </r>
  <r>
    <n v="5486"/>
    <s v="CA-2015-107573"/>
    <d v="2015-12-12T00:00:00"/>
    <d v="2015-12-17T00:00:00"/>
    <s v="Standard Class"/>
    <s v="PB-19150"/>
    <s v="Philip Brown"/>
    <s v="Consumer"/>
    <s v="United States"/>
    <s v="Miami"/>
    <s v="Florida"/>
    <n v="33178"/>
    <x v="0"/>
    <s v="OFF-EN-10001099"/>
    <x v="1"/>
    <s v="Envelopes"/>
    <s v="Staple envelope"/>
    <n v="23.472000000000001"/>
    <n v="3"/>
    <n v="0.3"/>
    <n v="-2.11"/>
    <n v="1"/>
    <x v="20"/>
    <n v="4"/>
    <x v="20"/>
  </r>
  <r>
    <n v="5487"/>
    <s v="CA-2016-156608"/>
    <d v="2016-10-24T00:00:00"/>
    <d v="2016-10-29T00:00:00"/>
    <s v="Standard Class"/>
    <s v="MT-18070"/>
    <s v="Michelle Tran"/>
    <s v="Home Office"/>
    <s v="United States"/>
    <s v="San Antonio"/>
    <s v="Texas"/>
    <n v="78207"/>
    <x v="2"/>
    <s v="OFF-BI-10004140"/>
    <x v="1"/>
    <s v="Binders"/>
    <s v="Avery Non-Stick Binders"/>
    <n v="3.5920000000000001"/>
    <n v="2"/>
    <n v="0.1"/>
    <n v="1.08"/>
    <n v="1"/>
    <x v="2"/>
    <n v="4"/>
    <x v="2"/>
  </r>
  <r>
    <n v="5488"/>
    <s v="CA-2018-134495"/>
    <d v="2018-04-01T00:00:00"/>
    <d v="2018-04-04T00:00:00"/>
    <s v="Second Class"/>
    <s v="BF-11020"/>
    <s v="Barry FranzÃ¶sisch"/>
    <s v="Corporate"/>
    <s v="United States"/>
    <s v="Jacksonville"/>
    <s v="Florida"/>
    <n v="32216"/>
    <x v="0"/>
    <s v="TEC-PH-10004897"/>
    <x v="2"/>
    <s v="Phones"/>
    <s v="Mediabridge Sport Armband iPhone 5s"/>
    <n v="23.975999999999999"/>
    <n v="8"/>
    <n v="0.2"/>
    <n v="7.91"/>
    <n v="4"/>
    <x v="4"/>
    <n v="2"/>
    <x v="4"/>
  </r>
  <r>
    <n v="5489"/>
    <s v="CA-2018-134495"/>
    <d v="2018-04-01T00:00:00"/>
    <d v="2018-04-04T00:00:00"/>
    <s v="Second Class"/>
    <s v="BF-11020"/>
    <s v="Barry FranzÃ¶sisch"/>
    <s v="Corporate"/>
    <s v="United States"/>
    <s v="Jacksonville"/>
    <s v="Florida"/>
    <n v="32216"/>
    <x v="0"/>
    <s v="OFF-LA-10000262"/>
    <x v="1"/>
    <s v="Labels"/>
    <s v="Avery 494"/>
    <n v="6.2640000000000002"/>
    <n v="2"/>
    <n v="0.3"/>
    <n v="-0.81"/>
    <n v="4"/>
    <x v="4"/>
    <n v="2"/>
    <x v="4"/>
  </r>
  <r>
    <n v="5490"/>
    <s v="CA-2018-134495"/>
    <d v="2018-04-01T00:00:00"/>
    <d v="2018-04-04T00:00:00"/>
    <s v="Second Class"/>
    <s v="BF-11020"/>
    <s v="Barry FranzÃ¶sisch"/>
    <s v="Corporate"/>
    <s v="United States"/>
    <s v="Jacksonville"/>
    <s v="Florida"/>
    <n v="32216"/>
    <x v="0"/>
    <s v="OFF-AP-10002222"/>
    <x v="1"/>
    <s v="Appliances"/>
    <s v="Staple holder"/>
    <n v="20.808"/>
    <n v="8"/>
    <n v="0.2"/>
    <n v="5.83"/>
    <n v="4"/>
    <x v="4"/>
    <n v="2"/>
    <x v="4"/>
  </r>
  <r>
    <n v="5491"/>
    <s v="CA-2018-134495"/>
    <d v="2018-04-01T00:00:00"/>
    <d v="2018-04-04T00:00:00"/>
    <s v="Second Class"/>
    <s v="BF-11020"/>
    <s v="Barry FranzÃ¶sisch"/>
    <s v="Corporate"/>
    <s v="United States"/>
    <s v="Jacksonville"/>
    <s v="Florida"/>
    <n v="32216"/>
    <x v="0"/>
    <s v="FUR-CH-10003774"/>
    <x v="0"/>
    <s v="Chairs"/>
    <s v="Global Wood Trimmed Manager's Task Chair, Khaki"/>
    <n v="218.352"/>
    <n v="1"/>
    <n v="0.3"/>
    <n v="-28.39"/>
    <n v="4"/>
    <x v="4"/>
    <n v="2"/>
    <x v="4"/>
  </r>
  <r>
    <n v="5492"/>
    <s v="CA-2018-164098"/>
    <d v="2018-01-26T00:00:00"/>
    <d v="2018-01-27T00:00:00"/>
    <s v="First Class"/>
    <s v="CG-12520"/>
    <s v="Claire Gute"/>
    <s v="Consumer"/>
    <s v="United States"/>
    <s v="Houston"/>
    <s v="Texas"/>
    <n v="77070"/>
    <x v="2"/>
    <s v="OFF-ST-10000615"/>
    <x v="1"/>
    <s v="Storage"/>
    <s v="SimpliFile Personal File, Black Granite, 15w x 6-15/16d x 11-1/4h"/>
    <n v="18.16"/>
    <n v="6"/>
    <n v="0"/>
    <n v="0.91"/>
    <n v="1"/>
    <x v="44"/>
    <n v="1"/>
    <x v="44"/>
  </r>
  <r>
    <n v="5493"/>
    <s v="CA-2015-105249"/>
    <d v="2015-11-28T00:00:00"/>
    <d v="2015-11-28T00:00:00"/>
    <s v="Same Day"/>
    <s v="DH-13675"/>
    <s v="Duane Huffman"/>
    <s v="Home Office"/>
    <s v="United States"/>
    <s v="San Francisco"/>
    <s v="California"/>
    <n v="94122"/>
    <x v="1"/>
    <s v="OFF-SU-10001225"/>
    <x v="1"/>
    <s v="Supplies"/>
    <s v="Staple remover"/>
    <n v="7.36"/>
    <n v="3"/>
    <n v="0"/>
    <n v="1.25"/>
    <n v="3"/>
    <x v="7"/>
    <n v="4"/>
    <x v="7"/>
  </r>
  <r>
    <n v="5494"/>
    <s v="CA-2015-105249"/>
    <d v="2015-11-28T00:00:00"/>
    <d v="2015-11-28T00:00:00"/>
    <s v="Same Day"/>
    <s v="DH-13675"/>
    <s v="Duane Huffman"/>
    <s v="Home Office"/>
    <s v="United States"/>
    <s v="San Francisco"/>
    <s v="California"/>
    <n v="94122"/>
    <x v="1"/>
    <s v="OFF-LA-10002043"/>
    <x v="1"/>
    <s v="Labels"/>
    <s v="Avery 489"/>
    <n v="41.4"/>
    <n v="2"/>
    <n v="0.3"/>
    <n v="-7.45"/>
    <n v="3"/>
    <x v="7"/>
    <n v="4"/>
    <x v="7"/>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n v="411.33199999999999"/>
    <n v="4"/>
    <n v="0"/>
    <n v="82.27"/>
    <n v="3"/>
    <x v="7"/>
    <n v="4"/>
    <x v="7"/>
  </r>
  <r>
    <n v="5496"/>
    <s v="CA-2016-113523"/>
    <d v="2016-09-04T00:00:00"/>
    <d v="2016-09-08T00:00:00"/>
    <s v="Standard Class"/>
    <s v="SC-20440"/>
    <s v="Shaun Chance"/>
    <s v="Corporate"/>
    <s v="United States"/>
    <s v="Philadelphia"/>
    <s v="Pennsylvania"/>
    <n v="19140"/>
    <x v="3"/>
    <s v="OFF-BI-10001249"/>
    <x v="1"/>
    <s v="Binders"/>
    <s v="Avery Heavy-Duty EZD View Binder with Locking Rings"/>
    <n v="7.6559999999999997"/>
    <n v="7"/>
    <n v="0"/>
    <n v="0.61"/>
    <n v="1"/>
    <x v="11"/>
    <n v="3"/>
    <x v="11"/>
  </r>
  <r>
    <n v="5497"/>
    <s v="CA-2018-117821"/>
    <d v="2018-06-12T00:00:00"/>
    <d v="2018-06-16T00:00:00"/>
    <s v="Standard Class"/>
    <s v="HG-15025"/>
    <s v="Hunter Glantz"/>
    <s v="Consumer"/>
    <s v="United States"/>
    <s v="Marion"/>
    <s v="Ohio"/>
    <n v="43302"/>
    <x v="3"/>
    <s v="TEC-AC-10004469"/>
    <x v="2"/>
    <s v="Accessories"/>
    <s v="Microsoft Sculpt Comfort Mouse"/>
    <n v="63.92"/>
    <n v="1"/>
    <n v="0"/>
    <n v="13.42"/>
    <n v="1"/>
    <x v="27"/>
    <n v="2"/>
    <x v="27"/>
  </r>
  <r>
    <n v="5498"/>
    <s v="CA-2018-164378"/>
    <d v="2018-07-15T00:00:00"/>
    <d v="2018-07-18T00:00:00"/>
    <s v="Second Class"/>
    <s v="MM-18055"/>
    <s v="Michelle Moray"/>
    <s v="Consumer"/>
    <s v="United States"/>
    <s v="New York City"/>
    <s v="New York"/>
    <n v="10024"/>
    <x v="3"/>
    <s v="OFF-AR-10001177"/>
    <x v="1"/>
    <s v="Art"/>
    <s v="Newell 349"/>
    <n v="6.56"/>
    <n v="10"/>
    <n v="0.3"/>
    <n v="-1.18"/>
    <n v="5"/>
    <x v="10"/>
    <n v="3"/>
    <x v="10"/>
  </r>
  <r>
    <n v="5499"/>
    <s v="CA-2018-164378"/>
    <d v="2018-07-15T00:00:00"/>
    <d v="2018-07-18T00:00:00"/>
    <s v="Second Class"/>
    <s v="MM-18055"/>
    <s v="Michelle Moray"/>
    <s v="Consumer"/>
    <s v="United States"/>
    <s v="New York City"/>
    <s v="New York"/>
    <n v="10024"/>
    <x v="3"/>
    <s v="OFF-LA-10000634"/>
    <x v="1"/>
    <s v="Labels"/>
    <s v="Avery 509"/>
    <n v="7.83"/>
    <n v="5"/>
    <n v="0.1"/>
    <n v="1.57"/>
    <n v="5"/>
    <x v="10"/>
    <n v="3"/>
    <x v="10"/>
  </r>
  <r>
    <n v="5500"/>
    <s v="CA-2018-164378"/>
    <d v="2018-07-15T00:00:00"/>
    <d v="2018-07-18T00:00:00"/>
    <s v="Second Class"/>
    <s v="MM-18055"/>
    <s v="Michelle Moray"/>
    <s v="Consumer"/>
    <s v="United States"/>
    <s v="New York City"/>
    <s v="New York"/>
    <n v="10024"/>
    <x v="3"/>
    <s v="TEC-AC-10004708"/>
    <x v="2"/>
    <s v="Accessories"/>
    <s v="Sony 32GB Class 10 Micro SDHC R40 Memory Card"/>
    <n v="41.9"/>
    <n v="5"/>
    <n v="0.3"/>
    <n v="-11.73"/>
    <n v="5"/>
    <x v="10"/>
    <n v="3"/>
    <x v="10"/>
  </r>
  <r>
    <n v="5501"/>
    <s v="CA-2018-164378"/>
    <d v="2018-07-15T00:00:00"/>
    <d v="2018-07-18T00:00:00"/>
    <s v="Second Class"/>
    <s v="MM-18055"/>
    <s v="Michelle Moray"/>
    <s v="Consumer"/>
    <s v="United States"/>
    <s v="New York City"/>
    <s v="New York"/>
    <n v="10024"/>
    <x v="3"/>
    <s v="FUR-CH-10002084"/>
    <x v="0"/>
    <s v="Chairs"/>
    <s v="Hon Mobius Operator's Chair"/>
    <n v="664.14599999999996"/>
    <n v="1"/>
    <n v="0"/>
    <n v="99.62"/>
    <n v="5"/>
    <x v="10"/>
    <n v="3"/>
    <x v="10"/>
  </r>
  <r>
    <n v="5502"/>
    <s v="CA-2018-164378"/>
    <d v="2018-07-15T00:00:00"/>
    <d v="2018-07-18T00:00:00"/>
    <s v="Second Class"/>
    <s v="MM-18055"/>
    <s v="Michelle Moray"/>
    <s v="Consumer"/>
    <s v="United States"/>
    <s v="New York City"/>
    <s v="New York"/>
    <n v="10024"/>
    <x v="3"/>
    <s v="OFF-PA-10004519"/>
    <x v="1"/>
    <s v="Paper"/>
    <s v="Spiral Phone Message Books with Labels by Adams"/>
    <n v="8.9600000000000009"/>
    <n v="10"/>
    <n v="0.2"/>
    <n v="2.5099999999999998"/>
    <n v="5"/>
    <x v="10"/>
    <n v="3"/>
    <x v="10"/>
  </r>
  <r>
    <n v="5503"/>
    <s v="CA-2018-127782"/>
    <d v="2018-11-02T00:00:00"/>
    <d v="2018-11-06T00:00:00"/>
    <s v="Standard Class"/>
    <s v="TH-21115"/>
    <s v="Thea Hudgings"/>
    <s v="Corporate"/>
    <s v="United States"/>
    <s v="Philadelphia"/>
    <s v="Pennsylvania"/>
    <n v="19140"/>
    <x v="3"/>
    <s v="FUR-FU-10001847"/>
    <x v="0"/>
    <s v="Furnishings"/>
    <s v="Eldon Image Series Black Desk Accessories"/>
    <n v="3.3119999999999998"/>
    <n v="3"/>
    <n v="0"/>
    <n v="0.86"/>
    <n v="4"/>
    <x v="23"/>
    <n v="4"/>
    <x v="23"/>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n v="20.135999999999999"/>
    <n v="6"/>
    <n v="0.2"/>
    <n v="6.44"/>
    <n v="4"/>
    <x v="23"/>
    <n v="4"/>
    <x v="23"/>
  </r>
  <r>
    <n v="5505"/>
    <s v="CA-2018-127782"/>
    <d v="2018-11-02T00:00:00"/>
    <d v="2018-11-06T00:00:00"/>
    <s v="Standard Class"/>
    <s v="TH-21115"/>
    <s v="Thea Hudgings"/>
    <s v="Corporate"/>
    <s v="United States"/>
    <s v="Philadelphia"/>
    <s v="Pennsylvania"/>
    <n v="19140"/>
    <x v="3"/>
    <s v="OFF-EN-10003845"/>
    <x v="1"/>
    <s v="Envelopes"/>
    <s v="Colored Envelopes"/>
    <n v="8.8559999999999999"/>
    <n v="10"/>
    <n v="0.3"/>
    <n v="-2.48"/>
    <n v="4"/>
    <x v="23"/>
    <n v="4"/>
    <x v="23"/>
  </r>
  <r>
    <n v="5506"/>
    <s v="CA-2018-127782"/>
    <d v="2018-11-02T00:00:00"/>
    <d v="2018-11-06T00:00:00"/>
    <s v="Standard Class"/>
    <s v="TH-21115"/>
    <s v="Thea Hudgings"/>
    <s v="Corporate"/>
    <s v="United States"/>
    <s v="Philadelphia"/>
    <s v="Pennsylvania"/>
    <n v="19140"/>
    <x v="3"/>
    <s v="TEC-PH-10001817"/>
    <x v="2"/>
    <s v="Phones"/>
    <s v="Wilson Electronics DB Pro Signal Booster"/>
    <n v="859.2"/>
    <n v="5"/>
    <n v="0.1"/>
    <n v="137.47"/>
    <n v="4"/>
    <x v="23"/>
    <n v="4"/>
    <x v="23"/>
  </r>
  <r>
    <n v="5507"/>
    <s v="US-2017-162026"/>
    <d v="2017-10-08T00:00:00"/>
    <d v="2017-10-08T00:00:00"/>
    <s v="Same Day"/>
    <s v="JE-15745"/>
    <s v="Joel Eaton"/>
    <s v="Consumer"/>
    <s v="United States"/>
    <s v="Los Angeles"/>
    <s v="California"/>
    <n v="90036"/>
    <x v="1"/>
    <s v="OFF-PA-10000167"/>
    <x v="1"/>
    <s v="Paper"/>
    <s v="Xerox 1925"/>
    <n v="61.96"/>
    <n v="9"/>
    <n v="0.1"/>
    <n v="7.44"/>
    <n v="1"/>
    <x v="32"/>
    <n v="4"/>
    <x v="32"/>
  </r>
  <r>
    <n v="5508"/>
    <s v="CA-2017-150000"/>
    <d v="2017-04-08T00:00:00"/>
    <d v="2017-04-14T00:00:00"/>
    <s v="Standard Class"/>
    <s v="PG-18820"/>
    <s v="Patrick Gardner"/>
    <s v="Consumer"/>
    <s v="United States"/>
    <s v="Smyrna"/>
    <s v="Georgia"/>
    <n v="30080"/>
    <x v="0"/>
    <s v="OFF-EN-10002973"/>
    <x v="1"/>
    <s v="Envelopes"/>
    <s v="Ampad #10 Peel &amp; Seel Holiday Envelopes"/>
    <n v="17.920000000000002"/>
    <n v="9"/>
    <n v="0.2"/>
    <n v="0.9"/>
    <n v="1"/>
    <x v="25"/>
    <n v="2"/>
    <x v="25"/>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n v="145.9"/>
    <n v="3"/>
    <n v="0.2"/>
    <n v="40.85"/>
    <n v="1"/>
    <x v="2"/>
    <n v="4"/>
    <x v="2"/>
  </r>
  <r>
    <n v="5510"/>
    <s v="US-2018-152569"/>
    <d v="2018-05-15T00:00:00"/>
    <d v="2018-05-20T00:00:00"/>
    <s v="Standard Class"/>
    <s v="JD-16015"/>
    <s v="Joy Daniels"/>
    <s v="Consumer"/>
    <s v="United States"/>
    <s v="Chicago"/>
    <s v="Illinois"/>
    <n v="60653"/>
    <x v="2"/>
    <s v="OFF-PA-10001736"/>
    <x v="1"/>
    <s v="Paper"/>
    <s v="Xerox 1880"/>
    <n v="56.704000000000001"/>
    <n v="1"/>
    <n v="0.1"/>
    <n v="19.28"/>
    <n v="2"/>
    <x v="24"/>
    <n v="2"/>
    <x v="24"/>
  </r>
  <r>
    <n v="5511"/>
    <s v="US-2018-152569"/>
    <d v="2018-05-15T00:00:00"/>
    <d v="2018-05-20T00:00:00"/>
    <s v="Standard Class"/>
    <s v="JD-16015"/>
    <s v="Joy Daniels"/>
    <s v="Consumer"/>
    <s v="United States"/>
    <s v="Chicago"/>
    <s v="Illinois"/>
    <n v="60653"/>
    <x v="2"/>
    <s v="TEC-PH-10002185"/>
    <x v="2"/>
    <s v="Phones"/>
    <s v="QVS USB Car Charger 2-Port 2.1Amp for iPod/iPhone/iPad/iPad 2/iPad 3"/>
    <n v="11.12"/>
    <n v="5"/>
    <n v="0.1"/>
    <n v="2.4500000000000002"/>
    <n v="2"/>
    <x v="24"/>
    <n v="2"/>
    <x v="24"/>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n v="32.896000000000001"/>
    <n v="4"/>
    <n v="0"/>
    <n v="3.62"/>
    <n v="2"/>
    <x v="45"/>
    <n v="1"/>
    <x v="45"/>
  </r>
  <r>
    <n v="5513"/>
    <s v="US-2015-137680"/>
    <d v="2015-02-24T00:00:00"/>
    <d v="2015-03-02T00:00:00"/>
    <s v="Standard Class"/>
    <s v="JH-15430"/>
    <s v="Jennifer Halladay"/>
    <s v="Consumer"/>
    <s v="United States"/>
    <s v="Medford"/>
    <s v="Oregon"/>
    <n v="97504"/>
    <x v="1"/>
    <s v="OFF-PA-10000069"/>
    <x v="1"/>
    <s v="Paper"/>
    <s v="TOPS 4 x 6 Fluorescent Color Memo Sheets, 500 Sheets per Pack"/>
    <n v="22.776"/>
    <n v="3"/>
    <n v="0.2"/>
    <n v="3.42"/>
    <n v="2"/>
    <x v="45"/>
    <n v="1"/>
    <x v="45"/>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n v="239.97"/>
    <n v="9"/>
    <n v="0"/>
    <n v="81.59"/>
    <n v="3"/>
    <x v="33"/>
    <n v="2"/>
    <x v="33"/>
  </r>
  <r>
    <n v="5515"/>
    <s v="CA-2016-103177"/>
    <d v="2016-05-30T00:00:00"/>
    <d v="2016-06-01T00:00:00"/>
    <s v="First Class"/>
    <s v="EN-13780"/>
    <s v="Edward Nazzal"/>
    <s v="Consumer"/>
    <s v="United States"/>
    <s v="New York City"/>
    <s v="New York"/>
    <n v="10009"/>
    <x v="3"/>
    <s v="OFF-AP-10004540"/>
    <x v="1"/>
    <s v="Appliances"/>
    <s v="Eureka The Boss Lite 10-Amp Upright Vacuum, Blue"/>
    <n v="160.32"/>
    <n v="2"/>
    <n v="0"/>
    <n v="48.1"/>
    <n v="3"/>
    <x v="33"/>
    <n v="2"/>
    <x v="33"/>
  </r>
  <r>
    <n v="5516"/>
    <s v="CA-2016-103177"/>
    <d v="2016-05-30T00:00:00"/>
    <d v="2016-06-01T00:00:00"/>
    <s v="First Class"/>
    <s v="EN-13780"/>
    <s v="Edward Nazzal"/>
    <s v="Consumer"/>
    <s v="United States"/>
    <s v="New York City"/>
    <s v="New York"/>
    <n v="10009"/>
    <x v="3"/>
    <s v="TEC-PH-10001527"/>
    <x v="2"/>
    <s v="Phones"/>
    <s v="Plantronics MX500i Earset"/>
    <n v="128.85"/>
    <n v="8"/>
    <n v="0.1"/>
    <n v="11.6"/>
    <n v="3"/>
    <x v="33"/>
    <n v="2"/>
    <x v="33"/>
  </r>
  <r>
    <n v="5517"/>
    <s v="US-2017-138408"/>
    <d v="2017-11-18T00:00:00"/>
    <d v="2017-11-21T00:00:00"/>
    <s v="Second Class"/>
    <s v="KC-16255"/>
    <s v="Karen Carlisle"/>
    <s v="Corporate"/>
    <s v="United States"/>
    <s v="Huntsville"/>
    <s v="Alabama"/>
    <n v="35810"/>
    <x v="0"/>
    <s v="TEC-AC-10003870"/>
    <x v="2"/>
    <s v="Accessories"/>
    <s v="LogitechÂ Z-906 Speaker sys - home theater - 5.1-CH"/>
    <n v="1319.96"/>
    <n v="5"/>
    <n v="0.1"/>
    <n v="329.99"/>
    <n v="1"/>
    <x v="0"/>
    <n v="4"/>
    <x v="0"/>
  </r>
  <r>
    <n v="5518"/>
    <s v="CA-2018-117667"/>
    <d v="2018-12-04T00:00:00"/>
    <d v="2018-12-09T00:00:00"/>
    <s v="Standard Class"/>
    <s v="MS-17980"/>
    <s v="Michael Stewart"/>
    <s v="Corporate"/>
    <s v="United States"/>
    <s v="Philadelphia"/>
    <s v="Pennsylvania"/>
    <n v="19134"/>
    <x v="3"/>
    <s v="FUR-CH-10004540"/>
    <x v="0"/>
    <s v="Chairs"/>
    <s v="Global Chrome Stack Chair"/>
    <n v="239.96"/>
    <n v="1"/>
    <n v="0.2"/>
    <n v="26.4"/>
    <n v="5"/>
    <x v="22"/>
    <n v="4"/>
    <x v="22"/>
  </r>
  <r>
    <n v="5519"/>
    <s v="CA-2018-117667"/>
    <d v="2018-12-04T00:00:00"/>
    <d v="2018-12-09T00:00:00"/>
    <s v="Standard Class"/>
    <s v="MS-17980"/>
    <s v="Michael Stewart"/>
    <s v="Corporate"/>
    <s v="United States"/>
    <s v="Philadelphia"/>
    <s v="Pennsylvania"/>
    <n v="19134"/>
    <x v="3"/>
    <s v="FUR-FU-10004093"/>
    <x v="0"/>
    <s v="Furnishings"/>
    <s v="Hand-Finished Solid Wood Document Frame"/>
    <n v="54.768000000000001"/>
    <n v="7"/>
    <n v="0.2"/>
    <n v="10.95"/>
    <n v="5"/>
    <x v="22"/>
    <n v="4"/>
    <x v="22"/>
  </r>
  <r>
    <n v="5520"/>
    <s v="CA-2018-117667"/>
    <d v="2018-12-04T00:00:00"/>
    <d v="2018-12-09T00:00:00"/>
    <s v="Standard Class"/>
    <s v="MS-17980"/>
    <s v="Michael Stewart"/>
    <s v="Corporate"/>
    <s v="United States"/>
    <s v="Philadelphia"/>
    <s v="Pennsylvania"/>
    <n v="19134"/>
    <x v="3"/>
    <s v="OFF-AR-10000716"/>
    <x v="1"/>
    <s v="Art"/>
    <s v="DIXON Ticonderoga Erasable Checking Pencils"/>
    <n v="13.391999999999999"/>
    <n v="10"/>
    <n v="0.2"/>
    <n v="4.1500000000000004"/>
    <n v="5"/>
    <x v="22"/>
    <n v="4"/>
    <x v="22"/>
  </r>
  <r>
    <n v="5521"/>
    <s v="CA-2018-117667"/>
    <d v="2018-12-04T00:00:00"/>
    <d v="2018-12-09T00:00:00"/>
    <s v="Standard Class"/>
    <s v="MS-17980"/>
    <s v="Michael Stewart"/>
    <s v="Corporate"/>
    <s v="United States"/>
    <s v="Philadelphia"/>
    <s v="Pennsylvania"/>
    <n v="19134"/>
    <x v="3"/>
    <s v="OFF-PA-10002709"/>
    <x v="1"/>
    <s v="Paper"/>
    <s v="Xerox 1956"/>
    <n v="23.92"/>
    <n v="4"/>
    <n v="0.2"/>
    <n v="1.44"/>
    <n v="5"/>
    <x v="22"/>
    <n v="4"/>
    <x v="22"/>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n v="255.96799999999999"/>
    <n v="9"/>
    <n v="0.2"/>
    <n v="87.03"/>
    <n v="5"/>
    <x v="22"/>
    <n v="4"/>
    <x v="22"/>
  </r>
  <r>
    <n v="5523"/>
    <s v="CA-2017-110982"/>
    <d v="2017-06-05T00:00:00"/>
    <d v="2017-06-07T00:00:00"/>
    <s v="First Class"/>
    <s v="CK-12205"/>
    <s v="Chloris Kastensmidt"/>
    <s v="Consumer"/>
    <s v="United States"/>
    <s v="Santa Clara"/>
    <s v="California"/>
    <n v="95051"/>
    <x v="1"/>
    <s v="OFF-BI-10000829"/>
    <x v="1"/>
    <s v="Binders"/>
    <s v="Avery Non-Stick Binders"/>
    <n v="21.552"/>
    <n v="6"/>
    <n v="0.1"/>
    <n v="1.51"/>
    <n v="2"/>
    <x v="1"/>
    <n v="2"/>
    <x v="1"/>
  </r>
  <r>
    <n v="5524"/>
    <s v="CA-2017-110982"/>
    <d v="2017-06-05T00:00:00"/>
    <d v="2017-06-07T00:00:00"/>
    <s v="First Class"/>
    <s v="CK-12205"/>
    <s v="Chloris Kastensmidt"/>
    <s v="Consumer"/>
    <s v="United States"/>
    <s v="Santa Clara"/>
    <s v="California"/>
    <n v="95051"/>
    <x v="1"/>
    <s v="OFF-AP-10004859"/>
    <x v="1"/>
    <s v="Appliances"/>
    <s v="Acco 6 Outlet Guardian Premium Surge Suppressor"/>
    <n v="58.24"/>
    <n v="8"/>
    <n v="0.2"/>
    <n v="7.57"/>
    <n v="2"/>
    <x v="1"/>
    <n v="2"/>
    <x v="1"/>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n v="2"/>
    <n v="0"/>
    <n v="13.65"/>
    <n v="1"/>
    <x v="5"/>
    <n v="4"/>
    <x v="5"/>
  </r>
  <r>
    <n v="5526"/>
    <s v="CA-2018-154501"/>
    <d v="2018-04-30T00:00:00"/>
    <d v="2018-05-05T00:00:00"/>
    <s v="Standard Class"/>
    <s v="EA-14035"/>
    <s v="Erin Ashbrook"/>
    <s v="Corporate"/>
    <s v="United States"/>
    <s v="Los Angeles"/>
    <s v="California"/>
    <n v="90008"/>
    <x v="1"/>
    <s v="OFF-AR-10002804"/>
    <x v="1"/>
    <s v="Art"/>
    <s v="Faber Castell Col-Erase Pencils"/>
    <n v="9.7799999999999994"/>
    <n v="9"/>
    <n v="0.3"/>
    <n v="-0.88"/>
    <n v="1"/>
    <x v="4"/>
    <n v="2"/>
    <x v="4"/>
  </r>
  <r>
    <n v="5527"/>
    <s v="CA-2018-166933"/>
    <d v="2018-04-24T00:00:00"/>
    <d v="2018-04-28T00:00:00"/>
    <s v="Standard Class"/>
    <s v="MG-17890"/>
    <s v="Michael Granlund"/>
    <s v="Home Office"/>
    <s v="United States"/>
    <s v="Santa Barbara"/>
    <s v="California"/>
    <n v="93101"/>
    <x v="1"/>
    <s v="OFF-FA-10002676"/>
    <x v="1"/>
    <s v="Fasteners"/>
    <s v="Colored Push Pins"/>
    <n v="1.81"/>
    <n v="7"/>
    <n v="0.3"/>
    <n v="-0.6"/>
    <n v="1"/>
    <x v="4"/>
    <n v="2"/>
    <x v="4"/>
  </r>
  <r>
    <n v="5528"/>
    <s v="CA-2016-142055"/>
    <d v="2016-05-08T00:00:00"/>
    <d v="2016-05-10T00:00:00"/>
    <s v="First Class"/>
    <s v="AB-10255"/>
    <s v="Alejandro Ballentine"/>
    <s v="Home Office"/>
    <s v="United States"/>
    <s v="New York City"/>
    <s v="New York"/>
    <n v="10009"/>
    <x v="3"/>
    <s v="OFF-PA-10003465"/>
    <x v="1"/>
    <s v="Paper"/>
    <s v="Xerox 1912"/>
    <n v="37.94"/>
    <n v="1"/>
    <n v="0"/>
    <n v="2.66"/>
    <n v="1"/>
    <x v="33"/>
    <n v="2"/>
    <x v="33"/>
  </r>
  <r>
    <n v="5529"/>
    <s v="CA-2016-137106"/>
    <d v="2016-03-31T00:00:00"/>
    <d v="2016-04-04T00:00:00"/>
    <s v="Standard Class"/>
    <s v="SC-20260"/>
    <s v="Scott Cohen"/>
    <s v="Corporate"/>
    <s v="United States"/>
    <s v="Jacksonville"/>
    <s v="Florida"/>
    <n v="32216"/>
    <x v="0"/>
    <s v="TEC-PH-10000011"/>
    <x v="2"/>
    <s v="Phones"/>
    <s v="PureGear Roll-On Screen Protector"/>
    <n v="79.959999999999994"/>
    <n v="2"/>
    <n v="0"/>
    <n v="17.59"/>
    <n v="1"/>
    <x v="29"/>
    <n v="1"/>
    <x v="29"/>
  </r>
  <r>
    <n v="5530"/>
    <s v="CA-2018-136609"/>
    <d v="2018-08-06T00:00:00"/>
    <d v="2018-08-11T00:00:00"/>
    <s v="Standard Class"/>
    <s v="TB-21355"/>
    <s v="Todd Boyes"/>
    <s v="Corporate"/>
    <s v="United States"/>
    <s v="Cedar Hill"/>
    <s v="Texas"/>
    <n v="75104"/>
    <x v="2"/>
    <s v="OFF-PA-10004381"/>
    <x v="1"/>
    <s v="Paper"/>
    <s v="14-7/8 x 11 Blue Bar Computer Printout Paper"/>
    <n v="115.29600000000001"/>
    <n v="3"/>
    <n v="0"/>
    <n v="23.06"/>
    <n v="1"/>
    <x v="43"/>
    <n v="3"/>
    <x v="43"/>
  </r>
  <r>
    <n v="5531"/>
    <s v="CA-2018-160885"/>
    <d v="2018-12-02T00:00:00"/>
    <d v="2018-12-06T00:00:00"/>
    <s v="Standard Class"/>
    <s v="JK-16090"/>
    <s v="Juliana Krohn"/>
    <s v="Consumer"/>
    <s v="United States"/>
    <s v="Omaha"/>
    <s v="Nebraska"/>
    <n v="68104"/>
    <x v="2"/>
    <s v="TEC-PH-10001795"/>
    <x v="2"/>
    <s v="Phones"/>
    <s v="ClearOne CHATAttach 160 -Â speaker phone"/>
    <n v="2479.96"/>
    <n v="2"/>
    <n v="0.3"/>
    <n v="-446.39"/>
    <n v="1"/>
    <x v="22"/>
    <n v="4"/>
    <x v="22"/>
  </r>
  <r>
    <n v="5532"/>
    <s v="US-2017-167472"/>
    <d v="2017-06-06T00:00:00"/>
    <d v="2017-06-07T00:00:00"/>
    <s v="First Class"/>
    <s v="CK-12595"/>
    <s v="Clytie Kelty"/>
    <s v="Consumer"/>
    <s v="United States"/>
    <s v="Little Rock"/>
    <s v="Arkansas"/>
    <n v="72209"/>
    <x v="0"/>
    <s v="TEC-AC-10001109"/>
    <x v="2"/>
    <s v="Accessories"/>
    <s v="Logitech Trackman Marble Mouse"/>
    <n v="179.94"/>
    <n v="6"/>
    <n v="0.2"/>
    <n v="61.18"/>
    <n v="7"/>
    <x v="1"/>
    <n v="2"/>
    <x v="1"/>
  </r>
  <r>
    <n v="5533"/>
    <s v="US-2017-167472"/>
    <d v="2017-06-06T00:00:00"/>
    <d v="2017-06-07T00:00:00"/>
    <s v="First Class"/>
    <s v="CK-12595"/>
    <s v="Clytie Kelty"/>
    <s v="Consumer"/>
    <s v="United States"/>
    <s v="Little Rock"/>
    <s v="Arkansas"/>
    <n v="72209"/>
    <x v="0"/>
    <s v="TEC-AC-10003038"/>
    <x v="2"/>
    <s v="Accessories"/>
    <s v="Kingston Digital DataTraveler 16GB USB 2.0"/>
    <n v="26.85"/>
    <n v="2"/>
    <n v="0.3"/>
    <n v="-7.25"/>
    <n v="7"/>
    <x v="1"/>
    <n v="2"/>
    <x v="1"/>
  </r>
  <r>
    <n v="5534"/>
    <s v="US-2017-167472"/>
    <d v="2017-06-06T00:00:00"/>
    <d v="2017-06-07T00:00:00"/>
    <s v="First Class"/>
    <s v="CK-12595"/>
    <s v="Clytie Kelty"/>
    <s v="Consumer"/>
    <s v="United States"/>
    <s v="Little Rock"/>
    <s v="Arkansas"/>
    <n v="72209"/>
    <x v="0"/>
    <s v="TEC-AC-10003174"/>
    <x v="2"/>
    <s v="Accessories"/>
    <s v="Plantronics S12 Corded Telephone Headset System"/>
    <n v="323.37"/>
    <n v="8"/>
    <n v="0"/>
    <n v="64.67"/>
    <n v="7"/>
    <x v="1"/>
    <n v="2"/>
    <x v="1"/>
  </r>
  <r>
    <n v="5535"/>
    <s v="US-2017-167472"/>
    <d v="2017-06-06T00:00:00"/>
    <d v="2017-06-07T00:00:00"/>
    <s v="First Class"/>
    <s v="CK-12595"/>
    <s v="Clytie Kelty"/>
    <s v="Consumer"/>
    <s v="United States"/>
    <s v="Little Rock"/>
    <s v="Arkansas"/>
    <n v="72209"/>
    <x v="0"/>
    <s v="OFF-PA-10000157"/>
    <x v="1"/>
    <s v="Paper"/>
    <s v="Xerox 191"/>
    <n v="59.94"/>
    <n v="1"/>
    <n v="0"/>
    <n v="3.6"/>
    <n v="7"/>
    <x v="1"/>
    <n v="2"/>
    <x v="1"/>
  </r>
  <r>
    <n v="5536"/>
    <s v="US-2017-167472"/>
    <d v="2017-06-06T00:00:00"/>
    <d v="2017-06-07T00:00:00"/>
    <s v="First Class"/>
    <s v="CK-12595"/>
    <s v="Clytie Kelty"/>
    <s v="Consumer"/>
    <s v="United States"/>
    <s v="Little Rock"/>
    <s v="Arkansas"/>
    <n v="72209"/>
    <x v="0"/>
    <s v="OFF-BI-10001721"/>
    <x v="1"/>
    <s v="Binders"/>
    <s v="Trimflex Flexible Post Binders"/>
    <n v="64.14"/>
    <n v="6"/>
    <n v="0.1"/>
    <n v="16.04"/>
    <n v="7"/>
    <x v="1"/>
    <n v="2"/>
    <x v="1"/>
  </r>
  <r>
    <n v="5537"/>
    <s v="US-2017-167472"/>
    <d v="2017-06-06T00:00:00"/>
    <d v="2017-06-07T00:00:00"/>
    <s v="First Class"/>
    <s v="CK-12595"/>
    <s v="Clytie Kelty"/>
    <s v="Consumer"/>
    <s v="United States"/>
    <s v="Little Rock"/>
    <s v="Arkansas"/>
    <n v="72209"/>
    <x v="0"/>
    <s v="OFF-BI-10000591"/>
    <x v="1"/>
    <s v="Binders"/>
    <s v="Avery Binder Labels"/>
    <n v="11.67"/>
    <n v="9"/>
    <n v="0"/>
    <n v="1.28"/>
    <n v="7"/>
    <x v="1"/>
    <n v="2"/>
    <x v="1"/>
  </r>
  <r>
    <n v="5538"/>
    <s v="US-2017-167472"/>
    <d v="2017-06-06T00:00:00"/>
    <d v="2017-06-07T00:00:00"/>
    <s v="First Class"/>
    <s v="CK-12595"/>
    <s v="Clytie Kelty"/>
    <s v="Consumer"/>
    <s v="United States"/>
    <s v="Little Rock"/>
    <s v="Arkansas"/>
    <n v="72209"/>
    <x v="0"/>
    <s v="OFF-PA-10001534"/>
    <x v="1"/>
    <s v="Paper"/>
    <s v="Xerox 230"/>
    <n v="12.96"/>
    <n v="1"/>
    <n v="0"/>
    <n v="4.1500000000000004"/>
    <n v="7"/>
    <x v="1"/>
    <n v="2"/>
    <x v="1"/>
  </r>
  <r>
    <n v="5539"/>
    <s v="CA-2016-120551"/>
    <d v="2016-04-13T00:00:00"/>
    <d v="2016-04-20T00:00:00"/>
    <s v="Standard Class"/>
    <s v="SS-20590"/>
    <s v="Sonia Sunley"/>
    <s v="Consumer"/>
    <s v="United States"/>
    <s v="Norfolk"/>
    <s v="Nebraska"/>
    <n v="68701"/>
    <x v="2"/>
    <s v="OFF-BI-10002071"/>
    <x v="1"/>
    <s v="Binders"/>
    <s v="Fellowes Black Plastic Comb Bindings"/>
    <n v="17.43"/>
    <n v="2"/>
    <n v="0.3"/>
    <n v="-0.87"/>
    <n v="1"/>
    <x v="19"/>
    <n v="2"/>
    <x v="19"/>
  </r>
  <r>
    <n v="5540"/>
    <s v="US-2018-150595"/>
    <d v="2018-05-22T00:00:00"/>
    <d v="2018-05-26T00:00:00"/>
    <s v="Standard Class"/>
    <s v="LE-16810"/>
    <s v="Laurel Elliston"/>
    <s v="Consumer"/>
    <s v="United States"/>
    <s v="Chicago"/>
    <s v="Illinois"/>
    <n v="60653"/>
    <x v="2"/>
    <s v="FUR-CH-10000513"/>
    <x v="0"/>
    <s v="Chairs"/>
    <s v="High-Back Leather Manager's Chair"/>
    <n v="181.98599999999999"/>
    <n v="3"/>
    <n v="0.1"/>
    <n v="52.78"/>
    <n v="3"/>
    <x v="24"/>
    <n v="2"/>
    <x v="24"/>
  </r>
  <r>
    <n v="5541"/>
    <s v="US-2018-150595"/>
    <d v="2018-05-22T00:00:00"/>
    <d v="2018-05-26T00:00:00"/>
    <s v="Standard Class"/>
    <s v="LE-16810"/>
    <s v="Laurel Elliston"/>
    <s v="Consumer"/>
    <s v="United States"/>
    <s v="Chicago"/>
    <s v="Illinois"/>
    <n v="60653"/>
    <x v="2"/>
    <s v="OFF-BI-10003274"/>
    <x v="1"/>
    <s v="Binders"/>
    <s v="Avery Durable Slant Ring Binders, No Labels"/>
    <n v="1.5920000000000001"/>
    <n v="10"/>
    <n v="0.3"/>
    <n v="-0.21"/>
    <n v="3"/>
    <x v="24"/>
    <n v="2"/>
    <x v="24"/>
  </r>
  <r>
    <n v="5542"/>
    <s v="US-2018-150595"/>
    <d v="2018-05-22T00:00:00"/>
    <d v="2018-05-26T00:00:00"/>
    <s v="Standard Class"/>
    <s v="LE-16810"/>
    <s v="Laurel Elliston"/>
    <s v="Consumer"/>
    <s v="United States"/>
    <s v="Chicago"/>
    <s v="Illinois"/>
    <n v="60653"/>
    <x v="2"/>
    <s v="OFF-SU-10000381"/>
    <x v="1"/>
    <s v="Supplies"/>
    <s v="Acme Forged Steel Scissors with Black Enamel Handles"/>
    <n v="22.344000000000001"/>
    <n v="3"/>
    <n v="0"/>
    <n v="1.79"/>
    <n v="3"/>
    <x v="24"/>
    <n v="2"/>
    <x v="24"/>
  </r>
  <r>
    <n v="5543"/>
    <s v="CA-2017-134936"/>
    <d v="2017-12-19T00:00:00"/>
    <d v="2017-12-25T00:00:00"/>
    <s v="Standard Class"/>
    <s v="ES-14080"/>
    <s v="Erin Smith"/>
    <s v="Corporate"/>
    <s v="United States"/>
    <s v="Tucson"/>
    <s v="Arizona"/>
    <n v="85705"/>
    <x v="1"/>
    <s v="FUR-TA-10001086"/>
    <x v="0"/>
    <s v="Tables"/>
    <s v="SAFCO PlanMaster Boards, 60w x 37-1/2d, White Melamine"/>
    <n v="455.97"/>
    <n v="6"/>
    <n v="0.2"/>
    <n v="136.79"/>
    <n v="3"/>
    <x v="5"/>
    <n v="4"/>
    <x v="5"/>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n v="10.44"/>
    <n v="10"/>
    <n v="0.3"/>
    <n v="-1.36"/>
    <n v="3"/>
    <x v="5"/>
    <n v="4"/>
    <x v="5"/>
  </r>
  <r>
    <n v="5545"/>
    <s v="CA-2017-134936"/>
    <d v="2017-12-19T00:00:00"/>
    <d v="2017-12-25T00:00:00"/>
    <s v="Standard Class"/>
    <s v="ES-14080"/>
    <s v="Erin Smith"/>
    <s v="Corporate"/>
    <s v="United States"/>
    <s v="Tucson"/>
    <s v="Arizona"/>
    <n v="85705"/>
    <x v="1"/>
    <s v="OFF-BI-10002103"/>
    <x v="1"/>
    <s v="Binders"/>
    <s v="Cardinal Slant-D Ring Binder, Heavy Gauge Vinyl"/>
    <n v="5.2140000000000004"/>
    <n v="6"/>
    <n v="0"/>
    <n v="0.36"/>
    <n v="3"/>
    <x v="5"/>
    <n v="4"/>
    <x v="5"/>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n v="67.400000000000006"/>
    <n v="7"/>
    <n v="0.3"/>
    <n v="-16.18"/>
    <n v="1"/>
    <x v="15"/>
    <n v="3"/>
    <x v="15"/>
  </r>
  <r>
    <n v="5547"/>
    <s v="CA-2018-151008"/>
    <d v="2018-09-07T00:00:00"/>
    <d v="2018-09-08T00:00:00"/>
    <s v="First Class"/>
    <s v="JM-16195"/>
    <s v="Justin MacKendrick"/>
    <s v="Consumer"/>
    <s v="United States"/>
    <s v="Draper"/>
    <s v="Utah"/>
    <n v="84020"/>
    <x v="1"/>
    <s v="FUR-FU-10002396"/>
    <x v="0"/>
    <s v="Furnishings"/>
    <s v="DAX Copper Panel Document Frame, 5 x 7 Size"/>
    <n v="25.16"/>
    <n v="4"/>
    <n v="0.2"/>
    <n v="6.54"/>
    <n v="2"/>
    <x v="15"/>
    <n v="3"/>
    <x v="15"/>
  </r>
  <r>
    <n v="5548"/>
    <s v="CA-2018-151008"/>
    <d v="2018-09-07T00:00:00"/>
    <d v="2018-09-08T00:00:00"/>
    <s v="First Class"/>
    <s v="JM-16195"/>
    <s v="Justin MacKendrick"/>
    <s v="Consumer"/>
    <s v="United States"/>
    <s v="Draper"/>
    <s v="Utah"/>
    <n v="84020"/>
    <x v="1"/>
    <s v="TEC-PH-10002807"/>
    <x v="2"/>
    <s v="Phones"/>
    <s v="Motorla HX550 Universal Bluetooth Headset"/>
    <n v="126.56"/>
    <n v="1"/>
    <n v="0.1"/>
    <n v="34.17"/>
    <n v="2"/>
    <x v="15"/>
    <n v="3"/>
    <x v="15"/>
  </r>
  <r>
    <n v="5549"/>
    <s v="CA-2015-159800"/>
    <d v="2015-11-28T00:00:00"/>
    <d v="2015-12-01T00:00:00"/>
    <s v="First Class"/>
    <s v="SG-20470"/>
    <s v="Sheri Gordon"/>
    <s v="Consumer"/>
    <s v="United States"/>
    <s v="San Francisco"/>
    <s v="California"/>
    <n v="94109"/>
    <x v="1"/>
    <s v="OFF-AP-10004859"/>
    <x v="1"/>
    <s v="Appliances"/>
    <s v="Acco 6 Outlet Guardian Premium Surge Suppressor"/>
    <n v="43.68"/>
    <n v="3"/>
    <n v="0.2"/>
    <n v="13.98"/>
    <n v="2"/>
    <x v="7"/>
    <n v="4"/>
    <x v="7"/>
  </r>
  <r>
    <n v="5550"/>
    <s v="CA-2015-159800"/>
    <d v="2015-11-28T00:00:00"/>
    <d v="2015-12-01T00:00:00"/>
    <s v="First Class"/>
    <s v="SG-20470"/>
    <s v="Sheri Gordon"/>
    <s v="Consumer"/>
    <s v="United States"/>
    <s v="San Francisco"/>
    <s v="California"/>
    <n v="94109"/>
    <x v="1"/>
    <s v="TEC-AC-10003447"/>
    <x v="2"/>
    <s v="Accessories"/>
    <s v="Micropad Numeric Keypads"/>
    <n v="139.93"/>
    <n v="10"/>
    <n v="0"/>
    <n v="33.58"/>
    <n v="2"/>
    <x v="7"/>
    <n v="4"/>
    <x v="7"/>
  </r>
  <r>
    <n v="5551"/>
    <s v="US-2015-159618"/>
    <d v="2015-11-12T00:00:00"/>
    <d v="2015-11-16T00:00:00"/>
    <s v="Standard Class"/>
    <s v="DB-12970"/>
    <s v="Darren Budd"/>
    <s v="Corporate"/>
    <s v="United States"/>
    <s v="Houston"/>
    <s v="Texas"/>
    <n v="77036"/>
    <x v="2"/>
    <s v="OFF-AR-10003183"/>
    <x v="1"/>
    <s v="Art"/>
    <s v="Avery Fluorescent Highlighter Four-Color Set"/>
    <n v="2.6720000000000002"/>
    <n v="8"/>
    <n v="0"/>
    <n v="0.21"/>
    <n v="5"/>
    <x v="7"/>
    <n v="4"/>
    <x v="7"/>
  </r>
  <r>
    <n v="5552"/>
    <s v="US-2015-159618"/>
    <d v="2015-11-12T00:00:00"/>
    <d v="2015-11-16T00:00:00"/>
    <s v="Standard Class"/>
    <s v="DB-12970"/>
    <s v="Darren Budd"/>
    <s v="Corporate"/>
    <s v="United States"/>
    <s v="Houston"/>
    <s v="Texas"/>
    <n v="77036"/>
    <x v="2"/>
    <s v="OFF-SU-10000432"/>
    <x v="1"/>
    <s v="Supplies"/>
    <s v="Acco Side-Punched Conventional Columnar Pads"/>
    <n v="16.655999999999999"/>
    <n v="2"/>
    <n v="0"/>
    <n v="3.66"/>
    <n v="5"/>
    <x v="7"/>
    <n v="4"/>
    <x v="7"/>
  </r>
  <r>
    <n v="5553"/>
    <s v="US-2015-159618"/>
    <d v="2015-11-12T00:00:00"/>
    <d v="2015-11-16T00:00:00"/>
    <s v="Standard Class"/>
    <s v="DB-12970"/>
    <s v="Darren Budd"/>
    <s v="Corporate"/>
    <s v="United States"/>
    <s v="Houston"/>
    <s v="Texas"/>
    <n v="77036"/>
    <x v="2"/>
    <s v="TEC-AC-10003832"/>
    <x v="2"/>
    <s v="Accessories"/>
    <s v="ImationÂ 16GB Mini TravelDrive USB 2.0Â Flash Drive"/>
    <n v="79.512"/>
    <n v="8"/>
    <n v="0"/>
    <n v="11.13"/>
    <n v="5"/>
    <x v="7"/>
    <n v="4"/>
    <x v="7"/>
  </r>
  <r>
    <n v="5554"/>
    <s v="US-2015-159618"/>
    <d v="2015-11-12T00:00:00"/>
    <d v="2015-11-16T00:00:00"/>
    <s v="Standard Class"/>
    <s v="DB-12970"/>
    <s v="Darren Budd"/>
    <s v="Corporate"/>
    <s v="United States"/>
    <s v="Houston"/>
    <s v="Texas"/>
    <n v="77036"/>
    <x v="2"/>
    <s v="OFF-PA-10004100"/>
    <x v="1"/>
    <s v="Paper"/>
    <s v="Xerox 216"/>
    <n v="36.287999999999997"/>
    <n v="5"/>
    <n v="0"/>
    <n v="7.62"/>
    <n v="5"/>
    <x v="7"/>
    <n v="4"/>
    <x v="7"/>
  </r>
  <r>
    <n v="5555"/>
    <s v="US-2015-159618"/>
    <d v="2015-11-12T00:00:00"/>
    <d v="2015-11-16T00:00:00"/>
    <s v="Standard Class"/>
    <s v="DB-12970"/>
    <s v="Darren Budd"/>
    <s v="Corporate"/>
    <s v="United States"/>
    <s v="Houston"/>
    <s v="Texas"/>
    <n v="77036"/>
    <x v="2"/>
    <s v="FUR-BO-10004467"/>
    <x v="0"/>
    <s v="Bookcases"/>
    <s v="Bestar Classic Bookcase"/>
    <n v="67.993200000000002"/>
    <n v="4"/>
    <n v="0"/>
    <n v="21.76"/>
    <n v="5"/>
    <x v="7"/>
    <n v="4"/>
    <x v="7"/>
  </r>
  <r>
    <n v="5556"/>
    <s v="CA-2018-116113"/>
    <d v="2018-10-02T00:00:00"/>
    <d v="2018-10-06T00:00:00"/>
    <s v="Second Class"/>
    <s v="JW-15220"/>
    <s v="Jane Waco"/>
    <s v="Corporate"/>
    <s v="United States"/>
    <s v="Montgomery"/>
    <s v="Alabama"/>
    <n v="36116"/>
    <x v="0"/>
    <s v="FUR-FU-10002963"/>
    <x v="0"/>
    <s v="Furnishings"/>
    <s v="Master Caster Door Stop, Gray"/>
    <n v="10.16"/>
    <n v="9"/>
    <n v="0"/>
    <n v="0.81"/>
    <n v="1"/>
    <x v="13"/>
    <n v="4"/>
    <x v="13"/>
  </r>
  <r>
    <n v="5557"/>
    <s v="CA-2016-125066"/>
    <d v="2016-12-14T00:00:00"/>
    <d v="2016-12-18T00:00:00"/>
    <s v="Standard Class"/>
    <s v="KD-16495"/>
    <s v="Keith Dawkins"/>
    <s v="Corporate"/>
    <s v="United States"/>
    <s v="Jackson"/>
    <s v="Mississippi"/>
    <n v="39212"/>
    <x v="0"/>
    <s v="FUR-FU-10003829"/>
    <x v="0"/>
    <s v="Furnishings"/>
    <s v="Stackable Trays"/>
    <n v="6.16"/>
    <n v="5"/>
    <n v="0.2"/>
    <n v="1.85"/>
    <n v="2"/>
    <x v="14"/>
    <n v="4"/>
    <x v="14"/>
  </r>
  <r>
    <n v="5558"/>
    <s v="CA-2016-125066"/>
    <d v="2016-12-14T00:00:00"/>
    <d v="2016-12-18T00:00:00"/>
    <s v="Standard Class"/>
    <s v="KD-16495"/>
    <s v="Keith Dawkins"/>
    <s v="Corporate"/>
    <s v="United States"/>
    <s v="Jackson"/>
    <s v="Mississippi"/>
    <n v="39212"/>
    <x v="0"/>
    <s v="OFF-AR-10003582"/>
    <x v="1"/>
    <s v="Art"/>
    <s v="Boston Electric Pencil Sharpener, Model 1818, Charcoal Black"/>
    <n v="56.3"/>
    <n v="10"/>
    <n v="0.2"/>
    <n v="17.45"/>
    <n v="2"/>
    <x v="14"/>
    <n v="4"/>
    <x v="14"/>
  </r>
  <r>
    <n v="5559"/>
    <s v="US-2016-114741"/>
    <d v="2016-12-06T00:00:00"/>
    <d v="2016-12-10T00:00:00"/>
    <s v="Standard Class"/>
    <s v="IL-15100"/>
    <s v="Ivan Liston"/>
    <s v="Consumer"/>
    <s v="United States"/>
    <s v="North Las Vegas"/>
    <s v="Nevada"/>
    <n v="89031"/>
    <x v="1"/>
    <s v="OFF-PA-10000048"/>
    <x v="1"/>
    <s v="Paper"/>
    <s v="Xerox 20"/>
    <n v="6.48"/>
    <n v="8"/>
    <n v="0"/>
    <n v="0.57999999999999996"/>
    <n v="3"/>
    <x v="14"/>
    <n v="4"/>
    <x v="14"/>
  </r>
  <r>
    <n v="5560"/>
    <s v="US-2016-114741"/>
    <d v="2016-12-06T00:00:00"/>
    <d v="2016-12-10T00:00:00"/>
    <s v="Standard Class"/>
    <s v="IL-15100"/>
    <s v="Ivan Liston"/>
    <s v="Consumer"/>
    <s v="United States"/>
    <s v="North Las Vegas"/>
    <s v="Nevada"/>
    <n v="89031"/>
    <x v="1"/>
    <s v="OFF-ST-10000078"/>
    <x v="1"/>
    <s v="Storage"/>
    <s v="Tennsco 6- and 18-Compartment Lockers"/>
    <n v="1325.85"/>
    <n v="5"/>
    <n v="0.1"/>
    <n v="304.95"/>
    <n v="3"/>
    <x v="14"/>
    <n v="4"/>
    <x v="14"/>
  </r>
  <r>
    <n v="5561"/>
    <s v="US-2016-114741"/>
    <d v="2016-12-06T00:00:00"/>
    <d v="2016-12-10T00:00:00"/>
    <s v="Standard Class"/>
    <s v="IL-15100"/>
    <s v="Ivan Liston"/>
    <s v="Consumer"/>
    <s v="United States"/>
    <s v="North Las Vegas"/>
    <s v="Nevada"/>
    <n v="89031"/>
    <x v="1"/>
    <s v="OFF-LA-10004853"/>
    <x v="1"/>
    <s v="Labels"/>
    <s v="Avery 483"/>
    <n v="14.94"/>
    <n v="5"/>
    <n v="0.2"/>
    <n v="2.84"/>
    <n v="3"/>
    <x v="14"/>
    <n v="4"/>
    <x v="14"/>
  </r>
  <r>
    <n v="5562"/>
    <s v="CA-2018-133263"/>
    <d v="2018-03-31T00:00:00"/>
    <d v="2018-04-02T00:00:00"/>
    <s v="Second Class"/>
    <s v="JE-15610"/>
    <s v="Jim Epp"/>
    <s v="Corporate"/>
    <s v="United States"/>
    <s v="Atlanta"/>
    <s v="Georgia"/>
    <n v="30318"/>
    <x v="0"/>
    <s v="OFF-BI-10001153"/>
    <x v="1"/>
    <s v="Binders"/>
    <s v="Ibico Recycled Grain-Textured Covers"/>
    <n v="34.54"/>
    <n v="7"/>
    <n v="0.3"/>
    <n v="-3.11"/>
    <n v="3"/>
    <x v="42"/>
    <n v="1"/>
    <x v="42"/>
  </r>
  <r>
    <n v="5563"/>
    <s v="CA-2018-133263"/>
    <d v="2018-03-31T00:00:00"/>
    <d v="2018-04-02T00:00:00"/>
    <s v="Second Class"/>
    <s v="JE-15610"/>
    <s v="Jim Epp"/>
    <s v="Corporate"/>
    <s v="United States"/>
    <s v="Atlanta"/>
    <s v="Georgia"/>
    <n v="30318"/>
    <x v="0"/>
    <s v="TEC-CO-10001449"/>
    <x v="2"/>
    <s v="Copiers"/>
    <s v="Hewlett Packard LaserJet 3310 Copier"/>
    <n v="2999.95"/>
    <n v="5"/>
    <n v="0"/>
    <n v="929.98"/>
    <n v="3"/>
    <x v="42"/>
    <n v="1"/>
    <x v="42"/>
  </r>
  <r>
    <n v="5564"/>
    <s v="CA-2018-133263"/>
    <d v="2018-03-31T00:00:00"/>
    <d v="2018-04-02T00:00:00"/>
    <s v="Second Class"/>
    <s v="JE-15610"/>
    <s v="Jim Epp"/>
    <s v="Corporate"/>
    <s v="United States"/>
    <s v="Atlanta"/>
    <s v="Georgia"/>
    <n v="30318"/>
    <x v="0"/>
    <s v="OFF-BI-10000474"/>
    <x v="1"/>
    <s v="Binders"/>
    <s v="Avery Recycled Flexi-View Covers for Binding Systems"/>
    <n v="64.12"/>
    <n v="4"/>
    <n v="0.2"/>
    <n v="10.9"/>
    <n v="3"/>
    <x v="42"/>
    <n v="1"/>
    <x v="42"/>
  </r>
  <r>
    <n v="5565"/>
    <s v="CA-2018-157966"/>
    <d v="2018-03-13T00:00:00"/>
    <d v="2018-03-13T00:00:00"/>
    <s v="Same Day"/>
    <s v="SU-20665"/>
    <s v="Stephanie Ulpright"/>
    <s v="Home Office"/>
    <s v="United States"/>
    <s v="Chicago"/>
    <s v="Illinois"/>
    <n v="60610"/>
    <x v="2"/>
    <s v="OFF-AR-10000799"/>
    <x v="1"/>
    <s v="Art"/>
    <s v="Col-Erase Pencils with Erasers"/>
    <n v="19.456"/>
    <n v="7"/>
    <n v="0.3"/>
    <n v="-0.97"/>
    <n v="7"/>
    <x v="42"/>
    <n v="1"/>
    <x v="42"/>
  </r>
  <r>
    <n v="5566"/>
    <s v="CA-2018-157966"/>
    <d v="2018-03-13T00:00:00"/>
    <d v="2018-03-13T00:00:00"/>
    <s v="Same Day"/>
    <s v="SU-20665"/>
    <s v="Stephanie Ulpright"/>
    <s v="Home Office"/>
    <s v="United States"/>
    <s v="Chicago"/>
    <s v="Illinois"/>
    <n v="60610"/>
    <x v="2"/>
    <s v="TEC-MA-10002109"/>
    <x v="2"/>
    <s v="Machines"/>
    <s v="HP Officejet Pro 8600 e-All-In-One Printer, Copier, Scanner, Fax"/>
    <n v="209.98599999999999"/>
    <n v="1"/>
    <n v="0.3"/>
    <n v="-37.799999999999997"/>
    <n v="7"/>
    <x v="42"/>
    <n v="1"/>
    <x v="42"/>
  </r>
  <r>
    <n v="5567"/>
    <s v="CA-2018-157966"/>
    <d v="2018-03-13T00:00:00"/>
    <d v="2018-03-13T00:00:00"/>
    <s v="Same Day"/>
    <s v="SU-20665"/>
    <s v="Stephanie Ulpright"/>
    <s v="Home Office"/>
    <s v="United States"/>
    <s v="Chicago"/>
    <s v="Illinois"/>
    <n v="60610"/>
    <x v="2"/>
    <s v="OFF-AR-10003338"/>
    <x v="1"/>
    <s v="Art"/>
    <s v="Eberhard Faber 3 1/2&quot; Golf Pencils"/>
    <n v="29.76"/>
    <n v="7"/>
    <n v="0.3"/>
    <n v="-1.49"/>
    <n v="7"/>
    <x v="42"/>
    <n v="1"/>
    <x v="42"/>
  </r>
  <r>
    <n v="5568"/>
    <s v="CA-2018-157966"/>
    <d v="2018-03-13T00:00:00"/>
    <d v="2018-03-13T00:00:00"/>
    <s v="Same Day"/>
    <s v="SU-20665"/>
    <s v="Stephanie Ulpright"/>
    <s v="Home Office"/>
    <s v="United States"/>
    <s v="Chicago"/>
    <s v="Illinois"/>
    <n v="60610"/>
    <x v="2"/>
    <s v="FUR-CH-10003606"/>
    <x v="0"/>
    <s v="Chairs"/>
    <s v="SAFCO Folding Chair Trolley"/>
    <n v="89.768000000000001"/>
    <n v="9"/>
    <n v="0"/>
    <n v="17.95"/>
    <n v="7"/>
    <x v="42"/>
    <n v="1"/>
    <x v="42"/>
  </r>
  <r>
    <n v="5569"/>
    <s v="CA-2018-157966"/>
    <d v="2018-03-13T00:00:00"/>
    <d v="2018-03-13T00:00:00"/>
    <s v="Same Day"/>
    <s v="SU-20665"/>
    <s v="Stephanie Ulpright"/>
    <s v="Home Office"/>
    <s v="United States"/>
    <s v="Chicago"/>
    <s v="Illinois"/>
    <n v="60610"/>
    <x v="2"/>
    <s v="TEC-CO-10001449"/>
    <x v="2"/>
    <s v="Copiers"/>
    <s v="Hewlett Packard LaserJet 3310 Copier"/>
    <n v="959.98400000000004"/>
    <n v="8"/>
    <n v="0"/>
    <n v="316.79000000000002"/>
    <n v="7"/>
    <x v="42"/>
    <n v="1"/>
    <x v="42"/>
  </r>
  <r>
    <n v="5570"/>
    <s v="CA-2018-157966"/>
    <d v="2018-03-13T00:00:00"/>
    <d v="2018-03-13T00:00:00"/>
    <s v="Same Day"/>
    <s v="SU-20665"/>
    <s v="Stephanie Ulpright"/>
    <s v="Home Office"/>
    <s v="United States"/>
    <s v="Chicago"/>
    <s v="Illinois"/>
    <n v="60610"/>
    <x v="2"/>
    <s v="OFF-PA-10001934"/>
    <x v="1"/>
    <s v="Paper"/>
    <s v="Xerox 1993"/>
    <n v="15.552"/>
    <n v="4"/>
    <n v="0"/>
    <n v="4.3499999999999996"/>
    <n v="7"/>
    <x v="42"/>
    <n v="1"/>
    <x v="42"/>
  </r>
  <r>
    <n v="5571"/>
    <s v="CA-2018-157966"/>
    <d v="2018-03-13T00:00:00"/>
    <d v="2018-03-13T00:00:00"/>
    <s v="Same Day"/>
    <s v="SU-20665"/>
    <s v="Stephanie Ulpright"/>
    <s v="Home Office"/>
    <s v="United States"/>
    <s v="Chicago"/>
    <s v="Illinois"/>
    <n v="60610"/>
    <x v="2"/>
    <s v="TEC-PH-10001527"/>
    <x v="2"/>
    <s v="Phones"/>
    <s v="Plantronics MX500i Earset"/>
    <n v="34.36"/>
    <n v="7"/>
    <n v="0.1"/>
    <n v="11.34"/>
    <n v="7"/>
    <x v="42"/>
    <n v="1"/>
    <x v="42"/>
  </r>
  <r>
    <n v="5572"/>
    <s v="CA-2015-151162"/>
    <d v="2015-12-05T00:00:00"/>
    <d v="2015-12-09T00:00:00"/>
    <s v="Standard Class"/>
    <s v="EA-14035"/>
    <s v="Erin Ashbrook"/>
    <s v="Corporate"/>
    <s v="United States"/>
    <s v="Columbus"/>
    <s v="Ohio"/>
    <n v="43229"/>
    <x v="3"/>
    <s v="OFF-PA-10001033"/>
    <x v="1"/>
    <s v="Paper"/>
    <s v="Xerox 1893"/>
    <n v="98.376000000000005"/>
    <n v="4"/>
    <n v="0.3"/>
    <n v="-22.63"/>
    <n v="5"/>
    <x v="20"/>
    <n v="4"/>
    <x v="20"/>
  </r>
  <r>
    <n v="5573"/>
    <s v="CA-2015-151162"/>
    <d v="2015-12-05T00:00:00"/>
    <d v="2015-12-09T00:00:00"/>
    <s v="Standard Class"/>
    <s v="EA-14035"/>
    <s v="Erin Ashbrook"/>
    <s v="Corporate"/>
    <s v="United States"/>
    <s v="Columbus"/>
    <s v="Ohio"/>
    <n v="43229"/>
    <x v="3"/>
    <s v="OFF-BI-10003719"/>
    <x v="1"/>
    <s v="Binders"/>
    <s v="Large Capacity Hanging Post Binders"/>
    <n v="29.94"/>
    <n v="9"/>
    <n v="0.1"/>
    <n v="1.8"/>
    <n v="5"/>
    <x v="20"/>
    <n v="4"/>
    <x v="20"/>
  </r>
  <r>
    <n v="5574"/>
    <s v="CA-2015-151162"/>
    <d v="2015-12-05T00:00:00"/>
    <d v="2015-12-09T00:00:00"/>
    <s v="Standard Class"/>
    <s v="EA-14035"/>
    <s v="Erin Ashbrook"/>
    <s v="Corporate"/>
    <s v="United States"/>
    <s v="Columbus"/>
    <s v="Ohio"/>
    <n v="43229"/>
    <x v="3"/>
    <s v="OFF-PA-10003036"/>
    <x v="1"/>
    <s v="Paper"/>
    <s v="Black Print Carbonless 8 1/2&quot; x 8 1/4&quot; Rapid Memo Book"/>
    <n v="17.472000000000001"/>
    <n v="5"/>
    <n v="0.1"/>
    <n v="4.1900000000000004"/>
    <n v="5"/>
    <x v="20"/>
    <n v="4"/>
    <x v="20"/>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n v="36.738"/>
    <n v="3"/>
    <n v="0"/>
    <n v="9.5500000000000007"/>
    <n v="5"/>
    <x v="20"/>
    <n v="4"/>
    <x v="20"/>
  </r>
  <r>
    <n v="5576"/>
    <s v="CA-2015-151162"/>
    <d v="2015-12-05T00:00:00"/>
    <d v="2015-12-09T00:00:00"/>
    <s v="Standard Class"/>
    <s v="EA-14035"/>
    <s v="Erin Ashbrook"/>
    <s v="Corporate"/>
    <s v="United States"/>
    <s v="Columbus"/>
    <s v="Ohio"/>
    <n v="43229"/>
    <x v="3"/>
    <s v="TEC-PH-10001809"/>
    <x v="2"/>
    <s v="Phones"/>
    <s v="Panasonic KX T7736-B Digital phone"/>
    <n v="179.94"/>
    <n v="6"/>
    <n v="0.3"/>
    <n v="-59.38"/>
    <n v="5"/>
    <x v="20"/>
    <n v="4"/>
    <x v="20"/>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n v="383.64"/>
    <n v="10"/>
    <n v="0"/>
    <n v="80.56"/>
    <n v="2"/>
    <x v="5"/>
    <n v="4"/>
    <x v="5"/>
  </r>
  <r>
    <n v="5578"/>
    <s v="CA-2017-136686"/>
    <d v="2017-12-12T00:00:00"/>
    <d v="2017-12-16T00:00:00"/>
    <s v="Standard Class"/>
    <s v="RF-19840"/>
    <s v="Roy FranzÃ¶sisch"/>
    <s v="Consumer"/>
    <s v="United States"/>
    <s v="Pasadena"/>
    <s v="California"/>
    <n v="91104"/>
    <x v="1"/>
    <s v="OFF-AP-10002350"/>
    <x v="1"/>
    <s v="Appliances"/>
    <s v="Belkin F9H710-06 7 Outlet SurgeMaster Surge Protector"/>
    <n v="56.52"/>
    <n v="6"/>
    <n v="0.3"/>
    <n v="-5.09"/>
    <n v="2"/>
    <x v="5"/>
    <n v="4"/>
    <x v="5"/>
  </r>
  <r>
    <n v="5579"/>
    <s v="CA-2018-137498"/>
    <d v="2018-09-09T00:00:00"/>
    <d v="2018-09-14T00:00:00"/>
    <s v="Second Class"/>
    <s v="LC-17050"/>
    <s v="Liz Carlisle"/>
    <s v="Consumer"/>
    <s v="United States"/>
    <s v="Los Angeles"/>
    <s v="California"/>
    <n v="90004"/>
    <x v="1"/>
    <s v="OFF-AR-10003829"/>
    <x v="1"/>
    <s v="Art"/>
    <s v="Newell 35"/>
    <n v="6.56"/>
    <n v="6"/>
    <n v="0.2"/>
    <n v="2.16"/>
    <n v="3"/>
    <x v="15"/>
    <n v="3"/>
    <x v="15"/>
  </r>
  <r>
    <n v="5580"/>
    <s v="CA-2018-137498"/>
    <d v="2018-09-09T00:00:00"/>
    <d v="2018-09-14T00:00:00"/>
    <s v="Second Class"/>
    <s v="LC-17050"/>
    <s v="Liz Carlisle"/>
    <s v="Consumer"/>
    <s v="United States"/>
    <s v="Los Angeles"/>
    <s v="California"/>
    <n v="90004"/>
    <x v="1"/>
    <s v="FUR-CH-10003833"/>
    <x v="0"/>
    <s v="Chairs"/>
    <s v="Novimex Fabric Task Chair"/>
    <n v="243.92"/>
    <n v="8"/>
    <n v="0.3"/>
    <n v="-19.510000000000002"/>
    <n v="3"/>
    <x v="15"/>
    <n v="3"/>
    <x v="15"/>
  </r>
  <r>
    <n v="5581"/>
    <s v="CA-2018-137498"/>
    <d v="2018-09-09T00:00:00"/>
    <d v="2018-09-14T00:00:00"/>
    <s v="Second Class"/>
    <s v="LC-17050"/>
    <s v="Liz Carlisle"/>
    <s v="Consumer"/>
    <s v="United States"/>
    <s v="Los Angeles"/>
    <s v="California"/>
    <n v="90004"/>
    <x v="1"/>
    <s v="OFF-PA-10000143"/>
    <x v="1"/>
    <s v="Paper"/>
    <s v="Astroparche Fine Business Paper"/>
    <n v="47.52"/>
    <n v="1"/>
    <n v="0"/>
    <n v="6.65"/>
    <n v="3"/>
    <x v="15"/>
    <n v="3"/>
    <x v="15"/>
  </r>
  <r>
    <n v="5582"/>
    <s v="CA-2018-163818"/>
    <d v="2018-10-04T00:00:00"/>
    <d v="2018-10-08T00:00:00"/>
    <s v="Standard Class"/>
    <s v="PS-18970"/>
    <s v="Paul Stevenson"/>
    <s v="Home Office"/>
    <s v="United States"/>
    <s v="Clinton"/>
    <s v="Maryland"/>
    <n v="20735"/>
    <x v="3"/>
    <s v="FUR-FU-10000076"/>
    <x v="0"/>
    <s v="Furnishings"/>
    <s v="24-Hour Round Wall Clock"/>
    <n v="19.98"/>
    <n v="3"/>
    <n v="0.3"/>
    <n v="-4.2"/>
    <n v="1"/>
    <x v="13"/>
    <n v="4"/>
    <x v="13"/>
  </r>
  <r>
    <n v="5583"/>
    <s v="CA-2017-161158"/>
    <d v="2017-05-09T00:00:00"/>
    <d v="2017-05-13T00:00:00"/>
    <s v="Standard Class"/>
    <s v="PS-18970"/>
    <s v="Paul Stevenson"/>
    <s v="Home Office"/>
    <s v="United States"/>
    <s v="New York City"/>
    <s v="New York"/>
    <n v="10024"/>
    <x v="3"/>
    <s v="OFF-AR-10000462"/>
    <x v="1"/>
    <s v="Art"/>
    <s v="Sanford Pocket Accent Highlighters"/>
    <n v="8"/>
    <n v="3"/>
    <n v="0"/>
    <n v="2.16"/>
    <n v="1"/>
    <x v="35"/>
    <n v="2"/>
    <x v="35"/>
  </r>
  <r>
    <n v="5584"/>
    <s v="CA-2015-116673"/>
    <d v="2015-12-15T00:00:00"/>
    <d v="2015-12-19T00:00:00"/>
    <s v="Second Class"/>
    <s v="JO-15280"/>
    <s v="Jas O'Carroll"/>
    <s v="Consumer"/>
    <s v="United States"/>
    <s v="San Diego"/>
    <s v="California"/>
    <n v="92037"/>
    <x v="1"/>
    <s v="FUR-FU-10003829"/>
    <x v="0"/>
    <s v="Furnishings"/>
    <s v="Stackable Trays"/>
    <n v="6.16"/>
    <n v="3"/>
    <n v="0.1"/>
    <n v="0.74"/>
    <n v="1"/>
    <x v="20"/>
    <n v="4"/>
    <x v="20"/>
  </r>
  <r>
    <n v="5585"/>
    <s v="CA-2018-105333"/>
    <d v="2018-11-30T00:00:00"/>
    <d v="2018-12-04T00:00:00"/>
    <s v="Standard Class"/>
    <s v="VP-21730"/>
    <s v="Victor Preis"/>
    <s v="Home Office"/>
    <s v="United States"/>
    <s v="New York City"/>
    <s v="New York"/>
    <n v="10011"/>
    <x v="3"/>
    <s v="OFF-ST-10002182"/>
    <x v="1"/>
    <s v="Storage"/>
    <s v="Iris 3-Drawer Stacking Bin, Black"/>
    <n v="83.56"/>
    <n v="7"/>
    <n v="0"/>
    <n v="18.38"/>
    <n v="3"/>
    <x v="23"/>
    <n v="4"/>
    <x v="23"/>
  </r>
  <r>
    <n v="5586"/>
    <s v="CA-2018-105333"/>
    <d v="2018-11-30T00:00:00"/>
    <d v="2018-12-04T00:00:00"/>
    <s v="Standard Class"/>
    <s v="VP-21730"/>
    <s v="Victor Preis"/>
    <s v="Home Office"/>
    <s v="United States"/>
    <s v="New York City"/>
    <s v="New York"/>
    <n v="10011"/>
    <x v="3"/>
    <s v="TEC-PH-10001468"/>
    <x v="2"/>
    <s v="Phones"/>
    <s v="Panasonic BusinessÂ TelephonesÂ KX-T7736"/>
    <n v="546.05999999999995"/>
    <n v="5"/>
    <n v="0.1"/>
    <n v="147.44"/>
    <n v="3"/>
    <x v="23"/>
    <n v="4"/>
    <x v="23"/>
  </r>
  <r>
    <n v="5587"/>
    <s v="CA-2018-105333"/>
    <d v="2018-11-30T00:00:00"/>
    <d v="2018-12-04T00:00:00"/>
    <s v="Standard Class"/>
    <s v="VP-21730"/>
    <s v="Victor Preis"/>
    <s v="Home Office"/>
    <s v="United States"/>
    <s v="New York City"/>
    <s v="New York"/>
    <n v="10011"/>
    <x v="3"/>
    <s v="OFF-ST-10001809"/>
    <x v="1"/>
    <s v="Storage"/>
    <s v="Fellowes Officeware Wire Shelving"/>
    <n v="269.49"/>
    <n v="1"/>
    <n v="0"/>
    <n v="43.12"/>
    <n v="3"/>
    <x v="23"/>
    <n v="4"/>
    <x v="23"/>
  </r>
  <r>
    <n v="5588"/>
    <s v="CA-2016-149993"/>
    <d v="2016-03-19T00:00:00"/>
    <d v="2016-03-20T00:00:00"/>
    <s v="First Class"/>
    <s v="GA-14725"/>
    <s v="Guy Armstrong"/>
    <s v="Consumer"/>
    <s v="United States"/>
    <s v="Lancaster"/>
    <s v="California"/>
    <n v="93534"/>
    <x v="1"/>
    <s v="OFF-FA-10001561"/>
    <x v="1"/>
    <s v="Fasteners"/>
    <s v="Stockwell Push Pins"/>
    <n v="10.9"/>
    <n v="2"/>
    <n v="0.3"/>
    <n v="-1.42"/>
    <n v="1"/>
    <x v="29"/>
    <n v="1"/>
    <x v="29"/>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n v="6.0960000000000001"/>
    <n v="7"/>
    <n v="0.3"/>
    <n v="-0.67"/>
    <n v="1"/>
    <x v="39"/>
    <n v="3"/>
    <x v="39"/>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n v="34.049999999999997"/>
    <n v="9"/>
    <n v="0"/>
    <n v="2.38"/>
    <n v="2"/>
    <x v="5"/>
    <n v="4"/>
    <x v="5"/>
  </r>
  <r>
    <n v="5591"/>
    <s v="CA-2017-115224"/>
    <d v="2017-12-08T00:00:00"/>
    <d v="2017-12-11T00:00:00"/>
    <s v="Second Class"/>
    <s v="DB-13615"/>
    <s v="Doug Bickford"/>
    <s v="Consumer"/>
    <s v="United States"/>
    <s v="San Francisco"/>
    <s v="California"/>
    <n v="94110"/>
    <x v="1"/>
    <s v="OFF-ST-10003816"/>
    <x v="1"/>
    <s v="Storage"/>
    <s v="Fellowes High-Stak Drawer Files"/>
    <n v="352.38"/>
    <n v="6"/>
    <n v="0"/>
    <n v="31.71"/>
    <n v="2"/>
    <x v="5"/>
    <n v="4"/>
    <x v="5"/>
  </r>
  <r>
    <n v="5592"/>
    <s v="CA-2015-164742"/>
    <d v="2015-10-13T00:00:00"/>
    <d v="2015-10-18T00:00:00"/>
    <s v="Second Class"/>
    <s v="ML-17395"/>
    <s v="Marina Lichtenstein"/>
    <s v="Corporate"/>
    <s v="United States"/>
    <s v="Lakewood"/>
    <s v="New Jersey"/>
    <n v="8701"/>
    <x v="3"/>
    <s v="FUR-CH-10002880"/>
    <x v="0"/>
    <s v="Chairs"/>
    <s v="Global High-Back Leather Tilter, Burgundy"/>
    <n v="245.98"/>
    <n v="8"/>
    <n v="0.2"/>
    <n v="61.5"/>
    <n v="2"/>
    <x v="18"/>
    <n v="4"/>
    <x v="18"/>
  </r>
  <r>
    <n v="5593"/>
    <s v="CA-2015-164742"/>
    <d v="2015-10-13T00:00:00"/>
    <d v="2015-10-18T00:00:00"/>
    <s v="Second Class"/>
    <s v="ML-17395"/>
    <s v="Marina Lichtenstein"/>
    <s v="Corporate"/>
    <s v="United States"/>
    <s v="Lakewood"/>
    <s v="New Jersey"/>
    <n v="8701"/>
    <x v="3"/>
    <s v="OFF-BI-10004738"/>
    <x v="1"/>
    <s v="Binders"/>
    <s v="Flexible Leather- Look Classic Collection Ring Binder"/>
    <n v="18.940000000000001"/>
    <n v="7"/>
    <n v="0"/>
    <n v="6.44"/>
    <n v="2"/>
    <x v="18"/>
    <n v="4"/>
    <x v="18"/>
  </r>
  <r>
    <n v="5594"/>
    <s v="US-2018-108014"/>
    <d v="2018-11-19T00:00:00"/>
    <d v="2018-11-25T00:00:00"/>
    <s v="Standard Class"/>
    <s v="JH-15430"/>
    <s v="Jennifer Halladay"/>
    <s v="Consumer"/>
    <s v="United States"/>
    <s v="Cleveland"/>
    <s v="Ohio"/>
    <n v="44105"/>
    <x v="3"/>
    <s v="OFF-BI-10003984"/>
    <x v="1"/>
    <s v="Binders"/>
    <s v="Lock-Up Easel 'Spel-Binder'"/>
    <n v="59.912999999999997"/>
    <n v="9"/>
    <n v="0.1"/>
    <n v="20.37"/>
    <n v="1"/>
    <x v="23"/>
    <n v="4"/>
    <x v="23"/>
  </r>
  <r>
    <n v="5595"/>
    <s v="CA-2018-160325"/>
    <d v="2018-09-24T00:00:00"/>
    <d v="2018-09-24T00:00:00"/>
    <s v="Same Day"/>
    <s v="BP-11095"/>
    <s v="Bart Pistole"/>
    <s v="Corporate"/>
    <s v="United States"/>
    <s v="Lawrence"/>
    <s v="Massachusetts"/>
    <n v="1841"/>
    <x v="3"/>
    <s v="TEC-PH-10000984"/>
    <x v="2"/>
    <s v="Phones"/>
    <s v="Panasonic KX-TG9471B"/>
    <n v="391.98"/>
    <n v="3"/>
    <n v="0.3"/>
    <n v="-39.200000000000003"/>
    <n v="2"/>
    <x v="15"/>
    <n v="3"/>
    <x v="15"/>
  </r>
  <r>
    <n v="5596"/>
    <s v="CA-2018-160325"/>
    <d v="2018-09-24T00:00:00"/>
    <d v="2018-09-24T00:00:00"/>
    <s v="Same Day"/>
    <s v="BP-11095"/>
    <s v="Bart Pistole"/>
    <s v="Corporate"/>
    <s v="United States"/>
    <s v="Lawrence"/>
    <s v="Massachusetts"/>
    <n v="1841"/>
    <x v="3"/>
    <s v="TEC-PH-10001944"/>
    <x v="2"/>
    <s v="Phones"/>
    <s v="Wi-Ex zBoost YX540 Cellular Phone Signal Booster"/>
    <n v="437.85"/>
    <n v="10"/>
    <n v="0.2"/>
    <n v="35.03"/>
    <n v="2"/>
    <x v="15"/>
    <n v="3"/>
    <x v="15"/>
  </r>
  <r>
    <n v="5597"/>
    <s v="CA-2016-159779"/>
    <d v="2016-09-25T00:00:00"/>
    <d v="2016-09-29T00:00:00"/>
    <s v="Standard Class"/>
    <s v="SB-20185"/>
    <s v="Sarah Brown"/>
    <s v="Consumer"/>
    <s v="United States"/>
    <s v="Concord"/>
    <s v="New Hampshire"/>
    <n v="3301"/>
    <x v="3"/>
    <s v="OFF-BI-10002735"/>
    <x v="1"/>
    <s v="Binders"/>
    <s v="GBC Prestige Therm-A-Bind Covers"/>
    <n v="68.62"/>
    <n v="3"/>
    <n v="0.1"/>
    <n v="6.86"/>
    <n v="1"/>
    <x v="11"/>
    <n v="3"/>
    <x v="11"/>
  </r>
  <r>
    <n v="5598"/>
    <s v="CA-2018-151176"/>
    <d v="2018-02-13T00:00:00"/>
    <d v="2018-02-20T00:00:00"/>
    <s v="Standard Class"/>
    <s v="SV-20785"/>
    <s v="Stewart Visinsky"/>
    <s v="Consumer"/>
    <s v="United States"/>
    <s v="Baltimore"/>
    <s v="Maryland"/>
    <n v="21215"/>
    <x v="3"/>
    <s v="OFF-SU-10001165"/>
    <x v="1"/>
    <s v="Supplies"/>
    <s v="Acme Elite Stainless Steel Scissors"/>
    <n v="25.02"/>
    <n v="1"/>
    <n v="0.2"/>
    <n v="7.76"/>
    <n v="2"/>
    <x v="31"/>
    <n v="1"/>
    <x v="31"/>
  </r>
  <r>
    <n v="5599"/>
    <s v="CA-2018-151176"/>
    <d v="2018-02-13T00:00:00"/>
    <d v="2018-02-20T00:00:00"/>
    <s v="Standard Class"/>
    <s v="SV-20785"/>
    <s v="Stewart Visinsky"/>
    <s v="Consumer"/>
    <s v="United States"/>
    <s v="Baltimore"/>
    <s v="Maryland"/>
    <n v="21215"/>
    <x v="3"/>
    <s v="OFF-AR-10000614"/>
    <x v="1"/>
    <s v="Art"/>
    <s v="Barrel Sharpener"/>
    <n v="10.71"/>
    <n v="9"/>
    <n v="0"/>
    <n v="3.53"/>
    <n v="2"/>
    <x v="31"/>
    <n v="1"/>
    <x v="31"/>
  </r>
  <r>
    <n v="5600"/>
    <s v="CA-2015-108903"/>
    <d v="2015-10-03T00:00:00"/>
    <d v="2015-10-03T00:00:00"/>
    <s v="Same Day"/>
    <s v="DO-13435"/>
    <s v="Denny Ordway"/>
    <s v="Consumer"/>
    <s v="United States"/>
    <s v="Columbus"/>
    <s v="Ohio"/>
    <n v="43229"/>
    <x v="3"/>
    <s v="OFF-AR-10004010"/>
    <x v="1"/>
    <s v="Art"/>
    <s v="Hunt Boston Vacuum Mount KS Pencil Sharpener"/>
    <n v="55.984000000000002"/>
    <n v="1"/>
    <n v="0.3"/>
    <n v="-14"/>
    <n v="3"/>
    <x v="18"/>
    <n v="4"/>
    <x v="18"/>
  </r>
  <r>
    <n v="5601"/>
    <s v="CA-2015-108903"/>
    <d v="2015-10-03T00:00:00"/>
    <d v="2015-10-03T00:00:00"/>
    <s v="Same Day"/>
    <s v="DO-13435"/>
    <s v="Denny Ordway"/>
    <s v="Consumer"/>
    <s v="United States"/>
    <s v="Columbus"/>
    <s v="Ohio"/>
    <n v="43229"/>
    <x v="3"/>
    <s v="OFF-EN-10004030"/>
    <x v="1"/>
    <s v="Envelopes"/>
    <s v="Convenience Packs of Business Envelopes"/>
    <n v="14.48"/>
    <n v="3"/>
    <n v="0"/>
    <n v="4.2"/>
    <n v="3"/>
    <x v="18"/>
    <n v="4"/>
    <x v="18"/>
  </r>
  <r>
    <n v="5602"/>
    <s v="CA-2015-108903"/>
    <d v="2015-10-03T00:00:00"/>
    <d v="2015-10-03T00:00:00"/>
    <s v="Same Day"/>
    <s v="DO-13435"/>
    <s v="Denny Ordway"/>
    <s v="Consumer"/>
    <s v="United States"/>
    <s v="Columbus"/>
    <s v="Ohio"/>
    <n v="43229"/>
    <x v="3"/>
    <s v="TEC-AC-10003023"/>
    <x v="2"/>
    <s v="Accessories"/>
    <s v="Logitech G105 Gaming Keyboard"/>
    <n v="142.488"/>
    <n v="1"/>
    <n v="0.2"/>
    <n v="37.049999999999997"/>
    <n v="3"/>
    <x v="18"/>
    <n v="4"/>
    <x v="18"/>
  </r>
  <r>
    <n v="5603"/>
    <s v="CA-2017-117919"/>
    <d v="2017-08-27T00:00:00"/>
    <d v="2017-08-29T00:00:00"/>
    <s v="Second Class"/>
    <s v="TB-21355"/>
    <s v="Todd Boyes"/>
    <s v="Corporate"/>
    <s v="United States"/>
    <s v="Houston"/>
    <s v="Texas"/>
    <n v="77041"/>
    <x v="2"/>
    <s v="OFF-ST-10003572"/>
    <x v="1"/>
    <s v="Storage"/>
    <s v="Portfile Personal File Boxes"/>
    <n v="14.16"/>
    <n v="1"/>
    <n v="0.1"/>
    <n v="4.8099999999999996"/>
    <n v="2"/>
    <x v="28"/>
    <n v="3"/>
    <x v="28"/>
  </r>
  <r>
    <n v="5604"/>
    <s v="CA-2017-117919"/>
    <d v="2017-08-27T00:00:00"/>
    <d v="2017-08-29T00:00:00"/>
    <s v="Second Class"/>
    <s v="TB-21355"/>
    <s v="Todd Boyes"/>
    <s v="Corporate"/>
    <s v="United States"/>
    <s v="Houston"/>
    <s v="Texas"/>
    <n v="77041"/>
    <x v="2"/>
    <s v="OFF-PA-10004353"/>
    <x v="1"/>
    <s v="Paper"/>
    <s v="Southworth 25% Cotton Premium Laser Paper and Envelopes"/>
    <n v="79.92"/>
    <n v="8"/>
    <n v="0.3"/>
    <n v="-27.17"/>
    <n v="2"/>
    <x v="28"/>
    <n v="3"/>
    <x v="28"/>
  </r>
  <r>
    <n v="5605"/>
    <s v="CA-2016-142475"/>
    <d v="2016-12-03T00:00:00"/>
    <d v="2016-12-07T00:00:00"/>
    <s v="Standard Class"/>
    <s v="BS-11380"/>
    <s v="Bill Stewart"/>
    <s v="Corporate"/>
    <s v="United States"/>
    <s v="New York City"/>
    <s v="New York"/>
    <n v="10011"/>
    <x v="3"/>
    <s v="OFF-BI-10003718"/>
    <x v="1"/>
    <s v="Binders"/>
    <s v="GBC Therma-A-Bind 250T Electric Binding System"/>
    <n v="590.35199999999998"/>
    <n v="1"/>
    <n v="0.3"/>
    <n v="-35.42"/>
    <n v="1"/>
    <x v="14"/>
    <n v="4"/>
    <x v="14"/>
  </r>
  <r>
    <n v="5606"/>
    <s v="CA-2017-134516"/>
    <d v="2017-09-20T00:00:00"/>
    <d v="2017-09-25T00:00:00"/>
    <s v="Standard Class"/>
    <s v="FM-14215"/>
    <s v="Filia McAdams"/>
    <s v="Corporate"/>
    <s v="United States"/>
    <s v="Greensboro"/>
    <s v="North Carolina"/>
    <n v="27405"/>
    <x v="0"/>
    <s v="FUR-FU-10001546"/>
    <x v="0"/>
    <s v="Furnishings"/>
    <s v="Dana Swing-Arm Lamps"/>
    <n v="17.088000000000001"/>
    <n v="6"/>
    <n v="0"/>
    <n v="4.2699999999999996"/>
    <n v="2"/>
    <x v="21"/>
    <n v="3"/>
    <x v="21"/>
  </r>
  <r>
    <n v="5607"/>
    <s v="CA-2017-134516"/>
    <d v="2017-09-20T00:00:00"/>
    <d v="2017-09-25T00:00:00"/>
    <s v="Standard Class"/>
    <s v="FM-14215"/>
    <s v="Filia McAdams"/>
    <s v="Corporate"/>
    <s v="United States"/>
    <s v="Greensboro"/>
    <s v="North Carolina"/>
    <n v="27405"/>
    <x v="0"/>
    <s v="FUR-CH-10002880"/>
    <x v="0"/>
    <s v="Chairs"/>
    <s v="Global High-Back Leather Tilter, Burgundy"/>
    <n v="98.391999999999996"/>
    <n v="10"/>
    <n v="0"/>
    <n v="6.89"/>
    <n v="2"/>
    <x v="21"/>
    <n v="3"/>
    <x v="21"/>
  </r>
  <r>
    <n v="5608"/>
    <s v="CA-2018-105193"/>
    <d v="2018-03-25T00:00:00"/>
    <d v="2018-03-31T00:00:00"/>
    <s v="Standard Class"/>
    <s v="JL-15835"/>
    <s v="John Lee"/>
    <s v="Consumer"/>
    <s v="United States"/>
    <s v="New York City"/>
    <s v="New York"/>
    <n v="10024"/>
    <x v="3"/>
    <s v="OFF-AR-10001547"/>
    <x v="1"/>
    <s v="Art"/>
    <s v="Newell 311"/>
    <n v="11.05"/>
    <n v="4"/>
    <n v="0.2"/>
    <n v="3.65"/>
    <n v="1"/>
    <x v="42"/>
    <n v="1"/>
    <x v="42"/>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n v="7.78"/>
    <n v="4"/>
    <n v="0.2"/>
    <n v="1.63"/>
    <n v="1"/>
    <x v="14"/>
    <n v="4"/>
    <x v="14"/>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n v="659.9"/>
    <n v="2"/>
    <n v="0.1"/>
    <n v="46.19"/>
    <n v="1"/>
    <x v="43"/>
    <n v="3"/>
    <x v="43"/>
  </r>
  <r>
    <n v="5611"/>
    <s v="CA-2016-145828"/>
    <d v="2016-10-05T00:00:00"/>
    <d v="2016-10-07T00:00:00"/>
    <s v="First Class"/>
    <s v="MB-17305"/>
    <s v="Maria Bertelson"/>
    <s v="Consumer"/>
    <s v="United States"/>
    <s v="Cincinnati"/>
    <s v="Ohio"/>
    <n v="45231"/>
    <x v="3"/>
    <s v="TEC-AC-10002323"/>
    <x v="2"/>
    <s v="Accessories"/>
    <s v="SanDisk Ultra 32 GB MicroSDHC Class 10 Memory Card"/>
    <n v="53.04"/>
    <n v="1"/>
    <n v="0"/>
    <n v="6.36"/>
    <n v="1"/>
    <x v="2"/>
    <n v="4"/>
    <x v="2"/>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n v="843.9"/>
    <n v="8"/>
    <n v="0.3"/>
    <n v="-168.78"/>
    <n v="2"/>
    <x v="43"/>
    <n v="3"/>
    <x v="43"/>
  </r>
  <r>
    <n v="5613"/>
    <s v="CA-2018-121027"/>
    <d v="2018-08-18T00:00:00"/>
    <d v="2018-08-22T00:00:00"/>
    <s v="Standard Class"/>
    <s v="HW-14935"/>
    <s v="Helen Wasserman"/>
    <s v="Corporate"/>
    <s v="United States"/>
    <s v="Seattle"/>
    <s v="Washington"/>
    <n v="98105"/>
    <x v="1"/>
    <s v="TEC-AC-10002253"/>
    <x v="2"/>
    <s v="Accessories"/>
    <s v="Imation Bio 8GB USBÂ Flash Drive ImationÂ Corp"/>
    <n v="1496.16"/>
    <n v="2"/>
    <n v="0.3"/>
    <n v="-164.58"/>
    <n v="2"/>
    <x v="43"/>
    <n v="3"/>
    <x v="43"/>
  </r>
  <r>
    <n v="5614"/>
    <s v="CA-2017-147431"/>
    <d v="2017-02-02T00:00:00"/>
    <d v="2017-02-07T00:00:00"/>
    <s v="Standard Class"/>
    <s v="AB-10105"/>
    <s v="Adrian Barton"/>
    <s v="Consumer"/>
    <s v="United States"/>
    <s v="New York City"/>
    <s v="New York"/>
    <n v="10011"/>
    <x v="3"/>
    <s v="OFF-ST-10003994"/>
    <x v="1"/>
    <s v="Storage"/>
    <s v="Belkin 19&quot; Center-Weighted Shelf, Gray"/>
    <n v="117.96"/>
    <n v="7"/>
    <n v="0.1"/>
    <n v="35.39"/>
    <n v="1"/>
    <x v="47"/>
    <n v="1"/>
    <x v="47"/>
  </r>
  <r>
    <n v="5615"/>
    <s v="CA-2017-158001"/>
    <d v="2017-08-23T00:00:00"/>
    <d v="2017-08-27T00:00:00"/>
    <s v="Standard Class"/>
    <s v="JP-15460"/>
    <s v="Jennifer Patt"/>
    <s v="Corporate"/>
    <s v="United States"/>
    <s v="New York City"/>
    <s v="New York"/>
    <n v="10035"/>
    <x v="3"/>
    <s v="OFF-AR-10002399"/>
    <x v="1"/>
    <s v="Art"/>
    <s v="Dixon Prang Watercolor Pencils, 10-Color Set with Brush"/>
    <n v="21.3"/>
    <n v="5"/>
    <n v="0.1"/>
    <n v="2.56"/>
    <n v="3"/>
    <x v="28"/>
    <n v="3"/>
    <x v="28"/>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n v="1040.8"/>
    <n v="2"/>
    <n v="0"/>
    <n v="124.9"/>
    <n v="3"/>
    <x v="28"/>
    <n v="3"/>
    <x v="28"/>
  </r>
  <r>
    <n v="5617"/>
    <s v="CA-2017-158001"/>
    <d v="2017-08-23T00:00:00"/>
    <d v="2017-08-27T00:00:00"/>
    <s v="Standard Class"/>
    <s v="JP-15460"/>
    <s v="Jennifer Patt"/>
    <s v="Corporate"/>
    <s v="United States"/>
    <s v="New York City"/>
    <s v="New York"/>
    <n v="10035"/>
    <x v="3"/>
    <s v="OFF-AR-10001954"/>
    <x v="1"/>
    <s v="Art"/>
    <s v="Newell 331"/>
    <n v="29.34"/>
    <n v="2"/>
    <n v="0.1"/>
    <n v="4.1100000000000003"/>
    <n v="3"/>
    <x v="28"/>
    <n v="3"/>
    <x v="28"/>
  </r>
  <r>
    <n v="5618"/>
    <s v="CA-2018-125745"/>
    <d v="2018-06-30T00:00:00"/>
    <d v="2018-07-04T00:00:00"/>
    <s v="Standard Class"/>
    <s v="DV-13045"/>
    <s v="Darrin Van Huff"/>
    <s v="Corporate"/>
    <s v="United States"/>
    <s v="Memphis"/>
    <s v="Tennessee"/>
    <n v="38109"/>
    <x v="0"/>
    <s v="FUR-FU-10001591"/>
    <x v="0"/>
    <s v="Furnishings"/>
    <s v="Advantus Panel Wall Certificate Holder - 8.5x11"/>
    <n v="19.52"/>
    <n v="8"/>
    <n v="0.2"/>
    <n v="1.37"/>
    <n v="1"/>
    <x v="27"/>
    <n v="2"/>
    <x v="27"/>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n v="443.92"/>
    <n v="10"/>
    <n v="0"/>
    <n v="128.74"/>
    <n v="1"/>
    <x v="11"/>
    <n v="3"/>
    <x v="11"/>
  </r>
  <r>
    <n v="5620"/>
    <s v="US-2017-124163"/>
    <d v="2017-09-25T00:00:00"/>
    <d v="2017-09-30T00:00:00"/>
    <s v="Standard Class"/>
    <s v="SC-20695"/>
    <s v="Steve Chapman"/>
    <s v="Corporate"/>
    <s v="United States"/>
    <s v="La Crosse"/>
    <s v="Wisconsin"/>
    <n v="54601"/>
    <x v="2"/>
    <s v="TEC-AC-10001908"/>
    <x v="2"/>
    <s v="Accessories"/>
    <s v="Logitech Wireless Headset h800"/>
    <n v="499.95"/>
    <n v="3"/>
    <n v="0.1"/>
    <n v="94.99"/>
    <n v="4"/>
    <x v="21"/>
    <n v="3"/>
    <x v="21"/>
  </r>
  <r>
    <n v="5621"/>
    <s v="US-2017-124163"/>
    <d v="2017-09-25T00:00:00"/>
    <d v="2017-09-30T00:00:00"/>
    <s v="Standard Class"/>
    <s v="SC-20695"/>
    <s v="Steve Chapman"/>
    <s v="Corporate"/>
    <s v="United States"/>
    <s v="La Crosse"/>
    <s v="Wisconsin"/>
    <n v="54601"/>
    <x v="2"/>
    <s v="OFF-AR-10000817"/>
    <x v="1"/>
    <s v="Art"/>
    <s v="Manco Dry-Lighter Erasable Highlighter"/>
    <n v="3.04"/>
    <n v="3"/>
    <n v="0.1"/>
    <n v="0.46"/>
    <n v="4"/>
    <x v="21"/>
    <n v="3"/>
    <x v="21"/>
  </r>
  <r>
    <n v="5622"/>
    <s v="US-2017-124163"/>
    <d v="2017-09-25T00:00:00"/>
    <d v="2017-09-30T00:00:00"/>
    <s v="Standard Class"/>
    <s v="SC-20695"/>
    <s v="Steve Chapman"/>
    <s v="Corporate"/>
    <s v="United States"/>
    <s v="La Crosse"/>
    <s v="Wisconsin"/>
    <n v="54601"/>
    <x v="2"/>
    <s v="FUR-CH-10004218"/>
    <x v="0"/>
    <s v="Chairs"/>
    <s v="Global Fabric Manager's Chair, Dark Gray"/>
    <n v="201.96"/>
    <n v="9"/>
    <n v="0"/>
    <n v="22.22"/>
    <n v="4"/>
    <x v="21"/>
    <n v="3"/>
    <x v="21"/>
  </r>
  <r>
    <n v="5623"/>
    <s v="US-2017-124163"/>
    <d v="2017-09-25T00:00:00"/>
    <d v="2017-09-30T00:00:00"/>
    <s v="Standard Class"/>
    <s v="SC-20695"/>
    <s v="Steve Chapman"/>
    <s v="Corporate"/>
    <s v="United States"/>
    <s v="La Crosse"/>
    <s v="Wisconsin"/>
    <n v="54601"/>
    <x v="2"/>
    <s v="FUR-FU-10000755"/>
    <x v="0"/>
    <s v="Furnishings"/>
    <s v="Eldon Expressions Mahogany Wood Desk Collection"/>
    <n v="68.64"/>
    <n v="10"/>
    <n v="0"/>
    <n v="23.34"/>
    <n v="4"/>
    <x v="21"/>
    <n v="3"/>
    <x v="21"/>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n v="100"/>
    <n v="7"/>
    <n v="0"/>
    <n v="12"/>
    <n v="2"/>
    <x v="32"/>
    <n v="4"/>
    <x v="32"/>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n v="359.98"/>
    <n v="9"/>
    <n v="0.3"/>
    <n v="-28.8"/>
    <n v="2"/>
    <x v="32"/>
    <n v="4"/>
    <x v="32"/>
  </r>
  <r>
    <n v="5626"/>
    <s v="CA-2015-126683"/>
    <d v="2015-09-29T00:00:00"/>
    <d v="2015-10-01T00:00:00"/>
    <s v="Second Class"/>
    <s v="PP-18955"/>
    <s v="Paul Prost"/>
    <s v="Home Office"/>
    <s v="United States"/>
    <s v="Seattle"/>
    <s v="Washington"/>
    <n v="98115"/>
    <x v="1"/>
    <s v="FUR-FU-10001706"/>
    <x v="0"/>
    <s v="Furnishings"/>
    <s v="Longer-Life Soft White Bulbs"/>
    <n v="6.16"/>
    <n v="2"/>
    <n v="0"/>
    <n v="0.8"/>
    <n v="2"/>
    <x v="30"/>
    <n v="3"/>
    <x v="30"/>
  </r>
  <r>
    <n v="5627"/>
    <s v="CA-2015-126683"/>
    <d v="2015-09-29T00:00:00"/>
    <d v="2015-10-01T00:00:00"/>
    <s v="Second Class"/>
    <s v="PP-18955"/>
    <s v="Paul Prost"/>
    <s v="Home Office"/>
    <s v="United States"/>
    <s v="Seattle"/>
    <s v="Washington"/>
    <n v="98115"/>
    <x v="1"/>
    <s v="FUR-TA-10002958"/>
    <x v="0"/>
    <s v="Tables"/>
    <s v="Bevis Oval Conference Table, Walnut"/>
    <n v="2348.8200000000002"/>
    <n v="7"/>
    <n v="0"/>
    <n v="728.13"/>
    <n v="2"/>
    <x v="30"/>
    <n v="3"/>
    <x v="30"/>
  </r>
  <r>
    <n v="5628"/>
    <s v="CA-2018-148810"/>
    <d v="2018-06-26T00:00:00"/>
    <d v="2018-07-01T00:00:00"/>
    <s v="Standard Class"/>
    <s v="DR-12880"/>
    <s v="Dan Reichenbach"/>
    <s v="Corporate"/>
    <s v="United States"/>
    <s v="Miami"/>
    <s v="Florida"/>
    <n v="33180"/>
    <x v="0"/>
    <s v="OFF-LA-10004689"/>
    <x v="1"/>
    <s v="Labels"/>
    <s v="Avery 512"/>
    <n v="13.872"/>
    <n v="6"/>
    <n v="0"/>
    <n v="4.0199999999999996"/>
    <n v="2"/>
    <x v="27"/>
    <n v="2"/>
    <x v="27"/>
  </r>
  <r>
    <n v="5629"/>
    <s v="CA-2018-148810"/>
    <d v="2018-06-26T00:00:00"/>
    <d v="2018-07-01T00:00:00"/>
    <s v="Standard Class"/>
    <s v="DR-12880"/>
    <s v="Dan Reichenbach"/>
    <s v="Corporate"/>
    <s v="United States"/>
    <s v="Miami"/>
    <s v="Florida"/>
    <n v="33180"/>
    <x v="0"/>
    <s v="FUR-CH-10001545"/>
    <x v="0"/>
    <s v="Chairs"/>
    <s v="Hon Comfortask Task/Swivel Chairs"/>
    <n v="273.55200000000002"/>
    <n v="9"/>
    <n v="0"/>
    <n v="76.59"/>
    <n v="2"/>
    <x v="27"/>
    <n v="2"/>
    <x v="27"/>
  </r>
  <r>
    <n v="5630"/>
    <s v="US-2017-146066"/>
    <d v="2017-08-21T00:00:00"/>
    <d v="2017-08-23T00:00:00"/>
    <s v="Second Class"/>
    <s v="RB-19465"/>
    <s v="Rick Bensley"/>
    <s v="Home Office"/>
    <s v="United States"/>
    <s v="Philadelphia"/>
    <s v="Pennsylvania"/>
    <n v="19143"/>
    <x v="3"/>
    <s v="FUR-TA-10002530"/>
    <x v="0"/>
    <s v="Tables"/>
    <s v="Iceberg OfficeWorks 42&quot; Round Tables"/>
    <n v="815.29200000000003"/>
    <n v="1"/>
    <n v="0.2"/>
    <n v="57.07"/>
    <n v="1"/>
    <x v="28"/>
    <n v="3"/>
    <x v="28"/>
  </r>
  <r>
    <n v="5631"/>
    <s v="CA-2015-127614"/>
    <d v="2015-02-11T00:00:00"/>
    <d v="2015-02-15T00:00:00"/>
    <s v="Standard Class"/>
    <s v="NF-18385"/>
    <s v="Natalie Fritzler"/>
    <s v="Consumer"/>
    <s v="United States"/>
    <s v="Chesapeake"/>
    <s v="Virginia"/>
    <n v="23320"/>
    <x v="0"/>
    <s v="TEC-AC-10001432"/>
    <x v="2"/>
    <s v="Accessories"/>
    <s v="Enermax Aurora Lite Keyboard"/>
    <n v="234.45"/>
    <n v="3"/>
    <n v="0"/>
    <n v="70.34"/>
    <n v="3"/>
    <x v="45"/>
    <n v="1"/>
    <x v="45"/>
  </r>
  <r>
    <n v="5632"/>
    <s v="CA-2015-127614"/>
    <d v="2015-02-11T00:00:00"/>
    <d v="2015-02-15T00:00:00"/>
    <s v="Standard Class"/>
    <s v="NF-18385"/>
    <s v="Natalie Fritzler"/>
    <s v="Consumer"/>
    <s v="United States"/>
    <s v="Chesapeake"/>
    <s v="Virginia"/>
    <n v="23320"/>
    <x v="0"/>
    <s v="FUR-TA-10003715"/>
    <x v="0"/>
    <s v="Tables"/>
    <s v="Hon 2111 Invitation Series Corner Table"/>
    <n v="1256.22"/>
    <n v="3"/>
    <n v="0.3"/>
    <n v="-201"/>
    <n v="3"/>
    <x v="45"/>
    <n v="1"/>
    <x v="45"/>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n v="17.46"/>
    <n v="8"/>
    <n v="0.2"/>
    <n v="5.94"/>
    <n v="3"/>
    <x v="45"/>
    <n v="1"/>
    <x v="45"/>
  </r>
  <r>
    <n v="5634"/>
    <s v="CA-2017-101742"/>
    <d v="2017-09-23T00:00:00"/>
    <d v="2017-09-28T00:00:00"/>
    <s v="Second Class"/>
    <s v="CR-12580"/>
    <s v="Clay Rozendal"/>
    <s v="Home Office"/>
    <s v="United States"/>
    <s v="New York City"/>
    <s v="New York"/>
    <n v="10009"/>
    <x v="3"/>
    <s v="OFF-BI-10004187"/>
    <x v="1"/>
    <s v="Binders"/>
    <s v="3-ring staple pack"/>
    <n v="10.528"/>
    <n v="10"/>
    <n v="0.3"/>
    <n v="-1.37"/>
    <n v="1"/>
    <x v="21"/>
    <n v="3"/>
    <x v="21"/>
  </r>
  <r>
    <n v="5635"/>
    <s v="CA-2016-134943"/>
    <d v="2016-12-05T00:00:00"/>
    <d v="2016-12-06T00:00:00"/>
    <s v="First Class"/>
    <s v="SU-20665"/>
    <s v="Stephanie Ulpright"/>
    <s v="Home Office"/>
    <s v="United States"/>
    <s v="Ann Arbor"/>
    <s v="Michigan"/>
    <n v="48104"/>
    <x v="2"/>
    <s v="OFF-BI-10000666"/>
    <x v="1"/>
    <s v="Binders"/>
    <s v="Surelock Post Binders"/>
    <n v="152.80000000000001"/>
    <n v="9"/>
    <n v="0.1"/>
    <n v="7.64"/>
    <n v="1"/>
    <x v="14"/>
    <n v="4"/>
    <x v="14"/>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n v="82.56"/>
    <n v="3"/>
    <n v="0.2"/>
    <n v="10.73"/>
    <n v="2"/>
    <x v="15"/>
    <n v="3"/>
    <x v="15"/>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n v="284.97000000000003"/>
    <n v="1"/>
    <n v="0"/>
    <n v="28.5"/>
    <n v="2"/>
    <x v="15"/>
    <n v="3"/>
    <x v="15"/>
  </r>
  <r>
    <n v="5638"/>
    <s v="CA-2018-113208"/>
    <d v="2018-03-26T00:00:00"/>
    <d v="2018-04-02T00:00:00"/>
    <s v="Standard Class"/>
    <s v="ML-18040"/>
    <s v="Michelle Lonsdale"/>
    <s v="Corporate"/>
    <s v="United States"/>
    <s v="Dearborn"/>
    <s v="Michigan"/>
    <n v="48126"/>
    <x v="2"/>
    <s v="FUR-FU-10004245"/>
    <x v="0"/>
    <s v="Furnishings"/>
    <s v="Career Cubicle Clock, 8 1/4&quot;, Black"/>
    <n v="60.84"/>
    <n v="5"/>
    <n v="0.2"/>
    <n v="9.73"/>
    <n v="1"/>
    <x v="42"/>
    <n v="1"/>
    <x v="42"/>
  </r>
  <r>
    <n v="5639"/>
    <s v="CA-2015-154893"/>
    <d v="2015-12-21T00:00:00"/>
    <d v="2015-12-27T00:00:00"/>
    <s v="Standard Class"/>
    <s v="GM-14440"/>
    <s v="Gary McGarr"/>
    <s v="Consumer"/>
    <s v="United States"/>
    <s v="San Diego"/>
    <s v="California"/>
    <n v="92024"/>
    <x v="1"/>
    <s v="FUR-CH-10004287"/>
    <x v="0"/>
    <s v="Chairs"/>
    <s v="SAFCO Arco Folding Chair"/>
    <n v="1325.76"/>
    <n v="3"/>
    <n v="0.1"/>
    <n v="198.86"/>
    <n v="2"/>
    <x v="20"/>
    <n v="4"/>
    <x v="20"/>
  </r>
  <r>
    <n v="5640"/>
    <s v="CA-2015-154893"/>
    <d v="2015-12-21T00:00:00"/>
    <d v="2015-12-27T00:00:00"/>
    <s v="Standard Class"/>
    <s v="GM-14440"/>
    <s v="Gary McGarr"/>
    <s v="Consumer"/>
    <s v="United States"/>
    <s v="San Diego"/>
    <s v="California"/>
    <n v="92024"/>
    <x v="1"/>
    <s v="FUR-CH-10000595"/>
    <x v="0"/>
    <s v="Chairs"/>
    <s v="Safco Contoured Stacking Chairs"/>
    <n v="572.16"/>
    <n v="3"/>
    <n v="0.3"/>
    <n v="-171.65"/>
    <n v="2"/>
    <x v="20"/>
    <n v="4"/>
    <x v="20"/>
  </r>
  <r>
    <n v="5641"/>
    <s v="CA-2015-147900"/>
    <d v="2015-09-23T00:00:00"/>
    <d v="2015-09-28T00:00:00"/>
    <s v="Standard Class"/>
    <s v="JK-15640"/>
    <s v="Jim Kriz"/>
    <s v="Home Office"/>
    <s v="United States"/>
    <s v="Lakewood"/>
    <s v="Ohio"/>
    <n v="44107"/>
    <x v="3"/>
    <s v="OFF-PA-10003063"/>
    <x v="1"/>
    <s v="Paper"/>
    <s v="EcoTones Memo Sheets"/>
    <n v="28.8"/>
    <n v="6"/>
    <n v="0.2"/>
    <n v="7.49"/>
    <n v="1"/>
    <x v="30"/>
    <n v="3"/>
    <x v="30"/>
  </r>
  <r>
    <n v="5642"/>
    <s v="CA-2018-106355"/>
    <d v="2018-04-02T00:00:00"/>
    <d v="2018-04-05T00:00:00"/>
    <s v="First Class"/>
    <s v="AT-10435"/>
    <s v="Alyssa Tate"/>
    <s v="Home Office"/>
    <s v="United States"/>
    <s v="Meriden"/>
    <s v="Connecticut"/>
    <n v="6450"/>
    <x v="3"/>
    <s v="OFF-AR-10000246"/>
    <x v="1"/>
    <s v="Art"/>
    <s v="Newell 318"/>
    <n v="11.12"/>
    <n v="9"/>
    <n v="0"/>
    <n v="2.89"/>
    <n v="1"/>
    <x v="4"/>
    <n v="2"/>
    <x v="4"/>
  </r>
  <r>
    <n v="5643"/>
    <s v="CA-2017-127985"/>
    <d v="2017-04-01T00:00:00"/>
    <d v="2017-04-05T00:00:00"/>
    <s v="Second Class"/>
    <s v="DB-12910"/>
    <s v="Daniel Byrd"/>
    <s v="Home Office"/>
    <s v="United States"/>
    <s v="Columbus"/>
    <s v="Georgia"/>
    <n v="31907"/>
    <x v="0"/>
    <s v="FUR-FU-10003274"/>
    <x v="0"/>
    <s v="Furnishings"/>
    <s v="Regeneration Desk Collection"/>
    <n v="7.04"/>
    <n v="9"/>
    <n v="0"/>
    <n v="0.84"/>
    <n v="1"/>
    <x v="25"/>
    <n v="2"/>
    <x v="25"/>
  </r>
  <r>
    <n v="5644"/>
    <s v="CA-2016-166604"/>
    <d v="2016-05-15T00:00:00"/>
    <d v="2016-05-20T00:00:00"/>
    <s v="Second Class"/>
    <s v="AH-10690"/>
    <s v="Anna HÃ¤berlin"/>
    <s v="Corporate"/>
    <s v="United States"/>
    <s v="Roswell"/>
    <s v="Georgia"/>
    <n v="30076"/>
    <x v="0"/>
    <s v="OFF-EN-10004147"/>
    <x v="1"/>
    <s v="Envelopes"/>
    <s v="Wausau Papers Astrobrights Colored Envelopes"/>
    <n v="17.940000000000001"/>
    <n v="3"/>
    <n v="0"/>
    <n v="2.15"/>
    <n v="1"/>
    <x v="33"/>
    <n v="2"/>
    <x v="33"/>
  </r>
  <r>
    <n v="5645"/>
    <s v="CA-2018-120719"/>
    <d v="2018-03-23T00:00:00"/>
    <d v="2018-03-26T00:00:00"/>
    <s v="First Class"/>
    <s v="SJ-20125"/>
    <s v="Sanjit Jacobs"/>
    <s v="Home Office"/>
    <s v="United States"/>
    <s v="Seattle"/>
    <s v="Washington"/>
    <n v="98105"/>
    <x v="1"/>
    <s v="OFF-BI-10002103"/>
    <x v="1"/>
    <s v="Binders"/>
    <s v="Cardinal Slant-D Ring Binder, Heavy Gauge Vinyl"/>
    <n v="34.76"/>
    <n v="4"/>
    <n v="0.2"/>
    <n v="9.39"/>
    <n v="1"/>
    <x v="42"/>
    <n v="1"/>
    <x v="42"/>
  </r>
  <r>
    <n v="5646"/>
    <s v="CA-2018-127117"/>
    <d v="2018-04-14T00:00:00"/>
    <d v="2018-04-19T00:00:00"/>
    <s v="Standard Class"/>
    <s v="HM-14860"/>
    <s v="Harry Marie"/>
    <s v="Corporate"/>
    <s v="United States"/>
    <s v="Morristown"/>
    <s v="New Jersey"/>
    <n v="7960"/>
    <x v="3"/>
    <s v="FUR-FU-10004018"/>
    <x v="0"/>
    <s v="Furnishings"/>
    <s v="Tensor Computer Mounted Lamp"/>
    <n v="74.45"/>
    <n v="4"/>
    <n v="0.1"/>
    <n v="9.68"/>
    <n v="1"/>
    <x v="4"/>
    <n v="2"/>
    <x v="4"/>
  </r>
  <r>
    <n v="5647"/>
    <s v="CA-2016-104241"/>
    <d v="2016-01-04T00:00:00"/>
    <d v="2016-01-09T00:00:00"/>
    <s v="Standard Class"/>
    <s v="AG-10495"/>
    <s v="Andrew Gjertsen"/>
    <s v="Corporate"/>
    <s v="United States"/>
    <s v="Alexandria"/>
    <s v="Virginia"/>
    <n v="22304"/>
    <x v="0"/>
    <s v="FUR-FU-10001473"/>
    <x v="0"/>
    <s v="Furnishings"/>
    <s v="DAX Wood Document Frame"/>
    <n v="192.22"/>
    <n v="4"/>
    <n v="0"/>
    <n v="49.98"/>
    <n v="1"/>
    <x v="26"/>
    <n v="1"/>
    <x v="26"/>
  </r>
  <r>
    <n v="5648"/>
    <s v="CA-2018-168179"/>
    <d v="2018-11-02T00:00:00"/>
    <d v="2018-11-07T00:00:00"/>
    <s v="Standard Class"/>
    <s v="JB-16000"/>
    <s v="Joy Bell-"/>
    <s v="Consumer"/>
    <s v="United States"/>
    <s v="Salt Lake City"/>
    <s v="Utah"/>
    <n v="84106"/>
    <x v="1"/>
    <s v="OFF-PA-10001800"/>
    <x v="1"/>
    <s v="Paper"/>
    <s v="Xerox 220"/>
    <n v="19.440000000000001"/>
    <n v="4"/>
    <n v="0.1"/>
    <n v="4.28"/>
    <n v="1"/>
    <x v="23"/>
    <n v="4"/>
    <x v="23"/>
  </r>
  <r>
    <n v="5649"/>
    <s v="CA-2018-142342"/>
    <d v="2018-07-17T00:00:00"/>
    <d v="2018-07-19T00:00:00"/>
    <s v="Second Class"/>
    <s v="AJ-10795"/>
    <s v="Anthony Johnson"/>
    <s v="Corporate"/>
    <s v="United States"/>
    <s v="Apple Valley"/>
    <s v="California"/>
    <n v="92307"/>
    <x v="1"/>
    <s v="OFF-PA-10004609"/>
    <x v="1"/>
    <s v="Paper"/>
    <s v="Xerox 221"/>
    <n v="32.4"/>
    <n v="4"/>
    <n v="0.2"/>
    <n v="8.1"/>
    <n v="4"/>
    <x v="10"/>
    <n v="3"/>
    <x v="10"/>
  </r>
  <r>
    <n v="5650"/>
    <s v="CA-2018-142342"/>
    <d v="2018-07-17T00:00:00"/>
    <d v="2018-07-19T00:00:00"/>
    <s v="Second Class"/>
    <s v="AJ-10795"/>
    <s v="Anthony Johnson"/>
    <s v="Corporate"/>
    <s v="United States"/>
    <s v="Apple Valley"/>
    <s v="California"/>
    <n v="92307"/>
    <x v="1"/>
    <s v="OFF-EN-10002592"/>
    <x v="1"/>
    <s v="Envelopes"/>
    <s v="Peel &amp; Seel Recycled Catalog Envelopes, Brown"/>
    <n v="57.9"/>
    <n v="9"/>
    <n v="0"/>
    <n v="6.95"/>
    <n v="4"/>
    <x v="10"/>
    <n v="3"/>
    <x v="10"/>
  </r>
  <r>
    <n v="5651"/>
    <s v="CA-2018-142342"/>
    <d v="2018-07-17T00:00:00"/>
    <d v="2018-07-19T00:00:00"/>
    <s v="Second Class"/>
    <s v="AJ-10795"/>
    <s v="Anthony Johnson"/>
    <s v="Corporate"/>
    <s v="United States"/>
    <s v="Apple Valley"/>
    <s v="California"/>
    <n v="92307"/>
    <x v="1"/>
    <s v="OFF-ST-10002957"/>
    <x v="1"/>
    <s v="Storage"/>
    <s v="Sterilite Show Offs Storage Containers"/>
    <n v="10.56"/>
    <n v="10"/>
    <n v="0"/>
    <n v="0.74"/>
    <n v="4"/>
    <x v="10"/>
    <n v="3"/>
    <x v="10"/>
  </r>
  <r>
    <n v="5652"/>
    <s v="CA-2018-142342"/>
    <d v="2018-07-17T00:00:00"/>
    <d v="2018-07-19T00:00:00"/>
    <s v="Second Class"/>
    <s v="AJ-10795"/>
    <s v="Anthony Johnson"/>
    <s v="Corporate"/>
    <s v="United States"/>
    <s v="Apple Valley"/>
    <s v="California"/>
    <n v="92307"/>
    <x v="1"/>
    <s v="FUR-BO-10002613"/>
    <x v="0"/>
    <s v="Bookcases"/>
    <s v="Atlantic Metals Mobile 4-Shelf Bookcases, Custom Colors"/>
    <n v="1194.165"/>
    <n v="3"/>
    <n v="0.2"/>
    <n v="119.42"/>
    <n v="4"/>
    <x v="10"/>
    <n v="3"/>
    <x v="10"/>
  </r>
  <r>
    <n v="5653"/>
    <s v="CA-2018-109099"/>
    <d v="2018-10-06T00:00:00"/>
    <d v="2018-10-11T00:00:00"/>
    <s v="Standard Class"/>
    <s v="MM-18280"/>
    <s v="Muhammed MacIntyre"/>
    <s v="Corporate"/>
    <s v="United States"/>
    <s v="New York City"/>
    <s v="New York"/>
    <n v="10009"/>
    <x v="3"/>
    <s v="OFF-PA-10001033"/>
    <x v="1"/>
    <s v="Paper"/>
    <s v="Xerox 1893"/>
    <n v="40.99"/>
    <n v="3"/>
    <n v="0.1"/>
    <n v="8.1999999999999993"/>
    <n v="1"/>
    <x v="13"/>
    <n v="4"/>
    <x v="13"/>
  </r>
  <r>
    <n v="5654"/>
    <s v="US-2015-134187"/>
    <d v="2015-11-04T00:00:00"/>
    <d v="2015-11-11T00:00:00"/>
    <s v="Standard Class"/>
    <s v="TH-21235"/>
    <s v="Tiffany House"/>
    <s v="Corporate"/>
    <s v="United States"/>
    <s v="Long Beach"/>
    <s v="California"/>
    <n v="90805"/>
    <x v="1"/>
    <s v="OFF-AR-10000940"/>
    <x v="1"/>
    <s v="Art"/>
    <s v="Newell 343"/>
    <n v="2.94"/>
    <n v="7"/>
    <n v="0.3"/>
    <n v="-0.59"/>
    <n v="1"/>
    <x v="7"/>
    <n v="4"/>
    <x v="7"/>
  </r>
  <r>
    <n v="5655"/>
    <s v="CA-2017-145261"/>
    <d v="2017-12-18T00:00:00"/>
    <d v="2017-12-21T00:00:00"/>
    <s v="First Class"/>
    <s v="AH-10120"/>
    <s v="Adrian Hane"/>
    <s v="Home Office"/>
    <s v="United States"/>
    <s v="Salem"/>
    <s v="Oregon"/>
    <n v="97301"/>
    <x v="1"/>
    <s v="OFF-BI-10001670"/>
    <x v="1"/>
    <s v="Binders"/>
    <s v="Vinyl Sectional Post Binders"/>
    <n v="45.24"/>
    <n v="2"/>
    <n v="0.3"/>
    <n v="-4.5199999999999996"/>
    <n v="7"/>
    <x v="5"/>
    <n v="4"/>
    <x v="5"/>
  </r>
  <r>
    <n v="5656"/>
    <s v="CA-2017-145261"/>
    <d v="2017-12-18T00:00:00"/>
    <d v="2017-12-21T00:00:00"/>
    <s v="First Class"/>
    <s v="AH-10120"/>
    <s v="Adrian Hane"/>
    <s v="Home Office"/>
    <s v="United States"/>
    <s v="Salem"/>
    <s v="Oregon"/>
    <n v="97301"/>
    <x v="1"/>
    <s v="OFF-AR-10004078"/>
    <x v="1"/>
    <s v="Art"/>
    <s v="Newell 312"/>
    <n v="18.687999999999999"/>
    <n v="1"/>
    <n v="0"/>
    <n v="3.36"/>
    <n v="7"/>
    <x v="5"/>
    <n v="4"/>
    <x v="5"/>
  </r>
  <r>
    <n v="5657"/>
    <s v="CA-2017-145261"/>
    <d v="2017-12-18T00:00:00"/>
    <d v="2017-12-21T00:00:00"/>
    <s v="First Class"/>
    <s v="AH-10120"/>
    <s v="Adrian Hane"/>
    <s v="Home Office"/>
    <s v="United States"/>
    <s v="Salem"/>
    <s v="Oregon"/>
    <n v="97301"/>
    <x v="1"/>
    <s v="OFF-PA-10003036"/>
    <x v="1"/>
    <s v="Paper"/>
    <s v="Black Print Carbonless 8 1/2&quot; x 8 1/4&quot; Rapid Memo Book"/>
    <n v="11.648"/>
    <n v="2"/>
    <n v="0"/>
    <n v="3.03"/>
    <n v="7"/>
    <x v="5"/>
    <n v="4"/>
    <x v="5"/>
  </r>
  <r>
    <n v="5658"/>
    <s v="CA-2017-145261"/>
    <d v="2017-12-18T00:00:00"/>
    <d v="2017-12-21T00:00:00"/>
    <s v="First Class"/>
    <s v="AH-10120"/>
    <s v="Adrian Hane"/>
    <s v="Home Office"/>
    <s v="United States"/>
    <s v="Salem"/>
    <s v="Oregon"/>
    <n v="97301"/>
    <x v="1"/>
    <s v="TEC-AC-10000991"/>
    <x v="2"/>
    <s v="Accessories"/>
    <s v="Sony Micro Vault Click 8 GB USB 2.0 Flash Drive"/>
    <n v="112.776"/>
    <n v="8"/>
    <n v="0.2"/>
    <n v="24.81"/>
    <n v="7"/>
    <x v="5"/>
    <n v="4"/>
    <x v="5"/>
  </r>
  <r>
    <n v="5659"/>
    <s v="CA-2017-145261"/>
    <d v="2017-12-18T00:00:00"/>
    <d v="2017-12-21T00:00:00"/>
    <s v="First Class"/>
    <s v="AH-10120"/>
    <s v="Adrian Hane"/>
    <s v="Home Office"/>
    <s v="United States"/>
    <s v="Salem"/>
    <s v="Oregon"/>
    <n v="97301"/>
    <x v="1"/>
    <s v="FUR-TA-10002530"/>
    <x v="0"/>
    <s v="Tables"/>
    <s v="Iceberg OfficeWorks 42&quot; Round Tables"/>
    <n v="377.45"/>
    <n v="8"/>
    <n v="0.3"/>
    <n v="-117.01"/>
    <n v="7"/>
    <x v="5"/>
    <n v="4"/>
    <x v="5"/>
  </r>
  <r>
    <n v="5660"/>
    <s v="CA-2017-145261"/>
    <d v="2017-12-18T00:00:00"/>
    <d v="2017-12-21T00:00:00"/>
    <s v="First Class"/>
    <s v="AH-10120"/>
    <s v="Adrian Hane"/>
    <s v="Home Office"/>
    <s v="United States"/>
    <s v="Salem"/>
    <s v="Oregon"/>
    <n v="97301"/>
    <x v="1"/>
    <s v="OFF-LA-10000407"/>
    <x v="1"/>
    <s v="Labels"/>
    <s v="Avery White Multi-Purpose Labels"/>
    <n v="15.936"/>
    <n v="8"/>
    <n v="0.3"/>
    <n v="-3.82"/>
    <n v="7"/>
    <x v="5"/>
    <n v="4"/>
    <x v="5"/>
  </r>
  <r>
    <n v="5661"/>
    <s v="CA-2017-145261"/>
    <d v="2017-12-18T00:00:00"/>
    <d v="2017-12-21T00:00:00"/>
    <s v="First Class"/>
    <s v="AH-10120"/>
    <s v="Adrian Hane"/>
    <s v="Home Office"/>
    <s v="United States"/>
    <s v="Salem"/>
    <s v="Oregon"/>
    <n v="97301"/>
    <x v="1"/>
    <s v="TEC-PH-10004833"/>
    <x v="2"/>
    <s v="Phones"/>
    <s v="Macally Suction Cup Mount"/>
    <n v="28.68"/>
    <n v="10"/>
    <n v="0"/>
    <n v="7.74"/>
    <n v="7"/>
    <x v="5"/>
    <n v="4"/>
    <x v="5"/>
  </r>
  <r>
    <n v="5662"/>
    <s v="CA-2017-108875"/>
    <d v="2017-09-24T00:00:00"/>
    <d v="2017-10-01T00:00:00"/>
    <s v="Standard Class"/>
    <s v="CL-12700"/>
    <s v="Craig Leslie"/>
    <s v="Home Office"/>
    <s v="United States"/>
    <s v="Aurora"/>
    <s v="Colorado"/>
    <n v="80013"/>
    <x v="1"/>
    <s v="FUR-FU-10002671"/>
    <x v="0"/>
    <s v="Furnishings"/>
    <s v="Electrix 20W Halogen Replacement Bulb for Zoom-In Desk Lamp"/>
    <n v="21.44"/>
    <n v="7"/>
    <n v="0.2"/>
    <n v="4.72"/>
    <n v="2"/>
    <x v="21"/>
    <n v="3"/>
    <x v="21"/>
  </r>
  <r>
    <n v="5663"/>
    <s v="CA-2017-108875"/>
    <d v="2017-09-24T00:00:00"/>
    <d v="2017-10-01T00:00:00"/>
    <s v="Standard Class"/>
    <s v="CL-12700"/>
    <s v="Craig Leslie"/>
    <s v="Home Office"/>
    <s v="United States"/>
    <s v="Aurora"/>
    <s v="Colorado"/>
    <n v="80013"/>
    <x v="1"/>
    <s v="OFF-ST-10001370"/>
    <x v="1"/>
    <s v="Storage"/>
    <s v="Sensible Storage WireTech Storage Systems"/>
    <n v="511.05599999999998"/>
    <n v="5"/>
    <n v="0.1"/>
    <n v="148.21"/>
    <n v="2"/>
    <x v="21"/>
    <n v="3"/>
    <x v="21"/>
  </r>
  <r>
    <n v="5664"/>
    <s v="CA-2017-141957"/>
    <d v="2017-07-21T00:00:00"/>
    <d v="2017-07-21T00:00:00"/>
    <s v="Same Day"/>
    <s v="JG-15310"/>
    <s v="Jason Gross"/>
    <s v="Corporate"/>
    <s v="United States"/>
    <s v="Newark"/>
    <s v="Ohio"/>
    <n v="43055"/>
    <x v="3"/>
    <s v="OFF-AR-10000914"/>
    <x v="1"/>
    <s v="Art"/>
    <s v="Boston 16765 Mini Stand Up Battery Pencil Sharpener"/>
    <n v="18.655999999999999"/>
    <n v="1"/>
    <n v="0.2"/>
    <n v="2.0499999999999998"/>
    <n v="4"/>
    <x v="16"/>
    <n v="3"/>
    <x v="16"/>
  </r>
  <r>
    <n v="5665"/>
    <s v="CA-2017-141957"/>
    <d v="2017-07-21T00:00:00"/>
    <d v="2017-07-21T00:00:00"/>
    <s v="Same Day"/>
    <s v="JG-15310"/>
    <s v="Jason Gross"/>
    <s v="Corporate"/>
    <s v="United States"/>
    <s v="Newark"/>
    <s v="Ohio"/>
    <n v="43055"/>
    <x v="3"/>
    <s v="OFF-BI-10001116"/>
    <x v="1"/>
    <s v="Binders"/>
    <s v="Wilson Jones 1&quot; Hanging DublLock Ring Binders"/>
    <n v="11.087999999999999"/>
    <n v="6"/>
    <n v="0.2"/>
    <n v="0.89"/>
    <n v="4"/>
    <x v="16"/>
    <n v="3"/>
    <x v="16"/>
  </r>
  <r>
    <n v="5666"/>
    <s v="CA-2017-141957"/>
    <d v="2017-07-21T00:00:00"/>
    <d v="2017-07-21T00:00:00"/>
    <s v="Same Day"/>
    <s v="JG-15310"/>
    <s v="Jason Gross"/>
    <s v="Corporate"/>
    <s v="United States"/>
    <s v="Newark"/>
    <s v="Ohio"/>
    <n v="43055"/>
    <x v="3"/>
    <s v="OFF-ST-10002276"/>
    <x v="1"/>
    <s v="Storage"/>
    <s v="Safco Steel Mobile File Cart"/>
    <n v="66.688000000000002"/>
    <n v="3"/>
    <n v="0"/>
    <n v="14"/>
    <n v="4"/>
    <x v="16"/>
    <n v="3"/>
    <x v="16"/>
  </r>
  <r>
    <n v="5667"/>
    <s v="CA-2017-141957"/>
    <d v="2017-07-21T00:00:00"/>
    <d v="2017-07-21T00:00:00"/>
    <s v="Same Day"/>
    <s v="JG-15310"/>
    <s v="Jason Gross"/>
    <s v="Corporate"/>
    <s v="United States"/>
    <s v="Newark"/>
    <s v="Ohio"/>
    <n v="43055"/>
    <x v="3"/>
    <s v="OFF-ST-10004340"/>
    <x v="1"/>
    <s v="Storage"/>
    <s v="Fellowes Mobile File Cart, Black"/>
    <n v="99.488"/>
    <n v="9"/>
    <n v="0.3"/>
    <n v="-21.89"/>
    <n v="4"/>
    <x v="16"/>
    <n v="3"/>
    <x v="16"/>
  </r>
  <r>
    <n v="5668"/>
    <s v="CA-2017-142405"/>
    <d v="2017-06-11T00:00:00"/>
    <d v="2017-06-15T00:00:00"/>
    <s v="Standard Class"/>
    <s v="SE-20110"/>
    <s v="Sanjit Engle"/>
    <s v="Consumer"/>
    <s v="United States"/>
    <s v="Seattle"/>
    <s v="Washington"/>
    <n v="98103"/>
    <x v="1"/>
    <s v="OFF-LA-10004093"/>
    <x v="1"/>
    <s v="Labels"/>
    <s v="Avery 486"/>
    <n v="14.62"/>
    <n v="6"/>
    <n v="0"/>
    <n v="3.07"/>
    <n v="3"/>
    <x v="1"/>
    <n v="2"/>
    <x v="1"/>
  </r>
  <r>
    <n v="5669"/>
    <s v="CA-2017-142405"/>
    <d v="2017-06-11T00:00:00"/>
    <d v="2017-06-15T00:00:00"/>
    <s v="Standard Class"/>
    <s v="SE-20110"/>
    <s v="Sanjit Engle"/>
    <s v="Consumer"/>
    <s v="United States"/>
    <s v="Seattle"/>
    <s v="Washington"/>
    <n v="98103"/>
    <x v="1"/>
    <s v="OFF-BI-10004728"/>
    <x v="1"/>
    <s v="Binders"/>
    <s v="Wilson Jones Turn Tabs Binder Tool for Ring Binders"/>
    <n v="53.984000000000002"/>
    <n v="6"/>
    <n v="0.2"/>
    <n v="4.32"/>
    <n v="3"/>
    <x v="1"/>
    <n v="2"/>
    <x v="1"/>
  </r>
  <r>
    <n v="5670"/>
    <s v="CA-2017-142405"/>
    <d v="2017-06-11T00:00:00"/>
    <d v="2017-06-15T00:00:00"/>
    <s v="Standard Class"/>
    <s v="SE-20110"/>
    <s v="Sanjit Engle"/>
    <s v="Consumer"/>
    <s v="United States"/>
    <s v="Seattle"/>
    <s v="Washington"/>
    <n v="98103"/>
    <x v="1"/>
    <s v="TEC-AC-10003095"/>
    <x v="2"/>
    <s v="Accessories"/>
    <s v="Logitech G35 7.1-Channel Surround Sound Headset"/>
    <n v="389.97"/>
    <n v="8"/>
    <n v="0.2"/>
    <n v="89.69"/>
    <n v="3"/>
    <x v="1"/>
    <n v="2"/>
    <x v="1"/>
  </r>
  <r>
    <n v="5671"/>
    <s v="CA-2016-141012"/>
    <d v="2016-06-09T00:00:00"/>
    <d v="2016-06-11T00:00:00"/>
    <s v="Second Class"/>
    <s v="TG-21640"/>
    <s v="Trudy Glocke"/>
    <s v="Consumer"/>
    <s v="United States"/>
    <s v="Pocatello"/>
    <s v="Idaho"/>
    <n v="83201"/>
    <x v="1"/>
    <s v="FUR-FU-10003192"/>
    <x v="0"/>
    <s v="Furnishings"/>
    <s v="Luxo Adjustable Task Clamp Lamp"/>
    <n v="355.36"/>
    <n v="3"/>
    <n v="0.2"/>
    <n v="74.63"/>
    <n v="2"/>
    <x v="40"/>
    <n v="2"/>
    <x v="40"/>
  </r>
  <r>
    <n v="5672"/>
    <s v="CA-2016-141012"/>
    <d v="2016-06-09T00:00:00"/>
    <d v="2016-06-11T00:00:00"/>
    <s v="Second Class"/>
    <s v="TG-21640"/>
    <s v="Trudy Glocke"/>
    <s v="Consumer"/>
    <s v="United States"/>
    <s v="Pocatello"/>
    <s v="Idaho"/>
    <n v="83201"/>
    <x v="1"/>
    <s v="TEC-PH-10004522"/>
    <x v="2"/>
    <s v="Phones"/>
    <s v="Dexim XPower Skin Super-Thin Power Case for iPhone 5 - Black"/>
    <n v="140.376"/>
    <n v="9"/>
    <n v="0"/>
    <n v="14.04"/>
    <n v="2"/>
    <x v="40"/>
    <n v="2"/>
    <x v="40"/>
  </r>
  <r>
    <n v="5673"/>
    <s v="CA-2018-127922"/>
    <d v="2018-10-27T00:00:00"/>
    <d v="2018-11-03T00:00:00"/>
    <s v="Standard Class"/>
    <s v="SH-19975"/>
    <s v="Sally Hughsby"/>
    <s v="Corporate"/>
    <s v="United States"/>
    <s v="Dallas"/>
    <s v="Texas"/>
    <n v="75081"/>
    <x v="2"/>
    <s v="OFF-EN-10003068"/>
    <x v="1"/>
    <s v="Envelopes"/>
    <s v="#6 3/4 Gummed Flap White Envelopes"/>
    <n v="15.84"/>
    <n v="6"/>
    <n v="0"/>
    <n v="5.23"/>
    <n v="2"/>
    <x v="13"/>
    <n v="4"/>
    <x v="13"/>
  </r>
  <r>
    <n v="5674"/>
    <s v="CA-2018-127922"/>
    <d v="2018-10-27T00:00:00"/>
    <d v="2018-11-03T00:00:00"/>
    <s v="Standard Class"/>
    <s v="SH-19975"/>
    <s v="Sally Hughsby"/>
    <s v="Corporate"/>
    <s v="United States"/>
    <s v="Dallas"/>
    <s v="Texas"/>
    <n v="75081"/>
    <x v="2"/>
    <s v="OFF-PA-10001204"/>
    <x v="1"/>
    <s v="Paper"/>
    <s v="Xerox 1972"/>
    <n v="8.4480000000000004"/>
    <n v="10"/>
    <n v="0.3"/>
    <n v="-2.87"/>
    <n v="2"/>
    <x v="13"/>
    <n v="4"/>
    <x v="13"/>
  </r>
  <r>
    <n v="5675"/>
    <s v="CA-2017-146318"/>
    <d v="2017-01-22T00:00:00"/>
    <d v="2017-01-27T00:00:00"/>
    <s v="Standard Class"/>
    <s v="MC-17275"/>
    <s v="Marc Crier"/>
    <s v="Consumer"/>
    <s v="United States"/>
    <s v="Seattle"/>
    <s v="Washington"/>
    <n v="98105"/>
    <x v="1"/>
    <s v="OFF-PA-10003953"/>
    <x v="1"/>
    <s v="Paper"/>
    <s v="Xerox 218"/>
    <n v="12.96"/>
    <n v="9"/>
    <n v="0"/>
    <n v="0.78"/>
    <n v="1"/>
    <x v="12"/>
    <n v="1"/>
    <x v="12"/>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9"/>
    <n v="0.2"/>
    <n v="7.46"/>
    <n v="2"/>
    <x v="8"/>
    <n v="2"/>
    <x v="8"/>
  </r>
  <r>
    <n v="5677"/>
    <s v="CA-2015-135993"/>
    <d v="2015-05-28T00:00:00"/>
    <d v="2015-06-02T00:00:00"/>
    <s v="Standard Class"/>
    <s v="PJ-18835"/>
    <s v="Patrick Jones"/>
    <s v="Corporate"/>
    <s v="United States"/>
    <s v="Seattle"/>
    <s v="Washington"/>
    <n v="98115"/>
    <x v="1"/>
    <s v="TEC-AC-10004877"/>
    <x v="2"/>
    <s v="Accessories"/>
    <s v="ImationÂ 30456 USBÂ Flash DriveÂ 8GB"/>
    <n v="27.6"/>
    <n v="5"/>
    <n v="0.3"/>
    <n v="-1.66"/>
    <n v="2"/>
    <x v="8"/>
    <n v="2"/>
    <x v="8"/>
  </r>
  <r>
    <n v="5678"/>
    <s v="CA-2015-126802"/>
    <d v="2015-12-29T00:00:00"/>
    <d v="2016-01-05T00:00:00"/>
    <s v="Standard Class"/>
    <s v="ZC-21910"/>
    <s v="Zuschuss Carroll"/>
    <s v="Consumer"/>
    <s v="United States"/>
    <s v="Chicago"/>
    <s v="Illinois"/>
    <n v="60610"/>
    <x v="2"/>
    <s v="FUR-FU-10000193"/>
    <x v="0"/>
    <s v="Furnishings"/>
    <s v="Tenex Chairmats For Use with Hard Floors"/>
    <n v="38.975999999999999"/>
    <n v="7"/>
    <n v="0.2"/>
    <n v="8.18"/>
    <n v="1"/>
    <x v="20"/>
    <n v="4"/>
    <x v="20"/>
  </r>
  <r>
    <n v="5679"/>
    <s v="CA-2017-143924"/>
    <d v="2017-07-28T00:00:00"/>
    <d v="2017-08-03T00:00:00"/>
    <s v="Standard Class"/>
    <s v="SC-20680"/>
    <s v="Steve Carroll"/>
    <s v="Home Office"/>
    <s v="United States"/>
    <s v="Holland"/>
    <s v="Michigan"/>
    <n v="49423"/>
    <x v="2"/>
    <s v="OFF-FA-10000735"/>
    <x v="1"/>
    <s v="Fasteners"/>
    <s v="Staples"/>
    <n v="20.440000000000001"/>
    <n v="3"/>
    <n v="0"/>
    <n v="5.31"/>
    <n v="2"/>
    <x v="16"/>
    <n v="3"/>
    <x v="16"/>
  </r>
  <r>
    <n v="5680"/>
    <s v="CA-2017-143924"/>
    <d v="2017-07-28T00:00:00"/>
    <d v="2017-08-03T00:00:00"/>
    <s v="Standard Class"/>
    <s v="SC-20680"/>
    <s v="Steve Carroll"/>
    <s v="Home Office"/>
    <s v="United States"/>
    <s v="Holland"/>
    <s v="Michigan"/>
    <n v="49423"/>
    <x v="2"/>
    <s v="OFF-PA-10002120"/>
    <x v="1"/>
    <s v="Paper"/>
    <s v="Xerox 1889"/>
    <n v="109.92"/>
    <n v="5"/>
    <n v="0"/>
    <n v="17.59"/>
    <n v="2"/>
    <x v="16"/>
    <n v="3"/>
    <x v="16"/>
  </r>
  <r>
    <n v="5681"/>
    <s v="CA-2017-141551"/>
    <d v="2017-09-24T00:00:00"/>
    <d v="2017-09-30T00:00:00"/>
    <s v="Standard Class"/>
    <s v="BP-11230"/>
    <s v="Benjamin Patterson"/>
    <s v="Consumer"/>
    <s v="United States"/>
    <s v="Broken Arrow"/>
    <s v="Oklahoma"/>
    <n v="74012"/>
    <x v="2"/>
    <s v="OFF-BI-10001249"/>
    <x v="1"/>
    <s v="Binders"/>
    <s v="Avery Heavy-Duty EZD View Binder with Locking Rings"/>
    <n v="6.38"/>
    <n v="4"/>
    <n v="0"/>
    <n v="0.56999999999999995"/>
    <n v="2"/>
    <x v="21"/>
    <n v="3"/>
    <x v="21"/>
  </r>
  <r>
    <n v="5682"/>
    <s v="CA-2017-141551"/>
    <d v="2017-09-24T00:00:00"/>
    <d v="2017-09-30T00:00:00"/>
    <s v="Standard Class"/>
    <s v="BP-11230"/>
    <s v="Benjamin Patterson"/>
    <s v="Consumer"/>
    <s v="United States"/>
    <s v="Broken Arrow"/>
    <s v="Oklahoma"/>
    <n v="74012"/>
    <x v="2"/>
    <s v="OFF-PA-10001569"/>
    <x v="1"/>
    <s v="Paper"/>
    <s v="Xerox 232"/>
    <n v="6.48"/>
    <n v="1"/>
    <n v="0"/>
    <n v="1.36"/>
    <n v="2"/>
    <x v="21"/>
    <n v="3"/>
    <x v="21"/>
  </r>
  <r>
    <n v="5683"/>
    <s v="CA-2015-164315"/>
    <d v="2015-04-02T00:00:00"/>
    <d v="2015-04-08T00:00:00"/>
    <s v="Standard Class"/>
    <s v="RD-19585"/>
    <s v="Rob Dowd"/>
    <s v="Consumer"/>
    <s v="United States"/>
    <s v="Athens"/>
    <s v="Georgia"/>
    <n v="30605"/>
    <x v="0"/>
    <s v="OFF-PA-10004248"/>
    <x v="1"/>
    <s v="Paper"/>
    <s v="Xerox 1990"/>
    <n v="15.84"/>
    <n v="3"/>
    <n v="0"/>
    <n v="1.74"/>
    <n v="3"/>
    <x v="41"/>
    <n v="2"/>
    <x v="41"/>
  </r>
  <r>
    <n v="5684"/>
    <s v="CA-2015-164315"/>
    <d v="2015-04-02T00:00:00"/>
    <d v="2015-04-08T00:00:00"/>
    <s v="Standard Class"/>
    <s v="RD-19585"/>
    <s v="Rob Dowd"/>
    <s v="Consumer"/>
    <s v="United States"/>
    <s v="Athens"/>
    <s v="Georgia"/>
    <n v="30605"/>
    <x v="0"/>
    <s v="TEC-PH-10001128"/>
    <x v="2"/>
    <s v="Phones"/>
    <s v="Motorola Droid Maxx"/>
    <n v="1049.93"/>
    <n v="8"/>
    <n v="0"/>
    <n v="63"/>
    <n v="3"/>
    <x v="41"/>
    <n v="2"/>
    <x v="41"/>
  </r>
  <r>
    <n v="5685"/>
    <s v="CA-2015-164315"/>
    <d v="2015-04-02T00:00:00"/>
    <d v="2015-04-08T00:00:00"/>
    <s v="Standard Class"/>
    <s v="RD-19585"/>
    <s v="Rob Dowd"/>
    <s v="Consumer"/>
    <s v="United States"/>
    <s v="Athens"/>
    <s v="Georgia"/>
    <n v="30605"/>
    <x v="0"/>
    <s v="OFF-AP-10003842"/>
    <x v="1"/>
    <s v="Appliances"/>
    <s v="Euro-Pro Shark Turbo Vacuum"/>
    <n v="154.9"/>
    <n v="6"/>
    <n v="0.3"/>
    <n v="-35.630000000000003"/>
    <n v="3"/>
    <x v="41"/>
    <n v="2"/>
    <x v="41"/>
  </r>
  <r>
    <n v="5686"/>
    <s v="CA-2016-131072"/>
    <d v="2016-11-05T00:00:00"/>
    <d v="2016-11-05T00:00:00"/>
    <s v="Same Day"/>
    <s v="KL-16645"/>
    <s v="Ken Lonsdale"/>
    <s v="Consumer"/>
    <s v="United States"/>
    <s v="Seattle"/>
    <s v="Washington"/>
    <n v="98105"/>
    <x v="1"/>
    <s v="OFF-BI-10002794"/>
    <x v="1"/>
    <s v="Binders"/>
    <s v="Avery Trapezoid Ring Binder, 3&quot; Capacity, Black, 1040 sheets"/>
    <n v="98.352000000000004"/>
    <n v="1"/>
    <n v="0.2"/>
    <n v="32.46"/>
    <n v="1"/>
    <x v="6"/>
    <n v="4"/>
    <x v="6"/>
  </r>
  <r>
    <n v="5687"/>
    <s v="CA-2015-131541"/>
    <d v="2015-07-28T00:00:00"/>
    <d v="2015-07-28T00:00:00"/>
    <s v="Same Day"/>
    <s v="CK-12205"/>
    <s v="Chloris Kastensmidt"/>
    <s v="Consumer"/>
    <s v="United States"/>
    <s v="Apopka"/>
    <s v="Florida"/>
    <n v="32712"/>
    <x v="0"/>
    <s v="OFF-FA-10000621"/>
    <x v="1"/>
    <s v="Fasteners"/>
    <s v="OIC Colored Binder Clips, Assorted Sizes"/>
    <n v="14.32"/>
    <n v="2"/>
    <n v="0.1"/>
    <n v="1"/>
    <n v="3"/>
    <x v="39"/>
    <n v="3"/>
    <x v="39"/>
  </r>
  <r>
    <n v="5688"/>
    <s v="CA-2015-131541"/>
    <d v="2015-07-28T00:00:00"/>
    <d v="2015-07-28T00:00:00"/>
    <s v="Same Day"/>
    <s v="CK-12205"/>
    <s v="Chloris Kastensmidt"/>
    <s v="Consumer"/>
    <s v="United States"/>
    <s v="Apopka"/>
    <s v="Florida"/>
    <n v="32712"/>
    <x v="0"/>
    <s v="FUR-FU-10003623"/>
    <x v="0"/>
    <s v="Furnishings"/>
    <s v="DataProducts Ampli Magnifier Task Lamp, Black,"/>
    <n v="129.88800000000001"/>
    <n v="6"/>
    <n v="0"/>
    <n v="6.49"/>
    <n v="3"/>
    <x v="39"/>
    <n v="3"/>
    <x v="39"/>
  </r>
  <r>
    <n v="5689"/>
    <s v="CA-2015-131541"/>
    <d v="2015-07-28T00:00:00"/>
    <d v="2015-07-28T00:00:00"/>
    <s v="Same Day"/>
    <s v="CK-12205"/>
    <s v="Chloris Kastensmidt"/>
    <s v="Consumer"/>
    <s v="United States"/>
    <s v="Apopka"/>
    <s v="Florida"/>
    <n v="32712"/>
    <x v="0"/>
    <s v="OFF-EN-10000781"/>
    <x v="1"/>
    <s v="Envelopes"/>
    <s v="#10- 4 1/8&quot; x 9 1/2&quot; Recycled Envelopes"/>
    <n v="48.944000000000003"/>
    <n v="2"/>
    <n v="0.1"/>
    <n v="3.43"/>
    <n v="3"/>
    <x v="39"/>
    <n v="3"/>
    <x v="39"/>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n v="275.05799999999999"/>
    <n v="2"/>
    <n v="0.2"/>
    <n v="60.51"/>
    <n v="1"/>
    <x v="14"/>
    <n v="4"/>
    <x v="14"/>
  </r>
  <r>
    <n v="5691"/>
    <s v="US-2016-138093"/>
    <d v="2016-12-10T00:00:00"/>
    <d v="2016-12-16T00:00:00"/>
    <s v="Standard Class"/>
    <s v="KM-16225"/>
    <s v="Kalyca Meade"/>
    <s v="Corporate"/>
    <s v="United States"/>
    <s v="Baltimore"/>
    <s v="Maryland"/>
    <n v="21215"/>
    <x v="3"/>
    <s v="OFF-AR-10000817"/>
    <x v="1"/>
    <s v="Art"/>
    <s v="Manco Dry-Lighter Erasable Highlighter"/>
    <n v="27.36"/>
    <n v="10"/>
    <n v="0.1"/>
    <n v="2.19"/>
    <n v="5"/>
    <x v="14"/>
    <n v="4"/>
    <x v="14"/>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n v="44.75"/>
    <n v="5"/>
    <n v="0"/>
    <n v="8.06"/>
    <n v="5"/>
    <x v="14"/>
    <n v="4"/>
    <x v="14"/>
  </r>
  <r>
    <n v="5693"/>
    <s v="US-2016-138093"/>
    <d v="2016-12-10T00:00:00"/>
    <d v="2016-12-16T00:00:00"/>
    <s v="Standard Class"/>
    <s v="KM-16225"/>
    <s v="Kalyca Meade"/>
    <s v="Corporate"/>
    <s v="United States"/>
    <s v="Baltimore"/>
    <s v="Maryland"/>
    <n v="21215"/>
    <x v="3"/>
    <s v="TEC-PH-10004667"/>
    <x v="2"/>
    <s v="Phones"/>
    <s v="Cisco 8x8 Inc. 6753i IP Business Phone System"/>
    <n v="134.99"/>
    <n v="8"/>
    <n v="0.2"/>
    <n v="10.8"/>
    <n v="5"/>
    <x v="14"/>
    <n v="4"/>
    <x v="14"/>
  </r>
  <r>
    <n v="5694"/>
    <s v="US-2016-138093"/>
    <d v="2016-12-10T00:00:00"/>
    <d v="2016-12-16T00:00:00"/>
    <s v="Standard Class"/>
    <s v="KM-16225"/>
    <s v="Kalyca Meade"/>
    <s v="Corporate"/>
    <s v="United States"/>
    <s v="Baltimore"/>
    <s v="Maryland"/>
    <n v="21215"/>
    <x v="3"/>
    <s v="OFF-PA-10000143"/>
    <x v="1"/>
    <s v="Paper"/>
    <s v="Astroparche Fine Business Paper"/>
    <n v="26.4"/>
    <n v="1"/>
    <n v="0.1"/>
    <n v="8.98"/>
    <n v="5"/>
    <x v="14"/>
    <n v="4"/>
    <x v="14"/>
  </r>
  <r>
    <n v="5695"/>
    <s v="US-2016-138093"/>
    <d v="2016-12-10T00:00:00"/>
    <d v="2016-12-16T00:00:00"/>
    <s v="Standard Class"/>
    <s v="KM-16225"/>
    <s v="Kalyca Meade"/>
    <s v="Corporate"/>
    <s v="United States"/>
    <s v="Baltimore"/>
    <s v="Maryland"/>
    <n v="21215"/>
    <x v="3"/>
    <s v="FUR-CH-10000785"/>
    <x v="0"/>
    <s v="Chairs"/>
    <s v="Global Ergonomic Managers Chair"/>
    <n v="542.94000000000005"/>
    <n v="5"/>
    <n v="0"/>
    <n v="48.86"/>
    <n v="5"/>
    <x v="14"/>
    <n v="4"/>
    <x v="14"/>
  </r>
  <r>
    <n v="5696"/>
    <s v="CA-2017-126165"/>
    <d v="2017-05-05T00:00:00"/>
    <d v="2017-05-07T00:00:00"/>
    <s v="Second Class"/>
    <s v="AH-10465"/>
    <s v="Amy Hunt"/>
    <s v="Consumer"/>
    <s v="United States"/>
    <s v="San Francisco"/>
    <s v="California"/>
    <n v="94109"/>
    <x v="1"/>
    <s v="FUR-TA-10001676"/>
    <x v="0"/>
    <s v="Tables"/>
    <s v="Hon 61000 Series Interactive Training Tables"/>
    <n v="71.087999999999994"/>
    <n v="9"/>
    <n v="0"/>
    <n v="23.46"/>
    <n v="1"/>
    <x v="35"/>
    <n v="2"/>
    <x v="35"/>
  </r>
  <r>
    <n v="5697"/>
    <s v="CA-2018-126123"/>
    <d v="2018-10-14T00:00:00"/>
    <d v="2018-10-18T00:00:00"/>
    <s v="Standard Class"/>
    <s v="AG-10765"/>
    <s v="Anthony Garverick"/>
    <s v="Home Office"/>
    <s v="United States"/>
    <s v="Chicago"/>
    <s v="Illinois"/>
    <n v="60623"/>
    <x v="2"/>
    <s v="OFF-BI-10000309"/>
    <x v="1"/>
    <s v="Binders"/>
    <s v="GBC Twin Loop Wire Binding Elements, 9/16&quot; Spine, Black"/>
    <n v="27.396000000000001"/>
    <n v="2"/>
    <n v="0"/>
    <n v="3.84"/>
    <n v="2"/>
    <x v="13"/>
    <n v="4"/>
    <x v="13"/>
  </r>
  <r>
    <n v="5698"/>
    <s v="CA-2018-126123"/>
    <d v="2018-10-14T00:00:00"/>
    <d v="2018-10-18T00:00:00"/>
    <s v="Standard Class"/>
    <s v="AG-10765"/>
    <s v="Anthony Garverick"/>
    <s v="Home Office"/>
    <s v="United States"/>
    <s v="Chicago"/>
    <s v="Illinois"/>
    <n v="60623"/>
    <x v="2"/>
    <s v="OFF-BI-10004224"/>
    <x v="1"/>
    <s v="Binders"/>
    <s v="Catalog Binders with Expanding Posts"/>
    <n v="13.456"/>
    <n v="6"/>
    <n v="0.1"/>
    <n v="2.29"/>
    <n v="2"/>
    <x v="13"/>
    <n v="4"/>
    <x v="13"/>
  </r>
  <r>
    <n v="5699"/>
    <s v="CA-2017-143441"/>
    <d v="2017-11-05T00:00:00"/>
    <d v="2017-11-05T00:00:00"/>
    <s v="Same Day"/>
    <s v="EB-14170"/>
    <s v="Evan Bailliet"/>
    <s v="Consumer"/>
    <s v="United States"/>
    <s v="Laredo"/>
    <s v="Texas"/>
    <n v="78041"/>
    <x v="2"/>
    <s v="OFF-LA-10002312"/>
    <x v="1"/>
    <s v="Labels"/>
    <s v="Avery 490"/>
    <n v="11.84"/>
    <n v="2"/>
    <n v="0"/>
    <n v="3.2"/>
    <n v="1"/>
    <x v="0"/>
    <n v="4"/>
    <x v="0"/>
  </r>
  <r>
    <n v="5700"/>
    <s v="CA-2018-148320"/>
    <d v="2018-11-03T00:00:00"/>
    <d v="2018-11-08T00:00:00"/>
    <s v="Standard Class"/>
    <s v="PG-18895"/>
    <s v="Paul Gonzalez"/>
    <s v="Consumer"/>
    <s v="United States"/>
    <s v="San Francisco"/>
    <s v="California"/>
    <n v="94109"/>
    <x v="1"/>
    <s v="OFF-PA-10003022"/>
    <x v="1"/>
    <s v="Paper"/>
    <s v="Xerox 1992"/>
    <n v="35.880000000000003"/>
    <n v="4"/>
    <n v="0.3"/>
    <n v="-10.050000000000001"/>
    <n v="1"/>
    <x v="23"/>
    <n v="4"/>
    <x v="23"/>
  </r>
  <r>
    <n v="5701"/>
    <s v="CA-2017-125661"/>
    <d v="2017-11-24T00:00:00"/>
    <d v="2017-11-26T00:00:00"/>
    <s v="First Class"/>
    <s v="CA-12055"/>
    <s v="Cathy Armstrong"/>
    <s v="Home Office"/>
    <s v="United States"/>
    <s v="Cleveland"/>
    <s v="Ohio"/>
    <n v="44105"/>
    <x v="3"/>
    <s v="OFF-EN-10001532"/>
    <x v="1"/>
    <s v="Envelopes"/>
    <s v="Brown Kraft Recycled Envelopes"/>
    <n v="40.752000000000002"/>
    <n v="4"/>
    <n v="0"/>
    <n v="14.26"/>
    <n v="2"/>
    <x v="0"/>
    <n v="4"/>
    <x v="0"/>
  </r>
  <r>
    <n v="5702"/>
    <s v="CA-2017-125661"/>
    <d v="2017-11-24T00:00:00"/>
    <d v="2017-11-26T00:00:00"/>
    <s v="First Class"/>
    <s v="CA-12055"/>
    <s v="Cathy Armstrong"/>
    <s v="Home Office"/>
    <s v="United States"/>
    <s v="Cleveland"/>
    <s v="Ohio"/>
    <n v="44105"/>
    <x v="3"/>
    <s v="TEC-AC-10004855"/>
    <x v="2"/>
    <s v="Accessories"/>
    <s v="V7 USB Numeric Keypad"/>
    <n v="139.96"/>
    <n v="5"/>
    <n v="0.3"/>
    <n v="-41.99"/>
    <n v="2"/>
    <x v="0"/>
    <n v="4"/>
    <x v="0"/>
  </r>
  <r>
    <n v="5703"/>
    <s v="US-2015-123519"/>
    <d v="2015-12-14T00:00:00"/>
    <d v="2015-12-21T00:00:00"/>
    <s v="Standard Class"/>
    <s v="SS-20875"/>
    <s v="Sung Shariari"/>
    <s v="Consumer"/>
    <s v="United States"/>
    <s v="Marion"/>
    <s v="Ohio"/>
    <n v="43302"/>
    <x v="3"/>
    <s v="OFF-AR-10003829"/>
    <x v="1"/>
    <s v="Art"/>
    <s v="Newell 35"/>
    <n v="2.6240000000000001"/>
    <n v="8"/>
    <n v="0"/>
    <n v="0.6"/>
    <n v="3"/>
    <x v="20"/>
    <n v="4"/>
    <x v="20"/>
  </r>
  <r>
    <n v="5704"/>
    <s v="US-2015-123519"/>
    <d v="2015-12-14T00:00:00"/>
    <d v="2015-12-21T00:00:00"/>
    <s v="Standard Class"/>
    <s v="SS-20875"/>
    <s v="Sung Shariari"/>
    <s v="Consumer"/>
    <s v="United States"/>
    <s v="Marion"/>
    <s v="Ohio"/>
    <n v="43302"/>
    <x v="3"/>
    <s v="FUR-TA-10002645"/>
    <x v="0"/>
    <s v="Tables"/>
    <s v="Hon Rectangular Conference Tables"/>
    <n v="136.53"/>
    <n v="4"/>
    <n v="0"/>
    <n v="45.05"/>
    <n v="3"/>
    <x v="20"/>
    <n v="4"/>
    <x v="20"/>
  </r>
  <r>
    <n v="5705"/>
    <s v="US-2015-123519"/>
    <d v="2015-12-14T00:00:00"/>
    <d v="2015-12-21T00:00:00"/>
    <s v="Standard Class"/>
    <s v="SS-20875"/>
    <s v="Sung Shariari"/>
    <s v="Consumer"/>
    <s v="United States"/>
    <s v="Marion"/>
    <s v="Ohio"/>
    <n v="43302"/>
    <x v="3"/>
    <s v="TEC-AC-10003033"/>
    <x v="2"/>
    <s v="Accessories"/>
    <s v="Plantronics CS510 - Over-the-Head monaural Wireless Headset System"/>
    <n v="263.95999999999998"/>
    <n v="8"/>
    <n v="0.1"/>
    <n v="23.76"/>
    <n v="3"/>
    <x v="20"/>
    <n v="4"/>
    <x v="20"/>
  </r>
  <r>
    <n v="5706"/>
    <s v="CA-2015-155593"/>
    <d v="2015-11-03T00:00:00"/>
    <d v="2015-11-08T00:00:00"/>
    <s v="Standard Class"/>
    <s v="RP-19390"/>
    <s v="Resi PÃ¶lking"/>
    <s v="Consumer"/>
    <s v="United States"/>
    <s v="Fairfield"/>
    <s v="Connecticut"/>
    <n v="6824"/>
    <x v="3"/>
    <s v="OFF-SU-10002522"/>
    <x v="1"/>
    <s v="Supplies"/>
    <s v="Acme Kleen Earth Office Shears"/>
    <n v="11.64"/>
    <n v="8"/>
    <n v="0.3"/>
    <n v="-1.63"/>
    <n v="1"/>
    <x v="7"/>
    <n v="4"/>
    <x v="7"/>
  </r>
  <r>
    <n v="5707"/>
    <s v="CA-2018-136000"/>
    <d v="2018-09-22T00:00:00"/>
    <d v="2018-09-25T00:00:00"/>
    <s v="Second Class"/>
    <s v="SC-20440"/>
    <s v="Shaun Chance"/>
    <s v="Corporate"/>
    <s v="United States"/>
    <s v="New York City"/>
    <s v="New York"/>
    <n v="10009"/>
    <x v="3"/>
    <s v="OFF-BI-10004828"/>
    <x v="1"/>
    <s v="Binders"/>
    <s v="GBC Poly Designer Binding Covers"/>
    <n v="40.176000000000002"/>
    <n v="8"/>
    <n v="0.2"/>
    <n v="12.05"/>
    <n v="1"/>
    <x v="15"/>
    <n v="3"/>
    <x v="15"/>
  </r>
  <r>
    <n v="5708"/>
    <s v="US-2016-160857"/>
    <d v="2016-05-08T00:00:00"/>
    <d v="2016-05-15T00:00:00"/>
    <s v="Standard Class"/>
    <s v="NW-18400"/>
    <s v="Natalie Webber"/>
    <s v="Consumer"/>
    <s v="United States"/>
    <s v="New York City"/>
    <s v="New York"/>
    <n v="10024"/>
    <x v="3"/>
    <s v="FUR-FU-10001095"/>
    <x v="0"/>
    <s v="Furnishings"/>
    <s v="DAX Black Cherry Wood-Tone Poster Frame"/>
    <n v="79.44"/>
    <n v="7"/>
    <n v="0.1"/>
    <n v="15.89"/>
    <n v="5"/>
    <x v="33"/>
    <n v="2"/>
    <x v="33"/>
  </r>
  <r>
    <n v="5709"/>
    <s v="US-2016-160857"/>
    <d v="2016-05-08T00:00:00"/>
    <d v="2016-05-15T00:00:00"/>
    <s v="Standard Class"/>
    <s v="NW-18400"/>
    <s v="Natalie Webber"/>
    <s v="Consumer"/>
    <s v="United States"/>
    <s v="New York City"/>
    <s v="New York"/>
    <n v="10024"/>
    <x v="3"/>
    <s v="OFF-SU-10000157"/>
    <x v="1"/>
    <s v="Supplies"/>
    <s v="Compact Automatic Electric Letter Opener"/>
    <n v="357.93"/>
    <n v="4"/>
    <n v="0"/>
    <n v="89.48"/>
    <n v="5"/>
    <x v="33"/>
    <n v="2"/>
    <x v="33"/>
  </r>
  <r>
    <n v="5710"/>
    <s v="US-2016-160857"/>
    <d v="2016-05-08T00:00:00"/>
    <d v="2016-05-15T00:00:00"/>
    <s v="Standard Class"/>
    <s v="NW-18400"/>
    <s v="Natalie Webber"/>
    <s v="Consumer"/>
    <s v="United States"/>
    <s v="New York City"/>
    <s v="New York"/>
    <n v="10024"/>
    <x v="3"/>
    <s v="FUR-CH-10002647"/>
    <x v="0"/>
    <s v="Chairs"/>
    <s v="Situations Contoured Folding Chairs, 4/Set"/>
    <n v="127.764"/>
    <n v="5"/>
    <n v="0"/>
    <n v="11.5"/>
    <n v="5"/>
    <x v="33"/>
    <n v="2"/>
    <x v="33"/>
  </r>
  <r>
    <n v="5711"/>
    <s v="US-2016-160857"/>
    <d v="2016-05-08T00:00:00"/>
    <d v="2016-05-15T00:00:00"/>
    <s v="Standard Class"/>
    <s v="NW-18400"/>
    <s v="Natalie Webber"/>
    <s v="Consumer"/>
    <s v="United States"/>
    <s v="New York City"/>
    <s v="New York"/>
    <n v="10024"/>
    <x v="3"/>
    <s v="TEC-CO-10004115"/>
    <x v="2"/>
    <s v="Copiers"/>
    <s v="Sharp AL-1530CS Digital Copier"/>
    <n v="2799.944"/>
    <n v="2"/>
    <n v="0"/>
    <n v="643.99"/>
    <n v="5"/>
    <x v="33"/>
    <n v="2"/>
    <x v="33"/>
  </r>
  <r>
    <n v="5712"/>
    <s v="US-2016-160857"/>
    <d v="2016-05-08T00:00:00"/>
    <d v="2016-05-15T00:00:00"/>
    <s v="Standard Class"/>
    <s v="NW-18400"/>
    <s v="Natalie Webber"/>
    <s v="Consumer"/>
    <s v="United States"/>
    <s v="New York City"/>
    <s v="New York"/>
    <n v="10024"/>
    <x v="3"/>
    <s v="OFF-PA-10003363"/>
    <x v="1"/>
    <s v="Paper"/>
    <s v="Xerox 204"/>
    <n v="19.440000000000001"/>
    <n v="10"/>
    <n v="0"/>
    <n v="3.3"/>
    <n v="5"/>
    <x v="33"/>
    <n v="2"/>
    <x v="33"/>
  </r>
  <r>
    <n v="5713"/>
    <s v="CA-2018-115805"/>
    <d v="2018-07-31T00:00:00"/>
    <d v="2018-07-31T00:00:00"/>
    <s v="Same Day"/>
    <s v="KW-16435"/>
    <s v="Katrina Willman"/>
    <s v="Consumer"/>
    <s v="United States"/>
    <s v="Chicago"/>
    <s v="Illinois"/>
    <n v="60653"/>
    <x v="2"/>
    <s v="TEC-PH-10003092"/>
    <x v="2"/>
    <s v="Phones"/>
    <s v="Motorola L804"/>
    <n v="36.792000000000002"/>
    <n v="5"/>
    <n v="0.3"/>
    <n v="-12.88"/>
    <n v="1"/>
    <x v="10"/>
    <n v="3"/>
    <x v="10"/>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n v="5.94"/>
    <n v="4"/>
    <n v="0"/>
    <n v="1.66"/>
    <n v="1"/>
    <x v="34"/>
    <n v="1"/>
    <x v="34"/>
  </r>
  <r>
    <n v="5715"/>
    <s v="CA-2018-116939"/>
    <d v="2018-09-25T00:00:00"/>
    <d v="2018-09-29T00:00:00"/>
    <s v="Standard Class"/>
    <s v="AG-10900"/>
    <s v="Arthur Gainer"/>
    <s v="Consumer"/>
    <s v="United States"/>
    <s v="Richmond"/>
    <s v="Virginia"/>
    <n v="23223"/>
    <x v="0"/>
    <s v="OFF-ST-10001476"/>
    <x v="1"/>
    <s v="Storage"/>
    <s v="Steel Personal Filing/Posting Tote"/>
    <n v="177.55"/>
    <n v="5"/>
    <n v="0.1"/>
    <n v="53.27"/>
    <n v="1"/>
    <x v="15"/>
    <n v="3"/>
    <x v="15"/>
  </r>
  <r>
    <n v="5716"/>
    <s v="CA-2016-124107"/>
    <d v="2016-10-09T00:00:00"/>
    <d v="2016-10-12T00:00:00"/>
    <s v="Second Class"/>
    <s v="BM-11650"/>
    <s v="Brian Moss"/>
    <s v="Corporate"/>
    <s v="United States"/>
    <s v="Ann Arbor"/>
    <s v="Michigan"/>
    <n v="48104"/>
    <x v="2"/>
    <s v="TEC-AC-10002049"/>
    <x v="2"/>
    <s v="Accessories"/>
    <s v="Logitech G19 Programmable Gaming Keyboard"/>
    <n v="619.95000000000005"/>
    <n v="10"/>
    <n v="0.1"/>
    <n v="185.99"/>
    <n v="4"/>
    <x v="2"/>
    <n v="4"/>
    <x v="2"/>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n v="29.16"/>
    <n v="4"/>
    <n v="0.2"/>
    <n v="2.92"/>
    <n v="4"/>
    <x v="2"/>
    <n v="4"/>
    <x v="2"/>
  </r>
  <r>
    <n v="5718"/>
    <s v="CA-2016-124107"/>
    <d v="2016-10-09T00:00:00"/>
    <d v="2016-10-12T00:00:00"/>
    <s v="Second Class"/>
    <s v="BM-11650"/>
    <s v="Brian Moss"/>
    <s v="Corporate"/>
    <s v="United States"/>
    <s v="Ann Arbor"/>
    <s v="Michigan"/>
    <n v="48104"/>
    <x v="2"/>
    <s v="OFF-EN-10003286"/>
    <x v="1"/>
    <s v="Envelopes"/>
    <s v="Staple envelope"/>
    <n v="57.96"/>
    <n v="9"/>
    <n v="0.1"/>
    <n v="2.9"/>
    <n v="4"/>
    <x v="2"/>
    <n v="4"/>
    <x v="2"/>
  </r>
  <r>
    <n v="5719"/>
    <s v="CA-2016-124107"/>
    <d v="2016-10-09T00:00:00"/>
    <d v="2016-10-12T00:00:00"/>
    <s v="Second Class"/>
    <s v="BM-11650"/>
    <s v="Brian Moss"/>
    <s v="Corporate"/>
    <s v="United States"/>
    <s v="Ann Arbor"/>
    <s v="Michigan"/>
    <n v="48104"/>
    <x v="2"/>
    <s v="OFF-AP-10003971"/>
    <x v="1"/>
    <s v="Appliances"/>
    <s v="Belkin 6 Outlet Metallic Surge Strip"/>
    <n v="29.402999999999999"/>
    <n v="6"/>
    <n v="0"/>
    <n v="6.17"/>
    <n v="4"/>
    <x v="2"/>
    <n v="4"/>
    <x v="2"/>
  </r>
  <r>
    <n v="5720"/>
    <s v="CA-2018-126550"/>
    <d v="2018-03-29T00:00:00"/>
    <d v="2018-04-02T00:00:00"/>
    <s v="Second Class"/>
    <s v="RD-19720"/>
    <s v="Roger Demir"/>
    <s v="Consumer"/>
    <s v="United States"/>
    <s v="Lafayette"/>
    <s v="Indiana"/>
    <n v="47905"/>
    <x v="2"/>
    <s v="OFF-ST-10001031"/>
    <x v="1"/>
    <s v="Storage"/>
    <s v="Adjustable Personal File Tote"/>
    <n v="81.400000000000006"/>
    <n v="8"/>
    <n v="0.2"/>
    <n v="4.88"/>
    <n v="1"/>
    <x v="42"/>
    <n v="1"/>
    <x v="42"/>
  </r>
  <r>
    <n v="5721"/>
    <s v="CA-2016-138674"/>
    <d v="2016-11-14T00:00:00"/>
    <d v="2016-11-17T00:00:00"/>
    <s v="First Class"/>
    <s v="KB-16585"/>
    <s v="Ken Black"/>
    <s v="Corporate"/>
    <s v="United States"/>
    <s v="Springfield"/>
    <s v="Oregon"/>
    <n v="97477"/>
    <x v="1"/>
    <s v="OFF-FA-10000304"/>
    <x v="1"/>
    <s v="Fasteners"/>
    <s v="Advantus Push Pins"/>
    <n v="8.7200000000000006"/>
    <n v="9"/>
    <n v="0.3"/>
    <n v="-1.57"/>
    <n v="3"/>
    <x v="6"/>
    <n v="4"/>
    <x v="6"/>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n v="91.176000000000002"/>
    <n v="1"/>
    <n v="0.2"/>
    <n v="9.1199999999999992"/>
    <n v="3"/>
    <x v="6"/>
    <n v="4"/>
    <x v="6"/>
  </r>
  <r>
    <n v="5723"/>
    <s v="CA-2016-138674"/>
    <d v="2016-11-14T00:00:00"/>
    <d v="2016-11-17T00:00:00"/>
    <s v="First Class"/>
    <s v="KB-16585"/>
    <s v="Ken Black"/>
    <s v="Corporate"/>
    <s v="United States"/>
    <s v="Springfield"/>
    <s v="Oregon"/>
    <n v="97477"/>
    <x v="1"/>
    <s v="TEC-AC-10002800"/>
    <x v="2"/>
    <s v="Accessories"/>
    <s v="Plantronics Audio 478 Stereo USB Headset"/>
    <n v="159.96799999999999"/>
    <n v="9"/>
    <n v="0.2"/>
    <n v="51.19"/>
    <n v="3"/>
    <x v="6"/>
    <n v="4"/>
    <x v="6"/>
  </r>
  <r>
    <n v="5724"/>
    <s v="CA-2017-165820"/>
    <d v="2017-09-26T00:00:00"/>
    <d v="2017-09-30T00:00:00"/>
    <s v="Standard Class"/>
    <s v="DW-13585"/>
    <s v="Dorothy Wardle"/>
    <s v="Corporate"/>
    <s v="United States"/>
    <s v="San Francisco"/>
    <s v="California"/>
    <n v="94109"/>
    <x v="1"/>
    <s v="OFF-PA-10004735"/>
    <x v="1"/>
    <s v="Paper"/>
    <s v="Xerox 1905"/>
    <n v="12.96"/>
    <n v="2"/>
    <n v="0.1"/>
    <n v="3.37"/>
    <n v="1"/>
    <x v="21"/>
    <n v="3"/>
    <x v="21"/>
  </r>
  <r>
    <n v="5725"/>
    <s v="CA-2015-103191"/>
    <d v="2015-09-22T00:00:00"/>
    <d v="2015-09-27T00:00:00"/>
    <s v="Standard Class"/>
    <s v="VG-21805"/>
    <s v="Vivek Grady"/>
    <s v="Corporate"/>
    <s v="United States"/>
    <s v="Chicago"/>
    <s v="Illinois"/>
    <n v="60653"/>
    <x v="2"/>
    <s v="OFF-ST-10002574"/>
    <x v="1"/>
    <s v="Storage"/>
    <s v="SAFCO Commercial Wire Shelving, Black"/>
    <n v="331.536"/>
    <n v="10"/>
    <n v="0"/>
    <n v="86.2"/>
    <n v="1"/>
    <x v="30"/>
    <n v="3"/>
    <x v="30"/>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n v="899.91"/>
    <n v="5"/>
    <n v="0.1"/>
    <n v="71.989999999999995"/>
    <n v="1"/>
    <x v="11"/>
    <n v="3"/>
    <x v="11"/>
  </r>
  <r>
    <n v="5727"/>
    <s v="CA-2016-110548"/>
    <d v="2016-05-04T00:00:00"/>
    <d v="2016-05-08T00:00:00"/>
    <s v="Standard Class"/>
    <s v="AH-10690"/>
    <s v="Anna HÃ¤berlin"/>
    <s v="Corporate"/>
    <s v="United States"/>
    <s v="Houston"/>
    <s v="Texas"/>
    <n v="77095"/>
    <x v="2"/>
    <s v="TEC-PH-10002922"/>
    <x v="2"/>
    <s v="Phones"/>
    <s v="ShoreTel ShorePhone IP 230 VoIP phone"/>
    <n v="946.34400000000005"/>
    <n v="5"/>
    <n v="0"/>
    <n v="208.2"/>
    <n v="1"/>
    <x v="33"/>
    <n v="2"/>
    <x v="33"/>
  </r>
  <r>
    <n v="5728"/>
    <s v="CA-2018-117324"/>
    <d v="2018-12-08T00:00:00"/>
    <d v="2018-12-13T00:00:00"/>
    <s v="Standard Class"/>
    <s v="JP-15520"/>
    <s v="Jeremy Pistek"/>
    <s v="Consumer"/>
    <s v="United States"/>
    <s v="Madison"/>
    <s v="Wisconsin"/>
    <n v="53711"/>
    <x v="2"/>
    <s v="TEC-AC-10003023"/>
    <x v="2"/>
    <s v="Accessories"/>
    <s v="Logitech G105 Gaming Keyboard"/>
    <n v="178.11"/>
    <n v="3"/>
    <n v="0.1"/>
    <n v="16.03"/>
    <n v="5"/>
    <x v="22"/>
    <n v="4"/>
    <x v="22"/>
  </r>
  <r>
    <n v="5729"/>
    <s v="CA-2018-117324"/>
    <d v="2018-12-08T00:00:00"/>
    <d v="2018-12-13T00:00:00"/>
    <s v="Standard Class"/>
    <s v="JP-15520"/>
    <s v="Jeremy Pistek"/>
    <s v="Consumer"/>
    <s v="United States"/>
    <s v="Madison"/>
    <s v="Wisconsin"/>
    <n v="53711"/>
    <x v="2"/>
    <s v="OFF-AP-10003590"/>
    <x v="1"/>
    <s v="Appliances"/>
    <s v="Hoover WindTunnel Plus Canister Vacuum"/>
    <n v="1089.75"/>
    <n v="4"/>
    <n v="0.1"/>
    <n v="316.02999999999997"/>
    <n v="5"/>
    <x v="22"/>
    <n v="4"/>
    <x v="22"/>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n v="61.06"/>
    <n v="1"/>
    <n v="0.2"/>
    <n v="15.27"/>
    <n v="5"/>
    <x v="22"/>
    <n v="4"/>
    <x v="22"/>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n v="459.92"/>
    <n v="4"/>
    <n v="0.2"/>
    <n v="73.59"/>
    <n v="5"/>
    <x v="22"/>
    <n v="4"/>
    <x v="22"/>
  </r>
  <r>
    <n v="5732"/>
    <s v="CA-2018-117324"/>
    <d v="2018-12-08T00:00:00"/>
    <d v="2018-12-13T00:00:00"/>
    <s v="Standard Class"/>
    <s v="JP-15520"/>
    <s v="Jeremy Pistek"/>
    <s v="Consumer"/>
    <s v="United States"/>
    <s v="Madison"/>
    <s v="Wisconsin"/>
    <n v="53711"/>
    <x v="2"/>
    <s v="OFF-PA-10002713"/>
    <x v="1"/>
    <s v="Paper"/>
    <s v="Adams Phone Message Book, 200 Message Capacity, 8 1/16â€ x 11â€"/>
    <n v="27.52"/>
    <n v="4"/>
    <n v="0.1"/>
    <n v="6.6"/>
    <n v="5"/>
    <x v="22"/>
    <n v="4"/>
    <x v="22"/>
  </r>
  <r>
    <n v="5733"/>
    <s v="CA-2018-143574"/>
    <d v="2018-06-29T00:00:00"/>
    <d v="2018-07-02T00:00:00"/>
    <s v="First Class"/>
    <s v="DR-12880"/>
    <s v="Dan Reichenbach"/>
    <s v="Corporate"/>
    <s v="United States"/>
    <s v="Milford"/>
    <s v="Connecticut"/>
    <n v="6460"/>
    <x v="3"/>
    <s v="FUR-BO-10002598"/>
    <x v="0"/>
    <s v="Bookcases"/>
    <s v="Hon Metal Bookcases, Putty"/>
    <n v="638.82000000000005"/>
    <n v="6"/>
    <n v="0.1"/>
    <n v="31.94"/>
    <n v="3"/>
    <x v="27"/>
    <n v="2"/>
    <x v="27"/>
  </r>
  <r>
    <n v="5734"/>
    <s v="CA-2018-143574"/>
    <d v="2018-06-29T00:00:00"/>
    <d v="2018-07-02T00:00:00"/>
    <s v="First Class"/>
    <s v="DR-12880"/>
    <s v="Dan Reichenbach"/>
    <s v="Corporate"/>
    <s v="United States"/>
    <s v="Milford"/>
    <s v="Connecticut"/>
    <n v="6460"/>
    <x v="3"/>
    <s v="OFF-SU-10002537"/>
    <x v="1"/>
    <s v="Supplies"/>
    <s v="Acme Box Cutter Scissors"/>
    <n v="30.69"/>
    <n v="4"/>
    <n v="0.2"/>
    <n v="9.51"/>
    <n v="3"/>
    <x v="27"/>
    <n v="2"/>
    <x v="27"/>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n v="25.16"/>
    <n v="9"/>
    <n v="0"/>
    <n v="3.77"/>
    <n v="3"/>
    <x v="27"/>
    <n v="2"/>
    <x v="27"/>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n v="13.92"/>
    <n v="6"/>
    <n v="0"/>
    <n v="3.62"/>
    <n v="1"/>
    <x v="3"/>
    <n v="2"/>
    <x v="3"/>
  </r>
  <r>
    <n v="5737"/>
    <s v="CA-2015-148614"/>
    <d v="2015-01-20T00:00:00"/>
    <d v="2015-01-25T00:00:00"/>
    <s v="Standard Class"/>
    <s v="MV-17485"/>
    <s v="Mark Van Huff"/>
    <s v="Consumer"/>
    <s v="United States"/>
    <s v="Los Angeles"/>
    <s v="California"/>
    <n v="90049"/>
    <x v="1"/>
    <s v="OFF-PA-10002893"/>
    <x v="1"/>
    <s v="Paper"/>
    <s v="Wirebound Service Call Books, 5 1/2&quot; x 4&quot;"/>
    <n v="19.36"/>
    <n v="1"/>
    <n v="0.2"/>
    <n v="4.26"/>
    <n v="2"/>
    <x v="46"/>
    <n v="1"/>
    <x v="46"/>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n v="19.3"/>
    <n v="8"/>
    <n v="0.2"/>
    <n v="6.56"/>
    <n v="2"/>
    <x v="46"/>
    <n v="1"/>
    <x v="46"/>
  </r>
  <r>
    <n v="5739"/>
    <s v="CA-2017-156139"/>
    <d v="2017-12-31T00:00:00"/>
    <d v="2018-01-06T00:00:00"/>
    <s v="Standard Class"/>
    <s v="BP-11155"/>
    <s v="Becky Pak"/>
    <s v="Consumer"/>
    <s v="United States"/>
    <s v="San Francisco"/>
    <s v="California"/>
    <n v="94109"/>
    <x v="1"/>
    <s v="OFF-BI-10004233"/>
    <x v="1"/>
    <s v="Binders"/>
    <s v="GBC Pre-Punched Binding Paper, Plastic, White, 8-1/2&quot; x 11&quot;"/>
    <n v="38.375999999999998"/>
    <n v="3"/>
    <n v="0.1"/>
    <n v="11.13"/>
    <n v="1"/>
    <x v="5"/>
    <n v="4"/>
    <x v="5"/>
  </r>
  <r>
    <n v="5740"/>
    <s v="US-2018-147886"/>
    <d v="2018-03-28T00:00:00"/>
    <d v="2018-03-31T00:00:00"/>
    <s v="First Class"/>
    <s v="DH-13075"/>
    <s v="Dave Hallsten"/>
    <s v="Corporate"/>
    <s v="United States"/>
    <s v="Fairfield"/>
    <s v="California"/>
    <n v="94533"/>
    <x v="1"/>
    <s v="OFF-PA-10000232"/>
    <x v="1"/>
    <s v="Paper"/>
    <s v="Xerox 1975"/>
    <n v="12.96"/>
    <n v="10"/>
    <n v="0.1"/>
    <n v="2.85"/>
    <n v="7"/>
    <x v="42"/>
    <n v="1"/>
    <x v="42"/>
  </r>
  <r>
    <n v="5741"/>
    <s v="US-2018-147886"/>
    <d v="2018-03-28T00:00:00"/>
    <d v="2018-03-31T00:00:00"/>
    <s v="First Class"/>
    <s v="DH-13075"/>
    <s v="Dave Hallsten"/>
    <s v="Corporate"/>
    <s v="United States"/>
    <s v="Fairfield"/>
    <s v="California"/>
    <n v="94533"/>
    <x v="1"/>
    <s v="FUR-FU-10001095"/>
    <x v="0"/>
    <s v="Furnishings"/>
    <s v="DAX Black Cherry Wood-Tone Poster Frame"/>
    <n v="26.48"/>
    <n v="5"/>
    <n v="0.1"/>
    <n v="8.4700000000000006"/>
    <n v="7"/>
    <x v="42"/>
    <n v="1"/>
    <x v="42"/>
  </r>
  <r>
    <n v="5742"/>
    <s v="US-2018-147886"/>
    <d v="2018-03-28T00:00:00"/>
    <d v="2018-03-31T00:00:00"/>
    <s v="First Class"/>
    <s v="DH-13075"/>
    <s v="Dave Hallsten"/>
    <s v="Corporate"/>
    <s v="United States"/>
    <s v="Fairfield"/>
    <s v="California"/>
    <n v="94533"/>
    <x v="1"/>
    <s v="TEC-MA-10004679"/>
    <x v="2"/>
    <s v="Machines"/>
    <s v="StarTech.com 10/100 VDSL2 Ethernet Extender Kit"/>
    <n v="532.72"/>
    <n v="9"/>
    <n v="0.3"/>
    <n v="-175.8"/>
    <n v="7"/>
    <x v="42"/>
    <n v="1"/>
    <x v="42"/>
  </r>
  <r>
    <n v="5743"/>
    <s v="US-2018-147886"/>
    <d v="2018-03-28T00:00:00"/>
    <d v="2018-03-31T00:00:00"/>
    <s v="First Class"/>
    <s v="DH-13075"/>
    <s v="Dave Hallsten"/>
    <s v="Corporate"/>
    <s v="United States"/>
    <s v="Fairfield"/>
    <s v="California"/>
    <n v="94533"/>
    <x v="1"/>
    <s v="OFF-PA-10003651"/>
    <x v="1"/>
    <s v="Paper"/>
    <s v="Xerox 1968"/>
    <n v="26.72"/>
    <n v="4"/>
    <n v="0.2"/>
    <n v="2.14"/>
    <n v="7"/>
    <x v="42"/>
    <n v="1"/>
    <x v="42"/>
  </r>
  <r>
    <n v="5744"/>
    <s v="US-2018-147886"/>
    <d v="2018-03-28T00:00:00"/>
    <d v="2018-03-31T00:00:00"/>
    <s v="First Class"/>
    <s v="DH-13075"/>
    <s v="Dave Hallsten"/>
    <s v="Corporate"/>
    <s v="United States"/>
    <s v="Fairfield"/>
    <s v="California"/>
    <n v="94533"/>
    <x v="1"/>
    <s v="OFF-PA-10000743"/>
    <x v="1"/>
    <s v="Paper"/>
    <s v="Xerox 1977"/>
    <n v="20.04"/>
    <n v="10"/>
    <n v="0.2"/>
    <n v="1.4"/>
    <n v="7"/>
    <x v="42"/>
    <n v="1"/>
    <x v="42"/>
  </r>
  <r>
    <n v="5745"/>
    <s v="US-2018-147886"/>
    <d v="2018-03-28T00:00:00"/>
    <d v="2018-03-31T00:00:00"/>
    <s v="First Class"/>
    <s v="DH-13075"/>
    <s v="Dave Hallsten"/>
    <s v="Corporate"/>
    <s v="United States"/>
    <s v="Fairfield"/>
    <s v="California"/>
    <n v="94533"/>
    <x v="1"/>
    <s v="OFF-ST-10002743"/>
    <x v="1"/>
    <s v="Storage"/>
    <s v="SAFCO Boltless Steel Shelving"/>
    <n v="795.48"/>
    <n v="8"/>
    <n v="0.1"/>
    <n v="143.19"/>
    <n v="7"/>
    <x v="42"/>
    <n v="1"/>
    <x v="42"/>
  </r>
  <r>
    <n v="5746"/>
    <s v="US-2018-147886"/>
    <d v="2018-03-28T00:00:00"/>
    <d v="2018-03-31T00:00:00"/>
    <s v="First Class"/>
    <s v="DH-13075"/>
    <s v="Dave Hallsten"/>
    <s v="Corporate"/>
    <s v="United States"/>
    <s v="Fairfield"/>
    <s v="California"/>
    <n v="94533"/>
    <x v="1"/>
    <s v="FUR-FU-10003829"/>
    <x v="0"/>
    <s v="Furnishings"/>
    <s v="Stackable Trays"/>
    <n v="21.56"/>
    <n v="7"/>
    <n v="0.2"/>
    <n v="1.51"/>
    <n v="7"/>
    <x v="42"/>
    <n v="1"/>
    <x v="42"/>
  </r>
  <r>
    <n v="5747"/>
    <s v="CA-2017-113733"/>
    <d v="2017-12-08T00:00:00"/>
    <d v="2017-12-12T00:00:00"/>
    <s v="Standard Class"/>
    <s v="LH-16900"/>
    <s v="Lena Hernandez"/>
    <s v="Consumer"/>
    <s v="United States"/>
    <s v="Greenville"/>
    <s v="North Carolina"/>
    <n v="27834"/>
    <x v="0"/>
    <s v="TEC-PH-10002496"/>
    <x v="2"/>
    <s v="Phones"/>
    <s v="Cisco SPA301"/>
    <n v="249.584"/>
    <n v="10"/>
    <n v="0"/>
    <n v="77.37"/>
    <n v="3"/>
    <x v="5"/>
    <n v="4"/>
    <x v="5"/>
  </r>
  <r>
    <n v="5748"/>
    <s v="CA-2017-113733"/>
    <d v="2017-12-08T00:00:00"/>
    <d v="2017-12-12T00:00:00"/>
    <s v="Standard Class"/>
    <s v="LH-16900"/>
    <s v="Lena Hernandez"/>
    <s v="Consumer"/>
    <s v="United States"/>
    <s v="Greenville"/>
    <s v="North Carolina"/>
    <n v="27834"/>
    <x v="0"/>
    <s v="TEC-AC-10002473"/>
    <x v="2"/>
    <s v="Accessories"/>
    <s v="Maxell 4.7GB DVD-R"/>
    <n v="68.111999999999995"/>
    <n v="1"/>
    <n v="0.3"/>
    <n v="-10.9"/>
    <n v="3"/>
    <x v="5"/>
    <n v="4"/>
    <x v="5"/>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n v="7"/>
    <n v="0"/>
    <n v="1.66"/>
    <n v="3"/>
    <x v="5"/>
    <n v="4"/>
    <x v="5"/>
  </r>
  <r>
    <n v="5750"/>
    <s v="CA-2018-104913"/>
    <d v="2018-11-18T00:00:00"/>
    <d v="2018-11-22T00:00:00"/>
    <s v="Standard Class"/>
    <s v="DK-13090"/>
    <s v="Dave Kipp"/>
    <s v="Consumer"/>
    <s v="United States"/>
    <s v="Long Beach"/>
    <s v="New York"/>
    <n v="11561"/>
    <x v="3"/>
    <s v="TEC-PH-10000923"/>
    <x v="2"/>
    <s v="Phones"/>
    <s v="Belkin SportFit Armband For iPhone 5s/5c, Fuchsia"/>
    <n v="74.95"/>
    <n v="4"/>
    <n v="0.3"/>
    <n v="-8.24"/>
    <n v="1"/>
    <x v="23"/>
    <n v="4"/>
    <x v="23"/>
  </r>
  <r>
    <n v="5751"/>
    <s v="CA-2015-145800"/>
    <d v="2015-05-30T00:00:00"/>
    <d v="2015-06-05T00:00:00"/>
    <s v="Standard Class"/>
    <s v="SS-20410"/>
    <s v="Shahid Shariari"/>
    <s v="Consumer"/>
    <s v="United States"/>
    <s v="Buffalo Grove"/>
    <s v="Illinois"/>
    <n v="60089"/>
    <x v="2"/>
    <s v="FUR-TA-10001539"/>
    <x v="0"/>
    <s v="Tables"/>
    <s v="Chromcraft Rectangular Conference Tables"/>
    <n v="355.45499999999998"/>
    <n v="4"/>
    <n v="0"/>
    <n v="85.31"/>
    <n v="1"/>
    <x v="8"/>
    <n v="2"/>
    <x v="8"/>
  </r>
  <r>
    <n v="5752"/>
    <s v="CA-2017-125850"/>
    <d v="2017-01-22T00:00:00"/>
    <d v="2017-01-28T00:00:00"/>
    <s v="Standard Class"/>
    <s v="FP-14320"/>
    <s v="Frank Preis"/>
    <s v="Consumer"/>
    <s v="United States"/>
    <s v="San Diego"/>
    <s v="California"/>
    <n v="92037"/>
    <x v="1"/>
    <s v="OFF-LA-10003498"/>
    <x v="1"/>
    <s v="Labels"/>
    <s v="Avery 475"/>
    <n v="44.4"/>
    <n v="4"/>
    <n v="0.1"/>
    <n v="3.11"/>
    <n v="2"/>
    <x v="12"/>
    <n v="1"/>
    <x v="12"/>
  </r>
  <r>
    <n v="5753"/>
    <s v="CA-2017-125850"/>
    <d v="2017-01-22T00:00:00"/>
    <d v="2017-01-28T00:00:00"/>
    <s v="Standard Class"/>
    <s v="FP-14320"/>
    <s v="Frank Preis"/>
    <s v="Consumer"/>
    <s v="United States"/>
    <s v="San Diego"/>
    <s v="California"/>
    <n v="92037"/>
    <x v="1"/>
    <s v="OFF-LA-10004484"/>
    <x v="1"/>
    <s v="Labels"/>
    <s v="Avery 476"/>
    <n v="20.65"/>
    <n v="10"/>
    <n v="0.3"/>
    <n v="-3.1"/>
    <n v="2"/>
    <x v="12"/>
    <n v="1"/>
    <x v="12"/>
  </r>
  <r>
    <n v="5754"/>
    <s v="CA-2017-118514"/>
    <d v="2017-02-03T00:00:00"/>
    <d v="2017-02-10T00:00:00"/>
    <s v="Standard Class"/>
    <s v="LC-17050"/>
    <s v="Liz Carlisle"/>
    <s v="Consumer"/>
    <s v="United States"/>
    <s v="Richmond"/>
    <s v="Kentucky"/>
    <n v="40475"/>
    <x v="0"/>
    <s v="FUR-CH-10000015"/>
    <x v="0"/>
    <s v="Chairs"/>
    <s v="Hon Multipurpose Stacking Arm Chairs"/>
    <n v="866.4"/>
    <n v="2"/>
    <n v="0.3"/>
    <n v="-95.3"/>
    <n v="1"/>
    <x v="47"/>
    <n v="1"/>
    <x v="47"/>
  </r>
  <r>
    <n v="5755"/>
    <s v="CA-2016-150749"/>
    <d v="2016-03-29T00:00:00"/>
    <d v="2016-04-03T00:00:00"/>
    <s v="Second Class"/>
    <s v="AS-10240"/>
    <s v="Alan Shonely"/>
    <s v="Consumer"/>
    <s v="United States"/>
    <s v="Springfield"/>
    <s v="Virginia"/>
    <n v="22153"/>
    <x v="0"/>
    <s v="OFF-AR-10003732"/>
    <x v="1"/>
    <s v="Art"/>
    <s v="Newell 333"/>
    <n v="5.56"/>
    <n v="4"/>
    <n v="0"/>
    <n v="1.06"/>
    <n v="1"/>
    <x v="29"/>
    <n v="1"/>
    <x v="29"/>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n v="3.16"/>
    <n v="8"/>
    <n v="0.3"/>
    <n v="-0.63"/>
    <n v="2"/>
    <x v="18"/>
    <n v="4"/>
    <x v="18"/>
  </r>
  <r>
    <n v="5757"/>
    <s v="CA-2015-163748"/>
    <d v="2015-10-14T00:00:00"/>
    <d v="2015-10-18T00:00:00"/>
    <s v="Standard Class"/>
    <s v="HG-15025"/>
    <s v="Hunter Glantz"/>
    <s v="Consumer"/>
    <s v="United States"/>
    <s v="Fort Worth"/>
    <s v="Texas"/>
    <n v="76106"/>
    <x v="2"/>
    <s v="TEC-CO-10002095"/>
    <x v="2"/>
    <s v="Copiers"/>
    <s v="Hewlett Packard 610 Color Digital Copier / Printer"/>
    <n v="1999.96"/>
    <n v="2"/>
    <n v="0.2"/>
    <n v="279.99"/>
    <n v="2"/>
    <x v="18"/>
    <n v="4"/>
    <x v="18"/>
  </r>
  <r>
    <n v="5758"/>
    <s v="CA-2016-119634"/>
    <d v="2016-08-11T00:00:00"/>
    <d v="2016-08-16T00:00:00"/>
    <s v="Standard Class"/>
    <s v="BW-11065"/>
    <s v="Barry Weirich"/>
    <s v="Consumer"/>
    <s v="United States"/>
    <s v="Raleigh"/>
    <s v="North Carolina"/>
    <n v="27604"/>
    <x v="0"/>
    <s v="FUR-FU-10004270"/>
    <x v="0"/>
    <s v="Furnishings"/>
    <s v="Executive Impressions 13&quot; Clairmont Wall Clock"/>
    <n v="46.152000000000001"/>
    <n v="1"/>
    <n v="0.1"/>
    <n v="12.92"/>
    <n v="1"/>
    <x v="37"/>
    <n v="3"/>
    <x v="37"/>
  </r>
  <r>
    <n v="5759"/>
    <s v="CA-2016-149300"/>
    <d v="2016-11-22T00:00:00"/>
    <d v="2016-11-23T00:00:00"/>
    <s v="First Class"/>
    <s v="BH-11710"/>
    <s v="Brosina Hoffman"/>
    <s v="Consumer"/>
    <s v="United States"/>
    <s v="Hialeah"/>
    <s v="Florida"/>
    <n v="33012"/>
    <x v="0"/>
    <s v="TEC-MA-10000423"/>
    <x v="2"/>
    <s v="Machines"/>
    <s v="Texas Instruments TI-34 Scientific Calculator"/>
    <n v="32.984999999999999"/>
    <n v="4"/>
    <n v="0.3"/>
    <n v="-8.25"/>
    <n v="1"/>
    <x v="6"/>
    <n v="4"/>
    <x v="6"/>
  </r>
  <r>
    <n v="5760"/>
    <s v="US-2017-111528"/>
    <d v="2017-12-30T00:00:00"/>
    <d v="2017-12-30T00:00:00"/>
    <s v="Same Day"/>
    <s v="JP-16135"/>
    <s v="Julie Prescott"/>
    <s v="Home Office"/>
    <s v="United States"/>
    <s v="Los Angeles"/>
    <s v="California"/>
    <n v="90032"/>
    <x v="1"/>
    <s v="OFF-ST-10001526"/>
    <x v="1"/>
    <s v="Storage"/>
    <s v="Iceberg Mobile Mega Data/Printer Cart"/>
    <n v="481.32"/>
    <n v="1"/>
    <n v="0.3"/>
    <n v="-105.89"/>
    <n v="2"/>
    <x v="5"/>
    <n v="4"/>
    <x v="5"/>
  </r>
  <r>
    <n v="5761"/>
    <s v="US-2017-111528"/>
    <d v="2017-12-30T00:00:00"/>
    <d v="2017-12-30T00:00:00"/>
    <s v="Same Day"/>
    <s v="JP-16135"/>
    <s v="Julie Prescott"/>
    <s v="Home Office"/>
    <s v="United States"/>
    <s v="Los Angeles"/>
    <s v="California"/>
    <n v="90032"/>
    <x v="1"/>
    <s v="OFF-BI-10002194"/>
    <x v="1"/>
    <s v="Binders"/>
    <s v="Cardinal Hold-It CD Pocket"/>
    <n v="6.3840000000000003"/>
    <n v="9"/>
    <n v="0.3"/>
    <n v="-1.02"/>
    <n v="2"/>
    <x v="5"/>
    <n v="4"/>
    <x v="5"/>
  </r>
  <r>
    <n v="5762"/>
    <s v="CA-2018-158169"/>
    <d v="2018-08-12T00:00:00"/>
    <d v="2018-08-15T00:00:00"/>
    <s v="First Class"/>
    <s v="JM-16195"/>
    <s v="Justin MacKendrick"/>
    <s v="Consumer"/>
    <s v="United States"/>
    <s v="Lake Forest"/>
    <s v="California"/>
    <n v="92630"/>
    <x v="1"/>
    <s v="OFF-AP-10000828"/>
    <x v="1"/>
    <s v="Appliances"/>
    <s v="Avanti 4.4 Cu. Ft. Refrigerator"/>
    <n v="542.94000000000005"/>
    <n v="3"/>
    <n v="0"/>
    <n v="103.16"/>
    <n v="2"/>
    <x v="43"/>
    <n v="3"/>
    <x v="43"/>
  </r>
  <r>
    <n v="5763"/>
    <s v="CA-2018-158169"/>
    <d v="2018-08-12T00:00:00"/>
    <d v="2018-08-15T00:00:00"/>
    <s v="First Class"/>
    <s v="JM-16195"/>
    <s v="Justin MacKendrick"/>
    <s v="Consumer"/>
    <s v="United States"/>
    <s v="Lake Forest"/>
    <s v="California"/>
    <n v="92630"/>
    <x v="1"/>
    <s v="FUR-FU-10001473"/>
    <x v="0"/>
    <s v="Furnishings"/>
    <s v="DAX Wood Document Frame"/>
    <n v="54.92"/>
    <n v="8"/>
    <n v="0.1"/>
    <n v="7.69"/>
    <n v="2"/>
    <x v="43"/>
    <n v="3"/>
    <x v="43"/>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n v="1448.82"/>
    <n v="1"/>
    <n v="0.1"/>
    <n v="449.13"/>
    <n v="1"/>
    <x v="6"/>
    <n v="4"/>
    <x v="6"/>
  </r>
  <r>
    <n v="5765"/>
    <s v="CA-2016-117772"/>
    <d v="2016-09-10T00:00:00"/>
    <d v="2016-09-12T00:00:00"/>
    <s v="Second Class"/>
    <s v="MC-17575"/>
    <s v="Matt Collins"/>
    <s v="Consumer"/>
    <s v="United States"/>
    <s v="Seattle"/>
    <s v="Washington"/>
    <n v="98103"/>
    <x v="1"/>
    <s v="OFF-ST-10003994"/>
    <x v="1"/>
    <s v="Storage"/>
    <s v="Belkin 19&quot; Center-Weighted Shelf, Gray"/>
    <n v="353.88"/>
    <n v="6"/>
    <n v="0.1"/>
    <n v="70.78"/>
    <n v="1"/>
    <x v="11"/>
    <n v="3"/>
    <x v="11"/>
  </r>
  <r>
    <n v="5766"/>
    <s v="US-2015-126340"/>
    <d v="2015-11-08T00:00:00"/>
    <d v="2015-11-14T00:00:00"/>
    <s v="Standard Class"/>
    <s v="EB-13870"/>
    <s v="Emily Burns"/>
    <s v="Consumer"/>
    <s v="United States"/>
    <s v="Redding"/>
    <s v="California"/>
    <n v="96003"/>
    <x v="1"/>
    <s v="TEC-PH-10004447"/>
    <x v="2"/>
    <s v="Phones"/>
    <s v="Toshiba IPT2010-SD IPÂ Telephone"/>
    <n v="333.57600000000002"/>
    <n v="6"/>
    <n v="0.2"/>
    <n v="43.36"/>
    <n v="1"/>
    <x v="7"/>
    <n v="4"/>
    <x v="7"/>
  </r>
  <r>
    <n v="5767"/>
    <s v="CA-2017-149685"/>
    <d v="2017-10-08T00:00:00"/>
    <d v="2017-10-15T00:00:00"/>
    <s v="Standard Class"/>
    <s v="PM-19135"/>
    <s v="Peter McVee"/>
    <s v="Home Office"/>
    <s v="United States"/>
    <s v="San Antonio"/>
    <s v="Texas"/>
    <n v="78207"/>
    <x v="2"/>
    <s v="OFF-LA-10004545"/>
    <x v="1"/>
    <s v="Labels"/>
    <s v="Avery 50"/>
    <n v="60.143999999999998"/>
    <n v="3"/>
    <n v="0"/>
    <n v="19.25"/>
    <n v="1"/>
    <x v="32"/>
    <n v="4"/>
    <x v="32"/>
  </r>
  <r>
    <n v="5768"/>
    <s v="CA-2018-126396"/>
    <d v="2018-09-08T00:00:00"/>
    <d v="2018-09-12T00:00:00"/>
    <s v="Second Class"/>
    <s v="AR-10345"/>
    <s v="Alex Russell"/>
    <s v="Corporate"/>
    <s v="United States"/>
    <s v="Houston"/>
    <s v="Texas"/>
    <n v="77070"/>
    <x v="2"/>
    <s v="TEC-AC-10003116"/>
    <x v="2"/>
    <s v="Accessories"/>
    <s v="Memorex Froggy Flash Drive 8 GB"/>
    <n v="85.2"/>
    <n v="8"/>
    <n v="0"/>
    <n v="27.26"/>
    <n v="1"/>
    <x v="15"/>
    <n v="3"/>
    <x v="15"/>
  </r>
  <r>
    <n v="5769"/>
    <s v="CA-2016-154900"/>
    <d v="2016-02-25T00:00:00"/>
    <d v="2016-03-01T00:00:00"/>
    <s v="Standard Class"/>
    <s v="SS-20875"/>
    <s v="Sung Shariari"/>
    <s v="Consumer"/>
    <s v="United States"/>
    <s v="Leominster"/>
    <s v="Massachusetts"/>
    <n v="1453"/>
    <x v="3"/>
    <s v="OFF-LA-10001641"/>
    <x v="1"/>
    <s v="Labels"/>
    <s v="Avery 518"/>
    <n v="3.15"/>
    <n v="1"/>
    <n v="0.1"/>
    <n v="0.28000000000000003"/>
    <n v="2"/>
    <x v="36"/>
    <n v="1"/>
    <x v="36"/>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n v="22.72"/>
    <n v="6"/>
    <n v="0.2"/>
    <n v="6.59"/>
    <n v="2"/>
    <x v="36"/>
    <n v="1"/>
    <x v="36"/>
  </r>
  <r>
    <n v="5771"/>
    <s v="CA-2016-103835"/>
    <d v="2016-09-24T00:00:00"/>
    <d v="2016-09-28T00:00:00"/>
    <s v="Standard Class"/>
    <s v="SC-20440"/>
    <s v="Shaun Chance"/>
    <s v="Corporate"/>
    <s v="United States"/>
    <s v="Los Angeles"/>
    <s v="California"/>
    <n v="90032"/>
    <x v="1"/>
    <s v="FUR-FU-10000010"/>
    <x v="0"/>
    <s v="Furnishings"/>
    <s v="DAX Value U-Channel Document Frames, Easel Back"/>
    <n v="14.91"/>
    <n v="6"/>
    <n v="0.3"/>
    <n v="-3.88"/>
    <n v="2"/>
    <x v="11"/>
    <n v="3"/>
    <x v="11"/>
  </r>
  <r>
    <n v="5772"/>
    <s v="CA-2016-103835"/>
    <d v="2016-09-24T00:00:00"/>
    <d v="2016-09-28T00:00:00"/>
    <s v="Standard Class"/>
    <s v="SC-20440"/>
    <s v="Shaun Chance"/>
    <s v="Corporate"/>
    <s v="United States"/>
    <s v="Los Angeles"/>
    <s v="California"/>
    <n v="90032"/>
    <x v="1"/>
    <s v="OFF-AP-10002651"/>
    <x v="1"/>
    <s v="Appliances"/>
    <s v="Hoover Upright Vacuum With Dirt Cup"/>
    <n v="1158.1199999999999"/>
    <n v="8"/>
    <n v="0"/>
    <n v="57.91"/>
    <n v="2"/>
    <x v="11"/>
    <n v="3"/>
    <x v="11"/>
  </r>
  <r>
    <n v="5773"/>
    <s v="CA-2016-158939"/>
    <d v="2016-11-26T00:00:00"/>
    <d v="2016-12-01T00:00:00"/>
    <s v="Standard Class"/>
    <s v="EA-14035"/>
    <s v="Erin Ashbrook"/>
    <s v="Corporate"/>
    <s v="United States"/>
    <s v="Springfield"/>
    <s v="Missouri"/>
    <n v="65807"/>
    <x v="2"/>
    <s v="TEC-CO-10002313"/>
    <x v="2"/>
    <s v="Copiers"/>
    <s v="Canon PC1080F Personal Copier"/>
    <n v="599.99"/>
    <n v="10"/>
    <n v="0.1"/>
    <n v="102"/>
    <n v="1"/>
    <x v="6"/>
    <n v="4"/>
    <x v="6"/>
  </r>
  <r>
    <n v="5774"/>
    <s v="CA-2017-117408"/>
    <d v="2017-08-31T00:00:00"/>
    <d v="2017-09-06T00:00:00"/>
    <s v="Standard Class"/>
    <s v="TP-21130"/>
    <s v="Theone Pippenger"/>
    <s v="Consumer"/>
    <s v="United States"/>
    <s v="Waco"/>
    <s v="Texas"/>
    <n v="76706"/>
    <x v="2"/>
    <s v="OFF-ST-10001580"/>
    <x v="1"/>
    <s v="Storage"/>
    <s v="Super Decoflex Portable Personal File"/>
    <n v="23.968"/>
    <n v="9"/>
    <n v="0.3"/>
    <n v="-7.19"/>
    <n v="1"/>
    <x v="28"/>
    <n v="3"/>
    <x v="28"/>
  </r>
  <r>
    <n v="5775"/>
    <s v="CA-2017-142398"/>
    <d v="2017-04-12T00:00:00"/>
    <d v="2017-04-16T00:00:00"/>
    <s v="Standard Class"/>
    <s v="BP-11290"/>
    <s v="Beth Paige"/>
    <s v="Consumer"/>
    <s v="United States"/>
    <s v="Los Angeles"/>
    <s v="California"/>
    <n v="90036"/>
    <x v="1"/>
    <s v="FUR-CH-10001545"/>
    <x v="0"/>
    <s v="Chairs"/>
    <s v="Hon Comfortask Task/Swivel Chairs"/>
    <n v="638.28800000000001"/>
    <n v="9"/>
    <n v="0.2"/>
    <n v="38.299999999999997"/>
    <n v="2"/>
    <x v="25"/>
    <n v="2"/>
    <x v="25"/>
  </r>
  <r>
    <n v="5776"/>
    <s v="CA-2017-142398"/>
    <d v="2017-04-12T00:00:00"/>
    <d v="2017-04-16T00:00:00"/>
    <s v="Standard Class"/>
    <s v="BP-11290"/>
    <s v="Beth Paige"/>
    <s v="Consumer"/>
    <s v="United States"/>
    <s v="Los Angeles"/>
    <s v="California"/>
    <n v="90036"/>
    <x v="1"/>
    <s v="OFF-BI-10004826"/>
    <x v="1"/>
    <s v="Binders"/>
    <s v="JM Magazine Binder"/>
    <n v="13.208"/>
    <n v="5"/>
    <n v="0"/>
    <n v="4.3600000000000003"/>
    <n v="2"/>
    <x v="25"/>
    <n v="2"/>
    <x v="25"/>
  </r>
  <r>
    <n v="5777"/>
    <s v="CA-2017-105277"/>
    <d v="2017-12-04T00:00:00"/>
    <d v="2017-12-08T00:00:00"/>
    <s v="Standard Class"/>
    <s v="LM-17065"/>
    <s v="Liz MacKendrick"/>
    <s v="Consumer"/>
    <s v="United States"/>
    <s v="Auburn"/>
    <s v="New York"/>
    <n v="13021"/>
    <x v="3"/>
    <s v="OFF-BI-10000301"/>
    <x v="1"/>
    <s v="Binders"/>
    <s v="GBC Instant Report Kit"/>
    <n v="15.528"/>
    <n v="2"/>
    <n v="0"/>
    <n v="4.97"/>
    <n v="1"/>
    <x v="5"/>
    <n v="4"/>
    <x v="5"/>
  </r>
  <r>
    <n v="5778"/>
    <s v="CA-2017-112060"/>
    <d v="2017-12-04T00:00:00"/>
    <d v="2017-12-09T00:00:00"/>
    <s v="Standard Class"/>
    <s v="KT-16465"/>
    <s v="Kean Takahito"/>
    <s v="Consumer"/>
    <s v="United States"/>
    <s v="San Francisco"/>
    <s v="California"/>
    <n v="94109"/>
    <x v="1"/>
    <s v="OFF-PA-10000994"/>
    <x v="1"/>
    <s v="Paper"/>
    <s v="Xerox 1915"/>
    <n v="104.85"/>
    <n v="8"/>
    <n v="0"/>
    <n v="17.82"/>
    <n v="1"/>
    <x v="5"/>
    <n v="4"/>
    <x v="5"/>
  </r>
  <r>
    <n v="5779"/>
    <s v="CA-2015-105270"/>
    <d v="2015-11-11T00:00:00"/>
    <d v="2015-11-18T00:00:00"/>
    <s v="Standard Class"/>
    <s v="AP-10915"/>
    <s v="Arthur Prichep"/>
    <s v="Consumer"/>
    <s v="United States"/>
    <s v="Los Angeles"/>
    <s v="California"/>
    <n v="90008"/>
    <x v="1"/>
    <s v="OFF-AR-10003156"/>
    <x v="1"/>
    <s v="Art"/>
    <s v="50 Colored Long Pencils"/>
    <n v="30.48"/>
    <n v="9"/>
    <n v="0.2"/>
    <n v="7.01"/>
    <n v="2"/>
    <x v="7"/>
    <n v="4"/>
    <x v="7"/>
  </r>
  <r>
    <n v="5780"/>
    <s v="CA-2015-105270"/>
    <d v="2015-11-11T00:00:00"/>
    <d v="2015-11-18T00:00:00"/>
    <s v="Standard Class"/>
    <s v="AP-10915"/>
    <s v="Arthur Prichep"/>
    <s v="Consumer"/>
    <s v="United States"/>
    <s v="Los Angeles"/>
    <s v="California"/>
    <n v="90008"/>
    <x v="1"/>
    <s v="FUR-CH-10000988"/>
    <x v="0"/>
    <s v="Chairs"/>
    <s v="Hon Olson Stacker Stools"/>
    <n v="112.648"/>
    <n v="4"/>
    <n v="0"/>
    <n v="22.53"/>
    <n v="2"/>
    <x v="7"/>
    <n v="4"/>
    <x v="7"/>
  </r>
  <r>
    <n v="5781"/>
    <s v="US-2016-159513"/>
    <d v="2016-04-02T00:00:00"/>
    <d v="2016-04-09T00:00:00"/>
    <s v="Standard Class"/>
    <s v="JD-15790"/>
    <s v="John Dryer"/>
    <s v="Consumer"/>
    <s v="United States"/>
    <s v="Los Angeles"/>
    <s v="California"/>
    <n v="90049"/>
    <x v="1"/>
    <s v="TEC-MA-10003329"/>
    <x v="2"/>
    <s v="Machines"/>
    <s v="Vtech AT&amp;T CL2940 Corded Speakerphone, Black"/>
    <n v="71.975999999999999"/>
    <n v="4"/>
    <n v="0.1"/>
    <n v="24.47"/>
    <n v="1"/>
    <x v="19"/>
    <n v="2"/>
    <x v="19"/>
  </r>
  <r>
    <n v="5782"/>
    <s v="CA-2016-155586"/>
    <d v="2016-12-12T00:00:00"/>
    <d v="2016-12-16T00:00:00"/>
    <s v="Second Class"/>
    <s v="XP-21865"/>
    <s v="Xylona Preis"/>
    <s v="Consumer"/>
    <s v="United States"/>
    <s v="Chico"/>
    <s v="California"/>
    <n v="95928"/>
    <x v="1"/>
    <s v="OFF-AR-10001547"/>
    <x v="1"/>
    <s v="Art"/>
    <s v="Newell 311"/>
    <n v="2.21"/>
    <n v="6"/>
    <n v="0"/>
    <n v="0.4"/>
    <n v="3"/>
    <x v="14"/>
    <n v="4"/>
    <x v="14"/>
  </r>
  <r>
    <n v="5783"/>
    <s v="CA-2016-155586"/>
    <d v="2016-12-12T00:00:00"/>
    <d v="2016-12-16T00:00:00"/>
    <s v="Second Class"/>
    <s v="XP-21865"/>
    <s v="Xylona Preis"/>
    <s v="Consumer"/>
    <s v="United States"/>
    <s v="Chico"/>
    <s v="California"/>
    <n v="95928"/>
    <x v="1"/>
    <s v="OFF-EN-10003072"/>
    <x v="1"/>
    <s v="Envelopes"/>
    <s v="Peel &amp; Seel Envelopes"/>
    <n v="15.52"/>
    <n v="1"/>
    <n v="0.1"/>
    <n v="4.97"/>
    <n v="3"/>
    <x v="14"/>
    <n v="4"/>
    <x v="14"/>
  </r>
  <r>
    <n v="5784"/>
    <s v="CA-2016-155586"/>
    <d v="2016-12-12T00:00:00"/>
    <d v="2016-12-16T00:00:00"/>
    <s v="Second Class"/>
    <s v="XP-21865"/>
    <s v="Xylona Preis"/>
    <s v="Consumer"/>
    <s v="United States"/>
    <s v="Chico"/>
    <s v="California"/>
    <n v="95928"/>
    <x v="1"/>
    <s v="OFF-PA-10000726"/>
    <x v="1"/>
    <s v="Paper"/>
    <s v="Black Print Carbonless Snap-Off Rapid Letter, 8 1/2&quot; x 7&quot;"/>
    <n v="36.44"/>
    <n v="8"/>
    <n v="0.1"/>
    <n v="10.199999999999999"/>
    <n v="3"/>
    <x v="14"/>
    <n v="4"/>
    <x v="14"/>
  </r>
  <r>
    <n v="5785"/>
    <s v="CA-2018-141117"/>
    <d v="2018-10-02T00:00:00"/>
    <d v="2018-10-08T00:00:00"/>
    <s v="Standard Class"/>
    <s v="JK-16090"/>
    <s v="Juliana Krohn"/>
    <s v="Consumer"/>
    <s v="United States"/>
    <s v="Springfield"/>
    <s v="Oregon"/>
    <n v="97477"/>
    <x v="1"/>
    <s v="FUR-BO-10001972"/>
    <x v="0"/>
    <s v="Bookcases"/>
    <s v="O'Sullivan 4-Shelf Bookcase in Odessa Pine"/>
    <n v="217.76400000000001"/>
    <n v="9"/>
    <n v="0.1"/>
    <n v="71.86"/>
    <n v="4"/>
    <x v="13"/>
    <n v="4"/>
    <x v="13"/>
  </r>
  <r>
    <n v="5786"/>
    <s v="CA-2018-141117"/>
    <d v="2018-10-02T00:00:00"/>
    <d v="2018-10-08T00:00:00"/>
    <s v="Standard Class"/>
    <s v="JK-16090"/>
    <s v="Juliana Krohn"/>
    <s v="Consumer"/>
    <s v="United States"/>
    <s v="Springfield"/>
    <s v="Oregon"/>
    <n v="97477"/>
    <x v="1"/>
    <s v="OFF-SU-10004664"/>
    <x v="1"/>
    <s v="Supplies"/>
    <s v="Acme Softgrip Scissors"/>
    <n v="39.072000000000003"/>
    <n v="2"/>
    <n v="0"/>
    <n v="7.42"/>
    <n v="4"/>
    <x v="13"/>
    <n v="4"/>
    <x v="13"/>
  </r>
  <r>
    <n v="5787"/>
    <s v="CA-2018-141117"/>
    <d v="2018-10-02T00:00:00"/>
    <d v="2018-10-08T00:00:00"/>
    <s v="Standard Class"/>
    <s v="JK-16090"/>
    <s v="Juliana Krohn"/>
    <s v="Consumer"/>
    <s v="United States"/>
    <s v="Springfield"/>
    <s v="Oregon"/>
    <n v="97477"/>
    <x v="1"/>
    <s v="OFF-BI-10003676"/>
    <x v="1"/>
    <s v="Binders"/>
    <s v="GBC Standard Recycled Report Covers, Clear Plastic Sheets"/>
    <n v="22.638000000000002"/>
    <n v="6"/>
    <n v="0.3"/>
    <n v="-6.11"/>
    <n v="4"/>
    <x v="13"/>
    <n v="4"/>
    <x v="13"/>
  </r>
  <r>
    <n v="5788"/>
    <s v="CA-2018-141117"/>
    <d v="2018-10-02T00:00:00"/>
    <d v="2018-10-08T00:00:00"/>
    <s v="Standard Class"/>
    <s v="JK-16090"/>
    <s v="Juliana Krohn"/>
    <s v="Consumer"/>
    <s v="United States"/>
    <s v="Springfield"/>
    <s v="Oregon"/>
    <n v="97477"/>
    <x v="1"/>
    <s v="OFF-AR-10003727"/>
    <x v="1"/>
    <s v="Art"/>
    <s v="Berol Giant Pencil Sharpener"/>
    <n v="95.144000000000005"/>
    <n v="10"/>
    <n v="0.1"/>
    <n v="18.079999999999998"/>
    <n v="4"/>
    <x v="13"/>
    <n v="4"/>
    <x v="13"/>
  </r>
  <r>
    <n v="5789"/>
    <s v="CA-2018-115070"/>
    <d v="2018-04-10T00:00:00"/>
    <d v="2018-04-14T00:00:00"/>
    <s v="Second Class"/>
    <s v="MG-18205"/>
    <s v="Mitch Gastineau"/>
    <s v="Corporate"/>
    <s v="United States"/>
    <s v="Jacksonville"/>
    <s v="Florida"/>
    <n v="32216"/>
    <x v="0"/>
    <s v="FUR-FU-10003829"/>
    <x v="0"/>
    <s v="Furnishings"/>
    <s v="Stackable Trays"/>
    <n v="12.32"/>
    <n v="5"/>
    <n v="0.1"/>
    <n v="4.07"/>
    <n v="2"/>
    <x v="4"/>
    <n v="2"/>
    <x v="4"/>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n v="4.4189999999999996"/>
    <n v="9"/>
    <n v="0.1"/>
    <n v="0.75"/>
    <n v="2"/>
    <x v="4"/>
    <n v="2"/>
    <x v="4"/>
  </r>
  <r>
    <n v="5791"/>
    <s v="CA-2018-140186"/>
    <d v="2018-09-29T00:00:00"/>
    <d v="2018-10-02T00:00:00"/>
    <s v="First Class"/>
    <s v="PG-18820"/>
    <s v="Patrick Gardner"/>
    <s v="Consumer"/>
    <s v="United States"/>
    <s v="Bakersfield"/>
    <s v="California"/>
    <n v="93309"/>
    <x v="1"/>
    <s v="OFF-FA-10002280"/>
    <x v="1"/>
    <s v="Fasteners"/>
    <s v="Advantus Plastic Paper Clips"/>
    <n v="35"/>
    <n v="7"/>
    <n v="0"/>
    <n v="10.15"/>
    <n v="5"/>
    <x v="15"/>
    <n v="3"/>
    <x v="15"/>
  </r>
  <r>
    <n v="5792"/>
    <s v="CA-2018-140186"/>
    <d v="2018-09-29T00:00:00"/>
    <d v="2018-10-02T00:00:00"/>
    <s v="First Class"/>
    <s v="PG-18820"/>
    <s v="Patrick Gardner"/>
    <s v="Consumer"/>
    <s v="United States"/>
    <s v="Bakersfield"/>
    <s v="California"/>
    <n v="93309"/>
    <x v="1"/>
    <s v="FUR-CH-10002961"/>
    <x v="0"/>
    <s v="Chairs"/>
    <s v="Leather Task Chair, Black"/>
    <n v="72.784000000000006"/>
    <n v="1"/>
    <n v="0"/>
    <n v="25.47"/>
    <n v="5"/>
    <x v="15"/>
    <n v="3"/>
    <x v="15"/>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n v="97.84"/>
    <n v="4"/>
    <n v="0"/>
    <n v="23.48"/>
    <n v="5"/>
    <x v="15"/>
    <n v="3"/>
    <x v="15"/>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n v="51.75"/>
    <n v="9"/>
    <n v="0.1"/>
    <n v="16.04"/>
    <n v="5"/>
    <x v="15"/>
    <n v="3"/>
    <x v="15"/>
  </r>
  <r>
    <n v="5795"/>
    <s v="CA-2018-140186"/>
    <d v="2018-09-29T00:00:00"/>
    <d v="2018-10-02T00:00:00"/>
    <s v="First Class"/>
    <s v="PG-18820"/>
    <s v="Patrick Gardner"/>
    <s v="Consumer"/>
    <s v="United States"/>
    <s v="Bakersfield"/>
    <s v="California"/>
    <n v="93309"/>
    <x v="1"/>
    <s v="OFF-BI-10003364"/>
    <x v="1"/>
    <s v="Binders"/>
    <s v="Binding Machine Supplies"/>
    <n v="46.671999999999997"/>
    <n v="1"/>
    <n v="0.2"/>
    <n v="7.93"/>
    <n v="5"/>
    <x v="15"/>
    <n v="3"/>
    <x v="15"/>
  </r>
  <r>
    <n v="5796"/>
    <s v="CA-2015-124856"/>
    <d v="2015-09-29T00:00:00"/>
    <d v="2015-10-03T00:00:00"/>
    <s v="Second Class"/>
    <s v="LD-17005"/>
    <s v="Lisa DeCherney"/>
    <s v="Consumer"/>
    <s v="United States"/>
    <s v="New York City"/>
    <s v="New York"/>
    <n v="10011"/>
    <x v="3"/>
    <s v="OFF-ST-10002615"/>
    <x v="1"/>
    <s v="Storage"/>
    <s v="Dual Level, Single-Width Filing Carts"/>
    <n v="1395.54"/>
    <n v="1"/>
    <n v="0.1"/>
    <n v="153.51"/>
    <n v="4"/>
    <x v="30"/>
    <n v="3"/>
    <x v="30"/>
  </r>
  <r>
    <n v="5797"/>
    <s v="CA-2015-124856"/>
    <d v="2015-09-29T00:00:00"/>
    <d v="2015-10-03T00:00:00"/>
    <s v="Second Class"/>
    <s v="LD-17005"/>
    <s v="Lisa DeCherney"/>
    <s v="Consumer"/>
    <s v="United States"/>
    <s v="New York City"/>
    <s v="New York"/>
    <n v="10011"/>
    <x v="3"/>
    <s v="FUR-FU-10000521"/>
    <x v="0"/>
    <s v="Furnishings"/>
    <s v="Seth Thomas 14&quot; Putty-Colored Wall Clock"/>
    <n v="117.36"/>
    <n v="5"/>
    <n v="0"/>
    <n v="24.65"/>
    <n v="4"/>
    <x v="30"/>
    <n v="3"/>
    <x v="30"/>
  </r>
  <r>
    <n v="5798"/>
    <s v="CA-2015-124856"/>
    <d v="2015-09-29T00:00:00"/>
    <d v="2015-10-03T00:00:00"/>
    <s v="Second Class"/>
    <s v="LD-17005"/>
    <s v="Lisa DeCherney"/>
    <s v="Consumer"/>
    <s v="United States"/>
    <s v="New York City"/>
    <s v="New York"/>
    <n v="10011"/>
    <x v="3"/>
    <s v="OFF-LA-10000121"/>
    <x v="1"/>
    <s v="Labels"/>
    <s v="Avery 48"/>
    <n v="18.899999999999999"/>
    <n v="7"/>
    <n v="0.1"/>
    <n v="3.02"/>
    <n v="4"/>
    <x v="30"/>
    <n v="3"/>
    <x v="30"/>
  </r>
  <r>
    <n v="5799"/>
    <s v="CA-2015-124856"/>
    <d v="2015-09-29T00:00:00"/>
    <d v="2015-10-03T00:00:00"/>
    <s v="Second Class"/>
    <s v="LD-17005"/>
    <s v="Lisa DeCherney"/>
    <s v="Consumer"/>
    <s v="United States"/>
    <s v="New York City"/>
    <s v="New York"/>
    <n v="10011"/>
    <x v="3"/>
    <s v="OFF-PA-10001289"/>
    <x v="1"/>
    <s v="Paper"/>
    <s v="White Computer Printout Paper by Universal"/>
    <n v="77.52"/>
    <n v="10"/>
    <n v="0"/>
    <n v="8.5299999999999994"/>
    <n v="4"/>
    <x v="30"/>
    <n v="3"/>
    <x v="30"/>
  </r>
  <r>
    <n v="5800"/>
    <s v="CA-2015-166716"/>
    <d v="2015-08-20T00:00:00"/>
    <d v="2015-08-25T00:00:00"/>
    <s v="Second Class"/>
    <s v="CR-12730"/>
    <s v="Craig Reiter"/>
    <s v="Consumer"/>
    <s v="United States"/>
    <s v="Chicago"/>
    <s v="Illinois"/>
    <n v="60610"/>
    <x v="2"/>
    <s v="FUR-CH-10004495"/>
    <x v="0"/>
    <s v="Chairs"/>
    <s v="Global Leather and Oak Executive Chair, Black"/>
    <n v="421.37200000000001"/>
    <n v="9"/>
    <n v="0"/>
    <n v="92.7"/>
    <n v="1"/>
    <x v="9"/>
    <n v="3"/>
    <x v="9"/>
  </r>
  <r>
    <n v="5801"/>
    <s v="CA-2015-123225"/>
    <d v="2015-07-11T00:00:00"/>
    <d v="2015-07-14T00:00:00"/>
    <s v="First Class"/>
    <s v="MN-17935"/>
    <s v="Michael Nguyen"/>
    <s v="Consumer"/>
    <s v="United States"/>
    <s v="El Paso"/>
    <s v="Texas"/>
    <n v="79907"/>
    <x v="2"/>
    <s v="TEC-PH-10000895"/>
    <x v="2"/>
    <s v="Phones"/>
    <s v="Polycom VVX 310 VoIP phone"/>
    <n v="575.96799999999996"/>
    <n v="9"/>
    <n v="0"/>
    <n v="86.4"/>
    <n v="2"/>
    <x v="39"/>
    <n v="3"/>
    <x v="39"/>
  </r>
  <r>
    <n v="5802"/>
    <s v="CA-2015-123225"/>
    <d v="2015-07-11T00:00:00"/>
    <d v="2015-07-14T00:00:00"/>
    <s v="First Class"/>
    <s v="MN-17935"/>
    <s v="Michael Nguyen"/>
    <s v="Consumer"/>
    <s v="United States"/>
    <s v="El Paso"/>
    <s v="Texas"/>
    <n v="79907"/>
    <x v="2"/>
    <s v="OFF-PA-10000552"/>
    <x v="1"/>
    <s v="Paper"/>
    <s v="Xerox 200"/>
    <n v="10.368"/>
    <n v="9"/>
    <n v="0.2"/>
    <n v="1.97"/>
    <n v="2"/>
    <x v="39"/>
    <n v="3"/>
    <x v="39"/>
  </r>
  <r>
    <n v="5803"/>
    <s v="CA-2016-163440"/>
    <d v="2016-03-22T00:00:00"/>
    <d v="2016-03-24T00:00:00"/>
    <s v="First Class"/>
    <s v="RD-19900"/>
    <s v="Ruben Dartt"/>
    <s v="Consumer"/>
    <s v="United States"/>
    <s v="Thousand Oaks"/>
    <s v="California"/>
    <n v="91360"/>
    <x v="1"/>
    <s v="TEC-PH-10000376"/>
    <x v="2"/>
    <s v="Phones"/>
    <s v="Square Credit Card Reader"/>
    <n v="15.984"/>
    <n v="6"/>
    <n v="0.3"/>
    <n v="-2.08"/>
    <n v="1"/>
    <x v="29"/>
    <n v="1"/>
    <x v="29"/>
  </r>
  <r>
    <n v="5804"/>
    <s v="US-2018-106796"/>
    <d v="2018-05-12T00:00:00"/>
    <d v="2018-05-19T00:00:00"/>
    <s v="Standard Class"/>
    <s v="JP-16135"/>
    <s v="Julie Prescott"/>
    <s v="Home Office"/>
    <s v="United States"/>
    <s v="Springfield"/>
    <s v="Ohio"/>
    <n v="45503"/>
    <x v="3"/>
    <s v="OFF-AR-10003504"/>
    <x v="1"/>
    <s v="Art"/>
    <s v="Newell 347"/>
    <n v="10.272"/>
    <n v="4"/>
    <n v="0"/>
    <n v="2.67"/>
    <n v="1"/>
    <x v="24"/>
    <n v="2"/>
    <x v="24"/>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n v="61.792000000000002"/>
    <n v="7"/>
    <n v="0.3"/>
    <n v="-21.63"/>
    <n v="2"/>
    <x v="23"/>
    <n v="4"/>
    <x v="23"/>
  </r>
  <r>
    <n v="5806"/>
    <s v="CA-2018-113873"/>
    <d v="2018-11-13T00:00:00"/>
    <d v="2018-11-19T00:00:00"/>
    <s v="Standard Class"/>
    <s v="KE-16420"/>
    <s v="Katrina Edelman"/>
    <s v="Corporate"/>
    <s v="United States"/>
    <s v="Dallas"/>
    <s v="Texas"/>
    <n v="75220"/>
    <x v="2"/>
    <s v="FUR-BO-10003441"/>
    <x v="0"/>
    <s v="Bookcases"/>
    <s v="Bush Westfield Collection Bookcases, Fully Assembled"/>
    <n v="205.9992"/>
    <n v="9"/>
    <n v="0.3"/>
    <n v="-16.48"/>
    <n v="2"/>
    <x v="23"/>
    <n v="4"/>
    <x v="23"/>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n v="12.192"/>
    <n v="9"/>
    <n v="0"/>
    <n v="3.78"/>
    <n v="3"/>
    <x v="21"/>
    <n v="3"/>
    <x v="21"/>
  </r>
  <r>
    <n v="5808"/>
    <s v="CA-2017-149783"/>
    <d v="2017-09-04T00:00:00"/>
    <d v="2017-09-07T00:00:00"/>
    <s v="Second Class"/>
    <s v="DL-13315"/>
    <s v="Delfina Latchford"/>
    <s v="Consumer"/>
    <s v="United States"/>
    <s v="Knoxville"/>
    <s v="Tennessee"/>
    <n v="37918"/>
    <x v="0"/>
    <s v="OFF-AP-10001205"/>
    <x v="1"/>
    <s v="Appliances"/>
    <s v="Belkin 5 Outlet SurgeMaster Power Centers"/>
    <n v="87.168000000000006"/>
    <n v="2"/>
    <n v="0"/>
    <n v="14.82"/>
    <n v="3"/>
    <x v="21"/>
    <n v="3"/>
    <x v="21"/>
  </r>
  <r>
    <n v="5809"/>
    <s v="CA-2017-149783"/>
    <d v="2017-09-04T00:00:00"/>
    <d v="2017-09-07T00:00:00"/>
    <s v="Second Class"/>
    <s v="DL-13315"/>
    <s v="Delfina Latchford"/>
    <s v="Consumer"/>
    <s v="United States"/>
    <s v="Knoxville"/>
    <s v="Tennessee"/>
    <n v="37918"/>
    <x v="0"/>
    <s v="OFF-AR-10002987"/>
    <x v="1"/>
    <s v="Art"/>
    <s v="Prismacolor Color Pencil Set"/>
    <n v="31.744"/>
    <n v="2"/>
    <n v="0"/>
    <n v="8.25"/>
    <n v="3"/>
    <x v="21"/>
    <n v="3"/>
    <x v="21"/>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n v="132.22399999999999"/>
    <n v="2"/>
    <n v="0.1"/>
    <n v="44.96"/>
    <n v="1"/>
    <x v="47"/>
    <n v="1"/>
    <x v="47"/>
  </r>
  <r>
    <n v="5811"/>
    <s v="US-2016-163279"/>
    <d v="2016-03-22T00:00:00"/>
    <d v="2016-03-26T00:00:00"/>
    <s v="Standard Class"/>
    <s v="JD-16150"/>
    <s v="Justin Deggeller"/>
    <s v="Corporate"/>
    <s v="United States"/>
    <s v="San Diego"/>
    <s v="California"/>
    <n v="92037"/>
    <x v="1"/>
    <s v="OFF-PA-10003127"/>
    <x v="1"/>
    <s v="Paper"/>
    <s v="Easy-staple paper"/>
    <n v="105.52"/>
    <n v="10"/>
    <n v="0"/>
    <n v="7.39"/>
    <n v="3"/>
    <x v="29"/>
    <n v="1"/>
    <x v="29"/>
  </r>
  <r>
    <n v="5812"/>
    <s v="US-2016-163279"/>
    <d v="2016-03-22T00:00:00"/>
    <d v="2016-03-26T00:00:00"/>
    <s v="Standard Class"/>
    <s v="JD-16150"/>
    <s v="Justin Deggeller"/>
    <s v="Corporate"/>
    <s v="United States"/>
    <s v="San Diego"/>
    <s v="California"/>
    <n v="92037"/>
    <x v="1"/>
    <s v="FUR-FU-10000747"/>
    <x v="0"/>
    <s v="Furnishings"/>
    <s v="Tenex B1-RE Series Chair Mats for Low Pile Carpets"/>
    <n v="91.96"/>
    <n v="5"/>
    <n v="0"/>
    <n v="12.87"/>
    <n v="3"/>
    <x v="29"/>
    <n v="1"/>
    <x v="29"/>
  </r>
  <r>
    <n v="5813"/>
    <s v="US-2016-163279"/>
    <d v="2016-03-22T00:00:00"/>
    <d v="2016-03-26T00:00:00"/>
    <s v="Standard Class"/>
    <s v="JD-16150"/>
    <s v="Justin Deggeller"/>
    <s v="Corporate"/>
    <s v="United States"/>
    <s v="San Diego"/>
    <s v="California"/>
    <n v="92037"/>
    <x v="1"/>
    <s v="TEC-PH-10001795"/>
    <x v="2"/>
    <s v="Phones"/>
    <s v="ClearOne CHATAttach 160 -Â speaker phone"/>
    <n v="1487.9760000000001"/>
    <n v="3"/>
    <n v="0.2"/>
    <n v="416.63"/>
    <n v="3"/>
    <x v="29"/>
    <n v="1"/>
    <x v="29"/>
  </r>
  <r>
    <n v="5814"/>
    <s v="CA-2016-150196"/>
    <d v="2016-07-02T00:00:00"/>
    <d v="2016-07-03T00:00:00"/>
    <s v="First Class"/>
    <s v="SR-20740"/>
    <s v="Steven Roelle"/>
    <s v="Home Office"/>
    <s v="United States"/>
    <s v="New York City"/>
    <s v="New York"/>
    <n v="10024"/>
    <x v="3"/>
    <s v="OFF-PA-10003797"/>
    <x v="1"/>
    <s v="Paper"/>
    <s v="Xerox 209"/>
    <n v="19.440000000000001"/>
    <n v="7"/>
    <n v="0.1"/>
    <n v="6.22"/>
    <n v="1"/>
    <x v="38"/>
    <n v="3"/>
    <x v="38"/>
  </r>
  <r>
    <n v="5815"/>
    <s v="US-2016-106495"/>
    <d v="2016-06-15T00:00:00"/>
    <d v="2016-06-17T00:00:00"/>
    <s v="First Class"/>
    <s v="AC-10450"/>
    <s v="Amy Cox"/>
    <s v="Consumer"/>
    <s v="United States"/>
    <s v="Tampa"/>
    <s v="Florida"/>
    <n v="33614"/>
    <x v="0"/>
    <s v="TEC-AC-10002718"/>
    <x v="2"/>
    <s v="Accessories"/>
    <s v="Belkin Standard 104 key USB Keyboard"/>
    <n v="11.672000000000001"/>
    <n v="8"/>
    <n v="0.1"/>
    <n v="4.09"/>
    <n v="1"/>
    <x v="40"/>
    <n v="2"/>
    <x v="40"/>
  </r>
  <r>
    <n v="5816"/>
    <s v="CA-2015-124730"/>
    <d v="2015-11-26T00:00:00"/>
    <d v="2015-11-26T00:00:00"/>
    <s v="Same Day"/>
    <s v="LS-17245"/>
    <s v="Lynn Smith"/>
    <s v="Consumer"/>
    <s v="United States"/>
    <s v="Utica"/>
    <s v="New York"/>
    <n v="13501"/>
    <x v="3"/>
    <s v="TEC-PH-10002170"/>
    <x v="2"/>
    <s v="Phones"/>
    <s v="ClearSounds CSC500 Amplified Spirit Phone Corded phone"/>
    <n v="279.95999999999998"/>
    <n v="9"/>
    <n v="0"/>
    <n v="69.989999999999995"/>
    <n v="5"/>
    <x v="7"/>
    <n v="4"/>
    <x v="7"/>
  </r>
  <r>
    <n v="5817"/>
    <s v="CA-2015-124730"/>
    <d v="2015-11-26T00:00:00"/>
    <d v="2015-11-26T00:00:00"/>
    <s v="Same Day"/>
    <s v="LS-17245"/>
    <s v="Lynn Smith"/>
    <s v="Consumer"/>
    <s v="United States"/>
    <s v="Utica"/>
    <s v="New York"/>
    <n v="13501"/>
    <x v="3"/>
    <s v="OFF-BI-10001078"/>
    <x v="1"/>
    <s v="Binders"/>
    <s v="Acco PRESSTEX Data Binder with Storage Hooks, Dark Blue, 14 7/8&quot; X 11&quot;"/>
    <n v="12.912000000000001"/>
    <n v="8"/>
    <n v="0.3"/>
    <n v="-3.62"/>
    <n v="5"/>
    <x v="7"/>
    <n v="4"/>
    <x v="7"/>
  </r>
  <r>
    <n v="5818"/>
    <s v="CA-2015-124730"/>
    <d v="2015-11-26T00:00:00"/>
    <d v="2015-11-26T00:00:00"/>
    <s v="Same Day"/>
    <s v="LS-17245"/>
    <s v="Lynn Smith"/>
    <s v="Consumer"/>
    <s v="United States"/>
    <s v="Utica"/>
    <s v="New York"/>
    <n v="13501"/>
    <x v="3"/>
    <s v="OFF-BI-10001031"/>
    <x v="1"/>
    <s v="Binders"/>
    <s v="Pressboard Data Binders by Wilson Jones"/>
    <n v="17.088000000000001"/>
    <n v="8"/>
    <n v="0.3"/>
    <n v="-1.71"/>
    <n v="5"/>
    <x v="7"/>
    <n v="4"/>
    <x v="7"/>
  </r>
  <r>
    <n v="5819"/>
    <s v="CA-2015-124730"/>
    <d v="2015-11-26T00:00:00"/>
    <d v="2015-11-26T00:00:00"/>
    <s v="Same Day"/>
    <s v="LS-17245"/>
    <s v="Lynn Smith"/>
    <s v="Consumer"/>
    <s v="United States"/>
    <s v="Utica"/>
    <s v="New York"/>
    <n v="13501"/>
    <x v="3"/>
    <s v="OFF-LA-10001158"/>
    <x v="1"/>
    <s v="Labels"/>
    <s v="Avery Address/Shipping Labels for Typewriters, 4&quot; x 2&quot;"/>
    <n v="93.15"/>
    <n v="8"/>
    <n v="0.1"/>
    <n v="13.04"/>
    <n v="5"/>
    <x v="7"/>
    <n v="4"/>
    <x v="7"/>
  </r>
  <r>
    <n v="5820"/>
    <s v="CA-2015-124730"/>
    <d v="2015-11-26T00:00:00"/>
    <d v="2015-11-26T00:00:00"/>
    <s v="Same Day"/>
    <s v="LS-17245"/>
    <s v="Lynn Smith"/>
    <s v="Consumer"/>
    <s v="United States"/>
    <s v="Utica"/>
    <s v="New York"/>
    <n v="13501"/>
    <x v="3"/>
    <s v="OFF-LA-10001613"/>
    <x v="1"/>
    <s v="Labels"/>
    <s v="Avery File Folder Labels"/>
    <n v="11.52"/>
    <n v="4"/>
    <n v="0"/>
    <n v="3.34"/>
    <n v="5"/>
    <x v="7"/>
    <n v="4"/>
    <x v="7"/>
  </r>
  <r>
    <n v="5821"/>
    <s v="CA-2018-117632"/>
    <d v="2018-05-12T00:00:00"/>
    <d v="2018-05-18T00:00:00"/>
    <s v="Standard Class"/>
    <s v="CS-12175"/>
    <s v="Charles Sheldon"/>
    <s v="Corporate"/>
    <s v="United States"/>
    <s v="San Francisco"/>
    <s v="California"/>
    <n v="94122"/>
    <x v="1"/>
    <s v="OFF-SU-10000157"/>
    <x v="1"/>
    <s v="Supplies"/>
    <s v="Compact Automatic Electric Letter Opener"/>
    <n v="238.62"/>
    <n v="8"/>
    <n v="0"/>
    <n v="50.11"/>
    <n v="4"/>
    <x v="24"/>
    <n v="2"/>
    <x v="24"/>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n v="7.77"/>
    <n v="10"/>
    <n v="0"/>
    <n v="1.71"/>
    <n v="4"/>
    <x v="24"/>
    <n v="2"/>
    <x v="24"/>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n v="285.48"/>
    <n v="7"/>
    <n v="0.3"/>
    <n v="-54.24"/>
    <n v="4"/>
    <x v="24"/>
    <n v="2"/>
    <x v="24"/>
  </r>
  <r>
    <n v="5824"/>
    <s v="CA-2018-117632"/>
    <d v="2018-05-12T00:00:00"/>
    <d v="2018-05-18T00:00:00"/>
    <s v="Standard Class"/>
    <s v="CS-12175"/>
    <s v="Charles Sheldon"/>
    <s v="Corporate"/>
    <s v="United States"/>
    <s v="San Francisco"/>
    <s v="California"/>
    <n v="94122"/>
    <x v="1"/>
    <s v="OFF-BI-10001900"/>
    <x v="1"/>
    <s v="Binders"/>
    <s v="DXL Angle-View Binders with Locking Rings, Black"/>
    <n v="19.167999999999999"/>
    <n v="10"/>
    <n v="0.1"/>
    <n v="5.56"/>
    <n v="4"/>
    <x v="24"/>
    <n v="2"/>
    <x v="24"/>
  </r>
  <r>
    <n v="5825"/>
    <s v="CA-2015-115056"/>
    <d v="2015-05-02T00:00:00"/>
    <d v="2015-05-02T00:00:00"/>
    <s v="Same Day"/>
    <s v="AR-10510"/>
    <s v="Andrew Roberts"/>
    <s v="Consumer"/>
    <s v="United States"/>
    <s v="Columbus"/>
    <s v="Ohio"/>
    <n v="43229"/>
    <x v="3"/>
    <s v="OFF-AP-10003971"/>
    <x v="1"/>
    <s v="Appliances"/>
    <s v="Belkin 6 Outlet Metallic Surge Strip"/>
    <n v="26.135999999999999"/>
    <n v="7"/>
    <n v="0"/>
    <n v="7.06"/>
    <n v="1"/>
    <x v="8"/>
    <n v="2"/>
    <x v="8"/>
  </r>
  <r>
    <n v="5826"/>
    <s v="CA-2018-161067"/>
    <d v="2018-09-03T00:00:00"/>
    <d v="2018-09-06T00:00:00"/>
    <s v="Second Class"/>
    <s v="KB-16405"/>
    <s v="Katrina Bavinger"/>
    <s v="Home Office"/>
    <s v="United States"/>
    <s v="New York City"/>
    <s v="New York"/>
    <n v="10035"/>
    <x v="3"/>
    <s v="OFF-PA-10000418"/>
    <x v="1"/>
    <s v="Paper"/>
    <s v="Xerox 189"/>
    <n v="419.4"/>
    <n v="6"/>
    <n v="0"/>
    <n v="50.33"/>
    <n v="4"/>
    <x v="15"/>
    <n v="3"/>
    <x v="15"/>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n v="90.801000000000002"/>
    <n v="3"/>
    <n v="0.1"/>
    <n v="18.16"/>
    <n v="4"/>
    <x v="15"/>
    <n v="3"/>
    <x v="15"/>
  </r>
  <r>
    <n v="5828"/>
    <s v="CA-2018-161067"/>
    <d v="2018-09-03T00:00:00"/>
    <d v="2018-09-06T00:00:00"/>
    <s v="Second Class"/>
    <s v="KB-16405"/>
    <s v="Katrina Bavinger"/>
    <s v="Home Office"/>
    <s v="United States"/>
    <s v="New York City"/>
    <s v="New York"/>
    <n v="10035"/>
    <x v="3"/>
    <s v="FUR-CH-10004860"/>
    <x v="0"/>
    <s v="Chairs"/>
    <s v="Global Low Back Tilter Chair"/>
    <n v="181.76400000000001"/>
    <n v="4"/>
    <n v="0.1"/>
    <n v="23.63"/>
    <n v="4"/>
    <x v="15"/>
    <n v="3"/>
    <x v="15"/>
  </r>
  <r>
    <n v="5829"/>
    <s v="CA-2018-161067"/>
    <d v="2018-09-03T00:00:00"/>
    <d v="2018-09-06T00:00:00"/>
    <s v="Second Class"/>
    <s v="KB-16405"/>
    <s v="Katrina Bavinger"/>
    <s v="Home Office"/>
    <s v="United States"/>
    <s v="New York City"/>
    <s v="New York"/>
    <n v="10035"/>
    <x v="3"/>
    <s v="OFF-AR-10003251"/>
    <x v="1"/>
    <s v="Art"/>
    <s v="Prang Drawing Pencil Set"/>
    <n v="5.56"/>
    <n v="9"/>
    <n v="0"/>
    <n v="1.83"/>
    <n v="4"/>
    <x v="15"/>
    <n v="3"/>
    <x v="15"/>
  </r>
  <r>
    <n v="5830"/>
    <s v="CA-2017-122063"/>
    <d v="2017-12-03T00:00:00"/>
    <d v="2017-12-07T00:00:00"/>
    <s v="Standard Class"/>
    <s v="MM-17920"/>
    <s v="Michael Moore"/>
    <s v="Consumer"/>
    <s v="United States"/>
    <s v="Richmond"/>
    <s v="Indiana"/>
    <n v="47374"/>
    <x v="2"/>
    <s v="FUR-TA-10004575"/>
    <x v="0"/>
    <s v="Tables"/>
    <s v="Hon 5100 Series Wood Tables"/>
    <n v="581.96"/>
    <n v="5"/>
    <n v="0"/>
    <n v="52.38"/>
    <n v="2"/>
    <x v="5"/>
    <n v="4"/>
    <x v="5"/>
  </r>
  <r>
    <n v="5831"/>
    <s v="CA-2017-122063"/>
    <d v="2017-12-03T00:00:00"/>
    <d v="2017-12-07T00:00:00"/>
    <s v="Standard Class"/>
    <s v="MM-17920"/>
    <s v="Michael Moore"/>
    <s v="Consumer"/>
    <s v="United States"/>
    <s v="Richmond"/>
    <s v="Indiana"/>
    <n v="47374"/>
    <x v="2"/>
    <s v="FUR-CH-10004754"/>
    <x v="0"/>
    <s v="Chairs"/>
    <s v="Global Stack Chair with Arms, Black"/>
    <n v="29.98"/>
    <n v="8"/>
    <n v="0.1"/>
    <n v="8.69"/>
    <n v="2"/>
    <x v="5"/>
    <n v="4"/>
    <x v="5"/>
  </r>
  <r>
    <n v="5832"/>
    <s v="CA-2016-111206"/>
    <d v="2016-07-18T00:00:00"/>
    <d v="2016-07-22T00:00:00"/>
    <s v="Standard Class"/>
    <s v="RF-19735"/>
    <s v="Roland Fjeld"/>
    <s v="Consumer"/>
    <s v="United States"/>
    <s v="San Diego"/>
    <s v="California"/>
    <n v="92105"/>
    <x v="1"/>
    <s v="TEC-AC-10003095"/>
    <x v="2"/>
    <s v="Accessories"/>
    <s v="Logitech G35 7.1-Channel Surround Sound Headset"/>
    <n v="519.96"/>
    <n v="3"/>
    <n v="0.2"/>
    <n v="145.59"/>
    <n v="1"/>
    <x v="38"/>
    <n v="3"/>
    <x v="38"/>
  </r>
  <r>
    <n v="5833"/>
    <s v="CA-2017-142895"/>
    <d v="2017-07-21T00:00:00"/>
    <d v="2017-07-26T00:00:00"/>
    <s v="Standard Class"/>
    <s v="BP-11290"/>
    <s v="Beth Paige"/>
    <s v="Consumer"/>
    <s v="United States"/>
    <s v="Concord"/>
    <s v="North Carolina"/>
    <n v="28027"/>
    <x v="0"/>
    <s v="OFF-LA-10000262"/>
    <x v="1"/>
    <s v="Labels"/>
    <s v="Avery 494"/>
    <n v="6.2640000000000002"/>
    <n v="10"/>
    <n v="0.1"/>
    <n v="1.5"/>
    <n v="2"/>
    <x v="16"/>
    <n v="3"/>
    <x v="16"/>
  </r>
  <r>
    <n v="5834"/>
    <s v="CA-2017-142895"/>
    <d v="2017-07-21T00:00:00"/>
    <d v="2017-07-26T00:00:00"/>
    <s v="Standard Class"/>
    <s v="BP-11290"/>
    <s v="Beth Paige"/>
    <s v="Consumer"/>
    <s v="United States"/>
    <s v="Concord"/>
    <s v="North Carolina"/>
    <n v="28027"/>
    <x v="0"/>
    <s v="FUR-CH-10002961"/>
    <x v="0"/>
    <s v="Chairs"/>
    <s v="Leather Task Chair, Black"/>
    <n v="363.92"/>
    <n v="7"/>
    <n v="0.1"/>
    <n v="105.54"/>
    <n v="2"/>
    <x v="16"/>
    <n v="3"/>
    <x v="16"/>
  </r>
  <r>
    <n v="5835"/>
    <s v="CA-2016-101868"/>
    <d v="2016-06-09T00:00:00"/>
    <d v="2016-06-16T00:00:00"/>
    <s v="Standard Class"/>
    <s v="MJ-17740"/>
    <s v="Max Jones"/>
    <s v="Consumer"/>
    <s v="United States"/>
    <s v="Miami"/>
    <s v="Florida"/>
    <n v="33178"/>
    <x v="0"/>
    <s v="OFF-BI-10003876"/>
    <x v="1"/>
    <s v="Binders"/>
    <s v="Green Canvas Binder for 8-1/2&quot; x 14&quot; Sheets"/>
    <n v="64.2"/>
    <n v="10"/>
    <n v="0"/>
    <n v="21.19"/>
    <n v="3"/>
    <x v="40"/>
    <n v="2"/>
    <x v="40"/>
  </r>
  <r>
    <n v="5836"/>
    <s v="CA-2016-101868"/>
    <d v="2016-06-09T00:00:00"/>
    <d v="2016-06-16T00:00:00"/>
    <s v="Standard Class"/>
    <s v="MJ-17740"/>
    <s v="Max Jones"/>
    <s v="Consumer"/>
    <s v="United States"/>
    <s v="Miami"/>
    <s v="Florida"/>
    <n v="33178"/>
    <x v="0"/>
    <s v="OFF-BI-10002133"/>
    <x v="1"/>
    <s v="Binders"/>
    <s v="Wilson Jones Elliptical Ring 3 1/2&quot; Capacity Binders, 800 sheets"/>
    <n v="38.520000000000003"/>
    <n v="8"/>
    <n v="0"/>
    <n v="11.94"/>
    <n v="3"/>
    <x v="40"/>
    <n v="2"/>
    <x v="40"/>
  </r>
  <r>
    <n v="5837"/>
    <s v="CA-2016-101868"/>
    <d v="2016-06-09T00:00:00"/>
    <d v="2016-06-16T00:00:00"/>
    <s v="Standard Class"/>
    <s v="MJ-17740"/>
    <s v="Max Jones"/>
    <s v="Consumer"/>
    <s v="United States"/>
    <s v="Miami"/>
    <s v="Florida"/>
    <n v="33178"/>
    <x v="0"/>
    <s v="TEC-AC-10004396"/>
    <x v="2"/>
    <s v="Accessories"/>
    <s v="Logitech Keyboard K120"/>
    <n v="72.599999999999994"/>
    <n v="8"/>
    <n v="0"/>
    <n v="11.62"/>
    <n v="3"/>
    <x v="40"/>
    <n v="2"/>
    <x v="40"/>
  </r>
  <r>
    <n v="5838"/>
    <s v="CA-2018-133207"/>
    <d v="2018-11-27T00:00:00"/>
    <d v="2018-12-03T00:00:00"/>
    <s v="Standard Class"/>
    <s v="DO-13645"/>
    <s v="Doug O'Connell"/>
    <s v="Consumer"/>
    <s v="United States"/>
    <s v="Los Angeles"/>
    <s v="California"/>
    <n v="90036"/>
    <x v="1"/>
    <s v="TEC-PH-10004100"/>
    <x v="2"/>
    <s v="Phones"/>
    <s v="Griffin GC17055 Auxiliary Audio Cable"/>
    <n v="57.567999999999998"/>
    <n v="7"/>
    <n v="0.2"/>
    <n v="19.57"/>
    <n v="1"/>
    <x v="23"/>
    <n v="4"/>
    <x v="23"/>
  </r>
  <r>
    <n v="5839"/>
    <s v="CA-2016-132948"/>
    <d v="2016-03-27T00:00:00"/>
    <d v="2016-04-03T00:00:00"/>
    <s v="Standard Class"/>
    <s v="MV-17485"/>
    <s v="Mark Van Huff"/>
    <s v="Consumer"/>
    <s v="United States"/>
    <s v="Seattle"/>
    <s v="Washington"/>
    <n v="98115"/>
    <x v="1"/>
    <s v="OFF-ST-10000636"/>
    <x v="1"/>
    <s v="Storage"/>
    <s v="Rogers Profile Extra Capacity Storage Tub"/>
    <n v="83.7"/>
    <n v="8"/>
    <n v="0.1"/>
    <n v="25.95"/>
    <n v="1"/>
    <x v="29"/>
    <n v="1"/>
    <x v="29"/>
  </r>
  <r>
    <n v="5840"/>
    <s v="CA-2016-134992"/>
    <d v="2016-09-22T00:00:00"/>
    <d v="2016-09-26T00:00:00"/>
    <s v="Second Class"/>
    <s v="MG-17875"/>
    <s v="Michael Grace"/>
    <s v="Home Office"/>
    <s v="United States"/>
    <s v="Arlington"/>
    <s v="Virginia"/>
    <n v="22204"/>
    <x v="0"/>
    <s v="OFF-PA-10001972"/>
    <x v="1"/>
    <s v="Paper"/>
    <s v="Xerox 214"/>
    <n v="32.4"/>
    <n v="4"/>
    <n v="0.2"/>
    <n v="7.78"/>
    <n v="2"/>
    <x v="11"/>
    <n v="3"/>
    <x v="11"/>
  </r>
  <r>
    <n v="5841"/>
    <s v="CA-2016-134992"/>
    <d v="2016-09-22T00:00:00"/>
    <d v="2016-09-26T00:00:00"/>
    <s v="Second Class"/>
    <s v="MG-17875"/>
    <s v="Michael Grace"/>
    <s v="Home Office"/>
    <s v="United States"/>
    <s v="Arlington"/>
    <s v="Virginia"/>
    <n v="22204"/>
    <x v="0"/>
    <s v="FUR-FU-10002554"/>
    <x v="0"/>
    <s v="Furnishings"/>
    <s v="Westinghouse Floor Lamp with Metal Mesh Shade, Black"/>
    <n v="47.98"/>
    <n v="9"/>
    <n v="0.1"/>
    <n v="10.56"/>
    <n v="2"/>
    <x v="11"/>
    <n v="3"/>
    <x v="11"/>
  </r>
  <r>
    <n v="5842"/>
    <s v="CA-2016-126725"/>
    <d v="2016-11-17T00:00:00"/>
    <d v="2016-11-21T00:00:00"/>
    <s v="Standard Class"/>
    <s v="BS-11665"/>
    <s v="Brian Stugart"/>
    <s v="Consumer"/>
    <s v="United States"/>
    <s v="San Diego"/>
    <s v="California"/>
    <n v="92105"/>
    <x v="1"/>
    <s v="TEC-PH-10003174"/>
    <x v="2"/>
    <s v="Phones"/>
    <s v="RCA ViSYS 25825 Wireless digital phone"/>
    <n v="415.96800000000002"/>
    <n v="4"/>
    <n v="0"/>
    <n v="128.94999999999999"/>
    <n v="7"/>
    <x v="6"/>
    <n v="4"/>
    <x v="6"/>
  </r>
  <r>
    <n v="5843"/>
    <s v="CA-2016-126725"/>
    <d v="2016-11-17T00:00:00"/>
    <d v="2016-11-21T00:00:00"/>
    <s v="Standard Class"/>
    <s v="BS-11665"/>
    <s v="Brian Stugart"/>
    <s v="Consumer"/>
    <s v="United States"/>
    <s v="San Diego"/>
    <s v="California"/>
    <n v="92105"/>
    <x v="1"/>
    <s v="OFF-ST-10001418"/>
    <x v="1"/>
    <s v="Storage"/>
    <s v="Carina Media Storage Towers in Natural &amp; Black"/>
    <n v="304.89999999999998"/>
    <n v="10"/>
    <n v="0"/>
    <n v="24.39"/>
    <n v="7"/>
    <x v="6"/>
    <n v="4"/>
    <x v="6"/>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n v="80.959999999999994"/>
    <n v="10"/>
    <n v="0"/>
    <n v="17.809999999999999"/>
    <n v="7"/>
    <x v="6"/>
    <n v="4"/>
    <x v="6"/>
  </r>
  <r>
    <n v="5845"/>
    <s v="CA-2016-126725"/>
    <d v="2016-11-17T00:00:00"/>
    <d v="2016-11-21T00:00:00"/>
    <s v="Standard Class"/>
    <s v="BS-11665"/>
    <s v="Brian Stugart"/>
    <s v="Consumer"/>
    <s v="United States"/>
    <s v="San Diego"/>
    <s v="California"/>
    <n v="92105"/>
    <x v="1"/>
    <s v="OFF-ST-10000129"/>
    <x v="1"/>
    <s v="Storage"/>
    <s v="Fellowes Recycled Storage Drawers"/>
    <n v="777.21"/>
    <n v="3"/>
    <n v="0"/>
    <n v="155.44"/>
    <n v="7"/>
    <x v="6"/>
    <n v="4"/>
    <x v="6"/>
  </r>
  <r>
    <n v="5846"/>
    <s v="CA-2016-126725"/>
    <d v="2016-11-17T00:00:00"/>
    <d v="2016-11-21T00:00:00"/>
    <s v="Standard Class"/>
    <s v="BS-11665"/>
    <s v="Brian Stugart"/>
    <s v="Consumer"/>
    <s v="United States"/>
    <s v="San Diego"/>
    <s v="California"/>
    <n v="92105"/>
    <x v="1"/>
    <s v="OFF-PA-10001639"/>
    <x v="1"/>
    <s v="Paper"/>
    <s v="Xerox 203"/>
    <n v="32.4"/>
    <n v="6"/>
    <n v="0.3"/>
    <n v="-3.89"/>
    <n v="7"/>
    <x v="6"/>
    <n v="4"/>
    <x v="6"/>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n v="225.56800000000001"/>
    <n v="7"/>
    <n v="0"/>
    <n v="67.67"/>
    <n v="7"/>
    <x v="6"/>
    <n v="4"/>
    <x v="6"/>
  </r>
  <r>
    <n v="5848"/>
    <s v="CA-2016-126725"/>
    <d v="2016-11-17T00:00:00"/>
    <d v="2016-11-21T00:00:00"/>
    <s v="Standard Class"/>
    <s v="BS-11665"/>
    <s v="Brian Stugart"/>
    <s v="Consumer"/>
    <s v="United States"/>
    <s v="San Diego"/>
    <s v="California"/>
    <n v="92105"/>
    <x v="1"/>
    <s v="FUR-FU-10001591"/>
    <x v="0"/>
    <s v="Furnishings"/>
    <s v="Advantus Panel Wall Certificate Holder - 8.5x11"/>
    <n v="36.6"/>
    <n v="5"/>
    <n v="0"/>
    <n v="8.7799999999999994"/>
    <n v="7"/>
    <x v="6"/>
    <n v="4"/>
    <x v="6"/>
  </r>
  <r>
    <n v="5849"/>
    <s v="CA-2016-121783"/>
    <d v="2016-11-10T00:00:00"/>
    <d v="2016-11-14T00:00:00"/>
    <s v="Standard Class"/>
    <s v="PO-19180"/>
    <s v="Philisse Overcash"/>
    <s v="Home Office"/>
    <s v="United States"/>
    <s v="Roseville"/>
    <s v="Minnesota"/>
    <n v="55113"/>
    <x v="2"/>
    <s v="OFF-AP-10003849"/>
    <x v="1"/>
    <s v="Appliances"/>
    <s v="Hoover Shoulder Vac Commercial Portable Vacuum"/>
    <n v="715.64"/>
    <n v="9"/>
    <n v="0.3"/>
    <n v="-207.54"/>
    <n v="5"/>
    <x v="6"/>
    <n v="4"/>
    <x v="6"/>
  </r>
  <r>
    <n v="5850"/>
    <s v="CA-2016-121783"/>
    <d v="2016-11-10T00:00:00"/>
    <d v="2016-11-14T00:00:00"/>
    <s v="Standard Class"/>
    <s v="PO-19180"/>
    <s v="Philisse Overcash"/>
    <s v="Home Office"/>
    <s v="United States"/>
    <s v="Roseville"/>
    <s v="Minnesota"/>
    <n v="55113"/>
    <x v="2"/>
    <s v="OFF-ST-10000078"/>
    <x v="1"/>
    <s v="Storage"/>
    <s v="Tennsco 6- and 18-Compartment Lockers"/>
    <n v="795.51"/>
    <n v="7"/>
    <n v="0.3"/>
    <n v="-246.61"/>
    <n v="5"/>
    <x v="6"/>
    <n v="4"/>
    <x v="6"/>
  </r>
  <r>
    <n v="5851"/>
    <s v="CA-2016-121783"/>
    <d v="2016-11-10T00:00:00"/>
    <d v="2016-11-14T00:00:00"/>
    <s v="Standard Class"/>
    <s v="PO-19180"/>
    <s v="Philisse Overcash"/>
    <s v="Home Office"/>
    <s v="United States"/>
    <s v="Roseville"/>
    <s v="Minnesota"/>
    <n v="55113"/>
    <x v="2"/>
    <s v="TEC-CO-10001571"/>
    <x v="2"/>
    <s v="Copiers"/>
    <s v="Sharp 1540cs Digital Laser Copier"/>
    <n v="549.99"/>
    <n v="5"/>
    <n v="0.2"/>
    <n v="60.5"/>
    <n v="5"/>
    <x v="6"/>
    <n v="4"/>
    <x v="6"/>
  </r>
  <r>
    <n v="5852"/>
    <s v="CA-2016-121783"/>
    <d v="2016-11-10T00:00:00"/>
    <d v="2016-11-14T00:00:00"/>
    <s v="Standard Class"/>
    <s v="PO-19180"/>
    <s v="Philisse Overcash"/>
    <s v="Home Office"/>
    <s v="United States"/>
    <s v="Roseville"/>
    <s v="Minnesota"/>
    <n v="55113"/>
    <x v="2"/>
    <s v="OFF-BI-10001658"/>
    <x v="1"/>
    <s v="Binders"/>
    <s v="GBC Standard Therm-A-Bind Covers"/>
    <n v="74.760000000000005"/>
    <n v="8"/>
    <n v="0"/>
    <n v="4.49"/>
    <n v="5"/>
    <x v="6"/>
    <n v="4"/>
    <x v="6"/>
  </r>
  <r>
    <n v="5853"/>
    <s v="CA-2016-121783"/>
    <d v="2016-11-10T00:00:00"/>
    <d v="2016-11-14T00:00:00"/>
    <s v="Standard Class"/>
    <s v="PO-19180"/>
    <s v="Philisse Overcash"/>
    <s v="Home Office"/>
    <s v="United States"/>
    <s v="Roseville"/>
    <s v="Minnesota"/>
    <n v="55113"/>
    <x v="2"/>
    <s v="FUR-FU-10004351"/>
    <x v="0"/>
    <s v="Furnishings"/>
    <s v="Staple-based wall hangings"/>
    <n v="29.22"/>
    <n v="3"/>
    <n v="0.3"/>
    <n v="-5.84"/>
    <n v="5"/>
    <x v="6"/>
    <n v="4"/>
    <x v="6"/>
  </r>
  <r>
    <n v="5854"/>
    <s v="US-2015-138835"/>
    <d v="2015-09-10T00:00:00"/>
    <d v="2015-09-14T00:00:00"/>
    <s v="Standard Class"/>
    <s v="DA-13450"/>
    <s v="Dianna Arnett"/>
    <s v="Home Office"/>
    <s v="United States"/>
    <s v="Virginia Beach"/>
    <s v="Virginia"/>
    <n v="23464"/>
    <x v="0"/>
    <s v="OFF-BI-10003314"/>
    <x v="1"/>
    <s v="Binders"/>
    <s v="Tuff Stuff Recycled Round Ring Binders"/>
    <n v="9.64"/>
    <n v="4"/>
    <n v="0.1"/>
    <n v="1.64"/>
    <n v="1"/>
    <x v="30"/>
    <n v="3"/>
    <x v="30"/>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n v="33.488"/>
    <n v="8"/>
    <n v="0"/>
    <n v="5.69"/>
    <n v="4"/>
    <x v="37"/>
    <n v="3"/>
    <x v="37"/>
  </r>
  <r>
    <n v="5856"/>
    <s v="CA-2016-112214"/>
    <d v="2016-08-05T00:00:00"/>
    <d v="2016-08-11T00:00:00"/>
    <s v="Standard Class"/>
    <s v="AH-10690"/>
    <s v="Anna HÃ¤berlin"/>
    <s v="Corporate"/>
    <s v="United States"/>
    <s v="Dallas"/>
    <s v="Texas"/>
    <n v="75220"/>
    <x v="2"/>
    <s v="OFF-SU-10003567"/>
    <x v="1"/>
    <s v="Supplies"/>
    <s v="Stiletto Hand Letter Openers"/>
    <n v="23.04"/>
    <n v="6"/>
    <n v="0.1"/>
    <n v="8.06"/>
    <n v="4"/>
    <x v="37"/>
    <n v="3"/>
    <x v="37"/>
  </r>
  <r>
    <n v="5857"/>
    <s v="CA-2016-112214"/>
    <d v="2016-08-05T00:00:00"/>
    <d v="2016-08-11T00:00:00"/>
    <s v="Standard Class"/>
    <s v="AH-10690"/>
    <s v="Anna HÃ¤berlin"/>
    <s v="Corporate"/>
    <s v="United States"/>
    <s v="Dallas"/>
    <s v="Texas"/>
    <n v="75220"/>
    <x v="2"/>
    <s v="OFF-BI-10002982"/>
    <x v="1"/>
    <s v="Binders"/>
    <s v="Avery Self-Adhesive Photo Pockets for Polaroid Photos"/>
    <n v="1.3620000000000001"/>
    <n v="8"/>
    <n v="0.1"/>
    <n v="0.18"/>
    <n v="4"/>
    <x v="37"/>
    <n v="3"/>
    <x v="37"/>
  </r>
  <r>
    <n v="5858"/>
    <s v="CA-2016-112214"/>
    <d v="2016-08-05T00:00:00"/>
    <d v="2016-08-11T00:00:00"/>
    <s v="Standard Class"/>
    <s v="AH-10690"/>
    <s v="Anna HÃ¤berlin"/>
    <s v="Corporate"/>
    <s v="United States"/>
    <s v="Dallas"/>
    <s v="Texas"/>
    <n v="75220"/>
    <x v="2"/>
    <s v="FUR-FU-10002364"/>
    <x v="0"/>
    <s v="Furnishings"/>
    <s v="Eldon Expressions Wood Desk Accessories, Oak"/>
    <n v="14.76"/>
    <n v="8"/>
    <n v="0.3"/>
    <n v="-0.89"/>
    <n v="4"/>
    <x v="37"/>
    <n v="3"/>
    <x v="37"/>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n v="239.666"/>
    <n v="1"/>
    <n v="0"/>
    <n v="81.489999999999995"/>
    <n v="1"/>
    <x v="15"/>
    <n v="3"/>
    <x v="15"/>
  </r>
  <r>
    <n v="5860"/>
    <s v="CA-2016-108119"/>
    <d v="2016-11-01T00:00:00"/>
    <d v="2016-11-08T00:00:00"/>
    <s v="Standard Class"/>
    <s v="MS-17530"/>
    <s v="MaryBeth Skach"/>
    <s v="Consumer"/>
    <s v="United States"/>
    <s v="Conway"/>
    <s v="Arkansas"/>
    <n v="72032"/>
    <x v="0"/>
    <s v="FUR-TA-10002530"/>
    <x v="0"/>
    <s v="Tables"/>
    <s v="Iceberg OfficeWorks 42&quot; Round Tables"/>
    <n v="301.95999999999998"/>
    <n v="6"/>
    <n v="0"/>
    <n v="27.18"/>
    <n v="1"/>
    <x v="6"/>
    <n v="4"/>
    <x v="6"/>
  </r>
  <r>
    <n v="5861"/>
    <s v="CA-2016-157434"/>
    <d v="2016-04-29T00:00:00"/>
    <d v="2016-05-04T00:00:00"/>
    <s v="Second Class"/>
    <s v="JK-15640"/>
    <s v="Jim Kriz"/>
    <s v="Home Office"/>
    <s v="United States"/>
    <s v="Philadelphia"/>
    <s v="Pennsylvania"/>
    <n v="19120"/>
    <x v="3"/>
    <s v="OFF-PA-10001526"/>
    <x v="1"/>
    <s v="Paper"/>
    <s v="Xerox 1949"/>
    <n v="7.968"/>
    <n v="5"/>
    <n v="0.3"/>
    <n v="-0.96"/>
    <n v="1"/>
    <x v="19"/>
    <n v="2"/>
    <x v="19"/>
  </r>
  <r>
    <n v="5862"/>
    <s v="CA-2017-101525"/>
    <d v="2017-05-01T00:00:00"/>
    <d v="2017-05-04T00:00:00"/>
    <s v="Second Class"/>
    <s v="CM-12235"/>
    <s v="Chris McAfee"/>
    <s v="Consumer"/>
    <s v="United States"/>
    <s v="Little Rock"/>
    <s v="Arkansas"/>
    <n v="72209"/>
    <x v="0"/>
    <s v="OFF-PA-10001497"/>
    <x v="1"/>
    <s v="Paper"/>
    <s v="Xerox 1914"/>
    <n v="109.92"/>
    <n v="4"/>
    <n v="0.1"/>
    <n v="28.58"/>
    <n v="3"/>
    <x v="35"/>
    <n v="2"/>
    <x v="35"/>
  </r>
  <r>
    <n v="5863"/>
    <s v="CA-2017-101525"/>
    <d v="2017-05-01T00:00:00"/>
    <d v="2017-05-04T00:00:00"/>
    <s v="Second Class"/>
    <s v="CM-12235"/>
    <s v="Chris McAfee"/>
    <s v="Consumer"/>
    <s v="United States"/>
    <s v="Little Rock"/>
    <s v="Arkansas"/>
    <n v="72209"/>
    <x v="0"/>
    <s v="OFF-PA-10003936"/>
    <x v="1"/>
    <s v="Paper"/>
    <s v="Xerox 1994"/>
    <n v="19.440000000000001"/>
    <n v="1"/>
    <n v="0.2"/>
    <n v="3.89"/>
    <n v="3"/>
    <x v="35"/>
    <n v="2"/>
    <x v="35"/>
  </r>
  <r>
    <n v="5864"/>
    <s v="CA-2017-101525"/>
    <d v="2017-05-01T00:00:00"/>
    <d v="2017-05-04T00:00:00"/>
    <s v="Second Class"/>
    <s v="CM-12235"/>
    <s v="Chris McAfee"/>
    <s v="Consumer"/>
    <s v="United States"/>
    <s v="Little Rock"/>
    <s v="Arkansas"/>
    <n v="72209"/>
    <x v="0"/>
    <s v="OFF-AR-10000716"/>
    <x v="1"/>
    <s v="Art"/>
    <s v="DIXON Ticonderoga Erasable Checking Pencils"/>
    <n v="11.16"/>
    <n v="3"/>
    <n v="0.2"/>
    <n v="3.01"/>
    <n v="3"/>
    <x v="35"/>
    <n v="2"/>
    <x v="35"/>
  </r>
  <r>
    <n v="5865"/>
    <s v="US-2015-117968"/>
    <d v="2015-08-05T00:00:00"/>
    <d v="2015-08-07T00:00:00"/>
    <s v="Second Class"/>
    <s v="RS-19420"/>
    <s v="Ricardo Sperren"/>
    <s v="Corporate"/>
    <s v="United States"/>
    <s v="Meriden"/>
    <s v="Connecticut"/>
    <n v="6450"/>
    <x v="3"/>
    <s v="OFF-AP-10002765"/>
    <x v="1"/>
    <s v="Appliances"/>
    <s v="Fellowes Advanced Computer Series Surge Protectors"/>
    <n v="79.47"/>
    <n v="7"/>
    <n v="0.3"/>
    <n v="-13.51"/>
    <n v="3"/>
    <x v="9"/>
    <n v="3"/>
    <x v="9"/>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n v="4.5599999999999996"/>
    <n v="3"/>
    <n v="0"/>
    <n v="1"/>
    <n v="3"/>
    <x v="9"/>
    <n v="3"/>
    <x v="9"/>
  </r>
  <r>
    <n v="5867"/>
    <s v="US-2015-117968"/>
    <d v="2015-08-05T00:00:00"/>
    <d v="2015-08-07T00:00:00"/>
    <s v="Second Class"/>
    <s v="RS-19420"/>
    <s v="Ricardo Sperren"/>
    <s v="Corporate"/>
    <s v="United States"/>
    <s v="Meriden"/>
    <s v="Connecticut"/>
    <n v="6450"/>
    <x v="3"/>
    <s v="FUR-CH-10002335"/>
    <x v="0"/>
    <s v="Chairs"/>
    <s v="Hon GuestStacker Chair"/>
    <n v="1133.3499999999999"/>
    <n v="8"/>
    <n v="0.3"/>
    <n v="-283.33999999999997"/>
    <n v="3"/>
    <x v="9"/>
    <n v="3"/>
    <x v="9"/>
  </r>
  <r>
    <n v="5868"/>
    <s v="CA-2017-158211"/>
    <d v="2017-01-04T00:00:00"/>
    <d v="2017-01-08T00:00:00"/>
    <s v="Standard Class"/>
    <s v="BP-11185"/>
    <s v="Ben Peterman"/>
    <s v="Corporate"/>
    <s v="United States"/>
    <s v="Philadelphia"/>
    <s v="Pennsylvania"/>
    <n v="19143"/>
    <x v="3"/>
    <s v="OFF-AR-10004078"/>
    <x v="1"/>
    <s v="Art"/>
    <s v="Newell 312"/>
    <n v="4.6719999999999997"/>
    <n v="5"/>
    <n v="0"/>
    <n v="0.28000000000000003"/>
    <n v="2"/>
    <x v="12"/>
    <n v="1"/>
    <x v="12"/>
  </r>
  <r>
    <n v="5869"/>
    <s v="CA-2017-158211"/>
    <d v="2017-01-04T00:00:00"/>
    <d v="2017-01-08T00:00:00"/>
    <s v="Standard Class"/>
    <s v="BP-11185"/>
    <s v="Ben Peterman"/>
    <s v="Corporate"/>
    <s v="United States"/>
    <s v="Philadelphia"/>
    <s v="Pennsylvania"/>
    <n v="19143"/>
    <x v="3"/>
    <s v="OFF-BI-10002026"/>
    <x v="1"/>
    <s v="Binders"/>
    <s v="Avery Arch Ring Binders"/>
    <n v="104.58"/>
    <n v="9"/>
    <n v="0.1"/>
    <n v="12.55"/>
    <n v="2"/>
    <x v="12"/>
    <n v="1"/>
    <x v="12"/>
  </r>
  <r>
    <n v="5870"/>
    <s v="CA-2017-152247"/>
    <d v="2017-11-07T00:00:00"/>
    <d v="2017-11-12T00:00:00"/>
    <s v="Standard Class"/>
    <s v="MA-17995"/>
    <s v="Michelle Arnett"/>
    <s v="Home Office"/>
    <s v="United States"/>
    <s v="Cheyenne"/>
    <s v="Wyoming"/>
    <n v="82001"/>
    <x v="1"/>
    <s v="FUR-CH-10001215"/>
    <x v="0"/>
    <s v="Chairs"/>
    <s v="Global Troy Executive Leather Low-Back Tilter"/>
    <n v="1603.136"/>
    <n v="2"/>
    <n v="0.2"/>
    <n v="384.75"/>
    <n v="1"/>
    <x v="0"/>
    <n v="4"/>
    <x v="0"/>
  </r>
  <r>
    <n v="5871"/>
    <s v="CA-2017-128223"/>
    <d v="2017-06-14T00:00:00"/>
    <d v="2017-06-14T00:00:00"/>
    <s v="Same Day"/>
    <s v="EB-13705"/>
    <s v="Ed Braxton"/>
    <s v="Corporate"/>
    <s v="United States"/>
    <s v="Anaheim"/>
    <s v="California"/>
    <n v="92804"/>
    <x v="1"/>
    <s v="FUR-TA-10001771"/>
    <x v="0"/>
    <s v="Tables"/>
    <s v="Bush Cubix Conference Tables, Fully Assembled"/>
    <n v="1293.4880000000001"/>
    <n v="6"/>
    <n v="0"/>
    <n v="323.37"/>
    <n v="1"/>
    <x v="1"/>
    <n v="2"/>
    <x v="1"/>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n v="127.95"/>
    <n v="3"/>
    <n v="0"/>
    <n v="7.68"/>
    <n v="1"/>
    <x v="21"/>
    <n v="3"/>
    <x v="21"/>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n v="59.76"/>
    <n v="2"/>
    <n v="0.3"/>
    <n v="-5.98"/>
    <n v="1"/>
    <x v="42"/>
    <n v="1"/>
    <x v="42"/>
  </r>
  <r>
    <n v="5874"/>
    <s v="CA-2018-133095"/>
    <d v="2018-06-04T00:00:00"/>
    <d v="2018-06-04T00:00:00"/>
    <s v="Same Day"/>
    <s v="EH-14005"/>
    <s v="Erica Hernandez"/>
    <s v="Home Office"/>
    <s v="United States"/>
    <s v="Jonesboro"/>
    <s v="Arkansas"/>
    <n v="72401"/>
    <x v="0"/>
    <s v="OFF-BI-10002353"/>
    <x v="1"/>
    <s v="Binders"/>
    <s v="GBC VeloBind Cover Sets"/>
    <n v="108.08"/>
    <n v="10"/>
    <n v="0"/>
    <n v="8.65"/>
    <n v="2"/>
    <x v="27"/>
    <n v="2"/>
    <x v="27"/>
  </r>
  <r>
    <n v="5875"/>
    <s v="CA-2018-133095"/>
    <d v="2018-06-04T00:00:00"/>
    <d v="2018-06-04T00:00:00"/>
    <s v="Same Day"/>
    <s v="EH-14005"/>
    <s v="Erica Hernandez"/>
    <s v="Home Office"/>
    <s v="United States"/>
    <s v="Jonesboro"/>
    <s v="Arkansas"/>
    <n v="72401"/>
    <x v="0"/>
    <s v="OFF-BI-10004141"/>
    <x v="1"/>
    <s v="Binders"/>
    <s v="Insertable Tab Indexes For Data Binders"/>
    <n v="9.5399999999999991"/>
    <n v="8"/>
    <n v="0.1"/>
    <n v="3.15"/>
    <n v="2"/>
    <x v="27"/>
    <n v="2"/>
    <x v="27"/>
  </r>
  <r>
    <n v="5876"/>
    <s v="CA-2016-130554"/>
    <d v="2016-04-07T00:00:00"/>
    <d v="2016-04-09T00:00:00"/>
    <s v="First Class"/>
    <s v="FM-14290"/>
    <s v="Frank Merwin"/>
    <s v="Home Office"/>
    <s v="United States"/>
    <s v="Philadelphia"/>
    <s v="Pennsylvania"/>
    <n v="19140"/>
    <x v="3"/>
    <s v="OFF-AR-10001954"/>
    <x v="1"/>
    <s v="Art"/>
    <s v="Newell 331"/>
    <n v="11.736000000000001"/>
    <n v="3"/>
    <n v="0"/>
    <n v="3.52"/>
    <n v="1"/>
    <x v="19"/>
    <n v="2"/>
    <x v="19"/>
  </r>
  <r>
    <n v="5877"/>
    <s v="CA-2015-152443"/>
    <d v="2015-05-21T00:00:00"/>
    <d v="2015-05-26T00:00:00"/>
    <s v="Standard Class"/>
    <s v="FG-14260"/>
    <s v="Frank Gastineau"/>
    <s v="Home Office"/>
    <s v="United States"/>
    <s v="Lawrence"/>
    <s v="Massachusetts"/>
    <n v="1841"/>
    <x v="3"/>
    <s v="OFF-BI-10001071"/>
    <x v="1"/>
    <s v="Binders"/>
    <s v="GBC ProClick Punch Binding System"/>
    <n v="447.86"/>
    <n v="8"/>
    <n v="0.1"/>
    <n v="134.36000000000001"/>
    <n v="3"/>
    <x v="8"/>
    <n v="2"/>
    <x v="8"/>
  </r>
  <r>
    <n v="5878"/>
    <s v="CA-2015-152443"/>
    <d v="2015-05-21T00:00:00"/>
    <d v="2015-05-26T00:00:00"/>
    <s v="Standard Class"/>
    <s v="FG-14260"/>
    <s v="Frank Gastineau"/>
    <s v="Home Office"/>
    <s v="United States"/>
    <s v="Lawrence"/>
    <s v="Massachusetts"/>
    <n v="1841"/>
    <x v="3"/>
    <s v="OFF-PA-10003022"/>
    <x v="1"/>
    <s v="Paper"/>
    <s v="Xerox 1992"/>
    <n v="17.940000000000001"/>
    <n v="3"/>
    <n v="0"/>
    <n v="3.05"/>
    <n v="3"/>
    <x v="8"/>
    <n v="2"/>
    <x v="8"/>
  </r>
  <r>
    <n v="5879"/>
    <s v="CA-2015-152443"/>
    <d v="2015-05-21T00:00:00"/>
    <d v="2015-05-26T00:00:00"/>
    <s v="Standard Class"/>
    <s v="FG-14260"/>
    <s v="Frank Gastineau"/>
    <s v="Home Office"/>
    <s v="United States"/>
    <s v="Lawrence"/>
    <s v="Massachusetts"/>
    <n v="1841"/>
    <x v="3"/>
    <s v="OFF-AP-10001293"/>
    <x v="1"/>
    <s v="Appliances"/>
    <s v="Belkin 8 Outlet Surge Protector"/>
    <n v="245.88"/>
    <n v="7"/>
    <n v="0.1"/>
    <n v="27.05"/>
    <n v="3"/>
    <x v="8"/>
    <n v="2"/>
    <x v="8"/>
  </r>
  <r>
    <n v="5880"/>
    <s v="CA-2017-133319"/>
    <d v="2017-09-05T00:00:00"/>
    <d v="2017-09-11T00:00:00"/>
    <s v="Standard Class"/>
    <s v="MV-17485"/>
    <s v="Mark Van Huff"/>
    <s v="Consumer"/>
    <s v="United States"/>
    <s v="New York City"/>
    <s v="New York"/>
    <n v="10011"/>
    <x v="3"/>
    <s v="OFF-PA-10001815"/>
    <x v="1"/>
    <s v="Paper"/>
    <s v="Xerox 1885"/>
    <n v="192.16"/>
    <n v="9"/>
    <n v="0.1"/>
    <n v="30.75"/>
    <n v="1"/>
    <x v="21"/>
    <n v="3"/>
    <x v="21"/>
  </r>
  <r>
    <n v="5881"/>
    <s v="CA-2017-133935"/>
    <d v="2017-09-18T00:00:00"/>
    <d v="2017-09-22T00:00:00"/>
    <s v="Standard Class"/>
    <s v="JW-15220"/>
    <s v="Jane Waco"/>
    <s v="Corporate"/>
    <s v="United States"/>
    <s v="San Diego"/>
    <s v="California"/>
    <n v="92105"/>
    <x v="1"/>
    <s v="FUR-CH-10001215"/>
    <x v="0"/>
    <s v="Chairs"/>
    <s v="Global Troy Executive Leather Low-Back Tilter"/>
    <n v="801.56799999999998"/>
    <n v="6"/>
    <n v="0"/>
    <n v="168.33"/>
    <n v="3"/>
    <x v="21"/>
    <n v="3"/>
    <x v="21"/>
  </r>
  <r>
    <n v="5882"/>
    <s v="CA-2017-133935"/>
    <d v="2017-09-18T00:00:00"/>
    <d v="2017-09-22T00:00:00"/>
    <s v="Standard Class"/>
    <s v="JW-15220"/>
    <s v="Jane Waco"/>
    <s v="Corporate"/>
    <s v="United States"/>
    <s v="San Diego"/>
    <s v="California"/>
    <n v="92105"/>
    <x v="1"/>
    <s v="OFF-PA-10000100"/>
    <x v="1"/>
    <s v="Paper"/>
    <s v="Xerox 1945"/>
    <n v="368.91"/>
    <n v="4"/>
    <n v="0"/>
    <n v="114.36"/>
    <n v="3"/>
    <x v="21"/>
    <n v="3"/>
    <x v="21"/>
  </r>
  <r>
    <n v="5883"/>
    <s v="CA-2017-133935"/>
    <d v="2017-09-18T00:00:00"/>
    <d v="2017-09-22T00:00:00"/>
    <s v="Standard Class"/>
    <s v="JW-15220"/>
    <s v="Jane Waco"/>
    <s v="Corporate"/>
    <s v="United States"/>
    <s v="San Diego"/>
    <s v="California"/>
    <n v="92105"/>
    <x v="1"/>
    <s v="FUR-CH-10002880"/>
    <x v="0"/>
    <s v="Chairs"/>
    <s v="Global High-Back Leather Tilter, Burgundy"/>
    <n v="885.52800000000002"/>
    <n v="3"/>
    <n v="0"/>
    <n v="97.41"/>
    <n v="3"/>
    <x v="21"/>
    <n v="3"/>
    <x v="21"/>
  </r>
  <r>
    <n v="5884"/>
    <s v="CA-2017-136301"/>
    <d v="2017-03-13T00:00:00"/>
    <d v="2017-03-15T00:00:00"/>
    <s v="Second Class"/>
    <s v="EH-13765"/>
    <s v="Edward Hooks"/>
    <s v="Corporate"/>
    <s v="United States"/>
    <s v="San Francisco"/>
    <s v="California"/>
    <n v="94109"/>
    <x v="1"/>
    <s v="FUR-FU-10004712"/>
    <x v="0"/>
    <s v="Furnishings"/>
    <s v="Westinghouse Mesh Shade Clip-On Gooseneck Lamp, Black"/>
    <n v="28.28"/>
    <n v="7"/>
    <n v="0.2"/>
    <n v="5.37"/>
    <n v="2"/>
    <x v="17"/>
    <n v="1"/>
    <x v="17"/>
  </r>
  <r>
    <n v="5885"/>
    <s v="CA-2017-136301"/>
    <d v="2017-03-13T00:00:00"/>
    <d v="2017-03-15T00:00:00"/>
    <s v="Second Class"/>
    <s v="EH-13765"/>
    <s v="Edward Hooks"/>
    <s v="Corporate"/>
    <s v="United States"/>
    <s v="San Francisco"/>
    <s v="California"/>
    <n v="94109"/>
    <x v="1"/>
    <s v="OFF-SU-10000151"/>
    <x v="1"/>
    <s v="Supplies"/>
    <s v="High Speed Automatic Electric Letter Opener"/>
    <n v="4912.59"/>
    <n v="10"/>
    <n v="0.1"/>
    <n v="589.51"/>
    <n v="2"/>
    <x v="17"/>
    <n v="1"/>
    <x v="17"/>
  </r>
  <r>
    <n v="5886"/>
    <s v="US-2015-109456"/>
    <d v="2015-10-16T00:00:00"/>
    <d v="2015-10-17T00:00:00"/>
    <s v="Same Day"/>
    <s v="LS-17245"/>
    <s v="Lynn Smith"/>
    <s v="Consumer"/>
    <s v="United States"/>
    <s v="San Francisco"/>
    <s v="California"/>
    <n v="94110"/>
    <x v="1"/>
    <s v="OFF-BI-10000136"/>
    <x v="1"/>
    <s v="Binders"/>
    <s v="Avery Non-Stick Heavy Duty View Round Locking Ring Binders"/>
    <n v="14.352"/>
    <n v="10"/>
    <n v="0"/>
    <n v="2.15"/>
    <n v="2"/>
    <x v="18"/>
    <n v="4"/>
    <x v="18"/>
  </r>
  <r>
    <n v="5887"/>
    <s v="US-2015-109456"/>
    <d v="2015-10-16T00:00:00"/>
    <d v="2015-10-17T00:00:00"/>
    <s v="Same Day"/>
    <s v="LS-17245"/>
    <s v="Lynn Smith"/>
    <s v="Consumer"/>
    <s v="United States"/>
    <s v="San Francisco"/>
    <s v="California"/>
    <n v="94110"/>
    <x v="1"/>
    <s v="TEC-AC-10003610"/>
    <x v="2"/>
    <s v="Accessories"/>
    <s v="LogitechÂ Illuminated - Keyboard"/>
    <n v="179.97"/>
    <n v="6"/>
    <n v="0.2"/>
    <n v="14.4"/>
    <n v="2"/>
    <x v="18"/>
    <n v="4"/>
    <x v="18"/>
  </r>
  <r>
    <n v="5888"/>
    <s v="CA-2018-151596"/>
    <d v="2018-10-08T00:00:00"/>
    <d v="2018-10-11T00:00:00"/>
    <s v="First Class"/>
    <s v="BP-11050"/>
    <s v="Barry Pond"/>
    <s v="Corporate"/>
    <s v="United States"/>
    <s v="Cranston"/>
    <s v="Rhode Island"/>
    <n v="2920"/>
    <x v="3"/>
    <s v="OFF-ST-10001837"/>
    <x v="1"/>
    <s v="Storage"/>
    <s v="SAFCO Mobile Desk Side File, Wire Frame"/>
    <n v="42.76"/>
    <n v="10"/>
    <n v="0.1"/>
    <n v="14.97"/>
    <n v="1"/>
    <x v="13"/>
    <n v="4"/>
    <x v="13"/>
  </r>
  <r>
    <n v="5889"/>
    <s v="CA-2016-147879"/>
    <d v="2016-05-07T00:00:00"/>
    <d v="2016-05-12T00:00:00"/>
    <s v="Standard Class"/>
    <s v="CC-12220"/>
    <s v="Chris Cortes"/>
    <s v="Consumer"/>
    <s v="United States"/>
    <s v="Owensboro"/>
    <s v="Kentucky"/>
    <n v="42301"/>
    <x v="0"/>
    <s v="OFF-PA-10001952"/>
    <x v="1"/>
    <s v="Paper"/>
    <s v="Xerox 1902"/>
    <n v="45.68"/>
    <n v="8"/>
    <n v="0.3"/>
    <n v="-7.31"/>
    <n v="1"/>
    <x v="33"/>
    <n v="2"/>
    <x v="33"/>
  </r>
  <r>
    <n v="5890"/>
    <s v="CA-2017-166625"/>
    <d v="2017-04-14T00:00:00"/>
    <d v="2017-04-17T00:00:00"/>
    <s v="First Class"/>
    <s v="JM-15580"/>
    <s v="Jill Matthias"/>
    <s v="Consumer"/>
    <s v="United States"/>
    <s v="Baltimore"/>
    <s v="Maryland"/>
    <n v="21215"/>
    <x v="3"/>
    <s v="OFF-BI-10002414"/>
    <x v="1"/>
    <s v="Binders"/>
    <s v="GBC ProClick Spines for 32-Hole Punch"/>
    <n v="25.06"/>
    <n v="6"/>
    <n v="0"/>
    <n v="6.27"/>
    <n v="1"/>
    <x v="25"/>
    <n v="2"/>
    <x v="25"/>
  </r>
  <r>
    <n v="5891"/>
    <s v="CA-2017-146157"/>
    <d v="2017-11-21T00:00:00"/>
    <d v="2017-11-26T00:00:00"/>
    <s v="Standard Class"/>
    <s v="RD-19720"/>
    <s v="Roger Demir"/>
    <s v="Consumer"/>
    <s v="United States"/>
    <s v="Chicago"/>
    <s v="Illinois"/>
    <n v="60610"/>
    <x v="2"/>
    <s v="OFF-PA-10001790"/>
    <x v="1"/>
    <s v="Paper"/>
    <s v="Xerox 1910"/>
    <n v="38.432000000000002"/>
    <n v="8"/>
    <n v="0"/>
    <n v="9.2200000000000006"/>
    <n v="3"/>
    <x v="0"/>
    <n v="4"/>
    <x v="0"/>
  </r>
  <r>
    <n v="5892"/>
    <s v="CA-2017-146157"/>
    <d v="2017-11-21T00:00:00"/>
    <d v="2017-11-26T00:00:00"/>
    <s v="Standard Class"/>
    <s v="RD-19720"/>
    <s v="Roger Demir"/>
    <s v="Consumer"/>
    <s v="United States"/>
    <s v="Chicago"/>
    <s v="Illinois"/>
    <n v="60610"/>
    <x v="2"/>
    <s v="OFF-ST-10001590"/>
    <x v="1"/>
    <s v="Storage"/>
    <s v="Tenex Personal Project File with Scoop Front Design, Black"/>
    <n v="21.568000000000001"/>
    <n v="3"/>
    <n v="0"/>
    <n v="4.74"/>
    <n v="3"/>
    <x v="0"/>
    <n v="4"/>
    <x v="0"/>
  </r>
  <r>
    <n v="5893"/>
    <s v="CA-2017-146157"/>
    <d v="2017-11-21T00:00:00"/>
    <d v="2017-11-26T00:00:00"/>
    <s v="Standard Class"/>
    <s v="RD-19720"/>
    <s v="Roger Demir"/>
    <s v="Consumer"/>
    <s v="United States"/>
    <s v="Chicago"/>
    <s v="Illinois"/>
    <n v="60610"/>
    <x v="2"/>
    <s v="TEC-AC-10003657"/>
    <x v="2"/>
    <s v="Accessories"/>
    <s v="Lenovo 17-Key USB Numeric Keypad"/>
    <n v="81.575999999999993"/>
    <n v="3"/>
    <n v="0.2"/>
    <n v="4.8899999999999997"/>
    <n v="3"/>
    <x v="0"/>
    <n v="4"/>
    <x v="0"/>
  </r>
  <r>
    <n v="5894"/>
    <s v="CA-2018-159954"/>
    <d v="2018-09-10T00:00:00"/>
    <d v="2018-09-14T00:00:00"/>
    <s v="Standard Class"/>
    <s v="SS-20410"/>
    <s v="Shahid Shariari"/>
    <s v="Consumer"/>
    <s v="United States"/>
    <s v="Atlanta"/>
    <s v="Georgia"/>
    <n v="30318"/>
    <x v="0"/>
    <s v="OFF-BI-10004876"/>
    <x v="1"/>
    <s v="Binders"/>
    <s v="Wilson Jones Suede Grain Vinyl Binders"/>
    <n v="2.78"/>
    <n v="2"/>
    <n v="0.3"/>
    <n v="-0.28000000000000003"/>
    <n v="1"/>
    <x v="15"/>
    <n v="3"/>
    <x v="15"/>
  </r>
  <r>
    <n v="5895"/>
    <s v="CA-2018-100825"/>
    <d v="2018-09-09T00:00:00"/>
    <d v="2018-09-14T00:00:00"/>
    <s v="Standard Class"/>
    <s v="KD-16495"/>
    <s v="Keith Dawkins"/>
    <s v="Corporate"/>
    <s v="United States"/>
    <s v="Los Angeles"/>
    <s v="California"/>
    <n v="90036"/>
    <x v="1"/>
    <s v="OFF-ST-10003123"/>
    <x v="1"/>
    <s v="Storage"/>
    <s v="Fellowes Bases and Tops For Staxonsteel/High-Stak Systems"/>
    <n v="99.87"/>
    <n v="8"/>
    <n v="0"/>
    <n v="9.99"/>
    <n v="1"/>
    <x v="15"/>
    <n v="3"/>
    <x v="15"/>
  </r>
  <r>
    <n v="5896"/>
    <s v="CA-2015-168305"/>
    <d v="2015-11-01T00:00:00"/>
    <d v="2015-11-08T00:00:00"/>
    <s v="Standard Class"/>
    <s v="PL-18925"/>
    <s v="Paul Lucas"/>
    <s v="Home Office"/>
    <s v="United States"/>
    <s v="Los Angeles"/>
    <s v="California"/>
    <n v="90049"/>
    <x v="1"/>
    <s v="OFF-LA-10003498"/>
    <x v="1"/>
    <s v="Labels"/>
    <s v="Avery 475"/>
    <n v="44.4"/>
    <n v="5"/>
    <n v="0"/>
    <n v="9.77"/>
    <n v="2"/>
    <x v="7"/>
    <n v="4"/>
    <x v="7"/>
  </r>
  <r>
    <n v="5897"/>
    <s v="CA-2015-168305"/>
    <d v="2015-11-01T00:00:00"/>
    <d v="2015-11-08T00:00:00"/>
    <s v="Standard Class"/>
    <s v="PL-18925"/>
    <s v="Paul Lucas"/>
    <s v="Home Office"/>
    <s v="United States"/>
    <s v="Los Angeles"/>
    <s v="California"/>
    <n v="90049"/>
    <x v="1"/>
    <s v="OFF-PA-10004947"/>
    <x v="1"/>
    <s v="Paper"/>
    <s v="Easy-staple paper"/>
    <n v="21.4"/>
    <n v="2"/>
    <n v="0.1"/>
    <n v="2.57"/>
    <n v="2"/>
    <x v="7"/>
    <n v="4"/>
    <x v="7"/>
  </r>
  <r>
    <n v="5898"/>
    <s v="CA-2017-167682"/>
    <d v="2017-04-03T00:00:00"/>
    <d v="2017-04-09T00:00:00"/>
    <s v="Standard Class"/>
    <s v="ZD-21925"/>
    <s v="Zuschuss Donatelli"/>
    <s v="Consumer"/>
    <s v="United States"/>
    <s v="Richmond"/>
    <s v="Indiana"/>
    <n v="47374"/>
    <x v="2"/>
    <s v="FUR-FU-10003799"/>
    <x v="0"/>
    <s v="Furnishings"/>
    <s v="Seth Thomas 13 1/2&quot; Wall Clock"/>
    <n v="71.12"/>
    <n v="6"/>
    <n v="0.1"/>
    <n v="19.2"/>
    <n v="2"/>
    <x v="25"/>
    <n v="2"/>
    <x v="25"/>
  </r>
  <r>
    <n v="5899"/>
    <s v="CA-2017-167682"/>
    <d v="2017-04-03T00:00:00"/>
    <d v="2017-04-09T00:00:00"/>
    <s v="Standard Class"/>
    <s v="ZD-21925"/>
    <s v="Zuschuss Donatelli"/>
    <s v="Consumer"/>
    <s v="United States"/>
    <s v="Richmond"/>
    <s v="Indiana"/>
    <n v="47374"/>
    <x v="2"/>
    <s v="TEC-PH-10000673"/>
    <x v="2"/>
    <s v="Phones"/>
    <s v="Plantronics Voyager Pro HD - Bluetooth Headset"/>
    <n v="259.95999999999998"/>
    <n v="10"/>
    <n v="0.3"/>
    <n v="-90.99"/>
    <n v="2"/>
    <x v="25"/>
    <n v="2"/>
    <x v="25"/>
  </r>
  <r>
    <n v="5900"/>
    <s v="CA-2018-108000"/>
    <d v="2018-01-12T00:00:00"/>
    <d v="2018-01-16T00:00:00"/>
    <s v="Standard Class"/>
    <s v="LS-16945"/>
    <s v="Linda Southworth"/>
    <s v="Corporate"/>
    <s v="United States"/>
    <s v="San Francisco"/>
    <s v="California"/>
    <n v="94110"/>
    <x v="1"/>
    <s v="OFF-EN-10002621"/>
    <x v="1"/>
    <s v="Envelopes"/>
    <s v="Staple envelope"/>
    <n v="9.7799999999999994"/>
    <n v="3"/>
    <n v="0.1"/>
    <n v="2.93"/>
    <n v="1"/>
    <x v="44"/>
    <n v="1"/>
    <x v="44"/>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n v="24.192"/>
    <n v="3"/>
    <n v="0.3"/>
    <n v="-7.98"/>
    <n v="1"/>
    <x v="6"/>
    <n v="4"/>
    <x v="6"/>
  </r>
  <r>
    <n v="5902"/>
    <s v="CA-2017-159639"/>
    <d v="2017-11-27T00:00:00"/>
    <d v="2017-12-02T00:00:00"/>
    <s v="Standard Class"/>
    <s v="PC-18745"/>
    <s v="Pamela Coakley"/>
    <s v="Corporate"/>
    <s v="United States"/>
    <s v="Westfield"/>
    <s v="New Jersey"/>
    <n v="7090"/>
    <x v="3"/>
    <s v="FUR-FU-10001889"/>
    <x v="0"/>
    <s v="Furnishings"/>
    <s v="Ultra Door Pull Handle"/>
    <n v="31.56"/>
    <n v="10"/>
    <n v="0.2"/>
    <n v="5.05"/>
    <n v="1"/>
    <x v="0"/>
    <n v="4"/>
    <x v="0"/>
  </r>
  <r>
    <n v="5903"/>
    <s v="US-2018-153948"/>
    <d v="2018-11-06T00:00:00"/>
    <d v="2018-11-06T00:00:00"/>
    <s v="Same Day"/>
    <s v="FM-14290"/>
    <s v="Frank Merwin"/>
    <s v="Home Office"/>
    <s v="United States"/>
    <s v="San Francisco"/>
    <s v="California"/>
    <n v="94122"/>
    <x v="1"/>
    <s v="OFF-PA-10000157"/>
    <x v="1"/>
    <s v="Paper"/>
    <s v="Xerox 191"/>
    <n v="59.94"/>
    <n v="3"/>
    <n v="0"/>
    <n v="16.78"/>
    <n v="5"/>
    <x v="23"/>
    <n v="4"/>
    <x v="23"/>
  </r>
  <r>
    <n v="5904"/>
    <s v="US-2018-153948"/>
    <d v="2018-11-06T00:00:00"/>
    <d v="2018-11-06T00:00:00"/>
    <s v="Same Day"/>
    <s v="FM-14290"/>
    <s v="Frank Merwin"/>
    <s v="Home Office"/>
    <s v="United States"/>
    <s v="San Francisco"/>
    <s v="California"/>
    <n v="94122"/>
    <x v="1"/>
    <s v="OFF-PA-10002764"/>
    <x v="1"/>
    <s v="Paper"/>
    <s v="Easy-staple paper"/>
    <n v="45.36"/>
    <n v="2"/>
    <n v="0.3"/>
    <n v="-6.35"/>
    <n v="5"/>
    <x v="23"/>
    <n v="4"/>
    <x v="23"/>
  </r>
  <r>
    <n v="5905"/>
    <s v="US-2018-153948"/>
    <d v="2018-11-06T00:00:00"/>
    <d v="2018-11-06T00:00:00"/>
    <s v="Same Day"/>
    <s v="FM-14290"/>
    <s v="Frank Merwin"/>
    <s v="Home Office"/>
    <s v="United States"/>
    <s v="San Francisco"/>
    <s v="California"/>
    <n v="94122"/>
    <x v="1"/>
    <s v="OFF-PA-10000143"/>
    <x v="1"/>
    <s v="Paper"/>
    <s v="Astroparche Fine Business Paper"/>
    <n v="26.4"/>
    <n v="9"/>
    <n v="0.3"/>
    <n v="-3.7"/>
    <n v="5"/>
    <x v="23"/>
    <n v="4"/>
    <x v="23"/>
  </r>
  <r>
    <n v="5906"/>
    <s v="US-2018-153948"/>
    <d v="2018-11-06T00:00:00"/>
    <d v="2018-11-06T00:00:00"/>
    <s v="Same Day"/>
    <s v="FM-14290"/>
    <s v="Frank Merwin"/>
    <s v="Home Office"/>
    <s v="United States"/>
    <s v="San Francisco"/>
    <s v="California"/>
    <n v="94122"/>
    <x v="1"/>
    <s v="OFF-LA-10000414"/>
    <x v="1"/>
    <s v="Labels"/>
    <s v="Avery 503"/>
    <n v="41.4"/>
    <n v="4"/>
    <n v="0"/>
    <n v="4.1399999999999997"/>
    <n v="5"/>
    <x v="23"/>
    <n v="4"/>
    <x v="23"/>
  </r>
  <r>
    <n v="5907"/>
    <s v="US-2018-153948"/>
    <d v="2018-11-06T00:00:00"/>
    <d v="2018-11-06T00:00:00"/>
    <s v="Same Day"/>
    <s v="FM-14290"/>
    <s v="Frank Merwin"/>
    <s v="Home Office"/>
    <s v="United States"/>
    <s v="San Francisco"/>
    <s v="California"/>
    <n v="94122"/>
    <x v="1"/>
    <s v="TEC-AC-10003441"/>
    <x v="2"/>
    <s v="Accessories"/>
    <s v="Kingston Digital DataTraveler 32GB USB 2.0"/>
    <n v="16.95"/>
    <n v="6"/>
    <n v="0.2"/>
    <n v="4.58"/>
    <n v="5"/>
    <x v="23"/>
    <n v="4"/>
    <x v="23"/>
  </r>
  <r>
    <n v="5908"/>
    <s v="US-2017-113985"/>
    <d v="2017-12-02T00:00:00"/>
    <d v="2017-12-07T00:00:00"/>
    <s v="Standard Class"/>
    <s v="KD-16495"/>
    <s v="Keith Dawkins"/>
    <s v="Corporate"/>
    <s v="United States"/>
    <s v="San Jose"/>
    <s v="California"/>
    <n v="95123"/>
    <x v="1"/>
    <s v="OFF-BI-10002353"/>
    <x v="1"/>
    <s v="Binders"/>
    <s v="GBC VeloBind Cover Sets"/>
    <n v="24.704000000000001"/>
    <n v="4"/>
    <n v="0.3"/>
    <n v="-2.4700000000000002"/>
    <n v="4"/>
    <x v="5"/>
    <n v="4"/>
    <x v="5"/>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18.510000000000002"/>
    <n v="4"/>
    <x v="5"/>
    <n v="4"/>
    <x v="5"/>
  </r>
  <r>
    <n v="5910"/>
    <s v="US-2017-113985"/>
    <d v="2017-12-02T00:00:00"/>
    <d v="2017-12-07T00:00:00"/>
    <s v="Standard Class"/>
    <s v="KD-16495"/>
    <s v="Keith Dawkins"/>
    <s v="Corporate"/>
    <s v="United States"/>
    <s v="San Jose"/>
    <s v="California"/>
    <n v="95123"/>
    <x v="1"/>
    <s v="FUR-FU-10003026"/>
    <x v="0"/>
    <s v="Furnishings"/>
    <s v="Eldon Regeneration Recycled Desk Accessories, Black"/>
    <n v="14.52"/>
    <n v="4"/>
    <n v="0.3"/>
    <n v="-2.61"/>
    <n v="4"/>
    <x v="5"/>
    <n v="4"/>
    <x v="5"/>
  </r>
  <r>
    <n v="5911"/>
    <s v="US-2017-113985"/>
    <d v="2017-12-02T00:00:00"/>
    <d v="2017-12-07T00:00:00"/>
    <s v="Standard Class"/>
    <s v="KD-16495"/>
    <s v="Keith Dawkins"/>
    <s v="Corporate"/>
    <s v="United States"/>
    <s v="San Jose"/>
    <s v="California"/>
    <n v="95123"/>
    <x v="1"/>
    <s v="OFF-BI-10000632"/>
    <x v="1"/>
    <s v="Binders"/>
    <s v="Satellite Sectional Post Binders"/>
    <n v="104.184"/>
    <n v="1"/>
    <n v="0"/>
    <n v="5.21"/>
    <n v="4"/>
    <x v="5"/>
    <n v="4"/>
    <x v="5"/>
  </r>
  <r>
    <n v="5912"/>
    <s v="CA-2017-155383"/>
    <d v="2017-12-17T00:00:00"/>
    <d v="2017-12-22T00:00:00"/>
    <s v="Standard Class"/>
    <s v="SC-20680"/>
    <s v="Steve Carroll"/>
    <s v="Home Office"/>
    <s v="United States"/>
    <s v="Seattle"/>
    <s v="Washington"/>
    <n v="98115"/>
    <x v="1"/>
    <s v="OFF-ST-10001328"/>
    <x v="1"/>
    <s v="Storage"/>
    <s v="Personal Filing Tote with Lid, Black/Gray"/>
    <n v="46.53"/>
    <n v="9"/>
    <n v="0.2"/>
    <n v="13.96"/>
    <n v="1"/>
    <x v="5"/>
    <n v="4"/>
    <x v="5"/>
  </r>
  <r>
    <n v="5913"/>
    <s v="CA-2015-120432"/>
    <d v="2015-08-24T00:00:00"/>
    <d v="2015-08-26T00:00:00"/>
    <s v="Second Class"/>
    <s v="DW-13585"/>
    <s v="Dorothy Wardle"/>
    <s v="Corporate"/>
    <s v="United States"/>
    <s v="Owensboro"/>
    <s v="Kentucky"/>
    <n v="42301"/>
    <x v="0"/>
    <s v="OFF-SU-10004661"/>
    <x v="1"/>
    <s v="Supplies"/>
    <s v="Acme Titanium Bonded Scissors"/>
    <n v="25.5"/>
    <n v="5"/>
    <n v="0.2"/>
    <n v="2.04"/>
    <n v="1"/>
    <x v="9"/>
    <n v="3"/>
    <x v="9"/>
  </r>
  <r>
    <n v="5914"/>
    <s v="US-2016-126977"/>
    <d v="2016-09-17T00:00:00"/>
    <d v="2016-09-23T00:00:00"/>
    <s v="Standard Class"/>
    <s v="PF-19120"/>
    <s v="Peter Fuller"/>
    <s v="Consumer"/>
    <s v="United States"/>
    <s v="New York City"/>
    <s v="New York"/>
    <n v="10035"/>
    <x v="3"/>
    <s v="OFF-ST-10000617"/>
    <x v="1"/>
    <s v="Storage"/>
    <s v="Woodgrain Magazine Files by Perma"/>
    <n v="14.9"/>
    <n v="7"/>
    <n v="0"/>
    <n v="2.83"/>
    <n v="10"/>
    <x v="11"/>
    <n v="3"/>
    <x v="11"/>
  </r>
  <r>
    <n v="5915"/>
    <s v="US-2016-126977"/>
    <d v="2016-09-17T00:00:00"/>
    <d v="2016-09-23T00:00:00"/>
    <s v="Standard Class"/>
    <s v="PF-19120"/>
    <s v="Peter Fuller"/>
    <s v="Consumer"/>
    <s v="United States"/>
    <s v="New York City"/>
    <s v="New York"/>
    <n v="10035"/>
    <x v="3"/>
    <s v="OFF-LA-10002762"/>
    <x v="1"/>
    <s v="Labels"/>
    <s v="Avery 485"/>
    <n v="87.71"/>
    <n v="10"/>
    <n v="0.1"/>
    <n v="28.07"/>
    <n v="10"/>
    <x v="11"/>
    <n v="3"/>
    <x v="11"/>
  </r>
  <r>
    <n v="5916"/>
    <s v="US-2016-126977"/>
    <d v="2016-09-17T00:00:00"/>
    <d v="2016-09-23T00:00:00"/>
    <s v="Standard Class"/>
    <s v="PF-19120"/>
    <s v="Peter Fuller"/>
    <s v="Consumer"/>
    <s v="United States"/>
    <s v="New York City"/>
    <s v="New York"/>
    <n v="10035"/>
    <x v="3"/>
    <s v="FUR-CH-10001973"/>
    <x v="0"/>
    <s v="Chairs"/>
    <s v="Office Star Flex Back Scooter Chair with White Frame"/>
    <n v="199.76400000000001"/>
    <n v="7"/>
    <n v="0"/>
    <n v="61.93"/>
    <n v="10"/>
    <x v="11"/>
    <n v="3"/>
    <x v="11"/>
  </r>
  <r>
    <n v="5917"/>
    <s v="US-2016-126977"/>
    <d v="2016-09-17T00:00:00"/>
    <d v="2016-09-23T00:00:00"/>
    <s v="Standard Class"/>
    <s v="PF-19120"/>
    <s v="Peter Fuller"/>
    <s v="Consumer"/>
    <s v="United States"/>
    <s v="New York City"/>
    <s v="New York"/>
    <n v="10035"/>
    <x v="3"/>
    <s v="OFF-ST-10003058"/>
    <x v="1"/>
    <s v="Storage"/>
    <s v="Eldon Mobile Mega Data Cart  Mega Stackable  Add-On Trays"/>
    <n v="94.6"/>
    <n v="9"/>
    <n v="0"/>
    <n v="30.27"/>
    <n v="10"/>
    <x v="11"/>
    <n v="3"/>
    <x v="11"/>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n v="4228.7039999999997"/>
    <n v="9"/>
    <n v="0"/>
    <n v="465.16"/>
    <n v="10"/>
    <x v="11"/>
    <n v="3"/>
    <x v="11"/>
  </r>
  <r>
    <n v="5919"/>
    <s v="US-2016-126977"/>
    <d v="2016-09-17T00:00:00"/>
    <d v="2016-09-23T00:00:00"/>
    <s v="Standard Class"/>
    <s v="PF-19120"/>
    <s v="Peter Fuller"/>
    <s v="Consumer"/>
    <s v="United States"/>
    <s v="New York City"/>
    <s v="New York"/>
    <n v="10035"/>
    <x v="3"/>
    <s v="FUR-BO-10002213"/>
    <x v="0"/>
    <s v="Bookcases"/>
    <s v="DMI Eclipse Executive Suite Bookcases"/>
    <n v="2003.92"/>
    <n v="10"/>
    <n v="0.2"/>
    <n v="701.37"/>
    <n v="10"/>
    <x v="11"/>
    <n v="3"/>
    <x v="11"/>
  </r>
  <r>
    <n v="5920"/>
    <s v="US-2016-126977"/>
    <d v="2016-09-17T00:00:00"/>
    <d v="2016-09-23T00:00:00"/>
    <s v="Standard Class"/>
    <s v="PF-19120"/>
    <s v="Peter Fuller"/>
    <s v="Consumer"/>
    <s v="United States"/>
    <s v="New York City"/>
    <s v="New York"/>
    <n v="10035"/>
    <x v="3"/>
    <s v="TEC-PH-10002170"/>
    <x v="2"/>
    <s v="Phones"/>
    <s v="ClearSounds CSC500 Amplified Spirit Phone Corded phone"/>
    <n v="209.97"/>
    <n v="5"/>
    <n v="0.3"/>
    <n v="-65.09"/>
    <n v="10"/>
    <x v="11"/>
    <n v="3"/>
    <x v="11"/>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n v="659.9"/>
    <n v="4"/>
    <n v="0.3"/>
    <n v="-164.98"/>
    <n v="10"/>
    <x v="11"/>
    <n v="3"/>
    <x v="11"/>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n v="110.96"/>
    <n v="6"/>
    <n v="0"/>
    <n v="38.840000000000003"/>
    <n v="10"/>
    <x v="11"/>
    <n v="3"/>
    <x v="11"/>
  </r>
  <r>
    <n v="5923"/>
    <s v="US-2016-126977"/>
    <d v="2016-09-17T00:00:00"/>
    <d v="2016-09-23T00:00:00"/>
    <s v="Standard Class"/>
    <s v="PF-19120"/>
    <s v="Peter Fuller"/>
    <s v="Consumer"/>
    <s v="United States"/>
    <s v="New York City"/>
    <s v="New York"/>
    <n v="10035"/>
    <x v="3"/>
    <s v="TEC-PH-10000169"/>
    <x v="2"/>
    <s v="Phones"/>
    <s v="ARKON Windshield Dashboard Air Vent Car Mount Holder"/>
    <n v="67.8"/>
    <n v="7"/>
    <n v="0"/>
    <n v="21.02"/>
    <n v="10"/>
    <x v="11"/>
    <n v="3"/>
    <x v="11"/>
  </r>
  <r>
    <n v="5924"/>
    <s v="CA-2017-130288"/>
    <d v="2017-11-26T00:00:00"/>
    <d v="2017-11-30T00:00:00"/>
    <s v="Second Class"/>
    <s v="DK-13225"/>
    <s v="Dean Katz"/>
    <s v="Corporate"/>
    <s v="United States"/>
    <s v="New York City"/>
    <s v="New York"/>
    <n v="10011"/>
    <x v="3"/>
    <s v="FUR-TA-10002958"/>
    <x v="0"/>
    <s v="Tables"/>
    <s v="Bevis Oval Conference Table, Walnut"/>
    <n v="313.17599999999999"/>
    <n v="10"/>
    <n v="0.2"/>
    <n v="81.430000000000007"/>
    <n v="1"/>
    <x v="0"/>
    <n v="4"/>
    <x v="0"/>
  </r>
  <r>
    <n v="5925"/>
    <s v="CA-2018-146458"/>
    <d v="2018-11-19T00:00:00"/>
    <d v="2018-11-22T00:00:00"/>
    <s v="Second Class"/>
    <s v="RB-19435"/>
    <s v="Richard Bierner"/>
    <s v="Consumer"/>
    <s v="United States"/>
    <s v="Springfield"/>
    <s v="Virginia"/>
    <n v="22153"/>
    <x v="0"/>
    <s v="OFF-AR-10001177"/>
    <x v="1"/>
    <s v="Art"/>
    <s v="Newell 349"/>
    <n v="22.96"/>
    <n v="10"/>
    <n v="0"/>
    <n v="5.28"/>
    <n v="1"/>
    <x v="23"/>
    <n v="4"/>
    <x v="23"/>
  </r>
  <r>
    <n v="5926"/>
    <s v="CA-2018-150420"/>
    <d v="2018-06-03T00:00:00"/>
    <d v="2018-06-08T00:00:00"/>
    <s v="Standard Class"/>
    <s v="GD-14590"/>
    <s v="Giulietta Dortch"/>
    <s v="Corporate"/>
    <s v="United States"/>
    <s v="Bellingham"/>
    <s v="Washington"/>
    <n v="98226"/>
    <x v="1"/>
    <s v="TEC-AC-10004975"/>
    <x v="2"/>
    <s v="Accessories"/>
    <s v="Plantronics Audio 995 Wireless Stereo Headset"/>
    <n v="1099.5"/>
    <n v="10"/>
    <n v="0"/>
    <n v="186.92"/>
    <n v="1"/>
    <x v="27"/>
    <n v="2"/>
    <x v="27"/>
  </r>
  <r>
    <n v="5927"/>
    <s v="US-2015-118997"/>
    <d v="2015-04-08T00:00:00"/>
    <d v="2015-04-12T00:00:00"/>
    <s v="Standard Class"/>
    <s v="RA-19885"/>
    <s v="Ruben Ausman"/>
    <s v="Corporate"/>
    <s v="United States"/>
    <s v="Decatur"/>
    <s v="Alabama"/>
    <n v="35601"/>
    <x v="0"/>
    <s v="FUR-TA-10001086"/>
    <x v="0"/>
    <s v="Tables"/>
    <s v="SAFCO PlanMaster Boards, 60w x 37-1/2d, White Melamine"/>
    <n v="1215.92"/>
    <n v="10"/>
    <n v="0.2"/>
    <n v="340.46"/>
    <n v="1"/>
    <x v="41"/>
    <n v="2"/>
    <x v="41"/>
  </r>
  <r>
    <n v="5928"/>
    <s v="CA-2015-114314"/>
    <d v="2015-10-11T00:00:00"/>
    <d v="2015-10-15T00:00:00"/>
    <s v="Standard Class"/>
    <s v="DB-13555"/>
    <s v="Dorothy Badders"/>
    <s v="Corporate"/>
    <s v="United States"/>
    <s v="Fayetteville"/>
    <s v="Arkansas"/>
    <n v="72701"/>
    <x v="0"/>
    <s v="OFF-LA-10000240"/>
    <x v="1"/>
    <s v="Labels"/>
    <s v="Self-Adhesive Address Labels for Typewriters by Universal"/>
    <n v="7.31"/>
    <n v="10"/>
    <n v="0.3"/>
    <n v="-1.1000000000000001"/>
    <n v="2"/>
    <x v="18"/>
    <n v="4"/>
    <x v="18"/>
  </r>
  <r>
    <n v="5929"/>
    <s v="CA-2015-114314"/>
    <d v="2015-10-11T00:00:00"/>
    <d v="2015-10-15T00:00:00"/>
    <s v="Standard Class"/>
    <s v="DB-13555"/>
    <s v="Dorothy Badders"/>
    <s v="Corporate"/>
    <s v="United States"/>
    <s v="Fayetteville"/>
    <s v="Arkansas"/>
    <n v="72701"/>
    <x v="0"/>
    <s v="FUR-FU-10002107"/>
    <x v="0"/>
    <s v="Furnishings"/>
    <s v="Eldon Pizzaz Desk Accessories"/>
    <n v="8.92"/>
    <n v="1"/>
    <n v="0"/>
    <n v="1.34"/>
    <n v="2"/>
    <x v="18"/>
    <n v="4"/>
    <x v="18"/>
  </r>
  <r>
    <n v="5930"/>
    <s v="US-2018-169551"/>
    <d v="2018-07-07T00:00:00"/>
    <d v="2018-07-09T00:00:00"/>
    <s v="First Class"/>
    <s v="RL-19615"/>
    <s v="Rob Lucas"/>
    <s v="Consumer"/>
    <s v="United States"/>
    <s v="Philadelphia"/>
    <s v="Pennsylvania"/>
    <n v="19120"/>
    <x v="3"/>
    <s v="FUR-BO-10001519"/>
    <x v="0"/>
    <s v="Bookcases"/>
    <s v="O'Sullivan 3-Shelf Heavy-Duty Bookcases"/>
    <n v="87.21"/>
    <n v="1"/>
    <n v="0"/>
    <n v="30.52"/>
    <n v="6"/>
    <x v="10"/>
    <n v="3"/>
    <x v="10"/>
  </r>
  <r>
    <n v="5931"/>
    <s v="US-2018-169551"/>
    <d v="2018-07-07T00:00:00"/>
    <d v="2018-07-09T00:00:00"/>
    <s v="First Class"/>
    <s v="RL-19615"/>
    <s v="Rob Lucas"/>
    <s v="Consumer"/>
    <s v="United States"/>
    <s v="Philadelphia"/>
    <s v="Pennsylvania"/>
    <n v="19120"/>
    <x v="3"/>
    <s v="OFF-PA-10004100"/>
    <x v="1"/>
    <s v="Paper"/>
    <s v="Xerox 216"/>
    <n v="15.552"/>
    <n v="2"/>
    <n v="0.1"/>
    <n v="3.89"/>
    <n v="6"/>
    <x v="10"/>
    <n v="3"/>
    <x v="10"/>
  </r>
  <r>
    <n v="5932"/>
    <s v="US-2018-169551"/>
    <d v="2018-07-07T00:00:00"/>
    <d v="2018-07-09T00:00:00"/>
    <s v="First Class"/>
    <s v="RL-19615"/>
    <s v="Rob Lucas"/>
    <s v="Consumer"/>
    <s v="United States"/>
    <s v="Philadelphia"/>
    <s v="Pennsylvania"/>
    <n v="19120"/>
    <x v="3"/>
    <s v="TEC-PH-10001363"/>
    <x v="2"/>
    <s v="Phones"/>
    <s v="Apple iPhone 5S"/>
    <n v="683.98800000000006"/>
    <n v="4"/>
    <n v="0"/>
    <n v="41.04"/>
    <n v="6"/>
    <x v="10"/>
    <n v="3"/>
    <x v="10"/>
  </r>
  <r>
    <n v="5933"/>
    <s v="US-2018-169551"/>
    <d v="2018-07-07T00:00:00"/>
    <d v="2018-07-09T00:00:00"/>
    <s v="First Class"/>
    <s v="RL-19615"/>
    <s v="Rob Lucas"/>
    <s v="Consumer"/>
    <s v="United States"/>
    <s v="Philadelphia"/>
    <s v="Pennsylvania"/>
    <n v="19120"/>
    <x v="3"/>
    <s v="OFF-ST-10004835"/>
    <x v="1"/>
    <s v="Storage"/>
    <s v="Plastic Stacking Crates &amp; Casters"/>
    <n v="13.391999999999999"/>
    <n v="4"/>
    <n v="0"/>
    <n v="3.88"/>
    <n v="6"/>
    <x v="10"/>
    <n v="3"/>
    <x v="10"/>
  </r>
  <r>
    <n v="5934"/>
    <s v="US-2018-169551"/>
    <d v="2018-07-07T00:00:00"/>
    <d v="2018-07-09T00:00:00"/>
    <s v="First Class"/>
    <s v="RL-19615"/>
    <s v="Rob Lucas"/>
    <s v="Consumer"/>
    <s v="United States"/>
    <s v="Philadelphia"/>
    <s v="Pennsylvania"/>
    <n v="19120"/>
    <x v="3"/>
    <s v="TEC-AC-10002018"/>
    <x v="2"/>
    <s v="Accessories"/>
    <s v="AmazonBasics 3-Button USB Wired Mouse"/>
    <n v="16.776"/>
    <n v="6"/>
    <n v="0"/>
    <n v="4.3600000000000003"/>
    <n v="6"/>
    <x v="10"/>
    <n v="3"/>
    <x v="10"/>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n v="527.91999999999996"/>
    <n v="7"/>
    <n v="0.2"/>
    <n v="174.21"/>
    <n v="6"/>
    <x v="10"/>
    <n v="3"/>
    <x v="10"/>
  </r>
  <r>
    <n v="5936"/>
    <s v="CA-2017-103107"/>
    <d v="2017-07-04T00:00:00"/>
    <d v="2017-07-04T00:00:00"/>
    <s v="Same Day"/>
    <s v="RB-19465"/>
    <s v="Rick Bensley"/>
    <s v="Home Office"/>
    <s v="United States"/>
    <s v="Seattle"/>
    <s v="Washington"/>
    <n v="98103"/>
    <x v="1"/>
    <s v="FUR-FU-10000221"/>
    <x v="0"/>
    <s v="Furnishings"/>
    <s v="Master Caster Door Stop, Brown"/>
    <n v="25.4"/>
    <n v="2"/>
    <n v="0.3"/>
    <n v="-4.83"/>
    <n v="3"/>
    <x v="16"/>
    <n v="3"/>
    <x v="16"/>
  </r>
  <r>
    <n v="5937"/>
    <s v="CA-2017-103107"/>
    <d v="2017-07-04T00:00:00"/>
    <d v="2017-07-04T00:00:00"/>
    <s v="Same Day"/>
    <s v="RB-19465"/>
    <s v="Rick Bensley"/>
    <s v="Home Office"/>
    <s v="United States"/>
    <s v="Seattle"/>
    <s v="Washington"/>
    <n v="98103"/>
    <x v="1"/>
    <s v="TEC-PH-10001198"/>
    <x v="2"/>
    <s v="Phones"/>
    <s v="Avaya 4621SW VoIP phone"/>
    <n v="177.48"/>
    <n v="3"/>
    <n v="0.1"/>
    <n v="62.12"/>
    <n v="3"/>
    <x v="16"/>
    <n v="3"/>
    <x v="16"/>
  </r>
  <r>
    <n v="5938"/>
    <s v="CA-2017-103107"/>
    <d v="2017-07-04T00:00:00"/>
    <d v="2017-07-04T00:00:00"/>
    <s v="Same Day"/>
    <s v="RB-19465"/>
    <s v="Rick Bensley"/>
    <s v="Home Office"/>
    <s v="United States"/>
    <s v="Seattle"/>
    <s v="Washington"/>
    <n v="98103"/>
    <x v="1"/>
    <s v="TEC-PH-10002564"/>
    <x v="2"/>
    <s v="Phones"/>
    <s v="OtterBox Defender Series Case - Samsung Galaxy S4"/>
    <n v="71.975999999999999"/>
    <n v="6"/>
    <n v="0"/>
    <n v="17.989999999999998"/>
    <n v="3"/>
    <x v="16"/>
    <n v="3"/>
    <x v="16"/>
  </r>
  <r>
    <n v="5939"/>
    <s v="CA-2018-122077"/>
    <d v="2018-05-19T00:00:00"/>
    <d v="2018-05-25T00:00:00"/>
    <s v="Standard Class"/>
    <s v="JF-15295"/>
    <s v="Jason Fortune-"/>
    <s v="Consumer"/>
    <s v="United States"/>
    <s v="Plano"/>
    <s v="Texas"/>
    <n v="75023"/>
    <x v="2"/>
    <s v="TEC-PH-10003811"/>
    <x v="2"/>
    <s v="Phones"/>
    <s v="Jabra Supreme Plus Driver EditionÂ Headset"/>
    <n v="95.992000000000004"/>
    <n v="6"/>
    <n v="0"/>
    <n v="17.28"/>
    <n v="2"/>
    <x v="24"/>
    <n v="2"/>
    <x v="24"/>
  </r>
  <r>
    <n v="5940"/>
    <s v="CA-2018-122077"/>
    <d v="2018-05-19T00:00:00"/>
    <d v="2018-05-25T00:00:00"/>
    <s v="Standard Class"/>
    <s v="JF-15295"/>
    <s v="Jason Fortune-"/>
    <s v="Consumer"/>
    <s v="United States"/>
    <s v="Plano"/>
    <s v="Texas"/>
    <n v="75023"/>
    <x v="2"/>
    <s v="OFF-LA-10004178"/>
    <x v="1"/>
    <s v="Labels"/>
    <s v="Avery 491"/>
    <n v="13.215999999999999"/>
    <n v="6"/>
    <n v="0.2"/>
    <n v="3.04"/>
    <n v="2"/>
    <x v="24"/>
    <n v="2"/>
    <x v="24"/>
  </r>
  <r>
    <n v="5941"/>
    <s v="CA-2018-112431"/>
    <d v="2018-10-12T00:00:00"/>
    <d v="2018-10-14T00:00:00"/>
    <s v="Second Class"/>
    <s v="RW-19690"/>
    <s v="Robert Waldorf"/>
    <s v="Consumer"/>
    <s v="United States"/>
    <s v="Los Angeles"/>
    <s v="California"/>
    <n v="90049"/>
    <x v="1"/>
    <s v="TEC-AC-10001465"/>
    <x v="2"/>
    <s v="Accessories"/>
    <s v="SanDisk Cruzer 64 GB USB Flash Drive"/>
    <n v="435.84"/>
    <n v="2"/>
    <n v="0"/>
    <n v="152.54"/>
    <n v="2"/>
    <x v="13"/>
    <n v="4"/>
    <x v="13"/>
  </r>
  <r>
    <n v="5942"/>
    <s v="CA-2018-112431"/>
    <d v="2018-10-12T00:00:00"/>
    <d v="2018-10-14T00:00:00"/>
    <s v="Second Class"/>
    <s v="RW-19690"/>
    <s v="Robert Waldorf"/>
    <s v="Consumer"/>
    <s v="United States"/>
    <s v="Los Angeles"/>
    <s v="California"/>
    <n v="90049"/>
    <x v="1"/>
    <s v="OFF-AR-10000940"/>
    <x v="1"/>
    <s v="Art"/>
    <s v="Newell 343"/>
    <n v="5.88"/>
    <n v="1"/>
    <n v="0.2"/>
    <n v="1.82"/>
    <n v="2"/>
    <x v="13"/>
    <n v="4"/>
    <x v="13"/>
  </r>
  <r>
    <n v="5943"/>
    <s v="CA-2017-151092"/>
    <d v="2017-08-06T00:00:00"/>
    <d v="2017-08-13T00:00:00"/>
    <s v="Standard Class"/>
    <s v="VG-21790"/>
    <s v="Vivek Gonzalez"/>
    <s v="Consumer"/>
    <s v="United States"/>
    <s v="Los Angeles"/>
    <s v="California"/>
    <n v="90032"/>
    <x v="1"/>
    <s v="TEC-PH-10001700"/>
    <x v="2"/>
    <s v="Phones"/>
    <s v="Panasonic KX-TG6844B Expandable Digital Cordless Telephone"/>
    <n v="211.16800000000001"/>
    <n v="8"/>
    <n v="0.1"/>
    <n v="52.79"/>
    <n v="1"/>
    <x v="28"/>
    <n v="3"/>
    <x v="28"/>
  </r>
  <r>
    <n v="5944"/>
    <s v="CA-2015-104178"/>
    <d v="2015-08-25T00:00:00"/>
    <d v="2015-08-29T00:00:00"/>
    <s v="Standard Class"/>
    <s v="JM-15265"/>
    <s v="Janet Molinari"/>
    <s v="Corporate"/>
    <s v="United States"/>
    <s v="Los Angeles"/>
    <s v="California"/>
    <n v="90036"/>
    <x v="1"/>
    <s v="FUR-FU-10000771"/>
    <x v="0"/>
    <s v="Furnishings"/>
    <s v="Eldon 200 Class Desk Accessories, Smoke"/>
    <n v="6.28"/>
    <n v="9"/>
    <n v="0"/>
    <n v="0.5"/>
    <n v="4"/>
    <x v="9"/>
    <n v="3"/>
    <x v="9"/>
  </r>
  <r>
    <n v="5945"/>
    <s v="CA-2015-104178"/>
    <d v="2015-08-25T00:00:00"/>
    <d v="2015-08-29T00:00:00"/>
    <s v="Standard Class"/>
    <s v="JM-15265"/>
    <s v="Janet Molinari"/>
    <s v="Corporate"/>
    <s v="United States"/>
    <s v="Los Angeles"/>
    <s v="California"/>
    <n v="90036"/>
    <x v="1"/>
    <s v="TEC-AC-10002399"/>
    <x v="2"/>
    <s v="Accessories"/>
    <s v="SanDisk Cruzer 32 GB USB Flash Drive"/>
    <n v="95.1"/>
    <n v="3"/>
    <n v="0"/>
    <n v="6.66"/>
    <n v="4"/>
    <x v="9"/>
    <n v="3"/>
    <x v="9"/>
  </r>
  <r>
    <n v="5946"/>
    <s v="CA-2015-104178"/>
    <d v="2015-08-25T00:00:00"/>
    <d v="2015-08-29T00:00:00"/>
    <s v="Standard Class"/>
    <s v="JM-15265"/>
    <s v="Janet Molinari"/>
    <s v="Corporate"/>
    <s v="United States"/>
    <s v="Los Angeles"/>
    <s v="California"/>
    <n v="90036"/>
    <x v="1"/>
    <s v="OFF-PA-10004983"/>
    <x v="1"/>
    <s v="Paper"/>
    <s v="Xerox 23"/>
    <n v="25.92"/>
    <n v="4"/>
    <n v="0"/>
    <n v="1.56"/>
    <n v="4"/>
    <x v="9"/>
    <n v="3"/>
    <x v="9"/>
  </r>
  <r>
    <n v="5947"/>
    <s v="CA-2015-104178"/>
    <d v="2015-08-25T00:00:00"/>
    <d v="2015-08-29T00:00:00"/>
    <s v="Standard Class"/>
    <s v="JM-15265"/>
    <s v="Janet Molinari"/>
    <s v="Corporate"/>
    <s v="United States"/>
    <s v="Los Angeles"/>
    <s v="California"/>
    <n v="90036"/>
    <x v="1"/>
    <s v="OFF-ST-10004258"/>
    <x v="1"/>
    <s v="Storage"/>
    <s v="Portable Personal File Box"/>
    <n v="48.84"/>
    <n v="4"/>
    <n v="0.1"/>
    <n v="6.35"/>
    <n v="4"/>
    <x v="9"/>
    <n v="3"/>
    <x v="9"/>
  </r>
  <r>
    <n v="5948"/>
    <s v="CA-2016-115924"/>
    <d v="2016-09-14T00:00:00"/>
    <d v="2016-09-18T00:00:00"/>
    <s v="Second Class"/>
    <s v="BE-11455"/>
    <s v="Brad Eason"/>
    <s v="Home Office"/>
    <s v="United States"/>
    <s v="Des Moines"/>
    <s v="Iowa"/>
    <n v="50315"/>
    <x v="2"/>
    <s v="OFF-BI-10004040"/>
    <x v="1"/>
    <s v="Binders"/>
    <s v="Wilson Jones Impact Binders"/>
    <n v="25.9"/>
    <n v="7"/>
    <n v="0.1"/>
    <n v="4.4000000000000004"/>
    <n v="1"/>
    <x v="11"/>
    <n v="3"/>
    <x v="11"/>
  </r>
  <r>
    <n v="5949"/>
    <s v="CA-2018-161046"/>
    <d v="2018-03-05T00:00:00"/>
    <d v="2018-03-05T00:00:00"/>
    <s v="Same Day"/>
    <s v="CB-12535"/>
    <s v="Claudia Bergmann"/>
    <s v="Corporate"/>
    <s v="United States"/>
    <s v="Southaven"/>
    <s v="Mississippi"/>
    <n v="38671"/>
    <x v="0"/>
    <s v="OFF-EN-10003862"/>
    <x v="1"/>
    <s v="Envelopes"/>
    <s v="Laser &amp; Ink Jet Business Envelopes"/>
    <n v="42.68"/>
    <n v="7"/>
    <n v="0.2"/>
    <n v="6.4"/>
    <n v="4"/>
    <x v="42"/>
    <n v="1"/>
    <x v="42"/>
  </r>
  <r>
    <n v="5950"/>
    <s v="CA-2018-161046"/>
    <d v="2018-03-05T00:00:00"/>
    <d v="2018-03-05T00:00:00"/>
    <s v="Same Day"/>
    <s v="CB-12535"/>
    <s v="Claudia Bergmann"/>
    <s v="Corporate"/>
    <s v="United States"/>
    <s v="Southaven"/>
    <s v="Mississippi"/>
    <n v="38671"/>
    <x v="0"/>
    <s v="TEC-AC-10004571"/>
    <x v="2"/>
    <s v="Accessories"/>
    <s v="Logitech G700s Rechargeable Gaming Mouse"/>
    <n v="299.97000000000003"/>
    <n v="7"/>
    <n v="0.2"/>
    <n v="56.99"/>
    <n v="4"/>
    <x v="42"/>
    <n v="1"/>
    <x v="42"/>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n v="262.24"/>
    <n v="9"/>
    <n v="0.2"/>
    <n v="47.2"/>
    <n v="4"/>
    <x v="42"/>
    <n v="1"/>
    <x v="42"/>
  </r>
  <r>
    <n v="5952"/>
    <s v="CA-2018-161046"/>
    <d v="2018-03-05T00:00:00"/>
    <d v="2018-03-05T00:00:00"/>
    <s v="Same Day"/>
    <s v="CB-12535"/>
    <s v="Claudia Bergmann"/>
    <s v="Corporate"/>
    <s v="United States"/>
    <s v="Southaven"/>
    <s v="Mississippi"/>
    <n v="38671"/>
    <x v="0"/>
    <s v="OFF-BI-10002026"/>
    <x v="1"/>
    <s v="Binders"/>
    <s v="Ibico Recycled Linen-Style Covers"/>
    <n v="234.36"/>
    <n v="2"/>
    <n v="0.1"/>
    <n v="65.62"/>
    <n v="4"/>
    <x v="42"/>
    <n v="1"/>
    <x v="42"/>
  </r>
  <r>
    <n v="5953"/>
    <s v="US-2018-141698"/>
    <d v="2018-04-15T00:00:00"/>
    <d v="2018-04-21T00:00:00"/>
    <s v="Standard Class"/>
    <s v="SD-20485"/>
    <s v="Shirley Daniels"/>
    <s v="Home Office"/>
    <s v="United States"/>
    <s v="Houston"/>
    <s v="Texas"/>
    <n v="77041"/>
    <x v="2"/>
    <s v="OFF-PA-10001826"/>
    <x v="1"/>
    <s v="Paper"/>
    <s v="Xerox 207"/>
    <n v="20.736000000000001"/>
    <n v="3"/>
    <n v="0"/>
    <n v="6.22"/>
    <n v="1"/>
    <x v="4"/>
    <n v="2"/>
    <x v="4"/>
  </r>
  <r>
    <n v="5954"/>
    <s v="US-2015-105151"/>
    <d v="2015-03-30T00:00:00"/>
    <d v="2015-03-31T00:00:00"/>
    <s v="First Class"/>
    <s v="SG-20890"/>
    <s v="Susan Gilcrest"/>
    <s v="Corporate"/>
    <s v="United States"/>
    <s v="New York City"/>
    <s v="New York"/>
    <n v="10009"/>
    <x v="3"/>
    <s v="OFF-AR-10001231"/>
    <x v="1"/>
    <s v="Art"/>
    <s v="Sanford EarthWrite Recycled Pencils, Medium Soft, #2"/>
    <n v="10.5"/>
    <n v="5"/>
    <n v="0"/>
    <n v="1.37"/>
    <n v="1"/>
    <x v="34"/>
    <n v="1"/>
    <x v="34"/>
  </r>
  <r>
    <n v="5955"/>
    <s v="CA-2015-155796"/>
    <d v="2015-11-11T00:00:00"/>
    <d v="2015-11-15T00:00:00"/>
    <s v="Second Class"/>
    <s v="TS-21430"/>
    <s v="Tom Stivers"/>
    <s v="Corporate"/>
    <s v="United States"/>
    <s v="Reading"/>
    <s v="Pennsylvania"/>
    <n v="19601"/>
    <x v="3"/>
    <s v="FUR-FU-10000409"/>
    <x v="0"/>
    <s v="Furnishings"/>
    <s v="GE 4 Foot Flourescent Tube, 40 Watt"/>
    <n v="23.968"/>
    <n v="10"/>
    <n v="0.1"/>
    <n v="5.51"/>
    <n v="2"/>
    <x v="7"/>
    <n v="4"/>
    <x v="7"/>
  </r>
  <r>
    <n v="5956"/>
    <s v="CA-2015-155796"/>
    <d v="2015-11-11T00:00:00"/>
    <d v="2015-11-15T00:00:00"/>
    <s v="Second Class"/>
    <s v="TS-21430"/>
    <s v="Tom Stivers"/>
    <s v="Corporate"/>
    <s v="United States"/>
    <s v="Reading"/>
    <s v="Pennsylvania"/>
    <n v="19601"/>
    <x v="3"/>
    <s v="FUR-BO-10002545"/>
    <x v="0"/>
    <s v="Bookcases"/>
    <s v="Atlantic Metals Mobile 3-Shelf Bookcases, Custom Colors"/>
    <n v="521.96"/>
    <n v="8"/>
    <n v="0.3"/>
    <n v="-177.47"/>
    <n v="2"/>
    <x v="7"/>
    <n v="4"/>
    <x v="7"/>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n v="676.55"/>
    <n v="5"/>
    <n v="0.2"/>
    <n v="40.590000000000003"/>
    <n v="4"/>
    <x v="17"/>
    <n v="1"/>
    <x v="17"/>
  </r>
  <r>
    <n v="5958"/>
    <s v="CA-2017-127138"/>
    <d v="2017-03-12T00:00:00"/>
    <d v="2017-03-15T00:00:00"/>
    <s v="Second Class"/>
    <s v="DK-13225"/>
    <s v="Dean Katz"/>
    <s v="Corporate"/>
    <s v="United States"/>
    <s v="San Francisco"/>
    <s v="California"/>
    <n v="94109"/>
    <x v="1"/>
    <s v="OFF-AP-10003842"/>
    <x v="1"/>
    <s v="Appliances"/>
    <s v="Euro-Pro Shark Turbo Vacuum"/>
    <n v="154.9"/>
    <n v="2"/>
    <n v="0"/>
    <n v="29.43"/>
    <n v="4"/>
    <x v="17"/>
    <n v="1"/>
    <x v="17"/>
  </r>
  <r>
    <n v="5959"/>
    <s v="CA-2017-127138"/>
    <d v="2017-03-12T00:00:00"/>
    <d v="2017-03-15T00:00:00"/>
    <s v="Second Class"/>
    <s v="DK-13225"/>
    <s v="Dean Katz"/>
    <s v="Corporate"/>
    <s v="United States"/>
    <s v="San Francisco"/>
    <s v="California"/>
    <n v="94109"/>
    <x v="1"/>
    <s v="OFF-EN-10004459"/>
    <x v="1"/>
    <s v="Envelopes"/>
    <s v="Security-Tint Envelopes"/>
    <n v="30.56"/>
    <n v="1"/>
    <n v="0.2"/>
    <n v="8.25"/>
    <n v="4"/>
    <x v="17"/>
    <n v="1"/>
    <x v="17"/>
  </r>
  <r>
    <n v="5960"/>
    <s v="CA-2017-127138"/>
    <d v="2017-03-12T00:00:00"/>
    <d v="2017-03-15T00:00:00"/>
    <s v="Second Class"/>
    <s v="DK-13225"/>
    <s v="Dean Katz"/>
    <s v="Corporate"/>
    <s v="United States"/>
    <s v="San Francisco"/>
    <s v="California"/>
    <n v="94109"/>
    <x v="1"/>
    <s v="FUR-CH-10003746"/>
    <x v="0"/>
    <s v="Chairs"/>
    <s v="Hon 4070 Series Pagoda Round Back Stacking Chairs"/>
    <n v="770.35199999999998"/>
    <n v="5"/>
    <n v="0.2"/>
    <n v="200.29"/>
    <n v="4"/>
    <x v="17"/>
    <n v="1"/>
    <x v="17"/>
  </r>
  <r>
    <n v="5961"/>
    <s v="CA-2018-150602"/>
    <d v="2018-02-09T00:00:00"/>
    <d v="2018-02-14T00:00:00"/>
    <s v="Second Class"/>
    <s v="ML-17395"/>
    <s v="Marina Lichtenstein"/>
    <s v="Corporate"/>
    <s v="United States"/>
    <s v="Los Angeles"/>
    <s v="California"/>
    <n v="90045"/>
    <x v="1"/>
    <s v="FUR-FU-10003142"/>
    <x v="0"/>
    <s v="Furnishings"/>
    <s v="Master Big Foot Doorstop, Beige"/>
    <n v="21.12"/>
    <n v="2"/>
    <n v="0.3"/>
    <n v="-2.75"/>
    <n v="1"/>
    <x v="31"/>
    <n v="1"/>
    <x v="31"/>
  </r>
  <r>
    <n v="5962"/>
    <s v="CA-2015-140732"/>
    <d v="2015-11-11T00:00:00"/>
    <d v="2015-11-13T00:00:00"/>
    <s v="Second Class"/>
    <s v="MA-17560"/>
    <s v="Matt Abelman"/>
    <s v="Home Office"/>
    <s v="United States"/>
    <s v="Los Angeles"/>
    <s v="California"/>
    <n v="90004"/>
    <x v="1"/>
    <s v="TEC-PH-10001425"/>
    <x v="2"/>
    <s v="Phones"/>
    <s v="Mophie Juice Pack Helium for iPhone"/>
    <n v="575.928"/>
    <n v="5"/>
    <n v="0"/>
    <n v="57.59"/>
    <n v="3"/>
    <x v="7"/>
    <n v="4"/>
    <x v="7"/>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n v="7.78"/>
    <n v="3"/>
    <n v="0"/>
    <n v="1.24"/>
    <n v="3"/>
    <x v="7"/>
    <n v="4"/>
    <x v="7"/>
  </r>
  <r>
    <n v="5964"/>
    <s v="CA-2015-140732"/>
    <d v="2015-11-11T00:00:00"/>
    <d v="2015-11-13T00:00:00"/>
    <s v="Second Class"/>
    <s v="MA-17560"/>
    <s v="Matt Abelman"/>
    <s v="Home Office"/>
    <s v="United States"/>
    <s v="Los Angeles"/>
    <s v="California"/>
    <n v="90004"/>
    <x v="1"/>
    <s v="OFF-PA-10003625"/>
    <x v="1"/>
    <s v="Paper"/>
    <s v="Xerox 1979"/>
    <n v="123.92"/>
    <n v="4"/>
    <n v="0.1"/>
    <n v="8.67"/>
    <n v="3"/>
    <x v="7"/>
    <n v="4"/>
    <x v="7"/>
  </r>
  <r>
    <n v="5965"/>
    <s v="CA-2018-119011"/>
    <d v="2018-08-20T00:00:00"/>
    <d v="2018-08-25T00:00:00"/>
    <s v="Standard Class"/>
    <s v="LR-17035"/>
    <s v="Lisa Ryan"/>
    <s v="Corporate"/>
    <s v="United States"/>
    <s v="San Francisco"/>
    <s v="California"/>
    <n v="94109"/>
    <x v="1"/>
    <s v="OFF-SU-10004768"/>
    <x v="1"/>
    <s v="Supplies"/>
    <s v="Acme Kleencut Forged Steel Scissors"/>
    <n v="17.22"/>
    <n v="1"/>
    <n v="0"/>
    <n v="5.68"/>
    <n v="3"/>
    <x v="43"/>
    <n v="3"/>
    <x v="43"/>
  </r>
  <r>
    <n v="5966"/>
    <s v="CA-2018-119011"/>
    <d v="2018-08-20T00:00:00"/>
    <d v="2018-08-25T00:00:00"/>
    <s v="Standard Class"/>
    <s v="LR-17035"/>
    <s v="Lisa Ryan"/>
    <s v="Corporate"/>
    <s v="United States"/>
    <s v="San Francisco"/>
    <s v="California"/>
    <n v="94109"/>
    <x v="1"/>
    <s v="OFF-ST-10000777"/>
    <x v="1"/>
    <s v="Storage"/>
    <s v="Companion Letter/Legal File, Black"/>
    <n v="226.56"/>
    <n v="9"/>
    <n v="0.1"/>
    <n v="45.31"/>
    <n v="3"/>
    <x v="43"/>
    <n v="3"/>
    <x v="43"/>
  </r>
  <r>
    <n v="5967"/>
    <s v="CA-2018-119011"/>
    <d v="2018-08-20T00:00:00"/>
    <d v="2018-08-25T00:00:00"/>
    <s v="Standard Class"/>
    <s v="LR-17035"/>
    <s v="Lisa Ryan"/>
    <s v="Corporate"/>
    <s v="United States"/>
    <s v="San Francisco"/>
    <s v="California"/>
    <n v="94109"/>
    <x v="1"/>
    <s v="TEC-PH-10003171"/>
    <x v="2"/>
    <s v="Phones"/>
    <s v="Plantronics Encore H101 Dual EarpiecesÂ Headset"/>
    <n v="107.88"/>
    <n v="1"/>
    <n v="0.1"/>
    <n v="24.81"/>
    <n v="3"/>
    <x v="43"/>
    <n v="3"/>
    <x v="43"/>
  </r>
  <r>
    <n v="5968"/>
    <s v="CA-2017-166912"/>
    <d v="2017-01-15T00:00:00"/>
    <d v="2017-01-17T00:00:00"/>
    <s v="First Class"/>
    <s v="BE-11335"/>
    <s v="Bill Eplett"/>
    <s v="Home Office"/>
    <s v="United States"/>
    <s v="New York City"/>
    <s v="New York"/>
    <n v="10009"/>
    <x v="3"/>
    <s v="OFF-PA-10001033"/>
    <x v="1"/>
    <s v="Paper"/>
    <s v="Xerox 1893"/>
    <n v="81.98"/>
    <n v="3"/>
    <n v="0.1"/>
    <n v="18.86"/>
    <n v="1"/>
    <x v="12"/>
    <n v="1"/>
    <x v="12"/>
  </r>
  <r>
    <n v="5969"/>
    <s v="CA-2015-141726"/>
    <d v="2015-07-20T00:00:00"/>
    <d v="2015-07-22T00:00:00"/>
    <s v="First Class"/>
    <s v="CC-12145"/>
    <s v="Charles Crestani"/>
    <s v="Consumer"/>
    <s v="United States"/>
    <s v="San Diego"/>
    <s v="California"/>
    <n v="92105"/>
    <x v="1"/>
    <s v="OFF-PA-10000418"/>
    <x v="1"/>
    <s v="Paper"/>
    <s v="Xerox 189"/>
    <n v="104.85"/>
    <n v="6"/>
    <n v="0.3"/>
    <n v="-29.36"/>
    <n v="4"/>
    <x v="39"/>
    <n v="3"/>
    <x v="39"/>
  </r>
  <r>
    <n v="5970"/>
    <s v="CA-2015-141726"/>
    <d v="2015-07-20T00:00:00"/>
    <d v="2015-07-22T00:00:00"/>
    <s v="First Class"/>
    <s v="CC-12145"/>
    <s v="Charles Crestani"/>
    <s v="Consumer"/>
    <s v="United States"/>
    <s v="San Diego"/>
    <s v="California"/>
    <n v="92105"/>
    <x v="1"/>
    <s v="OFF-BI-10001982"/>
    <x v="1"/>
    <s v="Binders"/>
    <s v="Wilson Jones Custom Binder Spines &amp; Labels"/>
    <n v="8.7040000000000006"/>
    <n v="9"/>
    <n v="0"/>
    <n v="1.74"/>
    <n v="4"/>
    <x v="39"/>
    <n v="3"/>
    <x v="39"/>
  </r>
  <r>
    <n v="5971"/>
    <s v="CA-2015-141726"/>
    <d v="2015-07-20T00:00:00"/>
    <d v="2015-07-22T00:00:00"/>
    <s v="First Class"/>
    <s v="CC-12145"/>
    <s v="Charles Crestani"/>
    <s v="Consumer"/>
    <s v="United States"/>
    <s v="San Diego"/>
    <s v="California"/>
    <n v="92105"/>
    <x v="1"/>
    <s v="OFF-PA-10002230"/>
    <x v="1"/>
    <s v="Paper"/>
    <s v="Xerox 1897"/>
    <n v="19.920000000000002"/>
    <n v="7"/>
    <n v="0.2"/>
    <n v="3.19"/>
    <n v="4"/>
    <x v="39"/>
    <n v="3"/>
    <x v="39"/>
  </r>
  <r>
    <n v="5972"/>
    <s v="CA-2015-141726"/>
    <d v="2015-07-20T00:00:00"/>
    <d v="2015-07-22T00:00:00"/>
    <s v="First Class"/>
    <s v="CC-12145"/>
    <s v="Charles Crestani"/>
    <s v="Consumer"/>
    <s v="United States"/>
    <s v="San Diego"/>
    <s v="California"/>
    <n v="92105"/>
    <x v="1"/>
    <s v="FUR-FU-10003577"/>
    <x v="0"/>
    <s v="Furnishings"/>
    <s v="Nu-Dell Leatherette Frames"/>
    <n v="43.02"/>
    <n v="4"/>
    <n v="0"/>
    <n v="9.0299999999999994"/>
    <n v="4"/>
    <x v="39"/>
    <n v="3"/>
    <x v="39"/>
  </r>
  <r>
    <n v="5973"/>
    <s v="CA-2018-115105"/>
    <d v="2018-02-06T00:00:00"/>
    <d v="2018-02-11T00:00:00"/>
    <s v="Standard Class"/>
    <s v="BD-11770"/>
    <s v="Bryan Davis"/>
    <s v="Consumer"/>
    <s v="United States"/>
    <s v="New York City"/>
    <s v="New York"/>
    <n v="10024"/>
    <x v="3"/>
    <s v="FUR-BO-10001811"/>
    <x v="0"/>
    <s v="Bookcases"/>
    <s v="Atlantic Metals Mobile 5-Shelf Bookcases, Custom Colors"/>
    <n v="240.78399999999999"/>
    <n v="3"/>
    <n v="0.2"/>
    <n v="60.2"/>
    <n v="1"/>
    <x v="31"/>
    <n v="1"/>
    <x v="31"/>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n v="414.96"/>
    <n v="8"/>
    <n v="0"/>
    <n v="58.09"/>
    <n v="1"/>
    <x v="14"/>
    <n v="4"/>
    <x v="14"/>
  </r>
  <r>
    <n v="5975"/>
    <s v="CA-2017-135636"/>
    <d v="2017-10-08T00:00:00"/>
    <d v="2017-10-13T00:00:00"/>
    <s v="Standard Class"/>
    <s v="DB-13615"/>
    <s v="Doug Bickford"/>
    <s v="Consumer"/>
    <s v="United States"/>
    <s v="Charlotte"/>
    <s v="North Carolina"/>
    <n v="28205"/>
    <x v="0"/>
    <s v="OFF-ST-10000676"/>
    <x v="1"/>
    <s v="Storage"/>
    <s v="Fellowes Econo/Stor Drawers"/>
    <n v="387.72"/>
    <n v="4"/>
    <n v="0.2"/>
    <n v="116.32"/>
    <n v="1"/>
    <x v="32"/>
    <n v="4"/>
    <x v="32"/>
  </r>
  <r>
    <n v="5976"/>
    <s v="CA-2018-102155"/>
    <d v="2018-07-13T00:00:00"/>
    <d v="2018-07-17T00:00:00"/>
    <s v="Standard Class"/>
    <s v="RR-19525"/>
    <s v="Rick Reed"/>
    <s v="Corporate"/>
    <s v="United States"/>
    <s v="Overland Park"/>
    <s v="Kansas"/>
    <n v="66212"/>
    <x v="2"/>
    <s v="OFF-ST-10001496"/>
    <x v="1"/>
    <s v="Storage"/>
    <s v="Standard Rollaway File with Lock"/>
    <n v="360.38"/>
    <n v="8"/>
    <n v="0.2"/>
    <n v="118.93"/>
    <n v="2"/>
    <x v="10"/>
    <n v="3"/>
    <x v="10"/>
  </r>
  <r>
    <n v="5977"/>
    <s v="CA-2018-102155"/>
    <d v="2018-07-13T00:00:00"/>
    <d v="2018-07-17T00:00:00"/>
    <s v="Standard Class"/>
    <s v="RR-19525"/>
    <s v="Rick Reed"/>
    <s v="Corporate"/>
    <s v="United States"/>
    <s v="Overland Park"/>
    <s v="Kansas"/>
    <n v="66212"/>
    <x v="2"/>
    <s v="OFF-PA-10003673"/>
    <x v="1"/>
    <s v="Paper"/>
    <s v="Strathmore Photo Mount Cards"/>
    <n v="13.56"/>
    <n v="10"/>
    <n v="0.1"/>
    <n v="4.07"/>
    <n v="2"/>
    <x v="10"/>
    <n v="3"/>
    <x v="10"/>
  </r>
  <r>
    <n v="5978"/>
    <s v="CA-2018-116953"/>
    <d v="2018-04-24T00:00:00"/>
    <d v="2018-04-25T00:00:00"/>
    <s v="First Class"/>
    <s v="SV-20935"/>
    <s v="Susan Vittorini"/>
    <s v="Consumer"/>
    <s v="United States"/>
    <s v="Mesa"/>
    <s v="Arizona"/>
    <n v="85204"/>
    <x v="1"/>
    <s v="TEC-PH-10004614"/>
    <x v="2"/>
    <s v="Phones"/>
    <s v="AT&amp;T 841000 Phone"/>
    <n v="552"/>
    <n v="3"/>
    <n v="0"/>
    <n v="99.36"/>
    <n v="1"/>
    <x v="4"/>
    <n v="2"/>
    <x v="4"/>
  </r>
  <r>
    <n v="5979"/>
    <s v="CA-2015-117765"/>
    <d v="2015-09-07T00:00:00"/>
    <d v="2015-09-13T00:00:00"/>
    <s v="Standard Class"/>
    <s v="RB-19465"/>
    <s v="Rick Bensley"/>
    <s v="Home Office"/>
    <s v="United States"/>
    <s v="Tulsa"/>
    <s v="Oklahoma"/>
    <n v="74133"/>
    <x v="2"/>
    <s v="FUR-TA-10001039"/>
    <x v="0"/>
    <s v="Tables"/>
    <s v="KI Adjustable-Height Table"/>
    <n v="429.9"/>
    <n v="9"/>
    <n v="0.2"/>
    <n v="150.47"/>
    <n v="4"/>
    <x v="30"/>
    <n v="3"/>
    <x v="30"/>
  </r>
  <r>
    <n v="5980"/>
    <s v="CA-2015-117765"/>
    <d v="2015-09-07T00:00:00"/>
    <d v="2015-09-13T00:00:00"/>
    <s v="Standard Class"/>
    <s v="RB-19465"/>
    <s v="Rick Bensley"/>
    <s v="Home Office"/>
    <s v="United States"/>
    <s v="Tulsa"/>
    <s v="Oklahoma"/>
    <n v="74133"/>
    <x v="2"/>
    <s v="OFF-BI-10000474"/>
    <x v="1"/>
    <s v="Binders"/>
    <s v="Avery Recycled Flexi-View Covers for Binding Systems"/>
    <n v="32.06"/>
    <n v="3"/>
    <n v="0.2"/>
    <n v="4.49"/>
    <n v="4"/>
    <x v="30"/>
    <n v="3"/>
    <x v="30"/>
  </r>
  <r>
    <n v="5981"/>
    <s v="CA-2015-117765"/>
    <d v="2015-09-07T00:00:00"/>
    <d v="2015-09-13T00:00:00"/>
    <s v="Standard Class"/>
    <s v="RB-19465"/>
    <s v="Rick Bensley"/>
    <s v="Home Office"/>
    <s v="United States"/>
    <s v="Tulsa"/>
    <s v="Oklahoma"/>
    <n v="74133"/>
    <x v="2"/>
    <s v="FUR-CH-10004698"/>
    <x v="0"/>
    <s v="Chairs"/>
    <s v="Padded Folding Chairs, Black, 4/Carton"/>
    <n v="161.96"/>
    <n v="7"/>
    <n v="0.3"/>
    <n v="-53.45"/>
    <n v="4"/>
    <x v="30"/>
    <n v="3"/>
    <x v="30"/>
  </r>
  <r>
    <n v="5982"/>
    <s v="CA-2015-117765"/>
    <d v="2015-09-07T00:00:00"/>
    <d v="2015-09-13T00:00:00"/>
    <s v="Standard Class"/>
    <s v="RB-19465"/>
    <s v="Rick Bensley"/>
    <s v="Home Office"/>
    <s v="United States"/>
    <s v="Tulsa"/>
    <s v="Oklahoma"/>
    <n v="74133"/>
    <x v="2"/>
    <s v="OFF-ST-10003327"/>
    <x v="1"/>
    <s v="Storage"/>
    <s v="Akro-Mils 12-Gallon Tote"/>
    <n v="19.86"/>
    <n v="9"/>
    <n v="0.1"/>
    <n v="0.99"/>
    <n v="4"/>
    <x v="30"/>
    <n v="3"/>
    <x v="30"/>
  </r>
  <r>
    <n v="5983"/>
    <s v="CA-2017-114895"/>
    <d v="2017-11-21T00:00:00"/>
    <d v="2017-11-28T00:00:00"/>
    <s v="Standard Class"/>
    <s v="MV-18190"/>
    <s v="Mike Vittorini"/>
    <s v="Consumer"/>
    <s v="United States"/>
    <s v="New York City"/>
    <s v="New York"/>
    <n v="10035"/>
    <x v="3"/>
    <s v="OFF-PA-10000232"/>
    <x v="1"/>
    <s v="Paper"/>
    <s v="Xerox 1975"/>
    <n v="12.96"/>
    <n v="7"/>
    <n v="0"/>
    <n v="1.3"/>
    <n v="1"/>
    <x v="0"/>
    <n v="4"/>
    <x v="0"/>
  </r>
  <r>
    <n v="5984"/>
    <s v="CA-2018-112984"/>
    <d v="2018-09-16T00:00:00"/>
    <d v="2018-09-18T00:00:00"/>
    <s v="Second Class"/>
    <s v="EH-14185"/>
    <s v="Evan Henry"/>
    <s v="Consumer"/>
    <s v="United States"/>
    <s v="Philadelphia"/>
    <s v="Pennsylvania"/>
    <n v="19143"/>
    <x v="3"/>
    <s v="OFF-PA-10003657"/>
    <x v="1"/>
    <s v="Paper"/>
    <s v="Xerox 1927"/>
    <n v="20.544"/>
    <n v="3"/>
    <n v="0"/>
    <n v="1.85"/>
    <n v="1"/>
    <x v="15"/>
    <n v="3"/>
    <x v="15"/>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n v="185.58"/>
    <n v="8"/>
    <n v="0"/>
    <n v="20.41"/>
    <n v="6"/>
    <x v="16"/>
    <n v="3"/>
    <x v="16"/>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n v="77.56"/>
    <n v="4"/>
    <n v="0"/>
    <n v="23.27"/>
    <n v="6"/>
    <x v="16"/>
    <n v="3"/>
    <x v="16"/>
  </r>
  <r>
    <n v="5987"/>
    <s v="CA-2017-163776"/>
    <d v="2017-07-19T00:00:00"/>
    <d v="2017-07-25T00:00:00"/>
    <s v="Standard Class"/>
    <s v="JS-16030"/>
    <s v="Joy Smith"/>
    <s v="Consumer"/>
    <s v="United States"/>
    <s v="Hattiesburg"/>
    <s v="Mississippi"/>
    <n v="39401"/>
    <x v="0"/>
    <s v="OFF-ST-10002485"/>
    <x v="1"/>
    <s v="Storage"/>
    <s v="Rogers Deluxe File Chest"/>
    <n v="87.92"/>
    <n v="5"/>
    <n v="0.1"/>
    <n v="12.31"/>
    <n v="6"/>
    <x v="16"/>
    <n v="3"/>
    <x v="16"/>
  </r>
  <r>
    <n v="5988"/>
    <s v="CA-2017-163776"/>
    <d v="2017-07-19T00:00:00"/>
    <d v="2017-07-25T00:00:00"/>
    <s v="Standard Class"/>
    <s v="JS-16030"/>
    <s v="Joy Smith"/>
    <s v="Consumer"/>
    <s v="United States"/>
    <s v="Hattiesburg"/>
    <s v="Mississippi"/>
    <n v="39401"/>
    <x v="0"/>
    <s v="OFF-PA-10001033"/>
    <x v="1"/>
    <s v="Paper"/>
    <s v="Xerox 1893"/>
    <n v="245.94"/>
    <n v="7"/>
    <n v="0.1"/>
    <n v="73.78"/>
    <n v="6"/>
    <x v="16"/>
    <n v="3"/>
    <x v="16"/>
  </r>
  <r>
    <n v="5989"/>
    <s v="CA-2017-163776"/>
    <d v="2017-07-19T00:00:00"/>
    <d v="2017-07-25T00:00:00"/>
    <s v="Standard Class"/>
    <s v="JS-16030"/>
    <s v="Joy Smith"/>
    <s v="Consumer"/>
    <s v="United States"/>
    <s v="Hattiesburg"/>
    <s v="Mississippi"/>
    <n v="39401"/>
    <x v="0"/>
    <s v="OFF-BI-10000404"/>
    <x v="1"/>
    <s v="Binders"/>
    <s v="Avery Printable Repositionable Plastic Tabs"/>
    <n v="8.6"/>
    <n v="1"/>
    <n v="0.2"/>
    <n v="3.01"/>
    <n v="6"/>
    <x v="16"/>
    <n v="3"/>
    <x v="16"/>
  </r>
  <r>
    <n v="5990"/>
    <s v="CA-2017-163776"/>
    <d v="2017-07-19T00:00:00"/>
    <d v="2017-07-25T00:00:00"/>
    <s v="Standard Class"/>
    <s v="JS-16030"/>
    <s v="Joy Smith"/>
    <s v="Consumer"/>
    <s v="United States"/>
    <s v="Hattiesburg"/>
    <s v="Mississippi"/>
    <n v="39401"/>
    <x v="0"/>
    <s v="FUR-BO-10003546"/>
    <x v="0"/>
    <s v="Bookcases"/>
    <s v="Hon 4-Shelf Metal Bookcases"/>
    <n v="504.9"/>
    <n v="4"/>
    <n v="0.3"/>
    <n v="-136.32"/>
    <n v="6"/>
    <x v="16"/>
    <n v="3"/>
    <x v="16"/>
  </r>
  <r>
    <n v="5991"/>
    <s v="US-2018-163300"/>
    <d v="2018-09-15T00:00:00"/>
    <d v="2018-09-21T00:00:00"/>
    <s v="Standard Class"/>
    <s v="ES-14020"/>
    <s v="Erica Smith"/>
    <s v="Consumer"/>
    <s v="United States"/>
    <s v="Los Angeles"/>
    <s v="California"/>
    <n v="90049"/>
    <x v="1"/>
    <s v="OFF-BI-10004390"/>
    <x v="1"/>
    <s v="Binders"/>
    <s v="GBC DocuBind 200 Manual Binding Machine"/>
    <n v="2357.4879999999998"/>
    <n v="5"/>
    <n v="0.2"/>
    <n v="495.07"/>
    <n v="3"/>
    <x v="15"/>
    <n v="3"/>
    <x v="15"/>
  </r>
  <r>
    <n v="5992"/>
    <s v="US-2018-163300"/>
    <d v="2018-09-15T00:00:00"/>
    <d v="2018-09-21T00:00:00"/>
    <s v="Standard Class"/>
    <s v="ES-14020"/>
    <s v="Erica Smith"/>
    <s v="Consumer"/>
    <s v="United States"/>
    <s v="Los Angeles"/>
    <s v="California"/>
    <n v="90049"/>
    <x v="1"/>
    <s v="TEC-PH-10001700"/>
    <x v="2"/>
    <s v="Phones"/>
    <s v="Panasonic KX-TG6844B Expandable Digital Cordless Telephone"/>
    <n v="369.54399999999998"/>
    <n v="7"/>
    <n v="0.1"/>
    <n v="92.39"/>
    <n v="3"/>
    <x v="15"/>
    <n v="3"/>
    <x v="15"/>
  </r>
  <r>
    <n v="5993"/>
    <s v="US-2018-163300"/>
    <d v="2018-09-15T00:00:00"/>
    <d v="2018-09-21T00:00:00"/>
    <s v="Standard Class"/>
    <s v="ES-14020"/>
    <s v="Erica Smith"/>
    <s v="Consumer"/>
    <s v="United States"/>
    <s v="Los Angeles"/>
    <s v="California"/>
    <n v="90049"/>
    <x v="1"/>
    <s v="FUR-CH-10003396"/>
    <x v="0"/>
    <s v="Chairs"/>
    <s v="Global Deluxe Steno Chair"/>
    <n v="184.75200000000001"/>
    <n v="10"/>
    <n v="0"/>
    <n v="48.04"/>
    <n v="3"/>
    <x v="15"/>
    <n v="3"/>
    <x v="15"/>
  </r>
  <r>
    <n v="5994"/>
    <s v="CA-2017-162187"/>
    <d v="2017-12-11T00:00:00"/>
    <d v="2017-12-11T00:00:00"/>
    <s v="Same Day"/>
    <s v="NS-18640"/>
    <s v="Noel Staavos"/>
    <s v="Corporate"/>
    <s v="United States"/>
    <s v="Columbus"/>
    <s v="Ohio"/>
    <n v="43229"/>
    <x v="3"/>
    <s v="OFF-ST-10001558"/>
    <x v="1"/>
    <s v="Storage"/>
    <s v="Acco Perma 4000 Stacking Storage Drawers"/>
    <n v="64.959999999999994"/>
    <n v="10"/>
    <n v="0"/>
    <n v="14.94"/>
    <n v="5"/>
    <x v="5"/>
    <n v="4"/>
    <x v="5"/>
  </r>
  <r>
    <n v="5995"/>
    <s v="CA-2017-162187"/>
    <d v="2017-12-11T00:00:00"/>
    <d v="2017-12-11T00:00:00"/>
    <s v="Same Day"/>
    <s v="NS-18640"/>
    <s v="Noel Staavos"/>
    <s v="Corporate"/>
    <s v="United States"/>
    <s v="Columbus"/>
    <s v="Ohio"/>
    <n v="43229"/>
    <x v="3"/>
    <s v="OFF-SU-10004782"/>
    <x v="1"/>
    <s v="Supplies"/>
    <s v="Elite 5&quot; Scissors"/>
    <n v="13.52"/>
    <n v="1"/>
    <n v="0.2"/>
    <n v="3.52"/>
    <n v="5"/>
    <x v="5"/>
    <n v="4"/>
    <x v="5"/>
  </r>
  <r>
    <n v="5996"/>
    <s v="CA-2017-162187"/>
    <d v="2017-12-11T00:00:00"/>
    <d v="2017-12-11T00:00:00"/>
    <s v="Same Day"/>
    <s v="NS-18640"/>
    <s v="Noel Staavos"/>
    <s v="Corporate"/>
    <s v="United States"/>
    <s v="Columbus"/>
    <s v="Ohio"/>
    <n v="43229"/>
    <x v="3"/>
    <s v="FUR-CH-10003298"/>
    <x v="0"/>
    <s v="Chairs"/>
    <s v="Office Star - Contemporary Task Swivel chair with Loop Arms, Charcoal"/>
    <n v="458.43"/>
    <n v="8"/>
    <n v="0.2"/>
    <n v="155.87"/>
    <n v="5"/>
    <x v="5"/>
    <n v="4"/>
    <x v="5"/>
  </r>
  <r>
    <n v="5997"/>
    <s v="CA-2017-162187"/>
    <d v="2017-12-11T00:00:00"/>
    <d v="2017-12-11T00:00:00"/>
    <s v="Same Day"/>
    <s v="NS-18640"/>
    <s v="Noel Staavos"/>
    <s v="Corporate"/>
    <s v="United States"/>
    <s v="Columbus"/>
    <s v="Ohio"/>
    <n v="43229"/>
    <x v="3"/>
    <s v="OFF-AP-10000576"/>
    <x v="1"/>
    <s v="Appliances"/>
    <s v="Belkin 325VA UPS Surge Protector, 6'"/>
    <n v="387.13600000000002"/>
    <n v="1"/>
    <n v="0.3"/>
    <n v="-46.46"/>
    <n v="5"/>
    <x v="5"/>
    <n v="4"/>
    <x v="5"/>
  </r>
  <r>
    <n v="5998"/>
    <s v="CA-2017-162187"/>
    <d v="2017-12-11T00:00:00"/>
    <d v="2017-12-11T00:00:00"/>
    <s v="Same Day"/>
    <s v="NS-18640"/>
    <s v="Noel Staavos"/>
    <s v="Corporate"/>
    <s v="United States"/>
    <s v="Columbus"/>
    <s v="Ohio"/>
    <n v="43229"/>
    <x v="3"/>
    <s v="FUR-TA-10003008"/>
    <x v="0"/>
    <s v="Tables"/>
    <s v="Lesro Round Back Collection Coffee Table, End Table"/>
    <n v="328.59"/>
    <n v="7"/>
    <n v="0.2"/>
    <n v="32.86"/>
    <n v="5"/>
    <x v="5"/>
    <n v="4"/>
    <x v="5"/>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n v="338.35199999999998"/>
    <n v="4"/>
    <n v="0"/>
    <n v="104.89"/>
    <n v="3"/>
    <x v="20"/>
    <n v="4"/>
    <x v="20"/>
  </r>
  <r>
    <n v="6000"/>
    <s v="US-2015-112991"/>
    <d v="2015-12-10T00:00:00"/>
    <d v="2015-12-14T00:00:00"/>
    <s v="Standard Class"/>
    <s v="SH-19975"/>
    <s v="Sally Hughsby"/>
    <s v="Corporate"/>
    <s v="United States"/>
    <s v="Caldwell"/>
    <s v="Idaho"/>
    <n v="83605"/>
    <x v="1"/>
    <s v="OFF-PA-10000019"/>
    <x v="1"/>
    <s v="Paper"/>
    <s v="Xerox 1931"/>
    <n v="25.92"/>
    <n v="9"/>
    <n v="0.1"/>
    <n v="4.67"/>
    <n v="3"/>
    <x v="20"/>
    <n v="4"/>
    <x v="20"/>
  </r>
  <r>
    <n v="6001"/>
    <s v="US-2015-112991"/>
    <d v="2015-12-10T00:00:00"/>
    <d v="2015-12-14T00:00:00"/>
    <s v="Standard Class"/>
    <s v="SH-19975"/>
    <s v="Sally Hughsby"/>
    <s v="Corporate"/>
    <s v="United States"/>
    <s v="Caldwell"/>
    <s v="Idaho"/>
    <n v="83605"/>
    <x v="1"/>
    <s v="OFF-PA-10002222"/>
    <x v="1"/>
    <s v="Paper"/>
    <s v="Xerox Color Copier Paper, 11&quot; x 17&quot;, Ream"/>
    <n v="91.36"/>
    <n v="6"/>
    <n v="0.1"/>
    <n v="18.27"/>
    <n v="3"/>
    <x v="20"/>
    <n v="4"/>
    <x v="20"/>
  </r>
  <r>
    <n v="6002"/>
    <s v="CA-2015-124079"/>
    <d v="2015-12-13T00:00:00"/>
    <d v="2015-12-17T00:00:00"/>
    <s v="Standard Class"/>
    <s v="RF-19345"/>
    <s v="Randy Ferguson"/>
    <s v="Corporate"/>
    <s v="United States"/>
    <s v="Phoenix"/>
    <s v="Arizona"/>
    <n v="85023"/>
    <x v="1"/>
    <s v="FUR-FU-10002553"/>
    <x v="0"/>
    <s v="Furnishings"/>
    <s v="Electrix Incandescent Magnifying Lamp, Black"/>
    <n v="87.96"/>
    <n v="3"/>
    <n v="0"/>
    <n v="10.56"/>
    <n v="2"/>
    <x v="20"/>
    <n v="4"/>
    <x v="20"/>
  </r>
  <r>
    <n v="6003"/>
    <s v="CA-2015-124079"/>
    <d v="2015-12-13T00:00:00"/>
    <d v="2015-12-17T00:00:00"/>
    <s v="Standard Class"/>
    <s v="RF-19345"/>
    <s v="Randy Ferguson"/>
    <s v="Corporate"/>
    <s v="United States"/>
    <s v="Phoenix"/>
    <s v="Arizona"/>
    <n v="85023"/>
    <x v="1"/>
    <s v="OFF-BI-10002103"/>
    <x v="1"/>
    <s v="Binders"/>
    <s v="Cardinal Slant-D Ring Binder, Heavy Gauge Vinyl"/>
    <n v="5.2140000000000004"/>
    <n v="3"/>
    <n v="0.1"/>
    <n v="0.78"/>
    <n v="2"/>
    <x v="20"/>
    <n v="4"/>
    <x v="20"/>
  </r>
  <r>
    <n v="6004"/>
    <s v="US-2018-146878"/>
    <d v="2018-09-21T00:00:00"/>
    <d v="2018-09-27T00:00:00"/>
    <s v="Standard Class"/>
    <s v="DL-12865"/>
    <s v="Dan Lawera"/>
    <s v="Consumer"/>
    <s v="United States"/>
    <s v="Miami"/>
    <s v="Florida"/>
    <n v="33142"/>
    <x v="0"/>
    <s v="OFF-BI-10002794"/>
    <x v="1"/>
    <s v="Binders"/>
    <s v="Avery Trapezoid Ring Binder, 3&quot; Capacity, Black, 1040 sheets"/>
    <n v="12.294"/>
    <n v="1"/>
    <n v="0"/>
    <n v="1.23"/>
    <n v="1"/>
    <x v="15"/>
    <n v="3"/>
    <x v="15"/>
  </r>
  <r>
    <n v="6005"/>
    <s v="CA-2018-107244"/>
    <d v="2018-09-07T00:00:00"/>
    <d v="2018-09-11T00:00:00"/>
    <s v="Standard Class"/>
    <s v="AG-10390"/>
    <s v="Allen Goldenen"/>
    <s v="Consumer"/>
    <s v="United States"/>
    <s v="Los Angeles"/>
    <s v="California"/>
    <n v="90004"/>
    <x v="1"/>
    <s v="FUR-FU-10002597"/>
    <x v="0"/>
    <s v="Furnishings"/>
    <s v="C-Line Magnetic Cubicle Keepers, Clear Polypropylene"/>
    <n v="19.760000000000002"/>
    <n v="3"/>
    <n v="0.2"/>
    <n v="1.19"/>
    <n v="1"/>
    <x v="15"/>
    <n v="3"/>
    <x v="15"/>
  </r>
  <r>
    <n v="6006"/>
    <s v="CA-2016-100657"/>
    <d v="2016-11-02T00:00:00"/>
    <d v="2016-11-07T00:00:00"/>
    <s v="Standard Class"/>
    <s v="SW-20245"/>
    <s v="Scot Wooten"/>
    <s v="Consumer"/>
    <s v="United States"/>
    <s v="Troy"/>
    <s v="New York"/>
    <n v="12180"/>
    <x v="3"/>
    <s v="FUR-CH-10003535"/>
    <x v="0"/>
    <s v="Chairs"/>
    <s v="Global Armless Task Chair, Royal Blue"/>
    <n v="109.764"/>
    <n v="1"/>
    <n v="0"/>
    <n v="8.7799999999999994"/>
    <n v="1"/>
    <x v="6"/>
    <n v="4"/>
    <x v="6"/>
  </r>
  <r>
    <n v="6007"/>
    <s v="CA-2018-129581"/>
    <d v="2018-12-11T00:00:00"/>
    <d v="2018-12-18T00:00:00"/>
    <s v="Standard Class"/>
    <s v="KN-16390"/>
    <s v="Katherine Nockton"/>
    <s v="Corporate"/>
    <s v="United States"/>
    <s v="New Bedford"/>
    <s v="Massachusetts"/>
    <n v="2740"/>
    <x v="3"/>
    <s v="TEC-PH-10001527"/>
    <x v="2"/>
    <s v="Phones"/>
    <s v="Plantronics MX500i Earset"/>
    <n v="128.85"/>
    <n v="7"/>
    <n v="0.3"/>
    <n v="-11.6"/>
    <n v="1"/>
    <x v="22"/>
    <n v="4"/>
    <x v="22"/>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n v="127.95"/>
    <n v="3"/>
    <n v="0"/>
    <n v="39.659999999999997"/>
    <n v="1"/>
    <x v="4"/>
    <n v="2"/>
    <x v="4"/>
  </r>
  <r>
    <n v="6009"/>
    <s v="CA-2016-135580"/>
    <d v="2016-12-30T00:00:00"/>
    <d v="2017-01-03T00:00:00"/>
    <s v="Standard Class"/>
    <s v="CL-12565"/>
    <s v="Clay Ludtke"/>
    <s v="Consumer"/>
    <s v="United States"/>
    <s v="Los Angeles"/>
    <s v="California"/>
    <n v="90049"/>
    <x v="1"/>
    <s v="OFF-PA-10000595"/>
    <x v="1"/>
    <s v="Paper"/>
    <s v="Xerox 1929"/>
    <n v="68.52"/>
    <n v="6"/>
    <n v="0.1"/>
    <n v="17.13"/>
    <n v="5"/>
    <x v="14"/>
    <n v="4"/>
    <x v="14"/>
  </r>
  <r>
    <n v="6010"/>
    <s v="CA-2016-135580"/>
    <d v="2016-12-30T00:00:00"/>
    <d v="2017-01-03T00:00:00"/>
    <s v="Standard Class"/>
    <s v="CL-12565"/>
    <s v="Clay Ludtke"/>
    <s v="Consumer"/>
    <s v="United States"/>
    <s v="Los Angeles"/>
    <s v="California"/>
    <n v="90049"/>
    <x v="1"/>
    <s v="OFF-ST-10000798"/>
    <x v="1"/>
    <s v="Storage"/>
    <s v="2300 Heavy-Duty Transfer File Systems by Perma"/>
    <n v="74.94"/>
    <n v="4"/>
    <n v="0.2"/>
    <n v="8.24"/>
    <n v="5"/>
    <x v="14"/>
    <n v="4"/>
    <x v="14"/>
  </r>
  <r>
    <n v="6011"/>
    <s v="CA-2016-135580"/>
    <d v="2016-12-30T00:00:00"/>
    <d v="2017-01-03T00:00:00"/>
    <s v="Standard Class"/>
    <s v="CL-12565"/>
    <s v="Clay Ludtke"/>
    <s v="Consumer"/>
    <s v="United States"/>
    <s v="Los Angeles"/>
    <s v="California"/>
    <n v="90049"/>
    <x v="1"/>
    <s v="TEC-MA-10004002"/>
    <x v="2"/>
    <s v="Machines"/>
    <s v="Zebra GX420t Direct Thermal/Thermal Transfer Printer"/>
    <n v="2548.56"/>
    <n v="8"/>
    <n v="0"/>
    <n v="382.28"/>
    <n v="5"/>
    <x v="14"/>
    <n v="4"/>
    <x v="14"/>
  </r>
  <r>
    <n v="6012"/>
    <s v="CA-2016-135580"/>
    <d v="2016-12-30T00:00:00"/>
    <d v="2017-01-03T00:00:00"/>
    <s v="Standard Class"/>
    <s v="CL-12565"/>
    <s v="Clay Ludtke"/>
    <s v="Consumer"/>
    <s v="United States"/>
    <s v="Los Angeles"/>
    <s v="California"/>
    <n v="90049"/>
    <x v="1"/>
    <s v="OFF-EN-10003296"/>
    <x v="1"/>
    <s v="Envelopes"/>
    <s v="Tyvek Side-Opening Peel &amp; Seel Expanding Envelopes"/>
    <n v="271.44"/>
    <n v="4"/>
    <n v="0.3"/>
    <n v="-54.29"/>
    <n v="5"/>
    <x v="14"/>
    <n v="4"/>
    <x v="14"/>
  </r>
  <r>
    <n v="6013"/>
    <s v="CA-2016-135580"/>
    <d v="2016-12-30T00:00:00"/>
    <d v="2017-01-03T00:00:00"/>
    <s v="Standard Class"/>
    <s v="CL-12565"/>
    <s v="Clay Ludtke"/>
    <s v="Consumer"/>
    <s v="United States"/>
    <s v="Los Angeles"/>
    <s v="California"/>
    <n v="90049"/>
    <x v="1"/>
    <s v="TEC-PH-10004345"/>
    <x v="2"/>
    <s v="Phones"/>
    <s v="Cisco SPA 502G IP Phone"/>
    <n v="287.88"/>
    <n v="5"/>
    <n v="0"/>
    <n v="92.12"/>
    <n v="5"/>
    <x v="14"/>
    <n v="4"/>
    <x v="14"/>
  </r>
  <r>
    <n v="6014"/>
    <s v="CA-2017-159016"/>
    <d v="2017-03-10T00:00:00"/>
    <d v="2017-03-11T00:00:00"/>
    <s v="First Class"/>
    <s v="KF-16285"/>
    <s v="Karen Ferguson"/>
    <s v="Home Office"/>
    <s v="United States"/>
    <s v="Los Angeles"/>
    <s v="California"/>
    <n v="90008"/>
    <x v="1"/>
    <s v="OFF-PA-10004405"/>
    <x v="1"/>
    <s v="Paper"/>
    <s v="Rediform Voice Mail Log Books"/>
    <n v="14.9"/>
    <n v="2"/>
    <n v="0.3"/>
    <n v="-4.7699999999999996"/>
    <n v="2"/>
    <x v="17"/>
    <n v="1"/>
    <x v="17"/>
  </r>
  <r>
    <n v="6015"/>
    <s v="CA-2017-159016"/>
    <d v="2017-03-10T00:00:00"/>
    <d v="2017-03-11T00:00:00"/>
    <s v="First Class"/>
    <s v="KF-16285"/>
    <s v="Karen Ferguson"/>
    <s v="Home Office"/>
    <s v="United States"/>
    <s v="Los Angeles"/>
    <s v="California"/>
    <n v="90008"/>
    <x v="1"/>
    <s v="TEC-PH-10002885"/>
    <x v="2"/>
    <s v="Phones"/>
    <s v="Apple iPhone 5"/>
    <n v="4158.9120000000003"/>
    <n v="7"/>
    <n v="0.2"/>
    <n v="415.89"/>
    <n v="2"/>
    <x v="17"/>
    <n v="1"/>
    <x v="17"/>
  </r>
  <r>
    <n v="6016"/>
    <s v="CA-2015-102652"/>
    <d v="2015-04-06T00:00:00"/>
    <d v="2015-04-12T00:00:00"/>
    <s v="Standard Class"/>
    <s v="AY-10555"/>
    <s v="Andy Yotov"/>
    <s v="Corporate"/>
    <s v="United States"/>
    <s v="Los Angeles"/>
    <s v="California"/>
    <n v="90049"/>
    <x v="1"/>
    <s v="FUR-FU-10000747"/>
    <x v="0"/>
    <s v="Furnishings"/>
    <s v="Tenex B1-RE Series Chair Mats for Low Pile Carpets"/>
    <n v="91.96"/>
    <n v="5"/>
    <n v="0.3"/>
    <n v="-22.99"/>
    <n v="4"/>
    <x v="41"/>
    <n v="2"/>
    <x v="41"/>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n v="33.11"/>
    <n v="7"/>
    <n v="0.1"/>
    <n v="4.6399999999999997"/>
    <n v="4"/>
    <x v="41"/>
    <n v="2"/>
    <x v="41"/>
  </r>
  <r>
    <n v="6018"/>
    <s v="CA-2015-102652"/>
    <d v="2015-04-06T00:00:00"/>
    <d v="2015-04-12T00:00:00"/>
    <s v="Standard Class"/>
    <s v="AY-10555"/>
    <s v="Andy Yotov"/>
    <s v="Corporate"/>
    <s v="United States"/>
    <s v="Los Angeles"/>
    <s v="California"/>
    <n v="90049"/>
    <x v="1"/>
    <s v="OFF-PA-10003309"/>
    <x v="1"/>
    <s v="Paper"/>
    <s v="Xerox 211"/>
    <n v="19.440000000000001"/>
    <n v="3"/>
    <n v="0.1"/>
    <n v="5.05"/>
    <n v="4"/>
    <x v="41"/>
    <n v="2"/>
    <x v="41"/>
  </r>
  <r>
    <n v="6019"/>
    <s v="CA-2015-102652"/>
    <d v="2015-04-06T00:00:00"/>
    <d v="2015-04-12T00:00:00"/>
    <s v="Standard Class"/>
    <s v="AY-10555"/>
    <s v="Andy Yotov"/>
    <s v="Corporate"/>
    <s v="United States"/>
    <s v="Los Angeles"/>
    <s v="California"/>
    <n v="90049"/>
    <x v="1"/>
    <s v="OFF-PA-10001977"/>
    <x v="1"/>
    <s v="Paper"/>
    <s v="Xerox 194"/>
    <n v="55.48"/>
    <n v="3"/>
    <n v="0.2"/>
    <n v="3.33"/>
    <n v="4"/>
    <x v="41"/>
    <n v="2"/>
    <x v="41"/>
  </r>
  <r>
    <n v="6020"/>
    <s v="CA-2015-152422"/>
    <d v="2015-10-05T00:00:00"/>
    <d v="2015-10-10T00:00:00"/>
    <s v="Second Class"/>
    <s v="BD-11635"/>
    <s v="Brian Derr"/>
    <s v="Consumer"/>
    <s v="United States"/>
    <s v="Columbus"/>
    <s v="Ohio"/>
    <n v="43229"/>
    <x v="3"/>
    <s v="OFF-AP-10002892"/>
    <x v="1"/>
    <s v="Appliances"/>
    <s v="Belkin F5C206VTEL 6 Outlet Surge"/>
    <n v="91.92"/>
    <n v="3"/>
    <n v="0.1"/>
    <n v="4.5999999999999996"/>
    <n v="1"/>
    <x v="18"/>
    <n v="4"/>
    <x v="18"/>
  </r>
  <r>
    <n v="6021"/>
    <s v="US-2017-156692"/>
    <d v="2017-08-13T00:00:00"/>
    <d v="2017-08-13T00:00:00"/>
    <s v="Same Day"/>
    <s v="HG-15025"/>
    <s v="Hunter Glantz"/>
    <s v="Consumer"/>
    <s v="United States"/>
    <s v="Kenner"/>
    <s v="Louisiana"/>
    <n v="70065"/>
    <x v="0"/>
    <s v="OFF-AP-10002222"/>
    <x v="1"/>
    <s v="Appliances"/>
    <s v="Staple holder"/>
    <n v="17.34"/>
    <n v="3"/>
    <n v="0.1"/>
    <n v="5.72"/>
    <n v="2"/>
    <x v="28"/>
    <n v="3"/>
    <x v="28"/>
  </r>
  <r>
    <n v="6022"/>
    <s v="US-2017-156692"/>
    <d v="2017-08-13T00:00:00"/>
    <d v="2017-08-13T00:00:00"/>
    <s v="Same Day"/>
    <s v="HG-15025"/>
    <s v="Hunter Glantz"/>
    <s v="Consumer"/>
    <s v="United States"/>
    <s v="Kenner"/>
    <s v="Louisiana"/>
    <n v="70065"/>
    <x v="0"/>
    <s v="TEC-AC-10000158"/>
    <x v="2"/>
    <s v="Accessories"/>
    <s v="Sony 64GB Class 10 Micro SDHC R40 Memory Card"/>
    <n v="71.98"/>
    <n v="6"/>
    <n v="0"/>
    <n v="4.32"/>
    <n v="2"/>
    <x v="28"/>
    <n v="3"/>
    <x v="28"/>
  </r>
  <r>
    <n v="6023"/>
    <s v="CA-2015-130869"/>
    <d v="2015-11-17T00:00:00"/>
    <d v="2015-11-21T00:00:00"/>
    <s v="Standard Class"/>
    <s v="CB-12025"/>
    <s v="Cassandra Brandow"/>
    <s v="Consumer"/>
    <s v="United States"/>
    <s v="Cedar Hill"/>
    <s v="Texas"/>
    <n v="75104"/>
    <x v="2"/>
    <s v="OFF-EN-10002600"/>
    <x v="1"/>
    <s v="Envelopes"/>
    <s v="Redi-Strip #10 Envelopes, 4 1/8 x 9 1/2"/>
    <n v="7.08"/>
    <n v="7"/>
    <n v="0.1"/>
    <n v="0.99"/>
    <n v="1"/>
    <x v="7"/>
    <n v="4"/>
    <x v="7"/>
  </r>
  <r>
    <n v="6024"/>
    <s v="US-2018-128832"/>
    <d v="2018-04-24T00:00:00"/>
    <d v="2018-04-27T00:00:00"/>
    <s v="First Class"/>
    <s v="LS-16945"/>
    <s v="Linda Southworth"/>
    <s v="Corporate"/>
    <s v="United States"/>
    <s v="Providence"/>
    <s v="Rhode Island"/>
    <n v="2908"/>
    <x v="3"/>
    <s v="TEC-AC-10004855"/>
    <x v="2"/>
    <s v="Accessories"/>
    <s v="V7 USB Numeric Keypad"/>
    <n v="69.98"/>
    <n v="2"/>
    <n v="0.1"/>
    <n v="16.100000000000001"/>
    <n v="1"/>
    <x v="4"/>
    <n v="2"/>
    <x v="4"/>
  </r>
  <r>
    <n v="6025"/>
    <s v="CA-2018-139717"/>
    <d v="2018-08-24T00:00:00"/>
    <d v="2018-08-26T00:00:00"/>
    <s v="Second Class"/>
    <s v="DM-13015"/>
    <s v="Darrin Martin"/>
    <s v="Consumer"/>
    <s v="United States"/>
    <s v="Lancaster"/>
    <s v="Ohio"/>
    <n v="43130"/>
    <x v="3"/>
    <s v="OFF-AP-10000938"/>
    <x v="1"/>
    <s v="Appliances"/>
    <s v="Avanti 1.7 Cu. Ft. Refrigerator"/>
    <n v="646.27200000000005"/>
    <n v="1"/>
    <n v="0.3"/>
    <n v="-116.33"/>
    <n v="2"/>
    <x v="43"/>
    <n v="3"/>
    <x v="43"/>
  </r>
  <r>
    <n v="6026"/>
    <s v="CA-2018-139717"/>
    <d v="2018-08-24T00:00:00"/>
    <d v="2018-08-26T00:00:00"/>
    <s v="Second Class"/>
    <s v="DM-13015"/>
    <s v="Darrin Martin"/>
    <s v="Consumer"/>
    <s v="United States"/>
    <s v="Lancaster"/>
    <s v="Ohio"/>
    <n v="43130"/>
    <x v="3"/>
    <s v="OFF-PA-10002195"/>
    <x v="1"/>
    <s v="Paper"/>
    <s v="Xerox 1966"/>
    <n v="10.368"/>
    <n v="4"/>
    <n v="0.1"/>
    <n v="1.66"/>
    <n v="2"/>
    <x v="43"/>
    <n v="3"/>
    <x v="43"/>
  </r>
  <r>
    <n v="6027"/>
    <s v="CA-2018-136007"/>
    <d v="2018-02-23T00:00:00"/>
    <d v="2018-03-02T00:00:00"/>
    <s v="Standard Class"/>
    <s v="AC-10615"/>
    <s v="Ann Chong"/>
    <s v="Corporate"/>
    <s v="United States"/>
    <s v="Seattle"/>
    <s v="Washington"/>
    <n v="98115"/>
    <x v="1"/>
    <s v="OFF-FA-10002701"/>
    <x v="1"/>
    <s v="Fasteners"/>
    <s v="Alliance Rubber Bands"/>
    <n v="8.4"/>
    <n v="1"/>
    <n v="0"/>
    <n v="2.35"/>
    <n v="2"/>
    <x v="31"/>
    <n v="1"/>
    <x v="31"/>
  </r>
  <r>
    <n v="6028"/>
    <s v="CA-2018-136007"/>
    <d v="2018-02-23T00:00:00"/>
    <d v="2018-03-02T00:00:00"/>
    <s v="Standard Class"/>
    <s v="AC-10615"/>
    <s v="Ann Chong"/>
    <s v="Corporate"/>
    <s v="United States"/>
    <s v="Seattle"/>
    <s v="Washington"/>
    <n v="98115"/>
    <x v="1"/>
    <s v="TEC-PH-10003589"/>
    <x v="2"/>
    <s v="Phones"/>
    <s v="invisibleSHIELD by ZAGG Smudge-Free Screen Protector"/>
    <n v="71.959999999999994"/>
    <n v="4"/>
    <n v="0"/>
    <n v="15.83"/>
    <n v="2"/>
    <x v="31"/>
    <n v="1"/>
    <x v="31"/>
  </r>
  <r>
    <n v="6029"/>
    <s v="CA-2017-157364"/>
    <d v="2017-11-19T00:00:00"/>
    <d v="2017-11-21T00:00:00"/>
    <s v="First Class"/>
    <s v="LT-17110"/>
    <s v="Liz Thompson"/>
    <s v="Consumer"/>
    <s v="United States"/>
    <s v="Jacksonville"/>
    <s v="North Carolina"/>
    <n v="28540"/>
    <x v="0"/>
    <s v="OFF-AR-10003752"/>
    <x v="1"/>
    <s v="Art"/>
    <s v="Deluxe Chalkboard Eraser Cleaner"/>
    <n v="18.48"/>
    <n v="8"/>
    <n v="0.2"/>
    <n v="2.96"/>
    <n v="1"/>
    <x v="0"/>
    <n v="4"/>
    <x v="0"/>
  </r>
  <r>
    <n v="6030"/>
    <s v="US-2017-112970"/>
    <d v="2017-11-14T00:00:00"/>
    <d v="2017-11-15T00:00:00"/>
    <s v="First Class"/>
    <s v="TB-21250"/>
    <s v="Tim Brockman"/>
    <s v="Consumer"/>
    <s v="United States"/>
    <s v="Los Angeles"/>
    <s v="California"/>
    <n v="90049"/>
    <x v="1"/>
    <s v="OFF-AR-10003829"/>
    <x v="1"/>
    <s v="Art"/>
    <s v="Newell 35"/>
    <n v="9.84"/>
    <n v="9"/>
    <n v="0.3"/>
    <n v="-3.44"/>
    <n v="1"/>
    <x v="0"/>
    <n v="4"/>
    <x v="0"/>
  </r>
  <r>
    <n v="6031"/>
    <s v="US-2018-152492"/>
    <d v="2018-07-06T00:00:00"/>
    <d v="2018-07-06T00:00:00"/>
    <s v="Same Day"/>
    <s v="AH-10585"/>
    <s v="Angele Hood"/>
    <s v="Consumer"/>
    <s v="United States"/>
    <s v="Miami"/>
    <s v="Florida"/>
    <n v="33142"/>
    <x v="0"/>
    <s v="FUR-CH-10000155"/>
    <x v="0"/>
    <s v="Chairs"/>
    <s v="Global Comet Stacking Armless Chair"/>
    <n v="239.24"/>
    <n v="8"/>
    <n v="0"/>
    <n v="33.49"/>
    <n v="1"/>
    <x v="10"/>
    <n v="3"/>
    <x v="10"/>
  </r>
  <r>
    <n v="6032"/>
    <s v="CA-2017-101168"/>
    <d v="2017-12-25T00:00:00"/>
    <d v="2018-01-01T00:00:00"/>
    <s v="Standard Class"/>
    <s v="SS-20140"/>
    <s v="Saphhira Shifley"/>
    <s v="Corporate"/>
    <s v="United States"/>
    <s v="Nashua"/>
    <s v="New Hampshire"/>
    <n v="3060"/>
    <x v="3"/>
    <s v="FUR-FU-10003142"/>
    <x v="0"/>
    <s v="Furnishings"/>
    <s v="Master Big Foot Doorstop, Beige"/>
    <n v="21.12"/>
    <n v="6"/>
    <n v="0.3"/>
    <n v="-5.28"/>
    <n v="1"/>
    <x v="5"/>
    <n v="4"/>
    <x v="5"/>
  </r>
  <r>
    <n v="6033"/>
    <s v="CA-2018-104010"/>
    <d v="2018-04-23T00:00:00"/>
    <d v="2018-04-25T00:00:00"/>
    <s v="First Class"/>
    <s v="TD-20995"/>
    <s v="Tamara Dahlen"/>
    <s v="Consumer"/>
    <s v="United States"/>
    <s v="New York City"/>
    <s v="New York"/>
    <n v="10011"/>
    <x v="3"/>
    <s v="OFF-SU-10001218"/>
    <x v="1"/>
    <s v="Supplies"/>
    <s v="Fiskars Softgrip Scissors"/>
    <n v="54.9"/>
    <n v="5"/>
    <n v="0.1"/>
    <n v="2.75"/>
    <n v="1"/>
    <x v="4"/>
    <n v="2"/>
    <x v="4"/>
  </r>
  <r>
    <n v="6034"/>
    <s v="CA-2016-130253"/>
    <d v="2016-12-14T00:00:00"/>
    <d v="2016-12-18T00:00:00"/>
    <s v="Standard Class"/>
    <s v="PP-18955"/>
    <s v="Paul Prost"/>
    <s v="Home Office"/>
    <s v="United States"/>
    <s v="Los Angeles"/>
    <s v="California"/>
    <n v="90036"/>
    <x v="1"/>
    <s v="FUR-FU-10002963"/>
    <x v="0"/>
    <s v="Furnishings"/>
    <s v="Master Caster Door Stop, Gray"/>
    <n v="15.24"/>
    <n v="9"/>
    <n v="0.2"/>
    <n v="1.68"/>
    <n v="1"/>
    <x v="14"/>
    <n v="4"/>
    <x v="14"/>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n v="19.568000000000001"/>
    <n v="10"/>
    <n v="0"/>
    <n v="3.91"/>
    <n v="2"/>
    <x v="19"/>
    <n v="2"/>
    <x v="19"/>
  </r>
  <r>
    <n v="6036"/>
    <s v="US-2016-155369"/>
    <d v="2016-04-19T00:00:00"/>
    <d v="2016-04-25T00:00:00"/>
    <s v="Standard Class"/>
    <s v="PG-18820"/>
    <s v="Patrick Gardner"/>
    <s v="Consumer"/>
    <s v="United States"/>
    <s v="Carrollton"/>
    <s v="Texas"/>
    <n v="75007"/>
    <x v="2"/>
    <s v="OFF-BI-10003925"/>
    <x v="1"/>
    <s v="Binders"/>
    <s v="Fellowes PB300 Plastic Comb Binding Machine"/>
    <n v="310.392"/>
    <n v="4"/>
    <n v="0.3"/>
    <n v="-83.81"/>
    <n v="2"/>
    <x v="19"/>
    <n v="2"/>
    <x v="19"/>
  </r>
  <r>
    <n v="6037"/>
    <s v="CA-2017-131205"/>
    <d v="2017-09-04T00:00:00"/>
    <d v="2017-09-08T00:00:00"/>
    <s v="Standard Class"/>
    <s v="AA-10645"/>
    <s v="Anna Andreadi"/>
    <s v="Consumer"/>
    <s v="United States"/>
    <s v="Georgetown"/>
    <s v="Kentucky"/>
    <n v="40324"/>
    <x v="0"/>
    <s v="FUR-FU-10003347"/>
    <x v="0"/>
    <s v="Furnishings"/>
    <s v="Coloredge Poster Frame"/>
    <n v="42.6"/>
    <n v="4"/>
    <n v="0.3"/>
    <n v="-4.26"/>
    <n v="4"/>
    <x v="21"/>
    <n v="3"/>
    <x v="21"/>
  </r>
  <r>
    <n v="6038"/>
    <s v="CA-2017-131205"/>
    <d v="2017-09-04T00:00:00"/>
    <d v="2017-09-08T00:00:00"/>
    <s v="Standard Class"/>
    <s v="AA-10645"/>
    <s v="Anna Andreadi"/>
    <s v="Consumer"/>
    <s v="United States"/>
    <s v="Georgetown"/>
    <s v="Kentucky"/>
    <n v="40324"/>
    <x v="0"/>
    <s v="OFF-BI-10000315"/>
    <x v="1"/>
    <s v="Binders"/>
    <s v="Poly Designer Cover &amp; Back"/>
    <n v="113.94"/>
    <n v="1"/>
    <n v="0.3"/>
    <n v="-6.84"/>
    <n v="4"/>
    <x v="21"/>
    <n v="3"/>
    <x v="21"/>
  </r>
  <r>
    <n v="6039"/>
    <s v="CA-2017-131205"/>
    <d v="2017-09-04T00:00:00"/>
    <d v="2017-09-08T00:00:00"/>
    <s v="Standard Class"/>
    <s v="AA-10645"/>
    <s v="Anna Andreadi"/>
    <s v="Consumer"/>
    <s v="United States"/>
    <s v="Georgetown"/>
    <s v="Kentucky"/>
    <n v="40324"/>
    <x v="0"/>
    <s v="OFF-ST-10002583"/>
    <x v="1"/>
    <s v="Storage"/>
    <s v="Fellowes Neat Ideas Storage Cubes"/>
    <n v="129.91999999999999"/>
    <n v="9"/>
    <n v="0"/>
    <n v="37.68"/>
    <n v="4"/>
    <x v="21"/>
    <n v="3"/>
    <x v="21"/>
  </r>
  <r>
    <n v="6040"/>
    <s v="CA-2017-131205"/>
    <d v="2017-09-04T00:00:00"/>
    <d v="2017-09-08T00:00:00"/>
    <s v="Standard Class"/>
    <s v="AA-10645"/>
    <s v="Anna Andreadi"/>
    <s v="Consumer"/>
    <s v="United States"/>
    <s v="Georgetown"/>
    <s v="Kentucky"/>
    <n v="40324"/>
    <x v="0"/>
    <s v="OFF-AR-10003469"/>
    <x v="1"/>
    <s v="Art"/>
    <s v="Nontoxic Chalk"/>
    <n v="5.28"/>
    <n v="3"/>
    <n v="0"/>
    <n v="1.85"/>
    <n v="4"/>
    <x v="21"/>
    <n v="3"/>
    <x v="21"/>
  </r>
  <r>
    <n v="6041"/>
    <s v="CA-2018-122364"/>
    <d v="2018-09-24T00:00:00"/>
    <d v="2018-09-29T00:00:00"/>
    <s v="Standard Class"/>
    <s v="FA-14230"/>
    <s v="Frank Atkinson"/>
    <s v="Corporate"/>
    <s v="United States"/>
    <s v="Los Angeles"/>
    <s v="California"/>
    <n v="90008"/>
    <x v="1"/>
    <s v="TEC-PH-10001817"/>
    <x v="2"/>
    <s v="Phones"/>
    <s v="Wilson Electronics DB Pro Signal Booster"/>
    <n v="859.2"/>
    <n v="4"/>
    <n v="0.3"/>
    <n v="-249.17"/>
    <n v="2"/>
    <x v="15"/>
    <n v="3"/>
    <x v="15"/>
  </r>
  <r>
    <n v="6042"/>
    <s v="CA-2018-122364"/>
    <d v="2018-09-24T00:00:00"/>
    <d v="2018-09-29T00:00:00"/>
    <s v="Standard Class"/>
    <s v="FA-14230"/>
    <s v="Frank Atkinson"/>
    <s v="Corporate"/>
    <s v="United States"/>
    <s v="Los Angeles"/>
    <s v="California"/>
    <n v="90008"/>
    <x v="1"/>
    <s v="TEC-MA-10001031"/>
    <x v="2"/>
    <s v="Machines"/>
    <s v="Socket Bluetooth Cordless Hand Scanner (CHS)"/>
    <n v="506.28"/>
    <n v="8"/>
    <n v="0.1"/>
    <n v="60.75"/>
    <n v="2"/>
    <x v="15"/>
    <n v="3"/>
    <x v="15"/>
  </r>
  <r>
    <n v="6043"/>
    <s v="CA-2017-117912"/>
    <d v="2017-02-04T00:00:00"/>
    <d v="2017-02-08T00:00:00"/>
    <s v="Standard Class"/>
    <s v="TB-21520"/>
    <s v="Tracy Blumstein"/>
    <s v="Consumer"/>
    <s v="United States"/>
    <s v="Sierra Vista"/>
    <s v="Arizona"/>
    <n v="85635"/>
    <x v="1"/>
    <s v="FUR-FU-10002088"/>
    <x v="0"/>
    <s v="Furnishings"/>
    <s v="Nu-Dell Float Frame 11 x 14 1/2"/>
    <n v="14.368"/>
    <n v="6"/>
    <n v="0.1"/>
    <n v="3.45"/>
    <n v="1"/>
    <x v="47"/>
    <n v="1"/>
    <x v="47"/>
  </r>
  <r>
    <n v="6044"/>
    <s v="CA-2018-145702"/>
    <d v="2018-05-19T00:00:00"/>
    <d v="2018-05-24T00:00:00"/>
    <s v="Second Class"/>
    <s v="AH-10075"/>
    <s v="Adam Hart"/>
    <s v="Corporate"/>
    <s v="United States"/>
    <s v="Knoxville"/>
    <s v="Tennessee"/>
    <n v="37918"/>
    <x v="0"/>
    <s v="FUR-CH-10001482"/>
    <x v="0"/>
    <s v="Chairs"/>
    <s v="Office Star - Mesh Screen back chair with Vinyl seat"/>
    <n v="314.35199999999998"/>
    <n v="1"/>
    <n v="0.2"/>
    <n v="25.15"/>
    <n v="2"/>
    <x v="24"/>
    <n v="2"/>
    <x v="24"/>
  </r>
  <r>
    <n v="6045"/>
    <s v="CA-2018-145702"/>
    <d v="2018-05-19T00:00:00"/>
    <d v="2018-05-24T00:00:00"/>
    <s v="Second Class"/>
    <s v="AH-10075"/>
    <s v="Adam Hart"/>
    <s v="Corporate"/>
    <s v="United States"/>
    <s v="Knoxville"/>
    <s v="Tennessee"/>
    <n v="37918"/>
    <x v="0"/>
    <s v="OFF-PA-10001526"/>
    <x v="1"/>
    <s v="Paper"/>
    <s v="Xerox 1949"/>
    <n v="27.888000000000002"/>
    <n v="6"/>
    <n v="0"/>
    <n v="3.9"/>
    <n v="2"/>
    <x v="24"/>
    <n v="2"/>
    <x v="24"/>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n v="238.15199999999999"/>
    <n v="7"/>
    <n v="0"/>
    <n v="54.77"/>
    <n v="1"/>
    <x v="11"/>
    <n v="3"/>
    <x v="11"/>
  </r>
  <r>
    <n v="6047"/>
    <s v="CA-2017-154662"/>
    <d v="2017-06-09T00:00:00"/>
    <d v="2017-06-16T00:00:00"/>
    <s v="Standard Class"/>
    <s v="BF-11215"/>
    <s v="Benjamin Farhat"/>
    <s v="Home Office"/>
    <s v="United States"/>
    <s v="Minneapolis"/>
    <s v="Minnesota"/>
    <n v="55407"/>
    <x v="2"/>
    <s v="FUR-TA-10001771"/>
    <x v="0"/>
    <s v="Tables"/>
    <s v="Bush Cubix Conference Tables, Fully Assembled"/>
    <n v="692.94"/>
    <n v="8"/>
    <n v="0.1"/>
    <n v="221.74"/>
    <n v="1"/>
    <x v="1"/>
    <n v="2"/>
    <x v="1"/>
  </r>
  <r>
    <n v="6048"/>
    <s v="CA-2016-105571"/>
    <d v="2016-11-07T00:00:00"/>
    <d v="2016-11-11T00:00:00"/>
    <s v="Standard Class"/>
    <s v="CP-12340"/>
    <s v="Christine Phan"/>
    <s v="Corporate"/>
    <s v="United States"/>
    <s v="Miami"/>
    <s v="Florida"/>
    <n v="33142"/>
    <x v="0"/>
    <s v="OFF-BI-10003305"/>
    <x v="1"/>
    <s v="Binders"/>
    <s v="Avery Hanging File Binders"/>
    <n v="16.146000000000001"/>
    <n v="10"/>
    <n v="0.1"/>
    <n v="3.88"/>
    <n v="2"/>
    <x v="6"/>
    <n v="4"/>
    <x v="6"/>
  </r>
  <r>
    <n v="6049"/>
    <s v="CA-2016-105571"/>
    <d v="2016-11-07T00:00:00"/>
    <d v="2016-11-11T00:00:00"/>
    <s v="Standard Class"/>
    <s v="CP-12340"/>
    <s v="Christine Phan"/>
    <s v="Corporate"/>
    <s v="United States"/>
    <s v="Miami"/>
    <s v="Florida"/>
    <n v="33142"/>
    <x v="0"/>
    <s v="OFF-BI-10001359"/>
    <x v="1"/>
    <s v="Binders"/>
    <s v="GBC DocuBind TL300 Electric Binding System"/>
    <n v="1345.4849999999999"/>
    <n v="8"/>
    <n v="0"/>
    <n v="322.92"/>
    <n v="2"/>
    <x v="6"/>
    <n v="4"/>
    <x v="6"/>
  </r>
  <r>
    <n v="6050"/>
    <s v="CA-2017-152765"/>
    <d v="2017-06-15T00:00:00"/>
    <d v="2017-06-18T00:00:00"/>
    <s v="First Class"/>
    <s v="LS-17245"/>
    <s v="Lynn Smith"/>
    <s v="Consumer"/>
    <s v="United States"/>
    <s v="Houston"/>
    <s v="Texas"/>
    <n v="77036"/>
    <x v="2"/>
    <s v="OFF-PA-10000483"/>
    <x v="1"/>
    <s v="Paper"/>
    <s v="Xerox 19"/>
    <n v="173.488"/>
    <n v="6"/>
    <n v="0.3"/>
    <n v="-10.41"/>
    <n v="1"/>
    <x v="1"/>
    <n v="2"/>
    <x v="1"/>
  </r>
  <r>
    <n v="6051"/>
    <s v="CA-2016-153878"/>
    <d v="2016-04-25T00:00:00"/>
    <d v="2016-04-30T00:00:00"/>
    <s v="Standard Class"/>
    <s v="TS-21655"/>
    <s v="Trudy Schmidt"/>
    <s v="Consumer"/>
    <s v="United States"/>
    <s v="Milwaukee"/>
    <s v="Wisconsin"/>
    <n v="53209"/>
    <x v="2"/>
    <s v="OFF-AR-10000658"/>
    <x v="1"/>
    <s v="Art"/>
    <s v="Newell 324"/>
    <n v="57.75"/>
    <n v="8"/>
    <n v="0.3"/>
    <n v="-12.13"/>
    <n v="2"/>
    <x v="19"/>
    <n v="2"/>
    <x v="19"/>
  </r>
  <r>
    <n v="6052"/>
    <s v="CA-2016-153878"/>
    <d v="2016-04-25T00:00:00"/>
    <d v="2016-04-30T00:00:00"/>
    <s v="Standard Class"/>
    <s v="TS-21655"/>
    <s v="Trudy Schmidt"/>
    <s v="Consumer"/>
    <s v="United States"/>
    <s v="Milwaukee"/>
    <s v="Wisconsin"/>
    <n v="53209"/>
    <x v="2"/>
    <s v="OFF-AP-10001205"/>
    <x v="1"/>
    <s v="Appliances"/>
    <s v="Belkin 5 Outlet SurgeMaster Power Centers"/>
    <n v="272.39999999999998"/>
    <n v="9"/>
    <n v="0.3"/>
    <n v="-62.65"/>
    <n v="2"/>
    <x v="19"/>
    <n v="2"/>
    <x v="19"/>
  </r>
  <r>
    <n v="6053"/>
    <s v="CA-2017-124016"/>
    <d v="2017-09-23T00:00:00"/>
    <d v="2017-09-26T00:00:00"/>
    <s v="Second Class"/>
    <s v="JS-15940"/>
    <s v="Joni Sundaresam"/>
    <s v="Home Office"/>
    <s v="United States"/>
    <s v="Lancaster"/>
    <s v="Ohio"/>
    <n v="43130"/>
    <x v="3"/>
    <s v="OFF-PA-10002586"/>
    <x v="1"/>
    <s v="Paper"/>
    <s v="Xerox 1970"/>
    <n v="11.952"/>
    <n v="8"/>
    <n v="0"/>
    <n v="2.0299999999999998"/>
    <n v="3"/>
    <x v="21"/>
    <n v="3"/>
    <x v="21"/>
  </r>
  <r>
    <n v="6054"/>
    <s v="CA-2017-124016"/>
    <d v="2017-09-23T00:00:00"/>
    <d v="2017-09-26T00:00:00"/>
    <s v="Second Class"/>
    <s v="JS-15940"/>
    <s v="Joni Sundaresam"/>
    <s v="Home Office"/>
    <s v="United States"/>
    <s v="Lancaster"/>
    <s v="Ohio"/>
    <n v="43130"/>
    <x v="3"/>
    <s v="FUR-FU-10004963"/>
    <x v="0"/>
    <s v="Furnishings"/>
    <s v="Eldon 400 Class Desk Accessories, Black Carbon"/>
    <n v="28"/>
    <n v="7"/>
    <n v="0.2"/>
    <n v="2.8"/>
    <n v="3"/>
    <x v="21"/>
    <n v="3"/>
    <x v="21"/>
  </r>
  <r>
    <n v="6055"/>
    <s v="CA-2017-124016"/>
    <d v="2017-09-23T00:00:00"/>
    <d v="2017-09-26T00:00:00"/>
    <s v="Second Class"/>
    <s v="JS-15940"/>
    <s v="Joni Sundaresam"/>
    <s v="Home Office"/>
    <s v="United States"/>
    <s v="Lancaster"/>
    <s v="Ohio"/>
    <n v="43130"/>
    <x v="3"/>
    <s v="OFF-BI-10002071"/>
    <x v="1"/>
    <s v="Binders"/>
    <s v="Fellowes Black Plastic Comb Bindings"/>
    <n v="12.201000000000001"/>
    <n v="10"/>
    <n v="0"/>
    <n v="1.59"/>
    <n v="3"/>
    <x v="21"/>
    <n v="3"/>
    <x v="21"/>
  </r>
  <r>
    <n v="6056"/>
    <s v="CA-2017-113551"/>
    <d v="2017-08-18T00:00:00"/>
    <d v="2017-08-20T00:00:00"/>
    <s v="First Class"/>
    <s v="NF-18385"/>
    <s v="Natalie Fritzler"/>
    <s v="Consumer"/>
    <s v="United States"/>
    <s v="Edinburg"/>
    <s v="Texas"/>
    <n v="78539"/>
    <x v="2"/>
    <s v="OFF-BI-10001617"/>
    <x v="1"/>
    <s v="Binders"/>
    <s v="GBC Wire Binding Combs"/>
    <n v="2.0680000000000001"/>
    <n v="1"/>
    <n v="0.2"/>
    <n v="0.56000000000000005"/>
    <n v="2"/>
    <x v="28"/>
    <n v="3"/>
    <x v="28"/>
  </r>
  <r>
    <n v="6057"/>
    <s v="CA-2017-113551"/>
    <d v="2017-08-18T00:00:00"/>
    <d v="2017-08-20T00:00:00"/>
    <s v="First Class"/>
    <s v="NF-18385"/>
    <s v="Natalie Fritzler"/>
    <s v="Consumer"/>
    <s v="United States"/>
    <s v="Edinburg"/>
    <s v="Texas"/>
    <n v="78539"/>
    <x v="2"/>
    <s v="OFF-PA-10004665"/>
    <x v="1"/>
    <s v="Paper"/>
    <s v="Advantus Motivational Note Cards"/>
    <n v="83.84"/>
    <n v="9"/>
    <n v="0.3"/>
    <n v="-20.96"/>
    <n v="2"/>
    <x v="28"/>
    <n v="3"/>
    <x v="28"/>
  </r>
  <r>
    <n v="6058"/>
    <s v="CA-2015-107524"/>
    <d v="2015-03-02T00:00:00"/>
    <d v="2015-03-08T00:00:00"/>
    <s v="Standard Class"/>
    <s v="KN-16705"/>
    <s v="Kristina Nunn"/>
    <s v="Home Office"/>
    <s v="United States"/>
    <s v="New York City"/>
    <s v="New York"/>
    <n v="10009"/>
    <x v="3"/>
    <s v="OFF-EN-10001990"/>
    <x v="1"/>
    <s v="Envelopes"/>
    <s v="Staple envelope"/>
    <n v="11.36"/>
    <n v="7"/>
    <n v="0"/>
    <n v="3.52"/>
    <n v="2"/>
    <x v="34"/>
    <n v="1"/>
    <x v="34"/>
  </r>
  <r>
    <n v="6059"/>
    <s v="CA-2015-107524"/>
    <d v="2015-03-02T00:00:00"/>
    <d v="2015-03-08T00:00:00"/>
    <s v="Standard Class"/>
    <s v="KN-16705"/>
    <s v="Kristina Nunn"/>
    <s v="Home Office"/>
    <s v="United States"/>
    <s v="New York City"/>
    <s v="New York"/>
    <n v="10009"/>
    <x v="3"/>
    <s v="OFF-PA-10000587"/>
    <x v="1"/>
    <s v="Paper"/>
    <s v="Array Parchment Paper, Assorted Colors"/>
    <n v="36.4"/>
    <n v="5"/>
    <n v="0.1"/>
    <n v="9.1"/>
    <n v="2"/>
    <x v="34"/>
    <n v="1"/>
    <x v="34"/>
  </r>
  <r>
    <n v="6060"/>
    <s v="CA-2015-138072"/>
    <d v="2015-12-30T00:00:00"/>
    <d v="2016-01-03T00:00:00"/>
    <s v="Standard Class"/>
    <s v="GA-14725"/>
    <s v="Guy Armstrong"/>
    <s v="Consumer"/>
    <s v="United States"/>
    <s v="Philadelphia"/>
    <s v="Pennsylvania"/>
    <n v="19120"/>
    <x v="3"/>
    <s v="TEC-AC-10004859"/>
    <x v="2"/>
    <s v="Accessories"/>
    <s v="Maxell Pro 80 Minute CD-R, 10/Pack"/>
    <n v="27.968"/>
    <n v="1"/>
    <n v="0.2"/>
    <n v="7.27"/>
    <n v="1"/>
    <x v="20"/>
    <n v="4"/>
    <x v="20"/>
  </r>
  <r>
    <n v="6061"/>
    <s v="CA-2016-134201"/>
    <d v="2016-04-10T00:00:00"/>
    <d v="2016-04-16T00:00:00"/>
    <s v="Standard Class"/>
    <s v="EH-14125"/>
    <s v="Eugene Hildebrand"/>
    <s v="Home Office"/>
    <s v="United States"/>
    <s v="Rochester"/>
    <s v="New York"/>
    <n v="14609"/>
    <x v="3"/>
    <s v="OFF-ST-10001476"/>
    <x v="1"/>
    <s v="Storage"/>
    <s v="Steel Personal Filing/Posting Tote"/>
    <n v="142.04"/>
    <n v="2"/>
    <n v="0"/>
    <n v="39.770000000000003"/>
    <n v="2"/>
    <x v="19"/>
    <n v="2"/>
    <x v="19"/>
  </r>
  <r>
    <n v="6062"/>
    <s v="CA-2016-134201"/>
    <d v="2016-04-10T00:00:00"/>
    <d v="2016-04-16T00:00:00"/>
    <s v="Standard Class"/>
    <s v="EH-14125"/>
    <s v="Eugene Hildebrand"/>
    <s v="Home Office"/>
    <s v="United States"/>
    <s v="Rochester"/>
    <s v="New York"/>
    <n v="14609"/>
    <x v="3"/>
    <s v="OFF-AR-10002804"/>
    <x v="1"/>
    <s v="Art"/>
    <s v="Faber Castell Col-Erase Pencils"/>
    <n v="14.67"/>
    <n v="7"/>
    <n v="0.3"/>
    <n v="-2.79"/>
    <n v="2"/>
    <x v="19"/>
    <n v="2"/>
    <x v="19"/>
  </r>
  <r>
    <n v="6063"/>
    <s v="CA-2016-111780"/>
    <d v="2016-12-25T00:00:00"/>
    <d v="2016-12-30T00:00:00"/>
    <s v="Second Class"/>
    <s v="RA-19285"/>
    <s v="Ralph Arnett"/>
    <s v="Consumer"/>
    <s v="United States"/>
    <s v="San Diego"/>
    <s v="California"/>
    <n v="92037"/>
    <x v="1"/>
    <s v="TEC-CO-10004202"/>
    <x v="2"/>
    <s v="Copiers"/>
    <s v="Brother DCP1000 Digital 3 in 1 Multifunction Machine"/>
    <n v="1199.96"/>
    <n v="5"/>
    <n v="0.2"/>
    <n v="60"/>
    <n v="3"/>
    <x v="14"/>
    <n v="4"/>
    <x v="14"/>
  </r>
  <r>
    <n v="6064"/>
    <s v="CA-2016-111780"/>
    <d v="2016-12-25T00:00:00"/>
    <d v="2016-12-30T00:00:00"/>
    <s v="Second Class"/>
    <s v="RA-19285"/>
    <s v="Ralph Arnett"/>
    <s v="Consumer"/>
    <s v="United States"/>
    <s v="San Diego"/>
    <s v="California"/>
    <n v="92037"/>
    <x v="1"/>
    <s v="OFF-PA-10001307"/>
    <x v="1"/>
    <s v="Paper"/>
    <s v="Important Message Pads, 50 4-1/4 x 5-1/2 Forms per Pad"/>
    <n v="12.6"/>
    <n v="1"/>
    <n v="0.1"/>
    <n v="3.53"/>
    <n v="3"/>
    <x v="14"/>
    <n v="4"/>
    <x v="14"/>
  </r>
  <r>
    <n v="6065"/>
    <s v="CA-2016-111780"/>
    <d v="2016-12-25T00:00:00"/>
    <d v="2016-12-30T00:00:00"/>
    <s v="Second Class"/>
    <s v="RA-19285"/>
    <s v="Ralph Arnett"/>
    <s v="Consumer"/>
    <s v="United States"/>
    <s v="San Diego"/>
    <s v="California"/>
    <n v="92037"/>
    <x v="1"/>
    <s v="OFF-PA-10001667"/>
    <x v="1"/>
    <s v="Paper"/>
    <s v="Great White Multi-Use Recycled Paper (20Lb. and 84 Bright)"/>
    <n v="17.940000000000001"/>
    <n v="7"/>
    <n v="0.1"/>
    <n v="3.95"/>
    <n v="3"/>
    <x v="14"/>
    <n v="4"/>
    <x v="14"/>
  </r>
  <r>
    <n v="6066"/>
    <s v="CA-2016-119942"/>
    <d v="2016-04-05T00:00:00"/>
    <d v="2016-04-07T00:00:00"/>
    <s v="First Class"/>
    <s v="TT-21070"/>
    <s v="Ted Trevino"/>
    <s v="Consumer"/>
    <s v="United States"/>
    <s v="Philadelphia"/>
    <s v="Pennsylvania"/>
    <n v="19120"/>
    <x v="3"/>
    <s v="OFF-LA-10001569"/>
    <x v="1"/>
    <s v="Labels"/>
    <s v="Avery 499"/>
    <n v="23.904"/>
    <n v="8"/>
    <n v="0.2"/>
    <n v="7.89"/>
    <n v="1"/>
    <x v="19"/>
    <n v="2"/>
    <x v="19"/>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n v="88.96"/>
    <n v="6"/>
    <n v="0.2"/>
    <n v="16.899999999999999"/>
    <n v="1"/>
    <x v="26"/>
    <n v="1"/>
    <x v="26"/>
  </r>
  <r>
    <n v="6068"/>
    <s v="CA-2018-166695"/>
    <d v="2018-05-20T00:00:00"/>
    <d v="2018-05-24T00:00:00"/>
    <s v="Standard Class"/>
    <s v="CC-12430"/>
    <s v="Chuck Clark"/>
    <s v="Home Office"/>
    <s v="United States"/>
    <s v="Lakewood"/>
    <s v="California"/>
    <n v="90712"/>
    <x v="1"/>
    <s v="FUR-CH-10000225"/>
    <x v="0"/>
    <s v="Chairs"/>
    <s v="Global Geo Office Task Chair, Gray"/>
    <n v="518.27200000000005"/>
    <n v="10"/>
    <n v="0.2"/>
    <n v="150.30000000000001"/>
    <n v="3"/>
    <x v="24"/>
    <n v="2"/>
    <x v="24"/>
  </r>
  <r>
    <n v="6069"/>
    <s v="CA-2018-166695"/>
    <d v="2018-05-20T00:00:00"/>
    <d v="2018-05-24T00:00:00"/>
    <s v="Standard Class"/>
    <s v="CC-12430"/>
    <s v="Chuck Clark"/>
    <s v="Home Office"/>
    <s v="United States"/>
    <s v="Lakewood"/>
    <s v="California"/>
    <n v="90712"/>
    <x v="1"/>
    <s v="FUR-FU-10002191"/>
    <x v="0"/>
    <s v="Furnishings"/>
    <s v="G.E. Halogen Desk Lamp Bulbs"/>
    <n v="6.98"/>
    <n v="8"/>
    <n v="0.2"/>
    <n v="2.37"/>
    <n v="3"/>
    <x v="24"/>
    <n v="2"/>
    <x v="24"/>
  </r>
  <r>
    <n v="6070"/>
    <s v="CA-2018-166695"/>
    <d v="2018-05-20T00:00:00"/>
    <d v="2018-05-24T00:00:00"/>
    <s v="Standard Class"/>
    <s v="CC-12430"/>
    <s v="Chuck Clark"/>
    <s v="Home Office"/>
    <s v="United States"/>
    <s v="Lakewood"/>
    <s v="California"/>
    <n v="90712"/>
    <x v="1"/>
    <s v="TEC-MA-10003176"/>
    <x v="2"/>
    <s v="Machines"/>
    <s v="Okidata B400 Printer"/>
    <n v="343.2"/>
    <n v="8"/>
    <n v="0"/>
    <n v="41.18"/>
    <n v="3"/>
    <x v="24"/>
    <n v="2"/>
    <x v="24"/>
  </r>
  <r>
    <n v="6071"/>
    <s v="CA-2018-167542"/>
    <d v="2018-08-13T00:00:00"/>
    <d v="2018-08-20T00:00:00"/>
    <s v="Standard Class"/>
    <s v="KD-16495"/>
    <s v="Keith Dawkins"/>
    <s v="Corporate"/>
    <s v="United States"/>
    <s v="Philadelphia"/>
    <s v="Pennsylvania"/>
    <n v="19120"/>
    <x v="3"/>
    <s v="OFF-LA-10004093"/>
    <x v="1"/>
    <s v="Labels"/>
    <s v="Avery 486"/>
    <n v="17.544"/>
    <n v="3"/>
    <n v="0.3"/>
    <n v="-3.68"/>
    <n v="1"/>
    <x v="43"/>
    <n v="3"/>
    <x v="43"/>
  </r>
  <r>
    <n v="6072"/>
    <s v="CA-2016-120901"/>
    <d v="2016-12-31T00:00:00"/>
    <d v="2017-01-04T00:00:00"/>
    <s v="Standard Class"/>
    <s v="BG-11035"/>
    <s v="Barry Gonzalez"/>
    <s v="Consumer"/>
    <s v="United States"/>
    <s v="Austin"/>
    <s v="Texas"/>
    <n v="78745"/>
    <x v="2"/>
    <s v="OFF-ST-10000025"/>
    <x v="1"/>
    <s v="Storage"/>
    <s v="Fellowes Stor/Drawer Steel Plus Storage Drawers"/>
    <n v="152.68799999999999"/>
    <n v="5"/>
    <n v="0.3"/>
    <n v="-39.700000000000003"/>
    <n v="3"/>
    <x v="14"/>
    <n v="4"/>
    <x v="14"/>
  </r>
  <r>
    <n v="6073"/>
    <s v="CA-2016-120901"/>
    <d v="2016-12-31T00:00:00"/>
    <d v="2017-01-04T00:00:00"/>
    <s v="Standard Class"/>
    <s v="BG-11035"/>
    <s v="Barry Gonzalez"/>
    <s v="Consumer"/>
    <s v="United States"/>
    <s v="Austin"/>
    <s v="Texas"/>
    <n v="78745"/>
    <x v="2"/>
    <s v="OFF-FA-10001561"/>
    <x v="1"/>
    <s v="Fasteners"/>
    <s v="Stockwell Push Pins"/>
    <n v="3.488"/>
    <n v="10"/>
    <n v="0"/>
    <n v="0.66"/>
    <n v="3"/>
    <x v="14"/>
    <n v="4"/>
    <x v="14"/>
  </r>
  <r>
    <n v="6074"/>
    <s v="CA-2016-120901"/>
    <d v="2016-12-31T00:00:00"/>
    <d v="2017-01-04T00:00:00"/>
    <s v="Standard Class"/>
    <s v="BG-11035"/>
    <s v="Barry Gonzalez"/>
    <s v="Consumer"/>
    <s v="United States"/>
    <s v="Austin"/>
    <s v="Texas"/>
    <n v="78745"/>
    <x v="2"/>
    <s v="OFF-SU-10001225"/>
    <x v="1"/>
    <s v="Supplies"/>
    <s v="Staple remover"/>
    <n v="5.8879999999999999"/>
    <n v="7"/>
    <n v="0"/>
    <n v="1.88"/>
    <n v="3"/>
    <x v="14"/>
    <n v="4"/>
    <x v="14"/>
  </r>
  <r>
    <n v="6075"/>
    <s v="CA-2018-121398"/>
    <d v="2018-12-25T00:00:00"/>
    <d v="2018-12-29T00:00:00"/>
    <s v="Standard Class"/>
    <s v="FH-14365"/>
    <s v="Fred Hopkins"/>
    <s v="Corporate"/>
    <s v="United States"/>
    <s v="Los Angeles"/>
    <s v="California"/>
    <n v="90008"/>
    <x v="1"/>
    <s v="OFF-BI-10001718"/>
    <x v="1"/>
    <s v="Binders"/>
    <s v="GBC DocuBind P50 Personal Binding Machine"/>
    <n v="153.55199999999999"/>
    <n v="5"/>
    <n v="0.3"/>
    <n v="-18.43"/>
    <n v="2"/>
    <x v="22"/>
    <n v="4"/>
    <x v="22"/>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n v="270.62"/>
    <n v="1"/>
    <n v="0.3"/>
    <n v="-46.01"/>
    <n v="2"/>
    <x v="22"/>
    <n v="4"/>
    <x v="22"/>
  </r>
  <r>
    <n v="6077"/>
    <s v="CA-2017-151561"/>
    <d v="2017-09-01T00:00:00"/>
    <d v="2017-09-07T00:00:00"/>
    <s v="Standard Class"/>
    <s v="PG-18820"/>
    <s v="Patrick Gardner"/>
    <s v="Consumer"/>
    <s v="United States"/>
    <s v="New York City"/>
    <s v="New York"/>
    <n v="10011"/>
    <x v="3"/>
    <s v="TEC-AC-10001432"/>
    <x v="2"/>
    <s v="Accessories"/>
    <s v="Enermax Aurora Lite Keyboard"/>
    <n v="468.9"/>
    <n v="5"/>
    <n v="0.1"/>
    <n v="56.27"/>
    <n v="4"/>
    <x v="21"/>
    <n v="3"/>
    <x v="21"/>
  </r>
  <r>
    <n v="6078"/>
    <s v="CA-2017-151561"/>
    <d v="2017-09-01T00:00:00"/>
    <d v="2017-09-07T00:00:00"/>
    <s v="Standard Class"/>
    <s v="PG-18820"/>
    <s v="Patrick Gardner"/>
    <s v="Consumer"/>
    <s v="United States"/>
    <s v="New York City"/>
    <s v="New York"/>
    <n v="10011"/>
    <x v="3"/>
    <s v="TEC-AC-10003399"/>
    <x v="2"/>
    <s v="Accessories"/>
    <s v="Memorex Mini Travel Drive 64 GB USB 2.0 Flash Drive"/>
    <n v="72.48"/>
    <n v="2"/>
    <n v="0"/>
    <n v="14.5"/>
    <n v="4"/>
    <x v="21"/>
    <n v="3"/>
    <x v="21"/>
  </r>
  <r>
    <n v="6079"/>
    <s v="CA-2017-151561"/>
    <d v="2017-09-01T00:00:00"/>
    <d v="2017-09-07T00:00:00"/>
    <s v="Standard Class"/>
    <s v="PG-18820"/>
    <s v="Patrick Gardner"/>
    <s v="Consumer"/>
    <s v="United States"/>
    <s v="New York City"/>
    <s v="New York"/>
    <n v="10011"/>
    <x v="3"/>
    <s v="OFF-SU-10001574"/>
    <x v="1"/>
    <s v="Supplies"/>
    <s v="Acme Value Line Scissors"/>
    <n v="10.95"/>
    <n v="7"/>
    <n v="0"/>
    <n v="3.29"/>
    <n v="4"/>
    <x v="21"/>
    <n v="3"/>
    <x v="21"/>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n v="191.82"/>
    <n v="10"/>
    <n v="0.2"/>
    <n v="42.2"/>
    <n v="4"/>
    <x v="21"/>
    <n v="3"/>
    <x v="21"/>
  </r>
  <r>
    <n v="6081"/>
    <s v="CA-2018-154676"/>
    <d v="2018-08-05T00:00:00"/>
    <d v="2018-08-08T00:00:00"/>
    <s v="First Class"/>
    <s v="NZ-18565"/>
    <s v="Nick Zandusky"/>
    <s v="Home Office"/>
    <s v="United States"/>
    <s v="Houston"/>
    <s v="Texas"/>
    <n v="77070"/>
    <x v="2"/>
    <s v="OFF-ST-10001172"/>
    <x v="1"/>
    <s v="Storage"/>
    <s v="Tennsco Lockers, Sand"/>
    <n v="151.05600000000001"/>
    <n v="8"/>
    <n v="0.1"/>
    <n v="36.25"/>
    <n v="1"/>
    <x v="43"/>
    <n v="3"/>
    <x v="43"/>
  </r>
  <r>
    <n v="6082"/>
    <s v="US-2015-165589"/>
    <d v="2015-02-18T00:00:00"/>
    <d v="2015-02-18T00:00:00"/>
    <s v="Same Day"/>
    <s v="TB-21595"/>
    <s v="Troy Blackwell"/>
    <s v="Consumer"/>
    <s v="United States"/>
    <s v="Lubbock"/>
    <s v="Texas"/>
    <n v="79424"/>
    <x v="2"/>
    <s v="FUR-FU-10002396"/>
    <x v="0"/>
    <s v="Furnishings"/>
    <s v="DAX Copper Panel Document Frame, 5 x 7 Size"/>
    <n v="25.16"/>
    <n v="8"/>
    <n v="0"/>
    <n v="4.28"/>
    <n v="1"/>
    <x v="45"/>
    <n v="1"/>
    <x v="45"/>
  </r>
  <r>
    <n v="6083"/>
    <s v="US-2017-132577"/>
    <d v="2017-11-22T00:00:00"/>
    <d v="2017-11-27T00:00:00"/>
    <s v="Standard Class"/>
    <s v="JE-15475"/>
    <s v="Jeremy Ellison"/>
    <s v="Consumer"/>
    <s v="United States"/>
    <s v="Houston"/>
    <s v="Texas"/>
    <n v="77095"/>
    <x v="2"/>
    <s v="OFF-BI-10004040"/>
    <x v="1"/>
    <s v="Binders"/>
    <s v="Wilson Jones Impact Binders"/>
    <n v="6.2160000000000002"/>
    <n v="9"/>
    <n v="0.3"/>
    <n v="-1.31"/>
    <n v="5"/>
    <x v="0"/>
    <n v="4"/>
    <x v="0"/>
  </r>
  <r>
    <n v="6084"/>
    <s v="US-2017-132577"/>
    <d v="2017-11-22T00:00:00"/>
    <d v="2017-11-27T00:00:00"/>
    <s v="Standard Class"/>
    <s v="JE-15475"/>
    <s v="Jeremy Ellison"/>
    <s v="Consumer"/>
    <s v="United States"/>
    <s v="Houston"/>
    <s v="Texas"/>
    <n v="77095"/>
    <x v="2"/>
    <s v="OFF-AR-10003481"/>
    <x v="1"/>
    <s v="Art"/>
    <s v="Newell 348"/>
    <n v="23.616"/>
    <n v="10"/>
    <n v="0.1"/>
    <n v="4.72"/>
    <n v="5"/>
    <x v="0"/>
    <n v="4"/>
    <x v="0"/>
  </r>
  <r>
    <n v="6085"/>
    <s v="US-2017-132577"/>
    <d v="2017-11-22T00:00:00"/>
    <d v="2017-11-27T00:00:00"/>
    <s v="Standard Class"/>
    <s v="JE-15475"/>
    <s v="Jeremy Ellison"/>
    <s v="Consumer"/>
    <s v="United States"/>
    <s v="Houston"/>
    <s v="Texas"/>
    <n v="77095"/>
    <x v="2"/>
    <s v="TEC-AC-10000387"/>
    <x v="2"/>
    <s v="Accessories"/>
    <s v="KeyTronicÂ KT800P2 -Â KeyboardÂ - Black"/>
    <n v="24.032"/>
    <n v="10"/>
    <n v="0.2"/>
    <n v="7.69"/>
    <n v="5"/>
    <x v="0"/>
    <n v="4"/>
    <x v="0"/>
  </r>
  <r>
    <n v="6086"/>
    <s v="US-2017-132577"/>
    <d v="2017-11-22T00:00:00"/>
    <d v="2017-11-27T00:00:00"/>
    <s v="Standard Class"/>
    <s v="JE-15475"/>
    <s v="Jeremy Ellison"/>
    <s v="Consumer"/>
    <s v="United States"/>
    <s v="Houston"/>
    <s v="Texas"/>
    <n v="77095"/>
    <x v="2"/>
    <s v="OFF-LA-10000262"/>
    <x v="1"/>
    <s v="Labels"/>
    <s v="Avery 494"/>
    <n v="2.0880000000000001"/>
    <n v="2"/>
    <n v="0.1"/>
    <n v="0.21"/>
    <n v="5"/>
    <x v="0"/>
    <n v="4"/>
    <x v="0"/>
  </r>
  <r>
    <n v="6087"/>
    <s v="US-2017-132577"/>
    <d v="2017-11-22T00:00:00"/>
    <d v="2017-11-27T00:00:00"/>
    <s v="Standard Class"/>
    <s v="JE-15475"/>
    <s v="Jeremy Ellison"/>
    <s v="Consumer"/>
    <s v="United States"/>
    <s v="Houston"/>
    <s v="Texas"/>
    <n v="77095"/>
    <x v="2"/>
    <s v="OFF-BI-10003196"/>
    <x v="1"/>
    <s v="Binders"/>
    <s v="Accohide Poly Flexible Ring Binders"/>
    <n v="4.4880000000000004"/>
    <n v="10"/>
    <n v="0.1"/>
    <n v="1.44"/>
    <n v="5"/>
    <x v="0"/>
    <n v="4"/>
    <x v="0"/>
  </r>
  <r>
    <n v="6088"/>
    <s v="CA-2016-114048"/>
    <d v="2016-12-14T00:00:00"/>
    <d v="2016-12-18T00:00:00"/>
    <s v="Standard Class"/>
    <s v="EH-13945"/>
    <s v="Eric Hoffmann"/>
    <s v="Consumer"/>
    <s v="United States"/>
    <s v="Costa Mesa"/>
    <s v="California"/>
    <n v="92627"/>
    <x v="1"/>
    <s v="FUR-FU-10004351"/>
    <x v="0"/>
    <s v="Furnishings"/>
    <s v="Staple-based wall hangings"/>
    <n v="29.22"/>
    <n v="4"/>
    <n v="0.1"/>
    <n v="6.14"/>
    <n v="1"/>
    <x v="14"/>
    <n v="4"/>
    <x v="14"/>
  </r>
  <r>
    <n v="6089"/>
    <s v="CA-2016-137281"/>
    <d v="2016-06-13T00:00:00"/>
    <d v="2016-06-17T00:00:00"/>
    <s v="Standard Class"/>
    <s v="BF-10975"/>
    <s v="Barbara Fisher"/>
    <s v="Corporate"/>
    <s v="United States"/>
    <s v="Roswell"/>
    <s v="Georgia"/>
    <n v="30076"/>
    <x v="0"/>
    <s v="OFF-PA-10001870"/>
    <x v="1"/>
    <s v="Paper"/>
    <s v="Xerox 202"/>
    <n v="6.48"/>
    <n v="1"/>
    <n v="0.1"/>
    <n v="2.0099999999999998"/>
    <n v="1"/>
    <x v="40"/>
    <n v="2"/>
    <x v="40"/>
  </r>
  <r>
    <n v="6090"/>
    <s v="US-2018-162068"/>
    <d v="2018-12-28T00:00:00"/>
    <d v="2018-12-31T00:00:00"/>
    <s v="Second Class"/>
    <s v="PC-18745"/>
    <s v="Pamela Coakley"/>
    <s v="Corporate"/>
    <s v="United States"/>
    <s v="Loveland"/>
    <s v="Colorado"/>
    <n v="80538"/>
    <x v="1"/>
    <s v="OFF-BI-10002813"/>
    <x v="1"/>
    <s v="Binders"/>
    <s v="Avery Reinforcements for Hole-Punch Pages"/>
    <n v="1.1879999999999999"/>
    <n v="5"/>
    <n v="0.2"/>
    <n v="0.11"/>
    <n v="1"/>
    <x v="22"/>
    <n v="4"/>
    <x v="22"/>
  </r>
  <r>
    <n v="6091"/>
    <s v="CA-2018-100111"/>
    <d v="2018-09-20T00:00:00"/>
    <d v="2018-09-26T00:00:00"/>
    <s v="Standard Class"/>
    <s v="SV-20365"/>
    <s v="Seth Vernon"/>
    <s v="Consumer"/>
    <s v="United States"/>
    <s v="New York City"/>
    <s v="New York"/>
    <n v="10035"/>
    <x v="3"/>
    <s v="FUR-CH-10003846"/>
    <x v="0"/>
    <s v="Chairs"/>
    <s v="Hon Valutask Swivel Chairs"/>
    <n v="272.64600000000002"/>
    <n v="4"/>
    <n v="0"/>
    <n v="92.7"/>
    <n v="14"/>
    <x v="15"/>
    <n v="3"/>
    <x v="15"/>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n v="212.8"/>
    <n v="9"/>
    <n v="0.1"/>
    <n v="21.28"/>
    <n v="14"/>
    <x v="15"/>
    <n v="3"/>
    <x v="15"/>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n v="38.520000000000003"/>
    <n v="8"/>
    <n v="0.2"/>
    <n v="6.16"/>
    <n v="14"/>
    <x v="15"/>
    <n v="3"/>
    <x v="15"/>
  </r>
  <r>
    <n v="6094"/>
    <s v="CA-2018-100111"/>
    <d v="2018-09-20T00:00:00"/>
    <d v="2018-09-26T00:00:00"/>
    <s v="Standard Class"/>
    <s v="SV-20365"/>
    <s v="Seth Vernon"/>
    <s v="Consumer"/>
    <s v="United States"/>
    <s v="New York City"/>
    <s v="New York"/>
    <n v="10035"/>
    <x v="3"/>
    <s v="TEC-AC-10001465"/>
    <x v="2"/>
    <s v="Accessories"/>
    <s v="SanDisk Cruzer 64 GB USB Flash Drive"/>
    <n v="72.64"/>
    <n v="8"/>
    <n v="0.3"/>
    <n v="-17.43"/>
    <n v="14"/>
    <x v="15"/>
    <n v="3"/>
    <x v="15"/>
  </r>
  <r>
    <n v="6095"/>
    <s v="CA-2018-100111"/>
    <d v="2018-09-20T00:00:00"/>
    <d v="2018-09-26T00:00:00"/>
    <s v="Standard Class"/>
    <s v="SV-20365"/>
    <s v="Seth Vernon"/>
    <s v="Consumer"/>
    <s v="United States"/>
    <s v="New York City"/>
    <s v="New York"/>
    <n v="10035"/>
    <x v="3"/>
    <s v="OFF-ST-10000615"/>
    <x v="1"/>
    <s v="Storage"/>
    <s v="SimpliFile Personal File, Black Granite, 15w x 6-15/16d x 11-1/4h"/>
    <n v="45.4"/>
    <n v="7"/>
    <n v="0.2"/>
    <n v="8.6300000000000008"/>
    <n v="14"/>
    <x v="15"/>
    <n v="3"/>
    <x v="15"/>
  </r>
  <r>
    <n v="6096"/>
    <s v="CA-2018-100111"/>
    <d v="2018-09-20T00:00:00"/>
    <d v="2018-09-26T00:00:00"/>
    <s v="Standard Class"/>
    <s v="SV-20365"/>
    <s v="Seth Vernon"/>
    <s v="Consumer"/>
    <s v="United States"/>
    <s v="New York City"/>
    <s v="New York"/>
    <n v="10035"/>
    <x v="3"/>
    <s v="OFF-PA-10002713"/>
    <x v="1"/>
    <s v="Paper"/>
    <s v="Adams Phone Message Book, 200 Message Capacity, 8 1/16â€ x 11â€"/>
    <n v="13.76"/>
    <n v="5"/>
    <n v="0.3"/>
    <n v="-1.93"/>
    <n v="14"/>
    <x v="15"/>
    <n v="3"/>
    <x v="15"/>
  </r>
  <r>
    <n v="6097"/>
    <s v="CA-2018-100111"/>
    <d v="2018-09-20T00:00:00"/>
    <d v="2018-09-26T00:00:00"/>
    <s v="Standard Class"/>
    <s v="SV-20365"/>
    <s v="Seth Vernon"/>
    <s v="Consumer"/>
    <s v="United States"/>
    <s v="New York City"/>
    <s v="New York"/>
    <n v="10035"/>
    <x v="3"/>
    <s v="FUR-CH-10003061"/>
    <x v="0"/>
    <s v="Chairs"/>
    <s v="Global Leather Task Chair, Black"/>
    <n v="80.991"/>
    <n v="6"/>
    <n v="0.3"/>
    <n v="-26.73"/>
    <n v="14"/>
    <x v="15"/>
    <n v="3"/>
    <x v="15"/>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n v="11.784000000000001"/>
    <n v="3"/>
    <n v="0.1"/>
    <n v="2.59"/>
    <n v="14"/>
    <x v="15"/>
    <n v="3"/>
    <x v="15"/>
  </r>
  <r>
    <n v="6099"/>
    <s v="CA-2018-100111"/>
    <d v="2018-09-20T00:00:00"/>
    <d v="2018-09-26T00:00:00"/>
    <s v="Standard Class"/>
    <s v="SV-20365"/>
    <s v="Seth Vernon"/>
    <s v="Consumer"/>
    <s v="United States"/>
    <s v="New York City"/>
    <s v="New York"/>
    <n v="10035"/>
    <x v="3"/>
    <s v="OFF-FA-10000304"/>
    <x v="1"/>
    <s v="Fasteners"/>
    <s v="Advantus Push Pins"/>
    <n v="4.3600000000000003"/>
    <n v="2"/>
    <n v="0.2"/>
    <n v="0.7"/>
    <n v="14"/>
    <x v="15"/>
    <n v="3"/>
    <x v="15"/>
  </r>
  <r>
    <n v="6100"/>
    <s v="CA-2018-100111"/>
    <d v="2018-09-20T00:00:00"/>
    <d v="2018-09-26T00:00:00"/>
    <s v="Standard Class"/>
    <s v="SV-20365"/>
    <s v="Seth Vernon"/>
    <s v="Consumer"/>
    <s v="United States"/>
    <s v="New York City"/>
    <s v="New York"/>
    <n v="10035"/>
    <x v="3"/>
    <s v="FUR-CH-10004086"/>
    <x v="0"/>
    <s v="Chairs"/>
    <s v="Hon 4070 Series Pagoda Armless Upholstered Stacking Chairs"/>
    <n v="2888.127"/>
    <n v="10"/>
    <n v="0"/>
    <n v="548.74"/>
    <n v="14"/>
    <x v="15"/>
    <n v="3"/>
    <x v="15"/>
  </r>
  <r>
    <n v="6101"/>
    <s v="CA-2018-100111"/>
    <d v="2018-09-20T00:00:00"/>
    <d v="2018-09-26T00:00:00"/>
    <s v="Standard Class"/>
    <s v="SV-20365"/>
    <s v="Seth Vernon"/>
    <s v="Consumer"/>
    <s v="United States"/>
    <s v="New York City"/>
    <s v="New York"/>
    <n v="10035"/>
    <x v="3"/>
    <s v="TEC-PH-10002885"/>
    <x v="2"/>
    <s v="Phones"/>
    <s v="Apple iPhone 5"/>
    <n v="1299.6600000000001"/>
    <n v="2"/>
    <n v="0"/>
    <n v="64.98"/>
    <n v="14"/>
    <x v="15"/>
    <n v="3"/>
    <x v="15"/>
  </r>
  <r>
    <n v="6102"/>
    <s v="CA-2018-100111"/>
    <d v="2018-09-20T00:00:00"/>
    <d v="2018-09-26T00:00:00"/>
    <s v="Standard Class"/>
    <s v="SV-20365"/>
    <s v="Seth Vernon"/>
    <s v="Consumer"/>
    <s v="United States"/>
    <s v="New York City"/>
    <s v="New York"/>
    <n v="10035"/>
    <x v="3"/>
    <s v="FUR-CH-10001215"/>
    <x v="0"/>
    <s v="Chairs"/>
    <s v="Global Troy Executive Leather Low-Back Tilter"/>
    <n v="2254.41"/>
    <n v="7"/>
    <n v="0.1"/>
    <n v="157.81"/>
    <n v="14"/>
    <x v="15"/>
    <n v="3"/>
    <x v="15"/>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n v="104.85"/>
    <n v="5"/>
    <n v="0.2"/>
    <n v="34.6"/>
    <n v="14"/>
    <x v="15"/>
    <n v="3"/>
    <x v="15"/>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n v="59.97"/>
    <n v="9"/>
    <n v="0.2"/>
    <n v="11.39"/>
    <n v="14"/>
    <x v="15"/>
    <n v="3"/>
    <x v="15"/>
  </r>
  <r>
    <n v="6105"/>
    <s v="US-2018-132381"/>
    <d v="2018-08-22T00:00:00"/>
    <d v="2018-08-24T00:00:00"/>
    <s v="First Class"/>
    <s v="Dp-13240"/>
    <s v="Dean percer"/>
    <s v="Home Office"/>
    <s v="United States"/>
    <s v="Philadelphia"/>
    <s v="Pennsylvania"/>
    <n v="19143"/>
    <x v="3"/>
    <s v="FUR-TA-10002356"/>
    <x v="0"/>
    <s v="Tables"/>
    <s v="Bevis Boat-Shaped Conference Table"/>
    <n v="314.53199999999998"/>
    <n v="5"/>
    <n v="0.1"/>
    <n v="47.18"/>
    <n v="1"/>
    <x v="43"/>
    <n v="3"/>
    <x v="43"/>
  </r>
  <r>
    <n v="6106"/>
    <s v="CA-2016-147011"/>
    <d v="2016-06-18T00:00:00"/>
    <d v="2016-06-22T00:00:00"/>
    <s v="Standard Class"/>
    <s v="HR-14830"/>
    <s v="Harold Ryan"/>
    <s v="Corporate"/>
    <s v="United States"/>
    <s v="Miami"/>
    <s v="Florida"/>
    <n v="33178"/>
    <x v="0"/>
    <s v="OFF-AR-10002399"/>
    <x v="1"/>
    <s v="Art"/>
    <s v="Dixon Prang Watercolor Pencils, 10-Color Set with Brush"/>
    <n v="13.632"/>
    <n v="6"/>
    <n v="0.1"/>
    <n v="0.95"/>
    <n v="1"/>
    <x v="40"/>
    <n v="2"/>
    <x v="40"/>
  </r>
  <r>
    <n v="6107"/>
    <s v="CA-2015-120852"/>
    <d v="2015-12-20T00:00:00"/>
    <d v="2015-12-25T00:00:00"/>
    <s v="Standard Class"/>
    <s v="WB-21850"/>
    <s v="William Brown"/>
    <s v="Consumer"/>
    <s v="United States"/>
    <s v="Grand Prairie"/>
    <s v="Texas"/>
    <n v="75051"/>
    <x v="2"/>
    <s v="OFF-AP-10001563"/>
    <x v="1"/>
    <s v="Appliances"/>
    <s v="Belkin Premiere Surge Master II 8-outlet surge protector"/>
    <n v="19.431999999999999"/>
    <n v="7"/>
    <n v="0"/>
    <n v="4.28"/>
    <n v="2"/>
    <x v="20"/>
    <n v="4"/>
    <x v="20"/>
  </r>
  <r>
    <n v="6108"/>
    <s v="CA-2015-120852"/>
    <d v="2015-12-20T00:00:00"/>
    <d v="2015-12-25T00:00:00"/>
    <s v="Standard Class"/>
    <s v="WB-21850"/>
    <s v="William Brown"/>
    <s v="Consumer"/>
    <s v="United States"/>
    <s v="Grand Prairie"/>
    <s v="Texas"/>
    <n v="75051"/>
    <x v="2"/>
    <s v="TEC-AC-10004510"/>
    <x v="2"/>
    <s v="Accessories"/>
    <s v="Logitech Desktop MK120 Mouse and keyboard Combo"/>
    <n v="65.44"/>
    <n v="7"/>
    <n v="0.3"/>
    <n v="-18.98"/>
    <n v="2"/>
    <x v="20"/>
    <n v="4"/>
    <x v="20"/>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n v="6"/>
    <n v="6"/>
    <n v="0.1"/>
    <n v="1.8"/>
    <n v="2"/>
    <x v="21"/>
    <n v="3"/>
    <x v="21"/>
  </r>
  <r>
    <n v="6110"/>
    <s v="CA-2017-150007"/>
    <d v="2017-09-11T00:00:00"/>
    <d v="2017-09-16T00:00:00"/>
    <s v="Standard Class"/>
    <s v="AS-10090"/>
    <s v="Adam Shillingsburg"/>
    <s v="Consumer"/>
    <s v="United States"/>
    <s v="Chicago"/>
    <s v="Illinois"/>
    <n v="60653"/>
    <x v="2"/>
    <s v="OFF-BI-10004141"/>
    <x v="1"/>
    <s v="Binders"/>
    <s v="Insertable Tab Indexes For Data Binders"/>
    <n v="1.9079999999999999"/>
    <n v="10"/>
    <n v="0.3"/>
    <n v="-0.15"/>
    <n v="2"/>
    <x v="21"/>
    <n v="3"/>
    <x v="21"/>
  </r>
  <r>
    <n v="6111"/>
    <s v="CA-2017-124590"/>
    <d v="2017-11-12T00:00:00"/>
    <d v="2017-11-16T00:00:00"/>
    <s v="Standard Class"/>
    <s v="SP-20920"/>
    <s v="Susan Pistek"/>
    <s v="Consumer"/>
    <s v="United States"/>
    <s v="Parma"/>
    <s v="Ohio"/>
    <n v="44134"/>
    <x v="3"/>
    <s v="FUR-CH-10004495"/>
    <x v="0"/>
    <s v="Chairs"/>
    <s v="Global Leather and Oak Executive Chair, Black"/>
    <n v="1474.8019999999999"/>
    <n v="7"/>
    <n v="0"/>
    <n v="221.22"/>
    <n v="5"/>
    <x v="0"/>
    <n v="4"/>
    <x v="0"/>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n v="110.096"/>
    <n v="8"/>
    <n v="0"/>
    <n v="16.510000000000002"/>
    <n v="5"/>
    <x v="0"/>
    <n v="4"/>
    <x v="0"/>
  </r>
  <r>
    <n v="6113"/>
    <s v="CA-2017-124590"/>
    <d v="2017-11-12T00:00:00"/>
    <d v="2017-11-16T00:00:00"/>
    <s v="Standard Class"/>
    <s v="SP-20920"/>
    <s v="Susan Pistek"/>
    <s v="Consumer"/>
    <s v="United States"/>
    <s v="Parma"/>
    <s v="Ohio"/>
    <n v="44134"/>
    <x v="3"/>
    <s v="OFF-FA-10000585"/>
    <x v="1"/>
    <s v="Fasteners"/>
    <s v="OIC Bulk Pack Metal Binder Clips"/>
    <n v="16.751999999999999"/>
    <n v="6"/>
    <n v="0"/>
    <n v="3.85"/>
    <n v="5"/>
    <x v="0"/>
    <n v="4"/>
    <x v="0"/>
  </r>
  <r>
    <n v="6114"/>
    <s v="CA-2017-124590"/>
    <d v="2017-11-12T00:00:00"/>
    <d v="2017-11-16T00:00:00"/>
    <s v="Standard Class"/>
    <s v="SP-20920"/>
    <s v="Susan Pistek"/>
    <s v="Consumer"/>
    <s v="United States"/>
    <s v="Parma"/>
    <s v="Ohio"/>
    <n v="44134"/>
    <x v="3"/>
    <s v="FUR-CH-10000454"/>
    <x v="0"/>
    <s v="Chairs"/>
    <s v="Hon Deluxe Fabric Upholstered Stacking Chairs, Rounded Back"/>
    <n v="1537.0740000000001"/>
    <n v="3"/>
    <n v="0"/>
    <n v="261.3"/>
    <n v="5"/>
    <x v="0"/>
    <n v="4"/>
    <x v="0"/>
  </r>
  <r>
    <n v="6115"/>
    <s v="CA-2017-124590"/>
    <d v="2017-11-12T00:00:00"/>
    <d v="2017-11-16T00:00:00"/>
    <s v="Standard Class"/>
    <s v="SP-20920"/>
    <s v="Susan Pistek"/>
    <s v="Consumer"/>
    <s v="United States"/>
    <s v="Parma"/>
    <s v="Ohio"/>
    <n v="44134"/>
    <x v="3"/>
    <s v="FUR-CH-10003746"/>
    <x v="0"/>
    <s v="Chairs"/>
    <s v="Hon 4070 Series Pagoda Round Back Stacking Chairs"/>
    <n v="449.37200000000001"/>
    <n v="2"/>
    <n v="0.1"/>
    <n v="107.85"/>
    <n v="5"/>
    <x v="0"/>
    <n v="4"/>
    <x v="0"/>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n v="41.904000000000003"/>
    <n v="5"/>
    <n v="0"/>
    <n v="3.35"/>
    <n v="1"/>
    <x v="17"/>
    <n v="1"/>
    <x v="17"/>
  </r>
  <r>
    <n v="6117"/>
    <s v="US-2017-113677"/>
    <d v="2017-11-13T00:00:00"/>
    <d v="2017-11-19T00:00:00"/>
    <s v="Standard Class"/>
    <s v="CM-12655"/>
    <s v="Corinna Mitchell"/>
    <s v="Home Office"/>
    <s v="United States"/>
    <s v="New York City"/>
    <s v="New York"/>
    <n v="10011"/>
    <x v="3"/>
    <s v="TEC-PH-10002114"/>
    <x v="2"/>
    <s v="Phones"/>
    <s v="Xiaomi Mi3"/>
    <n v="2279.96"/>
    <n v="9"/>
    <n v="0"/>
    <n v="387.59"/>
    <n v="2"/>
    <x v="0"/>
    <n v="4"/>
    <x v="0"/>
  </r>
  <r>
    <n v="6118"/>
    <s v="US-2017-113677"/>
    <d v="2017-11-13T00:00:00"/>
    <d v="2017-11-19T00:00:00"/>
    <s v="Standard Class"/>
    <s v="CM-12655"/>
    <s v="Corinna Mitchell"/>
    <s v="Home Office"/>
    <s v="United States"/>
    <s v="New York City"/>
    <s v="New York"/>
    <n v="10011"/>
    <x v="3"/>
    <s v="OFF-LA-10001569"/>
    <x v="1"/>
    <s v="Labels"/>
    <s v="Avery 499"/>
    <n v="14.94"/>
    <n v="6"/>
    <n v="0.2"/>
    <n v="1.79"/>
    <n v="2"/>
    <x v="0"/>
    <n v="4"/>
    <x v="0"/>
  </r>
  <r>
    <n v="6119"/>
    <s v="CA-2018-143378"/>
    <d v="2018-09-19T00:00:00"/>
    <d v="2018-09-25T00:00:00"/>
    <s v="Standard Class"/>
    <s v="JR-16210"/>
    <s v="Justin Ritter"/>
    <s v="Corporate"/>
    <s v="United States"/>
    <s v="Springfield"/>
    <s v="Oregon"/>
    <n v="97477"/>
    <x v="1"/>
    <s v="TEC-PH-10001425"/>
    <x v="2"/>
    <s v="Phones"/>
    <s v="Mophie Juice Pack Helium for iPhone"/>
    <n v="191.976"/>
    <n v="4"/>
    <n v="0.2"/>
    <n v="23.04"/>
    <n v="4"/>
    <x v="15"/>
    <n v="3"/>
    <x v="15"/>
  </r>
  <r>
    <n v="6120"/>
    <s v="CA-2018-143378"/>
    <d v="2018-09-19T00:00:00"/>
    <d v="2018-09-25T00:00:00"/>
    <s v="Standard Class"/>
    <s v="JR-16210"/>
    <s v="Justin Ritter"/>
    <s v="Corporate"/>
    <s v="United States"/>
    <s v="Springfield"/>
    <s v="Oregon"/>
    <n v="97477"/>
    <x v="1"/>
    <s v="OFF-AR-10001915"/>
    <x v="1"/>
    <s v="Art"/>
    <s v="Peel-Off China Markers"/>
    <n v="23.832000000000001"/>
    <n v="8"/>
    <n v="0.1"/>
    <n v="1.43"/>
    <n v="4"/>
    <x v="15"/>
    <n v="3"/>
    <x v="15"/>
  </r>
  <r>
    <n v="6121"/>
    <s v="CA-2018-143378"/>
    <d v="2018-09-19T00:00:00"/>
    <d v="2018-09-25T00:00:00"/>
    <s v="Standard Class"/>
    <s v="JR-16210"/>
    <s v="Justin Ritter"/>
    <s v="Corporate"/>
    <s v="United States"/>
    <s v="Springfield"/>
    <s v="Oregon"/>
    <n v="97477"/>
    <x v="1"/>
    <s v="FUR-FU-10004864"/>
    <x v="0"/>
    <s v="Furnishings"/>
    <s v="Howard Miller 14-1/2&quot; Diameter Chrome Round Wall Clock"/>
    <n v="409.21600000000001"/>
    <n v="8"/>
    <n v="0"/>
    <n v="122.76"/>
    <n v="4"/>
    <x v="15"/>
    <n v="3"/>
    <x v="15"/>
  </r>
  <r>
    <n v="6122"/>
    <s v="CA-2018-143378"/>
    <d v="2018-09-19T00:00:00"/>
    <d v="2018-09-25T00:00:00"/>
    <s v="Standard Class"/>
    <s v="JR-16210"/>
    <s v="Justin Ritter"/>
    <s v="Corporate"/>
    <s v="United States"/>
    <s v="Springfield"/>
    <s v="Oregon"/>
    <n v="97477"/>
    <x v="1"/>
    <s v="FUR-BO-10001972"/>
    <x v="0"/>
    <s v="Bookcases"/>
    <s v="O'Sullivan 4-Shelf Bookcase in Odessa Pine"/>
    <n v="72.587999999999994"/>
    <n v="2"/>
    <n v="0.2"/>
    <n v="15.24"/>
    <n v="4"/>
    <x v="15"/>
    <n v="3"/>
    <x v="15"/>
  </r>
  <r>
    <n v="6123"/>
    <s v="CA-2018-152660"/>
    <d v="2018-12-04T00:00:00"/>
    <d v="2018-12-09T00:00:00"/>
    <s v="Standard Class"/>
    <s v="CB-12415"/>
    <s v="Christy Brittain"/>
    <s v="Consumer"/>
    <s v="United States"/>
    <s v="Chicago"/>
    <s v="Illinois"/>
    <n v="60610"/>
    <x v="2"/>
    <s v="OFF-ST-10000532"/>
    <x v="1"/>
    <s v="Storage"/>
    <s v="Advantus Rolling Drawer Organizers"/>
    <n v="61.567999999999998"/>
    <n v="1"/>
    <n v="0"/>
    <n v="11.7"/>
    <n v="1"/>
    <x v="22"/>
    <n v="4"/>
    <x v="22"/>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n v="20.96"/>
    <n v="3"/>
    <n v="0.2"/>
    <n v="2.31"/>
    <n v="1"/>
    <x v="37"/>
    <n v="3"/>
    <x v="37"/>
  </r>
  <r>
    <n v="6125"/>
    <s v="CA-2018-145772"/>
    <d v="2018-06-03T00:00:00"/>
    <d v="2018-06-07T00:00:00"/>
    <s v="Standard Class"/>
    <s v="SS-20140"/>
    <s v="Saphhira Shifley"/>
    <s v="Corporate"/>
    <s v="United States"/>
    <s v="Los Angeles"/>
    <s v="California"/>
    <n v="90036"/>
    <x v="1"/>
    <s v="TEC-AC-10003038"/>
    <x v="2"/>
    <s v="Accessories"/>
    <s v="Kingston Digital DataTraveler 16GB USB 2.0"/>
    <n v="44.75"/>
    <n v="4"/>
    <n v="0"/>
    <n v="15.66"/>
    <n v="3"/>
    <x v="27"/>
    <n v="2"/>
    <x v="27"/>
  </r>
  <r>
    <n v="6126"/>
    <s v="CA-2018-145772"/>
    <d v="2018-06-03T00:00:00"/>
    <d v="2018-06-07T00:00:00"/>
    <s v="Standard Class"/>
    <s v="SS-20140"/>
    <s v="Saphhira Shifley"/>
    <s v="Corporate"/>
    <s v="United States"/>
    <s v="Los Angeles"/>
    <s v="California"/>
    <n v="90036"/>
    <x v="1"/>
    <s v="OFF-PA-10001593"/>
    <x v="1"/>
    <s v="Paper"/>
    <s v="Xerox 1947"/>
    <n v="11.96"/>
    <n v="7"/>
    <n v="0"/>
    <n v="0.72"/>
    <n v="3"/>
    <x v="27"/>
    <n v="2"/>
    <x v="27"/>
  </r>
  <r>
    <n v="6127"/>
    <s v="CA-2018-145772"/>
    <d v="2018-06-03T00:00:00"/>
    <d v="2018-06-07T00:00:00"/>
    <s v="Standard Class"/>
    <s v="SS-20140"/>
    <s v="Saphhira Shifley"/>
    <s v="Corporate"/>
    <s v="United States"/>
    <s v="Los Angeles"/>
    <s v="California"/>
    <n v="90036"/>
    <x v="1"/>
    <s v="OFF-BI-10002049"/>
    <x v="1"/>
    <s v="Binders"/>
    <s v="UniKeep View Case Binders"/>
    <n v="3.9119999999999999"/>
    <n v="2"/>
    <n v="0.3"/>
    <n v="-0.43"/>
    <n v="3"/>
    <x v="27"/>
    <n v="2"/>
    <x v="27"/>
  </r>
  <r>
    <n v="6128"/>
    <s v="CA-2017-124100"/>
    <d v="2017-03-31T00:00:00"/>
    <d v="2017-04-06T00:00:00"/>
    <s v="Standard Class"/>
    <s v="EH-13990"/>
    <s v="Erica Hackney"/>
    <s v="Consumer"/>
    <s v="United States"/>
    <s v="New York City"/>
    <s v="New York"/>
    <n v="10009"/>
    <x v="3"/>
    <s v="FUR-CH-10003817"/>
    <x v="0"/>
    <s v="Chairs"/>
    <s v="Global Value Steno Chair, Gray"/>
    <n v="327.99599999999998"/>
    <n v="3"/>
    <n v="0.1"/>
    <n v="52.48"/>
    <n v="1"/>
    <x v="17"/>
    <n v="1"/>
    <x v="17"/>
  </r>
  <r>
    <n v="6129"/>
    <s v="US-2015-158400"/>
    <d v="2015-10-25T00:00:00"/>
    <d v="2015-10-28T00:00:00"/>
    <s v="First Class"/>
    <s v="AH-10030"/>
    <s v="Aaron Hawkins"/>
    <s v="Corporate"/>
    <s v="United States"/>
    <s v="San Francisco"/>
    <s v="California"/>
    <n v="94109"/>
    <x v="1"/>
    <s v="OFF-BI-10002353"/>
    <x v="1"/>
    <s v="Binders"/>
    <s v="GBC VeloBind Cover Sets"/>
    <n v="49.408000000000001"/>
    <n v="1"/>
    <n v="0.3"/>
    <n v="-10.87"/>
    <n v="1"/>
    <x v="18"/>
    <n v="4"/>
    <x v="18"/>
  </r>
  <r>
    <n v="6130"/>
    <s v="CA-2018-162033"/>
    <d v="2018-03-26T00:00:00"/>
    <d v="2018-04-02T00:00:00"/>
    <s v="Standard Class"/>
    <s v="EM-14200"/>
    <s v="Evan Minnotte"/>
    <s v="Home Office"/>
    <s v="United States"/>
    <s v="Virginia Beach"/>
    <s v="Virginia"/>
    <n v="23464"/>
    <x v="0"/>
    <s v="TEC-AC-10003116"/>
    <x v="2"/>
    <s v="Accessories"/>
    <s v="Memorex Froggy Flash Drive 8 GB"/>
    <n v="53.25"/>
    <n v="1"/>
    <n v="0.1"/>
    <n v="14.91"/>
    <n v="2"/>
    <x v="42"/>
    <n v="1"/>
    <x v="42"/>
  </r>
  <r>
    <n v="6131"/>
    <s v="CA-2018-162033"/>
    <d v="2018-03-26T00:00:00"/>
    <d v="2018-04-02T00:00:00"/>
    <s v="Standard Class"/>
    <s v="EM-14200"/>
    <s v="Evan Minnotte"/>
    <s v="Home Office"/>
    <s v="United States"/>
    <s v="Virginia Beach"/>
    <s v="Virginia"/>
    <n v="23464"/>
    <x v="0"/>
    <s v="OFF-FA-10003021"/>
    <x v="1"/>
    <s v="Fasteners"/>
    <s v="Staples"/>
    <n v="3.76"/>
    <n v="9"/>
    <n v="0.2"/>
    <n v="0.75"/>
    <n v="2"/>
    <x v="42"/>
    <n v="1"/>
    <x v="42"/>
  </r>
  <r>
    <n v="6132"/>
    <s v="CA-2015-163447"/>
    <d v="2015-12-27T00:00:00"/>
    <d v="2015-12-31T00:00:00"/>
    <s v="Standard Class"/>
    <s v="TB-21190"/>
    <s v="Thomas Brumley"/>
    <s v="Home Office"/>
    <s v="United States"/>
    <s v="New York City"/>
    <s v="New York"/>
    <n v="10011"/>
    <x v="3"/>
    <s v="FUR-CH-10004477"/>
    <x v="0"/>
    <s v="Chairs"/>
    <s v="Global Push Button Manager's Chair, Indigo"/>
    <n v="767.21400000000006"/>
    <n v="2"/>
    <n v="0.1"/>
    <n v="214.82"/>
    <n v="1"/>
    <x v="20"/>
    <n v="4"/>
    <x v="20"/>
  </r>
  <r>
    <n v="6133"/>
    <s v="CA-2018-145737"/>
    <d v="2018-09-15T00:00:00"/>
    <d v="2018-09-20T00:00:00"/>
    <s v="Standard Class"/>
    <s v="AB-10165"/>
    <s v="Alan Barnes"/>
    <s v="Consumer"/>
    <s v="United States"/>
    <s v="Lebanon"/>
    <s v="Tennessee"/>
    <n v="37087"/>
    <x v="0"/>
    <s v="OFF-PA-10001033"/>
    <x v="1"/>
    <s v="Paper"/>
    <s v="Xerox 1893"/>
    <n v="163.96"/>
    <n v="9"/>
    <n v="0.1"/>
    <n v="39.35"/>
    <n v="1"/>
    <x v="15"/>
    <n v="3"/>
    <x v="15"/>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n v="161.28"/>
    <n v="8"/>
    <n v="0.1"/>
    <n v="25.8"/>
    <n v="1"/>
    <x v="28"/>
    <n v="3"/>
    <x v="28"/>
  </r>
  <r>
    <n v="6135"/>
    <s v="CA-2017-146766"/>
    <d v="2017-11-04T00:00:00"/>
    <d v="2017-11-04T00:00:00"/>
    <s v="Same Day"/>
    <s v="TT-21220"/>
    <s v="Thomas Thornton"/>
    <s v="Consumer"/>
    <s v="United States"/>
    <s v="Chula Vista"/>
    <s v="California"/>
    <n v="91911"/>
    <x v="1"/>
    <s v="OFF-AR-10002135"/>
    <x v="1"/>
    <s v="Art"/>
    <s v="Boston Heavy-Duty Trimline Electric Pencil Sharpeners"/>
    <n v="192.8"/>
    <n v="10"/>
    <n v="0.2"/>
    <n v="28.92"/>
    <n v="1"/>
    <x v="0"/>
    <n v="4"/>
    <x v="0"/>
  </r>
  <r>
    <n v="6136"/>
    <s v="CA-2016-105613"/>
    <d v="2016-10-18T00:00:00"/>
    <d v="2016-10-22T00:00:00"/>
    <s v="Standard Class"/>
    <s v="KN-16705"/>
    <s v="Kristina Nunn"/>
    <s v="Home Office"/>
    <s v="United States"/>
    <s v="Mcallen"/>
    <s v="Texas"/>
    <n v="78501"/>
    <x v="2"/>
    <s v="TEC-AC-10000521"/>
    <x v="2"/>
    <s v="Accessories"/>
    <s v="Verbatim Slim CD and DVD Storage Cases, 50/Pack"/>
    <n v="27.696000000000002"/>
    <n v="9"/>
    <n v="0"/>
    <n v="6.09"/>
    <n v="2"/>
    <x v="2"/>
    <n v="4"/>
    <x v="2"/>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n v="73.164000000000001"/>
    <n v="7"/>
    <n v="0"/>
    <n v="4.3899999999999997"/>
    <n v="2"/>
    <x v="2"/>
    <n v="4"/>
    <x v="2"/>
  </r>
  <r>
    <n v="6138"/>
    <s v="US-2017-142251"/>
    <d v="2017-10-31T00:00:00"/>
    <d v="2017-11-04T00:00:00"/>
    <s v="Second Class"/>
    <s v="FO-14305"/>
    <s v="Frank Olsen"/>
    <s v="Consumer"/>
    <s v="United States"/>
    <s v="Hollywood"/>
    <s v="Florida"/>
    <n v="33021"/>
    <x v="0"/>
    <s v="OFF-PA-10002986"/>
    <x v="1"/>
    <s v="Paper"/>
    <s v="Xerox 1898"/>
    <n v="32.064"/>
    <n v="4"/>
    <n v="0"/>
    <n v="6.09"/>
    <n v="1"/>
    <x v="32"/>
    <n v="4"/>
    <x v="32"/>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n v="8"/>
    <n v="0"/>
    <n v="22.62"/>
    <n v="1"/>
    <x v="34"/>
    <n v="1"/>
    <x v="34"/>
  </r>
  <r>
    <n v="6140"/>
    <s v="US-2016-113593"/>
    <d v="2016-04-18T00:00:00"/>
    <d v="2016-04-20T00:00:00"/>
    <s v="First Class"/>
    <s v="NC-18415"/>
    <s v="Nathan Cano"/>
    <s v="Consumer"/>
    <s v="United States"/>
    <s v="Santa Maria"/>
    <s v="California"/>
    <n v="93454"/>
    <x v="1"/>
    <s v="OFF-ST-10000532"/>
    <x v="1"/>
    <s v="Storage"/>
    <s v="Advantus Rolling Drawer Organizers"/>
    <n v="115.44"/>
    <n v="2"/>
    <n v="0"/>
    <n v="12.7"/>
    <n v="1"/>
    <x v="19"/>
    <n v="2"/>
    <x v="19"/>
  </r>
  <r>
    <n v="6141"/>
    <s v="CA-2018-121083"/>
    <d v="2018-07-09T00:00:00"/>
    <d v="2018-07-15T00:00:00"/>
    <s v="Standard Class"/>
    <s v="JF-15190"/>
    <s v="Jamie Frazer"/>
    <s v="Consumer"/>
    <s v="United States"/>
    <s v="Manchester"/>
    <s v="Connecticut"/>
    <n v="6040"/>
    <x v="3"/>
    <s v="OFF-PA-10001497"/>
    <x v="1"/>
    <s v="Paper"/>
    <s v="Xerox 1914"/>
    <n v="274.8"/>
    <n v="5"/>
    <n v="0"/>
    <n v="71.45"/>
    <n v="4"/>
    <x v="10"/>
    <n v="3"/>
    <x v="10"/>
  </r>
  <r>
    <n v="6142"/>
    <s v="CA-2018-121083"/>
    <d v="2018-07-09T00:00:00"/>
    <d v="2018-07-15T00:00:00"/>
    <s v="Standard Class"/>
    <s v="JF-15190"/>
    <s v="Jamie Frazer"/>
    <s v="Consumer"/>
    <s v="United States"/>
    <s v="Manchester"/>
    <s v="Connecticut"/>
    <n v="6040"/>
    <x v="3"/>
    <s v="OFF-ST-10002554"/>
    <x v="1"/>
    <s v="Storage"/>
    <s v="Tennsco Industrial Shelving"/>
    <n v="195.64"/>
    <n v="7"/>
    <n v="0"/>
    <n v="29.35"/>
    <n v="4"/>
    <x v="10"/>
    <n v="3"/>
    <x v="10"/>
  </r>
  <r>
    <n v="6143"/>
    <s v="CA-2018-121083"/>
    <d v="2018-07-09T00:00:00"/>
    <d v="2018-07-15T00:00:00"/>
    <s v="Standard Class"/>
    <s v="JF-15190"/>
    <s v="Jamie Frazer"/>
    <s v="Consumer"/>
    <s v="United States"/>
    <s v="Manchester"/>
    <s v="Connecticut"/>
    <n v="6040"/>
    <x v="3"/>
    <s v="TEC-PH-10001336"/>
    <x v="2"/>
    <s v="Phones"/>
    <s v="Digium D40 VoIP phone"/>
    <n v="257.98"/>
    <n v="8"/>
    <n v="0.3"/>
    <n v="-15.48"/>
    <n v="4"/>
    <x v="10"/>
    <n v="3"/>
    <x v="10"/>
  </r>
  <r>
    <n v="6144"/>
    <s v="CA-2018-121083"/>
    <d v="2018-07-09T00:00:00"/>
    <d v="2018-07-15T00:00:00"/>
    <s v="Standard Class"/>
    <s v="JF-15190"/>
    <s v="Jamie Frazer"/>
    <s v="Consumer"/>
    <s v="United States"/>
    <s v="Manchester"/>
    <s v="Connecticut"/>
    <n v="6040"/>
    <x v="3"/>
    <s v="OFF-AR-10002987"/>
    <x v="1"/>
    <s v="Art"/>
    <s v="Prismacolor Color Pencil Set"/>
    <n v="119.04"/>
    <n v="9"/>
    <n v="0"/>
    <n v="27.38"/>
    <n v="4"/>
    <x v="10"/>
    <n v="3"/>
    <x v="10"/>
  </r>
  <r>
    <n v="6145"/>
    <s v="CA-2018-151190"/>
    <d v="2018-06-27T00:00:00"/>
    <d v="2018-07-01T00:00:00"/>
    <s v="Standard Class"/>
    <s v="GT-14710"/>
    <s v="Greg Tran"/>
    <s v="Consumer"/>
    <s v="United States"/>
    <s v="Omaha"/>
    <s v="Nebraska"/>
    <n v="68104"/>
    <x v="2"/>
    <s v="OFF-PA-10000575"/>
    <x v="1"/>
    <s v="Paper"/>
    <s v="Wirebound Message Books, Four 2 3/4 x 5 White Forms per Page"/>
    <n v="20.07"/>
    <n v="8"/>
    <n v="0.1"/>
    <n v="3.61"/>
    <n v="1"/>
    <x v="27"/>
    <n v="2"/>
    <x v="27"/>
  </r>
  <r>
    <n v="6146"/>
    <s v="CA-2015-133543"/>
    <d v="2015-12-22T00:00:00"/>
    <d v="2015-12-26T00:00:00"/>
    <s v="Standard Class"/>
    <s v="KM-16660"/>
    <s v="Khloe Miller"/>
    <s v="Consumer"/>
    <s v="United States"/>
    <s v="San Jose"/>
    <s v="California"/>
    <n v="95123"/>
    <x v="1"/>
    <s v="OFF-AR-10003394"/>
    <x v="1"/>
    <s v="Art"/>
    <s v="Newell 332"/>
    <n v="11.76"/>
    <n v="3"/>
    <n v="0.2"/>
    <n v="2.23"/>
    <n v="1"/>
    <x v="20"/>
    <n v="4"/>
    <x v="20"/>
  </r>
  <r>
    <n v="6147"/>
    <s v="CA-2018-105130"/>
    <d v="2018-11-21T00:00:00"/>
    <d v="2018-11-25T00:00:00"/>
    <s v="Standard Class"/>
    <s v="PJ-18835"/>
    <s v="Patrick Jones"/>
    <s v="Corporate"/>
    <s v="United States"/>
    <s v="San Francisco"/>
    <s v="California"/>
    <n v="94122"/>
    <x v="1"/>
    <s v="OFF-AR-10003394"/>
    <x v="1"/>
    <s v="Art"/>
    <s v="Newell 332"/>
    <n v="11.76"/>
    <n v="7"/>
    <n v="0"/>
    <n v="3.53"/>
    <n v="2"/>
    <x v="23"/>
    <n v="4"/>
    <x v="23"/>
  </r>
  <r>
    <n v="6148"/>
    <s v="CA-2018-105130"/>
    <d v="2018-11-21T00:00:00"/>
    <d v="2018-11-25T00:00:00"/>
    <s v="Standard Class"/>
    <s v="PJ-18835"/>
    <s v="Patrick Jones"/>
    <s v="Corporate"/>
    <s v="United States"/>
    <s v="San Francisco"/>
    <s v="California"/>
    <n v="94122"/>
    <x v="1"/>
    <s v="OFF-BI-10001191"/>
    <x v="1"/>
    <s v="Binders"/>
    <s v="Canvas Sectional Post Binders"/>
    <n v="40.735999999999997"/>
    <n v="5"/>
    <n v="0.3"/>
    <n v="-8.5500000000000007"/>
    <n v="2"/>
    <x v="23"/>
    <n v="4"/>
    <x v="23"/>
  </r>
  <r>
    <n v="6149"/>
    <s v="CA-2017-161928"/>
    <d v="2017-06-27T00:00:00"/>
    <d v="2017-06-29T00:00:00"/>
    <s v="Second Class"/>
    <s v="AC-10660"/>
    <s v="Anna Chung"/>
    <s v="Consumer"/>
    <s v="United States"/>
    <s v="San Francisco"/>
    <s v="California"/>
    <n v="94109"/>
    <x v="1"/>
    <s v="TEC-PH-10003484"/>
    <x v="2"/>
    <s v="Phones"/>
    <s v="Ooma Telo VoIP Home Phone System"/>
    <n v="201.584"/>
    <n v="2"/>
    <n v="0"/>
    <n v="12.1"/>
    <n v="1"/>
    <x v="1"/>
    <n v="2"/>
    <x v="1"/>
  </r>
  <r>
    <n v="6150"/>
    <s v="CA-2018-101322"/>
    <d v="2018-12-28T00:00:00"/>
    <d v="2018-12-31T00:00:00"/>
    <s v="First Class"/>
    <s v="JG-15310"/>
    <s v="Jason Gross"/>
    <s v="Corporate"/>
    <s v="United States"/>
    <s v="Long Beach"/>
    <s v="California"/>
    <n v="90805"/>
    <x v="1"/>
    <s v="FUR-CH-10003968"/>
    <x v="0"/>
    <s v="Chairs"/>
    <s v="Novimex Turbo Task Chair"/>
    <n v="340.70400000000001"/>
    <n v="10"/>
    <n v="0.2"/>
    <n v="74.95"/>
    <n v="1"/>
    <x v="22"/>
    <n v="4"/>
    <x v="22"/>
  </r>
  <r>
    <n v="6151"/>
    <s v="US-2017-106600"/>
    <d v="2017-04-08T00:00:00"/>
    <d v="2017-04-11T00:00:00"/>
    <s v="First Class"/>
    <s v="RM-19375"/>
    <s v="Raymond Messe"/>
    <s v="Consumer"/>
    <s v="United States"/>
    <s v="Columbus"/>
    <s v="Georgia"/>
    <n v="31907"/>
    <x v="0"/>
    <s v="FUR-BO-10001608"/>
    <x v="0"/>
    <s v="Bookcases"/>
    <s v="Hon Metal Bookcases, Black"/>
    <n v="354.9"/>
    <n v="10"/>
    <n v="0.1"/>
    <n v="110.02"/>
    <n v="1"/>
    <x v="25"/>
    <n v="2"/>
    <x v="25"/>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n v="1198.33"/>
    <n v="6"/>
    <n v="0.1"/>
    <n v="131.82"/>
    <n v="1"/>
    <x v="34"/>
    <n v="1"/>
    <x v="34"/>
  </r>
  <r>
    <n v="6153"/>
    <s v="CA-2018-139437"/>
    <d v="2018-07-03T00:00:00"/>
    <d v="2018-07-08T00:00:00"/>
    <s v="Standard Class"/>
    <s v="RD-19585"/>
    <s v="Rob Dowd"/>
    <s v="Consumer"/>
    <s v="United States"/>
    <s v="Los Angeles"/>
    <s v="California"/>
    <n v="90004"/>
    <x v="1"/>
    <s v="OFF-ST-10002485"/>
    <x v="1"/>
    <s v="Storage"/>
    <s v="Rogers Deluxe File Chest"/>
    <n v="87.92"/>
    <n v="6"/>
    <n v="0.3"/>
    <n v="-22.86"/>
    <n v="1"/>
    <x v="10"/>
    <n v="3"/>
    <x v="10"/>
  </r>
  <r>
    <n v="6154"/>
    <s v="CA-2018-151484"/>
    <d v="2018-04-20T00:00:00"/>
    <d v="2018-04-23T00:00:00"/>
    <s v="First Class"/>
    <s v="CV-12805"/>
    <s v="Cynthia Voltz"/>
    <s v="Corporate"/>
    <s v="United States"/>
    <s v="Philadelphia"/>
    <s v="Pennsylvania"/>
    <n v="19120"/>
    <x v="3"/>
    <s v="FUR-FU-10001876"/>
    <x v="0"/>
    <s v="Furnishings"/>
    <s v="Computer Room Manger, 14&quot;"/>
    <n v="51.968000000000004"/>
    <n v="3"/>
    <n v="0.1"/>
    <n v="11.43"/>
    <n v="4"/>
    <x v="4"/>
    <n v="2"/>
    <x v="4"/>
  </r>
  <r>
    <n v="6155"/>
    <s v="CA-2018-151484"/>
    <d v="2018-04-20T00:00:00"/>
    <d v="2018-04-23T00:00:00"/>
    <s v="First Class"/>
    <s v="CV-12805"/>
    <s v="Cynthia Voltz"/>
    <s v="Corporate"/>
    <s v="United States"/>
    <s v="Philadelphia"/>
    <s v="Pennsylvania"/>
    <n v="19120"/>
    <x v="3"/>
    <s v="OFF-ST-10002370"/>
    <x v="1"/>
    <s v="Storage"/>
    <s v="Sortfiler Multipurpose Personal File Organizer, Black"/>
    <n v="51.335999999999999"/>
    <n v="10"/>
    <n v="0.3"/>
    <n v="-7.19"/>
    <n v="4"/>
    <x v="4"/>
    <n v="2"/>
    <x v="4"/>
  </r>
  <r>
    <n v="6156"/>
    <s v="CA-2018-151484"/>
    <d v="2018-04-20T00:00:00"/>
    <d v="2018-04-23T00:00:00"/>
    <s v="First Class"/>
    <s v="CV-12805"/>
    <s v="Cynthia Voltz"/>
    <s v="Corporate"/>
    <s v="United States"/>
    <s v="Philadelphia"/>
    <s v="Pennsylvania"/>
    <n v="19120"/>
    <x v="3"/>
    <s v="OFF-ST-10000142"/>
    <x v="1"/>
    <s v="Storage"/>
    <s v="Deluxe Rollaway Locking File with Drawer"/>
    <n v="332.70400000000001"/>
    <n v="7"/>
    <n v="0"/>
    <n v="79.849999999999994"/>
    <n v="4"/>
    <x v="4"/>
    <n v="2"/>
    <x v="4"/>
  </r>
  <r>
    <n v="6157"/>
    <s v="CA-2018-151484"/>
    <d v="2018-04-20T00:00:00"/>
    <d v="2018-04-23T00:00:00"/>
    <s v="First Class"/>
    <s v="CV-12805"/>
    <s v="Cynthia Voltz"/>
    <s v="Corporate"/>
    <s v="United States"/>
    <s v="Philadelphia"/>
    <s v="Pennsylvania"/>
    <n v="19120"/>
    <x v="3"/>
    <s v="FUR-FU-10004671"/>
    <x v="0"/>
    <s v="Furnishings"/>
    <s v="Executive Impressions 12&quot; Wall Clock"/>
    <n v="42.408000000000001"/>
    <n v="10"/>
    <n v="0.3"/>
    <n v="-3.39"/>
    <n v="4"/>
    <x v="4"/>
    <n v="2"/>
    <x v="4"/>
  </r>
  <r>
    <n v="6158"/>
    <s v="CA-2017-104150"/>
    <d v="2017-08-03T00:00:00"/>
    <d v="2017-08-05T00:00:00"/>
    <s v="Second Class"/>
    <s v="AG-10330"/>
    <s v="Alex Grayson"/>
    <s v="Consumer"/>
    <s v="United States"/>
    <s v="Tulsa"/>
    <s v="Oklahoma"/>
    <n v="74133"/>
    <x v="2"/>
    <s v="OFF-EN-10002504"/>
    <x v="1"/>
    <s v="Envelopes"/>
    <s v="Tyvek  Top-Opening Peel &amp; Seel Envelopes, Plain White"/>
    <n v="81.540000000000006"/>
    <n v="9"/>
    <n v="0"/>
    <n v="13.05"/>
    <n v="2"/>
    <x v="28"/>
    <n v="3"/>
    <x v="28"/>
  </r>
  <r>
    <n v="6159"/>
    <s v="CA-2017-104150"/>
    <d v="2017-08-03T00:00:00"/>
    <d v="2017-08-05T00:00:00"/>
    <s v="Second Class"/>
    <s v="AG-10330"/>
    <s v="Alex Grayson"/>
    <s v="Consumer"/>
    <s v="United States"/>
    <s v="Tulsa"/>
    <s v="Oklahoma"/>
    <n v="74133"/>
    <x v="2"/>
    <s v="TEC-AC-10004803"/>
    <x v="2"/>
    <s v="Accessories"/>
    <s v="Sony Micro Vault Click 4 GB USB 2.0 Flash Drive"/>
    <n v="167.28"/>
    <n v="5"/>
    <n v="0.2"/>
    <n v="50.18"/>
    <n v="2"/>
    <x v="28"/>
    <n v="3"/>
    <x v="28"/>
  </r>
  <r>
    <n v="6160"/>
    <s v="CA-2017-161025"/>
    <d v="2017-12-03T00:00:00"/>
    <d v="2017-12-09T00:00:00"/>
    <s v="Standard Class"/>
    <s v="GM-14440"/>
    <s v="Gary McGarr"/>
    <s v="Consumer"/>
    <s v="United States"/>
    <s v="Los Angeles"/>
    <s v="California"/>
    <n v="90049"/>
    <x v="1"/>
    <s v="OFF-ST-10001932"/>
    <x v="1"/>
    <s v="Storage"/>
    <s v="Fellowes Staxonsteel Drawer Files"/>
    <n v="772.68"/>
    <n v="7"/>
    <n v="0.2"/>
    <n v="100.45"/>
    <n v="1"/>
    <x v="5"/>
    <n v="4"/>
    <x v="5"/>
  </r>
  <r>
    <n v="6161"/>
    <s v="CA-2015-103989"/>
    <d v="2015-03-19T00:00:00"/>
    <d v="2015-03-21T00:00:00"/>
    <s v="First Class"/>
    <s v="MC-17605"/>
    <s v="Matt Connell"/>
    <s v="Corporate"/>
    <s v="United States"/>
    <s v="Lakeland"/>
    <s v="Florida"/>
    <n v="33801"/>
    <x v="0"/>
    <s v="TEC-PH-10004667"/>
    <x v="2"/>
    <s v="Phones"/>
    <s v="Cisco 8x8 Inc. 6753i IP Business Phone System"/>
    <n v="323.976"/>
    <n v="4"/>
    <n v="0.3"/>
    <n v="-77.75"/>
    <n v="7"/>
    <x v="34"/>
    <n v="1"/>
    <x v="34"/>
  </r>
  <r>
    <n v="6162"/>
    <s v="CA-2015-103989"/>
    <d v="2015-03-19T00:00:00"/>
    <d v="2015-03-21T00:00:00"/>
    <s v="First Class"/>
    <s v="MC-17605"/>
    <s v="Matt Connell"/>
    <s v="Corporate"/>
    <s v="United States"/>
    <s v="Lakeland"/>
    <s v="Florida"/>
    <n v="33801"/>
    <x v="0"/>
    <s v="OFF-LA-10000443"/>
    <x v="1"/>
    <s v="Labels"/>
    <s v="Avery 501"/>
    <n v="11.808"/>
    <n v="9"/>
    <n v="0.2"/>
    <n v="2.6"/>
    <n v="7"/>
    <x v="34"/>
    <n v="1"/>
    <x v="34"/>
  </r>
  <r>
    <n v="6163"/>
    <s v="CA-2015-103989"/>
    <d v="2015-03-19T00:00:00"/>
    <d v="2015-03-21T00:00:00"/>
    <s v="First Class"/>
    <s v="MC-17605"/>
    <s v="Matt Connell"/>
    <s v="Corporate"/>
    <s v="United States"/>
    <s v="Lakeland"/>
    <s v="Florida"/>
    <n v="33801"/>
    <x v="0"/>
    <s v="OFF-ST-10000918"/>
    <x v="1"/>
    <s v="Storage"/>
    <s v="Crate-A-Files"/>
    <n v="26.16"/>
    <n v="5"/>
    <n v="0.2"/>
    <n v="6.54"/>
    <n v="7"/>
    <x v="34"/>
    <n v="1"/>
    <x v="34"/>
  </r>
  <r>
    <n v="6164"/>
    <s v="CA-2015-103989"/>
    <d v="2015-03-19T00:00:00"/>
    <d v="2015-03-21T00:00:00"/>
    <s v="First Class"/>
    <s v="MC-17605"/>
    <s v="Matt Connell"/>
    <s v="Corporate"/>
    <s v="United States"/>
    <s v="Lakeland"/>
    <s v="Florida"/>
    <n v="33801"/>
    <x v="0"/>
    <s v="OFF-BI-10001196"/>
    <x v="1"/>
    <s v="Binders"/>
    <s v="Avery Flip-Chart Easel Binder, Black"/>
    <n v="33.57"/>
    <n v="4"/>
    <n v="0.1"/>
    <n v="4.3600000000000003"/>
    <n v="7"/>
    <x v="34"/>
    <n v="1"/>
    <x v="34"/>
  </r>
  <r>
    <n v="6165"/>
    <s v="CA-2015-103989"/>
    <d v="2015-03-19T00:00:00"/>
    <d v="2015-03-21T00:00:00"/>
    <s v="First Class"/>
    <s v="MC-17605"/>
    <s v="Matt Connell"/>
    <s v="Corporate"/>
    <s v="United States"/>
    <s v="Lakeland"/>
    <s v="Florida"/>
    <n v="33801"/>
    <x v="0"/>
    <s v="FUR-FU-10003981"/>
    <x v="0"/>
    <s v="Furnishings"/>
    <s v="Eldon Wave Desk Accessories"/>
    <n v="4.992"/>
    <n v="3"/>
    <n v="0.1"/>
    <n v="1.3"/>
    <n v="7"/>
    <x v="34"/>
    <n v="1"/>
    <x v="34"/>
  </r>
  <r>
    <n v="6166"/>
    <s v="CA-2015-103989"/>
    <d v="2015-03-19T00:00:00"/>
    <d v="2015-03-21T00:00:00"/>
    <s v="First Class"/>
    <s v="MC-17605"/>
    <s v="Matt Connell"/>
    <s v="Corporate"/>
    <s v="United States"/>
    <s v="Lakeland"/>
    <s v="Florida"/>
    <n v="33801"/>
    <x v="0"/>
    <s v="FUR-FU-10002508"/>
    <x v="0"/>
    <s v="Furnishings"/>
    <s v="Document Clip Frames"/>
    <n v="20.015999999999998"/>
    <n v="9"/>
    <n v="0"/>
    <n v="6.81"/>
    <n v="7"/>
    <x v="34"/>
    <n v="1"/>
    <x v="34"/>
  </r>
  <r>
    <n v="6167"/>
    <s v="CA-2015-103989"/>
    <d v="2015-03-19T00:00:00"/>
    <d v="2015-03-21T00:00:00"/>
    <s v="First Class"/>
    <s v="MC-17605"/>
    <s v="Matt Connell"/>
    <s v="Corporate"/>
    <s v="United States"/>
    <s v="Lakeland"/>
    <s v="Florida"/>
    <n v="33801"/>
    <x v="0"/>
    <s v="TEC-AC-10002647"/>
    <x v="2"/>
    <s v="Accessories"/>
    <s v="LogitechÂ Wireless Boombox Speaker - portable - wireless, wired"/>
    <n v="170.24"/>
    <n v="10"/>
    <n v="0.3"/>
    <n v="-47.67"/>
    <n v="7"/>
    <x v="34"/>
    <n v="1"/>
    <x v="34"/>
  </r>
  <r>
    <n v="6168"/>
    <s v="CA-2016-142433"/>
    <d v="2016-04-20T00:00:00"/>
    <d v="2016-04-25T00:00:00"/>
    <s v="Standard Class"/>
    <s v="ES-14020"/>
    <s v="Erica Smith"/>
    <s v="Consumer"/>
    <s v="United States"/>
    <s v="Houston"/>
    <s v="Texas"/>
    <n v="77036"/>
    <x v="2"/>
    <s v="OFF-PA-10002377"/>
    <x v="1"/>
    <s v="Paper"/>
    <s v="Xerox 1916"/>
    <n v="117.456"/>
    <n v="8"/>
    <n v="0"/>
    <n v="18.79"/>
    <n v="1"/>
    <x v="19"/>
    <n v="2"/>
    <x v="19"/>
  </r>
  <r>
    <n v="6169"/>
    <s v="CA-2016-132815"/>
    <d v="2016-09-19T00:00:00"/>
    <d v="2016-09-22T00:00:00"/>
    <s v="Second Class"/>
    <s v="RW-19540"/>
    <s v="Rick Wilson"/>
    <s v="Corporate"/>
    <s v="United States"/>
    <s v="Los Angeles"/>
    <s v="California"/>
    <n v="90008"/>
    <x v="1"/>
    <s v="OFF-PA-10004530"/>
    <x v="1"/>
    <s v="Paper"/>
    <s v="Personal Creations Ink Jet Cards and Labels"/>
    <n v="22.96"/>
    <n v="1"/>
    <n v="0"/>
    <n v="2.76"/>
    <n v="1"/>
    <x v="11"/>
    <n v="3"/>
    <x v="11"/>
  </r>
  <r>
    <n v="6170"/>
    <s v="CA-2015-101266"/>
    <d v="2015-08-27T00:00:00"/>
    <d v="2015-08-30T00:00:00"/>
    <s v="Second Class"/>
    <s v="MM-17920"/>
    <s v="Michael Moore"/>
    <s v="Consumer"/>
    <s v="United States"/>
    <s v="Springfield"/>
    <s v="Virginia"/>
    <n v="22153"/>
    <x v="0"/>
    <s v="OFF-PA-10002986"/>
    <x v="1"/>
    <s v="Paper"/>
    <s v="Xerox 1898"/>
    <n v="13.36"/>
    <n v="10"/>
    <n v="0"/>
    <n v="3.34"/>
    <n v="1"/>
    <x v="9"/>
    <n v="3"/>
    <x v="9"/>
  </r>
  <r>
    <n v="6171"/>
    <s v="CA-2017-141523"/>
    <d v="2017-12-19T00:00:00"/>
    <d v="2017-12-24T00:00:00"/>
    <s v="Second Class"/>
    <s v="MH-17440"/>
    <s v="Mark Haberlin"/>
    <s v="Corporate"/>
    <s v="United States"/>
    <s v="New York City"/>
    <s v="New York"/>
    <n v="10035"/>
    <x v="3"/>
    <s v="OFF-BI-10000948"/>
    <x v="1"/>
    <s v="Binders"/>
    <s v="GBC Laser Imprintable Binding System Covers, Desert Sand"/>
    <n v="34.247999999999998"/>
    <n v="6"/>
    <n v="0.2"/>
    <n v="4.45"/>
    <n v="2"/>
    <x v="5"/>
    <n v="4"/>
    <x v="5"/>
  </r>
  <r>
    <n v="6172"/>
    <s v="CA-2017-141523"/>
    <d v="2017-12-19T00:00:00"/>
    <d v="2017-12-24T00:00:00"/>
    <s v="Second Class"/>
    <s v="MH-17440"/>
    <s v="Mark Haberlin"/>
    <s v="Corporate"/>
    <s v="United States"/>
    <s v="New York City"/>
    <s v="New York"/>
    <n v="10035"/>
    <x v="3"/>
    <s v="OFF-AR-10001545"/>
    <x v="1"/>
    <s v="Art"/>
    <s v="Newell 326"/>
    <n v="3.52"/>
    <n v="6"/>
    <n v="0"/>
    <n v="1.23"/>
    <n v="2"/>
    <x v="5"/>
    <n v="4"/>
    <x v="5"/>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n v="6"/>
    <n v="0"/>
    <n v="3.74"/>
    <n v="3"/>
    <x v="9"/>
    <n v="3"/>
    <x v="9"/>
  </r>
  <r>
    <n v="6174"/>
    <s v="US-2015-106299"/>
    <d v="2015-08-02T00:00:00"/>
    <d v="2015-08-08T00:00:00"/>
    <s v="Standard Class"/>
    <s v="NZ-18565"/>
    <s v="Nick Zandusky"/>
    <s v="Home Office"/>
    <s v="United States"/>
    <s v="Springfield"/>
    <s v="Missouri"/>
    <n v="65807"/>
    <x v="2"/>
    <s v="TEC-AC-10003237"/>
    <x v="2"/>
    <s v="Accessories"/>
    <s v="Memorex Micro Travel Drive 4 GB"/>
    <n v="21.2"/>
    <n v="7"/>
    <n v="0"/>
    <n v="7.42"/>
    <n v="3"/>
    <x v="9"/>
    <n v="3"/>
    <x v="9"/>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n v="10"/>
    <n v="0.3"/>
    <n v="-150.91"/>
    <n v="3"/>
    <x v="9"/>
    <n v="3"/>
    <x v="9"/>
  </r>
  <r>
    <n v="6176"/>
    <s v="CA-2016-158421"/>
    <d v="2016-09-21T00:00:00"/>
    <d v="2016-09-26T00:00:00"/>
    <s v="Standard Class"/>
    <s v="GB-14575"/>
    <s v="Giulietta Baptist"/>
    <s v="Consumer"/>
    <s v="United States"/>
    <s v="Columbia"/>
    <s v="South Carolina"/>
    <n v="29203"/>
    <x v="0"/>
    <s v="FUR-CH-10000309"/>
    <x v="0"/>
    <s v="Chairs"/>
    <s v="Global Comet Stacking Arm Chair"/>
    <n v="1690.04"/>
    <n v="8"/>
    <n v="0.1"/>
    <n v="574.61"/>
    <n v="9"/>
    <x v="11"/>
    <n v="3"/>
    <x v="11"/>
  </r>
  <r>
    <n v="6177"/>
    <s v="CA-2016-158421"/>
    <d v="2016-09-21T00:00:00"/>
    <d v="2016-09-26T00:00:00"/>
    <s v="Standard Class"/>
    <s v="GB-14575"/>
    <s v="Giulietta Baptist"/>
    <s v="Consumer"/>
    <s v="United States"/>
    <s v="Columbia"/>
    <s v="South Carolina"/>
    <n v="29203"/>
    <x v="0"/>
    <s v="OFF-ST-10002444"/>
    <x v="1"/>
    <s v="Storage"/>
    <s v="Recycled Eldon Regeneration Jumbo File"/>
    <n v="85.96"/>
    <n v="5"/>
    <n v="0.2"/>
    <n v="7.74"/>
    <n v="9"/>
    <x v="11"/>
    <n v="3"/>
    <x v="11"/>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n v="121.96"/>
    <n v="3"/>
    <n v="0"/>
    <n v="37.81"/>
    <n v="9"/>
    <x v="11"/>
    <n v="3"/>
    <x v="11"/>
  </r>
  <r>
    <n v="6179"/>
    <s v="CA-2016-158421"/>
    <d v="2016-09-21T00:00:00"/>
    <d v="2016-09-26T00:00:00"/>
    <s v="Standard Class"/>
    <s v="GB-14575"/>
    <s v="Giulietta Baptist"/>
    <s v="Consumer"/>
    <s v="United States"/>
    <s v="Columbia"/>
    <s v="South Carolina"/>
    <n v="29203"/>
    <x v="0"/>
    <s v="OFF-PA-10001801"/>
    <x v="1"/>
    <s v="Paper"/>
    <s v="Xerox 193"/>
    <n v="23.92"/>
    <n v="6"/>
    <n v="0.1"/>
    <n v="7.89"/>
    <n v="9"/>
    <x v="11"/>
    <n v="3"/>
    <x v="11"/>
  </r>
  <r>
    <n v="6180"/>
    <s v="CA-2016-158421"/>
    <d v="2016-09-21T00:00:00"/>
    <d v="2016-09-26T00:00:00"/>
    <s v="Standard Class"/>
    <s v="GB-14575"/>
    <s v="Giulietta Baptist"/>
    <s v="Consumer"/>
    <s v="United States"/>
    <s v="Columbia"/>
    <s v="South Carolina"/>
    <n v="29203"/>
    <x v="0"/>
    <s v="OFF-ST-10000563"/>
    <x v="1"/>
    <s v="Storage"/>
    <s v="Fellowes Bankers Box Stor/Drawer Steel Plus"/>
    <n v="63.96"/>
    <n v="9"/>
    <n v="0.1"/>
    <n v="6.4"/>
    <n v="9"/>
    <x v="11"/>
    <n v="3"/>
    <x v="11"/>
  </r>
  <r>
    <n v="6181"/>
    <s v="CA-2016-158421"/>
    <d v="2016-09-21T00:00:00"/>
    <d v="2016-09-26T00:00:00"/>
    <s v="Standard Class"/>
    <s v="GB-14575"/>
    <s v="Giulietta Baptist"/>
    <s v="Consumer"/>
    <s v="United States"/>
    <s v="Columbia"/>
    <s v="South Carolina"/>
    <n v="29203"/>
    <x v="0"/>
    <s v="TEC-PH-10000369"/>
    <x v="2"/>
    <s v="Phones"/>
    <s v="HTC One Mini"/>
    <n v="629.95000000000005"/>
    <n v="8"/>
    <n v="0"/>
    <n v="195.28"/>
    <n v="9"/>
    <x v="11"/>
    <n v="3"/>
    <x v="11"/>
  </r>
  <r>
    <n v="6182"/>
    <s v="CA-2016-158421"/>
    <d v="2016-09-21T00:00:00"/>
    <d v="2016-09-26T00:00:00"/>
    <s v="Standard Class"/>
    <s v="GB-14575"/>
    <s v="Giulietta Baptist"/>
    <s v="Consumer"/>
    <s v="United States"/>
    <s v="Columbia"/>
    <s v="South Carolina"/>
    <n v="29203"/>
    <x v="0"/>
    <s v="TEC-PH-10002538"/>
    <x v="2"/>
    <s v="Phones"/>
    <s v="Grandstream GXP1160 VoIP phone"/>
    <n v="113.73"/>
    <n v="3"/>
    <n v="0.2"/>
    <n v="11.37"/>
    <n v="9"/>
    <x v="11"/>
    <n v="3"/>
    <x v="11"/>
  </r>
  <r>
    <n v="6183"/>
    <s v="CA-2016-158421"/>
    <d v="2016-09-21T00:00:00"/>
    <d v="2016-09-26T00:00:00"/>
    <s v="Standard Class"/>
    <s v="GB-14575"/>
    <s v="Giulietta Baptist"/>
    <s v="Consumer"/>
    <s v="United States"/>
    <s v="Columbia"/>
    <s v="South Carolina"/>
    <n v="29203"/>
    <x v="0"/>
    <s v="OFF-BI-10000050"/>
    <x v="1"/>
    <s v="Binders"/>
    <s v="Angle-D Binders with Locking Rings, Label Holders"/>
    <n v="14.6"/>
    <n v="4"/>
    <n v="0.2"/>
    <n v="2.34"/>
    <n v="9"/>
    <x v="11"/>
    <n v="3"/>
    <x v="11"/>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n v="887.84"/>
    <n v="3"/>
    <n v="0.1"/>
    <n v="221.96"/>
    <n v="9"/>
    <x v="11"/>
    <n v="3"/>
    <x v="11"/>
  </r>
  <r>
    <n v="6185"/>
    <s v="CA-2017-143609"/>
    <d v="2017-12-11T00:00:00"/>
    <d v="2017-12-13T00:00:00"/>
    <s v="First Class"/>
    <s v="DB-13270"/>
    <s v="Deborah Brumfield"/>
    <s v="Home Office"/>
    <s v="United States"/>
    <s v="Portland"/>
    <s v="Oregon"/>
    <n v="97206"/>
    <x v="1"/>
    <s v="FUR-CH-10004218"/>
    <x v="0"/>
    <s v="Chairs"/>
    <s v="Global Fabric Manager's Chair, Dark Gray"/>
    <n v="403.92"/>
    <n v="2"/>
    <n v="0.3"/>
    <n v="-133.29"/>
    <n v="1"/>
    <x v="5"/>
    <n v="4"/>
    <x v="5"/>
  </r>
  <r>
    <n v="6186"/>
    <s v="CA-2016-138331"/>
    <d v="2016-08-07T00:00:00"/>
    <d v="2016-08-12T00:00:00"/>
    <s v="Standard Class"/>
    <s v="JK-15625"/>
    <s v="Jim Karlsson"/>
    <s v="Consumer"/>
    <s v="United States"/>
    <s v="Philadelphia"/>
    <s v="Pennsylvania"/>
    <n v="19120"/>
    <x v="3"/>
    <s v="OFF-AR-10002952"/>
    <x v="1"/>
    <s v="Art"/>
    <s v="Stanley Contemporary Battery Pencil Sharpeners"/>
    <n v="106.8"/>
    <n v="5"/>
    <n v="0"/>
    <n v="14.95"/>
    <n v="1"/>
    <x v="37"/>
    <n v="3"/>
    <x v="37"/>
  </r>
  <r>
    <n v="6187"/>
    <s v="CA-2016-138954"/>
    <d v="2016-11-15T00:00:00"/>
    <d v="2016-11-17T00:00:00"/>
    <s v="First Class"/>
    <s v="MH-17785"/>
    <s v="Maya Herman"/>
    <s v="Corporate"/>
    <s v="United States"/>
    <s v="New York City"/>
    <s v="New York"/>
    <n v="10035"/>
    <x v="3"/>
    <s v="OFF-ST-10003058"/>
    <x v="1"/>
    <s v="Storage"/>
    <s v="Eldon Mobile Mega Data Cart  Mega Stackable  Add-On Trays"/>
    <n v="70.95"/>
    <n v="10"/>
    <n v="0"/>
    <n v="21.99"/>
    <n v="3"/>
    <x v="6"/>
    <n v="4"/>
    <x v="6"/>
  </r>
  <r>
    <n v="6188"/>
    <s v="CA-2016-138954"/>
    <d v="2016-11-15T00:00:00"/>
    <d v="2016-11-17T00:00:00"/>
    <s v="First Class"/>
    <s v="MH-17785"/>
    <s v="Maya Herman"/>
    <s v="Corporate"/>
    <s v="United States"/>
    <s v="New York City"/>
    <s v="New York"/>
    <n v="10035"/>
    <x v="3"/>
    <s v="OFF-BI-10003963"/>
    <x v="1"/>
    <s v="Binders"/>
    <s v="Cardinal Holdit Data Disk Pockets"/>
    <n v="34.944000000000003"/>
    <n v="2"/>
    <n v="0"/>
    <n v="7.34"/>
    <n v="3"/>
    <x v="6"/>
    <n v="4"/>
    <x v="6"/>
  </r>
  <r>
    <n v="6189"/>
    <s v="CA-2016-138954"/>
    <d v="2016-11-15T00:00:00"/>
    <d v="2016-11-17T00:00:00"/>
    <s v="First Class"/>
    <s v="MH-17785"/>
    <s v="Maya Herman"/>
    <s v="Corporate"/>
    <s v="United States"/>
    <s v="New York City"/>
    <s v="New York"/>
    <n v="10035"/>
    <x v="3"/>
    <s v="OFF-AR-10001955"/>
    <x v="1"/>
    <s v="Art"/>
    <s v="Newell 319"/>
    <n v="119.04"/>
    <n v="7"/>
    <n v="0"/>
    <n v="34.520000000000003"/>
    <n v="3"/>
    <x v="6"/>
    <n v="4"/>
    <x v="6"/>
  </r>
  <r>
    <n v="6190"/>
    <s v="CA-2018-157903"/>
    <d v="2018-04-04T00:00:00"/>
    <d v="2018-04-08T00:00:00"/>
    <s v="Standard Class"/>
    <s v="AM-10705"/>
    <s v="Anne McFarland"/>
    <s v="Consumer"/>
    <s v="United States"/>
    <s v="Des Plaines"/>
    <s v="Illinois"/>
    <n v="60016"/>
    <x v="2"/>
    <s v="TEC-PH-10004345"/>
    <x v="2"/>
    <s v="Phones"/>
    <s v="Cisco SPA 502G IP Phone"/>
    <n v="383.84"/>
    <n v="1"/>
    <n v="0"/>
    <n v="76.77"/>
    <n v="1"/>
    <x v="4"/>
    <n v="2"/>
    <x v="4"/>
  </r>
  <r>
    <n v="6191"/>
    <s v="CA-2017-157259"/>
    <d v="2017-12-24T00:00:00"/>
    <d v="2017-12-28T00:00:00"/>
    <s v="Standard Class"/>
    <s v="JM-15535"/>
    <s v="Jessica Myrick"/>
    <s v="Consumer"/>
    <s v="United States"/>
    <s v="New York City"/>
    <s v="New York"/>
    <n v="10035"/>
    <x v="3"/>
    <s v="FUR-FU-10003192"/>
    <x v="0"/>
    <s v="Furnishings"/>
    <s v="Luxo Adjustable Task Clamp Lamp"/>
    <n v="799.56"/>
    <n v="10"/>
    <n v="0"/>
    <n v="263.85000000000002"/>
    <n v="1"/>
    <x v="5"/>
    <n v="4"/>
    <x v="5"/>
  </r>
  <r>
    <n v="6192"/>
    <s v="CA-2018-107986"/>
    <d v="2018-12-13T00:00:00"/>
    <d v="2018-12-13T00:00:00"/>
    <s v="Same Day"/>
    <s v="MW-18220"/>
    <s v="Mitch Webber"/>
    <s v="Consumer"/>
    <s v="United States"/>
    <s v="Seattle"/>
    <s v="Washington"/>
    <n v="98103"/>
    <x v="1"/>
    <s v="OFF-ST-10001325"/>
    <x v="1"/>
    <s v="Storage"/>
    <s v="Sterilite Officeware Hinged File Box"/>
    <n v="31.44"/>
    <n v="5"/>
    <n v="0.3"/>
    <n v="-6.29"/>
    <n v="1"/>
    <x v="22"/>
    <n v="4"/>
    <x v="22"/>
  </r>
  <r>
    <n v="6193"/>
    <s v="CA-2018-104927"/>
    <d v="2018-12-22T00:00:00"/>
    <d v="2018-12-26T00:00:00"/>
    <s v="Standard Class"/>
    <s v="AG-10330"/>
    <s v="Alex Grayson"/>
    <s v="Consumer"/>
    <s v="United States"/>
    <s v="Houston"/>
    <s v="Texas"/>
    <n v="77095"/>
    <x v="2"/>
    <s v="OFF-PA-10000019"/>
    <x v="1"/>
    <s v="Paper"/>
    <s v="Xerox 1931"/>
    <n v="25.92"/>
    <n v="5"/>
    <n v="0"/>
    <n v="6.48"/>
    <n v="3"/>
    <x v="22"/>
    <n v="4"/>
    <x v="22"/>
  </r>
  <r>
    <n v="6194"/>
    <s v="CA-2018-104927"/>
    <d v="2018-12-22T00:00:00"/>
    <d v="2018-12-26T00:00:00"/>
    <s v="Standard Class"/>
    <s v="AG-10330"/>
    <s v="Alex Grayson"/>
    <s v="Consumer"/>
    <s v="United States"/>
    <s v="Houston"/>
    <s v="Texas"/>
    <n v="77095"/>
    <x v="2"/>
    <s v="OFF-BI-10003429"/>
    <x v="1"/>
    <s v="Binders"/>
    <s v="Cardinal HOLDit! Binder Insert Strips,Extra Strips"/>
    <n v="6.33"/>
    <n v="8"/>
    <n v="0.1"/>
    <n v="0.38"/>
    <n v="3"/>
    <x v="22"/>
    <n v="4"/>
    <x v="22"/>
  </r>
  <r>
    <n v="6195"/>
    <s v="CA-2018-104927"/>
    <d v="2018-12-22T00:00:00"/>
    <d v="2018-12-26T00:00:00"/>
    <s v="Standard Class"/>
    <s v="AG-10330"/>
    <s v="Alex Grayson"/>
    <s v="Consumer"/>
    <s v="United States"/>
    <s v="Houston"/>
    <s v="Texas"/>
    <n v="77095"/>
    <x v="2"/>
    <s v="OFF-PA-10000176"/>
    <x v="1"/>
    <s v="Paper"/>
    <s v="Xerox 1887"/>
    <n v="75.88"/>
    <n v="3"/>
    <n v="0.1"/>
    <n v="19.73"/>
    <n v="3"/>
    <x v="22"/>
    <n v="4"/>
    <x v="22"/>
  </r>
  <r>
    <n v="6196"/>
    <s v="CA-2018-113453"/>
    <d v="2018-10-21T00:00:00"/>
    <d v="2018-10-28T00:00:00"/>
    <s v="Standard Class"/>
    <s v="CM-12160"/>
    <s v="Charles McCrossin"/>
    <s v="Consumer"/>
    <s v="United States"/>
    <s v="Philadelphia"/>
    <s v="Pennsylvania"/>
    <n v="19143"/>
    <x v="3"/>
    <s v="TEC-PH-10004165"/>
    <x v="2"/>
    <s v="Phones"/>
    <s v="Mitel MiVoice 5330e IP Phone"/>
    <n v="329.988"/>
    <n v="5"/>
    <n v="0"/>
    <n v="46.2"/>
    <n v="2"/>
    <x v="13"/>
    <n v="4"/>
    <x v="13"/>
  </r>
  <r>
    <n v="6197"/>
    <s v="CA-2018-113453"/>
    <d v="2018-10-21T00:00:00"/>
    <d v="2018-10-28T00:00:00"/>
    <s v="Standard Class"/>
    <s v="CM-12160"/>
    <s v="Charles McCrossin"/>
    <s v="Consumer"/>
    <s v="United States"/>
    <s v="Philadelphia"/>
    <s v="Pennsylvania"/>
    <n v="19143"/>
    <x v="3"/>
    <s v="OFF-ST-10000352"/>
    <x v="1"/>
    <s v="Storage"/>
    <s v="Acco Perma 2700 Stacking Storage Drawers"/>
    <n v="71.376000000000005"/>
    <n v="6"/>
    <n v="0.2"/>
    <n v="7.14"/>
    <n v="2"/>
    <x v="13"/>
    <n v="4"/>
    <x v="13"/>
  </r>
  <r>
    <n v="6198"/>
    <s v="CA-2016-149909"/>
    <d v="2016-11-13T00:00:00"/>
    <d v="2016-11-17T00:00:00"/>
    <s v="Standard Class"/>
    <s v="RA-19915"/>
    <s v="Russell Applegate"/>
    <s v="Consumer"/>
    <s v="United States"/>
    <s v="Columbus"/>
    <s v="Indiana"/>
    <n v="47201"/>
    <x v="2"/>
    <s v="OFF-PA-10000726"/>
    <x v="1"/>
    <s v="Paper"/>
    <s v="Black Print Carbonless Snap-Off Rapid Letter, 8 1/2&quot; x 7&quot;"/>
    <n v="63.77"/>
    <n v="5"/>
    <n v="0.3"/>
    <n v="-9.57"/>
    <n v="3"/>
    <x v="6"/>
    <n v="4"/>
    <x v="6"/>
  </r>
  <r>
    <n v="6199"/>
    <s v="CA-2016-149909"/>
    <d v="2016-11-13T00:00:00"/>
    <d v="2016-11-17T00:00:00"/>
    <s v="Standard Class"/>
    <s v="RA-19915"/>
    <s v="Russell Applegate"/>
    <s v="Consumer"/>
    <s v="United States"/>
    <s v="Columbus"/>
    <s v="Indiana"/>
    <n v="47201"/>
    <x v="2"/>
    <s v="TEC-PH-10001536"/>
    <x v="2"/>
    <s v="Phones"/>
    <s v="Spigen Samsung Galaxy S5 Case Wallet"/>
    <n v="50.97"/>
    <n v="10"/>
    <n v="0"/>
    <n v="9.68"/>
    <n v="3"/>
    <x v="6"/>
    <n v="4"/>
    <x v="6"/>
  </r>
  <r>
    <n v="6200"/>
    <s v="CA-2016-149909"/>
    <d v="2016-11-13T00:00:00"/>
    <d v="2016-11-17T00:00:00"/>
    <s v="Standard Class"/>
    <s v="RA-19915"/>
    <s v="Russell Applegate"/>
    <s v="Consumer"/>
    <s v="United States"/>
    <s v="Columbus"/>
    <s v="Indiana"/>
    <n v="47201"/>
    <x v="2"/>
    <s v="OFF-PA-10001790"/>
    <x v="1"/>
    <s v="Paper"/>
    <s v="Xerox 1910"/>
    <n v="96.08"/>
    <n v="10"/>
    <n v="0.3"/>
    <n v="-29.78"/>
    <n v="3"/>
    <x v="6"/>
    <n v="4"/>
    <x v="6"/>
  </r>
  <r>
    <n v="6201"/>
    <s v="CA-2016-146675"/>
    <d v="2016-04-16T00:00:00"/>
    <d v="2016-04-20T00:00:00"/>
    <s v="Standard Class"/>
    <s v="SB-20185"/>
    <s v="Sarah Brown"/>
    <s v="Consumer"/>
    <s v="United States"/>
    <s v="Evanston"/>
    <s v="Illinois"/>
    <n v="60201"/>
    <x v="2"/>
    <s v="TEC-CO-10001766"/>
    <x v="2"/>
    <s v="Copiers"/>
    <s v="Canon PC940 Copier"/>
    <n v="1439.9680000000001"/>
    <n v="6"/>
    <n v="0"/>
    <n v="460.79"/>
    <n v="2"/>
    <x v="19"/>
    <n v="2"/>
    <x v="19"/>
  </r>
  <r>
    <n v="6202"/>
    <s v="CA-2016-146675"/>
    <d v="2016-04-16T00:00:00"/>
    <d v="2016-04-20T00:00:00"/>
    <s v="Standard Class"/>
    <s v="SB-20185"/>
    <s v="Sarah Brown"/>
    <s v="Consumer"/>
    <s v="United States"/>
    <s v="Evanston"/>
    <s v="Illinois"/>
    <n v="60201"/>
    <x v="2"/>
    <s v="TEC-AC-10004396"/>
    <x v="2"/>
    <s v="Accessories"/>
    <s v="Logitech Keyboard K120"/>
    <n v="43.56"/>
    <n v="7"/>
    <n v="0"/>
    <n v="10.89"/>
    <n v="2"/>
    <x v="19"/>
    <n v="2"/>
    <x v="19"/>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n v="563.91999999999996"/>
    <n v="3"/>
    <n v="0.2"/>
    <n v="135.34"/>
    <n v="1"/>
    <x v="5"/>
    <n v="4"/>
    <x v="5"/>
  </r>
  <r>
    <n v="6204"/>
    <s v="CA-2017-133669"/>
    <d v="2017-10-21T00:00:00"/>
    <d v="2017-10-27T00:00:00"/>
    <s v="Standard Class"/>
    <s v="SV-20935"/>
    <s v="Susan Vittorini"/>
    <s v="Consumer"/>
    <s v="United States"/>
    <s v="Columbus"/>
    <s v="Ohio"/>
    <n v="43229"/>
    <x v="3"/>
    <s v="TEC-PH-10001305"/>
    <x v="2"/>
    <s v="Phones"/>
    <s v="Panasonic KX TS208W Corded phone"/>
    <n v="235.15199999999999"/>
    <n v="9"/>
    <n v="0"/>
    <n v="35.270000000000003"/>
    <n v="1"/>
    <x v="32"/>
    <n v="4"/>
    <x v="32"/>
  </r>
  <r>
    <n v="6205"/>
    <s v="CA-2018-145660"/>
    <d v="2018-12-01T00:00:00"/>
    <d v="2018-12-03T00:00:00"/>
    <s v="First Class"/>
    <s v="MG-17650"/>
    <s v="Matthew Grinstein"/>
    <s v="Home Office"/>
    <s v="United States"/>
    <s v="Marion"/>
    <s v="Ohio"/>
    <n v="43302"/>
    <x v="3"/>
    <s v="FUR-FU-10002885"/>
    <x v="0"/>
    <s v="Furnishings"/>
    <s v="Magna Visual Magnetic Picture Hangers"/>
    <n v="7.7119999999999997"/>
    <n v="3"/>
    <n v="0.1"/>
    <n v="0.39"/>
    <n v="1"/>
    <x v="22"/>
    <n v="4"/>
    <x v="22"/>
  </r>
  <r>
    <n v="6206"/>
    <s v="CA-2017-133697"/>
    <d v="2017-10-20T00:00:00"/>
    <d v="2017-10-24T00:00:00"/>
    <s v="Second Class"/>
    <s v="CM-12445"/>
    <s v="Chuck Magee"/>
    <s v="Consumer"/>
    <s v="United States"/>
    <s v="Houston"/>
    <s v="Texas"/>
    <n v="77095"/>
    <x v="2"/>
    <s v="OFF-PA-10000726"/>
    <x v="1"/>
    <s v="Paper"/>
    <s v="Black Print Carbonless Snap-Off Rapid Letter, 8 1/2&quot; x 7&quot;"/>
    <n v="51.015999999999998"/>
    <n v="5"/>
    <n v="0"/>
    <n v="7.65"/>
    <n v="3"/>
    <x v="32"/>
    <n v="4"/>
    <x v="32"/>
  </r>
  <r>
    <n v="6207"/>
    <s v="CA-2017-133697"/>
    <d v="2017-10-20T00:00:00"/>
    <d v="2017-10-24T00:00:00"/>
    <s v="Second Class"/>
    <s v="CM-12445"/>
    <s v="Chuck Magee"/>
    <s v="Consumer"/>
    <s v="United States"/>
    <s v="Houston"/>
    <s v="Texas"/>
    <n v="77095"/>
    <x v="2"/>
    <s v="OFF-FA-10003112"/>
    <x v="1"/>
    <s v="Fasteners"/>
    <s v="Staples"/>
    <n v="25.248000000000001"/>
    <n v="5"/>
    <n v="0.1"/>
    <n v="7.57"/>
    <n v="3"/>
    <x v="32"/>
    <n v="4"/>
    <x v="32"/>
  </r>
  <r>
    <n v="6208"/>
    <s v="CA-2017-133697"/>
    <d v="2017-10-20T00:00:00"/>
    <d v="2017-10-24T00:00:00"/>
    <s v="Second Class"/>
    <s v="CM-12445"/>
    <s v="Chuck Magee"/>
    <s v="Consumer"/>
    <s v="United States"/>
    <s v="Houston"/>
    <s v="Texas"/>
    <n v="77095"/>
    <x v="2"/>
    <s v="FUR-CH-10002372"/>
    <x v="0"/>
    <s v="Chairs"/>
    <s v="Office Star - Ergonomically Designed Knee Chair"/>
    <n v="56.686"/>
    <n v="7"/>
    <n v="0.3"/>
    <n v="-9.07"/>
    <n v="3"/>
    <x v="32"/>
    <n v="4"/>
    <x v="32"/>
  </r>
  <r>
    <n v="6209"/>
    <s v="CA-2018-148138"/>
    <d v="2018-09-29T00:00:00"/>
    <d v="2018-10-03T00:00:00"/>
    <s v="Standard Class"/>
    <s v="ME-18010"/>
    <s v="Michelle Ellison"/>
    <s v="Corporate"/>
    <s v="United States"/>
    <s v="Marion"/>
    <s v="Ohio"/>
    <n v="43302"/>
    <x v="3"/>
    <s v="OFF-ST-10000563"/>
    <x v="1"/>
    <s v="Storage"/>
    <s v="Fellowes Bankers Box Stor/Drawer Steel Plus"/>
    <n v="51.167999999999999"/>
    <n v="1"/>
    <n v="0.3"/>
    <n v="-7.16"/>
    <n v="1"/>
    <x v="15"/>
    <n v="3"/>
    <x v="15"/>
  </r>
  <r>
    <n v="6210"/>
    <s v="CA-2018-119809"/>
    <d v="2018-08-18T00:00:00"/>
    <d v="2018-08-25T00:00:00"/>
    <s v="Standard Class"/>
    <s v="YS-21880"/>
    <s v="Yana Sorensen"/>
    <s v="Corporate"/>
    <s v="United States"/>
    <s v="Seattle"/>
    <s v="Washington"/>
    <n v="98103"/>
    <x v="1"/>
    <s v="OFF-BI-10003925"/>
    <x v="1"/>
    <s v="Binders"/>
    <s v="Fellowes PB300 Plastic Comb Binding Machine"/>
    <n v="2793.5279999999998"/>
    <n v="9"/>
    <n v="0.3"/>
    <n v="-782.19"/>
    <n v="3"/>
    <x v="43"/>
    <n v="3"/>
    <x v="43"/>
  </r>
  <r>
    <n v="6211"/>
    <s v="CA-2018-119809"/>
    <d v="2018-08-18T00:00:00"/>
    <d v="2018-08-25T00:00:00"/>
    <s v="Standard Class"/>
    <s v="YS-21880"/>
    <s v="Yana Sorensen"/>
    <s v="Corporate"/>
    <s v="United States"/>
    <s v="Seattle"/>
    <s v="Washington"/>
    <n v="98103"/>
    <x v="1"/>
    <s v="OFF-ST-10003306"/>
    <x v="1"/>
    <s v="Storage"/>
    <s v="Letter Size Cart"/>
    <n v="1000.02"/>
    <n v="1"/>
    <n v="0"/>
    <n v="100"/>
    <n v="3"/>
    <x v="43"/>
    <n v="3"/>
    <x v="43"/>
  </r>
  <r>
    <n v="6212"/>
    <s v="CA-2018-119809"/>
    <d v="2018-08-18T00:00:00"/>
    <d v="2018-08-25T00:00:00"/>
    <s v="Standard Class"/>
    <s v="YS-21880"/>
    <s v="Yana Sorensen"/>
    <s v="Corporate"/>
    <s v="United States"/>
    <s v="Seattle"/>
    <s v="Washington"/>
    <n v="98103"/>
    <x v="1"/>
    <s v="FUR-FU-10001475"/>
    <x v="0"/>
    <s v="Furnishings"/>
    <s v="Contract Clock, 14&quot;, Brown"/>
    <n v="65.94"/>
    <n v="4"/>
    <n v="0.1"/>
    <n v="5.93"/>
    <n v="3"/>
    <x v="43"/>
    <n v="3"/>
    <x v="43"/>
  </r>
  <r>
    <n v="6213"/>
    <s v="CA-2018-149944"/>
    <d v="2018-11-12T00:00:00"/>
    <d v="2018-11-16T00:00:00"/>
    <s v="Second Class"/>
    <s v="MB-17305"/>
    <s v="Maria Bertelson"/>
    <s v="Consumer"/>
    <s v="United States"/>
    <s v="Longview"/>
    <s v="Washington"/>
    <n v="98632"/>
    <x v="1"/>
    <s v="OFF-FA-10003495"/>
    <x v="1"/>
    <s v="Fasteners"/>
    <s v="Staples"/>
    <n v="18.239999999999998"/>
    <n v="1"/>
    <n v="0.1"/>
    <n v="4.2"/>
    <n v="2"/>
    <x v="23"/>
    <n v="4"/>
    <x v="23"/>
  </r>
  <r>
    <n v="6214"/>
    <s v="CA-2018-149944"/>
    <d v="2018-11-12T00:00:00"/>
    <d v="2018-11-16T00:00:00"/>
    <s v="Second Class"/>
    <s v="MB-17305"/>
    <s v="Maria Bertelson"/>
    <s v="Consumer"/>
    <s v="United States"/>
    <s v="Longview"/>
    <s v="Washington"/>
    <n v="98632"/>
    <x v="1"/>
    <s v="OFF-AP-10004708"/>
    <x v="1"/>
    <s v="Appliances"/>
    <s v="Fellowes Superior 10 Outlet Split Surge Protector"/>
    <n v="76.12"/>
    <n v="10"/>
    <n v="0.2"/>
    <n v="21.31"/>
    <n v="2"/>
    <x v="23"/>
    <n v="4"/>
    <x v="23"/>
  </r>
  <r>
    <n v="6215"/>
    <s v="CA-2015-128538"/>
    <d v="2015-10-11T00:00:00"/>
    <d v="2015-10-15T00:00:00"/>
    <s v="Standard Class"/>
    <s v="AS-10240"/>
    <s v="Alan Shonely"/>
    <s v="Consumer"/>
    <s v="United States"/>
    <s v="Redondo Beach"/>
    <s v="California"/>
    <n v="90278"/>
    <x v="1"/>
    <s v="OFF-EN-10001219"/>
    <x v="1"/>
    <s v="Envelopes"/>
    <s v="#10- 4 1/8&quot; x 9 1/2&quot; Security-Tint Envelopes"/>
    <n v="7.64"/>
    <n v="1"/>
    <n v="0.2"/>
    <n v="1.22"/>
    <n v="1"/>
    <x v="18"/>
    <n v="4"/>
    <x v="18"/>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n v="68.16"/>
    <n v="6"/>
    <n v="0"/>
    <n v="3.41"/>
    <n v="2"/>
    <x v="6"/>
    <n v="4"/>
    <x v="6"/>
  </r>
  <r>
    <n v="6217"/>
    <s v="CA-2016-161711"/>
    <d v="2016-11-28T00:00:00"/>
    <d v="2016-12-03T00:00:00"/>
    <s v="Standard Class"/>
    <s v="MC-17425"/>
    <s v="Mark Cousins"/>
    <s v="Corporate"/>
    <s v="United States"/>
    <s v="New York City"/>
    <s v="New York"/>
    <n v="10035"/>
    <x v="3"/>
    <s v="OFF-EN-10001539"/>
    <x v="1"/>
    <s v="Envelopes"/>
    <s v="Staple envelope"/>
    <n v="62.24"/>
    <n v="2"/>
    <n v="0.1"/>
    <n v="12.45"/>
    <n v="2"/>
    <x v="6"/>
    <n v="4"/>
    <x v="6"/>
  </r>
  <r>
    <n v="6218"/>
    <s v="US-2016-129553"/>
    <d v="2016-07-27T00:00:00"/>
    <d v="2016-08-02T00:00:00"/>
    <s v="Standard Class"/>
    <s v="PG-18820"/>
    <s v="Patrick Gardner"/>
    <s v="Consumer"/>
    <s v="United States"/>
    <s v="Louisville"/>
    <s v="Kentucky"/>
    <n v="40214"/>
    <x v="0"/>
    <s v="TEC-PH-10004897"/>
    <x v="2"/>
    <s v="Phones"/>
    <s v="Mediabridge Sport Armband iPhone 5s"/>
    <n v="29.97"/>
    <n v="8"/>
    <n v="0.3"/>
    <n v="-8.09"/>
    <n v="1"/>
    <x v="38"/>
    <n v="3"/>
    <x v="38"/>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n v="125.7"/>
    <n v="7"/>
    <n v="0.3"/>
    <n v="-11.31"/>
    <n v="3"/>
    <x v="32"/>
    <n v="4"/>
    <x v="32"/>
  </r>
  <r>
    <n v="6220"/>
    <s v="CA-2017-160220"/>
    <d v="2017-10-20T00:00:00"/>
    <d v="2017-10-26T00:00:00"/>
    <s v="Standard Class"/>
    <s v="JS-16030"/>
    <s v="Joy Smith"/>
    <s v="Consumer"/>
    <s v="United States"/>
    <s v="Trenton"/>
    <s v="Michigan"/>
    <n v="48183"/>
    <x v="2"/>
    <s v="TEC-PH-10001557"/>
    <x v="2"/>
    <s v="Phones"/>
    <s v="Pyle PMP37LED"/>
    <n v="191.98"/>
    <n v="6"/>
    <n v="0.1"/>
    <n v="57.59"/>
    <n v="3"/>
    <x v="32"/>
    <n v="4"/>
    <x v="32"/>
  </r>
  <r>
    <n v="6221"/>
    <s v="CA-2017-160220"/>
    <d v="2017-10-20T00:00:00"/>
    <d v="2017-10-26T00:00:00"/>
    <s v="Standard Class"/>
    <s v="JS-16030"/>
    <s v="Joy Smith"/>
    <s v="Consumer"/>
    <s v="United States"/>
    <s v="Trenton"/>
    <s v="Michigan"/>
    <n v="48183"/>
    <x v="2"/>
    <s v="OFF-ST-10000617"/>
    <x v="1"/>
    <s v="Storage"/>
    <s v="Woodgrain Magazine Files by Perma"/>
    <n v="20.86"/>
    <n v="9"/>
    <n v="0.2"/>
    <n v="3.13"/>
    <n v="3"/>
    <x v="32"/>
    <n v="4"/>
    <x v="32"/>
  </r>
  <r>
    <n v="6222"/>
    <s v="US-2018-157224"/>
    <d v="2018-09-14T00:00:00"/>
    <d v="2018-09-18T00:00:00"/>
    <s v="Second Class"/>
    <s v="JB-16000"/>
    <s v="Joy Bell-"/>
    <s v="Consumer"/>
    <s v="United States"/>
    <s v="Los Angeles"/>
    <s v="California"/>
    <n v="90045"/>
    <x v="1"/>
    <s v="OFF-LA-10000121"/>
    <x v="1"/>
    <s v="Labels"/>
    <s v="Avery 48"/>
    <n v="56.7"/>
    <n v="6"/>
    <n v="0"/>
    <n v="4.54"/>
    <n v="1"/>
    <x v="15"/>
    <n v="3"/>
    <x v="15"/>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n v="72.703999999999994"/>
    <n v="7"/>
    <n v="0"/>
    <n v="13.81"/>
    <n v="3"/>
    <x v="22"/>
    <n v="4"/>
    <x v="22"/>
  </r>
  <r>
    <n v="6224"/>
    <s v="CA-2018-140627"/>
    <d v="2018-12-23T00:00:00"/>
    <d v="2018-12-27T00:00:00"/>
    <s v="Standard Class"/>
    <s v="DK-12985"/>
    <s v="Darren Koutras"/>
    <s v="Consumer"/>
    <s v="United States"/>
    <s v="Hendersonville"/>
    <s v="Tennessee"/>
    <n v="37075"/>
    <x v="0"/>
    <s v="OFF-AR-10000422"/>
    <x v="1"/>
    <s v="Art"/>
    <s v="Pencil and Crayon Sharpener"/>
    <n v="12.263999999999999"/>
    <n v="4"/>
    <n v="0"/>
    <n v="1.35"/>
    <n v="3"/>
    <x v="22"/>
    <n v="4"/>
    <x v="22"/>
  </r>
  <r>
    <n v="6225"/>
    <s v="CA-2018-140627"/>
    <d v="2018-12-23T00:00:00"/>
    <d v="2018-12-27T00:00:00"/>
    <s v="Standard Class"/>
    <s v="DK-12985"/>
    <s v="Darren Koutras"/>
    <s v="Consumer"/>
    <s v="United States"/>
    <s v="Hendersonville"/>
    <s v="Tennessee"/>
    <n v="37075"/>
    <x v="0"/>
    <s v="OFF-ST-10004123"/>
    <x v="1"/>
    <s v="Storage"/>
    <s v="Safco Industrial Wire Shelving System"/>
    <n v="218.352"/>
    <n v="10"/>
    <n v="0"/>
    <n v="28.39"/>
    <n v="3"/>
    <x v="22"/>
    <n v="4"/>
    <x v="22"/>
  </r>
  <r>
    <n v="6226"/>
    <s v="CA-2016-133445"/>
    <d v="2016-10-05T00:00:00"/>
    <d v="2016-10-09T00:00:00"/>
    <s v="Standard Class"/>
    <s v="JF-15490"/>
    <s v="Jeremy Farry"/>
    <s v="Consumer"/>
    <s v="United States"/>
    <s v="Portland"/>
    <s v="Oregon"/>
    <n v="97206"/>
    <x v="1"/>
    <s v="FUR-BO-10003660"/>
    <x v="0"/>
    <s v="Bookcases"/>
    <s v="Bush Cubix Collection Bookcases, Fully Assembled"/>
    <n v="66.293999999999997"/>
    <n v="5"/>
    <n v="0.2"/>
    <n v="5.3"/>
    <n v="2"/>
    <x v="2"/>
    <n v="4"/>
    <x v="2"/>
  </r>
  <r>
    <n v="6227"/>
    <s v="CA-2016-133445"/>
    <d v="2016-10-05T00:00:00"/>
    <d v="2016-10-09T00:00:00"/>
    <s v="Standard Class"/>
    <s v="JF-15490"/>
    <s v="Jeremy Farry"/>
    <s v="Consumer"/>
    <s v="United States"/>
    <s v="Portland"/>
    <s v="Oregon"/>
    <n v="97206"/>
    <x v="1"/>
    <s v="FUR-CH-10000422"/>
    <x v="0"/>
    <s v="Chairs"/>
    <s v="Global Highback Leather Tilter in Burgundy"/>
    <n v="291.16800000000001"/>
    <n v="6"/>
    <n v="0.3"/>
    <n v="-40.76"/>
    <n v="2"/>
    <x v="2"/>
    <n v="4"/>
    <x v="2"/>
  </r>
  <r>
    <n v="6228"/>
    <s v="CA-2015-148782"/>
    <d v="2015-11-02T00:00:00"/>
    <d v="2015-11-07T00:00:00"/>
    <s v="Standard Class"/>
    <s v="PO-18850"/>
    <s v="Patrick O'Brill"/>
    <s v="Consumer"/>
    <s v="United States"/>
    <s v="Irving"/>
    <s v="Texas"/>
    <n v="75061"/>
    <x v="2"/>
    <s v="TEC-PH-10002923"/>
    <x v="2"/>
    <s v="Phones"/>
    <s v="Logitech B530 USBÂ HeadsetÂ -Â headsetÂ - Full size, Binaural"/>
    <n v="88.775999999999996"/>
    <n v="6"/>
    <n v="0"/>
    <n v="15.98"/>
    <n v="1"/>
    <x v="7"/>
    <n v="4"/>
    <x v="7"/>
  </r>
  <r>
    <n v="6229"/>
    <s v="CA-2017-148208"/>
    <d v="2017-01-22T00:00:00"/>
    <d v="2017-01-27T00:00:00"/>
    <s v="Standard Class"/>
    <s v="BT-11530"/>
    <s v="Bradley Talbott"/>
    <s v="Home Office"/>
    <s v="United States"/>
    <s v="Cleveland"/>
    <s v="Ohio"/>
    <n v="44105"/>
    <x v="3"/>
    <s v="TEC-PH-10004093"/>
    <x v="2"/>
    <s v="Phones"/>
    <s v="Panasonic Kx-TS550"/>
    <n v="110.376"/>
    <n v="9"/>
    <n v="0.3"/>
    <n v="-7.73"/>
    <n v="2"/>
    <x v="12"/>
    <n v="1"/>
    <x v="12"/>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n v="55.176000000000002"/>
    <n v="10"/>
    <n v="0"/>
    <n v="12.69"/>
    <n v="2"/>
    <x v="12"/>
    <n v="1"/>
    <x v="12"/>
  </r>
  <r>
    <n v="6231"/>
    <s v="CA-2018-127656"/>
    <d v="2018-07-11T00:00:00"/>
    <d v="2018-07-17T00:00:00"/>
    <s v="Standard Class"/>
    <s v="NW-18400"/>
    <s v="Natalie Webber"/>
    <s v="Consumer"/>
    <s v="United States"/>
    <s v="Waterloo"/>
    <s v="Iowa"/>
    <n v="50701"/>
    <x v="2"/>
    <s v="OFF-AR-10001166"/>
    <x v="1"/>
    <s v="Art"/>
    <s v="Staples in misc. colors"/>
    <n v="30.32"/>
    <n v="6"/>
    <n v="0.1"/>
    <n v="6.67"/>
    <n v="1"/>
    <x v="10"/>
    <n v="3"/>
    <x v="10"/>
  </r>
  <r>
    <n v="6232"/>
    <s v="US-2018-142188"/>
    <d v="2018-09-11T00:00:00"/>
    <d v="2018-09-11T00:00:00"/>
    <s v="Same Day"/>
    <s v="JF-15415"/>
    <s v="Jennifer Ferguson"/>
    <s v="Consumer"/>
    <s v="United States"/>
    <s v="Seattle"/>
    <s v="Washington"/>
    <n v="98105"/>
    <x v="1"/>
    <s v="FUR-CH-10003199"/>
    <x v="0"/>
    <s v="Chairs"/>
    <s v="Office Star - Contemporary Task Swivel Chair"/>
    <n v="177.56800000000001"/>
    <n v="7"/>
    <n v="0.3"/>
    <n v="-33.74"/>
    <n v="5"/>
    <x v="15"/>
    <n v="3"/>
    <x v="15"/>
  </r>
  <r>
    <n v="6233"/>
    <s v="US-2018-142188"/>
    <d v="2018-09-11T00:00:00"/>
    <d v="2018-09-11T00:00:00"/>
    <s v="Same Day"/>
    <s v="JF-15415"/>
    <s v="Jennifer Ferguson"/>
    <s v="Consumer"/>
    <s v="United States"/>
    <s v="Seattle"/>
    <s v="Washington"/>
    <n v="98105"/>
    <x v="1"/>
    <s v="OFF-PA-10002005"/>
    <x v="1"/>
    <s v="Paper"/>
    <s v="Xerox 225"/>
    <n v="19.440000000000001"/>
    <n v="4"/>
    <n v="0.1"/>
    <n v="1.75"/>
    <n v="5"/>
    <x v="15"/>
    <n v="3"/>
    <x v="15"/>
  </r>
  <r>
    <n v="6234"/>
    <s v="US-2018-142188"/>
    <d v="2018-09-11T00:00:00"/>
    <d v="2018-09-11T00:00:00"/>
    <s v="Same Day"/>
    <s v="JF-15415"/>
    <s v="Jennifer Ferguson"/>
    <s v="Consumer"/>
    <s v="United States"/>
    <s v="Seattle"/>
    <s v="Washington"/>
    <n v="98105"/>
    <x v="1"/>
    <s v="OFF-PA-10004101"/>
    <x v="1"/>
    <s v="Paper"/>
    <s v="Xerox 1894"/>
    <n v="71.28"/>
    <n v="7"/>
    <n v="0.3"/>
    <n v="-12.83"/>
    <n v="5"/>
    <x v="15"/>
    <n v="3"/>
    <x v="15"/>
  </r>
  <r>
    <n v="6235"/>
    <s v="US-2018-142188"/>
    <d v="2018-09-11T00:00:00"/>
    <d v="2018-09-11T00:00:00"/>
    <s v="Same Day"/>
    <s v="JF-15415"/>
    <s v="Jennifer Ferguson"/>
    <s v="Consumer"/>
    <s v="United States"/>
    <s v="Seattle"/>
    <s v="Washington"/>
    <n v="98105"/>
    <x v="1"/>
    <s v="OFF-BI-10004600"/>
    <x v="1"/>
    <s v="Binders"/>
    <s v="Ibico Ibimaster 300 Manual Binding System"/>
    <n v="1471.96"/>
    <n v="9"/>
    <n v="0"/>
    <n v="441.59"/>
    <n v="5"/>
    <x v="15"/>
    <n v="3"/>
    <x v="15"/>
  </r>
  <r>
    <n v="6236"/>
    <s v="US-2018-142188"/>
    <d v="2018-09-11T00:00:00"/>
    <d v="2018-09-11T00:00:00"/>
    <s v="Same Day"/>
    <s v="JF-15415"/>
    <s v="Jennifer Ferguson"/>
    <s v="Consumer"/>
    <s v="United States"/>
    <s v="Seattle"/>
    <s v="Washington"/>
    <n v="98105"/>
    <x v="1"/>
    <s v="TEC-PH-10000127"/>
    <x v="2"/>
    <s v="Phones"/>
    <s v="iOttie XL Car Mount"/>
    <n v="79.959999999999994"/>
    <n v="3"/>
    <n v="0.3"/>
    <n v="-11.99"/>
    <n v="5"/>
    <x v="15"/>
    <n v="3"/>
    <x v="15"/>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n v="57.576000000000001"/>
    <n v="9"/>
    <n v="0"/>
    <n v="17.850000000000001"/>
    <n v="1"/>
    <x v="47"/>
    <n v="1"/>
    <x v="47"/>
  </r>
  <r>
    <n v="6238"/>
    <s v="US-2017-155180"/>
    <d v="2017-01-22T00:00:00"/>
    <d v="2017-01-29T00:00:00"/>
    <s v="Standard Class"/>
    <s v="TB-21280"/>
    <s v="Toby Braunhardt"/>
    <s v="Consumer"/>
    <s v="United States"/>
    <s v="New York City"/>
    <s v="New York"/>
    <n v="10009"/>
    <x v="3"/>
    <s v="OFF-BI-10004506"/>
    <x v="1"/>
    <s v="Binders"/>
    <s v="Wilson Jones data.warehouse D-Ring Binders with DublLock"/>
    <n v="26.335999999999999"/>
    <n v="6"/>
    <n v="0.3"/>
    <n v="-9.2200000000000006"/>
    <n v="1"/>
    <x v="12"/>
    <n v="1"/>
    <x v="12"/>
  </r>
  <r>
    <n v="6239"/>
    <s v="CA-2016-134075"/>
    <d v="2016-12-12T00:00:00"/>
    <d v="2016-12-16T00:00:00"/>
    <s v="Standard Class"/>
    <s v="HA-14905"/>
    <s v="Helen Abelman"/>
    <s v="Consumer"/>
    <s v="United States"/>
    <s v="San Jose"/>
    <s v="California"/>
    <n v="95123"/>
    <x v="1"/>
    <s v="FUR-FU-10004597"/>
    <x v="0"/>
    <s v="Furnishings"/>
    <s v="Eldon Cleatmat Chair Mats for Medium Pile Carpets"/>
    <n v="166.5"/>
    <n v="8"/>
    <n v="0.3"/>
    <n v="-58.28"/>
    <n v="2"/>
    <x v="14"/>
    <n v="4"/>
    <x v="14"/>
  </r>
  <r>
    <n v="6240"/>
    <s v="CA-2016-134075"/>
    <d v="2016-12-12T00:00:00"/>
    <d v="2016-12-16T00:00:00"/>
    <s v="Standard Class"/>
    <s v="HA-14905"/>
    <s v="Helen Abelman"/>
    <s v="Consumer"/>
    <s v="United States"/>
    <s v="San Jose"/>
    <s v="California"/>
    <n v="95123"/>
    <x v="1"/>
    <s v="OFF-ST-10001496"/>
    <x v="1"/>
    <s v="Storage"/>
    <s v="Standard Rollaway File with Lock"/>
    <n v="360.38"/>
    <n v="2"/>
    <n v="0.2"/>
    <n v="39.64"/>
    <n v="2"/>
    <x v="14"/>
    <n v="4"/>
    <x v="14"/>
  </r>
  <r>
    <n v="6241"/>
    <s v="US-2017-131912"/>
    <d v="2017-10-29T00:00:00"/>
    <d v="2017-11-01T00:00:00"/>
    <s v="Second Class"/>
    <s v="LH-17155"/>
    <s v="Logan Haushalter"/>
    <s v="Consumer"/>
    <s v="United States"/>
    <s v="Los Angeles"/>
    <s v="California"/>
    <n v="90008"/>
    <x v="1"/>
    <s v="OFF-BI-10004236"/>
    <x v="1"/>
    <s v="Binders"/>
    <s v="XtraLife ClearVue Slant-D Ring Binder, White, 3&quot;"/>
    <n v="11.744"/>
    <n v="2"/>
    <n v="0"/>
    <n v="3.99"/>
    <n v="1"/>
    <x v="32"/>
    <n v="4"/>
    <x v="32"/>
  </r>
  <r>
    <n v="6242"/>
    <s v="CA-2018-141572"/>
    <d v="2018-05-28T00:00:00"/>
    <d v="2018-05-31T00:00:00"/>
    <s v="Second Class"/>
    <s v="LO-17170"/>
    <s v="Lori Olson"/>
    <s v="Corporate"/>
    <s v="United States"/>
    <s v="Concord"/>
    <s v="New Hampshire"/>
    <n v="3301"/>
    <x v="3"/>
    <s v="FUR-FU-10001185"/>
    <x v="0"/>
    <s v="Furnishings"/>
    <s v="Advantus Employee of the Month Certificate Frame, 11 x 13-1/2"/>
    <n v="247.44"/>
    <n v="4"/>
    <n v="0.2"/>
    <n v="19.8"/>
    <n v="1"/>
    <x v="24"/>
    <n v="2"/>
    <x v="24"/>
  </r>
  <r>
    <n v="6243"/>
    <s v="CA-2015-134621"/>
    <d v="2015-12-21T00:00:00"/>
    <d v="2015-12-28T00:00:00"/>
    <s v="Standard Class"/>
    <s v="DP-13390"/>
    <s v="Dennis Pardue"/>
    <s v="Home Office"/>
    <s v="United States"/>
    <s v="Columbia"/>
    <s v="Tennessee"/>
    <n v="38401"/>
    <x v="0"/>
    <s v="OFF-BI-10000977"/>
    <x v="1"/>
    <s v="Binders"/>
    <s v="Ibico Plastic Spiral Binding Combs"/>
    <n v="18.239999999999998"/>
    <n v="10"/>
    <n v="0.1"/>
    <n v="5.29"/>
    <n v="1"/>
    <x v="20"/>
    <n v="4"/>
    <x v="20"/>
  </r>
  <r>
    <n v="6244"/>
    <s v="CA-2017-165561"/>
    <d v="2017-11-24T00:00:00"/>
    <d v="2017-11-28T00:00:00"/>
    <s v="Standard Class"/>
    <s v="CR-12580"/>
    <s v="Clay Rozendal"/>
    <s v="Home Office"/>
    <s v="United States"/>
    <s v="Bellevue"/>
    <s v="Washington"/>
    <n v="98006"/>
    <x v="1"/>
    <s v="OFF-SU-10004782"/>
    <x v="1"/>
    <s v="Supplies"/>
    <s v="Elite 5&quot; Scissors"/>
    <n v="25.35"/>
    <n v="10"/>
    <n v="0.2"/>
    <n v="3.04"/>
    <n v="1"/>
    <x v="0"/>
    <n v="4"/>
    <x v="0"/>
  </r>
  <r>
    <n v="6245"/>
    <s v="CA-2016-112305"/>
    <d v="2016-11-20T00:00:00"/>
    <d v="2016-11-25T00:00:00"/>
    <s v="Standard Class"/>
    <s v="KB-16405"/>
    <s v="Katrina Bavinger"/>
    <s v="Home Office"/>
    <s v="United States"/>
    <s v="Seattle"/>
    <s v="Washington"/>
    <n v="98105"/>
    <x v="1"/>
    <s v="OFF-AR-10002067"/>
    <x v="1"/>
    <s v="Art"/>
    <s v="Newell 334"/>
    <n v="119.04"/>
    <n v="10"/>
    <n v="0"/>
    <n v="8.33"/>
    <n v="3"/>
    <x v="6"/>
    <n v="4"/>
    <x v="6"/>
  </r>
  <r>
    <n v="6246"/>
    <s v="CA-2016-112305"/>
    <d v="2016-11-20T00:00:00"/>
    <d v="2016-11-25T00:00:00"/>
    <s v="Standard Class"/>
    <s v="KB-16405"/>
    <s v="Katrina Bavinger"/>
    <s v="Home Office"/>
    <s v="United States"/>
    <s v="Seattle"/>
    <s v="Washington"/>
    <n v="98105"/>
    <x v="1"/>
    <s v="FUR-FU-10002364"/>
    <x v="0"/>
    <s v="Furnishings"/>
    <s v="Eldon Expressions Wood Desk Accessories, Oak"/>
    <n v="22.14"/>
    <n v="4"/>
    <n v="0.3"/>
    <n v="-3.54"/>
    <n v="3"/>
    <x v="6"/>
    <n v="4"/>
    <x v="6"/>
  </r>
  <r>
    <n v="6247"/>
    <s v="CA-2016-112305"/>
    <d v="2016-11-20T00:00:00"/>
    <d v="2016-11-25T00:00:00"/>
    <s v="Standard Class"/>
    <s v="KB-16405"/>
    <s v="Katrina Bavinger"/>
    <s v="Home Office"/>
    <s v="United States"/>
    <s v="Seattle"/>
    <s v="Washington"/>
    <n v="98105"/>
    <x v="1"/>
    <s v="TEC-AC-10002018"/>
    <x v="2"/>
    <s v="Accessories"/>
    <s v="AmazonBasics 3-Button USB Wired Mouse"/>
    <n v="13.98"/>
    <n v="5"/>
    <n v="0.1"/>
    <n v="3.22"/>
    <n v="3"/>
    <x v="6"/>
    <n v="4"/>
    <x v="6"/>
  </r>
  <r>
    <n v="6248"/>
    <s v="CA-2018-121580"/>
    <d v="2018-05-29T00:00:00"/>
    <d v="2018-06-04T00:00:00"/>
    <s v="Standard Class"/>
    <s v="ML-17410"/>
    <s v="Maris LaWare"/>
    <s v="Consumer"/>
    <s v="United States"/>
    <s v="Columbus"/>
    <s v="Indiana"/>
    <n v="47201"/>
    <x v="2"/>
    <s v="OFF-BI-10000632"/>
    <x v="1"/>
    <s v="Binders"/>
    <s v="Satellite Sectional Post Binders"/>
    <n v="43.41"/>
    <n v="5"/>
    <n v="0.2"/>
    <n v="8.68"/>
    <n v="4"/>
    <x v="24"/>
    <n v="2"/>
    <x v="24"/>
  </r>
  <r>
    <n v="6249"/>
    <s v="CA-2018-121580"/>
    <d v="2018-05-29T00:00:00"/>
    <d v="2018-06-04T00:00:00"/>
    <s v="Standard Class"/>
    <s v="ML-17410"/>
    <s v="Maris LaWare"/>
    <s v="Consumer"/>
    <s v="United States"/>
    <s v="Columbus"/>
    <s v="Indiana"/>
    <n v="47201"/>
    <x v="2"/>
    <s v="FUR-FU-10003981"/>
    <x v="0"/>
    <s v="Furnishings"/>
    <s v="Eldon Wave Desk Accessories"/>
    <n v="6.24"/>
    <n v="2"/>
    <n v="0"/>
    <n v="1.25"/>
    <n v="4"/>
    <x v="24"/>
    <n v="2"/>
    <x v="24"/>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n v="465.16"/>
    <n v="7"/>
    <n v="0.1"/>
    <n v="120.94"/>
    <n v="4"/>
    <x v="24"/>
    <n v="2"/>
    <x v="24"/>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n v="7.98"/>
    <n v="2"/>
    <n v="0"/>
    <n v="2"/>
    <n v="4"/>
    <x v="24"/>
    <n v="2"/>
    <x v="24"/>
  </r>
  <r>
    <n v="6252"/>
    <s v="CA-2015-101147"/>
    <d v="2015-12-02T00:00:00"/>
    <d v="2015-12-04T00:00:00"/>
    <s v="First Class"/>
    <s v="MC-17575"/>
    <s v="Matt Collins"/>
    <s v="Consumer"/>
    <s v="United States"/>
    <s v="Chicago"/>
    <s v="Illinois"/>
    <n v="60623"/>
    <x v="2"/>
    <s v="OFF-AP-10004249"/>
    <x v="1"/>
    <s v="Appliances"/>
    <s v="Staple holder"/>
    <n v="2.3940000000000001"/>
    <n v="8"/>
    <n v="0.3"/>
    <n v="-0.19"/>
    <n v="1"/>
    <x v="20"/>
    <n v="4"/>
    <x v="20"/>
  </r>
  <r>
    <n v="6253"/>
    <s v="CA-2015-165806"/>
    <d v="2015-04-07T00:00:00"/>
    <d v="2015-04-07T00:00:00"/>
    <s v="Same Day"/>
    <s v="VM-21685"/>
    <s v="Valerie Mitchum"/>
    <s v="Home Office"/>
    <s v="United States"/>
    <s v="Marietta"/>
    <s v="Georgia"/>
    <n v="30062"/>
    <x v="0"/>
    <s v="OFF-PA-10003441"/>
    <x v="1"/>
    <s v="Paper"/>
    <s v="Xerox 226"/>
    <n v="58.32"/>
    <n v="1"/>
    <n v="0"/>
    <n v="14.58"/>
    <n v="2"/>
    <x v="41"/>
    <n v="2"/>
    <x v="41"/>
  </r>
  <r>
    <n v="6254"/>
    <s v="CA-2015-165806"/>
    <d v="2015-04-07T00:00:00"/>
    <d v="2015-04-07T00:00:00"/>
    <s v="Same Day"/>
    <s v="VM-21685"/>
    <s v="Valerie Mitchum"/>
    <s v="Home Office"/>
    <s v="United States"/>
    <s v="Marietta"/>
    <s v="Georgia"/>
    <n v="30062"/>
    <x v="0"/>
    <s v="TEC-PH-10004922"/>
    <x v="2"/>
    <s v="Phones"/>
    <s v="RCA Visys Integrated PBX 8-Line Router"/>
    <n v="200.97"/>
    <n v="7"/>
    <n v="0.2"/>
    <n v="62.3"/>
    <n v="2"/>
    <x v="41"/>
    <n v="2"/>
    <x v="41"/>
  </r>
  <r>
    <n v="6255"/>
    <s v="CA-2016-151624"/>
    <d v="2016-09-08T00:00:00"/>
    <d v="2016-09-14T00:00:00"/>
    <s v="Standard Class"/>
    <s v="VW-21775"/>
    <s v="Victoria Wilson"/>
    <s v="Corporate"/>
    <s v="United States"/>
    <s v="Montgomery"/>
    <s v="Alabama"/>
    <n v="36116"/>
    <x v="0"/>
    <s v="FUR-FU-10001731"/>
    <x v="0"/>
    <s v="Furnishings"/>
    <s v="Acrylic Self-Standing Desk Frames"/>
    <n v="21.36"/>
    <n v="7"/>
    <n v="0"/>
    <n v="6.41"/>
    <n v="1"/>
    <x v="11"/>
    <n v="3"/>
    <x v="11"/>
  </r>
  <r>
    <n v="6256"/>
    <s v="CA-2018-139444"/>
    <d v="2018-09-09T00:00:00"/>
    <d v="2018-09-15T00:00:00"/>
    <s v="Standard Class"/>
    <s v="GK-14620"/>
    <s v="Grace Kelly"/>
    <s v="Corporate"/>
    <s v="United States"/>
    <s v="Plano"/>
    <s v="Texas"/>
    <n v="75023"/>
    <x v="2"/>
    <s v="OFF-LA-10000134"/>
    <x v="1"/>
    <s v="Labels"/>
    <s v="Avery 511"/>
    <n v="9.8559999999999999"/>
    <n v="2"/>
    <n v="0"/>
    <n v="0.79"/>
    <n v="1"/>
    <x v="15"/>
    <n v="3"/>
    <x v="15"/>
  </r>
  <r>
    <n v="6257"/>
    <s v="CA-2016-133977"/>
    <d v="2016-09-06T00:00:00"/>
    <d v="2016-09-08T00:00:00"/>
    <s v="Second Class"/>
    <s v="AT-10435"/>
    <s v="Alyssa Tate"/>
    <s v="Home Office"/>
    <s v="United States"/>
    <s v="Tamarac"/>
    <s v="Florida"/>
    <n v="33319"/>
    <x v="0"/>
    <s v="OFF-BI-10003166"/>
    <x v="1"/>
    <s v="Binders"/>
    <s v="GBC Plasticlear Binding Covers"/>
    <n v="3.444"/>
    <n v="4"/>
    <n v="0"/>
    <n v="0.41"/>
    <n v="1"/>
    <x v="11"/>
    <n v="3"/>
    <x v="11"/>
  </r>
  <r>
    <n v="6258"/>
    <s v="CA-2018-141425"/>
    <d v="2018-11-02T00:00:00"/>
    <d v="2018-11-06T00:00:00"/>
    <s v="Second Class"/>
    <s v="AR-10825"/>
    <s v="Anthony Rawles"/>
    <s v="Corporate"/>
    <s v="United States"/>
    <s v="Columbus"/>
    <s v="Ohio"/>
    <n v="43229"/>
    <x v="3"/>
    <s v="OFF-SU-10000646"/>
    <x v="1"/>
    <s v="Supplies"/>
    <s v="Premier Automatic Letter Opener"/>
    <n v="384.59199999999998"/>
    <n v="8"/>
    <n v="0.3"/>
    <n v="-69.23"/>
    <n v="1"/>
    <x v="23"/>
    <n v="4"/>
    <x v="23"/>
  </r>
  <r>
    <n v="6259"/>
    <s v="CA-2016-133536"/>
    <d v="2016-03-28T00:00:00"/>
    <d v="2016-03-30T00:00:00"/>
    <s v="Second Class"/>
    <s v="JH-15820"/>
    <s v="John Huston"/>
    <s v="Consumer"/>
    <s v="United States"/>
    <s v="New York City"/>
    <s v="New York"/>
    <n v="10009"/>
    <x v="3"/>
    <s v="OFF-EN-10004459"/>
    <x v="1"/>
    <s v="Envelopes"/>
    <s v="Security-Tint Envelopes"/>
    <n v="22.92"/>
    <n v="2"/>
    <n v="0.2"/>
    <n v="1.6"/>
    <n v="1"/>
    <x v="29"/>
    <n v="1"/>
    <x v="29"/>
  </r>
  <r>
    <n v="6260"/>
    <s v="CA-2016-150441"/>
    <d v="2016-08-13T00:00:00"/>
    <d v="2016-08-17T00:00:00"/>
    <s v="Second Class"/>
    <s v="RA-19285"/>
    <s v="Ralph Arnett"/>
    <s v="Consumer"/>
    <s v="United States"/>
    <s v="Richmond"/>
    <s v="Indiana"/>
    <n v="47374"/>
    <x v="2"/>
    <s v="OFF-BI-10003529"/>
    <x v="1"/>
    <s v="Binders"/>
    <s v="Avery Round Ring Poly Binders"/>
    <n v="11.36"/>
    <n v="5"/>
    <n v="0.3"/>
    <n v="-3.18"/>
    <n v="1"/>
    <x v="37"/>
    <n v="3"/>
    <x v="37"/>
  </r>
  <r>
    <n v="6261"/>
    <s v="CA-2016-162607"/>
    <d v="2016-05-12T00:00:00"/>
    <d v="2016-05-18T00:00:00"/>
    <s v="Standard Class"/>
    <s v="RO-19780"/>
    <s v="Rose O'Brian"/>
    <s v="Consumer"/>
    <s v="United States"/>
    <s v="Seattle"/>
    <s v="Washington"/>
    <n v="98115"/>
    <x v="1"/>
    <s v="OFF-BI-10002949"/>
    <x v="1"/>
    <s v="Binders"/>
    <s v="Prestige Round Ring Binders"/>
    <n v="14.592000000000001"/>
    <n v="9"/>
    <n v="0.2"/>
    <n v="1.31"/>
    <n v="1"/>
    <x v="33"/>
    <n v="2"/>
    <x v="33"/>
  </r>
  <r>
    <n v="6262"/>
    <s v="CA-2018-103506"/>
    <d v="2018-07-23T00:00:00"/>
    <d v="2018-07-27T00:00:00"/>
    <s v="Standard Class"/>
    <s v="LR-17035"/>
    <s v="Lisa Ryan"/>
    <s v="Corporate"/>
    <s v="United States"/>
    <s v="Long Beach"/>
    <s v="New York"/>
    <n v="11561"/>
    <x v="3"/>
    <s v="OFF-LA-10001158"/>
    <x v="1"/>
    <s v="Labels"/>
    <s v="Avery Address/Shipping Labels for Typewriters, 4&quot; x 2&quot;"/>
    <n v="41.4"/>
    <n v="3"/>
    <n v="0"/>
    <n v="3.73"/>
    <n v="1"/>
    <x v="10"/>
    <n v="3"/>
    <x v="10"/>
  </r>
  <r>
    <n v="6263"/>
    <s v="CA-2017-132479"/>
    <d v="2017-09-24T00:00:00"/>
    <d v="2017-09-26T00:00:00"/>
    <s v="First Class"/>
    <s v="MK-17905"/>
    <s v="Michael Kennedy"/>
    <s v="Corporate"/>
    <s v="United States"/>
    <s v="Rockford"/>
    <s v="Illinois"/>
    <n v="61107"/>
    <x v="2"/>
    <s v="OFF-BI-10004584"/>
    <x v="1"/>
    <s v="Binders"/>
    <s v="GBC ProClick 150 Presentation Binding System"/>
    <n v="442.37200000000001"/>
    <n v="6"/>
    <n v="0.3"/>
    <n v="-97.32"/>
    <n v="1"/>
    <x v="21"/>
    <n v="3"/>
    <x v="21"/>
  </r>
  <r>
    <n v="6264"/>
    <s v="CA-2018-160724"/>
    <d v="2018-05-05T00:00:00"/>
    <d v="2018-05-10T00:00:00"/>
    <s v="Standard Class"/>
    <s v="YS-21880"/>
    <s v="Yana Sorensen"/>
    <s v="Corporate"/>
    <s v="United States"/>
    <s v="Columbus"/>
    <s v="Georgia"/>
    <n v="31907"/>
    <x v="0"/>
    <s v="OFF-BI-10004965"/>
    <x v="1"/>
    <s v="Binders"/>
    <s v="Ibico Covers for Plastic or Wire Binding Elements"/>
    <n v="34.5"/>
    <n v="1"/>
    <n v="0.1"/>
    <n v="2.76"/>
    <n v="1"/>
    <x v="24"/>
    <n v="2"/>
    <x v="24"/>
  </r>
  <r>
    <n v="6265"/>
    <s v="US-2017-115952"/>
    <d v="2017-10-06T00:00:00"/>
    <d v="2017-10-06T00:00:00"/>
    <s v="Same Day"/>
    <s v="JH-15910"/>
    <s v="Jonathan Howell"/>
    <s v="Consumer"/>
    <s v="United States"/>
    <s v="Tulsa"/>
    <s v="Oklahoma"/>
    <n v="74133"/>
    <x v="2"/>
    <s v="OFF-BI-10004654"/>
    <x v="1"/>
    <s v="Binders"/>
    <s v="Avery Binding System Hidden Tab Executive Style Index Sets"/>
    <n v="28.85"/>
    <n v="3"/>
    <n v="0.2"/>
    <n v="8.66"/>
    <n v="1"/>
    <x v="32"/>
    <n v="4"/>
    <x v="32"/>
  </r>
  <r>
    <n v="6266"/>
    <s v="CA-2015-146731"/>
    <d v="2015-11-03T00:00:00"/>
    <d v="2015-11-08T00:00:00"/>
    <s v="Standard Class"/>
    <s v="AT-10735"/>
    <s v="Annie Thurman"/>
    <s v="Consumer"/>
    <s v="United States"/>
    <s v="Nashville"/>
    <s v="Tennessee"/>
    <n v="37211"/>
    <x v="0"/>
    <s v="OFF-PA-10000141"/>
    <x v="1"/>
    <s v="Paper"/>
    <s v="Ampad Evidence Wirebond Steno Books, 6&quot; x 9&quot;"/>
    <n v="3.488"/>
    <n v="5"/>
    <n v="0.3"/>
    <n v="-0.42"/>
    <n v="2"/>
    <x v="7"/>
    <n v="4"/>
    <x v="7"/>
  </r>
  <r>
    <n v="6267"/>
    <s v="CA-2015-146731"/>
    <d v="2015-11-03T00:00:00"/>
    <d v="2015-11-08T00:00:00"/>
    <s v="Standard Class"/>
    <s v="AT-10735"/>
    <s v="Annie Thurman"/>
    <s v="Consumer"/>
    <s v="United States"/>
    <s v="Nashville"/>
    <s v="Tennessee"/>
    <n v="37211"/>
    <x v="0"/>
    <s v="OFF-PA-10001019"/>
    <x v="1"/>
    <s v="Paper"/>
    <s v="Xerox 1884"/>
    <n v="143.85599999999999"/>
    <n v="1"/>
    <n v="0.1"/>
    <n v="14.39"/>
    <n v="2"/>
    <x v="7"/>
    <n v="4"/>
    <x v="7"/>
  </r>
  <r>
    <n v="6268"/>
    <s v="CA-2016-115392"/>
    <d v="2016-10-01T00:00:00"/>
    <d v="2016-10-04T00:00:00"/>
    <s v="Second Class"/>
    <s v="RM-19675"/>
    <s v="Robert Marley"/>
    <s v="Home Office"/>
    <s v="United States"/>
    <s v="Cambridge"/>
    <s v="Massachusetts"/>
    <n v="2138"/>
    <x v="3"/>
    <s v="TEC-PH-10002496"/>
    <x v="2"/>
    <s v="Phones"/>
    <s v="Cisco SPA301"/>
    <n v="311.98"/>
    <n v="3"/>
    <n v="0.1"/>
    <n v="106.07"/>
    <n v="2"/>
    <x v="2"/>
    <n v="4"/>
    <x v="2"/>
  </r>
  <r>
    <n v="6269"/>
    <s v="CA-2016-115392"/>
    <d v="2016-10-01T00:00:00"/>
    <d v="2016-10-04T00:00:00"/>
    <s v="Second Class"/>
    <s v="RM-19675"/>
    <s v="Robert Marley"/>
    <s v="Home Office"/>
    <s v="United States"/>
    <s v="Cambridge"/>
    <s v="Massachusetts"/>
    <n v="2138"/>
    <x v="3"/>
    <s v="OFF-BI-10000829"/>
    <x v="1"/>
    <s v="Binders"/>
    <s v="Avery Non-Stick Binders"/>
    <n v="22.45"/>
    <n v="9"/>
    <n v="0"/>
    <n v="5.61"/>
    <n v="2"/>
    <x v="2"/>
    <n v="4"/>
    <x v="2"/>
  </r>
  <r>
    <n v="6270"/>
    <s v="CA-2018-102379"/>
    <d v="2018-12-02T00:00:00"/>
    <d v="2018-12-06T00:00:00"/>
    <s v="Standard Class"/>
    <s v="BB-11545"/>
    <s v="Brenda Bowman"/>
    <s v="Corporate"/>
    <s v="United States"/>
    <s v="Oakland"/>
    <s v="California"/>
    <n v="94601"/>
    <x v="1"/>
    <s v="TEC-PH-10001448"/>
    <x v="2"/>
    <s v="Phones"/>
    <s v="Anker Astro 15000mAh USB Portable Charger"/>
    <n v="39.991999999999997"/>
    <n v="1"/>
    <n v="0.2"/>
    <n v="8.4"/>
    <n v="3"/>
    <x v="22"/>
    <n v="4"/>
    <x v="22"/>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n v="1159.056"/>
    <n v="9"/>
    <n v="0.1"/>
    <n v="382.49"/>
    <n v="3"/>
    <x v="22"/>
    <n v="4"/>
    <x v="22"/>
  </r>
  <r>
    <n v="6272"/>
    <s v="CA-2018-102379"/>
    <d v="2018-12-02T00:00:00"/>
    <d v="2018-12-06T00:00:00"/>
    <s v="Standard Class"/>
    <s v="BB-11545"/>
    <s v="Brenda Bowman"/>
    <s v="Corporate"/>
    <s v="United States"/>
    <s v="Oakland"/>
    <s v="California"/>
    <n v="94601"/>
    <x v="1"/>
    <s v="OFF-AR-10004022"/>
    <x v="1"/>
    <s v="Art"/>
    <s v="Panasonic KP-380BK Classic Electric Pencil Sharpener"/>
    <n v="179.9"/>
    <n v="3"/>
    <n v="0"/>
    <n v="26.99"/>
    <n v="3"/>
    <x v="22"/>
    <n v="4"/>
    <x v="22"/>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n v="2"/>
    <n v="0.3"/>
    <n v="-30.24"/>
    <n v="1"/>
    <x v="22"/>
    <n v="4"/>
    <x v="22"/>
  </r>
  <r>
    <n v="6274"/>
    <s v="US-2017-139087"/>
    <d v="2017-07-17T00:00:00"/>
    <d v="2017-07-22T00:00:00"/>
    <s v="Second Class"/>
    <s v="DK-13375"/>
    <s v="Dennis Kane"/>
    <s v="Consumer"/>
    <s v="United States"/>
    <s v="Seattle"/>
    <s v="Washington"/>
    <n v="98105"/>
    <x v="1"/>
    <s v="FUR-FU-10001847"/>
    <x v="0"/>
    <s v="Furnishings"/>
    <s v="Eldon Image Series Black Desk Accessories"/>
    <n v="12.42"/>
    <n v="8"/>
    <n v="0.1"/>
    <n v="1.24"/>
    <n v="7"/>
    <x v="16"/>
    <n v="3"/>
    <x v="16"/>
  </r>
  <r>
    <n v="6275"/>
    <s v="US-2017-139087"/>
    <d v="2017-07-17T00:00:00"/>
    <d v="2017-07-22T00:00:00"/>
    <s v="Second Class"/>
    <s v="DK-13375"/>
    <s v="Dennis Kane"/>
    <s v="Consumer"/>
    <s v="United States"/>
    <s v="Seattle"/>
    <s v="Washington"/>
    <n v="98105"/>
    <x v="1"/>
    <s v="TEC-AC-10004595"/>
    <x v="2"/>
    <s v="Accessories"/>
    <s v="First Data TMFD35 PIN Pad"/>
    <n v="428.4"/>
    <n v="1"/>
    <n v="0.1"/>
    <n v="47.12"/>
    <n v="7"/>
    <x v="16"/>
    <n v="3"/>
    <x v="16"/>
  </r>
  <r>
    <n v="6276"/>
    <s v="US-2017-139087"/>
    <d v="2017-07-17T00:00:00"/>
    <d v="2017-07-22T00:00:00"/>
    <s v="Second Class"/>
    <s v="DK-13375"/>
    <s v="Dennis Kane"/>
    <s v="Consumer"/>
    <s v="United States"/>
    <s v="Seattle"/>
    <s v="Washington"/>
    <n v="98105"/>
    <x v="1"/>
    <s v="FUR-FU-10004164"/>
    <x v="0"/>
    <s v="Furnishings"/>
    <s v="Eldon 300 Class Desk Accessories, Black"/>
    <n v="24.75"/>
    <n v="10"/>
    <n v="0"/>
    <n v="2.97"/>
    <n v="7"/>
    <x v="16"/>
    <n v="3"/>
    <x v="16"/>
  </r>
  <r>
    <n v="6277"/>
    <s v="US-2017-139087"/>
    <d v="2017-07-17T00:00:00"/>
    <d v="2017-07-22T00:00:00"/>
    <s v="Second Class"/>
    <s v="DK-13375"/>
    <s v="Dennis Kane"/>
    <s v="Consumer"/>
    <s v="United States"/>
    <s v="Seattle"/>
    <s v="Washington"/>
    <n v="98105"/>
    <x v="1"/>
    <s v="OFF-LA-10001074"/>
    <x v="1"/>
    <s v="Labels"/>
    <s v="Round Specialty Laser Printer Labels"/>
    <n v="87.71"/>
    <n v="6"/>
    <n v="0.1"/>
    <n v="21.93"/>
    <n v="7"/>
    <x v="16"/>
    <n v="3"/>
    <x v="16"/>
  </r>
  <r>
    <n v="6278"/>
    <s v="US-2017-139087"/>
    <d v="2017-07-17T00:00:00"/>
    <d v="2017-07-22T00:00:00"/>
    <s v="Second Class"/>
    <s v="DK-13375"/>
    <s v="Dennis Kane"/>
    <s v="Consumer"/>
    <s v="United States"/>
    <s v="Seattle"/>
    <s v="Washington"/>
    <n v="98105"/>
    <x v="1"/>
    <s v="OFF-ST-10000604"/>
    <x v="1"/>
    <s v="Storage"/>
    <s v="Home/Office Personal File Carts"/>
    <n v="69.52"/>
    <n v="2"/>
    <n v="0.1"/>
    <n v="18.079999999999998"/>
    <n v="7"/>
    <x v="16"/>
    <n v="3"/>
    <x v="16"/>
  </r>
  <r>
    <n v="6279"/>
    <s v="US-2017-139087"/>
    <d v="2017-07-17T00:00:00"/>
    <d v="2017-07-22T00:00:00"/>
    <s v="Second Class"/>
    <s v="DK-13375"/>
    <s v="Dennis Kane"/>
    <s v="Consumer"/>
    <s v="United States"/>
    <s v="Seattle"/>
    <s v="Washington"/>
    <n v="98105"/>
    <x v="1"/>
    <s v="TEC-PH-10000148"/>
    <x v="2"/>
    <s v="Phones"/>
    <s v="Cyber Acoustics AC-202b Speech Recognition Stereo Headset"/>
    <n v="20.783999999999999"/>
    <n v="10"/>
    <n v="0.2"/>
    <n v="5.61"/>
    <n v="7"/>
    <x v="16"/>
    <n v="3"/>
    <x v="16"/>
  </r>
  <r>
    <n v="6280"/>
    <s v="US-2017-139087"/>
    <d v="2017-07-17T00:00:00"/>
    <d v="2017-07-22T00:00:00"/>
    <s v="Second Class"/>
    <s v="DK-13375"/>
    <s v="Dennis Kane"/>
    <s v="Consumer"/>
    <s v="United States"/>
    <s v="Seattle"/>
    <s v="Washington"/>
    <n v="98105"/>
    <x v="1"/>
    <s v="OFF-BI-10000042"/>
    <x v="1"/>
    <s v="Binders"/>
    <s v="Pressboard Data Binder, Crimson, 12&quot; X 8 1/2&quot;"/>
    <n v="12.816000000000001"/>
    <n v="5"/>
    <n v="0.1"/>
    <n v="4.0999999999999996"/>
    <n v="7"/>
    <x v="16"/>
    <n v="3"/>
    <x v="16"/>
  </r>
  <r>
    <n v="6281"/>
    <s v="CA-2018-152226"/>
    <d v="2018-05-12T00:00:00"/>
    <d v="2018-05-16T00:00:00"/>
    <s v="Standard Class"/>
    <s v="JH-15910"/>
    <s v="Jonathan Howell"/>
    <s v="Consumer"/>
    <s v="United States"/>
    <s v="Cincinnati"/>
    <s v="Ohio"/>
    <n v="45231"/>
    <x v="3"/>
    <s v="OFF-LA-10000443"/>
    <x v="1"/>
    <s v="Labels"/>
    <s v="Avery 501"/>
    <n v="5.9039999999999999"/>
    <n v="2"/>
    <n v="0.3"/>
    <n v="-0.89"/>
    <n v="1"/>
    <x v="24"/>
    <n v="2"/>
    <x v="24"/>
  </r>
  <r>
    <n v="6282"/>
    <s v="CA-2016-116484"/>
    <d v="2016-11-20T00:00:00"/>
    <d v="2016-11-26T00:00:00"/>
    <s v="Standard Class"/>
    <s v="JK-15205"/>
    <s v="Jamie Kunitz"/>
    <s v="Consumer"/>
    <s v="United States"/>
    <s v="Marion"/>
    <s v="Ohio"/>
    <n v="43302"/>
    <x v="3"/>
    <s v="FUR-FU-10002874"/>
    <x v="0"/>
    <s v="Furnishings"/>
    <s v="Ultra Commercial Grade Dual Valve Door Closer"/>
    <n v="63.823999999999998"/>
    <n v="1"/>
    <n v="0.3"/>
    <n v="-5.74"/>
    <n v="2"/>
    <x v="6"/>
    <n v="4"/>
    <x v="6"/>
  </r>
  <r>
    <n v="6283"/>
    <s v="CA-2016-116484"/>
    <d v="2016-11-20T00:00:00"/>
    <d v="2016-11-26T00:00:00"/>
    <s v="Standard Class"/>
    <s v="JK-15205"/>
    <s v="Jamie Kunitz"/>
    <s v="Consumer"/>
    <s v="United States"/>
    <s v="Marion"/>
    <s v="Ohio"/>
    <n v="43302"/>
    <x v="3"/>
    <s v="OFF-ST-10003994"/>
    <x v="1"/>
    <s v="Storage"/>
    <s v="Belkin 19&quot; Center-Weighted Shelf, Gray"/>
    <n v="141.55199999999999"/>
    <n v="6"/>
    <n v="0.3"/>
    <n v="-33.97"/>
    <n v="2"/>
    <x v="6"/>
    <n v="4"/>
    <x v="6"/>
  </r>
  <r>
    <n v="6284"/>
    <s v="CA-2017-100944"/>
    <d v="2017-09-24T00:00:00"/>
    <d v="2017-09-28T00:00:00"/>
    <s v="Standard Class"/>
    <s v="EH-13765"/>
    <s v="Edward Hooks"/>
    <s v="Corporate"/>
    <s v="United States"/>
    <s v="Los Angeles"/>
    <s v="California"/>
    <n v="90049"/>
    <x v="1"/>
    <s v="OFF-EN-10001453"/>
    <x v="1"/>
    <s v="Envelopes"/>
    <s v="Tyvek Interoffice Envelopes, 9 1/2&quot; x 12 1/2&quot;, 100/Box"/>
    <n v="304.89999999999998"/>
    <n v="1"/>
    <n v="0"/>
    <n v="39.64"/>
    <n v="2"/>
    <x v="21"/>
    <n v="3"/>
    <x v="21"/>
  </r>
  <r>
    <n v="6285"/>
    <s v="CA-2017-100944"/>
    <d v="2017-09-24T00:00:00"/>
    <d v="2017-09-28T00:00:00"/>
    <s v="Standard Class"/>
    <s v="EH-13765"/>
    <s v="Edward Hooks"/>
    <s v="Corporate"/>
    <s v="United States"/>
    <s v="Los Angeles"/>
    <s v="California"/>
    <n v="90049"/>
    <x v="1"/>
    <s v="FUR-CH-10000988"/>
    <x v="0"/>
    <s v="Chairs"/>
    <s v="Hon Olson Stacker Stools"/>
    <n v="563.24"/>
    <n v="5"/>
    <n v="0"/>
    <n v="101.38"/>
    <n v="2"/>
    <x v="21"/>
    <n v="3"/>
    <x v="21"/>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n v="661.17600000000004"/>
    <n v="3"/>
    <n v="0.1"/>
    <n v="165.29"/>
    <n v="1"/>
    <x v="32"/>
    <n v="4"/>
    <x v="32"/>
  </r>
  <r>
    <n v="6287"/>
    <s v="CA-2017-121020"/>
    <d v="2017-10-24T00:00:00"/>
    <d v="2017-10-31T00:00:00"/>
    <s v="Standard Class"/>
    <s v="CG-12040"/>
    <s v="Catherine Glotzbach"/>
    <s v="Home Office"/>
    <s v="United States"/>
    <s v="Lebanon"/>
    <s v="Tennessee"/>
    <n v="37087"/>
    <x v="0"/>
    <s v="TEC-PH-10001061"/>
    <x v="2"/>
    <s v="Phones"/>
    <s v="Apple iPhone 5C"/>
    <n v="239.976"/>
    <n v="9"/>
    <n v="0"/>
    <n v="81.59"/>
    <n v="1"/>
    <x v="32"/>
    <n v="4"/>
    <x v="32"/>
  </r>
  <r>
    <n v="6288"/>
    <s v="CA-2015-100090"/>
    <d v="2015-07-08T00:00:00"/>
    <d v="2015-07-12T00:00:00"/>
    <s v="Standard Class"/>
    <s v="EB-13705"/>
    <s v="Ed Braxton"/>
    <s v="Corporate"/>
    <s v="United States"/>
    <s v="San Francisco"/>
    <s v="California"/>
    <n v="94122"/>
    <x v="1"/>
    <s v="FUR-TA-10003715"/>
    <x v="0"/>
    <s v="Tables"/>
    <s v="Hon 2111 Invitation Series Corner Table"/>
    <n v="502.488"/>
    <n v="9"/>
    <n v="0"/>
    <n v="110.55"/>
    <n v="2"/>
    <x v="39"/>
    <n v="3"/>
    <x v="39"/>
  </r>
  <r>
    <n v="6289"/>
    <s v="CA-2015-100090"/>
    <d v="2015-07-08T00:00:00"/>
    <d v="2015-07-12T00:00:00"/>
    <s v="Standard Class"/>
    <s v="EB-13705"/>
    <s v="Ed Braxton"/>
    <s v="Corporate"/>
    <s v="United States"/>
    <s v="San Francisco"/>
    <s v="California"/>
    <n v="94122"/>
    <x v="1"/>
    <s v="OFF-BI-10001597"/>
    <x v="1"/>
    <s v="Binders"/>
    <s v="Wilson Jones Ledger-Size, Piano-Hinge Binder, 2&quot;, Blue"/>
    <n v="196.70400000000001"/>
    <n v="5"/>
    <n v="0.3"/>
    <n v="-31.47"/>
    <n v="2"/>
    <x v="39"/>
    <n v="3"/>
    <x v="39"/>
  </r>
  <r>
    <n v="6290"/>
    <s v="US-2016-139675"/>
    <d v="2016-03-13T00:00:00"/>
    <d v="2016-03-18T00:00:00"/>
    <s v="Second Class"/>
    <s v="NF-18595"/>
    <s v="Nicole Fjeld"/>
    <s v="Home Office"/>
    <s v="United States"/>
    <s v="Chico"/>
    <s v="California"/>
    <n v="95928"/>
    <x v="1"/>
    <s v="FUR-CH-10004063"/>
    <x v="0"/>
    <s v="Chairs"/>
    <s v="Global Deluxe High-Back Manager's Chair"/>
    <n v="915.13599999999997"/>
    <n v="9"/>
    <n v="0.2"/>
    <n v="201.33"/>
    <n v="2"/>
    <x v="29"/>
    <n v="1"/>
    <x v="29"/>
  </r>
  <r>
    <n v="6291"/>
    <s v="US-2016-139675"/>
    <d v="2016-03-13T00:00:00"/>
    <d v="2016-03-18T00:00:00"/>
    <s v="Second Class"/>
    <s v="NF-18595"/>
    <s v="Nicole Fjeld"/>
    <s v="Home Office"/>
    <s v="United States"/>
    <s v="Chico"/>
    <s v="California"/>
    <n v="95928"/>
    <x v="1"/>
    <s v="FUR-FU-10001979"/>
    <x v="0"/>
    <s v="Furnishings"/>
    <s v="Dana Halogen Swing-Arm Architect Lamp"/>
    <n v="327.76"/>
    <n v="1"/>
    <n v="0.2"/>
    <n v="114.72"/>
    <n v="2"/>
    <x v="29"/>
    <n v="1"/>
    <x v="29"/>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n v="701.96"/>
    <n v="10"/>
    <n v="0"/>
    <n v="245.69"/>
    <n v="1"/>
    <x v="22"/>
    <n v="4"/>
    <x v="22"/>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n v="88.775999999999996"/>
    <n v="7"/>
    <n v="0"/>
    <n v="25.75"/>
    <n v="2"/>
    <x v="19"/>
    <n v="2"/>
    <x v="19"/>
  </r>
  <r>
    <n v="6294"/>
    <s v="CA-2016-151253"/>
    <d v="2016-04-22T00:00:00"/>
    <d v="2016-04-26T00:00:00"/>
    <s v="Standard Class"/>
    <s v="AZ-10750"/>
    <s v="Annie Zypern"/>
    <s v="Consumer"/>
    <s v="United States"/>
    <s v="Los Angeles"/>
    <s v="California"/>
    <n v="90008"/>
    <x v="1"/>
    <s v="OFF-AR-10004691"/>
    <x v="1"/>
    <s v="Art"/>
    <s v="Boston 1730 StandUp Electric Pencil Sharpener"/>
    <n v="64.14"/>
    <n v="4"/>
    <n v="0.1"/>
    <n v="8.34"/>
    <n v="2"/>
    <x v="19"/>
    <n v="2"/>
    <x v="19"/>
  </r>
  <r>
    <n v="6295"/>
    <s v="CA-2015-141152"/>
    <d v="2015-09-16T00:00:00"/>
    <d v="2015-09-19T00:00:00"/>
    <s v="First Class"/>
    <s v="RF-19345"/>
    <s v="Randy Ferguson"/>
    <s v="Corporate"/>
    <s v="United States"/>
    <s v="New York City"/>
    <s v="New York"/>
    <n v="10024"/>
    <x v="3"/>
    <s v="OFF-BI-10002931"/>
    <x v="1"/>
    <s v="Binders"/>
    <s v="Avery Trapezoid Extra Heavy Duty 4&quot; Binders"/>
    <n v="33.552"/>
    <n v="4"/>
    <n v="0"/>
    <n v="3.02"/>
    <n v="1"/>
    <x v="30"/>
    <n v="3"/>
    <x v="30"/>
  </r>
  <r>
    <n v="6296"/>
    <s v="CA-2015-141313"/>
    <d v="2015-12-28T00:00:00"/>
    <d v="2016-01-01T00:00:00"/>
    <s v="Standard Class"/>
    <s v="AJ-10780"/>
    <s v="Anthony Jacobs"/>
    <s v="Corporate"/>
    <s v="United States"/>
    <s v="Beverly"/>
    <s v="Massachusetts"/>
    <n v="1915"/>
    <x v="3"/>
    <s v="OFF-AP-10002651"/>
    <x v="1"/>
    <s v="Appliances"/>
    <s v="Hoover Upright Vacuum With Dirt Cup"/>
    <n v="1737.18"/>
    <n v="3"/>
    <n v="0.2"/>
    <n v="295.32"/>
    <n v="3"/>
    <x v="20"/>
    <n v="4"/>
    <x v="20"/>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n v="10"/>
    <n v="0.3"/>
    <n v="-246.49"/>
    <n v="3"/>
    <x v="20"/>
    <n v="4"/>
    <x v="20"/>
  </r>
  <r>
    <n v="6298"/>
    <s v="CA-2015-141313"/>
    <d v="2015-12-28T00:00:00"/>
    <d v="2016-01-01T00:00:00"/>
    <s v="Standard Class"/>
    <s v="AJ-10780"/>
    <s v="Anthony Jacobs"/>
    <s v="Corporate"/>
    <s v="United States"/>
    <s v="Beverly"/>
    <s v="Massachusetts"/>
    <n v="1915"/>
    <x v="3"/>
    <s v="OFF-PA-10003302"/>
    <x v="1"/>
    <s v="Paper"/>
    <s v="Xerox 1906"/>
    <n v="141.76"/>
    <n v="1"/>
    <n v="0.3"/>
    <n v="-24.1"/>
    <n v="3"/>
    <x v="20"/>
    <n v="4"/>
    <x v="20"/>
  </r>
  <r>
    <n v="6299"/>
    <s v="CA-2015-169852"/>
    <d v="2015-10-21T00:00:00"/>
    <d v="2015-10-26T00:00:00"/>
    <s v="Standard Class"/>
    <s v="SF-20965"/>
    <s v="Sylvia Foulston"/>
    <s v="Corporate"/>
    <s v="United States"/>
    <s v="San Diego"/>
    <s v="California"/>
    <n v="92024"/>
    <x v="1"/>
    <s v="OFF-BI-10001460"/>
    <x v="1"/>
    <s v="Binders"/>
    <s v="Plastic Binding Combs"/>
    <n v="36.36"/>
    <n v="8"/>
    <n v="0.3"/>
    <n v="-9.82"/>
    <n v="1"/>
    <x v="18"/>
    <n v="4"/>
    <x v="18"/>
  </r>
  <r>
    <n v="6300"/>
    <s v="CA-2018-107314"/>
    <d v="2018-11-30T00:00:00"/>
    <d v="2018-12-03T00:00:00"/>
    <s v="First Class"/>
    <s v="MZ-17335"/>
    <s v="Maria Zettner"/>
    <s v="Home Office"/>
    <s v="United States"/>
    <s v="San Francisco"/>
    <s v="California"/>
    <n v="94109"/>
    <x v="1"/>
    <s v="FUR-FU-10003489"/>
    <x v="0"/>
    <s v="Furnishings"/>
    <s v="Contemporary Borderless Frame"/>
    <n v="25.83"/>
    <n v="6"/>
    <n v="0"/>
    <n v="8.27"/>
    <n v="1"/>
    <x v="23"/>
    <n v="4"/>
    <x v="23"/>
  </r>
  <r>
    <n v="6301"/>
    <s v="US-2015-161305"/>
    <d v="2015-06-06T00:00:00"/>
    <d v="2015-06-12T00:00:00"/>
    <s v="Standard Class"/>
    <s v="SB-20170"/>
    <s v="Sarah Bern"/>
    <s v="Consumer"/>
    <s v="United States"/>
    <s v="Chicago"/>
    <s v="Illinois"/>
    <n v="60623"/>
    <x v="2"/>
    <s v="OFF-BI-10002794"/>
    <x v="1"/>
    <s v="Binders"/>
    <s v="Avery Trapezoid Ring Binder, 3&quot; Capacity, Black, 1040 sheets"/>
    <n v="24.588000000000001"/>
    <n v="3"/>
    <n v="0.3"/>
    <n v="-7.87"/>
    <n v="2"/>
    <x v="3"/>
    <n v="2"/>
    <x v="3"/>
  </r>
  <r>
    <n v="6302"/>
    <s v="US-2015-161305"/>
    <d v="2015-06-06T00:00:00"/>
    <d v="2015-06-12T00:00:00"/>
    <s v="Standard Class"/>
    <s v="SB-20170"/>
    <s v="Sarah Bern"/>
    <s v="Consumer"/>
    <s v="United States"/>
    <s v="Chicago"/>
    <s v="Illinois"/>
    <n v="60623"/>
    <x v="2"/>
    <s v="OFF-EN-10000461"/>
    <x v="1"/>
    <s v="Envelopes"/>
    <s v="#10- 4 1/8&quot; x 9 1/2&quot; Recycled Envelopes"/>
    <n v="13.984"/>
    <n v="10"/>
    <n v="0"/>
    <n v="4.75"/>
    <n v="2"/>
    <x v="3"/>
    <n v="2"/>
    <x v="3"/>
  </r>
  <r>
    <n v="6303"/>
    <s v="CA-2018-166919"/>
    <d v="2018-11-23T00:00:00"/>
    <d v="2018-11-27T00:00:00"/>
    <s v="Standard Class"/>
    <s v="AH-10210"/>
    <s v="Alan Hwang"/>
    <s v="Consumer"/>
    <s v="United States"/>
    <s v="Dallas"/>
    <s v="Texas"/>
    <n v="75220"/>
    <x v="2"/>
    <s v="TEC-PH-10001305"/>
    <x v="2"/>
    <s v="Phones"/>
    <s v="Panasonic KX TS208W Corded phone"/>
    <n v="195.96"/>
    <n v="10"/>
    <n v="0.3"/>
    <n v="-41.15"/>
    <n v="1"/>
    <x v="23"/>
    <n v="4"/>
    <x v="23"/>
  </r>
  <r>
    <n v="6304"/>
    <s v="CA-2018-162712"/>
    <d v="2018-06-18T00:00:00"/>
    <d v="2018-06-20T00:00:00"/>
    <s v="Second Class"/>
    <s v="NK-18490"/>
    <s v="Neil Knudson"/>
    <s v="Home Office"/>
    <s v="United States"/>
    <s v="Corpus Christi"/>
    <s v="Texas"/>
    <n v="78415"/>
    <x v="2"/>
    <s v="OFF-PA-10000167"/>
    <x v="1"/>
    <s v="Paper"/>
    <s v="Xerox 1925"/>
    <n v="74.352000000000004"/>
    <n v="7"/>
    <n v="0.3"/>
    <n v="-12.64"/>
    <n v="1"/>
    <x v="27"/>
    <n v="2"/>
    <x v="27"/>
  </r>
  <r>
    <n v="6305"/>
    <s v="CA-2018-107552"/>
    <d v="2018-05-05T00:00:00"/>
    <d v="2018-05-05T00:00:00"/>
    <s v="Same Day"/>
    <s v="AI-10855"/>
    <s v="Arianne Irving"/>
    <s v="Consumer"/>
    <s v="United States"/>
    <s v="New York City"/>
    <s v="New York"/>
    <n v="10035"/>
    <x v="3"/>
    <s v="OFF-PA-10002947"/>
    <x v="1"/>
    <s v="Paper"/>
    <s v="Xerox 1923"/>
    <n v="6.68"/>
    <n v="6"/>
    <n v="0"/>
    <n v="0.67"/>
    <n v="1"/>
    <x v="24"/>
    <n v="2"/>
    <x v="24"/>
  </r>
  <r>
    <n v="6306"/>
    <s v="CA-2017-163328"/>
    <d v="2017-11-04T00:00:00"/>
    <d v="2017-11-06T00:00:00"/>
    <s v="Second Class"/>
    <s v="TP-21565"/>
    <s v="Tracy Poddar"/>
    <s v="Corporate"/>
    <s v="United States"/>
    <s v="Eugene"/>
    <s v="Oregon"/>
    <n v="97405"/>
    <x v="1"/>
    <s v="OFF-SU-10002301"/>
    <x v="1"/>
    <s v="Supplies"/>
    <s v="Serrated Blade or Curved Handle Hand Letter Openers"/>
    <n v="17.584"/>
    <n v="7"/>
    <n v="0.2"/>
    <n v="4.57"/>
    <n v="6"/>
    <x v="0"/>
    <n v="4"/>
    <x v="0"/>
  </r>
  <r>
    <n v="6307"/>
    <s v="CA-2017-163328"/>
    <d v="2017-11-04T00:00:00"/>
    <d v="2017-11-06T00:00:00"/>
    <s v="Second Class"/>
    <s v="TP-21565"/>
    <s v="Tracy Poddar"/>
    <s v="Corporate"/>
    <s v="United States"/>
    <s v="Eugene"/>
    <s v="Oregon"/>
    <n v="97405"/>
    <x v="1"/>
    <s v="FUR-CH-10003298"/>
    <x v="0"/>
    <s v="Chairs"/>
    <s v="Office Star - Contemporary Task Swivel chair with Loop Arms, Charcoal"/>
    <n v="104.78400000000001"/>
    <n v="4"/>
    <n v="0"/>
    <n v="29.34"/>
    <n v="6"/>
    <x v="0"/>
    <n v="4"/>
    <x v="0"/>
  </r>
  <r>
    <n v="6308"/>
    <s v="CA-2017-163328"/>
    <d v="2017-11-04T00:00:00"/>
    <d v="2017-11-06T00:00:00"/>
    <s v="Second Class"/>
    <s v="TP-21565"/>
    <s v="Tracy Poddar"/>
    <s v="Corporate"/>
    <s v="United States"/>
    <s v="Eugene"/>
    <s v="Oregon"/>
    <n v="97405"/>
    <x v="1"/>
    <s v="OFF-PA-10004353"/>
    <x v="1"/>
    <s v="Paper"/>
    <s v="Southworth 25% Cotton Premium Laser Paper and Envelopes"/>
    <n v="47.951999999999998"/>
    <n v="2"/>
    <n v="0.3"/>
    <n v="-10.55"/>
    <n v="6"/>
    <x v="0"/>
    <n v="4"/>
    <x v="0"/>
  </r>
  <r>
    <n v="6309"/>
    <s v="CA-2017-163328"/>
    <d v="2017-11-04T00:00:00"/>
    <d v="2017-11-06T00:00:00"/>
    <s v="Second Class"/>
    <s v="TP-21565"/>
    <s v="Tracy Poddar"/>
    <s v="Corporate"/>
    <s v="United States"/>
    <s v="Eugene"/>
    <s v="Oregon"/>
    <n v="97405"/>
    <x v="1"/>
    <s v="FUR-CH-10000229"/>
    <x v="0"/>
    <s v="Chairs"/>
    <s v="Global Enterprise Series Seating High-Back Swivel/Tilt Chairs"/>
    <n v="650.35199999999998"/>
    <n v="5"/>
    <n v="0"/>
    <n v="136.57"/>
    <n v="6"/>
    <x v="0"/>
    <n v="4"/>
    <x v="0"/>
  </r>
  <r>
    <n v="6310"/>
    <s v="CA-2017-163328"/>
    <d v="2017-11-04T00:00:00"/>
    <d v="2017-11-06T00:00:00"/>
    <s v="Second Class"/>
    <s v="TP-21565"/>
    <s v="Tracy Poddar"/>
    <s v="Corporate"/>
    <s v="United States"/>
    <s v="Eugene"/>
    <s v="Oregon"/>
    <n v="97405"/>
    <x v="1"/>
    <s v="OFF-LA-10003930"/>
    <x v="1"/>
    <s v="Labels"/>
    <s v="Dot Matrix Printer Tape Reel Labels, White, 5000/Box"/>
    <n v="629.18399999999997"/>
    <n v="8"/>
    <n v="0"/>
    <n v="56.63"/>
    <n v="6"/>
    <x v="0"/>
    <n v="4"/>
    <x v="0"/>
  </r>
  <r>
    <n v="6311"/>
    <s v="CA-2017-163328"/>
    <d v="2017-11-04T00:00:00"/>
    <d v="2017-11-06T00:00:00"/>
    <s v="Second Class"/>
    <s v="TP-21565"/>
    <s v="Tracy Poddar"/>
    <s v="Corporate"/>
    <s v="United States"/>
    <s v="Eugene"/>
    <s v="Oregon"/>
    <n v="97405"/>
    <x v="1"/>
    <s v="OFF-PA-10000176"/>
    <x v="1"/>
    <s v="Paper"/>
    <s v="Xerox 1887"/>
    <n v="15.176"/>
    <n v="1"/>
    <n v="0.1"/>
    <n v="1.82"/>
    <n v="6"/>
    <x v="0"/>
    <n v="4"/>
    <x v="0"/>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n v="127.95"/>
    <n v="10"/>
    <n v="0.1"/>
    <n v="8.9600000000000009"/>
    <n v="1"/>
    <x v="30"/>
    <n v="3"/>
    <x v="30"/>
  </r>
  <r>
    <n v="6313"/>
    <s v="CA-2018-120019"/>
    <d v="2018-02-16T00:00:00"/>
    <d v="2018-02-21T00:00:00"/>
    <s v="Standard Class"/>
    <s v="NG-18355"/>
    <s v="Nat Gilpin"/>
    <s v="Corporate"/>
    <s v="United States"/>
    <s v="Fairfield"/>
    <s v="Connecticut"/>
    <n v="6824"/>
    <x v="3"/>
    <s v="OFF-ST-10001932"/>
    <x v="1"/>
    <s v="Storage"/>
    <s v="Fellowes Staxonsteel Drawer Files"/>
    <n v="579.51"/>
    <n v="1"/>
    <n v="0.3"/>
    <n v="-168.06"/>
    <n v="2"/>
    <x v="31"/>
    <n v="1"/>
    <x v="31"/>
  </r>
  <r>
    <n v="6314"/>
    <s v="CA-2018-120019"/>
    <d v="2018-02-16T00:00:00"/>
    <d v="2018-02-21T00:00:00"/>
    <s v="Standard Class"/>
    <s v="NG-18355"/>
    <s v="Nat Gilpin"/>
    <s v="Corporate"/>
    <s v="United States"/>
    <s v="Fairfield"/>
    <s v="Connecticut"/>
    <n v="6824"/>
    <x v="3"/>
    <s v="TEC-PH-10000923"/>
    <x v="2"/>
    <s v="Phones"/>
    <s v="Belkin SportFit Armband For iPhone 5s/5c, Fuchsia"/>
    <n v="14.99"/>
    <n v="9"/>
    <n v="0.3"/>
    <n v="-4.05"/>
    <n v="2"/>
    <x v="31"/>
    <n v="1"/>
    <x v="31"/>
  </r>
  <r>
    <n v="6315"/>
    <s v="CA-2015-100762"/>
    <d v="2015-11-24T00:00:00"/>
    <d v="2015-11-29T00:00:00"/>
    <s v="Standard Class"/>
    <s v="NG-18355"/>
    <s v="Nat Gilpin"/>
    <s v="Corporate"/>
    <s v="United States"/>
    <s v="Jackson"/>
    <s v="Michigan"/>
    <n v="49201"/>
    <x v="2"/>
    <s v="OFF-AR-10000380"/>
    <x v="1"/>
    <s v="Art"/>
    <s v="Hunt PowerHouse Electric Pencil Sharpener, Blue"/>
    <n v="151.91999999999999"/>
    <n v="10"/>
    <n v="0.1"/>
    <n v="30.38"/>
    <n v="4"/>
    <x v="7"/>
    <n v="4"/>
    <x v="7"/>
  </r>
  <r>
    <n v="6316"/>
    <s v="CA-2015-100762"/>
    <d v="2015-11-24T00:00:00"/>
    <d v="2015-11-29T00:00:00"/>
    <s v="Standard Class"/>
    <s v="NG-18355"/>
    <s v="Nat Gilpin"/>
    <s v="Corporate"/>
    <s v="United States"/>
    <s v="Jackson"/>
    <s v="Michigan"/>
    <n v="49201"/>
    <x v="2"/>
    <s v="OFF-LA-10003930"/>
    <x v="1"/>
    <s v="Labels"/>
    <s v="Dot Matrix Printer Tape Reel Labels, White, 5000/Box"/>
    <n v="196.62"/>
    <n v="6"/>
    <n v="0.2"/>
    <n v="17.7"/>
    <n v="4"/>
    <x v="7"/>
    <n v="4"/>
    <x v="7"/>
  </r>
  <r>
    <n v="6317"/>
    <s v="CA-2015-100762"/>
    <d v="2015-11-24T00:00:00"/>
    <d v="2015-11-29T00:00:00"/>
    <s v="Standard Class"/>
    <s v="NG-18355"/>
    <s v="Nat Gilpin"/>
    <s v="Corporate"/>
    <s v="United States"/>
    <s v="Jackson"/>
    <s v="Michigan"/>
    <n v="49201"/>
    <x v="2"/>
    <s v="OFF-PA-10001815"/>
    <x v="1"/>
    <s v="Paper"/>
    <s v="Xerox 1885"/>
    <n v="144.12"/>
    <n v="8"/>
    <n v="0.3"/>
    <n v="-38.909999999999997"/>
    <n v="4"/>
    <x v="7"/>
    <n v="4"/>
    <x v="7"/>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n v="15.96"/>
    <n v="3"/>
    <n v="0"/>
    <n v="1.76"/>
    <n v="4"/>
    <x v="7"/>
    <n v="4"/>
    <x v="7"/>
  </r>
  <r>
    <n v="6319"/>
    <s v="CA-2018-161459"/>
    <d v="2018-11-25T00:00:00"/>
    <d v="2018-11-29T00:00:00"/>
    <s v="Second Class"/>
    <s v="EB-13750"/>
    <s v="Edward Becker"/>
    <s v="Corporate"/>
    <s v="United States"/>
    <s v="Laguna Niguel"/>
    <s v="California"/>
    <n v="92677"/>
    <x v="1"/>
    <s v="TEC-PH-10004071"/>
    <x v="2"/>
    <s v="Phones"/>
    <s v="PayAnywhere Card Reader"/>
    <n v="39.96"/>
    <n v="4"/>
    <n v="0.2"/>
    <n v="2.4"/>
    <n v="2"/>
    <x v="23"/>
    <n v="4"/>
    <x v="23"/>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n v="34.08"/>
    <n v="10"/>
    <n v="0"/>
    <n v="10.56"/>
    <n v="2"/>
    <x v="23"/>
    <n v="4"/>
    <x v="23"/>
  </r>
  <r>
    <n v="6321"/>
    <s v="CA-2018-160017"/>
    <d v="2018-09-28T00:00:00"/>
    <d v="2018-10-02T00:00:00"/>
    <s v="Standard Class"/>
    <s v="SP-20860"/>
    <s v="Sung Pak"/>
    <s v="Corporate"/>
    <s v="United States"/>
    <s v="Jacksonville"/>
    <s v="Florida"/>
    <n v="32216"/>
    <x v="0"/>
    <s v="OFF-PA-10001800"/>
    <x v="1"/>
    <s v="Paper"/>
    <s v="Xerox 220"/>
    <n v="10.368"/>
    <n v="7"/>
    <n v="0.1"/>
    <n v="2.1800000000000002"/>
    <n v="1"/>
    <x v="15"/>
    <n v="3"/>
    <x v="15"/>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n v="7.7519999999999998"/>
    <n v="10"/>
    <n v="0.3"/>
    <n v="-1.1599999999999999"/>
    <n v="1"/>
    <x v="18"/>
    <n v="4"/>
    <x v="18"/>
  </r>
  <r>
    <n v="6323"/>
    <s v="CA-2015-141299"/>
    <d v="2015-06-03T00:00:00"/>
    <d v="2015-06-07T00:00:00"/>
    <s v="Second Class"/>
    <s v="RB-19795"/>
    <s v="Ross Baird"/>
    <s v="Home Office"/>
    <s v="United States"/>
    <s v="Midland"/>
    <s v="Michigan"/>
    <n v="48640"/>
    <x v="2"/>
    <s v="OFF-EN-10004459"/>
    <x v="1"/>
    <s v="Envelopes"/>
    <s v="Security-Tint Envelopes"/>
    <n v="15.28"/>
    <n v="9"/>
    <n v="0.3"/>
    <n v="-3.06"/>
    <n v="1"/>
    <x v="3"/>
    <n v="2"/>
    <x v="3"/>
  </r>
  <r>
    <n v="6324"/>
    <s v="CA-2015-104402"/>
    <d v="2015-06-17T00:00:00"/>
    <d v="2015-06-23T00:00:00"/>
    <s v="Standard Class"/>
    <s v="DB-13660"/>
    <s v="Duane Benoit"/>
    <s v="Consumer"/>
    <s v="United States"/>
    <s v="Newark"/>
    <s v="Delaware"/>
    <n v="19711"/>
    <x v="3"/>
    <s v="TEC-MA-10000423"/>
    <x v="2"/>
    <s v="Machines"/>
    <s v="Texas Instruments TI-34 Scientific Calculator"/>
    <n v="65.97"/>
    <n v="7"/>
    <n v="0"/>
    <n v="17.149999999999999"/>
    <n v="1"/>
    <x v="3"/>
    <n v="2"/>
    <x v="3"/>
  </r>
  <r>
    <n v="6325"/>
    <s v="CA-2016-110289"/>
    <d v="2016-10-29T00:00:00"/>
    <d v="2016-11-02T00:00:00"/>
    <s v="Standard Class"/>
    <s v="NB-18655"/>
    <s v="Nona Balk"/>
    <s v="Corporate"/>
    <s v="United States"/>
    <s v="San Francisco"/>
    <s v="California"/>
    <n v="94109"/>
    <x v="1"/>
    <s v="OFF-PA-10002986"/>
    <x v="1"/>
    <s v="Paper"/>
    <s v="Xerox 1898"/>
    <n v="33.4"/>
    <n v="10"/>
    <n v="0.2"/>
    <n v="8.68"/>
    <n v="2"/>
    <x v="2"/>
    <n v="4"/>
    <x v="2"/>
  </r>
  <r>
    <n v="6326"/>
    <s v="CA-2016-110289"/>
    <d v="2016-10-29T00:00:00"/>
    <d v="2016-11-02T00:00:00"/>
    <s v="Standard Class"/>
    <s v="NB-18655"/>
    <s v="Nona Balk"/>
    <s v="Corporate"/>
    <s v="United States"/>
    <s v="San Francisco"/>
    <s v="California"/>
    <n v="94109"/>
    <x v="1"/>
    <s v="OFF-EN-10001434"/>
    <x v="1"/>
    <s v="Envelopes"/>
    <s v="Strathmore #10 Envelopes, Ultimate White"/>
    <n v="210.84"/>
    <n v="7"/>
    <n v="0.1"/>
    <n v="52.71"/>
    <n v="2"/>
    <x v="2"/>
    <n v="4"/>
    <x v="2"/>
  </r>
  <r>
    <n v="6327"/>
    <s v="CA-2015-167927"/>
    <d v="2015-01-20T00:00:00"/>
    <d v="2015-01-26T00:00:00"/>
    <s v="Standard Class"/>
    <s v="XP-21865"/>
    <s v="Xylona Preis"/>
    <s v="Consumer"/>
    <s v="United States"/>
    <s v="Westland"/>
    <s v="Michigan"/>
    <n v="48185"/>
    <x v="2"/>
    <s v="OFF-ST-10000760"/>
    <x v="1"/>
    <s v="Storage"/>
    <s v="Eldon Fold 'N Roll Cart System"/>
    <n v="13.98"/>
    <n v="8"/>
    <n v="0"/>
    <n v="1.26"/>
    <n v="8"/>
    <x v="46"/>
    <n v="1"/>
    <x v="46"/>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n v="272.94"/>
    <n v="2"/>
    <n v="0.3"/>
    <n v="-81.88"/>
    <n v="8"/>
    <x v="46"/>
    <n v="1"/>
    <x v="46"/>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n v="19.05"/>
    <n v="3"/>
    <n v="0.3"/>
    <n v="-4.57"/>
    <n v="8"/>
    <x v="46"/>
    <n v="1"/>
    <x v="46"/>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n v="247.71600000000001"/>
    <n v="9"/>
    <n v="0"/>
    <n v="52.02"/>
    <n v="8"/>
    <x v="46"/>
    <n v="1"/>
    <x v="46"/>
  </r>
  <r>
    <n v="6331"/>
    <s v="CA-2015-167927"/>
    <d v="2015-01-20T00:00:00"/>
    <d v="2015-01-26T00:00:00"/>
    <s v="Standard Class"/>
    <s v="XP-21865"/>
    <s v="Xylona Preis"/>
    <s v="Consumer"/>
    <s v="United States"/>
    <s v="Westland"/>
    <s v="Michigan"/>
    <n v="48185"/>
    <x v="2"/>
    <s v="OFF-ST-10003123"/>
    <x v="1"/>
    <s v="Storage"/>
    <s v="Fellowes Bases and Tops For Staxonsteel/High-Stak Systems"/>
    <n v="66.58"/>
    <n v="1"/>
    <n v="0"/>
    <n v="13.98"/>
    <n v="8"/>
    <x v="46"/>
    <n v="1"/>
    <x v="46"/>
  </r>
  <r>
    <n v="6332"/>
    <s v="CA-2015-167927"/>
    <d v="2015-01-20T00:00:00"/>
    <d v="2015-01-26T00:00:00"/>
    <s v="Standard Class"/>
    <s v="XP-21865"/>
    <s v="Xylona Preis"/>
    <s v="Consumer"/>
    <s v="United States"/>
    <s v="Westland"/>
    <s v="Michigan"/>
    <n v="48185"/>
    <x v="2"/>
    <s v="OFF-AR-10004456"/>
    <x v="1"/>
    <s v="Art"/>
    <s v="Panasonic KP-4ABK Battery-Operated Pencil Sharpener"/>
    <n v="43.92"/>
    <n v="1"/>
    <n v="0.1"/>
    <n v="9.2200000000000006"/>
    <n v="8"/>
    <x v="46"/>
    <n v="1"/>
    <x v="46"/>
  </r>
  <r>
    <n v="6333"/>
    <s v="CA-2015-167927"/>
    <d v="2015-01-20T00:00:00"/>
    <d v="2015-01-26T00:00:00"/>
    <s v="Standard Class"/>
    <s v="XP-21865"/>
    <s v="Xylona Preis"/>
    <s v="Consumer"/>
    <s v="United States"/>
    <s v="Westland"/>
    <s v="Michigan"/>
    <n v="48185"/>
    <x v="2"/>
    <s v="FUR-FU-10002268"/>
    <x v="0"/>
    <s v="Furnishings"/>
    <s v="Ultra Door Push Plate"/>
    <n v="14.73"/>
    <n v="7"/>
    <n v="0.2"/>
    <n v="2.5"/>
    <n v="8"/>
    <x v="46"/>
    <n v="1"/>
    <x v="46"/>
  </r>
  <r>
    <n v="6334"/>
    <s v="CA-2015-167927"/>
    <d v="2015-01-20T00:00:00"/>
    <d v="2015-01-26T00:00:00"/>
    <s v="Standard Class"/>
    <s v="XP-21865"/>
    <s v="Xylona Preis"/>
    <s v="Consumer"/>
    <s v="United States"/>
    <s v="Westland"/>
    <s v="Michigan"/>
    <n v="48185"/>
    <x v="2"/>
    <s v="OFF-BI-10004364"/>
    <x v="1"/>
    <s v="Binders"/>
    <s v="Storex Dura Pro Binders"/>
    <n v="29.7"/>
    <n v="5"/>
    <n v="0.2"/>
    <n v="8.32"/>
    <n v="8"/>
    <x v="46"/>
    <n v="1"/>
    <x v="46"/>
  </r>
  <r>
    <n v="6335"/>
    <s v="CA-2015-133305"/>
    <d v="2015-07-11T00:00:00"/>
    <d v="2015-07-15T00:00:00"/>
    <s v="Standard Class"/>
    <s v="MH-17455"/>
    <s v="Mark Hamilton"/>
    <s v="Consumer"/>
    <s v="United States"/>
    <s v="New York City"/>
    <s v="New York"/>
    <n v="10011"/>
    <x v="3"/>
    <s v="OFF-PA-10001970"/>
    <x v="1"/>
    <s v="Paper"/>
    <s v="Xerox 1881"/>
    <n v="49.12"/>
    <n v="2"/>
    <n v="0.2"/>
    <n v="7.86"/>
    <n v="2"/>
    <x v="39"/>
    <n v="3"/>
    <x v="39"/>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n v="18.28"/>
    <n v="4"/>
    <n v="0"/>
    <n v="4.2"/>
    <n v="2"/>
    <x v="39"/>
    <n v="3"/>
    <x v="39"/>
  </r>
  <r>
    <n v="6337"/>
    <s v="CA-2017-165995"/>
    <d v="2017-08-30T00:00:00"/>
    <d v="2017-09-06T00:00:00"/>
    <s v="Standard Class"/>
    <s v="BG-11740"/>
    <s v="Bruce Geld"/>
    <s v="Consumer"/>
    <s v="United States"/>
    <s v="Los Angeles"/>
    <s v="California"/>
    <n v="90008"/>
    <x v="1"/>
    <s v="FUR-FU-10000672"/>
    <x v="0"/>
    <s v="Furnishings"/>
    <s v="Executive Impressions 10&quot; Spectator Wall Clock"/>
    <n v="47.04"/>
    <n v="8"/>
    <n v="0.3"/>
    <n v="-2.35"/>
    <n v="2"/>
    <x v="28"/>
    <n v="3"/>
    <x v="28"/>
  </r>
  <r>
    <n v="6338"/>
    <s v="CA-2017-165995"/>
    <d v="2017-08-30T00:00:00"/>
    <d v="2017-09-06T00:00:00"/>
    <s v="Standard Class"/>
    <s v="BG-11740"/>
    <s v="Bruce Geld"/>
    <s v="Consumer"/>
    <s v="United States"/>
    <s v="Los Angeles"/>
    <s v="California"/>
    <n v="90008"/>
    <x v="1"/>
    <s v="TEC-PH-10004908"/>
    <x v="2"/>
    <s v="Phones"/>
    <s v="Panasonic KX TS3282W Corded phone"/>
    <n v="339.96"/>
    <n v="10"/>
    <n v="0"/>
    <n v="23.8"/>
    <n v="2"/>
    <x v="28"/>
    <n v="3"/>
    <x v="28"/>
  </r>
  <r>
    <n v="6339"/>
    <s v="CA-2018-143112"/>
    <d v="2018-10-05T00:00:00"/>
    <d v="2018-10-09T00:00:00"/>
    <s v="Standard Class"/>
    <s v="TS-21370"/>
    <s v="Todd Sumrall"/>
    <s v="Corporate"/>
    <s v="United States"/>
    <s v="New York City"/>
    <s v="New York"/>
    <n v="10035"/>
    <x v="3"/>
    <s v="TEC-PH-10003095"/>
    <x v="2"/>
    <s v="Phones"/>
    <s v="Samsung HM1900 Bluetooth Headset"/>
    <n v="87.8"/>
    <n v="6"/>
    <n v="0.2"/>
    <n v="15.8"/>
    <n v="3"/>
    <x v="13"/>
    <n v="4"/>
    <x v="13"/>
  </r>
  <r>
    <n v="6340"/>
    <s v="CA-2018-143112"/>
    <d v="2018-10-05T00:00:00"/>
    <d v="2018-10-09T00:00:00"/>
    <s v="Standard Class"/>
    <s v="TS-21370"/>
    <s v="Todd Sumrall"/>
    <s v="Corporate"/>
    <s v="United States"/>
    <s v="New York City"/>
    <s v="New York"/>
    <n v="10035"/>
    <x v="3"/>
    <s v="FUR-CH-10002880"/>
    <x v="0"/>
    <s v="Chairs"/>
    <s v="Global High-Back Leather Tilter, Burgundy"/>
    <n v="221.38200000000001"/>
    <n v="7"/>
    <n v="0.3"/>
    <n v="-64.2"/>
    <n v="3"/>
    <x v="13"/>
    <n v="4"/>
    <x v="13"/>
  </r>
  <r>
    <n v="6341"/>
    <s v="CA-2018-143112"/>
    <d v="2018-10-05T00:00:00"/>
    <d v="2018-10-09T00:00:00"/>
    <s v="Standard Class"/>
    <s v="TS-21370"/>
    <s v="Todd Sumrall"/>
    <s v="Corporate"/>
    <s v="United States"/>
    <s v="New York City"/>
    <s v="New York"/>
    <n v="10035"/>
    <x v="3"/>
    <s v="TEC-MA-10001047"/>
    <x v="2"/>
    <s v="Machines"/>
    <s v="3D Systems Cube Printer, 2nd Generation, Magenta"/>
    <n v="5199.96"/>
    <n v="2"/>
    <n v="0.2"/>
    <n v="727.99"/>
    <n v="3"/>
    <x v="13"/>
    <n v="4"/>
    <x v="13"/>
  </r>
  <r>
    <n v="6342"/>
    <s v="US-2017-105830"/>
    <d v="2017-12-31T00:00:00"/>
    <d v="2018-01-02T00:00:00"/>
    <s v="First Class"/>
    <s v="DB-13660"/>
    <s v="Duane Benoit"/>
    <s v="Consumer"/>
    <s v="United States"/>
    <s v="Lancaster"/>
    <s v="Ohio"/>
    <n v="43130"/>
    <x v="3"/>
    <s v="OFF-ST-10002554"/>
    <x v="1"/>
    <s v="Storage"/>
    <s v="Tennsco Industrial Shelving"/>
    <n v="156.512"/>
    <n v="9"/>
    <n v="0.1"/>
    <n v="37.56"/>
    <n v="1"/>
    <x v="5"/>
    <n v="4"/>
    <x v="5"/>
  </r>
  <r>
    <n v="6343"/>
    <s v="CA-2016-146255"/>
    <d v="2016-03-07T00:00:00"/>
    <d v="2016-03-10T00:00:00"/>
    <s v="First Class"/>
    <s v="EM-14140"/>
    <s v="Eugene Moren"/>
    <s v="Home Office"/>
    <s v="United States"/>
    <s v="Newark"/>
    <s v="Delaware"/>
    <n v="19711"/>
    <x v="3"/>
    <s v="TEC-AC-10004469"/>
    <x v="2"/>
    <s v="Accessories"/>
    <s v="Microsoft Sculpt Comfort Mouse"/>
    <n v="119.85"/>
    <n v="6"/>
    <n v="0"/>
    <n v="41.95"/>
    <n v="4"/>
    <x v="29"/>
    <n v="1"/>
    <x v="29"/>
  </r>
  <r>
    <n v="6344"/>
    <s v="CA-2016-146255"/>
    <d v="2016-03-07T00:00:00"/>
    <d v="2016-03-10T00:00:00"/>
    <s v="First Class"/>
    <s v="EM-14140"/>
    <s v="Eugene Moren"/>
    <s v="Home Office"/>
    <s v="United States"/>
    <s v="Newark"/>
    <s v="Delaware"/>
    <n v="19711"/>
    <x v="3"/>
    <s v="OFF-BI-10000309"/>
    <x v="1"/>
    <s v="Binders"/>
    <s v="GBC Twin Loop Wire Binding Elements, 9/16&quot; Spine, Black"/>
    <n v="30.44"/>
    <n v="10"/>
    <n v="0.2"/>
    <n v="3.96"/>
    <n v="4"/>
    <x v="29"/>
    <n v="1"/>
    <x v="29"/>
  </r>
  <r>
    <n v="6345"/>
    <s v="CA-2016-146255"/>
    <d v="2016-03-07T00:00:00"/>
    <d v="2016-03-10T00:00:00"/>
    <s v="First Class"/>
    <s v="EM-14140"/>
    <s v="Eugene Moren"/>
    <s v="Home Office"/>
    <s v="United States"/>
    <s v="Newark"/>
    <s v="Delaware"/>
    <n v="19711"/>
    <x v="3"/>
    <s v="OFF-BI-10001765"/>
    <x v="1"/>
    <s v="Binders"/>
    <s v="Wilson Jones Heavy-Duty Casebound Ring Binders with Metal Hinges"/>
    <n v="69.28"/>
    <n v="10"/>
    <n v="0"/>
    <n v="24.25"/>
    <n v="4"/>
    <x v="29"/>
    <n v="1"/>
    <x v="29"/>
  </r>
  <r>
    <n v="6346"/>
    <s v="CA-2016-146255"/>
    <d v="2016-03-07T00:00:00"/>
    <d v="2016-03-10T00:00:00"/>
    <s v="First Class"/>
    <s v="EM-14140"/>
    <s v="Eugene Moren"/>
    <s v="Home Office"/>
    <s v="United States"/>
    <s v="Newark"/>
    <s v="Delaware"/>
    <n v="19711"/>
    <x v="3"/>
    <s v="TEC-PH-10001619"/>
    <x v="2"/>
    <s v="Phones"/>
    <s v="LG G3"/>
    <n v="587.97"/>
    <n v="8"/>
    <n v="0"/>
    <n v="188.15"/>
    <n v="4"/>
    <x v="29"/>
    <n v="1"/>
    <x v="29"/>
  </r>
  <r>
    <n v="6347"/>
    <s v="CA-2018-104822"/>
    <d v="2018-10-20T00:00:00"/>
    <d v="2018-10-20T00:00:00"/>
    <s v="Same Day"/>
    <s v="RB-19465"/>
    <s v="Rick Bensley"/>
    <s v="Home Office"/>
    <s v="United States"/>
    <s v="New York City"/>
    <s v="New York"/>
    <n v="10024"/>
    <x v="3"/>
    <s v="OFF-LA-10002034"/>
    <x v="1"/>
    <s v="Labels"/>
    <s v="Avery 478"/>
    <n v="24.55"/>
    <n v="7"/>
    <n v="0"/>
    <n v="2.21"/>
    <n v="1"/>
    <x v="13"/>
    <n v="4"/>
    <x v="13"/>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n v="12.176"/>
    <n v="5"/>
    <n v="0.2"/>
    <n v="1.34"/>
    <n v="3"/>
    <x v="33"/>
    <n v="2"/>
    <x v="33"/>
  </r>
  <r>
    <n v="6349"/>
    <s v="CA-2016-104486"/>
    <d v="2016-05-01T00:00:00"/>
    <d v="2016-05-06T00:00:00"/>
    <s v="Standard Class"/>
    <s v="PO-18850"/>
    <s v="Patrick O'Brill"/>
    <s v="Consumer"/>
    <s v="United States"/>
    <s v="San Francisco"/>
    <s v="California"/>
    <n v="94109"/>
    <x v="1"/>
    <s v="OFF-ST-10000876"/>
    <x v="1"/>
    <s v="Storage"/>
    <s v="Eldon Simplefile Box Office"/>
    <n v="37.32"/>
    <n v="2"/>
    <n v="0.1"/>
    <n v="2.2400000000000002"/>
    <n v="3"/>
    <x v="33"/>
    <n v="2"/>
    <x v="33"/>
  </r>
  <r>
    <n v="6350"/>
    <s v="CA-2016-104486"/>
    <d v="2016-05-01T00:00:00"/>
    <d v="2016-05-06T00:00:00"/>
    <s v="Standard Class"/>
    <s v="PO-18850"/>
    <s v="Patrick O'Brill"/>
    <s v="Consumer"/>
    <s v="United States"/>
    <s v="San Francisco"/>
    <s v="California"/>
    <n v="94109"/>
    <x v="1"/>
    <s v="OFF-SU-10002573"/>
    <x v="1"/>
    <s v="Supplies"/>
    <s v="Acme 10&quot; Easy Grip Assistive Scissors"/>
    <n v="35.06"/>
    <n v="9"/>
    <n v="0"/>
    <n v="6.66"/>
    <n v="3"/>
    <x v="33"/>
    <n v="2"/>
    <x v="33"/>
  </r>
  <r>
    <n v="6351"/>
    <s v="CA-2018-161557"/>
    <d v="2018-09-03T00:00:00"/>
    <d v="2018-09-08T00:00:00"/>
    <s v="Standard Class"/>
    <s v="AG-10900"/>
    <s v="Arthur Gainer"/>
    <s v="Consumer"/>
    <s v="United States"/>
    <s v="Dallas"/>
    <s v="Texas"/>
    <n v="75217"/>
    <x v="2"/>
    <s v="FUR-FU-10004622"/>
    <x v="0"/>
    <s v="Furnishings"/>
    <s v="Eldon Advantage Foldable Chair Mats for Low Pile Carpets"/>
    <n v="108.4"/>
    <n v="1"/>
    <n v="0"/>
    <n v="32.520000000000003"/>
    <n v="1"/>
    <x v="15"/>
    <n v="3"/>
    <x v="15"/>
  </r>
  <r>
    <n v="6352"/>
    <s v="CA-2018-161130"/>
    <d v="2018-11-03T00:00:00"/>
    <d v="2018-11-08T00:00:00"/>
    <s v="Standard Class"/>
    <s v="BF-11275"/>
    <s v="Beth Fritzler"/>
    <s v="Corporate"/>
    <s v="United States"/>
    <s v="Miami"/>
    <s v="Florida"/>
    <n v="33178"/>
    <x v="0"/>
    <s v="TEC-PH-10002549"/>
    <x v="2"/>
    <s v="Phones"/>
    <s v="Polycom SoundPoint IP 450 VoIP phone"/>
    <n v="361.37599999999998"/>
    <n v="4"/>
    <n v="0"/>
    <n v="86.73"/>
    <n v="1"/>
    <x v="23"/>
    <n v="4"/>
    <x v="23"/>
  </r>
  <r>
    <n v="6353"/>
    <s v="US-2016-161347"/>
    <d v="2016-09-13T00:00:00"/>
    <d v="2016-09-19T00:00:00"/>
    <s v="Standard Class"/>
    <s v="HG-14845"/>
    <s v="Harry Greene"/>
    <s v="Consumer"/>
    <s v="United States"/>
    <s v="Philadelphia"/>
    <s v="Pennsylvania"/>
    <n v="19120"/>
    <x v="3"/>
    <s v="OFF-BI-10004209"/>
    <x v="1"/>
    <s v="Binders"/>
    <s v="Fellowes Twister Kit, Gray/Clear, 3/pkg"/>
    <n v="2.4119999999999999"/>
    <n v="10"/>
    <n v="0.2"/>
    <n v="0.46"/>
    <n v="1"/>
    <x v="11"/>
    <n v="3"/>
    <x v="11"/>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n v="8.39"/>
    <n v="3"/>
    <n v="0"/>
    <n v="2.0099999999999998"/>
    <n v="2"/>
    <x v="11"/>
    <n v="3"/>
    <x v="11"/>
  </r>
  <r>
    <n v="6355"/>
    <s v="US-2016-109015"/>
    <d v="2016-09-06T00:00:00"/>
    <d v="2016-09-12T00:00:00"/>
    <s v="Standard Class"/>
    <s v="BS-11590"/>
    <s v="Brendan Sweed"/>
    <s v="Corporate"/>
    <s v="United States"/>
    <s v="New York City"/>
    <s v="New York"/>
    <n v="10011"/>
    <x v="3"/>
    <s v="TEC-PH-10002922"/>
    <x v="2"/>
    <s v="Phones"/>
    <s v="ShoreTel ShorePhone IP 230 VoIP phone"/>
    <n v="337.98"/>
    <n v="3"/>
    <n v="0"/>
    <n v="111.53"/>
    <n v="2"/>
    <x v="11"/>
    <n v="3"/>
    <x v="11"/>
  </r>
  <r>
    <n v="6356"/>
    <s v="CA-2015-110611"/>
    <d v="2015-10-06T00:00:00"/>
    <d v="2015-10-13T00:00:00"/>
    <s v="Standard Class"/>
    <s v="JD-16015"/>
    <s v="Joy Daniels"/>
    <s v="Consumer"/>
    <s v="United States"/>
    <s v="Philadelphia"/>
    <s v="Pennsylvania"/>
    <n v="19120"/>
    <x v="3"/>
    <s v="OFF-ST-10000642"/>
    <x v="1"/>
    <s v="Storage"/>
    <s v="Tennsco Lockers, Gray"/>
    <n v="83.92"/>
    <n v="9"/>
    <n v="0.1"/>
    <n v="26.85"/>
    <n v="1"/>
    <x v="18"/>
    <n v="4"/>
    <x v="18"/>
  </r>
  <r>
    <n v="6357"/>
    <s v="CA-2018-139080"/>
    <d v="2018-01-23T00:00:00"/>
    <d v="2018-01-28T00:00:00"/>
    <s v="Standard Class"/>
    <s v="CS-12250"/>
    <s v="Chris Selesnick"/>
    <s v="Corporate"/>
    <s v="United States"/>
    <s v="Seattle"/>
    <s v="Washington"/>
    <n v="98103"/>
    <x v="1"/>
    <s v="OFF-BI-10001757"/>
    <x v="1"/>
    <s v="Binders"/>
    <s v="Pressboard Hanging Data Binders for Unburst Sheets"/>
    <n v="19.68"/>
    <n v="4"/>
    <n v="0.1"/>
    <n v="4.72"/>
    <n v="4"/>
    <x v="44"/>
    <n v="1"/>
    <x v="44"/>
  </r>
  <r>
    <n v="6358"/>
    <s v="CA-2018-139080"/>
    <d v="2018-01-23T00:00:00"/>
    <d v="2018-01-28T00:00:00"/>
    <s v="Standard Class"/>
    <s v="CS-12250"/>
    <s v="Chris Selesnick"/>
    <s v="Corporate"/>
    <s v="United States"/>
    <s v="Seattle"/>
    <s v="Washington"/>
    <n v="98103"/>
    <x v="1"/>
    <s v="OFF-PA-10004621"/>
    <x v="1"/>
    <s v="Paper"/>
    <s v="Xerox 212"/>
    <n v="25.92"/>
    <n v="5"/>
    <n v="0"/>
    <n v="3.89"/>
    <n v="4"/>
    <x v="44"/>
    <n v="1"/>
    <x v="44"/>
  </r>
  <r>
    <n v="6359"/>
    <s v="CA-2018-139080"/>
    <d v="2018-01-23T00:00:00"/>
    <d v="2018-01-28T00:00:00"/>
    <s v="Standard Class"/>
    <s v="CS-12250"/>
    <s v="Chris Selesnick"/>
    <s v="Corporate"/>
    <s v="United States"/>
    <s v="Seattle"/>
    <s v="Washington"/>
    <n v="98103"/>
    <x v="1"/>
    <s v="OFF-PA-10002262"/>
    <x v="1"/>
    <s v="Paper"/>
    <s v="Xerox 192"/>
    <n v="6.48"/>
    <n v="6"/>
    <n v="0.1"/>
    <n v="0.65"/>
    <n v="4"/>
    <x v="44"/>
    <n v="1"/>
    <x v="44"/>
  </r>
  <r>
    <n v="6360"/>
    <s v="CA-2018-139080"/>
    <d v="2018-01-23T00:00:00"/>
    <d v="2018-01-28T00:00:00"/>
    <s v="Standard Class"/>
    <s v="CS-12250"/>
    <s v="Chris Selesnick"/>
    <s v="Corporate"/>
    <s v="United States"/>
    <s v="Seattle"/>
    <s v="Washington"/>
    <n v="98103"/>
    <x v="1"/>
    <s v="TEC-PH-10004100"/>
    <x v="2"/>
    <s v="Phones"/>
    <s v="Griffin GC17055 Auxiliary Audio Cable"/>
    <n v="86.352000000000004"/>
    <n v="5"/>
    <n v="0"/>
    <n v="16.41"/>
    <n v="4"/>
    <x v="44"/>
    <n v="1"/>
    <x v="4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n v="56.3"/>
    <n v="9"/>
    <n v="0.1"/>
    <n v="12.39"/>
    <n v="1"/>
    <x v="14"/>
    <n v="4"/>
    <x v="14"/>
  </r>
  <r>
    <n v="6362"/>
    <s v="US-2015-107993"/>
    <d v="2015-11-25T00:00:00"/>
    <d v="2015-11-30T00:00:00"/>
    <s v="Standard Class"/>
    <s v="SE-20110"/>
    <s v="Sanjit Engle"/>
    <s v="Consumer"/>
    <s v="United States"/>
    <s v="Springfield"/>
    <s v="Oregon"/>
    <n v="97477"/>
    <x v="1"/>
    <s v="OFF-AR-10003179"/>
    <x v="1"/>
    <s v="Art"/>
    <s v="Dixon Ticonderoga Core-Lock Colored Pencils"/>
    <n v="51.015999999999998"/>
    <n v="6"/>
    <n v="0.1"/>
    <n v="11.73"/>
    <n v="1"/>
    <x v="7"/>
    <n v="4"/>
    <x v="7"/>
  </r>
  <r>
    <n v="6363"/>
    <s v="CA-2018-110443"/>
    <d v="2018-11-21T00:00:00"/>
    <d v="2018-11-25T00:00:00"/>
    <s v="Standard Class"/>
    <s v="CK-12205"/>
    <s v="Chloris Kastensmidt"/>
    <s v="Consumer"/>
    <s v="United States"/>
    <s v="Renton"/>
    <s v="Washington"/>
    <n v="98059"/>
    <x v="1"/>
    <s v="OFF-BI-10001670"/>
    <x v="1"/>
    <s v="Binders"/>
    <s v="Vinyl Sectional Post Binders"/>
    <n v="150.80000000000001"/>
    <n v="1"/>
    <n v="0.3"/>
    <n v="-31.67"/>
    <n v="3"/>
    <x v="23"/>
    <n v="4"/>
    <x v="23"/>
  </r>
  <r>
    <n v="6364"/>
    <s v="CA-2018-110443"/>
    <d v="2018-11-21T00:00:00"/>
    <d v="2018-11-25T00:00:00"/>
    <s v="Standard Class"/>
    <s v="CK-12205"/>
    <s v="Chloris Kastensmidt"/>
    <s v="Consumer"/>
    <s v="United States"/>
    <s v="Renton"/>
    <s v="Washington"/>
    <n v="98059"/>
    <x v="1"/>
    <s v="TEC-MA-10002073"/>
    <x v="2"/>
    <s v="Machines"/>
    <s v="3D Systems Cube Printer, 2nd Generation, White"/>
    <n v="1039.992"/>
    <n v="3"/>
    <n v="0.1"/>
    <n v="312"/>
    <n v="3"/>
    <x v="23"/>
    <n v="4"/>
    <x v="23"/>
  </r>
  <r>
    <n v="6365"/>
    <s v="CA-2018-110443"/>
    <d v="2018-11-21T00:00:00"/>
    <d v="2018-11-25T00:00:00"/>
    <s v="Standard Class"/>
    <s v="CK-12205"/>
    <s v="Chloris Kastensmidt"/>
    <s v="Consumer"/>
    <s v="United States"/>
    <s v="Renton"/>
    <s v="Washington"/>
    <n v="98059"/>
    <x v="1"/>
    <s v="OFF-PA-10003797"/>
    <x v="1"/>
    <s v="Paper"/>
    <s v="Xerox 209"/>
    <n v="51.84"/>
    <n v="5"/>
    <n v="0"/>
    <n v="6.22"/>
    <n v="3"/>
    <x v="23"/>
    <n v="4"/>
    <x v="23"/>
  </r>
  <r>
    <n v="6366"/>
    <s v="CA-2018-144848"/>
    <d v="2018-04-04T00:00:00"/>
    <d v="2018-04-05T00:00:00"/>
    <s v="First Class"/>
    <s v="DS-13030"/>
    <s v="Darrin Sayre"/>
    <s v="Home Office"/>
    <s v="United States"/>
    <s v="New York City"/>
    <s v="New York"/>
    <n v="10009"/>
    <x v="3"/>
    <s v="TEC-PH-10004006"/>
    <x v="2"/>
    <s v="Phones"/>
    <s v="Panasonic KX - TS880B Telephone"/>
    <n v="41.22"/>
    <n v="7"/>
    <n v="0.2"/>
    <n v="9.89"/>
    <n v="3"/>
    <x v="4"/>
    <n v="2"/>
    <x v="4"/>
  </r>
  <r>
    <n v="6367"/>
    <s v="CA-2018-144848"/>
    <d v="2018-04-04T00:00:00"/>
    <d v="2018-04-05T00:00:00"/>
    <s v="First Class"/>
    <s v="DS-13030"/>
    <s v="Darrin Sayre"/>
    <s v="Home Office"/>
    <s v="United States"/>
    <s v="New York City"/>
    <s v="New York"/>
    <n v="10009"/>
    <x v="3"/>
    <s v="OFF-SU-10000646"/>
    <x v="1"/>
    <s v="Supplies"/>
    <s v="Premier Automatic Letter Opener"/>
    <n v="240.37"/>
    <n v="2"/>
    <n v="0"/>
    <n v="48.07"/>
    <n v="3"/>
    <x v="4"/>
    <n v="2"/>
    <x v="4"/>
  </r>
  <r>
    <n v="6368"/>
    <s v="CA-2018-144848"/>
    <d v="2018-04-04T00:00:00"/>
    <d v="2018-04-05T00:00:00"/>
    <s v="First Class"/>
    <s v="DS-13030"/>
    <s v="Darrin Sayre"/>
    <s v="Home Office"/>
    <s v="United States"/>
    <s v="New York City"/>
    <s v="New York"/>
    <n v="10009"/>
    <x v="3"/>
    <s v="TEC-PH-10002262"/>
    <x v="2"/>
    <s v="Phones"/>
    <s v="LG Electronics Tone+ HBS-730 Bluetooth Headset"/>
    <n v="119.02"/>
    <n v="4"/>
    <n v="0"/>
    <n v="41.66"/>
    <n v="3"/>
    <x v="4"/>
    <n v="2"/>
    <x v="4"/>
  </r>
  <r>
    <n v="6369"/>
    <s v="US-2018-147998"/>
    <d v="2018-05-19T00:00:00"/>
    <d v="2018-05-24T00:00:00"/>
    <s v="Standard Class"/>
    <s v="SA-20830"/>
    <s v="Sue Ann Reed"/>
    <s v="Consumer"/>
    <s v="United States"/>
    <s v="San Jose"/>
    <s v="California"/>
    <n v="95123"/>
    <x v="1"/>
    <s v="OFF-BI-10002082"/>
    <x v="1"/>
    <s v="Binders"/>
    <s v="GBC Twin Loop Wire Binding Elements"/>
    <n v="133.12"/>
    <n v="10"/>
    <n v="0.3"/>
    <n v="-33.28"/>
    <n v="1"/>
    <x v="24"/>
    <n v="2"/>
    <x v="24"/>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n v="38.08"/>
    <n v="7"/>
    <n v="0.3"/>
    <n v="-8.3800000000000008"/>
    <n v="1"/>
    <x v="32"/>
    <n v="4"/>
    <x v="32"/>
  </r>
  <r>
    <n v="6371"/>
    <s v="CA-2017-113425"/>
    <d v="2017-11-21T00:00:00"/>
    <d v="2017-11-21T00:00:00"/>
    <s v="Same Day"/>
    <s v="JK-16120"/>
    <s v="Julie Kriz"/>
    <s v="Home Office"/>
    <s v="United States"/>
    <s v="New York City"/>
    <s v="New York"/>
    <n v="10009"/>
    <x v="3"/>
    <s v="FUR-BO-10002598"/>
    <x v="0"/>
    <s v="Bookcases"/>
    <s v="Hon Metal Bookcases, Putty"/>
    <n v="113.568"/>
    <n v="10"/>
    <n v="0"/>
    <n v="20.440000000000001"/>
    <n v="1"/>
    <x v="0"/>
    <n v="4"/>
    <x v="0"/>
  </r>
  <r>
    <n v="6372"/>
    <s v="CA-2018-143035"/>
    <d v="2018-10-03T00:00:00"/>
    <d v="2018-10-05T00:00:00"/>
    <s v="Second Class"/>
    <s v="CC-12430"/>
    <s v="Chuck Clark"/>
    <s v="Home Office"/>
    <s v="United States"/>
    <s v="New York City"/>
    <s v="New York"/>
    <n v="10009"/>
    <x v="3"/>
    <s v="FUR-FU-10001934"/>
    <x v="0"/>
    <s v="Furnishings"/>
    <s v="Magnifier Swing Arm Lamp"/>
    <n v="83.92"/>
    <n v="7"/>
    <n v="0.3"/>
    <n v="-10.91"/>
    <n v="3"/>
    <x v="13"/>
    <n v="4"/>
    <x v="13"/>
  </r>
  <r>
    <n v="6373"/>
    <s v="CA-2018-143035"/>
    <d v="2018-10-03T00:00:00"/>
    <d v="2018-10-05T00:00:00"/>
    <s v="Second Class"/>
    <s v="CC-12430"/>
    <s v="Chuck Clark"/>
    <s v="Home Office"/>
    <s v="United States"/>
    <s v="New York City"/>
    <s v="New York"/>
    <n v="10009"/>
    <x v="3"/>
    <s v="OFF-AR-10001130"/>
    <x v="1"/>
    <s v="Art"/>
    <s v="Quartet Alpha White Chalk, 12/Pack"/>
    <n v="6.63"/>
    <n v="9"/>
    <n v="0.1"/>
    <n v="0.93"/>
    <n v="3"/>
    <x v="13"/>
    <n v="4"/>
    <x v="13"/>
  </r>
  <r>
    <n v="6374"/>
    <s v="CA-2018-143035"/>
    <d v="2018-10-03T00:00:00"/>
    <d v="2018-10-05T00:00:00"/>
    <s v="Second Class"/>
    <s v="CC-12430"/>
    <s v="Chuck Clark"/>
    <s v="Home Office"/>
    <s v="United States"/>
    <s v="New York City"/>
    <s v="New York"/>
    <n v="10009"/>
    <x v="3"/>
    <s v="TEC-AC-10002049"/>
    <x v="2"/>
    <s v="Accessories"/>
    <s v="Logitech G19 Programmable Gaming Keyboard"/>
    <n v="371.97"/>
    <n v="6"/>
    <n v="0"/>
    <n v="66.95"/>
    <n v="3"/>
    <x v="13"/>
    <n v="4"/>
    <x v="13"/>
  </r>
  <r>
    <n v="6375"/>
    <s v="CA-2015-107811"/>
    <d v="2015-04-29T00:00:00"/>
    <d v="2015-05-03T00:00:00"/>
    <s v="Standard Class"/>
    <s v="LA-16780"/>
    <s v="Laura Armstrong"/>
    <s v="Corporate"/>
    <s v="United States"/>
    <s v="Memphis"/>
    <s v="Tennessee"/>
    <n v="38109"/>
    <x v="0"/>
    <s v="FUR-CH-10001394"/>
    <x v="0"/>
    <s v="Chairs"/>
    <s v="Global Leather Executive Chair"/>
    <n v="561.58399999999995"/>
    <n v="8"/>
    <n v="0.2"/>
    <n v="50.54"/>
    <n v="2"/>
    <x v="41"/>
    <n v="2"/>
    <x v="41"/>
  </r>
  <r>
    <n v="6376"/>
    <s v="CA-2015-107811"/>
    <d v="2015-04-29T00:00:00"/>
    <d v="2015-05-03T00:00:00"/>
    <s v="Standard Class"/>
    <s v="LA-16780"/>
    <s v="Laura Armstrong"/>
    <s v="Corporate"/>
    <s v="United States"/>
    <s v="Memphis"/>
    <s v="Tennessee"/>
    <n v="38109"/>
    <x v="0"/>
    <s v="OFF-ST-10000798"/>
    <x v="1"/>
    <s v="Storage"/>
    <s v="2300 Heavy-Duty Transfer File Systems by Perma"/>
    <n v="99.92"/>
    <n v="5"/>
    <n v="0"/>
    <n v="13.99"/>
    <n v="2"/>
    <x v="41"/>
    <n v="2"/>
    <x v="41"/>
  </r>
  <r>
    <n v="6377"/>
    <s v="CA-2017-163216"/>
    <d v="2017-10-07T00:00:00"/>
    <d v="2017-10-10T00:00:00"/>
    <s v="First Class"/>
    <s v="AW-10930"/>
    <s v="Arthur Wiediger"/>
    <s v="Home Office"/>
    <s v="United States"/>
    <s v="Philadelphia"/>
    <s v="Pennsylvania"/>
    <n v="19143"/>
    <x v="3"/>
    <s v="OFF-LA-10000134"/>
    <x v="1"/>
    <s v="Labels"/>
    <s v="Avery 511"/>
    <n v="4.9279999999999999"/>
    <n v="8"/>
    <n v="0.3"/>
    <n v="-1.1299999999999999"/>
    <n v="1"/>
    <x v="32"/>
    <n v="4"/>
    <x v="32"/>
  </r>
  <r>
    <n v="6378"/>
    <s v="US-2017-116442"/>
    <d v="2017-12-15T00:00:00"/>
    <d v="2017-12-22T00:00:00"/>
    <s v="Standard Class"/>
    <s v="BP-11230"/>
    <s v="Benjamin Patterson"/>
    <s v="Consumer"/>
    <s v="United States"/>
    <s v="Los Angeles"/>
    <s v="California"/>
    <n v="90004"/>
    <x v="1"/>
    <s v="FUR-FU-10002364"/>
    <x v="0"/>
    <s v="Furnishings"/>
    <s v="Eldon Expressions Wood Desk Accessories, Oak"/>
    <n v="14.76"/>
    <n v="8"/>
    <n v="0.3"/>
    <n v="-1.33"/>
    <n v="1"/>
    <x v="5"/>
    <n v="4"/>
    <x v="5"/>
  </r>
  <r>
    <n v="6379"/>
    <s v="CA-2018-150623"/>
    <d v="2018-04-10T00:00:00"/>
    <d v="2018-04-14T00:00:00"/>
    <s v="Standard Class"/>
    <s v="DB-13360"/>
    <s v="Dennis Bolton"/>
    <s v="Home Office"/>
    <s v="United States"/>
    <s v="Waterbury"/>
    <s v="Connecticut"/>
    <n v="6708"/>
    <x v="3"/>
    <s v="TEC-AC-10004571"/>
    <x v="2"/>
    <s v="Accessories"/>
    <s v="Logitech G700s Rechargeable Gaming Mouse"/>
    <n v="99.99"/>
    <n v="1"/>
    <n v="0"/>
    <n v="5"/>
    <n v="2"/>
    <x v="4"/>
    <n v="2"/>
    <x v="4"/>
  </r>
  <r>
    <n v="6380"/>
    <s v="CA-2018-150623"/>
    <d v="2018-04-10T00:00:00"/>
    <d v="2018-04-14T00:00:00"/>
    <s v="Standard Class"/>
    <s v="DB-13360"/>
    <s v="Dennis Bolton"/>
    <s v="Home Office"/>
    <s v="United States"/>
    <s v="Waterbury"/>
    <s v="Connecticut"/>
    <n v="6708"/>
    <x v="3"/>
    <s v="OFF-ST-10003692"/>
    <x v="1"/>
    <s v="Storage"/>
    <s v="Recycled Steel Personal File for Hanging File Folders"/>
    <n v="286.14999999999998"/>
    <n v="10"/>
    <n v="0.3"/>
    <n v="-57.23"/>
    <n v="2"/>
    <x v="4"/>
    <n v="2"/>
    <x v="4"/>
  </r>
  <r>
    <n v="6381"/>
    <s v="US-2015-163797"/>
    <d v="2015-04-08T00:00:00"/>
    <d v="2015-04-13T00:00:00"/>
    <s v="Standard Class"/>
    <s v="PC-19000"/>
    <s v="Pauline Chand"/>
    <s v="Home Office"/>
    <s v="United States"/>
    <s v="Chandler"/>
    <s v="Arizona"/>
    <n v="85224"/>
    <x v="1"/>
    <s v="OFF-FA-10001883"/>
    <x v="1"/>
    <s v="Fasteners"/>
    <s v="Alliance Super-Size Bands, Assorted Sizes"/>
    <n v="49.792000000000002"/>
    <n v="10"/>
    <n v="0"/>
    <n v="7.47"/>
    <n v="1"/>
    <x v="41"/>
    <n v="2"/>
    <x v="41"/>
  </r>
  <r>
    <n v="6382"/>
    <s v="CA-2017-127236"/>
    <d v="2017-03-29T00:00:00"/>
    <d v="2017-04-02T00:00:00"/>
    <s v="Standard Class"/>
    <s v="TB-21595"/>
    <s v="Troy Blackwell"/>
    <s v="Consumer"/>
    <s v="United States"/>
    <s v="Springfield"/>
    <s v="Ohio"/>
    <n v="45503"/>
    <x v="3"/>
    <s v="FUR-BO-10004015"/>
    <x v="0"/>
    <s v="Bookcases"/>
    <s v="Bush Andora Bookcase, Maple/Graphite Gray Finish"/>
    <n v="299.97500000000002"/>
    <n v="1"/>
    <n v="0"/>
    <n v="83.99"/>
    <n v="2"/>
    <x v="17"/>
    <n v="1"/>
    <x v="17"/>
  </r>
  <r>
    <n v="6383"/>
    <s v="CA-2017-127236"/>
    <d v="2017-03-29T00:00:00"/>
    <d v="2017-04-02T00:00:00"/>
    <s v="Standard Class"/>
    <s v="TB-21595"/>
    <s v="Troy Blackwell"/>
    <s v="Consumer"/>
    <s v="United States"/>
    <s v="Springfield"/>
    <s v="Ohio"/>
    <n v="45503"/>
    <x v="3"/>
    <s v="TEC-PH-10000141"/>
    <x v="2"/>
    <s v="Phones"/>
    <s v="Clearsounds A400"/>
    <n v="158.376"/>
    <n v="9"/>
    <n v="0"/>
    <n v="12.67"/>
    <n v="2"/>
    <x v="17"/>
    <n v="1"/>
    <x v="17"/>
  </r>
  <r>
    <n v="6384"/>
    <s v="US-2018-104661"/>
    <d v="2018-01-15T00:00:00"/>
    <d v="2018-01-18T00:00:00"/>
    <s v="First Class"/>
    <s v="TB-21250"/>
    <s v="Tim Brockman"/>
    <s v="Consumer"/>
    <s v="United States"/>
    <s v="Austin"/>
    <s v="Texas"/>
    <n v="78745"/>
    <x v="2"/>
    <s v="OFF-BI-10001597"/>
    <x v="1"/>
    <s v="Binders"/>
    <s v="Wilson Jones Ledger-Size, Piano-Hinge Binder, 2&quot;, Blue"/>
    <n v="32.783999999999999"/>
    <n v="4"/>
    <n v="0.2"/>
    <n v="1.64"/>
    <n v="4"/>
    <x v="44"/>
    <n v="1"/>
    <x v="44"/>
  </r>
  <r>
    <n v="6385"/>
    <s v="US-2018-104661"/>
    <d v="2018-01-15T00:00:00"/>
    <d v="2018-01-18T00:00:00"/>
    <s v="First Class"/>
    <s v="TB-21250"/>
    <s v="Tim Brockman"/>
    <s v="Consumer"/>
    <s v="United States"/>
    <s v="Austin"/>
    <s v="Texas"/>
    <n v="78745"/>
    <x v="2"/>
    <s v="TEC-AC-10003628"/>
    <x v="2"/>
    <s v="Accessories"/>
    <s v="Logitech 910-002974 M325 Wireless Mouse for Web Scrolling"/>
    <n v="47.984000000000002"/>
    <n v="7"/>
    <n v="0"/>
    <n v="6.24"/>
    <n v="4"/>
    <x v="44"/>
    <n v="1"/>
    <x v="44"/>
  </r>
  <r>
    <n v="6386"/>
    <s v="US-2018-104661"/>
    <d v="2018-01-15T00:00:00"/>
    <d v="2018-01-18T00:00:00"/>
    <s v="First Class"/>
    <s v="TB-21250"/>
    <s v="Tim Brockman"/>
    <s v="Consumer"/>
    <s v="United States"/>
    <s v="Austin"/>
    <s v="Texas"/>
    <n v="78745"/>
    <x v="2"/>
    <s v="TEC-AC-10002331"/>
    <x v="2"/>
    <s v="Accessories"/>
    <s v="Maxell 74 Minute CDR, 10/Pack"/>
    <n v="62.591999999999999"/>
    <n v="10"/>
    <n v="0.2"/>
    <n v="11.89"/>
    <n v="4"/>
    <x v="44"/>
    <n v="1"/>
    <x v="44"/>
  </r>
  <r>
    <n v="6387"/>
    <s v="US-2018-104661"/>
    <d v="2018-01-15T00:00:00"/>
    <d v="2018-01-18T00:00:00"/>
    <s v="First Class"/>
    <s v="TB-21250"/>
    <s v="Tim Brockman"/>
    <s v="Consumer"/>
    <s v="United States"/>
    <s v="Austin"/>
    <s v="Texas"/>
    <n v="78745"/>
    <x v="2"/>
    <s v="OFF-BI-10001098"/>
    <x v="1"/>
    <s v="Binders"/>
    <s v="Acco D-Ring Binder w/DublLock"/>
    <n v="4.2759999999999998"/>
    <n v="4"/>
    <n v="0.3"/>
    <n v="-1.5"/>
    <n v="4"/>
    <x v="44"/>
    <n v="1"/>
    <x v="44"/>
  </r>
  <r>
    <n v="6388"/>
    <s v="CA-2015-134103"/>
    <d v="2015-01-30T00:00:00"/>
    <d v="2015-02-04T00:00:00"/>
    <s v="Standard Class"/>
    <s v="MV-18190"/>
    <s v="Mike Vittorini"/>
    <s v="Consumer"/>
    <s v="United States"/>
    <s v="Detroit"/>
    <s v="Michigan"/>
    <n v="48234"/>
    <x v="2"/>
    <s v="OFF-PA-10001204"/>
    <x v="1"/>
    <s v="Paper"/>
    <s v="Xerox 1972"/>
    <n v="10.56"/>
    <n v="9"/>
    <n v="0"/>
    <n v="3.59"/>
    <n v="2"/>
    <x v="46"/>
    <n v="1"/>
    <x v="46"/>
  </r>
  <r>
    <n v="6389"/>
    <s v="CA-2015-134103"/>
    <d v="2015-01-30T00:00:00"/>
    <d v="2015-02-04T00:00:00"/>
    <s v="Standard Class"/>
    <s v="MV-18190"/>
    <s v="Mike Vittorini"/>
    <s v="Consumer"/>
    <s v="United States"/>
    <s v="Detroit"/>
    <s v="Michigan"/>
    <n v="48234"/>
    <x v="2"/>
    <s v="OFF-ST-10000991"/>
    <x v="1"/>
    <s v="Storage"/>
    <s v="Space Solutions HD Industrial Steel Shelving."/>
    <n v="229.94"/>
    <n v="5"/>
    <n v="0"/>
    <n v="64.38"/>
    <n v="2"/>
    <x v="46"/>
    <n v="1"/>
    <x v="46"/>
  </r>
  <r>
    <n v="6390"/>
    <s v="CA-2016-147529"/>
    <d v="2016-02-07T00:00:00"/>
    <d v="2016-02-11T00:00:00"/>
    <s v="Standard Class"/>
    <s v="DK-12835"/>
    <s v="Damala Kotsonis"/>
    <s v="Corporate"/>
    <s v="United States"/>
    <s v="Springfield"/>
    <s v="Virginia"/>
    <n v="22153"/>
    <x v="0"/>
    <s v="OFF-EN-10000056"/>
    <x v="1"/>
    <s v="Envelopes"/>
    <s v="Cameo Buff Policy Envelopes"/>
    <n v="311.14999999999998"/>
    <n v="4"/>
    <n v="0.2"/>
    <n v="102.68"/>
    <n v="2"/>
    <x v="36"/>
    <n v="1"/>
    <x v="36"/>
  </r>
  <r>
    <n v="6391"/>
    <s v="CA-2016-147529"/>
    <d v="2016-02-07T00:00:00"/>
    <d v="2016-02-11T00:00:00"/>
    <s v="Standard Class"/>
    <s v="DK-12835"/>
    <s v="Damala Kotsonis"/>
    <s v="Corporate"/>
    <s v="United States"/>
    <s v="Springfield"/>
    <s v="Virginia"/>
    <n v="22153"/>
    <x v="0"/>
    <s v="OFF-PA-10003349"/>
    <x v="1"/>
    <s v="Paper"/>
    <s v="Xerox 1957"/>
    <n v="12.96"/>
    <n v="6"/>
    <n v="0.1"/>
    <n v="2.72"/>
    <n v="2"/>
    <x v="36"/>
    <n v="1"/>
    <x v="36"/>
  </r>
  <r>
    <n v="6392"/>
    <s v="CA-2017-129126"/>
    <d v="2017-12-14T00:00:00"/>
    <d v="2017-12-19T00:00:00"/>
    <s v="Standard Class"/>
    <s v="PK-19075"/>
    <s v="Pete Kriz"/>
    <s v="Consumer"/>
    <s v="United States"/>
    <s v="New York City"/>
    <s v="New York"/>
    <n v="10011"/>
    <x v="3"/>
    <s v="OFF-PA-10001471"/>
    <x v="1"/>
    <s v="Paper"/>
    <s v="Strathmore Photo Frame Cards"/>
    <n v="14.62"/>
    <n v="5"/>
    <n v="0.1"/>
    <n v="4.82"/>
    <n v="6"/>
    <x v="5"/>
    <n v="4"/>
    <x v="5"/>
  </r>
  <r>
    <n v="6393"/>
    <s v="CA-2017-129126"/>
    <d v="2017-12-14T00:00:00"/>
    <d v="2017-12-19T00:00:00"/>
    <s v="Standard Class"/>
    <s v="PK-19075"/>
    <s v="Pete Kriz"/>
    <s v="Consumer"/>
    <s v="United States"/>
    <s v="New York City"/>
    <s v="New York"/>
    <n v="10011"/>
    <x v="3"/>
    <s v="OFF-LA-10003190"/>
    <x v="1"/>
    <s v="Labels"/>
    <s v="Avery 474"/>
    <n v="5.76"/>
    <n v="4"/>
    <n v="0.2"/>
    <n v="0.69"/>
    <n v="6"/>
    <x v="5"/>
    <n v="4"/>
    <x v="5"/>
  </r>
  <r>
    <n v="6394"/>
    <s v="CA-2017-129126"/>
    <d v="2017-12-14T00:00:00"/>
    <d v="2017-12-19T00:00:00"/>
    <s v="Standard Class"/>
    <s v="PK-19075"/>
    <s v="Pete Kriz"/>
    <s v="Consumer"/>
    <s v="United States"/>
    <s v="New York City"/>
    <s v="New York"/>
    <n v="10011"/>
    <x v="3"/>
    <s v="OFF-FA-10000621"/>
    <x v="1"/>
    <s v="Fasteners"/>
    <s v="OIC Colored Binder Clips, Assorted Sizes"/>
    <n v="21.48"/>
    <n v="8"/>
    <n v="0"/>
    <n v="1.72"/>
    <n v="6"/>
    <x v="5"/>
    <n v="4"/>
    <x v="5"/>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n v="396.92"/>
    <n v="2"/>
    <n v="0.1"/>
    <n v="99.23"/>
    <n v="6"/>
    <x v="5"/>
    <n v="4"/>
    <x v="5"/>
  </r>
  <r>
    <n v="6396"/>
    <s v="CA-2017-129126"/>
    <d v="2017-12-14T00:00:00"/>
    <d v="2017-12-19T00:00:00"/>
    <s v="Standard Class"/>
    <s v="PK-19075"/>
    <s v="Pete Kriz"/>
    <s v="Consumer"/>
    <s v="United States"/>
    <s v="New York City"/>
    <s v="New York"/>
    <n v="10011"/>
    <x v="3"/>
    <s v="OFF-ST-10004507"/>
    <x v="1"/>
    <s v="Storage"/>
    <s v="Advantus Rolling Storage Box"/>
    <n v="17.149999999999999"/>
    <n v="9"/>
    <n v="0.3"/>
    <n v="-2.4"/>
    <n v="6"/>
    <x v="5"/>
    <n v="4"/>
    <x v="5"/>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n v="23.12"/>
    <n v="10"/>
    <n v="0.1"/>
    <n v="7.63"/>
    <n v="6"/>
    <x v="5"/>
    <n v="4"/>
    <x v="5"/>
  </r>
  <r>
    <n v="6398"/>
    <s v="CA-2018-131632"/>
    <d v="2018-10-31T00:00:00"/>
    <d v="2018-11-04T00:00:00"/>
    <s v="Standard Class"/>
    <s v="AH-10120"/>
    <s v="Adrian Hane"/>
    <s v="Home Office"/>
    <s v="United States"/>
    <s v="Dallas"/>
    <s v="Texas"/>
    <n v="75217"/>
    <x v="2"/>
    <s v="OFF-AR-10003651"/>
    <x v="1"/>
    <s v="Art"/>
    <s v="Newell 350"/>
    <n v="5.2480000000000002"/>
    <n v="6"/>
    <n v="0"/>
    <n v="0.63"/>
    <n v="1"/>
    <x v="13"/>
    <n v="4"/>
    <x v="13"/>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7"/>
    <n v="0"/>
    <n v="222.74"/>
    <n v="3"/>
    <x v="43"/>
    <n v="3"/>
    <x v="43"/>
  </r>
  <r>
    <n v="6400"/>
    <s v="CA-2018-151981"/>
    <d v="2018-08-06T00:00:00"/>
    <d v="2018-08-12T00:00:00"/>
    <s v="Standard Class"/>
    <s v="GM-14455"/>
    <s v="Gary Mitchum"/>
    <s v="Home Office"/>
    <s v="United States"/>
    <s v="Concord"/>
    <s v="New Hampshire"/>
    <n v="3301"/>
    <x v="3"/>
    <s v="OFF-LA-10002195"/>
    <x v="1"/>
    <s v="Labels"/>
    <s v="Avery 481"/>
    <n v="24.64"/>
    <n v="7"/>
    <n v="0"/>
    <n v="7.39"/>
    <n v="3"/>
    <x v="43"/>
    <n v="3"/>
    <x v="43"/>
  </r>
  <r>
    <n v="6401"/>
    <s v="CA-2018-151981"/>
    <d v="2018-08-06T00:00:00"/>
    <d v="2018-08-12T00:00:00"/>
    <s v="Standard Class"/>
    <s v="GM-14455"/>
    <s v="Gary Mitchum"/>
    <s v="Home Office"/>
    <s v="United States"/>
    <s v="Concord"/>
    <s v="New Hampshire"/>
    <n v="3301"/>
    <x v="3"/>
    <s v="OFF-AR-10000380"/>
    <x v="1"/>
    <s v="Art"/>
    <s v="Hunt PowerHouse Electric Pencil Sharpener, Blue"/>
    <n v="227.88"/>
    <n v="8"/>
    <n v="0"/>
    <n v="75.2"/>
    <n v="3"/>
    <x v="43"/>
    <n v="3"/>
    <x v="43"/>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n v="241.96"/>
    <n v="8"/>
    <n v="0.3"/>
    <n v="-82.27"/>
    <n v="3"/>
    <x v="24"/>
    <n v="2"/>
    <x v="24"/>
  </r>
  <r>
    <n v="6403"/>
    <s v="CA-2018-125472"/>
    <d v="2018-05-30T00:00:00"/>
    <d v="2018-05-31T00:00:00"/>
    <s v="First Class"/>
    <s v="BD-11725"/>
    <s v="Bruce Degenhardt"/>
    <s v="Consumer"/>
    <s v="United States"/>
    <s v="Lafayette"/>
    <s v="Louisiana"/>
    <n v="70506"/>
    <x v="0"/>
    <s v="OFF-BI-10000591"/>
    <x v="1"/>
    <s v="Binders"/>
    <s v="Avery Binder Labels"/>
    <n v="3.89"/>
    <n v="4"/>
    <n v="0.2"/>
    <n v="1.17"/>
    <n v="3"/>
    <x v="24"/>
    <n v="2"/>
    <x v="24"/>
  </r>
  <r>
    <n v="6404"/>
    <s v="CA-2018-125472"/>
    <d v="2018-05-30T00:00:00"/>
    <d v="2018-05-31T00:00:00"/>
    <s v="First Class"/>
    <s v="BD-11725"/>
    <s v="Bruce Degenhardt"/>
    <s v="Consumer"/>
    <s v="United States"/>
    <s v="Lafayette"/>
    <s v="Louisiana"/>
    <n v="70506"/>
    <x v="0"/>
    <s v="FUR-FU-10001731"/>
    <x v="0"/>
    <s v="Furnishings"/>
    <s v="Acrylic Self-Standing Desk Frames"/>
    <n v="8.01"/>
    <n v="5"/>
    <n v="0.3"/>
    <n v="-1.84"/>
    <n v="3"/>
    <x v="24"/>
    <n v="2"/>
    <x v="24"/>
  </r>
  <r>
    <n v="6405"/>
    <s v="CA-2016-156328"/>
    <d v="2016-11-30T00:00:00"/>
    <d v="2016-12-05T00:00:00"/>
    <s v="Standard Class"/>
    <s v="RM-19375"/>
    <s v="Raymond Messe"/>
    <s v="Consumer"/>
    <s v="United States"/>
    <s v="Raleigh"/>
    <s v="North Carolina"/>
    <n v="27604"/>
    <x v="0"/>
    <s v="TEC-PH-10001198"/>
    <x v="2"/>
    <s v="Phones"/>
    <s v="Avaya 4621SW VoIP phone"/>
    <n v="177.48"/>
    <n v="7"/>
    <n v="0"/>
    <n v="8.8699999999999992"/>
    <n v="1"/>
    <x v="6"/>
    <n v="4"/>
    <x v="6"/>
  </r>
  <r>
    <n v="6406"/>
    <s v="CA-2018-154074"/>
    <d v="2018-08-31T00:00:00"/>
    <d v="2018-09-02T00:00:00"/>
    <s v="Second Class"/>
    <s v="BW-11110"/>
    <s v="Bart Watters"/>
    <s v="Corporate"/>
    <s v="United States"/>
    <s v="Spokane"/>
    <s v="Washington"/>
    <n v="99207"/>
    <x v="1"/>
    <s v="FUR-CH-10002331"/>
    <x v="0"/>
    <s v="Chairs"/>
    <s v="Hon 4700 Series Mobuis Mid-Back Task Chairs with Adjustable Arms"/>
    <n v="569.56799999999998"/>
    <n v="6"/>
    <n v="0"/>
    <n v="136.69999999999999"/>
    <n v="2"/>
    <x v="43"/>
    <n v="3"/>
    <x v="43"/>
  </r>
  <r>
    <n v="6407"/>
    <s v="CA-2018-154074"/>
    <d v="2018-08-31T00:00:00"/>
    <d v="2018-09-02T00:00:00"/>
    <s v="Second Class"/>
    <s v="BW-11110"/>
    <s v="Bart Watters"/>
    <s v="Corporate"/>
    <s v="United States"/>
    <s v="Spokane"/>
    <s v="Washington"/>
    <n v="99207"/>
    <x v="1"/>
    <s v="OFF-ST-10002370"/>
    <x v="1"/>
    <s v="Storage"/>
    <s v="Sortfiler Multipurpose Personal File Organizer, Black"/>
    <n v="149.72999999999999"/>
    <n v="6"/>
    <n v="0"/>
    <n v="31.44"/>
    <n v="2"/>
    <x v="43"/>
    <n v="3"/>
    <x v="43"/>
  </r>
  <r>
    <n v="6408"/>
    <s v="CA-2018-161774"/>
    <d v="2018-05-14T00:00:00"/>
    <d v="2018-05-15T00:00:00"/>
    <s v="First Class"/>
    <s v="GT-14710"/>
    <s v="Greg Tran"/>
    <s v="Consumer"/>
    <s v="United States"/>
    <s v="Houston"/>
    <s v="Texas"/>
    <n v="77041"/>
    <x v="2"/>
    <s v="FUR-CH-10003981"/>
    <x v="0"/>
    <s v="Chairs"/>
    <s v="Global Commerce Series Low-Back Swivel/Tilt Chairs"/>
    <n v="899.43"/>
    <n v="8"/>
    <n v="0"/>
    <n v="161.9"/>
    <n v="5"/>
    <x v="24"/>
    <n v="2"/>
    <x v="24"/>
  </r>
  <r>
    <n v="6409"/>
    <s v="CA-2018-161774"/>
    <d v="2018-05-14T00:00:00"/>
    <d v="2018-05-15T00:00:00"/>
    <s v="First Class"/>
    <s v="GT-14710"/>
    <s v="Greg Tran"/>
    <s v="Consumer"/>
    <s v="United States"/>
    <s v="Houston"/>
    <s v="Texas"/>
    <n v="77041"/>
    <x v="2"/>
    <s v="OFF-AR-10001446"/>
    <x v="1"/>
    <s v="Art"/>
    <s v="Newell 309"/>
    <n v="46.2"/>
    <n v="7"/>
    <n v="0"/>
    <n v="8.7799999999999994"/>
    <n v="5"/>
    <x v="24"/>
    <n v="2"/>
    <x v="24"/>
  </r>
  <r>
    <n v="6410"/>
    <s v="CA-2018-161774"/>
    <d v="2018-05-14T00:00:00"/>
    <d v="2018-05-15T00:00:00"/>
    <s v="First Class"/>
    <s v="GT-14710"/>
    <s v="Greg Tran"/>
    <s v="Consumer"/>
    <s v="United States"/>
    <s v="Houston"/>
    <s v="Texas"/>
    <n v="77041"/>
    <x v="2"/>
    <s v="OFF-PA-10000300"/>
    <x v="1"/>
    <s v="Paper"/>
    <s v="Xerox 1936"/>
    <n v="47.951999999999998"/>
    <n v="9"/>
    <n v="0.3"/>
    <n v="-6.23"/>
    <n v="5"/>
    <x v="24"/>
    <n v="2"/>
    <x v="24"/>
  </r>
  <r>
    <n v="6411"/>
    <s v="CA-2018-161774"/>
    <d v="2018-05-14T00:00:00"/>
    <d v="2018-05-15T00:00:00"/>
    <s v="First Class"/>
    <s v="GT-14710"/>
    <s v="Greg Tran"/>
    <s v="Consumer"/>
    <s v="United States"/>
    <s v="Houston"/>
    <s v="Texas"/>
    <n v="77041"/>
    <x v="2"/>
    <s v="TEC-PH-10004071"/>
    <x v="2"/>
    <s v="Phones"/>
    <s v="PayAnywhere Card Reader"/>
    <n v="7.992"/>
    <n v="4"/>
    <n v="0.2"/>
    <n v="1.6"/>
    <n v="5"/>
    <x v="24"/>
    <n v="2"/>
    <x v="24"/>
  </r>
  <r>
    <n v="6412"/>
    <s v="CA-2018-161774"/>
    <d v="2018-05-14T00:00:00"/>
    <d v="2018-05-15T00:00:00"/>
    <s v="First Class"/>
    <s v="GT-14710"/>
    <s v="Greg Tran"/>
    <s v="Consumer"/>
    <s v="United States"/>
    <s v="Houston"/>
    <s v="Texas"/>
    <n v="77041"/>
    <x v="2"/>
    <s v="OFF-PA-10003134"/>
    <x v="1"/>
    <s v="Paper"/>
    <s v="Xerox 1937"/>
    <n v="76.864000000000004"/>
    <n v="7"/>
    <n v="0.1"/>
    <n v="3.84"/>
    <n v="5"/>
    <x v="24"/>
    <n v="2"/>
    <x v="24"/>
  </r>
  <r>
    <n v="6413"/>
    <s v="CA-2018-151211"/>
    <d v="2018-08-17T00:00:00"/>
    <d v="2018-08-23T00:00:00"/>
    <s v="Standard Class"/>
    <s v="AH-10120"/>
    <s v="Adrian Hane"/>
    <s v="Home Office"/>
    <s v="United States"/>
    <s v="Louisville"/>
    <s v="Kentucky"/>
    <n v="40214"/>
    <x v="0"/>
    <s v="OFF-BI-10002735"/>
    <x v="1"/>
    <s v="Binders"/>
    <s v="GBC Prestige Therm-A-Bind Covers"/>
    <n v="102.93"/>
    <n v="8"/>
    <n v="0"/>
    <n v="33.97"/>
    <n v="2"/>
    <x v="43"/>
    <n v="3"/>
    <x v="43"/>
  </r>
  <r>
    <n v="6414"/>
    <s v="CA-2018-151211"/>
    <d v="2018-08-17T00:00:00"/>
    <d v="2018-08-23T00:00:00"/>
    <s v="Standard Class"/>
    <s v="AH-10120"/>
    <s v="Adrian Hane"/>
    <s v="Home Office"/>
    <s v="United States"/>
    <s v="Louisville"/>
    <s v="Kentucky"/>
    <n v="40214"/>
    <x v="0"/>
    <s v="TEC-AC-10004510"/>
    <x v="2"/>
    <s v="Accessories"/>
    <s v="Logitech Desktop MK120 Mouse and keyboard Combo"/>
    <n v="98.16"/>
    <n v="8"/>
    <n v="0.3"/>
    <n v="-15.71"/>
    <n v="2"/>
    <x v="43"/>
    <n v="3"/>
    <x v="43"/>
  </r>
  <r>
    <n v="6415"/>
    <s v="CA-2018-142671"/>
    <d v="2018-11-10T00:00:00"/>
    <d v="2018-11-14T00:00:00"/>
    <s v="Second Class"/>
    <s v="DR-12940"/>
    <s v="Daniel Raglin"/>
    <s v="Home Office"/>
    <s v="United States"/>
    <s v="Hollywood"/>
    <s v="Florida"/>
    <n v="33021"/>
    <x v="0"/>
    <s v="OFF-BI-10004099"/>
    <x v="1"/>
    <s v="Binders"/>
    <s v="GBC VeloBinder Strips"/>
    <n v="11.52"/>
    <n v="6"/>
    <n v="0.1"/>
    <n v="2.0699999999999998"/>
    <n v="1"/>
    <x v="23"/>
    <n v="4"/>
    <x v="23"/>
  </r>
  <r>
    <n v="6416"/>
    <s v="CA-2018-144750"/>
    <d v="2018-08-21T00:00:00"/>
    <d v="2018-08-21T00:00:00"/>
    <s v="Same Day"/>
    <s v="DL-13495"/>
    <s v="Dionis Lloyd"/>
    <s v="Corporate"/>
    <s v="United States"/>
    <s v="Chandler"/>
    <s v="Arizona"/>
    <n v="85224"/>
    <x v="1"/>
    <s v="OFF-PA-10003395"/>
    <x v="1"/>
    <s v="Paper"/>
    <s v="Xerox 1941"/>
    <n v="83.88"/>
    <n v="3"/>
    <n v="0.2"/>
    <n v="22.65"/>
    <n v="1"/>
    <x v="43"/>
    <n v="3"/>
    <x v="43"/>
  </r>
  <r>
    <n v="6417"/>
    <s v="CA-2017-111976"/>
    <d v="2017-03-08T00:00:00"/>
    <d v="2017-03-12T00:00:00"/>
    <s v="Standard Class"/>
    <s v="BD-11620"/>
    <s v="Brian DeCherney"/>
    <s v="Consumer"/>
    <s v="United States"/>
    <s v="Philadelphia"/>
    <s v="Pennsylvania"/>
    <n v="19120"/>
    <x v="3"/>
    <s v="TEC-PH-10002890"/>
    <x v="2"/>
    <s v="Phones"/>
    <s v="AT&amp;T 17929 Lendline Telephone"/>
    <n v="108.57599999999999"/>
    <n v="8"/>
    <n v="0.2"/>
    <n v="14.11"/>
    <n v="2"/>
    <x v="17"/>
    <n v="1"/>
    <x v="17"/>
  </r>
  <r>
    <n v="6418"/>
    <s v="CA-2017-111976"/>
    <d v="2017-03-08T00:00:00"/>
    <d v="2017-03-12T00:00:00"/>
    <s v="Standard Class"/>
    <s v="BD-11620"/>
    <s v="Brian DeCherney"/>
    <s v="Consumer"/>
    <s v="United States"/>
    <s v="Philadelphia"/>
    <s v="Pennsylvania"/>
    <n v="19120"/>
    <x v="3"/>
    <s v="OFF-FA-10004968"/>
    <x v="1"/>
    <s v="Fasteners"/>
    <s v="Rubber Band Ball"/>
    <n v="5.984"/>
    <n v="8"/>
    <n v="0.2"/>
    <n v="0.6"/>
    <n v="2"/>
    <x v="17"/>
    <n v="1"/>
    <x v="17"/>
  </r>
  <r>
    <n v="6419"/>
    <s v="CA-2017-140130"/>
    <d v="2017-10-31T00:00:00"/>
    <d v="2017-11-05T00:00:00"/>
    <s v="Standard Class"/>
    <s v="HW-14935"/>
    <s v="Helen Wasserman"/>
    <s v="Corporate"/>
    <s v="United States"/>
    <s v="Tulsa"/>
    <s v="Oklahoma"/>
    <n v="74133"/>
    <x v="2"/>
    <s v="OFF-SU-10001218"/>
    <x v="1"/>
    <s v="Supplies"/>
    <s v="Fiskars Softgrip Scissors"/>
    <n v="21.96"/>
    <n v="2"/>
    <n v="0.3"/>
    <n v="-3.07"/>
    <n v="4"/>
    <x v="32"/>
    <n v="4"/>
    <x v="32"/>
  </r>
  <r>
    <n v="6420"/>
    <s v="CA-2017-140130"/>
    <d v="2017-10-31T00:00:00"/>
    <d v="2017-11-05T00:00:00"/>
    <s v="Standard Class"/>
    <s v="HW-14935"/>
    <s v="Helen Wasserman"/>
    <s v="Corporate"/>
    <s v="United States"/>
    <s v="Tulsa"/>
    <s v="Oklahoma"/>
    <n v="74133"/>
    <x v="2"/>
    <s v="FUR-CH-10002084"/>
    <x v="0"/>
    <s v="Chairs"/>
    <s v="Hon Mobius Operator's Chair"/>
    <n v="368.97"/>
    <n v="10"/>
    <n v="0.2"/>
    <n v="88.55"/>
    <n v="4"/>
    <x v="32"/>
    <n v="4"/>
    <x v="32"/>
  </r>
  <r>
    <n v="6421"/>
    <s v="CA-2017-140130"/>
    <d v="2017-10-31T00:00:00"/>
    <d v="2017-11-05T00:00:00"/>
    <s v="Standard Class"/>
    <s v="HW-14935"/>
    <s v="Helen Wasserman"/>
    <s v="Corporate"/>
    <s v="United States"/>
    <s v="Tulsa"/>
    <s v="Oklahoma"/>
    <n v="74133"/>
    <x v="2"/>
    <s v="OFF-AR-10004269"/>
    <x v="1"/>
    <s v="Art"/>
    <s v="Newell 31"/>
    <n v="12.39"/>
    <n v="8"/>
    <n v="0"/>
    <n v="0.99"/>
    <n v="4"/>
    <x v="32"/>
    <n v="4"/>
    <x v="32"/>
  </r>
  <r>
    <n v="6422"/>
    <s v="CA-2017-140130"/>
    <d v="2017-10-31T00:00:00"/>
    <d v="2017-11-05T00:00:00"/>
    <s v="Standard Class"/>
    <s v="HW-14935"/>
    <s v="Helen Wasserman"/>
    <s v="Corporate"/>
    <s v="United States"/>
    <s v="Tulsa"/>
    <s v="Oklahoma"/>
    <n v="74133"/>
    <x v="2"/>
    <s v="OFF-ST-10001128"/>
    <x v="1"/>
    <s v="Storage"/>
    <s v="Carina Mini System Audio Rack, Model AR050B"/>
    <n v="332.94"/>
    <n v="6"/>
    <n v="0.3"/>
    <n v="-76.58"/>
    <n v="4"/>
    <x v="32"/>
    <n v="4"/>
    <x v="32"/>
  </r>
  <r>
    <n v="6423"/>
    <s v="CA-2015-159121"/>
    <d v="2015-07-26T00:00:00"/>
    <d v="2015-08-01T00:00:00"/>
    <s v="Standard Class"/>
    <s v="JO-15145"/>
    <s v="Jack O'Briant"/>
    <s v="Corporate"/>
    <s v="United States"/>
    <s v="Draper"/>
    <s v="Utah"/>
    <n v="84020"/>
    <x v="1"/>
    <s v="TEC-AC-10002006"/>
    <x v="2"/>
    <s v="Accessories"/>
    <s v="Memorex Micro Travel Drive 16 GB"/>
    <n v="111.93"/>
    <n v="7"/>
    <n v="0.1"/>
    <n v="6.72"/>
    <n v="1"/>
    <x v="39"/>
    <n v="3"/>
    <x v="39"/>
  </r>
  <r>
    <n v="6424"/>
    <s v="CA-2016-149650"/>
    <d v="2016-10-24T00:00:00"/>
    <d v="2016-10-27T00:00:00"/>
    <s v="First Class"/>
    <s v="RD-19660"/>
    <s v="Robert Dilbeck"/>
    <s v="Home Office"/>
    <s v="United States"/>
    <s v="Oakland"/>
    <s v="California"/>
    <n v="94601"/>
    <x v="1"/>
    <s v="FUR-CH-10003956"/>
    <x v="0"/>
    <s v="Chairs"/>
    <s v="Novimex High-Tech Fabric Mesh Task Chair"/>
    <n v="454.27199999999999"/>
    <n v="10"/>
    <n v="0"/>
    <n v="109.03"/>
    <n v="1"/>
    <x v="2"/>
    <n v="4"/>
    <x v="2"/>
  </r>
  <r>
    <n v="6425"/>
    <s v="CA-2018-115777"/>
    <d v="2018-08-19T00:00:00"/>
    <d v="2018-08-24T00:00:00"/>
    <s v="Standard Class"/>
    <s v="DO-13645"/>
    <s v="Doug O'Connell"/>
    <s v="Consumer"/>
    <s v="United States"/>
    <s v="Lawrence"/>
    <s v="Massachusetts"/>
    <n v="1841"/>
    <x v="3"/>
    <s v="OFF-PA-10000552"/>
    <x v="1"/>
    <s v="Paper"/>
    <s v="Xerox 200"/>
    <n v="19.440000000000001"/>
    <n v="4"/>
    <n v="0.1"/>
    <n v="3.3"/>
    <n v="1"/>
    <x v="43"/>
    <n v="3"/>
    <x v="43"/>
  </r>
  <r>
    <n v="6426"/>
    <s v="CA-2017-143714"/>
    <d v="2017-05-23T00:00:00"/>
    <d v="2017-05-27T00:00:00"/>
    <s v="Standard Class"/>
    <s v="CC-12370"/>
    <s v="Christopher Conant"/>
    <s v="Consumer"/>
    <s v="United States"/>
    <s v="Philadelphia"/>
    <s v="Pennsylvania"/>
    <n v="19120"/>
    <x v="3"/>
    <s v="TEC-CO-10004722"/>
    <x v="2"/>
    <s v="Copiers"/>
    <s v="Canon imageCLASS 2200 Advanced Copier"/>
    <n v="8399.9760000000006"/>
    <n v="5"/>
    <n v="0.1"/>
    <n v="2267.9899999999998"/>
    <n v="4"/>
    <x v="35"/>
    <n v="2"/>
    <x v="35"/>
  </r>
  <r>
    <n v="6427"/>
    <s v="CA-2017-143714"/>
    <d v="2017-05-23T00:00:00"/>
    <d v="2017-05-27T00:00:00"/>
    <s v="Standard Class"/>
    <s v="CC-12370"/>
    <s v="Christopher Conant"/>
    <s v="Consumer"/>
    <s v="United States"/>
    <s v="Philadelphia"/>
    <s v="Pennsylvania"/>
    <n v="19120"/>
    <x v="3"/>
    <s v="OFF-BI-10004308"/>
    <x v="1"/>
    <s v="Binders"/>
    <s v="Avery Legal 4-Ring Binder"/>
    <n v="6.2939999999999996"/>
    <n v="1"/>
    <n v="0.1"/>
    <n v="1.95"/>
    <n v="4"/>
    <x v="35"/>
    <n v="2"/>
    <x v="35"/>
  </r>
  <r>
    <n v="6428"/>
    <s v="CA-2017-143714"/>
    <d v="2017-05-23T00:00:00"/>
    <d v="2017-05-27T00:00:00"/>
    <s v="Standard Class"/>
    <s v="CC-12370"/>
    <s v="Christopher Conant"/>
    <s v="Consumer"/>
    <s v="United States"/>
    <s v="Philadelphia"/>
    <s v="Pennsylvania"/>
    <n v="19120"/>
    <x v="3"/>
    <s v="OFF-PA-10000029"/>
    <x v="1"/>
    <s v="Paper"/>
    <s v="Xerox 224"/>
    <n v="10.368"/>
    <n v="7"/>
    <n v="0"/>
    <n v="2.2799999999999998"/>
    <n v="4"/>
    <x v="35"/>
    <n v="2"/>
    <x v="35"/>
  </r>
  <r>
    <n v="6429"/>
    <s v="CA-2017-143714"/>
    <d v="2017-05-23T00:00:00"/>
    <d v="2017-05-27T00:00:00"/>
    <s v="Standard Class"/>
    <s v="CC-12370"/>
    <s v="Christopher Conant"/>
    <s v="Consumer"/>
    <s v="United States"/>
    <s v="Philadelphia"/>
    <s v="Pennsylvania"/>
    <n v="19120"/>
    <x v="3"/>
    <s v="TEC-PH-10004080"/>
    <x v="2"/>
    <s v="Phones"/>
    <s v="Avaya 5410 Digital phone"/>
    <n v="122.38200000000001"/>
    <n v="7"/>
    <n v="0.1"/>
    <n v="11.01"/>
    <n v="4"/>
    <x v="35"/>
    <n v="2"/>
    <x v="35"/>
  </r>
  <r>
    <n v="6430"/>
    <s v="CA-2015-165764"/>
    <d v="2015-11-03T00:00:00"/>
    <d v="2015-11-07T00:00:00"/>
    <s v="Standard Class"/>
    <s v="SH-20395"/>
    <s v="Shahid Hopkins"/>
    <s v="Consumer"/>
    <s v="United States"/>
    <s v="Jacksonville"/>
    <s v="North Carolina"/>
    <n v="28540"/>
    <x v="0"/>
    <s v="OFF-ST-10001558"/>
    <x v="1"/>
    <s v="Storage"/>
    <s v="Acco Perma 4000 Stacking Storage Drawers"/>
    <n v="25.984000000000002"/>
    <n v="10"/>
    <n v="0.3"/>
    <n v="-5.72"/>
    <n v="4"/>
    <x v="7"/>
    <n v="4"/>
    <x v="7"/>
  </r>
  <r>
    <n v="6431"/>
    <s v="CA-2015-165764"/>
    <d v="2015-11-03T00:00:00"/>
    <d v="2015-11-07T00:00:00"/>
    <s v="Standard Class"/>
    <s v="SH-20395"/>
    <s v="Shahid Hopkins"/>
    <s v="Consumer"/>
    <s v="United States"/>
    <s v="Jacksonville"/>
    <s v="North Carolina"/>
    <n v="28540"/>
    <x v="0"/>
    <s v="FUR-TA-10001768"/>
    <x v="0"/>
    <s v="Tables"/>
    <s v="Hon Racetrack Conference Tables"/>
    <n v="945.03599999999994"/>
    <n v="4"/>
    <n v="0.1"/>
    <n v="47.25"/>
    <n v="4"/>
    <x v="7"/>
    <n v="4"/>
    <x v="7"/>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n v="14.301"/>
    <n v="6"/>
    <n v="0.3"/>
    <n v="-5.01"/>
    <n v="4"/>
    <x v="7"/>
    <n v="4"/>
    <x v="7"/>
  </r>
  <r>
    <n v="6433"/>
    <s v="CA-2015-165764"/>
    <d v="2015-11-03T00:00:00"/>
    <d v="2015-11-07T00:00:00"/>
    <s v="Standard Class"/>
    <s v="SH-20395"/>
    <s v="Shahid Hopkins"/>
    <s v="Consumer"/>
    <s v="United States"/>
    <s v="Jacksonville"/>
    <s v="North Carolina"/>
    <n v="28540"/>
    <x v="0"/>
    <s v="FUR-FU-10001468"/>
    <x v="0"/>
    <s v="Furnishings"/>
    <s v="Tenex Antistatic Computer Chair Mats"/>
    <n v="410.35199999999998"/>
    <n v="4"/>
    <n v="0"/>
    <n v="65.66"/>
    <n v="4"/>
    <x v="7"/>
    <n v="4"/>
    <x v="7"/>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n v="1"/>
    <n v="0.1"/>
    <n v="1.65"/>
    <n v="2"/>
    <x v="29"/>
    <n v="1"/>
    <x v="29"/>
  </r>
  <r>
    <n v="6435"/>
    <s v="CA-2016-121405"/>
    <d v="2016-03-30T00:00:00"/>
    <d v="2016-04-04T00:00:00"/>
    <s v="Standard Class"/>
    <s v="FC-14335"/>
    <s v="Fred Chung"/>
    <s v="Corporate"/>
    <s v="United States"/>
    <s v="Chicago"/>
    <s v="Illinois"/>
    <n v="60610"/>
    <x v="2"/>
    <s v="TEC-PH-10002890"/>
    <x v="2"/>
    <s v="Phones"/>
    <s v="AT&amp;T 17929 Lendline Telephone"/>
    <n v="180.96"/>
    <n v="3"/>
    <n v="0.3"/>
    <n v="-18.100000000000001"/>
    <n v="2"/>
    <x v="29"/>
    <n v="1"/>
    <x v="29"/>
  </r>
  <r>
    <n v="6436"/>
    <s v="US-2018-116897"/>
    <d v="2018-05-27T00:00:00"/>
    <d v="2018-05-29T00:00:00"/>
    <s v="First Class"/>
    <s v="JG-15160"/>
    <s v="James Galang"/>
    <s v="Consumer"/>
    <s v="United States"/>
    <s v="Pocatello"/>
    <s v="Idaho"/>
    <n v="83201"/>
    <x v="1"/>
    <s v="FUR-FU-10004963"/>
    <x v="0"/>
    <s v="Furnishings"/>
    <s v="Eldon 400 Class Desk Accessories, Black Carbon"/>
    <n v="35"/>
    <n v="9"/>
    <n v="0.1"/>
    <n v="8.0500000000000007"/>
    <n v="3"/>
    <x v="24"/>
    <n v="2"/>
    <x v="24"/>
  </r>
  <r>
    <n v="6437"/>
    <s v="US-2018-116897"/>
    <d v="2018-05-27T00:00:00"/>
    <d v="2018-05-29T00:00:00"/>
    <s v="First Class"/>
    <s v="JG-15160"/>
    <s v="James Galang"/>
    <s v="Consumer"/>
    <s v="United States"/>
    <s v="Pocatello"/>
    <s v="Idaho"/>
    <n v="83201"/>
    <x v="1"/>
    <s v="OFF-ST-10000025"/>
    <x v="1"/>
    <s v="Storage"/>
    <s v="Fellowes Stor/Drawer Steel Plus Storage Drawers"/>
    <n v="477.15"/>
    <n v="4"/>
    <n v="0.2"/>
    <n v="57.26"/>
    <n v="3"/>
    <x v="24"/>
    <n v="2"/>
    <x v="24"/>
  </r>
  <r>
    <n v="6438"/>
    <s v="US-2018-116897"/>
    <d v="2018-05-27T00:00:00"/>
    <d v="2018-05-29T00:00:00"/>
    <s v="First Class"/>
    <s v="JG-15160"/>
    <s v="James Galang"/>
    <s v="Consumer"/>
    <s v="United States"/>
    <s v="Pocatello"/>
    <s v="Idaho"/>
    <n v="83201"/>
    <x v="1"/>
    <s v="TEC-PH-10004389"/>
    <x v="2"/>
    <s v="Phones"/>
    <s v="Nokia Lumia 925"/>
    <n v="302.37599999999998"/>
    <n v="1"/>
    <n v="0.1"/>
    <n v="60.48"/>
    <n v="3"/>
    <x v="24"/>
    <n v="2"/>
    <x v="24"/>
  </r>
  <r>
    <n v="6439"/>
    <s v="US-2018-113992"/>
    <d v="2018-12-14T00:00:00"/>
    <d v="2018-12-19T00:00:00"/>
    <s v="Standard Class"/>
    <s v="LC-16885"/>
    <s v="Lena Creighton"/>
    <s v="Consumer"/>
    <s v="United States"/>
    <s v="Plano"/>
    <s v="Texas"/>
    <n v="75023"/>
    <x v="2"/>
    <s v="FUR-TA-10000577"/>
    <x v="0"/>
    <s v="Tables"/>
    <s v="Bretford CR4500 Series Slim Rectangular Table"/>
    <n v="974.98800000000006"/>
    <n v="7"/>
    <n v="0.3"/>
    <n v="-136.5"/>
    <n v="1"/>
    <x v="22"/>
    <n v="4"/>
    <x v="22"/>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n v="589.41"/>
    <n v="7"/>
    <n v="0"/>
    <n v="135.56"/>
    <n v="1"/>
    <x v="18"/>
    <n v="4"/>
    <x v="18"/>
  </r>
  <r>
    <n v="6441"/>
    <s v="CA-2017-101161"/>
    <d v="2017-10-13T00:00:00"/>
    <d v="2017-10-20T00:00:00"/>
    <s v="Standard Class"/>
    <s v="BW-11110"/>
    <s v="Bart Watters"/>
    <s v="Corporate"/>
    <s v="United States"/>
    <s v="New York City"/>
    <s v="New York"/>
    <n v="10024"/>
    <x v="3"/>
    <s v="OFF-AR-10001860"/>
    <x v="1"/>
    <s v="Art"/>
    <s v="BIC Liqua Brite Liner"/>
    <n v="34.700000000000003"/>
    <n v="1"/>
    <n v="0.2"/>
    <n v="11.45"/>
    <n v="5"/>
    <x v="32"/>
    <n v="4"/>
    <x v="32"/>
  </r>
  <r>
    <n v="6442"/>
    <s v="CA-2017-101161"/>
    <d v="2017-10-13T00:00:00"/>
    <d v="2017-10-20T00:00:00"/>
    <s v="Standard Class"/>
    <s v="BW-11110"/>
    <s v="Bart Watters"/>
    <s v="Corporate"/>
    <s v="United States"/>
    <s v="New York City"/>
    <s v="New York"/>
    <n v="10024"/>
    <x v="3"/>
    <s v="OFF-ST-10003123"/>
    <x v="1"/>
    <s v="Storage"/>
    <s v="Fellowes Bases and Tops For Staxonsteel/High-Stak Systems"/>
    <n v="99.87"/>
    <n v="1"/>
    <n v="0"/>
    <n v="29.96"/>
    <n v="5"/>
    <x v="32"/>
    <n v="4"/>
    <x v="32"/>
  </r>
  <r>
    <n v="6443"/>
    <s v="CA-2017-101161"/>
    <d v="2017-10-13T00:00:00"/>
    <d v="2017-10-20T00:00:00"/>
    <s v="Standard Class"/>
    <s v="BW-11110"/>
    <s v="Bart Watters"/>
    <s v="Corporate"/>
    <s v="United States"/>
    <s v="New York City"/>
    <s v="New York"/>
    <n v="10024"/>
    <x v="3"/>
    <s v="OFF-PA-10001295"/>
    <x v="1"/>
    <s v="Paper"/>
    <s v="Computer Printout Paper with Letter-Trim Perforations"/>
    <n v="37.94"/>
    <n v="8"/>
    <n v="0.2"/>
    <n v="11.76"/>
    <n v="5"/>
    <x v="32"/>
    <n v="4"/>
    <x v="32"/>
  </r>
  <r>
    <n v="6444"/>
    <s v="CA-2017-101161"/>
    <d v="2017-10-13T00:00:00"/>
    <d v="2017-10-20T00:00:00"/>
    <s v="Standard Class"/>
    <s v="BW-11110"/>
    <s v="Bart Watters"/>
    <s v="Corporate"/>
    <s v="United States"/>
    <s v="New York City"/>
    <s v="New York"/>
    <n v="10024"/>
    <x v="3"/>
    <s v="OFF-LA-10000407"/>
    <x v="1"/>
    <s v="Labels"/>
    <s v="Avery White Multi-Purpose Labels"/>
    <n v="24.9"/>
    <n v="1"/>
    <n v="0"/>
    <n v="1.25"/>
    <n v="5"/>
    <x v="32"/>
    <n v="4"/>
    <x v="32"/>
  </r>
  <r>
    <n v="6445"/>
    <s v="CA-2017-101161"/>
    <d v="2017-10-13T00:00:00"/>
    <d v="2017-10-20T00:00:00"/>
    <s v="Standard Class"/>
    <s v="BW-11110"/>
    <s v="Bart Watters"/>
    <s v="Corporate"/>
    <s v="United States"/>
    <s v="New York City"/>
    <s v="New York"/>
    <n v="10024"/>
    <x v="3"/>
    <s v="FUR-FU-10003535"/>
    <x v="0"/>
    <s v="Furnishings"/>
    <s v="Howard Miller Distant Time Traveler Alarm Clock"/>
    <n v="82.26"/>
    <n v="4"/>
    <n v="0.3"/>
    <n v="-18.920000000000002"/>
    <n v="5"/>
    <x v="32"/>
    <n v="4"/>
    <x v="32"/>
  </r>
  <r>
    <n v="6446"/>
    <s v="CA-2016-151785"/>
    <d v="2016-03-05T00:00:00"/>
    <d v="2016-03-10T00:00:00"/>
    <s v="Standard Class"/>
    <s v="JJ-15445"/>
    <s v="Jennifer Jackson"/>
    <s v="Consumer"/>
    <s v="United States"/>
    <s v="Chicago"/>
    <s v="Illinois"/>
    <n v="60623"/>
    <x v="2"/>
    <s v="OFF-FA-10000611"/>
    <x v="1"/>
    <s v="Fasteners"/>
    <s v="Binder Clips by OIC"/>
    <n v="7.1040000000000001"/>
    <n v="2"/>
    <n v="0"/>
    <n v="1.07"/>
    <n v="1"/>
    <x v="29"/>
    <n v="1"/>
    <x v="29"/>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n v="103.5"/>
    <n v="9"/>
    <n v="0.1"/>
    <n v="15.53"/>
    <n v="3"/>
    <x v="42"/>
    <n v="1"/>
    <x v="42"/>
  </r>
  <r>
    <n v="6448"/>
    <s v="US-2018-119816"/>
    <d v="2018-03-04T00:00:00"/>
    <d v="2018-03-06T00:00:00"/>
    <s v="Second Class"/>
    <s v="TT-21460"/>
    <s v="Tonja Turnell"/>
    <s v="Home Office"/>
    <s v="United States"/>
    <s v="Houston"/>
    <s v="Texas"/>
    <n v="77095"/>
    <x v="2"/>
    <s v="OFF-LA-10002381"/>
    <x v="1"/>
    <s v="Labels"/>
    <s v="Avery 497"/>
    <n v="2.464"/>
    <n v="5"/>
    <n v="0.2"/>
    <n v="0.49"/>
    <n v="3"/>
    <x v="42"/>
    <n v="1"/>
    <x v="42"/>
  </r>
  <r>
    <n v="6449"/>
    <s v="US-2018-119816"/>
    <d v="2018-03-04T00:00:00"/>
    <d v="2018-03-06T00:00:00"/>
    <s v="Second Class"/>
    <s v="TT-21460"/>
    <s v="Tonja Turnell"/>
    <s v="Home Office"/>
    <s v="United States"/>
    <s v="Houston"/>
    <s v="Texas"/>
    <n v="77095"/>
    <x v="2"/>
    <s v="OFF-ST-10000918"/>
    <x v="1"/>
    <s v="Storage"/>
    <s v="Crate-A-Files"/>
    <n v="8.7200000000000006"/>
    <n v="8"/>
    <n v="0.3"/>
    <n v="-2.0099999999999998"/>
    <n v="3"/>
    <x v="42"/>
    <n v="1"/>
    <x v="42"/>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n v="10.76"/>
    <n v="6"/>
    <n v="0"/>
    <n v="3.34"/>
    <n v="3"/>
    <x v="11"/>
    <n v="3"/>
    <x v="11"/>
  </r>
  <r>
    <n v="6451"/>
    <s v="CA-2016-156510"/>
    <d v="2016-09-25T00:00:00"/>
    <d v="2016-09-29T00:00:00"/>
    <s v="Standard Class"/>
    <s v="EH-13990"/>
    <s v="Erica Hackney"/>
    <s v="Consumer"/>
    <s v="United States"/>
    <s v="Meriden"/>
    <s v="Connecticut"/>
    <n v="6450"/>
    <x v="3"/>
    <s v="OFF-PA-10002222"/>
    <x v="1"/>
    <s v="Paper"/>
    <s v="Xerox Color Copier Paper, 11&quot; x 17&quot;, Ream"/>
    <n v="45.68"/>
    <n v="7"/>
    <n v="0.2"/>
    <n v="14.16"/>
    <n v="3"/>
    <x v="11"/>
    <n v="3"/>
    <x v="11"/>
  </r>
  <r>
    <n v="6452"/>
    <s v="CA-2016-156510"/>
    <d v="2016-09-25T00:00:00"/>
    <d v="2016-09-29T00:00:00"/>
    <s v="Standard Class"/>
    <s v="EH-13990"/>
    <s v="Erica Hackney"/>
    <s v="Consumer"/>
    <s v="United States"/>
    <s v="Meriden"/>
    <s v="Connecticut"/>
    <n v="6450"/>
    <x v="3"/>
    <s v="OFF-AR-10004930"/>
    <x v="1"/>
    <s v="Art"/>
    <s v="Turquoise Lead Holder with Pocket Clip"/>
    <n v="6.7"/>
    <n v="6"/>
    <n v="0.1"/>
    <n v="0.74"/>
    <n v="3"/>
    <x v="11"/>
    <n v="3"/>
    <x v="11"/>
  </r>
  <r>
    <n v="6453"/>
    <s v="US-2016-110261"/>
    <d v="2016-12-19T00:00:00"/>
    <d v="2016-12-23T00:00:00"/>
    <s v="Second Class"/>
    <s v="PR-18880"/>
    <s v="Patrick Ryan"/>
    <s v="Consumer"/>
    <s v="United States"/>
    <s v="Glenview"/>
    <s v="Illinois"/>
    <n v="60025"/>
    <x v="2"/>
    <s v="TEC-PH-10001750"/>
    <x v="2"/>
    <s v="Phones"/>
    <s v="Samsung Rugby III"/>
    <n v="158.376"/>
    <n v="7"/>
    <n v="0.1"/>
    <n v="47.51"/>
    <n v="1"/>
    <x v="14"/>
    <n v="4"/>
    <x v="14"/>
  </r>
  <r>
    <n v="6454"/>
    <s v="CA-2016-125710"/>
    <d v="2016-10-08T00:00:00"/>
    <d v="2016-10-13T00:00:00"/>
    <s v="Standard Class"/>
    <s v="BT-11680"/>
    <s v="Brian Thompson"/>
    <s v="Consumer"/>
    <s v="United States"/>
    <s v="Houston"/>
    <s v="Texas"/>
    <n v="77036"/>
    <x v="2"/>
    <s v="OFF-AR-10000657"/>
    <x v="1"/>
    <s v="Art"/>
    <s v="Binney &amp; Smith inkTank Desk Highlighter, Chisel Tip, Yellow, 12/Box"/>
    <n v="3.44"/>
    <n v="4"/>
    <n v="0"/>
    <n v="1.1399999999999999"/>
    <n v="1"/>
    <x v="2"/>
    <n v="4"/>
    <x v="2"/>
  </r>
  <r>
    <n v="6455"/>
    <s v="CA-2018-161102"/>
    <d v="2018-07-31T00:00:00"/>
    <d v="2018-08-03T00:00:00"/>
    <s v="First Class"/>
    <s v="EC-14050"/>
    <s v="Erin Creighton"/>
    <s v="Consumer"/>
    <s v="United States"/>
    <s v="San Francisco"/>
    <s v="California"/>
    <n v="94110"/>
    <x v="1"/>
    <s v="OFF-ST-10003442"/>
    <x v="1"/>
    <s v="Storage"/>
    <s v="Eldon Portable Mobile Manager"/>
    <n v="56.56"/>
    <n v="4"/>
    <n v="0.3"/>
    <n v="-11.31"/>
    <n v="2"/>
    <x v="10"/>
    <n v="3"/>
    <x v="10"/>
  </r>
  <r>
    <n v="6456"/>
    <s v="CA-2018-161102"/>
    <d v="2018-07-31T00:00:00"/>
    <d v="2018-08-03T00:00:00"/>
    <s v="First Class"/>
    <s v="EC-14050"/>
    <s v="Erin Creighton"/>
    <s v="Consumer"/>
    <s v="United States"/>
    <s v="San Francisco"/>
    <s v="California"/>
    <n v="94110"/>
    <x v="1"/>
    <s v="FUR-FU-10003142"/>
    <x v="0"/>
    <s v="Furnishings"/>
    <s v="Master Big Foot Doorstop, Beige"/>
    <n v="36.96"/>
    <n v="6"/>
    <n v="0.3"/>
    <n v="-8.1300000000000008"/>
    <n v="2"/>
    <x v="10"/>
    <n v="3"/>
    <x v="10"/>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n v="135.99"/>
    <n v="8"/>
    <n v="0.2"/>
    <n v="47.6"/>
    <n v="2"/>
    <x v="9"/>
    <n v="3"/>
    <x v="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n v="15.96"/>
    <n v="9"/>
    <n v="0.3"/>
    <n v="-5.27"/>
    <n v="2"/>
    <x v="9"/>
    <n v="3"/>
    <x v="9"/>
  </r>
  <r>
    <n v="6459"/>
    <s v="US-2018-133361"/>
    <d v="2018-05-14T00:00:00"/>
    <d v="2018-05-17T00:00:00"/>
    <s v="First Class"/>
    <s v="AJ-10780"/>
    <s v="Anthony Jacobs"/>
    <s v="Corporate"/>
    <s v="United States"/>
    <s v="Baltimore"/>
    <s v="Maryland"/>
    <n v="21215"/>
    <x v="3"/>
    <s v="OFF-AR-10001919"/>
    <x v="1"/>
    <s v="Art"/>
    <s v="OIC #2 Pencils, Medium Soft"/>
    <n v="3.76"/>
    <n v="4"/>
    <n v="0.2"/>
    <n v="0.38"/>
    <n v="6"/>
    <x v="24"/>
    <n v="2"/>
    <x v="24"/>
  </r>
  <r>
    <n v="6460"/>
    <s v="US-2018-133361"/>
    <d v="2018-05-14T00:00:00"/>
    <d v="2018-05-17T00:00:00"/>
    <s v="First Class"/>
    <s v="AJ-10780"/>
    <s v="Anthony Jacobs"/>
    <s v="Corporate"/>
    <s v="United States"/>
    <s v="Baltimore"/>
    <s v="Maryland"/>
    <n v="21215"/>
    <x v="3"/>
    <s v="OFF-AR-10003045"/>
    <x v="1"/>
    <s v="Art"/>
    <s v="Prang Colored Pencils"/>
    <n v="14.7"/>
    <n v="3"/>
    <n v="0"/>
    <n v="2.21"/>
    <n v="6"/>
    <x v="24"/>
    <n v="2"/>
    <x v="24"/>
  </r>
  <r>
    <n v="6461"/>
    <s v="US-2018-133361"/>
    <d v="2018-05-14T00:00:00"/>
    <d v="2018-05-17T00:00:00"/>
    <s v="First Class"/>
    <s v="AJ-10780"/>
    <s v="Anthony Jacobs"/>
    <s v="Corporate"/>
    <s v="United States"/>
    <s v="Baltimore"/>
    <s v="Maryland"/>
    <n v="21215"/>
    <x v="3"/>
    <s v="OFF-AR-10003338"/>
    <x v="1"/>
    <s v="Art"/>
    <s v="Eberhard Faber 3 1/2&quot; Golf Pencils"/>
    <n v="37.200000000000003"/>
    <n v="10"/>
    <n v="0"/>
    <n v="11.53"/>
    <n v="6"/>
    <x v="24"/>
    <n v="2"/>
    <x v="24"/>
  </r>
  <r>
    <n v="6462"/>
    <s v="US-2018-133361"/>
    <d v="2018-05-14T00:00:00"/>
    <d v="2018-05-17T00:00:00"/>
    <s v="First Class"/>
    <s v="AJ-10780"/>
    <s v="Anthony Jacobs"/>
    <s v="Corporate"/>
    <s v="United States"/>
    <s v="Baltimore"/>
    <s v="Maryland"/>
    <n v="21215"/>
    <x v="3"/>
    <s v="TEC-AC-10003280"/>
    <x v="2"/>
    <s v="Accessories"/>
    <s v="Belkin F8E887 USB Wired Ergonomic Keyboard"/>
    <n v="89.97"/>
    <n v="4"/>
    <n v="0"/>
    <n v="9"/>
    <n v="6"/>
    <x v="24"/>
    <n v="2"/>
    <x v="24"/>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n v="261.95999999999998"/>
    <n v="1"/>
    <n v="0.3"/>
    <n v="-36.67"/>
    <n v="6"/>
    <x v="24"/>
    <n v="2"/>
    <x v="24"/>
  </r>
  <r>
    <n v="6464"/>
    <s v="US-2018-133361"/>
    <d v="2018-05-14T00:00:00"/>
    <d v="2018-05-17T00:00:00"/>
    <s v="First Class"/>
    <s v="AJ-10780"/>
    <s v="Anthony Jacobs"/>
    <s v="Corporate"/>
    <s v="United States"/>
    <s v="Baltimore"/>
    <s v="Maryland"/>
    <n v="21215"/>
    <x v="3"/>
    <s v="OFF-LA-10004544"/>
    <x v="1"/>
    <s v="Labels"/>
    <s v="Avery 505"/>
    <n v="74"/>
    <n v="8"/>
    <n v="0.3"/>
    <n v="-5.18"/>
    <n v="6"/>
    <x v="24"/>
    <n v="2"/>
    <x v="24"/>
  </r>
  <r>
    <n v="6465"/>
    <s v="US-2017-155404"/>
    <d v="2017-09-22T00:00:00"/>
    <d v="2017-09-28T00:00:00"/>
    <s v="Standard Class"/>
    <s v="AS-10630"/>
    <s v="Ann Steele"/>
    <s v="Home Office"/>
    <s v="United States"/>
    <s v="Louisville"/>
    <s v="Kentucky"/>
    <n v="40214"/>
    <x v="0"/>
    <s v="FUR-FU-10004586"/>
    <x v="0"/>
    <s v="Furnishings"/>
    <s v="G.E. Longer-Life Indoor Recessed Floodlight Bulbs"/>
    <n v="13.28"/>
    <n v="10"/>
    <n v="0.3"/>
    <n v="-2.66"/>
    <n v="1"/>
    <x v="21"/>
    <n v="3"/>
    <x v="21"/>
  </r>
  <r>
    <n v="6466"/>
    <s v="CA-2016-114503"/>
    <d v="2016-11-13T00:00:00"/>
    <d v="2016-11-17T00:00:00"/>
    <s v="Standard Class"/>
    <s v="AA-10375"/>
    <s v="Allen Armold"/>
    <s v="Consumer"/>
    <s v="United States"/>
    <s v="Lebanon"/>
    <s v="Tennessee"/>
    <n v="37087"/>
    <x v="0"/>
    <s v="OFF-ST-10003572"/>
    <x v="1"/>
    <s v="Storage"/>
    <s v="Portfile Personal File Boxes"/>
    <n v="84.96"/>
    <n v="1"/>
    <n v="0.1"/>
    <n v="13.59"/>
    <n v="1"/>
    <x v="6"/>
    <n v="4"/>
    <x v="6"/>
  </r>
  <r>
    <n v="6467"/>
    <s v="CA-2018-153080"/>
    <d v="2018-05-22T00:00:00"/>
    <d v="2018-05-25T00:00:00"/>
    <s v="Second Class"/>
    <s v="EH-13945"/>
    <s v="Eric Hoffmann"/>
    <s v="Consumer"/>
    <s v="United States"/>
    <s v="Los Angeles"/>
    <s v="California"/>
    <n v="90008"/>
    <x v="1"/>
    <s v="TEC-AC-10002331"/>
    <x v="2"/>
    <s v="Accessories"/>
    <s v="Maxell 74 Minute CDR, 10/Pack"/>
    <n v="68.459999999999994"/>
    <n v="8"/>
    <n v="0"/>
    <n v="19.170000000000002"/>
    <n v="1"/>
    <x v="24"/>
    <n v="2"/>
    <x v="24"/>
  </r>
  <r>
    <n v="6468"/>
    <s v="CA-2017-163804"/>
    <d v="2017-12-02T00:00:00"/>
    <d v="2017-12-08T00:00:00"/>
    <s v="Standard Class"/>
    <s v="DB-13270"/>
    <s v="Deborah Brumfield"/>
    <s v="Home Office"/>
    <s v="United States"/>
    <s v="Providence"/>
    <s v="Rhode Island"/>
    <n v="2908"/>
    <x v="3"/>
    <s v="OFF-ST-10000142"/>
    <x v="1"/>
    <s v="Storage"/>
    <s v="Deluxe Rollaway Locking File with Drawer"/>
    <n v="2079.4"/>
    <n v="8"/>
    <n v="0.2"/>
    <n v="187.15"/>
    <n v="3"/>
    <x v="5"/>
    <n v="4"/>
    <x v="5"/>
  </r>
  <r>
    <n v="6469"/>
    <s v="CA-2017-163804"/>
    <d v="2017-12-02T00:00:00"/>
    <d v="2017-12-08T00:00:00"/>
    <s v="Standard Class"/>
    <s v="DB-13270"/>
    <s v="Deborah Brumfield"/>
    <s v="Home Office"/>
    <s v="United States"/>
    <s v="Providence"/>
    <s v="Rhode Island"/>
    <n v="2908"/>
    <x v="3"/>
    <s v="TEC-PH-10000441"/>
    <x v="2"/>
    <s v="Phones"/>
    <s v="VTech DS6151"/>
    <n v="629.95000000000005"/>
    <n v="8"/>
    <n v="0.2"/>
    <n v="75.59"/>
    <n v="3"/>
    <x v="5"/>
    <n v="4"/>
    <x v="5"/>
  </r>
  <r>
    <n v="6470"/>
    <s v="CA-2017-163804"/>
    <d v="2017-12-02T00:00:00"/>
    <d v="2017-12-08T00:00:00"/>
    <s v="Standard Class"/>
    <s v="DB-13270"/>
    <s v="Deborah Brumfield"/>
    <s v="Home Office"/>
    <s v="United States"/>
    <s v="Providence"/>
    <s v="Rhode Island"/>
    <n v="2908"/>
    <x v="3"/>
    <s v="FUR-FU-10004864"/>
    <x v="0"/>
    <s v="Furnishings"/>
    <s v="Eldon 500 Class Desk Accessories"/>
    <n v="72.42"/>
    <n v="7"/>
    <n v="0"/>
    <n v="12.31"/>
    <n v="3"/>
    <x v="5"/>
    <n v="4"/>
    <x v="5"/>
  </r>
  <r>
    <n v="6471"/>
    <s v="CA-2016-108532"/>
    <d v="2016-08-29T00:00:00"/>
    <d v="2016-09-02T00:00:00"/>
    <s v="Standard Class"/>
    <s v="CC-12100"/>
    <s v="Chad Cunningham"/>
    <s v="Home Office"/>
    <s v="United States"/>
    <s v="Detroit"/>
    <s v="Michigan"/>
    <n v="48234"/>
    <x v="2"/>
    <s v="TEC-PH-10001750"/>
    <x v="2"/>
    <s v="Phones"/>
    <s v="Samsung Rugby III"/>
    <n v="131.97999999999999"/>
    <n v="6"/>
    <n v="0.3"/>
    <n v="-9.24"/>
    <n v="2"/>
    <x v="37"/>
    <n v="3"/>
    <x v="37"/>
  </r>
  <r>
    <n v="6472"/>
    <s v="CA-2016-108532"/>
    <d v="2016-08-29T00:00:00"/>
    <d v="2016-09-02T00:00:00"/>
    <s v="Standard Class"/>
    <s v="CC-12100"/>
    <s v="Chad Cunningham"/>
    <s v="Home Office"/>
    <s v="United States"/>
    <s v="Detroit"/>
    <s v="Michigan"/>
    <n v="48234"/>
    <x v="2"/>
    <s v="TEC-AC-10004510"/>
    <x v="2"/>
    <s v="Accessories"/>
    <s v="Logitech Desktop MK120 Mouse and keyboard Combo"/>
    <n v="114.52"/>
    <n v="8"/>
    <n v="0"/>
    <n v="22.9"/>
    <n v="2"/>
    <x v="37"/>
    <n v="3"/>
    <x v="37"/>
  </r>
  <r>
    <n v="6473"/>
    <s v="CA-2015-151897"/>
    <d v="2015-06-06T00:00:00"/>
    <d v="2015-06-10T00:00:00"/>
    <s v="Standard Class"/>
    <s v="VT-21700"/>
    <s v="Valerie Takahito"/>
    <s v="Home Office"/>
    <s v="United States"/>
    <s v="Houston"/>
    <s v="Texas"/>
    <n v="77070"/>
    <x v="2"/>
    <s v="OFF-LA-10001074"/>
    <x v="1"/>
    <s v="Labels"/>
    <s v="Round Specialty Laser Printer Labels"/>
    <n v="100.24"/>
    <n v="10"/>
    <n v="0"/>
    <n v="17.04"/>
    <n v="1"/>
    <x v="3"/>
    <n v="2"/>
    <x v="3"/>
  </r>
  <r>
    <n v="6474"/>
    <s v="CA-2017-113292"/>
    <d v="2017-03-18T00:00:00"/>
    <d v="2017-03-20T00:00:00"/>
    <s v="Second Class"/>
    <s v="DB-13060"/>
    <s v="Dave Brooks"/>
    <s v="Consumer"/>
    <s v="United States"/>
    <s v="Columbia"/>
    <s v="Tennessee"/>
    <n v="38401"/>
    <x v="0"/>
    <s v="OFF-AP-10003590"/>
    <x v="1"/>
    <s v="Appliances"/>
    <s v="Hoover WindTunnel Plus Canister Vacuum"/>
    <n v="871.8"/>
    <n v="7"/>
    <n v="0.2"/>
    <n v="217.95"/>
    <n v="1"/>
    <x v="17"/>
    <n v="1"/>
    <x v="17"/>
  </r>
  <r>
    <n v="6475"/>
    <s v="CA-2015-149524"/>
    <d v="2015-01-14T00:00:00"/>
    <d v="2015-01-15T00:00:00"/>
    <s v="First Class"/>
    <s v="BS-11590"/>
    <s v="Brendan Sweed"/>
    <s v="Corporate"/>
    <s v="United States"/>
    <s v="Philadelphia"/>
    <s v="Pennsylvania"/>
    <n v="19140"/>
    <x v="3"/>
    <s v="FUR-BO-10003433"/>
    <x v="0"/>
    <s v="Bookcases"/>
    <s v="Sauder Cornerstone Collection Library"/>
    <n v="61.96"/>
    <n v="10"/>
    <n v="0.3"/>
    <n v="-14.87"/>
    <n v="1"/>
    <x v="46"/>
    <n v="1"/>
    <x v="46"/>
  </r>
  <r>
    <n v="6476"/>
    <s v="CA-2018-140872"/>
    <d v="2018-06-03T00:00:00"/>
    <d v="2018-06-10T00:00:00"/>
    <s v="Standard Class"/>
    <s v="NR-18550"/>
    <s v="Nick Radford"/>
    <s v="Consumer"/>
    <s v="United States"/>
    <s v="Pembroke Pines"/>
    <s v="Florida"/>
    <n v="33024"/>
    <x v="0"/>
    <s v="OFF-BI-10002432"/>
    <x v="1"/>
    <s v="Binders"/>
    <s v="Wilson Jones Standard D-Ring Binders"/>
    <n v="4.5540000000000003"/>
    <n v="4"/>
    <n v="0.2"/>
    <n v="1.05"/>
    <n v="8"/>
    <x v="27"/>
    <n v="2"/>
    <x v="27"/>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n v="5.2"/>
    <n v="1"/>
    <n v="0.2"/>
    <n v="1.61"/>
    <n v="8"/>
    <x v="27"/>
    <n v="2"/>
    <x v="27"/>
  </r>
  <r>
    <n v="6478"/>
    <s v="CA-2018-140872"/>
    <d v="2018-06-03T00:00:00"/>
    <d v="2018-06-10T00:00:00"/>
    <s v="Standard Class"/>
    <s v="NR-18550"/>
    <s v="Nick Radford"/>
    <s v="Consumer"/>
    <s v="United States"/>
    <s v="Pembroke Pines"/>
    <s v="Florida"/>
    <n v="33024"/>
    <x v="0"/>
    <s v="TEC-AC-10003832"/>
    <x v="2"/>
    <s v="Accessories"/>
    <s v="LogitechÂ P710e Mobile Speakerphone"/>
    <n v="205.99199999999999"/>
    <n v="7"/>
    <n v="0.3"/>
    <n v="-59.74"/>
    <n v="8"/>
    <x v="27"/>
    <n v="2"/>
    <x v="27"/>
  </r>
  <r>
    <n v="6479"/>
    <s v="CA-2018-140872"/>
    <d v="2018-06-03T00:00:00"/>
    <d v="2018-06-10T00:00:00"/>
    <s v="Standard Class"/>
    <s v="NR-18550"/>
    <s v="Nick Radford"/>
    <s v="Consumer"/>
    <s v="United States"/>
    <s v="Pembroke Pines"/>
    <s v="Florida"/>
    <n v="33024"/>
    <x v="0"/>
    <s v="OFF-PA-10000809"/>
    <x v="1"/>
    <s v="Paper"/>
    <s v="Xerox 206"/>
    <n v="15.552"/>
    <n v="6"/>
    <n v="0.1"/>
    <n v="4.9800000000000004"/>
    <n v="8"/>
    <x v="27"/>
    <n v="2"/>
    <x v="27"/>
  </r>
  <r>
    <n v="6480"/>
    <s v="CA-2018-140872"/>
    <d v="2018-06-03T00:00:00"/>
    <d v="2018-06-10T00:00:00"/>
    <s v="Standard Class"/>
    <s v="NR-18550"/>
    <s v="Nick Radford"/>
    <s v="Consumer"/>
    <s v="United States"/>
    <s v="Pembroke Pines"/>
    <s v="Florida"/>
    <n v="33024"/>
    <x v="0"/>
    <s v="TEC-PH-10000441"/>
    <x v="2"/>
    <s v="Phones"/>
    <s v="VTech DS6151"/>
    <n v="503.96"/>
    <n v="7"/>
    <n v="0"/>
    <n v="85.67"/>
    <n v="8"/>
    <x v="27"/>
    <n v="2"/>
    <x v="27"/>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n v="24.472000000000001"/>
    <n v="10"/>
    <n v="0"/>
    <n v="5.63"/>
    <n v="8"/>
    <x v="27"/>
    <n v="2"/>
    <x v="27"/>
  </r>
  <r>
    <n v="6482"/>
    <s v="CA-2018-140872"/>
    <d v="2018-06-03T00:00:00"/>
    <d v="2018-06-10T00:00:00"/>
    <s v="Standard Class"/>
    <s v="NR-18550"/>
    <s v="Nick Radford"/>
    <s v="Consumer"/>
    <s v="United States"/>
    <s v="Pembroke Pines"/>
    <s v="Florida"/>
    <n v="33024"/>
    <x v="0"/>
    <s v="FUR-BO-10002824"/>
    <x v="0"/>
    <s v="Bookcases"/>
    <s v="Bush Mission Pointe Library"/>
    <n v="241.56800000000001"/>
    <n v="6"/>
    <n v="0.3"/>
    <n v="-26.57"/>
    <n v="8"/>
    <x v="27"/>
    <n v="2"/>
    <x v="27"/>
  </r>
  <r>
    <n v="6483"/>
    <s v="CA-2018-140872"/>
    <d v="2018-06-03T00:00:00"/>
    <d v="2018-06-10T00:00:00"/>
    <s v="Standard Class"/>
    <s v="NR-18550"/>
    <s v="Nick Radford"/>
    <s v="Consumer"/>
    <s v="United States"/>
    <s v="Pembroke Pines"/>
    <s v="Florida"/>
    <n v="33024"/>
    <x v="0"/>
    <s v="TEC-AC-10002942"/>
    <x v="2"/>
    <s v="Accessories"/>
    <s v="WD My Passport Ultra 1TB Portable External Hard Drive"/>
    <n v="110.4"/>
    <n v="8"/>
    <n v="0.2"/>
    <n v="8.83"/>
    <n v="8"/>
    <x v="27"/>
    <n v="2"/>
    <x v="27"/>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n v="384.76799999999997"/>
    <n v="3"/>
    <n v="0"/>
    <n v="88.5"/>
    <n v="3"/>
    <x v="27"/>
    <n v="2"/>
    <x v="27"/>
  </r>
  <r>
    <n v="6485"/>
    <s v="CA-2018-113908"/>
    <d v="2018-06-03T00:00:00"/>
    <d v="2018-06-09T00:00:00"/>
    <s v="Standard Class"/>
    <s v="KN-16390"/>
    <s v="Katherine Nockton"/>
    <s v="Corporate"/>
    <s v="United States"/>
    <s v="New York City"/>
    <s v="New York"/>
    <n v="10011"/>
    <x v="3"/>
    <s v="TEC-MA-10003173"/>
    <x v="2"/>
    <s v="Machines"/>
    <s v="Hewlett-Packard 300S Scientific Calculator"/>
    <n v="78.66"/>
    <n v="9"/>
    <n v="0"/>
    <n v="17.309999999999999"/>
    <n v="3"/>
    <x v="27"/>
    <n v="2"/>
    <x v="27"/>
  </r>
  <r>
    <n v="6486"/>
    <s v="CA-2018-113908"/>
    <d v="2018-06-03T00:00:00"/>
    <d v="2018-06-09T00:00:00"/>
    <s v="Standard Class"/>
    <s v="KN-16390"/>
    <s v="Katherine Nockton"/>
    <s v="Corporate"/>
    <s v="United States"/>
    <s v="New York City"/>
    <s v="New York"/>
    <n v="10011"/>
    <x v="3"/>
    <s v="OFF-PA-10004156"/>
    <x v="1"/>
    <s v="Paper"/>
    <s v="Xerox 188"/>
    <n v="45.36"/>
    <n v="3"/>
    <n v="0.2"/>
    <n v="14.06"/>
    <n v="3"/>
    <x v="27"/>
    <n v="2"/>
    <x v="27"/>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n v="962.08"/>
    <n v="6"/>
    <n v="0.1"/>
    <n v="269.38"/>
    <n v="3"/>
    <x v="29"/>
    <n v="1"/>
    <x v="29"/>
  </r>
  <r>
    <n v="6488"/>
    <s v="CA-2016-120621"/>
    <d v="2016-03-21T00:00:00"/>
    <d v="2016-03-26T00:00:00"/>
    <s v="Standard Class"/>
    <s v="JW-16075"/>
    <s v="Julia West"/>
    <s v="Consumer"/>
    <s v="United States"/>
    <s v="Jacksonville"/>
    <s v="North Carolina"/>
    <n v="28540"/>
    <x v="0"/>
    <s v="OFF-BI-10000948"/>
    <x v="1"/>
    <s v="Binders"/>
    <s v="GBC Laser Imprintable Binding System Covers, Desert Sand"/>
    <n v="12.843"/>
    <n v="2"/>
    <n v="0.1"/>
    <n v="2.7"/>
    <n v="3"/>
    <x v="29"/>
    <n v="1"/>
    <x v="29"/>
  </r>
  <r>
    <n v="6489"/>
    <s v="CA-2016-120621"/>
    <d v="2016-03-21T00:00:00"/>
    <d v="2016-03-26T00:00:00"/>
    <s v="Standard Class"/>
    <s v="JW-16075"/>
    <s v="Julia West"/>
    <s v="Consumer"/>
    <s v="United States"/>
    <s v="Jacksonville"/>
    <s v="North Carolina"/>
    <n v="28540"/>
    <x v="0"/>
    <s v="OFF-PA-10002254"/>
    <x v="1"/>
    <s v="Paper"/>
    <s v="Xerox 1883"/>
    <n v="295.45600000000002"/>
    <n v="3"/>
    <n v="0.3"/>
    <n v="-59.09"/>
    <n v="3"/>
    <x v="29"/>
    <n v="1"/>
    <x v="29"/>
  </r>
  <r>
    <n v="6490"/>
    <s v="US-2018-148866"/>
    <d v="2018-09-19T00:00:00"/>
    <d v="2018-09-24T00:00:00"/>
    <s v="Standard Class"/>
    <s v="JM-15535"/>
    <s v="Jessica Myrick"/>
    <s v="Consumer"/>
    <s v="United States"/>
    <s v="New York City"/>
    <s v="New York"/>
    <n v="10011"/>
    <x v="3"/>
    <s v="OFF-PA-10004782"/>
    <x v="1"/>
    <s v="Paper"/>
    <s v="Xerox 228"/>
    <n v="32.4"/>
    <n v="9"/>
    <n v="0"/>
    <n v="6.48"/>
    <n v="1"/>
    <x v="15"/>
    <n v="3"/>
    <x v="15"/>
  </r>
  <r>
    <n v="6491"/>
    <s v="CA-2015-149594"/>
    <d v="2015-09-15T00:00:00"/>
    <d v="2015-09-19T00:00:00"/>
    <s v="Standard Class"/>
    <s v="MF-18250"/>
    <s v="Monica Federle"/>
    <s v="Corporate"/>
    <s v="United States"/>
    <s v="Philadelphia"/>
    <s v="Pennsylvania"/>
    <n v="19120"/>
    <x v="3"/>
    <s v="FUR-FU-10000222"/>
    <x v="0"/>
    <s v="Furnishings"/>
    <s v="Seth Thomas 16&quot; Steel Case Clock"/>
    <n v="103.93600000000001"/>
    <n v="9"/>
    <n v="0.2"/>
    <n v="7.28"/>
    <n v="1"/>
    <x v="30"/>
    <n v="3"/>
    <x v="30"/>
  </r>
  <r>
    <n v="6492"/>
    <s v="CA-2017-113845"/>
    <d v="2017-11-20T00:00:00"/>
    <d v="2017-11-25T00:00:00"/>
    <s v="Standard Class"/>
    <s v="FA-14230"/>
    <s v="Frank Atkinson"/>
    <s v="Corporate"/>
    <s v="United States"/>
    <s v="Orlando"/>
    <s v="Florida"/>
    <n v="32839"/>
    <x v="0"/>
    <s v="FUR-BO-10004695"/>
    <x v="0"/>
    <s v="Bookcases"/>
    <s v="O'Sullivan 2-Door Barrister Bookcase in Odessa Pine"/>
    <n v="289.56799999999998"/>
    <n v="10"/>
    <n v="0.1"/>
    <n v="14.48"/>
    <n v="3"/>
    <x v="0"/>
    <n v="4"/>
    <x v="0"/>
  </r>
  <r>
    <n v="6493"/>
    <s v="CA-2017-113845"/>
    <d v="2017-11-20T00:00:00"/>
    <d v="2017-11-25T00:00:00"/>
    <s v="Standard Class"/>
    <s v="FA-14230"/>
    <s v="Frank Atkinson"/>
    <s v="Corporate"/>
    <s v="United States"/>
    <s v="Orlando"/>
    <s v="Florida"/>
    <n v="32839"/>
    <x v="0"/>
    <s v="OFF-ST-10003327"/>
    <x v="1"/>
    <s v="Storage"/>
    <s v="Akro-Mils 12-Gallon Tote"/>
    <n v="39.72"/>
    <n v="4"/>
    <n v="0.2"/>
    <n v="4.37"/>
    <n v="3"/>
    <x v="0"/>
    <n v="4"/>
    <x v="0"/>
  </r>
  <r>
    <n v="6494"/>
    <s v="CA-2017-113845"/>
    <d v="2017-11-20T00:00:00"/>
    <d v="2017-11-25T00:00:00"/>
    <s v="Standard Class"/>
    <s v="FA-14230"/>
    <s v="Frank Atkinson"/>
    <s v="Corporate"/>
    <s v="United States"/>
    <s v="Orlando"/>
    <s v="Florida"/>
    <n v="32839"/>
    <x v="0"/>
    <s v="TEC-PH-10003357"/>
    <x v="2"/>
    <s v="Phones"/>
    <s v="Grandstream GXP2100 Mainstream Business Phone"/>
    <n v="244.768"/>
    <n v="5"/>
    <n v="0"/>
    <n v="46.51"/>
    <n v="3"/>
    <x v="0"/>
    <n v="4"/>
    <x v="0"/>
  </r>
  <r>
    <n v="6495"/>
    <s v="CA-2018-111262"/>
    <d v="2018-10-28T00:00:00"/>
    <d v="2018-11-01T00:00:00"/>
    <s v="Second Class"/>
    <s v="KH-16510"/>
    <s v="Keith Herrera"/>
    <s v="Consumer"/>
    <s v="United States"/>
    <s v="Houston"/>
    <s v="Texas"/>
    <n v="77095"/>
    <x v="2"/>
    <s v="TEC-AC-10002167"/>
    <x v="2"/>
    <s v="Accessories"/>
    <s v="ImationÂ 8gb Micro Traveldrive Usb 2.0Â Flash Drive"/>
    <n v="24"/>
    <n v="6"/>
    <n v="0.2"/>
    <n v="1.68"/>
    <n v="3"/>
    <x v="13"/>
    <n v="4"/>
    <x v="13"/>
  </r>
  <r>
    <n v="6496"/>
    <s v="CA-2018-111262"/>
    <d v="2018-10-28T00:00:00"/>
    <d v="2018-11-01T00:00:00"/>
    <s v="Second Class"/>
    <s v="KH-16510"/>
    <s v="Keith Herrera"/>
    <s v="Consumer"/>
    <s v="United States"/>
    <s v="Houston"/>
    <s v="Texas"/>
    <n v="77095"/>
    <x v="2"/>
    <s v="OFF-PA-10001937"/>
    <x v="1"/>
    <s v="Paper"/>
    <s v="Xerox 21"/>
    <n v="15.552"/>
    <n v="9"/>
    <n v="0"/>
    <n v="5.13"/>
    <n v="3"/>
    <x v="13"/>
    <n v="4"/>
    <x v="13"/>
  </r>
  <r>
    <n v="6497"/>
    <s v="CA-2018-111262"/>
    <d v="2018-10-28T00:00:00"/>
    <d v="2018-11-01T00:00:00"/>
    <s v="Second Class"/>
    <s v="KH-16510"/>
    <s v="Keith Herrera"/>
    <s v="Consumer"/>
    <s v="United States"/>
    <s v="Houston"/>
    <s v="Texas"/>
    <n v="77095"/>
    <x v="2"/>
    <s v="TEC-AC-10004510"/>
    <x v="2"/>
    <s v="Accessories"/>
    <s v="Logitech Desktop MK120 Mouse and keyboard Combo"/>
    <n v="26.175999999999998"/>
    <n v="3"/>
    <n v="0"/>
    <n v="8.64"/>
    <n v="3"/>
    <x v="13"/>
    <n v="4"/>
    <x v="13"/>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n v="20.94"/>
    <n v="4"/>
    <n v="0.1"/>
    <n v="3.98"/>
    <n v="4"/>
    <x v="38"/>
    <n v="3"/>
    <x v="38"/>
  </r>
  <r>
    <n v="6499"/>
    <s v="CA-2016-103135"/>
    <d v="2016-07-24T00:00:00"/>
    <d v="2016-07-28T00:00:00"/>
    <s v="Standard Class"/>
    <s v="SS-20515"/>
    <s v="Shirley Schmidt"/>
    <s v="Home Office"/>
    <s v="United States"/>
    <s v="Louisville"/>
    <s v="Kentucky"/>
    <n v="40214"/>
    <x v="0"/>
    <s v="OFF-BI-10000069"/>
    <x v="1"/>
    <s v="Binders"/>
    <s v="GBC Prepunched Paper, 19-Hole, for Binding Systems, 24-lb"/>
    <n v="135.09"/>
    <n v="8"/>
    <n v="0.3"/>
    <n v="-39.18"/>
    <n v="4"/>
    <x v="38"/>
    <n v="3"/>
    <x v="38"/>
  </r>
  <r>
    <n v="6500"/>
    <s v="CA-2016-103135"/>
    <d v="2016-07-24T00:00:00"/>
    <d v="2016-07-28T00:00:00"/>
    <s v="Standard Class"/>
    <s v="SS-20515"/>
    <s v="Shirley Schmidt"/>
    <s v="Home Office"/>
    <s v="United States"/>
    <s v="Louisville"/>
    <s v="Kentucky"/>
    <n v="40214"/>
    <x v="0"/>
    <s v="TEC-AC-10003289"/>
    <x v="2"/>
    <s v="Accessories"/>
    <s v="Anker Ultra-Slim Mini Bluetooth 3.0 Wireless Keyboard"/>
    <n v="279.86"/>
    <n v="6"/>
    <n v="0.3"/>
    <n v="-33.58"/>
    <n v="4"/>
    <x v="38"/>
    <n v="3"/>
    <x v="38"/>
  </r>
  <r>
    <n v="6501"/>
    <s v="CA-2016-103135"/>
    <d v="2016-07-24T00:00:00"/>
    <d v="2016-07-28T00:00:00"/>
    <s v="Standard Class"/>
    <s v="SS-20515"/>
    <s v="Shirley Schmidt"/>
    <s v="Home Office"/>
    <s v="United States"/>
    <s v="Louisville"/>
    <s v="Kentucky"/>
    <n v="40214"/>
    <x v="0"/>
    <s v="OFF-BI-10000069"/>
    <x v="1"/>
    <s v="Binders"/>
    <s v="GBC Prepunched Paper, 19-Hole, for Binding Systems, 24-lb"/>
    <n v="90.06"/>
    <n v="9"/>
    <n v="0.1"/>
    <n v="8.11"/>
    <n v="4"/>
    <x v="38"/>
    <n v="3"/>
    <x v="38"/>
  </r>
  <r>
    <n v="6502"/>
    <s v="CA-2015-129147"/>
    <d v="2015-11-02T00:00:00"/>
    <d v="2015-11-06T00:00:00"/>
    <s v="Standard Class"/>
    <s v="LC-17050"/>
    <s v="Liz Carlisle"/>
    <s v="Consumer"/>
    <s v="United States"/>
    <s v="Medina"/>
    <s v="Ohio"/>
    <n v="44256"/>
    <x v="3"/>
    <s v="TEC-PH-10001299"/>
    <x v="2"/>
    <s v="Phones"/>
    <s v="Polycom CX300 Desktop Phone USB VoIP phone"/>
    <n v="539.96400000000006"/>
    <n v="7"/>
    <n v="0.2"/>
    <n v="156.59"/>
    <n v="3"/>
    <x v="7"/>
    <n v="4"/>
    <x v="7"/>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4"/>
    <n v="0.3"/>
    <n v="-8.0399999999999991"/>
    <n v="3"/>
    <x v="7"/>
    <n v="4"/>
    <x v="7"/>
  </r>
  <r>
    <n v="6504"/>
    <s v="CA-2015-129147"/>
    <d v="2015-11-02T00:00:00"/>
    <d v="2015-11-06T00:00:00"/>
    <s v="Standard Class"/>
    <s v="LC-17050"/>
    <s v="Liz Carlisle"/>
    <s v="Consumer"/>
    <s v="United States"/>
    <s v="Medina"/>
    <s v="Ohio"/>
    <n v="44256"/>
    <x v="3"/>
    <s v="OFF-BI-10001098"/>
    <x v="1"/>
    <s v="Binders"/>
    <s v="Acco D-Ring Binder w/DublLock"/>
    <n v="19.242000000000001"/>
    <n v="9"/>
    <n v="0"/>
    <n v="2.12"/>
    <n v="3"/>
    <x v="7"/>
    <n v="4"/>
    <x v="7"/>
  </r>
  <r>
    <n v="6505"/>
    <s v="CA-2018-128265"/>
    <d v="2018-11-17T00:00:00"/>
    <d v="2018-11-22T00:00:00"/>
    <s v="Second Class"/>
    <s v="VW-21775"/>
    <s v="Victoria Wilson"/>
    <s v="Corporate"/>
    <s v="United States"/>
    <s v="New York City"/>
    <s v="New York"/>
    <n v="10011"/>
    <x v="3"/>
    <s v="OFF-ST-10000142"/>
    <x v="1"/>
    <s v="Storage"/>
    <s v="Deluxe Rollaway Locking File with Drawer"/>
    <n v="1247.6400000000001"/>
    <n v="4"/>
    <n v="0.2"/>
    <n v="311.91000000000003"/>
    <n v="1"/>
    <x v="23"/>
    <n v="4"/>
    <x v="23"/>
  </r>
  <r>
    <n v="6506"/>
    <s v="CA-2017-152331"/>
    <d v="2017-06-26T00:00:00"/>
    <d v="2017-06-30T00:00:00"/>
    <s v="Standard Class"/>
    <s v="LD-16855"/>
    <s v="Lela Donovan"/>
    <s v="Corporate"/>
    <s v="United States"/>
    <s v="Chicago"/>
    <s v="Illinois"/>
    <n v="60653"/>
    <x v="2"/>
    <s v="OFF-AR-10001547"/>
    <x v="1"/>
    <s v="Art"/>
    <s v="Newell 311"/>
    <n v="5.3040000000000003"/>
    <n v="1"/>
    <n v="0.1"/>
    <n v="1.8"/>
    <n v="1"/>
    <x v="1"/>
    <n v="2"/>
    <x v="1"/>
  </r>
  <r>
    <n v="6507"/>
    <s v="US-2017-128909"/>
    <d v="2017-10-09T00:00:00"/>
    <d v="2017-10-11T00:00:00"/>
    <s v="Second Class"/>
    <s v="SP-20545"/>
    <s v="Sibella Parks"/>
    <s v="Corporate"/>
    <s v="United States"/>
    <s v="Philadelphia"/>
    <s v="Pennsylvania"/>
    <n v="19143"/>
    <x v="3"/>
    <s v="OFF-PA-10001593"/>
    <x v="1"/>
    <s v="Paper"/>
    <s v="Xerox 1947"/>
    <n v="19.135999999999999"/>
    <n v="7"/>
    <n v="0.2"/>
    <n v="5.74"/>
    <n v="2"/>
    <x v="32"/>
    <n v="4"/>
    <x v="32"/>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n v="332.83199999999999"/>
    <n v="4"/>
    <n v="0.3"/>
    <n v="-63.24"/>
    <n v="2"/>
    <x v="32"/>
    <n v="4"/>
    <x v="32"/>
  </r>
  <r>
    <n v="6509"/>
    <s v="CA-2018-102197"/>
    <d v="2018-12-20T00:00:00"/>
    <d v="2018-12-26T00:00:00"/>
    <s v="Standard Class"/>
    <s v="DK-13150"/>
    <s v="David Kendrick"/>
    <s v="Corporate"/>
    <s v="United States"/>
    <s v="New York City"/>
    <s v="New York"/>
    <n v="10009"/>
    <x v="3"/>
    <s v="OFF-PA-10001970"/>
    <x v="1"/>
    <s v="Paper"/>
    <s v="Xerox 1908"/>
    <n v="279.89999999999998"/>
    <n v="8"/>
    <n v="0.3"/>
    <n v="-50.38"/>
    <n v="3"/>
    <x v="22"/>
    <n v="4"/>
    <x v="22"/>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n v="50.351999999999997"/>
    <n v="5"/>
    <n v="0"/>
    <n v="10.57"/>
    <n v="3"/>
    <x v="22"/>
    <n v="4"/>
    <x v="22"/>
  </r>
  <r>
    <n v="6511"/>
    <s v="CA-2018-102197"/>
    <d v="2018-12-20T00:00:00"/>
    <d v="2018-12-26T00:00:00"/>
    <s v="Standard Class"/>
    <s v="DK-13150"/>
    <s v="David Kendrick"/>
    <s v="Corporate"/>
    <s v="United States"/>
    <s v="New York City"/>
    <s v="New York"/>
    <n v="10009"/>
    <x v="3"/>
    <s v="OFF-PA-10004156"/>
    <x v="1"/>
    <s v="Paper"/>
    <s v="Xerox 188"/>
    <n v="34.020000000000003"/>
    <n v="2"/>
    <n v="0"/>
    <n v="4.76"/>
    <n v="3"/>
    <x v="22"/>
    <n v="4"/>
    <x v="22"/>
  </r>
  <r>
    <n v="6512"/>
    <s v="CA-2018-167640"/>
    <d v="2018-03-06T00:00:00"/>
    <d v="2018-03-10T00:00:00"/>
    <s v="Standard Class"/>
    <s v="FC-14245"/>
    <s v="Frank Carlisle"/>
    <s v="Home Office"/>
    <s v="United States"/>
    <s v="San Francisco"/>
    <s v="California"/>
    <n v="94109"/>
    <x v="1"/>
    <s v="OFF-AR-10003158"/>
    <x v="1"/>
    <s v="Art"/>
    <s v="Fluorescent Highlighters by Dixon"/>
    <n v="23.88"/>
    <n v="9"/>
    <n v="0"/>
    <n v="5.25"/>
    <n v="4"/>
    <x v="42"/>
    <n v="1"/>
    <x v="42"/>
  </r>
  <r>
    <n v="6513"/>
    <s v="CA-2018-167640"/>
    <d v="2018-03-06T00:00:00"/>
    <d v="2018-03-10T00:00:00"/>
    <s v="Standard Class"/>
    <s v="FC-14245"/>
    <s v="Frank Carlisle"/>
    <s v="Home Office"/>
    <s v="United States"/>
    <s v="San Francisco"/>
    <s v="California"/>
    <n v="94109"/>
    <x v="1"/>
    <s v="OFF-LA-10004559"/>
    <x v="1"/>
    <s v="Labels"/>
    <s v="Avery 49"/>
    <n v="11.52"/>
    <n v="3"/>
    <n v="0"/>
    <n v="3.34"/>
    <n v="4"/>
    <x v="42"/>
    <n v="1"/>
    <x v="42"/>
  </r>
  <r>
    <n v="6514"/>
    <s v="CA-2018-167640"/>
    <d v="2018-03-06T00:00:00"/>
    <d v="2018-03-10T00:00:00"/>
    <s v="Standard Class"/>
    <s v="FC-14245"/>
    <s v="Frank Carlisle"/>
    <s v="Home Office"/>
    <s v="United States"/>
    <s v="San Francisco"/>
    <s v="California"/>
    <n v="94109"/>
    <x v="1"/>
    <s v="OFF-PA-10001033"/>
    <x v="1"/>
    <s v="Paper"/>
    <s v="Xerox 1893"/>
    <n v="286.93"/>
    <n v="7"/>
    <n v="0.2"/>
    <n v="71.73"/>
    <n v="4"/>
    <x v="42"/>
    <n v="1"/>
    <x v="42"/>
  </r>
  <r>
    <n v="6515"/>
    <s v="CA-2018-167640"/>
    <d v="2018-03-06T00:00:00"/>
    <d v="2018-03-10T00:00:00"/>
    <s v="Standard Class"/>
    <s v="FC-14245"/>
    <s v="Frank Carlisle"/>
    <s v="Home Office"/>
    <s v="United States"/>
    <s v="San Francisco"/>
    <s v="California"/>
    <n v="94109"/>
    <x v="1"/>
    <s v="TEC-PH-10001336"/>
    <x v="2"/>
    <s v="Phones"/>
    <s v="Digium D40 VoIP phone"/>
    <n v="206.38399999999999"/>
    <n v="10"/>
    <n v="0"/>
    <n v="28.89"/>
    <n v="4"/>
    <x v="42"/>
    <n v="1"/>
    <x v="42"/>
  </r>
  <r>
    <n v="6516"/>
    <s v="US-2018-116652"/>
    <d v="2018-09-15T00:00:00"/>
    <d v="2018-09-19T00:00:00"/>
    <s v="Standard Class"/>
    <s v="RD-19480"/>
    <s v="Rick Duston"/>
    <s v="Consumer"/>
    <s v="United States"/>
    <s v="San Francisco"/>
    <s v="California"/>
    <n v="94122"/>
    <x v="1"/>
    <s v="FUR-CH-10002961"/>
    <x v="0"/>
    <s v="Chairs"/>
    <s v="Leather Task Chair, Black"/>
    <n v="218.352"/>
    <n v="6"/>
    <n v="0"/>
    <n v="56.77"/>
    <n v="5"/>
    <x v="15"/>
    <n v="3"/>
    <x v="15"/>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n v="529.9"/>
    <n v="10"/>
    <n v="0.2"/>
    <n v="79.489999999999995"/>
    <n v="5"/>
    <x v="15"/>
    <n v="3"/>
    <x v="15"/>
  </r>
  <r>
    <n v="6518"/>
    <s v="US-2018-116652"/>
    <d v="2018-09-15T00:00:00"/>
    <d v="2018-09-19T00:00:00"/>
    <s v="Standard Class"/>
    <s v="RD-19480"/>
    <s v="Rick Duston"/>
    <s v="Consumer"/>
    <s v="United States"/>
    <s v="San Francisco"/>
    <s v="California"/>
    <n v="94122"/>
    <x v="1"/>
    <s v="OFF-AR-10001915"/>
    <x v="1"/>
    <s v="Art"/>
    <s v="Peel-Off China Markers"/>
    <n v="99.3"/>
    <n v="8"/>
    <n v="0.3"/>
    <n v="-12.91"/>
    <n v="5"/>
    <x v="15"/>
    <n v="3"/>
    <x v="15"/>
  </r>
  <r>
    <n v="6519"/>
    <s v="US-2018-116652"/>
    <d v="2018-09-15T00:00:00"/>
    <d v="2018-09-19T00:00:00"/>
    <s v="Standard Class"/>
    <s v="RD-19480"/>
    <s v="Rick Duston"/>
    <s v="Consumer"/>
    <s v="United States"/>
    <s v="San Francisco"/>
    <s v="California"/>
    <n v="94122"/>
    <x v="1"/>
    <s v="OFF-AP-10001205"/>
    <x v="1"/>
    <s v="Appliances"/>
    <s v="Belkin 5 Outlet SurgeMaster Power Centers"/>
    <n v="108.96"/>
    <n v="4"/>
    <n v="0.3"/>
    <n v="-19.61"/>
    <n v="5"/>
    <x v="15"/>
    <n v="3"/>
    <x v="15"/>
  </r>
  <r>
    <n v="6520"/>
    <s v="US-2018-116652"/>
    <d v="2018-09-15T00:00:00"/>
    <d v="2018-09-19T00:00:00"/>
    <s v="Standard Class"/>
    <s v="RD-19480"/>
    <s v="Rick Duston"/>
    <s v="Consumer"/>
    <s v="United States"/>
    <s v="San Francisco"/>
    <s v="California"/>
    <n v="94122"/>
    <x v="1"/>
    <s v="OFF-BI-10004528"/>
    <x v="1"/>
    <s v="Binders"/>
    <s v="Cardinal Poly Pocket Divider Pockets for Ring Binders"/>
    <n v="2.6880000000000002"/>
    <n v="7"/>
    <n v="0.1"/>
    <n v="0.43"/>
    <n v="5"/>
    <x v="15"/>
    <n v="3"/>
    <x v="15"/>
  </r>
  <r>
    <n v="6521"/>
    <s v="CA-2018-138289"/>
    <d v="2018-01-16T00:00:00"/>
    <d v="2018-01-18T00:00:00"/>
    <s v="Second Class"/>
    <s v="AR-10540"/>
    <s v="Andy Reiter"/>
    <s v="Consumer"/>
    <s v="United States"/>
    <s v="Jackson"/>
    <s v="Michigan"/>
    <n v="49201"/>
    <x v="2"/>
    <s v="OFF-BI-10004995"/>
    <x v="1"/>
    <s v="Binders"/>
    <s v="GBC DocuBind P400 Electric Binding System"/>
    <n v="5443.96"/>
    <n v="9"/>
    <n v="0.3"/>
    <n v="-979.91"/>
    <n v="3"/>
    <x v="44"/>
    <n v="1"/>
    <x v="44"/>
  </r>
  <r>
    <n v="6522"/>
    <s v="CA-2018-138289"/>
    <d v="2018-01-16T00:00:00"/>
    <d v="2018-01-18T00:00:00"/>
    <s v="Second Class"/>
    <s v="AR-10540"/>
    <s v="Andy Reiter"/>
    <s v="Consumer"/>
    <s v="United States"/>
    <s v="Jackson"/>
    <s v="Michigan"/>
    <n v="49201"/>
    <x v="2"/>
    <s v="FUR-CH-10004626"/>
    <x v="0"/>
    <s v="Chairs"/>
    <s v="Office Star Flex Back Scooter Chair with Aluminum Finish Frame"/>
    <n v="302.67"/>
    <n v="7"/>
    <n v="0"/>
    <n v="57.51"/>
    <n v="3"/>
    <x v="44"/>
    <n v="1"/>
    <x v="44"/>
  </r>
  <r>
    <n v="6523"/>
    <s v="CA-2018-138289"/>
    <d v="2018-01-16T00:00:00"/>
    <d v="2018-01-18T00:00:00"/>
    <s v="Second Class"/>
    <s v="AR-10540"/>
    <s v="Andy Reiter"/>
    <s v="Consumer"/>
    <s v="United States"/>
    <s v="Jackson"/>
    <s v="Michigan"/>
    <n v="49201"/>
    <x v="2"/>
    <s v="OFF-PA-10001260"/>
    <x v="1"/>
    <s v="Paper"/>
    <s v="TOPS Money Receipt Book, Consecutively Numbered in Red,"/>
    <n v="56.07"/>
    <n v="8"/>
    <n v="0"/>
    <n v="9.5299999999999994"/>
    <n v="3"/>
    <x v="44"/>
    <n v="1"/>
    <x v="44"/>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n v="10.08"/>
    <n v="5"/>
    <n v="0.3"/>
    <n v="-3.53"/>
    <n v="4"/>
    <x v="16"/>
    <n v="3"/>
    <x v="16"/>
  </r>
  <r>
    <n v="6525"/>
    <s v="CA-2017-129308"/>
    <d v="2017-07-07T00:00:00"/>
    <d v="2017-07-13T00:00:00"/>
    <s v="Standard Class"/>
    <s v="CC-12100"/>
    <s v="Chad Cunningham"/>
    <s v="Home Office"/>
    <s v="United States"/>
    <s v="Philadelphia"/>
    <s v="Pennsylvania"/>
    <n v="19120"/>
    <x v="3"/>
    <s v="TEC-PH-10002310"/>
    <x v="2"/>
    <s v="Phones"/>
    <s v="Panasonic KX T7731-B Digital phone"/>
    <n v="59.994"/>
    <n v="4"/>
    <n v="0"/>
    <n v="4.8"/>
    <n v="4"/>
    <x v="16"/>
    <n v="3"/>
    <x v="16"/>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n v="5.7149999999999999"/>
    <n v="9"/>
    <n v="0"/>
    <n v="1.66"/>
    <n v="4"/>
    <x v="16"/>
    <n v="3"/>
    <x v="16"/>
  </r>
  <r>
    <n v="6527"/>
    <s v="CA-2017-129308"/>
    <d v="2017-07-07T00:00:00"/>
    <d v="2017-07-13T00:00:00"/>
    <s v="Standard Class"/>
    <s v="CC-12100"/>
    <s v="Chad Cunningham"/>
    <s v="Home Office"/>
    <s v="United States"/>
    <s v="Philadelphia"/>
    <s v="Pennsylvania"/>
    <n v="19120"/>
    <x v="3"/>
    <s v="OFF-BI-10001308"/>
    <x v="1"/>
    <s v="Binders"/>
    <s v="GBC Standard Plastic Binding Systems' Combs"/>
    <n v="9.42"/>
    <n v="8"/>
    <n v="0.3"/>
    <n v="-0.66"/>
    <n v="4"/>
    <x v="16"/>
    <n v="3"/>
    <x v="16"/>
  </r>
  <r>
    <n v="6528"/>
    <s v="CA-2017-157791"/>
    <d v="2017-12-23T00:00:00"/>
    <d v="2017-12-28T00:00:00"/>
    <s v="Second Class"/>
    <s v="CA-11965"/>
    <s v="Carol Adams"/>
    <s v="Corporate"/>
    <s v="United States"/>
    <s v="Warwick"/>
    <s v="Rhode Island"/>
    <n v="2886"/>
    <x v="3"/>
    <s v="TEC-CO-10002095"/>
    <x v="2"/>
    <s v="Copiers"/>
    <s v="Hewlett Packard 610 Color Digital Copier / Printer"/>
    <n v="1999.96"/>
    <n v="6"/>
    <n v="0.3"/>
    <n v="-659.99"/>
    <n v="1"/>
    <x v="5"/>
    <n v="4"/>
    <x v="5"/>
  </r>
  <r>
    <n v="6529"/>
    <s v="CA-2015-146864"/>
    <d v="2015-12-22T00:00:00"/>
    <d v="2015-12-26T00:00:00"/>
    <s v="Standard Class"/>
    <s v="BT-11530"/>
    <s v="Bradley Talbott"/>
    <s v="Home Office"/>
    <s v="United States"/>
    <s v="New York City"/>
    <s v="New York"/>
    <n v="10024"/>
    <x v="3"/>
    <s v="OFF-ST-10004946"/>
    <x v="1"/>
    <s v="Storage"/>
    <s v="Desktop 3-Pocket Hot File"/>
    <n v="216.4"/>
    <n v="7"/>
    <n v="0"/>
    <n v="64.92"/>
    <n v="1"/>
    <x v="20"/>
    <n v="4"/>
    <x v="20"/>
  </r>
  <r>
    <n v="6530"/>
    <s v="CA-2015-103744"/>
    <d v="2015-02-23T00:00:00"/>
    <d v="2015-02-27T00:00:00"/>
    <s v="Standard Class"/>
    <s v="MG-17875"/>
    <s v="Michael Grace"/>
    <s v="Home Office"/>
    <s v="United States"/>
    <s v="El Paso"/>
    <s v="Texas"/>
    <n v="79907"/>
    <x v="2"/>
    <s v="OFF-LA-10004425"/>
    <x v="1"/>
    <s v="Labels"/>
    <s v="Staple-on labels"/>
    <n v="6.9359999999999999"/>
    <n v="6"/>
    <n v="0.3"/>
    <n v="-0.9"/>
    <n v="2"/>
    <x v="45"/>
    <n v="1"/>
    <x v="45"/>
  </r>
  <r>
    <n v="6531"/>
    <s v="CA-2015-103744"/>
    <d v="2015-02-23T00:00:00"/>
    <d v="2015-02-27T00:00:00"/>
    <s v="Standard Class"/>
    <s v="MG-17875"/>
    <s v="Michael Grace"/>
    <s v="Home Office"/>
    <s v="United States"/>
    <s v="El Paso"/>
    <s v="Texas"/>
    <n v="79907"/>
    <x v="2"/>
    <s v="OFF-BI-10000320"/>
    <x v="1"/>
    <s v="Binders"/>
    <s v="GBC Plastic Binding Combs"/>
    <n v="4.4279999999999999"/>
    <n v="5"/>
    <n v="0.1"/>
    <n v="0.93"/>
    <n v="2"/>
    <x v="45"/>
    <n v="1"/>
    <x v="45"/>
  </r>
  <r>
    <n v="6532"/>
    <s v="US-2018-107384"/>
    <d v="2018-12-04T00:00:00"/>
    <d v="2018-12-08T00:00:00"/>
    <s v="Standard Class"/>
    <s v="TP-21130"/>
    <s v="Theone Pippenger"/>
    <s v="Consumer"/>
    <s v="United States"/>
    <s v="Rochester"/>
    <s v="Minnesota"/>
    <n v="55901"/>
    <x v="2"/>
    <s v="OFF-AR-10001315"/>
    <x v="1"/>
    <s v="Art"/>
    <s v="Newell 310"/>
    <n v="8.8000000000000007"/>
    <n v="6"/>
    <n v="0.1"/>
    <n v="2.5499999999999998"/>
    <n v="3"/>
    <x v="22"/>
    <n v="4"/>
    <x v="22"/>
  </r>
  <r>
    <n v="6533"/>
    <s v="US-2018-107384"/>
    <d v="2018-12-04T00:00:00"/>
    <d v="2018-12-08T00:00:00"/>
    <s v="Standard Class"/>
    <s v="TP-21130"/>
    <s v="Theone Pippenger"/>
    <s v="Consumer"/>
    <s v="United States"/>
    <s v="Rochester"/>
    <s v="Minnesota"/>
    <n v="55901"/>
    <x v="2"/>
    <s v="TEC-AC-10004595"/>
    <x v="2"/>
    <s v="Accessories"/>
    <s v="First Data TMFD35 PIN Pad"/>
    <n v="142.80000000000001"/>
    <n v="6"/>
    <n v="0.1"/>
    <n v="34.270000000000003"/>
    <n v="3"/>
    <x v="22"/>
    <n v="4"/>
    <x v="22"/>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n v="399.95"/>
    <n v="2"/>
    <n v="0.1"/>
    <n v="55.99"/>
    <n v="3"/>
    <x v="22"/>
    <n v="4"/>
    <x v="22"/>
  </r>
  <r>
    <n v="6535"/>
    <s v="CA-2015-128209"/>
    <d v="2015-11-17T00:00:00"/>
    <d v="2015-11-22T00:00:00"/>
    <s v="Standard Class"/>
    <s v="GT-14710"/>
    <s v="Greg Tran"/>
    <s v="Consumer"/>
    <s v="United States"/>
    <s v="Buffalo"/>
    <s v="New York"/>
    <n v="14215"/>
    <x v="3"/>
    <s v="OFF-BI-10001359"/>
    <x v="1"/>
    <s v="Binders"/>
    <s v="GBC DocuBind TL300 Electric Binding System"/>
    <n v="2152.7759999999998"/>
    <n v="10"/>
    <n v="0"/>
    <n v="344.44"/>
    <n v="2"/>
    <x v="7"/>
    <n v="4"/>
    <x v="7"/>
  </r>
  <r>
    <n v="6536"/>
    <s v="CA-2015-128209"/>
    <d v="2015-11-17T00:00:00"/>
    <d v="2015-11-22T00:00:00"/>
    <s v="Standard Class"/>
    <s v="GT-14710"/>
    <s v="Greg Tran"/>
    <s v="Consumer"/>
    <s v="United States"/>
    <s v="Buffalo"/>
    <s v="New York"/>
    <n v="14215"/>
    <x v="3"/>
    <s v="FUR-BO-10002213"/>
    <x v="0"/>
    <s v="Bookcases"/>
    <s v="DMI Eclipse Executive Suite Bookcases"/>
    <n v="4007.84"/>
    <n v="7"/>
    <n v="0.3"/>
    <n v="-1202.3499999999999"/>
    <n v="2"/>
    <x v="7"/>
    <n v="4"/>
    <x v="7"/>
  </r>
  <r>
    <n v="6537"/>
    <s v="CA-2015-169684"/>
    <d v="2015-10-20T00:00:00"/>
    <d v="2015-10-23T00:00:00"/>
    <s v="First Class"/>
    <s v="FH-14365"/>
    <s v="Fred Hopkins"/>
    <s v="Corporate"/>
    <s v="United States"/>
    <s v="Knoxville"/>
    <s v="Tennessee"/>
    <n v="37918"/>
    <x v="0"/>
    <s v="FUR-TA-10003008"/>
    <x v="0"/>
    <s v="Tables"/>
    <s v="Lesro Round Back Collection Coffee Table, End Table"/>
    <n v="328.59"/>
    <n v="1"/>
    <n v="0"/>
    <n v="78.86"/>
    <n v="2"/>
    <x v="18"/>
    <n v="4"/>
    <x v="18"/>
  </r>
  <r>
    <n v="6538"/>
    <s v="CA-2015-169684"/>
    <d v="2015-10-20T00:00:00"/>
    <d v="2015-10-23T00:00:00"/>
    <s v="First Class"/>
    <s v="FH-14365"/>
    <s v="Fred Hopkins"/>
    <s v="Corporate"/>
    <s v="United States"/>
    <s v="Knoxville"/>
    <s v="Tennessee"/>
    <n v="37918"/>
    <x v="0"/>
    <s v="OFF-ST-10000934"/>
    <x v="1"/>
    <s v="Storage"/>
    <s v="Contico 72&quot;H Heavy-Duty Storage System"/>
    <n v="98.352000000000004"/>
    <n v="4"/>
    <n v="0"/>
    <n v="6.88"/>
    <n v="2"/>
    <x v="18"/>
    <n v="4"/>
    <x v="18"/>
  </r>
  <r>
    <n v="6539"/>
    <s v="CA-2016-109862"/>
    <d v="2016-10-25T00:00:00"/>
    <d v="2016-10-30T00:00:00"/>
    <s v="Standard Class"/>
    <s v="HK-14890"/>
    <s v="Heather Kirkland"/>
    <s v="Corporate"/>
    <s v="United States"/>
    <s v="Newark"/>
    <s v="Delaware"/>
    <n v="19711"/>
    <x v="3"/>
    <s v="TEC-PH-10004042"/>
    <x v="2"/>
    <s v="Phones"/>
    <s v="ClearOne Communications CHAT 70 OCÂ Speaker Phone"/>
    <n v="158.99"/>
    <n v="4"/>
    <n v="0"/>
    <n v="38.159999999999997"/>
    <n v="2"/>
    <x v="2"/>
    <n v="4"/>
    <x v="2"/>
  </r>
  <r>
    <n v="6540"/>
    <s v="CA-2016-109862"/>
    <d v="2016-10-25T00:00:00"/>
    <d v="2016-10-30T00:00:00"/>
    <s v="Standard Class"/>
    <s v="HK-14890"/>
    <s v="Heather Kirkland"/>
    <s v="Corporate"/>
    <s v="United States"/>
    <s v="Newark"/>
    <s v="Delaware"/>
    <n v="19711"/>
    <x v="3"/>
    <s v="FUR-CH-10002439"/>
    <x v="0"/>
    <s v="Chairs"/>
    <s v="Iceberg Nesting Folding Chair, 19w x 6d x 43h"/>
    <n v="291.10000000000002"/>
    <n v="2"/>
    <n v="0.1"/>
    <n v="66.95"/>
    <n v="2"/>
    <x v="2"/>
    <n v="4"/>
    <x v="2"/>
  </r>
  <r>
    <n v="6541"/>
    <s v="US-2018-107888"/>
    <d v="2018-11-16T00:00:00"/>
    <d v="2018-11-19T00:00:00"/>
    <s v="First Class"/>
    <s v="CC-12220"/>
    <s v="Chris Cortes"/>
    <s v="Consumer"/>
    <s v="United States"/>
    <s v="Seattle"/>
    <s v="Washington"/>
    <n v="98103"/>
    <x v="1"/>
    <s v="OFF-PA-10001363"/>
    <x v="1"/>
    <s v="Paper"/>
    <s v="Xerox 1933"/>
    <n v="73.680000000000007"/>
    <n v="6"/>
    <n v="0.2"/>
    <n v="11.05"/>
    <n v="4"/>
    <x v="23"/>
    <n v="4"/>
    <x v="23"/>
  </r>
  <r>
    <n v="6542"/>
    <s v="US-2018-107888"/>
    <d v="2018-11-16T00:00:00"/>
    <d v="2018-11-19T00:00:00"/>
    <s v="First Class"/>
    <s v="CC-12220"/>
    <s v="Chris Cortes"/>
    <s v="Consumer"/>
    <s v="United States"/>
    <s v="Seattle"/>
    <s v="Washington"/>
    <n v="98103"/>
    <x v="1"/>
    <s v="FUR-FU-10003394"/>
    <x v="0"/>
    <s v="Furnishings"/>
    <s v="Tenex &quot;The Solids&quot; Textured Chair Mats"/>
    <n v="139.91999999999999"/>
    <n v="4"/>
    <n v="0.1"/>
    <n v="23.79"/>
    <n v="4"/>
    <x v="23"/>
    <n v="4"/>
    <x v="23"/>
  </r>
  <r>
    <n v="6543"/>
    <s v="US-2018-107888"/>
    <d v="2018-11-16T00:00:00"/>
    <d v="2018-11-19T00:00:00"/>
    <s v="First Class"/>
    <s v="CC-12220"/>
    <s v="Chris Cortes"/>
    <s v="Consumer"/>
    <s v="United States"/>
    <s v="Seattle"/>
    <s v="Washington"/>
    <n v="98103"/>
    <x v="1"/>
    <s v="TEC-PH-10003171"/>
    <x v="2"/>
    <s v="Phones"/>
    <s v="Plantronics Encore H101 Dual EarpiecesÂ Headset"/>
    <n v="107.88"/>
    <n v="1"/>
    <n v="0.1"/>
    <n v="11.87"/>
    <n v="4"/>
    <x v="23"/>
    <n v="4"/>
    <x v="23"/>
  </r>
  <r>
    <n v="6544"/>
    <s v="US-2018-107888"/>
    <d v="2018-11-16T00:00:00"/>
    <d v="2018-11-19T00:00:00"/>
    <s v="First Class"/>
    <s v="CC-12220"/>
    <s v="Chris Cortes"/>
    <s v="Consumer"/>
    <s v="United States"/>
    <s v="Seattle"/>
    <s v="Washington"/>
    <n v="98103"/>
    <x v="1"/>
    <s v="OFF-ST-10003123"/>
    <x v="1"/>
    <s v="Storage"/>
    <s v="Fellowes Bases and Tops For Staxonsteel/High-Stak Systems"/>
    <n v="33.29"/>
    <n v="8"/>
    <n v="0"/>
    <n v="11.65"/>
    <n v="4"/>
    <x v="23"/>
    <n v="4"/>
    <x v="23"/>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n v="58.17"/>
    <n v="10"/>
    <n v="0.3"/>
    <n v="-12.22"/>
    <n v="3"/>
    <x v="24"/>
    <n v="2"/>
    <x v="24"/>
  </r>
  <r>
    <n v="6546"/>
    <s v="US-2018-154872"/>
    <d v="2018-05-14T00:00:00"/>
    <d v="2018-05-18T00:00:00"/>
    <s v="Standard Class"/>
    <s v="DP-13000"/>
    <s v="Darren Powers"/>
    <s v="Consumer"/>
    <s v="United States"/>
    <s v="Cleveland"/>
    <s v="Ohio"/>
    <n v="44105"/>
    <x v="3"/>
    <s v="OFF-LA-10000973"/>
    <x v="1"/>
    <s v="Labels"/>
    <s v="Avery 502"/>
    <n v="5.04"/>
    <n v="9"/>
    <n v="0"/>
    <n v="0.6"/>
    <n v="3"/>
    <x v="24"/>
    <n v="2"/>
    <x v="24"/>
  </r>
  <r>
    <n v="6547"/>
    <s v="US-2018-154872"/>
    <d v="2018-05-14T00:00:00"/>
    <d v="2018-05-18T00:00:00"/>
    <s v="Standard Class"/>
    <s v="DP-13000"/>
    <s v="Darren Powers"/>
    <s v="Consumer"/>
    <s v="United States"/>
    <s v="Cleveland"/>
    <s v="Ohio"/>
    <n v="44105"/>
    <x v="3"/>
    <s v="OFF-PA-10000483"/>
    <x v="1"/>
    <s v="Paper"/>
    <s v="Xerox 19"/>
    <n v="24.783999999999999"/>
    <n v="9"/>
    <n v="0.2"/>
    <n v="6.44"/>
    <n v="3"/>
    <x v="24"/>
    <n v="2"/>
    <x v="24"/>
  </r>
  <r>
    <n v="6548"/>
    <s v="CA-2015-113880"/>
    <d v="2015-03-01T00:00:00"/>
    <d v="2015-03-05T00:00:00"/>
    <s v="Standard Class"/>
    <s v="VF-21715"/>
    <s v="Vicky Freymann"/>
    <s v="Home Office"/>
    <s v="United States"/>
    <s v="Elmhurst"/>
    <s v="Illinois"/>
    <n v="60126"/>
    <x v="2"/>
    <s v="FUR-CH-10000863"/>
    <x v="0"/>
    <s v="Chairs"/>
    <s v="Novimex Swivel Fabric Task Chair"/>
    <n v="634.11599999999999"/>
    <n v="2"/>
    <n v="0.3"/>
    <n v="-196.58"/>
    <n v="2"/>
    <x v="34"/>
    <n v="1"/>
    <x v="34"/>
  </r>
  <r>
    <n v="6549"/>
    <s v="CA-2015-113880"/>
    <d v="2015-03-01T00:00:00"/>
    <d v="2015-03-05T00:00:00"/>
    <s v="Standard Class"/>
    <s v="VF-21715"/>
    <s v="Vicky Freymann"/>
    <s v="Home Office"/>
    <s v="United States"/>
    <s v="Elmhurst"/>
    <s v="Illinois"/>
    <n v="60126"/>
    <x v="2"/>
    <s v="OFF-PA-10003036"/>
    <x v="1"/>
    <s v="Paper"/>
    <s v="Black Print Carbonless 8 1/2&quot; x 8 1/4&quot; Rapid Memo Book"/>
    <n v="17.472000000000001"/>
    <n v="8"/>
    <n v="0.1"/>
    <n v="5.07"/>
    <n v="2"/>
    <x v="34"/>
    <n v="1"/>
    <x v="34"/>
  </r>
  <r>
    <n v="6550"/>
    <s v="US-2016-164966"/>
    <d v="2016-07-30T00:00:00"/>
    <d v="2016-08-01T00:00:00"/>
    <s v="First Class"/>
    <s v="GH-14410"/>
    <s v="Gary Hansen"/>
    <s v="Home Office"/>
    <s v="United States"/>
    <s v="Lakeville"/>
    <s v="Minnesota"/>
    <n v="55044"/>
    <x v="2"/>
    <s v="FUR-CH-10002304"/>
    <x v="0"/>
    <s v="Chairs"/>
    <s v="Global Stack Chair without Arms, Black"/>
    <n v="155.88"/>
    <n v="4"/>
    <n v="0"/>
    <n v="7.79"/>
    <n v="1"/>
    <x v="38"/>
    <n v="3"/>
    <x v="38"/>
  </r>
  <r>
    <n v="6551"/>
    <s v="CA-2016-126739"/>
    <d v="2016-11-01T00:00:00"/>
    <d v="2016-11-03T00:00:00"/>
    <s v="Second Class"/>
    <s v="JH-16180"/>
    <s v="Justin Hirsh"/>
    <s v="Consumer"/>
    <s v="United States"/>
    <s v="New York City"/>
    <s v="New York"/>
    <n v="10035"/>
    <x v="3"/>
    <s v="FUR-CH-10000422"/>
    <x v="0"/>
    <s v="Chairs"/>
    <s v="Global Highback Leather Tilter in Burgundy"/>
    <n v="327.56400000000002"/>
    <n v="4"/>
    <n v="0.1"/>
    <n v="104.82"/>
    <n v="1"/>
    <x v="6"/>
    <n v="4"/>
    <x v="6"/>
  </r>
  <r>
    <n v="6552"/>
    <s v="CA-2018-161578"/>
    <d v="2018-12-16T00:00:00"/>
    <d v="2018-12-21T00:00:00"/>
    <s v="Second Class"/>
    <s v="RB-19465"/>
    <s v="Rick Bensley"/>
    <s v="Home Office"/>
    <s v="United States"/>
    <s v="Los Angeles"/>
    <s v="California"/>
    <n v="90036"/>
    <x v="1"/>
    <s v="OFF-PA-10002986"/>
    <x v="1"/>
    <s v="Paper"/>
    <s v="Xerox 1898"/>
    <n v="13.36"/>
    <n v="6"/>
    <n v="0"/>
    <n v="0.67"/>
    <n v="2"/>
    <x v="22"/>
    <n v="4"/>
    <x v="22"/>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n v="158.9"/>
    <n v="5"/>
    <n v="0.3"/>
    <n v="-9.5299999999999994"/>
    <n v="2"/>
    <x v="22"/>
    <n v="4"/>
    <x v="22"/>
  </r>
  <r>
    <n v="6554"/>
    <s v="CA-2015-137092"/>
    <d v="2015-10-20T00:00:00"/>
    <d v="2015-10-22T00:00:00"/>
    <s v="Second Class"/>
    <s v="LS-16975"/>
    <s v="Lindsay Shagiari"/>
    <s v="Home Office"/>
    <s v="United States"/>
    <s v="Chicago"/>
    <s v="Illinois"/>
    <n v="60653"/>
    <x v="2"/>
    <s v="TEC-AC-10001606"/>
    <x v="2"/>
    <s v="Accessories"/>
    <s v="Logitech Wireless Performance Mouse MX for PC and Mac"/>
    <n v="319.96800000000002"/>
    <n v="9"/>
    <n v="0.1"/>
    <n v="76.790000000000006"/>
    <n v="5"/>
    <x v="18"/>
    <n v="4"/>
    <x v="18"/>
  </r>
  <r>
    <n v="6555"/>
    <s v="CA-2015-137092"/>
    <d v="2015-10-20T00:00:00"/>
    <d v="2015-10-22T00:00:00"/>
    <s v="Second Class"/>
    <s v="LS-16975"/>
    <s v="Lindsay Shagiari"/>
    <s v="Home Office"/>
    <s v="United States"/>
    <s v="Chicago"/>
    <s v="Illinois"/>
    <n v="60653"/>
    <x v="2"/>
    <s v="OFF-ST-10003805"/>
    <x v="1"/>
    <s v="Storage"/>
    <s v="24 Capacity Maxi Data Binder Racks, Pearl"/>
    <n v="505.32"/>
    <n v="1"/>
    <n v="0.2"/>
    <n v="60.64"/>
    <n v="5"/>
    <x v="18"/>
    <n v="4"/>
    <x v="18"/>
  </r>
  <r>
    <n v="6556"/>
    <s v="CA-2015-137092"/>
    <d v="2015-10-20T00:00:00"/>
    <d v="2015-10-22T00:00:00"/>
    <s v="Second Class"/>
    <s v="LS-16975"/>
    <s v="Lindsay Shagiari"/>
    <s v="Home Office"/>
    <s v="United States"/>
    <s v="Chicago"/>
    <s v="Illinois"/>
    <n v="60653"/>
    <x v="2"/>
    <s v="OFF-PA-10002109"/>
    <x v="1"/>
    <s v="Paper"/>
    <s v="Wirebound Voice Message Log Book"/>
    <n v="3.8079999999999998"/>
    <n v="10"/>
    <n v="0.3"/>
    <n v="-1.29"/>
    <n v="5"/>
    <x v="18"/>
    <n v="4"/>
    <x v="18"/>
  </r>
  <r>
    <n v="6557"/>
    <s v="CA-2015-137092"/>
    <d v="2015-10-20T00:00:00"/>
    <d v="2015-10-22T00:00:00"/>
    <s v="Second Class"/>
    <s v="LS-16975"/>
    <s v="Lindsay Shagiari"/>
    <s v="Home Office"/>
    <s v="United States"/>
    <s v="Chicago"/>
    <s v="Illinois"/>
    <n v="60653"/>
    <x v="2"/>
    <s v="OFF-BI-10000632"/>
    <x v="1"/>
    <s v="Binders"/>
    <s v="Satellite Sectional Post Binders"/>
    <n v="8.6820000000000004"/>
    <n v="4"/>
    <n v="0.3"/>
    <n v="-3.04"/>
    <n v="5"/>
    <x v="18"/>
    <n v="4"/>
    <x v="18"/>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n v="24.423999999999999"/>
    <n v="3"/>
    <n v="0.3"/>
    <n v="-2.93"/>
    <n v="5"/>
    <x v="18"/>
    <n v="4"/>
    <x v="18"/>
  </r>
  <r>
    <n v="6559"/>
    <s v="CA-2016-166947"/>
    <d v="2016-06-05T00:00:00"/>
    <d v="2016-06-10T00:00:00"/>
    <s v="Standard Class"/>
    <s v="EB-13750"/>
    <s v="Edward Becker"/>
    <s v="Corporate"/>
    <s v="United States"/>
    <s v="Buffalo"/>
    <s v="New York"/>
    <n v="14215"/>
    <x v="3"/>
    <s v="FUR-CH-10004997"/>
    <x v="0"/>
    <s v="Chairs"/>
    <s v="Hon Every-Day Series Multi-Task Chairs"/>
    <n v="1522.6379999999999"/>
    <n v="8"/>
    <n v="0.3"/>
    <n v="-213.17"/>
    <n v="1"/>
    <x v="40"/>
    <n v="2"/>
    <x v="40"/>
  </r>
  <r>
    <n v="6560"/>
    <s v="CA-2017-160941"/>
    <d v="2017-07-21T00:00:00"/>
    <d v="2017-07-26T00:00:00"/>
    <s v="Standard Class"/>
    <s v="DK-12835"/>
    <s v="Damala Kotsonis"/>
    <s v="Corporate"/>
    <s v="United States"/>
    <s v="Roseville"/>
    <s v="California"/>
    <n v="95661"/>
    <x v="1"/>
    <s v="OFF-EN-10003001"/>
    <x v="1"/>
    <s v="Envelopes"/>
    <s v="Ames Color-File Green Diamond Border X-ray Mailers"/>
    <n v="419.9"/>
    <n v="7"/>
    <n v="0.1"/>
    <n v="88.18"/>
    <n v="2"/>
    <x v="16"/>
    <n v="3"/>
    <x v="16"/>
  </r>
  <r>
    <n v="6561"/>
    <s v="CA-2017-160941"/>
    <d v="2017-07-21T00:00:00"/>
    <d v="2017-07-26T00:00:00"/>
    <s v="Standard Class"/>
    <s v="DK-12835"/>
    <s v="Damala Kotsonis"/>
    <s v="Corporate"/>
    <s v="United States"/>
    <s v="Roseville"/>
    <s v="California"/>
    <n v="95661"/>
    <x v="1"/>
    <s v="OFF-LA-10003766"/>
    <x v="1"/>
    <s v="Labels"/>
    <s v="Self-Adhesive Removable Labels"/>
    <n v="3.15"/>
    <n v="1"/>
    <n v="0"/>
    <n v="0.69"/>
    <n v="2"/>
    <x v="16"/>
    <n v="3"/>
    <x v="16"/>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n v="33.619999999999997"/>
    <n v="10"/>
    <n v="0.1"/>
    <n v="1.68"/>
    <n v="1"/>
    <x v="42"/>
    <n v="1"/>
    <x v="42"/>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n v="16.14"/>
    <n v="7"/>
    <n v="0"/>
    <n v="2.91"/>
    <n v="4"/>
    <x v="8"/>
    <n v="2"/>
    <x v="8"/>
  </r>
  <r>
    <n v="6564"/>
    <s v="CA-2015-166086"/>
    <d v="2015-05-07T00:00:00"/>
    <d v="2015-05-12T00:00:00"/>
    <s v="Standard Class"/>
    <s v="CT-11995"/>
    <s v="Carol Triggs"/>
    <s v="Consumer"/>
    <s v="United States"/>
    <s v="Lawrence"/>
    <s v="Massachusetts"/>
    <n v="1841"/>
    <x v="3"/>
    <s v="FUR-TA-10003469"/>
    <x v="0"/>
    <s v="Tables"/>
    <s v="Balt Split Level Computer Training Table"/>
    <n v="194.25"/>
    <n v="9"/>
    <n v="0"/>
    <n v="56.33"/>
    <n v="4"/>
    <x v="8"/>
    <n v="2"/>
    <x v="8"/>
  </r>
  <r>
    <n v="6565"/>
    <s v="CA-2015-166086"/>
    <d v="2015-05-07T00:00:00"/>
    <d v="2015-05-12T00:00:00"/>
    <s v="Standard Class"/>
    <s v="CT-11995"/>
    <s v="Carol Triggs"/>
    <s v="Consumer"/>
    <s v="United States"/>
    <s v="Lawrence"/>
    <s v="Massachusetts"/>
    <n v="1841"/>
    <x v="3"/>
    <s v="OFF-AR-10002578"/>
    <x v="1"/>
    <s v="Art"/>
    <s v="Newell 335"/>
    <n v="8.64"/>
    <n v="3"/>
    <n v="0.1"/>
    <n v="2.0699999999999998"/>
    <n v="4"/>
    <x v="8"/>
    <n v="2"/>
    <x v="8"/>
  </r>
  <r>
    <n v="6566"/>
    <s v="CA-2015-166086"/>
    <d v="2015-05-07T00:00:00"/>
    <d v="2015-05-12T00:00:00"/>
    <s v="Standard Class"/>
    <s v="CT-11995"/>
    <s v="Carol Triggs"/>
    <s v="Consumer"/>
    <s v="United States"/>
    <s v="Lawrence"/>
    <s v="Massachusetts"/>
    <n v="1841"/>
    <x v="3"/>
    <s v="FUR-CH-10004675"/>
    <x v="0"/>
    <s v="Chairs"/>
    <s v="Lifetime Advantage Folding Chairs, 4/Carton"/>
    <n v="872.32"/>
    <n v="8"/>
    <n v="0.1"/>
    <n v="174.46"/>
    <n v="4"/>
    <x v="8"/>
    <n v="2"/>
    <x v="8"/>
  </r>
  <r>
    <n v="6567"/>
    <s v="CA-2018-131282"/>
    <d v="2018-02-05T00:00:00"/>
    <d v="2018-02-08T00:00:00"/>
    <s v="Second Class"/>
    <s v="CB-12025"/>
    <s v="Cassandra Brandow"/>
    <s v="Consumer"/>
    <s v="United States"/>
    <s v="Waco"/>
    <s v="Texas"/>
    <n v="76706"/>
    <x v="2"/>
    <s v="OFF-BI-10004632"/>
    <x v="1"/>
    <s v="Binders"/>
    <s v="Ibico Hi-Tech Manual Binding System"/>
    <n v="243.99199999999999"/>
    <n v="3"/>
    <n v="0.3"/>
    <n v="-43.92"/>
    <n v="2"/>
    <x v="31"/>
    <n v="1"/>
    <x v="31"/>
  </r>
  <r>
    <n v="6568"/>
    <s v="CA-2018-131282"/>
    <d v="2018-02-05T00:00:00"/>
    <d v="2018-02-08T00:00:00"/>
    <s v="Second Class"/>
    <s v="CB-12025"/>
    <s v="Cassandra Brandow"/>
    <s v="Consumer"/>
    <s v="United States"/>
    <s v="Waco"/>
    <s v="Texas"/>
    <n v="76706"/>
    <x v="2"/>
    <s v="OFF-AR-10003087"/>
    <x v="1"/>
    <s v="Art"/>
    <s v="Staples in misc. colors"/>
    <n v="7.12"/>
    <n v="8"/>
    <n v="0.2"/>
    <n v="2.42"/>
    <n v="2"/>
    <x v="31"/>
    <n v="1"/>
    <x v="31"/>
  </r>
  <r>
    <n v="6569"/>
    <s v="CA-2015-100678"/>
    <d v="2015-04-18T00:00:00"/>
    <d v="2015-04-22T00:00:00"/>
    <s v="Standard Class"/>
    <s v="KM-16720"/>
    <s v="Kunst Miller"/>
    <s v="Consumer"/>
    <s v="United States"/>
    <s v="Houston"/>
    <s v="Texas"/>
    <n v="77095"/>
    <x v="2"/>
    <s v="OFF-AR-10001868"/>
    <x v="1"/>
    <s v="Art"/>
    <s v="Prang Dustless Chalk Sticks"/>
    <n v="2.6880000000000002"/>
    <n v="2"/>
    <n v="0"/>
    <n v="0.91"/>
    <n v="4"/>
    <x v="41"/>
    <n v="2"/>
    <x v="41"/>
  </r>
  <r>
    <n v="6570"/>
    <s v="CA-2015-100678"/>
    <d v="2015-04-18T00:00:00"/>
    <d v="2015-04-22T00:00:00"/>
    <s v="Standard Class"/>
    <s v="KM-16720"/>
    <s v="Kunst Miller"/>
    <s v="Consumer"/>
    <s v="United States"/>
    <s v="Houston"/>
    <s v="Texas"/>
    <n v="77095"/>
    <x v="2"/>
    <s v="FUR-CH-10002602"/>
    <x v="0"/>
    <s v="Chairs"/>
    <s v="DMI Arturo Collection Mission-style Design Wood Chair"/>
    <n v="317.05799999999999"/>
    <n v="1"/>
    <n v="0"/>
    <n v="76.09"/>
    <n v="4"/>
    <x v="41"/>
    <n v="2"/>
    <x v="41"/>
  </r>
  <r>
    <n v="6571"/>
    <s v="CA-2015-100678"/>
    <d v="2015-04-18T00:00:00"/>
    <d v="2015-04-22T00:00:00"/>
    <s v="Standard Class"/>
    <s v="KM-16720"/>
    <s v="Kunst Miller"/>
    <s v="Consumer"/>
    <s v="United States"/>
    <s v="Houston"/>
    <s v="Texas"/>
    <n v="77095"/>
    <x v="2"/>
    <s v="OFF-EN-10000056"/>
    <x v="1"/>
    <s v="Envelopes"/>
    <s v="Cameo Buff Policy Envelopes"/>
    <n v="149.352"/>
    <n v="5"/>
    <n v="0"/>
    <n v="8.9600000000000009"/>
    <n v="4"/>
    <x v="41"/>
    <n v="2"/>
    <x v="41"/>
  </r>
  <r>
    <n v="6572"/>
    <s v="CA-2015-100678"/>
    <d v="2015-04-18T00:00:00"/>
    <d v="2015-04-22T00:00:00"/>
    <s v="Standard Class"/>
    <s v="KM-16720"/>
    <s v="Kunst Miller"/>
    <s v="Consumer"/>
    <s v="United States"/>
    <s v="Houston"/>
    <s v="Texas"/>
    <n v="77095"/>
    <x v="2"/>
    <s v="TEC-AC-10000474"/>
    <x v="2"/>
    <s v="Accessories"/>
    <s v="Kensington Expert Mouse Optical USB Trackball for PC or Mac"/>
    <n v="227.976"/>
    <n v="8"/>
    <n v="0"/>
    <n v="20.52"/>
    <n v="4"/>
    <x v="41"/>
    <n v="2"/>
    <x v="41"/>
  </r>
  <r>
    <n v="6573"/>
    <s v="CA-2017-161543"/>
    <d v="2017-05-10T00:00:00"/>
    <d v="2017-05-16T00:00:00"/>
    <s v="Standard Class"/>
    <s v="RD-19720"/>
    <s v="Roger Demir"/>
    <s v="Consumer"/>
    <s v="United States"/>
    <s v="Seattle"/>
    <s v="Washington"/>
    <n v="98105"/>
    <x v="1"/>
    <s v="OFF-PA-10003971"/>
    <x v="1"/>
    <s v="Paper"/>
    <s v="Xerox 1965"/>
    <n v="11.96"/>
    <n v="4"/>
    <n v="0.3"/>
    <n v="-2.99"/>
    <n v="1"/>
    <x v="35"/>
    <n v="2"/>
    <x v="35"/>
  </r>
  <r>
    <n v="6574"/>
    <s v="CA-2017-160535"/>
    <d v="2017-11-25T00:00:00"/>
    <d v="2017-11-30T00:00:00"/>
    <s v="Standard Class"/>
    <s v="BP-11050"/>
    <s v="Barry Pond"/>
    <s v="Corporate"/>
    <s v="United States"/>
    <s v="Plainfield"/>
    <s v="New Jersey"/>
    <n v="7060"/>
    <x v="3"/>
    <s v="OFF-ST-10000689"/>
    <x v="1"/>
    <s v="Storage"/>
    <s v="Fellowes Strictly Business Drawer File, Letter/Legal Size"/>
    <n v="563.4"/>
    <n v="7"/>
    <n v="0.2"/>
    <n v="78.88"/>
    <n v="2"/>
    <x v="0"/>
    <n v="4"/>
    <x v="0"/>
  </r>
  <r>
    <n v="6575"/>
    <s v="CA-2017-160535"/>
    <d v="2017-11-25T00:00:00"/>
    <d v="2017-11-30T00:00:00"/>
    <s v="Standard Class"/>
    <s v="BP-11050"/>
    <s v="Barry Pond"/>
    <s v="Corporate"/>
    <s v="United States"/>
    <s v="Plainfield"/>
    <s v="New Jersey"/>
    <n v="7060"/>
    <x v="3"/>
    <s v="TEC-MA-10004255"/>
    <x v="2"/>
    <s v="Machines"/>
    <s v="Konica Minolta magicolor 1690MF Multifunction Printer"/>
    <n v="319.92"/>
    <n v="7"/>
    <n v="0"/>
    <n v="67.180000000000007"/>
    <n v="2"/>
    <x v="0"/>
    <n v="4"/>
    <x v="0"/>
  </r>
  <r>
    <n v="6576"/>
    <s v="CA-2018-123085"/>
    <d v="2018-03-03T00:00:00"/>
    <d v="2018-03-08T00:00:00"/>
    <s v="Standard Class"/>
    <s v="EJ-13720"/>
    <s v="Ed Jacobs"/>
    <s v="Consumer"/>
    <s v="United States"/>
    <s v="Los Angeles"/>
    <s v="California"/>
    <n v="90008"/>
    <x v="1"/>
    <s v="TEC-AC-10000990"/>
    <x v="2"/>
    <s v="Accessories"/>
    <s v="Imation Bio 2GB USBÂ Flash Drive ImationÂ Corp"/>
    <n v="1049.44"/>
    <n v="10"/>
    <n v="0.3"/>
    <n v="-62.97"/>
    <n v="2"/>
    <x v="42"/>
    <n v="1"/>
    <x v="42"/>
  </r>
  <r>
    <n v="6577"/>
    <s v="CA-2018-123085"/>
    <d v="2018-03-03T00:00:00"/>
    <d v="2018-03-08T00:00:00"/>
    <s v="Standard Class"/>
    <s v="EJ-13720"/>
    <s v="Ed Jacobs"/>
    <s v="Consumer"/>
    <s v="United States"/>
    <s v="Los Angeles"/>
    <s v="California"/>
    <n v="90008"/>
    <x v="1"/>
    <s v="FUR-CH-10003968"/>
    <x v="0"/>
    <s v="Chairs"/>
    <s v="Novimex Turbo Task Chair"/>
    <n v="170.352"/>
    <n v="6"/>
    <n v="0"/>
    <n v="46"/>
    <n v="2"/>
    <x v="42"/>
    <n v="1"/>
    <x v="42"/>
  </r>
  <r>
    <n v="6578"/>
    <s v="CA-2016-153752"/>
    <d v="2016-12-06T00:00:00"/>
    <d v="2016-12-11T00:00:00"/>
    <s v="Second Class"/>
    <s v="RO-19780"/>
    <s v="Rose O'Brian"/>
    <s v="Consumer"/>
    <s v="United States"/>
    <s v="Arlington"/>
    <s v="Virginia"/>
    <n v="22204"/>
    <x v="0"/>
    <s v="TEC-PH-10001615"/>
    <x v="2"/>
    <s v="Phones"/>
    <s v="AT&amp;T CL82213"/>
    <n v="173.94"/>
    <n v="7"/>
    <n v="0.3"/>
    <n v="-10.44"/>
    <n v="1"/>
    <x v="14"/>
    <n v="4"/>
    <x v="14"/>
  </r>
  <r>
    <n v="6579"/>
    <s v="CA-2015-103660"/>
    <d v="2015-08-25T00:00:00"/>
    <d v="2015-08-30T00:00:00"/>
    <s v="Standard Class"/>
    <s v="MW-18220"/>
    <s v="Mitch Webber"/>
    <s v="Consumer"/>
    <s v="United States"/>
    <s v="Seattle"/>
    <s v="Washington"/>
    <n v="98103"/>
    <x v="1"/>
    <s v="TEC-PH-10000895"/>
    <x v="2"/>
    <s v="Phones"/>
    <s v="Polycom VVX 310 VoIP phone"/>
    <n v="1007.944"/>
    <n v="1"/>
    <n v="0.1"/>
    <n v="322.54000000000002"/>
    <n v="1"/>
    <x v="9"/>
    <n v="3"/>
    <x v="9"/>
  </r>
  <r>
    <n v="6580"/>
    <s v="CA-2017-169887"/>
    <d v="2017-10-22T00:00:00"/>
    <d v="2017-10-22T00:00:00"/>
    <s v="Same Day"/>
    <s v="MS-17530"/>
    <s v="MaryBeth Skach"/>
    <s v="Consumer"/>
    <s v="United States"/>
    <s v="Seattle"/>
    <s v="Washington"/>
    <n v="98105"/>
    <x v="1"/>
    <s v="OFF-PA-10003001"/>
    <x v="1"/>
    <s v="Paper"/>
    <s v="Xerox 1986"/>
    <n v="6.68"/>
    <n v="6"/>
    <n v="0.1"/>
    <n v="1.4"/>
    <n v="3"/>
    <x v="32"/>
    <n v="4"/>
    <x v="32"/>
  </r>
  <r>
    <n v="6581"/>
    <s v="CA-2017-169887"/>
    <d v="2017-10-22T00:00:00"/>
    <d v="2017-10-22T00:00:00"/>
    <s v="Same Day"/>
    <s v="MS-17530"/>
    <s v="MaryBeth Skach"/>
    <s v="Consumer"/>
    <s v="United States"/>
    <s v="Seattle"/>
    <s v="Washington"/>
    <n v="98105"/>
    <x v="1"/>
    <s v="OFF-AR-10002766"/>
    <x v="1"/>
    <s v="Art"/>
    <s v="Prang Drawing Pencil Set"/>
    <n v="8.34"/>
    <n v="4"/>
    <n v="0.3"/>
    <n v="-1.17"/>
    <n v="3"/>
    <x v="32"/>
    <n v="4"/>
    <x v="32"/>
  </r>
  <r>
    <n v="6582"/>
    <s v="CA-2017-169887"/>
    <d v="2017-10-22T00:00:00"/>
    <d v="2017-10-22T00:00:00"/>
    <s v="Same Day"/>
    <s v="MS-17530"/>
    <s v="MaryBeth Skach"/>
    <s v="Consumer"/>
    <s v="United States"/>
    <s v="Seattle"/>
    <s v="Washington"/>
    <n v="98105"/>
    <x v="1"/>
    <s v="FUR-FU-10003095"/>
    <x v="0"/>
    <s v="Furnishings"/>
    <s v="Linden 12&quot; Wall Clock With Oak Frame"/>
    <n v="101.94"/>
    <n v="6"/>
    <n v="0"/>
    <n v="7.14"/>
    <n v="3"/>
    <x v="32"/>
    <n v="4"/>
    <x v="32"/>
  </r>
  <r>
    <n v="6583"/>
    <s v="CA-2017-148516"/>
    <d v="2017-08-07T00:00:00"/>
    <d v="2017-08-11T00:00:00"/>
    <s v="Standard Class"/>
    <s v="DW-13585"/>
    <s v="Dorothy Wardle"/>
    <s v="Corporate"/>
    <s v="United States"/>
    <s v="Edmonds"/>
    <s v="Washington"/>
    <n v="98026"/>
    <x v="1"/>
    <s v="TEC-AC-10003610"/>
    <x v="2"/>
    <s v="Accessories"/>
    <s v="LogitechÂ Illuminated - Keyboard"/>
    <n v="179.97"/>
    <n v="7"/>
    <n v="0.2"/>
    <n v="9"/>
    <n v="1"/>
    <x v="28"/>
    <n v="3"/>
    <x v="28"/>
  </r>
  <r>
    <n v="6584"/>
    <s v="CA-2018-104731"/>
    <d v="2018-07-21T00:00:00"/>
    <d v="2018-07-27T00:00:00"/>
    <s v="Standard Class"/>
    <s v="AM-10705"/>
    <s v="Anne McFarland"/>
    <s v="Consumer"/>
    <s v="United States"/>
    <s v="Salem"/>
    <s v="Virginia"/>
    <n v="24153"/>
    <x v="0"/>
    <s v="OFF-AR-10003727"/>
    <x v="1"/>
    <s v="Art"/>
    <s v="Berol Giant Pencil Sharpener"/>
    <n v="101.94"/>
    <n v="2"/>
    <n v="0"/>
    <n v="11.21"/>
    <n v="7"/>
    <x v="10"/>
    <n v="3"/>
    <x v="10"/>
  </r>
  <r>
    <n v="6585"/>
    <s v="CA-2018-104731"/>
    <d v="2018-07-21T00:00:00"/>
    <d v="2018-07-27T00:00:00"/>
    <s v="Standard Class"/>
    <s v="AM-10705"/>
    <s v="Anne McFarland"/>
    <s v="Consumer"/>
    <s v="United States"/>
    <s v="Salem"/>
    <s v="Virginia"/>
    <n v="24153"/>
    <x v="0"/>
    <s v="TEC-PH-10002660"/>
    <x v="2"/>
    <s v="Phones"/>
    <s v="Nortel Networks T7316 E Nt8 B27"/>
    <n v="271.95999999999998"/>
    <n v="10"/>
    <n v="0.3"/>
    <n v="-16.32"/>
    <n v="7"/>
    <x v="10"/>
    <n v="3"/>
    <x v="10"/>
  </r>
  <r>
    <n v="6586"/>
    <s v="CA-2018-104731"/>
    <d v="2018-07-21T00:00:00"/>
    <d v="2018-07-27T00:00:00"/>
    <s v="Standard Class"/>
    <s v="AM-10705"/>
    <s v="Anne McFarland"/>
    <s v="Consumer"/>
    <s v="United States"/>
    <s v="Salem"/>
    <s v="Virginia"/>
    <n v="24153"/>
    <x v="0"/>
    <s v="FUR-FU-10003274"/>
    <x v="0"/>
    <s v="Furnishings"/>
    <s v="Regeneration Desk Collection"/>
    <n v="8.8000000000000007"/>
    <n v="6"/>
    <n v="0.2"/>
    <n v="2.9"/>
    <n v="7"/>
    <x v="10"/>
    <n v="3"/>
    <x v="10"/>
  </r>
  <r>
    <n v="6587"/>
    <s v="CA-2018-104731"/>
    <d v="2018-07-21T00:00:00"/>
    <d v="2018-07-27T00:00:00"/>
    <s v="Standard Class"/>
    <s v="AM-10705"/>
    <s v="Anne McFarland"/>
    <s v="Consumer"/>
    <s v="United States"/>
    <s v="Salem"/>
    <s v="Virginia"/>
    <n v="24153"/>
    <x v="0"/>
    <s v="OFF-AR-10003829"/>
    <x v="1"/>
    <s v="Art"/>
    <s v="Newell 35"/>
    <n v="19.68"/>
    <n v="2"/>
    <n v="0.2"/>
    <n v="1.18"/>
    <n v="7"/>
    <x v="10"/>
    <n v="3"/>
    <x v="10"/>
  </r>
  <r>
    <n v="6588"/>
    <s v="CA-2018-104731"/>
    <d v="2018-07-21T00:00:00"/>
    <d v="2018-07-27T00:00:00"/>
    <s v="Standard Class"/>
    <s v="AM-10705"/>
    <s v="Anne McFarland"/>
    <s v="Consumer"/>
    <s v="United States"/>
    <s v="Salem"/>
    <s v="Virginia"/>
    <n v="24153"/>
    <x v="0"/>
    <s v="FUR-BO-10003441"/>
    <x v="0"/>
    <s v="Bookcases"/>
    <s v="Bush Westfield Collection Bookcases, Fully Assembled"/>
    <n v="302.94"/>
    <n v="8"/>
    <n v="0"/>
    <n v="69.680000000000007"/>
    <n v="7"/>
    <x v="10"/>
    <n v="3"/>
    <x v="10"/>
  </r>
  <r>
    <n v="6589"/>
    <s v="CA-2018-104731"/>
    <d v="2018-07-21T00:00:00"/>
    <d v="2018-07-27T00:00:00"/>
    <s v="Standard Class"/>
    <s v="AM-10705"/>
    <s v="Anne McFarland"/>
    <s v="Consumer"/>
    <s v="United States"/>
    <s v="Salem"/>
    <s v="Virginia"/>
    <n v="24153"/>
    <x v="0"/>
    <s v="OFF-BI-10003355"/>
    <x v="1"/>
    <s v="Binders"/>
    <s v="Cardinal Holdit Business Card Pockets"/>
    <n v="14.94"/>
    <n v="10"/>
    <n v="0.2"/>
    <n v="2.54"/>
    <n v="7"/>
    <x v="10"/>
    <n v="3"/>
    <x v="10"/>
  </r>
  <r>
    <n v="6590"/>
    <s v="CA-2018-104731"/>
    <d v="2018-07-21T00:00:00"/>
    <d v="2018-07-27T00:00:00"/>
    <s v="Standard Class"/>
    <s v="AM-10705"/>
    <s v="Anne McFarland"/>
    <s v="Consumer"/>
    <s v="United States"/>
    <s v="Salem"/>
    <s v="Virginia"/>
    <n v="24153"/>
    <x v="0"/>
    <s v="OFF-SU-10003505"/>
    <x v="1"/>
    <s v="Supplies"/>
    <s v="Premier Electric Letter Opener"/>
    <n v="231.72"/>
    <n v="10"/>
    <n v="0"/>
    <n v="37.08"/>
    <n v="7"/>
    <x v="10"/>
    <n v="3"/>
    <x v="10"/>
  </r>
  <r>
    <n v="6591"/>
    <s v="CA-2015-164749"/>
    <d v="2015-03-23T00:00:00"/>
    <d v="2015-03-26T00:00:00"/>
    <s v="First Class"/>
    <s v="BG-11740"/>
    <s v="Bruce Geld"/>
    <s v="Consumer"/>
    <s v="United States"/>
    <s v="Delray Beach"/>
    <s v="Florida"/>
    <n v="33445"/>
    <x v="0"/>
    <s v="OFF-LA-10004484"/>
    <x v="1"/>
    <s v="Labels"/>
    <s v="Avery 476"/>
    <n v="9.9120000000000008"/>
    <n v="4"/>
    <n v="0"/>
    <n v="0.89"/>
    <n v="1"/>
    <x v="34"/>
    <n v="1"/>
    <x v="34"/>
  </r>
  <r>
    <n v="6592"/>
    <s v="CA-2016-103716"/>
    <d v="2016-04-30T00:00:00"/>
    <d v="2016-05-06T00:00:00"/>
    <s v="Standard Class"/>
    <s v="KB-16585"/>
    <s v="Ken Black"/>
    <s v="Corporate"/>
    <s v="United States"/>
    <s v="San Francisco"/>
    <s v="California"/>
    <n v="94110"/>
    <x v="1"/>
    <s v="OFF-AR-10000658"/>
    <x v="1"/>
    <s v="Art"/>
    <s v="Newell 324"/>
    <n v="34.65"/>
    <n v="10"/>
    <n v="0"/>
    <n v="11.43"/>
    <n v="2"/>
    <x v="19"/>
    <n v="2"/>
    <x v="19"/>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n v="19.8"/>
    <n v="8"/>
    <n v="0.3"/>
    <n v="-2.77"/>
    <n v="2"/>
    <x v="19"/>
    <n v="2"/>
    <x v="19"/>
  </r>
  <r>
    <n v="6594"/>
    <s v="CA-2017-126795"/>
    <d v="2017-06-13T00:00:00"/>
    <d v="2017-06-16T00:00:00"/>
    <s v="Second Class"/>
    <s v="GT-14710"/>
    <s v="Greg Tran"/>
    <s v="Consumer"/>
    <s v="United States"/>
    <s v="New York City"/>
    <s v="New York"/>
    <n v="10024"/>
    <x v="3"/>
    <s v="OFF-BI-10001989"/>
    <x v="1"/>
    <s v="Binders"/>
    <s v="Premium Transparent Presentation Covers by GBC"/>
    <n v="33.567999999999998"/>
    <n v="8"/>
    <n v="0.3"/>
    <n v="-4.7"/>
    <n v="1"/>
    <x v="1"/>
    <n v="2"/>
    <x v="1"/>
  </r>
  <r>
    <n v="6595"/>
    <s v="CA-2016-146290"/>
    <d v="2016-05-04T00:00:00"/>
    <d v="2016-05-11T00:00:00"/>
    <s v="Standard Class"/>
    <s v="SV-20815"/>
    <s v="Stuart Van"/>
    <s v="Corporate"/>
    <s v="United States"/>
    <s v="Indianapolis"/>
    <s v="Indiana"/>
    <n v="46203"/>
    <x v="2"/>
    <s v="OFF-AR-10001897"/>
    <x v="1"/>
    <s v="Art"/>
    <s v="Model L Table or Wall-Mount Pencil Sharpener"/>
    <n v="125.93"/>
    <n v="10"/>
    <n v="0.2"/>
    <n v="18.89"/>
    <n v="1"/>
    <x v="33"/>
    <n v="2"/>
    <x v="33"/>
  </r>
  <r>
    <n v="6596"/>
    <s v="CA-2018-157112"/>
    <d v="2018-04-23T00:00:00"/>
    <d v="2018-04-26T00:00:00"/>
    <s v="First Class"/>
    <s v="GG-14650"/>
    <s v="Greg Guthrie"/>
    <s v="Corporate"/>
    <s v="United States"/>
    <s v="Columbus"/>
    <s v="Ohio"/>
    <n v="43229"/>
    <x v="3"/>
    <s v="OFF-BI-10000285"/>
    <x v="1"/>
    <s v="Binders"/>
    <s v="XtraLife ClearVue Slant-D Ring Binders by Cardinal"/>
    <n v="11.76"/>
    <n v="6"/>
    <n v="0"/>
    <n v="1.29"/>
    <n v="2"/>
    <x v="4"/>
    <n v="2"/>
    <x v="4"/>
  </r>
  <r>
    <n v="6597"/>
    <s v="CA-2018-157112"/>
    <d v="2018-04-23T00:00:00"/>
    <d v="2018-04-26T00:00:00"/>
    <s v="First Class"/>
    <s v="GG-14650"/>
    <s v="Greg Guthrie"/>
    <s v="Corporate"/>
    <s v="United States"/>
    <s v="Columbus"/>
    <s v="Ohio"/>
    <n v="43229"/>
    <x v="3"/>
    <s v="OFF-PA-10001804"/>
    <x v="1"/>
    <s v="Paper"/>
    <s v="Xerox 195"/>
    <n v="5.3440000000000003"/>
    <n v="5"/>
    <n v="0"/>
    <n v="1.76"/>
    <n v="2"/>
    <x v="4"/>
    <n v="2"/>
    <x v="4"/>
  </r>
  <r>
    <n v="6598"/>
    <s v="CA-2015-169257"/>
    <d v="2015-06-06T00:00:00"/>
    <d v="2015-06-12T00:00:00"/>
    <s v="Standard Class"/>
    <s v="SV-20785"/>
    <s v="Stewart Visinsky"/>
    <s v="Consumer"/>
    <s v="United States"/>
    <s v="Jacksonville"/>
    <s v="Florida"/>
    <n v="32216"/>
    <x v="0"/>
    <s v="OFF-BI-10002557"/>
    <x v="1"/>
    <s v="Binders"/>
    <s v="Presstex Flexible Ring Binders"/>
    <n v="1.365"/>
    <n v="1"/>
    <n v="0.3"/>
    <n v="-0.15"/>
    <n v="2"/>
    <x v="3"/>
    <n v="2"/>
    <x v="3"/>
  </r>
  <r>
    <n v="6599"/>
    <s v="CA-2015-169257"/>
    <d v="2015-06-06T00:00:00"/>
    <d v="2015-06-12T00:00:00"/>
    <s v="Standard Class"/>
    <s v="SV-20785"/>
    <s v="Stewart Visinsky"/>
    <s v="Consumer"/>
    <s v="United States"/>
    <s v="Jacksonville"/>
    <s v="Florida"/>
    <n v="32216"/>
    <x v="0"/>
    <s v="OFF-PA-10002319"/>
    <x v="1"/>
    <s v="Paper"/>
    <s v="Xerox 1944"/>
    <n v="62.015999999999998"/>
    <n v="7"/>
    <n v="0.1"/>
    <n v="15.5"/>
    <n v="2"/>
    <x v="3"/>
    <n v="2"/>
    <x v="3"/>
  </r>
  <r>
    <n v="6600"/>
    <s v="CA-2015-154095"/>
    <d v="2015-12-02T00:00:00"/>
    <d v="2015-12-07T00:00:00"/>
    <s v="Standard Class"/>
    <s v="ON-18715"/>
    <s v="Odella Nelson"/>
    <s v="Corporate"/>
    <s v="United States"/>
    <s v="Clinton"/>
    <s v="Maryland"/>
    <n v="20735"/>
    <x v="3"/>
    <s v="FUR-FU-10003849"/>
    <x v="0"/>
    <s v="Furnishings"/>
    <s v="DAX Metal Frame, Desktop, Stepped-Edge"/>
    <n v="60.72"/>
    <n v="9"/>
    <n v="0"/>
    <n v="17"/>
    <n v="4"/>
    <x v="20"/>
    <n v="4"/>
    <x v="20"/>
  </r>
  <r>
    <n v="6601"/>
    <s v="CA-2015-154095"/>
    <d v="2015-12-02T00:00:00"/>
    <d v="2015-12-07T00:00:00"/>
    <s v="Standard Class"/>
    <s v="ON-18715"/>
    <s v="Odella Nelson"/>
    <s v="Corporate"/>
    <s v="United States"/>
    <s v="Clinton"/>
    <s v="Maryland"/>
    <n v="20735"/>
    <x v="3"/>
    <s v="OFF-PA-10002923"/>
    <x v="1"/>
    <s v="Paper"/>
    <s v="Xerox 1942"/>
    <n v="146.82"/>
    <n v="3"/>
    <n v="0"/>
    <n v="29.36"/>
    <n v="4"/>
    <x v="20"/>
    <n v="4"/>
    <x v="20"/>
  </r>
  <r>
    <n v="6602"/>
    <s v="CA-2015-154095"/>
    <d v="2015-12-02T00:00:00"/>
    <d v="2015-12-07T00:00:00"/>
    <s v="Standard Class"/>
    <s v="ON-18715"/>
    <s v="Odella Nelson"/>
    <s v="Corporate"/>
    <s v="United States"/>
    <s v="Clinton"/>
    <s v="Maryland"/>
    <n v="20735"/>
    <x v="3"/>
    <s v="FUR-CH-10004754"/>
    <x v="0"/>
    <s v="Chairs"/>
    <s v="Global Stack Chair with Arms, Black"/>
    <n v="239.84"/>
    <n v="4"/>
    <n v="0"/>
    <n v="71.95"/>
    <n v="4"/>
    <x v="20"/>
    <n v="4"/>
    <x v="20"/>
  </r>
  <r>
    <n v="6603"/>
    <s v="CA-2015-154095"/>
    <d v="2015-12-02T00:00:00"/>
    <d v="2015-12-07T00:00:00"/>
    <s v="Standard Class"/>
    <s v="ON-18715"/>
    <s v="Odella Nelson"/>
    <s v="Corporate"/>
    <s v="United States"/>
    <s v="Clinton"/>
    <s v="Maryland"/>
    <n v="20735"/>
    <x v="3"/>
    <s v="OFF-LA-10000634"/>
    <x v="1"/>
    <s v="Labels"/>
    <s v="Avery 509"/>
    <n v="15.66"/>
    <n v="4"/>
    <n v="0.2"/>
    <n v="4.2300000000000004"/>
    <n v="4"/>
    <x v="20"/>
    <n v="4"/>
    <x v="20"/>
  </r>
  <r>
    <n v="6604"/>
    <s v="CA-2018-146346"/>
    <d v="2018-06-17T00:00:00"/>
    <d v="2018-06-20T00:00:00"/>
    <s v="First Class"/>
    <s v="RA-19945"/>
    <s v="Ryan Akin"/>
    <s v="Consumer"/>
    <s v="United States"/>
    <s v="Commerce City"/>
    <s v="Colorado"/>
    <n v="80022"/>
    <x v="1"/>
    <s v="OFF-ST-10001418"/>
    <x v="1"/>
    <s v="Storage"/>
    <s v="Carina Media Storage Towers in Natural &amp; Black"/>
    <n v="146.352"/>
    <n v="6"/>
    <n v="0"/>
    <n v="38.049999999999997"/>
    <n v="1"/>
    <x v="27"/>
    <n v="2"/>
    <x v="27"/>
  </r>
  <r>
    <n v="6605"/>
    <s v="CA-2017-148852"/>
    <d v="2017-05-26T00:00:00"/>
    <d v="2017-05-31T00:00:00"/>
    <s v="Standard Class"/>
    <s v="SV-20785"/>
    <s v="Stewart Visinsky"/>
    <s v="Consumer"/>
    <s v="United States"/>
    <s v="Santa Ana"/>
    <s v="California"/>
    <n v="92704"/>
    <x v="1"/>
    <s v="OFF-FA-10003467"/>
    <x v="1"/>
    <s v="Fasteners"/>
    <s v="Alliance Big Bands Rubber Bands, 12/Pack"/>
    <n v="5.94"/>
    <n v="3"/>
    <n v="0"/>
    <n v="0.89"/>
    <n v="5"/>
    <x v="35"/>
    <n v="2"/>
    <x v="35"/>
  </r>
  <r>
    <n v="6606"/>
    <s v="CA-2017-148852"/>
    <d v="2017-05-26T00:00:00"/>
    <d v="2017-05-31T00:00:00"/>
    <s v="Standard Class"/>
    <s v="SV-20785"/>
    <s v="Stewart Visinsky"/>
    <s v="Consumer"/>
    <s v="United States"/>
    <s v="Santa Ana"/>
    <s v="California"/>
    <n v="92704"/>
    <x v="1"/>
    <s v="OFF-PA-10001293"/>
    <x v="1"/>
    <s v="Paper"/>
    <s v="Xerox 1946"/>
    <n v="45.36"/>
    <n v="1"/>
    <n v="0.3"/>
    <n v="-14.06"/>
    <n v="5"/>
    <x v="35"/>
    <n v="2"/>
    <x v="35"/>
  </r>
  <r>
    <n v="6607"/>
    <s v="CA-2017-148852"/>
    <d v="2017-05-26T00:00:00"/>
    <d v="2017-05-31T00:00:00"/>
    <s v="Standard Class"/>
    <s v="SV-20785"/>
    <s v="Stewart Visinsky"/>
    <s v="Consumer"/>
    <s v="United States"/>
    <s v="Santa Ana"/>
    <s v="California"/>
    <n v="92704"/>
    <x v="1"/>
    <s v="TEC-PH-10003885"/>
    <x v="2"/>
    <s v="Phones"/>
    <s v="Cisco SPA508G"/>
    <n v="211.16800000000001"/>
    <n v="8"/>
    <n v="0"/>
    <n v="69.69"/>
    <n v="5"/>
    <x v="35"/>
    <n v="2"/>
    <x v="35"/>
  </r>
  <r>
    <n v="6608"/>
    <s v="CA-2017-148852"/>
    <d v="2017-05-26T00:00:00"/>
    <d v="2017-05-31T00:00:00"/>
    <s v="Standard Class"/>
    <s v="SV-20785"/>
    <s v="Stewart Visinsky"/>
    <s v="Consumer"/>
    <s v="United States"/>
    <s v="Santa Ana"/>
    <s v="California"/>
    <n v="92704"/>
    <x v="1"/>
    <s v="FUR-CH-10004860"/>
    <x v="0"/>
    <s v="Chairs"/>
    <s v="Global Low Back Tilter Chair"/>
    <n v="484.70400000000001"/>
    <n v="7"/>
    <n v="0"/>
    <n v="58.16"/>
    <n v="5"/>
    <x v="35"/>
    <n v="2"/>
    <x v="35"/>
  </r>
  <r>
    <n v="6609"/>
    <s v="CA-2017-148852"/>
    <d v="2017-05-26T00:00:00"/>
    <d v="2017-05-31T00:00:00"/>
    <s v="Standard Class"/>
    <s v="SV-20785"/>
    <s v="Stewart Visinsky"/>
    <s v="Consumer"/>
    <s v="United States"/>
    <s v="Santa Ana"/>
    <s v="California"/>
    <n v="92704"/>
    <x v="1"/>
    <s v="TEC-MA-10002428"/>
    <x v="2"/>
    <s v="Machines"/>
    <s v="Fellowes Powershred HS-440 4-Sheet High Security Shredder"/>
    <n v="371.976"/>
    <n v="6"/>
    <n v="0"/>
    <n v="85.55"/>
    <n v="5"/>
    <x v="35"/>
    <n v="2"/>
    <x v="35"/>
  </r>
  <r>
    <n v="6610"/>
    <s v="US-2016-118906"/>
    <d v="2016-03-10T00:00:00"/>
    <d v="2016-03-10T00:00:00"/>
    <s v="Same Day"/>
    <s v="KB-16585"/>
    <s v="Ken Black"/>
    <s v="Corporate"/>
    <s v="United States"/>
    <s v="Clinton"/>
    <s v="Maryland"/>
    <n v="20735"/>
    <x v="3"/>
    <s v="OFF-ST-10002406"/>
    <x v="1"/>
    <s v="Storage"/>
    <s v="Pizazz Global Quick File"/>
    <n v="89.82"/>
    <n v="4"/>
    <n v="0.1"/>
    <n v="30.54"/>
    <n v="1"/>
    <x v="29"/>
    <n v="1"/>
    <x v="29"/>
  </r>
  <r>
    <n v="6611"/>
    <s v="CA-2017-168921"/>
    <d v="2017-10-20T00:00:00"/>
    <d v="2017-10-22T00:00:00"/>
    <s v="First Class"/>
    <s v="AG-10495"/>
    <s v="Andrew Gjertsen"/>
    <s v="Corporate"/>
    <s v="United States"/>
    <s v="Los Angeles"/>
    <s v="California"/>
    <n v="90049"/>
    <x v="1"/>
    <s v="OFF-BI-10004209"/>
    <x v="1"/>
    <s v="Binders"/>
    <s v="Fellowes Twister Kit, Gray/Clear, 3/pkg"/>
    <n v="19.295999999999999"/>
    <n v="7"/>
    <n v="0.3"/>
    <n v="-5.79"/>
    <n v="1"/>
    <x v="32"/>
    <n v="4"/>
    <x v="32"/>
  </r>
  <r>
    <n v="6612"/>
    <s v="CA-2016-107678"/>
    <d v="2016-04-21T00:00:00"/>
    <d v="2016-04-28T00:00:00"/>
    <s v="Standard Class"/>
    <s v="JK-16090"/>
    <s v="Juliana Krohn"/>
    <s v="Consumer"/>
    <s v="United States"/>
    <s v="Louisville"/>
    <s v="Kentucky"/>
    <n v="40214"/>
    <x v="0"/>
    <s v="FUR-CH-10001891"/>
    <x v="0"/>
    <s v="Chairs"/>
    <s v="Global Deluxe Office Fabric Chairs"/>
    <n v="191.96"/>
    <n v="9"/>
    <n v="0.3"/>
    <n v="-26.87"/>
    <n v="4"/>
    <x v="19"/>
    <n v="2"/>
    <x v="19"/>
  </r>
  <r>
    <n v="6613"/>
    <s v="CA-2016-107678"/>
    <d v="2016-04-21T00:00:00"/>
    <d v="2016-04-28T00:00:00"/>
    <s v="Standard Class"/>
    <s v="JK-16090"/>
    <s v="Juliana Krohn"/>
    <s v="Consumer"/>
    <s v="United States"/>
    <s v="Louisville"/>
    <s v="Kentucky"/>
    <n v="40214"/>
    <x v="0"/>
    <s v="OFF-BI-10002215"/>
    <x v="1"/>
    <s v="Binders"/>
    <s v="Wilson Jones Hanging View Binder, White, 1&quot;"/>
    <n v="21.3"/>
    <n v="5"/>
    <n v="0.2"/>
    <n v="1.28"/>
    <n v="4"/>
    <x v="19"/>
    <n v="2"/>
    <x v="19"/>
  </r>
  <r>
    <n v="6614"/>
    <s v="CA-2016-107678"/>
    <d v="2016-04-21T00:00:00"/>
    <d v="2016-04-28T00:00:00"/>
    <s v="Standard Class"/>
    <s v="JK-16090"/>
    <s v="Juliana Krohn"/>
    <s v="Consumer"/>
    <s v="United States"/>
    <s v="Louisville"/>
    <s v="Kentucky"/>
    <n v="40214"/>
    <x v="0"/>
    <s v="TEC-PH-10002103"/>
    <x v="2"/>
    <s v="Phones"/>
    <s v="Jabra SPEAK 410"/>
    <n v="469.95"/>
    <n v="9"/>
    <n v="0"/>
    <n v="75.19"/>
    <n v="4"/>
    <x v="19"/>
    <n v="2"/>
    <x v="19"/>
  </r>
  <r>
    <n v="6615"/>
    <s v="CA-2016-107678"/>
    <d v="2016-04-21T00:00:00"/>
    <d v="2016-04-28T00:00:00"/>
    <s v="Standard Class"/>
    <s v="JK-16090"/>
    <s v="Juliana Krohn"/>
    <s v="Consumer"/>
    <s v="United States"/>
    <s v="Louisville"/>
    <s v="Kentucky"/>
    <n v="40214"/>
    <x v="0"/>
    <s v="FUR-FU-10003394"/>
    <x v="0"/>
    <s v="Furnishings"/>
    <s v="Tenex &quot;The Solids&quot; Textured Chair Mats"/>
    <n v="209.88"/>
    <n v="7"/>
    <n v="0.1"/>
    <n v="29.38"/>
    <n v="4"/>
    <x v="19"/>
    <n v="2"/>
    <x v="19"/>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n v="239.666"/>
    <n v="9"/>
    <n v="0.3"/>
    <n v="-38.35"/>
    <n v="3"/>
    <x v="1"/>
    <n v="2"/>
    <x v="1"/>
  </r>
  <r>
    <n v="6617"/>
    <s v="CA-2017-123512"/>
    <d v="2017-06-17T00:00:00"/>
    <d v="2017-06-19T00:00:00"/>
    <s v="First Class"/>
    <s v="MV-18190"/>
    <s v="Mike Vittorini"/>
    <s v="Consumer"/>
    <s v="United States"/>
    <s v="Los Angeles"/>
    <s v="California"/>
    <n v="90045"/>
    <x v="1"/>
    <s v="OFF-LA-10000081"/>
    <x v="1"/>
    <s v="Labels"/>
    <s v="Avery 496"/>
    <n v="22.5"/>
    <n v="1"/>
    <n v="0"/>
    <n v="1.1299999999999999"/>
    <n v="3"/>
    <x v="1"/>
    <n v="2"/>
    <x v="1"/>
  </r>
  <r>
    <n v="6618"/>
    <s v="CA-2017-123512"/>
    <d v="2017-06-17T00:00:00"/>
    <d v="2017-06-19T00:00:00"/>
    <s v="First Class"/>
    <s v="MV-18190"/>
    <s v="Mike Vittorini"/>
    <s v="Consumer"/>
    <s v="United States"/>
    <s v="Los Angeles"/>
    <s v="California"/>
    <n v="90045"/>
    <x v="1"/>
    <s v="OFF-PA-10001497"/>
    <x v="1"/>
    <s v="Paper"/>
    <s v="Xerox 1914"/>
    <n v="219.84"/>
    <n v="7"/>
    <n v="0.2"/>
    <n v="26.38"/>
    <n v="3"/>
    <x v="1"/>
    <n v="2"/>
    <x v="1"/>
  </r>
  <r>
    <n v="6619"/>
    <s v="US-2018-167402"/>
    <d v="2018-01-13T00:00:00"/>
    <d v="2018-01-18T00:00:00"/>
    <s v="Second Class"/>
    <s v="CP-12085"/>
    <s v="Cathy Prescott"/>
    <s v="Corporate"/>
    <s v="United States"/>
    <s v="Springfield"/>
    <s v="Missouri"/>
    <n v="65807"/>
    <x v="2"/>
    <s v="OFF-PA-10004983"/>
    <x v="1"/>
    <s v="Paper"/>
    <s v="Xerox 23"/>
    <n v="32.4"/>
    <n v="1"/>
    <n v="0.2"/>
    <n v="6.16"/>
    <n v="4"/>
    <x v="44"/>
    <n v="1"/>
    <x v="44"/>
  </r>
  <r>
    <n v="6620"/>
    <s v="US-2018-167402"/>
    <d v="2018-01-13T00:00:00"/>
    <d v="2018-01-18T00:00:00"/>
    <s v="Second Class"/>
    <s v="CP-12085"/>
    <s v="Cathy Prescott"/>
    <s v="Corporate"/>
    <s v="United States"/>
    <s v="Springfield"/>
    <s v="Missouri"/>
    <n v="65807"/>
    <x v="2"/>
    <s v="OFF-AR-10004010"/>
    <x v="1"/>
    <s v="Art"/>
    <s v="Hunt Boston Vacuum Mount KS Pencil Sharpener"/>
    <n v="209.94"/>
    <n v="4"/>
    <n v="0.3"/>
    <n v="-14.7"/>
    <n v="4"/>
    <x v="44"/>
    <n v="1"/>
    <x v="44"/>
  </r>
  <r>
    <n v="6621"/>
    <s v="US-2018-167402"/>
    <d v="2018-01-13T00:00:00"/>
    <d v="2018-01-18T00:00:00"/>
    <s v="Second Class"/>
    <s v="CP-12085"/>
    <s v="Cathy Prescott"/>
    <s v="Corporate"/>
    <s v="United States"/>
    <s v="Springfield"/>
    <s v="Missouri"/>
    <n v="65807"/>
    <x v="2"/>
    <s v="OFF-SU-10002881"/>
    <x v="1"/>
    <s v="Supplies"/>
    <s v="Martin Yale Chadless Opener Electric Letter Opener"/>
    <n v="4164.05"/>
    <n v="7"/>
    <n v="0"/>
    <n v="208.2"/>
    <n v="4"/>
    <x v="44"/>
    <n v="1"/>
    <x v="44"/>
  </r>
  <r>
    <n v="6622"/>
    <s v="US-2018-167402"/>
    <d v="2018-01-13T00:00:00"/>
    <d v="2018-01-18T00:00:00"/>
    <s v="Second Class"/>
    <s v="CP-12085"/>
    <s v="Cathy Prescott"/>
    <s v="Corporate"/>
    <s v="United States"/>
    <s v="Springfield"/>
    <s v="Missouri"/>
    <n v="65807"/>
    <x v="2"/>
    <s v="FUR-BO-10001608"/>
    <x v="0"/>
    <s v="Bookcases"/>
    <s v="Hon Metal Bookcases, Black"/>
    <n v="212.94"/>
    <n v="5"/>
    <n v="0.1"/>
    <n v="44.72"/>
    <n v="4"/>
    <x v="44"/>
    <n v="1"/>
    <x v="44"/>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n v="4"/>
    <n v="0"/>
    <n v="3.77"/>
    <n v="2"/>
    <x v="30"/>
    <n v="3"/>
    <x v="30"/>
  </r>
  <r>
    <n v="6624"/>
    <s v="CA-2015-130449"/>
    <d v="2015-09-06T00:00:00"/>
    <d v="2015-09-09T00:00:00"/>
    <s v="First Class"/>
    <s v="VP-21760"/>
    <s v="Victoria Pisteka"/>
    <s v="Corporate"/>
    <s v="United States"/>
    <s v="San Francisco"/>
    <s v="California"/>
    <n v="94109"/>
    <x v="1"/>
    <s v="OFF-LA-10001934"/>
    <x v="1"/>
    <s v="Labels"/>
    <s v="Avery 516"/>
    <n v="58.48"/>
    <n v="9"/>
    <n v="0"/>
    <n v="16.96"/>
    <n v="2"/>
    <x v="30"/>
    <n v="3"/>
    <x v="30"/>
  </r>
  <r>
    <n v="6625"/>
    <s v="CA-2016-141250"/>
    <d v="2016-01-19T00:00:00"/>
    <d v="2016-01-23T00:00:00"/>
    <s v="Standard Class"/>
    <s v="PM-18940"/>
    <s v="Paul MacIntyre"/>
    <s v="Consumer"/>
    <s v="United States"/>
    <s v="Texas City"/>
    <s v="Texas"/>
    <n v="77590"/>
    <x v="2"/>
    <s v="FUR-TA-10002855"/>
    <x v="0"/>
    <s v="Tables"/>
    <s v="Bevis Round Conference Table Top &amp; Single Column Base"/>
    <n v="102.438"/>
    <n v="8"/>
    <n v="0.3"/>
    <n v="-10.24"/>
    <n v="2"/>
    <x v="26"/>
    <n v="1"/>
    <x v="26"/>
  </r>
  <r>
    <n v="6626"/>
    <s v="CA-2016-141250"/>
    <d v="2016-01-19T00:00:00"/>
    <d v="2016-01-23T00:00:00"/>
    <s v="Standard Class"/>
    <s v="PM-18940"/>
    <s v="Paul MacIntyre"/>
    <s v="Consumer"/>
    <s v="United States"/>
    <s v="Texas City"/>
    <s v="Texas"/>
    <n v="77590"/>
    <x v="2"/>
    <s v="FUR-CH-10004875"/>
    <x v="0"/>
    <s v="Chairs"/>
    <s v="Harbour Creations 67200 Series Stacking Chairs"/>
    <n v="199.304"/>
    <n v="4"/>
    <n v="0"/>
    <n v="39.86"/>
    <n v="2"/>
    <x v="26"/>
    <n v="1"/>
    <x v="26"/>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n v="6999.96"/>
    <n v="9"/>
    <n v="0.3"/>
    <n v="-1749.99"/>
    <n v="1"/>
    <x v="20"/>
    <n v="4"/>
    <x v="20"/>
  </r>
  <r>
    <n v="6628"/>
    <s v="CA-2015-138513"/>
    <d v="2015-05-23T00:00:00"/>
    <d v="2015-05-27T00:00:00"/>
    <s v="Standard Class"/>
    <s v="EH-13990"/>
    <s v="Erica Hackney"/>
    <s v="Consumer"/>
    <s v="United States"/>
    <s v="Bellevue"/>
    <s v="Washington"/>
    <n v="98006"/>
    <x v="1"/>
    <s v="OFF-PA-10003177"/>
    <x v="1"/>
    <s v="Paper"/>
    <s v="Xerox 1999"/>
    <n v="12.96"/>
    <n v="8"/>
    <n v="0.1"/>
    <n v="4.28"/>
    <n v="1"/>
    <x v="8"/>
    <n v="2"/>
    <x v="8"/>
  </r>
  <r>
    <n v="6629"/>
    <s v="CA-2016-135489"/>
    <d v="2016-09-19T00:00:00"/>
    <d v="2016-09-22T00:00:00"/>
    <s v="Second Class"/>
    <s v="GW-14605"/>
    <s v="Giulietta Weimer"/>
    <s v="Consumer"/>
    <s v="United States"/>
    <s v="New York City"/>
    <s v="New York"/>
    <n v="10024"/>
    <x v="3"/>
    <s v="TEC-PH-10000011"/>
    <x v="2"/>
    <s v="Phones"/>
    <s v="PureGear Roll-On Screen Protector"/>
    <n v="279.86"/>
    <n v="5"/>
    <n v="0.3"/>
    <n v="-86.76"/>
    <n v="1"/>
    <x v="11"/>
    <n v="3"/>
    <x v="11"/>
  </r>
  <r>
    <n v="6630"/>
    <s v="CA-2016-125696"/>
    <d v="2016-10-02T00:00:00"/>
    <d v="2016-10-06T00:00:00"/>
    <s v="Standard Class"/>
    <s v="NP-18685"/>
    <s v="Nora Pelletier"/>
    <s v="Home Office"/>
    <s v="United States"/>
    <s v="Wilson"/>
    <s v="North Carolina"/>
    <n v="27893"/>
    <x v="0"/>
    <s v="OFF-BI-10001757"/>
    <x v="1"/>
    <s v="Binders"/>
    <s v="Pressboard Hanging Data Binders for Unburst Sheets"/>
    <n v="7.38"/>
    <n v="2"/>
    <n v="0.2"/>
    <n v="2.21"/>
    <n v="1"/>
    <x v="2"/>
    <n v="4"/>
    <x v="2"/>
  </r>
  <r>
    <n v="6631"/>
    <s v="CA-2017-105081"/>
    <d v="2017-12-25T00:00:00"/>
    <d v="2017-12-30T00:00:00"/>
    <s v="Standard Class"/>
    <s v="JE-15715"/>
    <s v="Joe Elijah"/>
    <s v="Consumer"/>
    <s v="United States"/>
    <s v="Seattle"/>
    <s v="Washington"/>
    <n v="98115"/>
    <x v="1"/>
    <s v="FUR-CH-10000847"/>
    <x v="0"/>
    <s v="Chairs"/>
    <s v="Global Executive Mid-Back Manager's Chair"/>
    <n v="698.35199999999998"/>
    <n v="8"/>
    <n v="0"/>
    <n v="104.75"/>
    <n v="2"/>
    <x v="5"/>
    <n v="4"/>
    <x v="5"/>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n v="1747.25"/>
    <n v="4"/>
    <n v="0.3"/>
    <n v="-349.45"/>
    <n v="2"/>
    <x v="5"/>
    <n v="4"/>
    <x v="5"/>
  </r>
  <r>
    <n v="6633"/>
    <s v="US-2017-146857"/>
    <d v="2017-05-06T00:00:00"/>
    <d v="2017-05-08T00:00:00"/>
    <s v="Second Class"/>
    <s v="BE-11455"/>
    <s v="Brad Eason"/>
    <s v="Home Office"/>
    <s v="United States"/>
    <s v="Springfield"/>
    <s v="Missouri"/>
    <n v="65807"/>
    <x v="2"/>
    <s v="OFF-AP-10001205"/>
    <x v="1"/>
    <s v="Appliances"/>
    <s v="Belkin 5 Outlet SurgeMaster Power Centers"/>
    <n v="54.48"/>
    <n v="8"/>
    <n v="0.3"/>
    <n v="-11.99"/>
    <n v="1"/>
    <x v="35"/>
    <n v="2"/>
    <x v="35"/>
  </r>
  <r>
    <n v="6634"/>
    <s v="CA-2017-166275"/>
    <d v="2017-10-24T00:00:00"/>
    <d v="2017-10-24T00:00:00"/>
    <s v="Same Day"/>
    <s v="SS-20590"/>
    <s v="Sonia Sunley"/>
    <s v="Consumer"/>
    <s v="United States"/>
    <s v="San Francisco"/>
    <s v="California"/>
    <n v="94109"/>
    <x v="1"/>
    <s v="TEC-AC-10001838"/>
    <x v="2"/>
    <s v="Accessories"/>
    <s v="Razer Tiamat Over Ear 7.1 Surround Sound PC Gaming Headset"/>
    <n v="199.99"/>
    <n v="2"/>
    <n v="0.3"/>
    <n v="-62"/>
    <n v="1"/>
    <x v="32"/>
    <n v="4"/>
    <x v="32"/>
  </r>
  <r>
    <n v="6635"/>
    <s v="CA-2018-144498"/>
    <d v="2018-05-06T00:00:00"/>
    <d v="2018-05-06T00:00:00"/>
    <s v="Same Day"/>
    <s v="MB-18085"/>
    <s v="Mick Brown"/>
    <s v="Consumer"/>
    <s v="United States"/>
    <s v="Charlotte"/>
    <s v="North Carolina"/>
    <n v="28205"/>
    <x v="0"/>
    <s v="OFF-BI-10003982"/>
    <x v="1"/>
    <s v="Binders"/>
    <s v="Wilson Jones Century Plastic Molded Ring Binders"/>
    <n v="68.540999999999997"/>
    <n v="8"/>
    <n v="0"/>
    <n v="3.43"/>
    <n v="3"/>
    <x v="24"/>
    <n v="2"/>
    <x v="24"/>
  </r>
  <r>
    <n v="6636"/>
    <s v="CA-2018-144498"/>
    <d v="2018-05-06T00:00:00"/>
    <d v="2018-05-06T00:00:00"/>
    <s v="Same Day"/>
    <s v="MB-18085"/>
    <s v="Mick Brown"/>
    <s v="Consumer"/>
    <s v="United States"/>
    <s v="Charlotte"/>
    <s v="North Carolina"/>
    <n v="28205"/>
    <x v="0"/>
    <s v="TEC-PH-10004977"/>
    <x v="2"/>
    <s v="Phones"/>
    <s v="GE 30524EE4"/>
    <n v="627.16800000000001"/>
    <n v="7"/>
    <n v="0.2"/>
    <n v="213.24"/>
    <n v="3"/>
    <x v="24"/>
    <n v="2"/>
    <x v="24"/>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n v="122.12"/>
    <n v="7"/>
    <n v="0.1"/>
    <n v="35.409999999999997"/>
    <n v="3"/>
    <x v="24"/>
    <n v="2"/>
    <x v="24"/>
  </r>
  <r>
    <n v="6638"/>
    <s v="CA-2018-103352"/>
    <d v="2018-11-27T00:00:00"/>
    <d v="2018-11-30T00:00:00"/>
    <s v="Second Class"/>
    <s v="RP-19390"/>
    <s v="Resi PÃ¶lking"/>
    <s v="Consumer"/>
    <s v="United States"/>
    <s v="New York City"/>
    <s v="New York"/>
    <n v="10011"/>
    <x v="3"/>
    <s v="OFF-AR-10001573"/>
    <x v="1"/>
    <s v="Art"/>
    <s v="American Pencil"/>
    <n v="6.99"/>
    <n v="3"/>
    <n v="0.1"/>
    <n v="2.4500000000000002"/>
    <n v="2"/>
    <x v="23"/>
    <n v="4"/>
    <x v="23"/>
  </r>
  <r>
    <n v="6639"/>
    <s v="CA-2018-103352"/>
    <d v="2018-11-27T00:00:00"/>
    <d v="2018-11-30T00:00:00"/>
    <s v="Second Class"/>
    <s v="RP-19390"/>
    <s v="Resi PÃ¶lking"/>
    <s v="Consumer"/>
    <s v="United States"/>
    <s v="New York City"/>
    <s v="New York"/>
    <n v="10011"/>
    <x v="3"/>
    <s v="OFF-BI-10001196"/>
    <x v="1"/>
    <s v="Binders"/>
    <s v="Avery Flip-Chart Easel Binder, Black"/>
    <n v="107.42400000000001"/>
    <n v="10"/>
    <n v="0.2"/>
    <n v="20.41"/>
    <n v="2"/>
    <x v="23"/>
    <n v="4"/>
    <x v="23"/>
  </r>
  <r>
    <n v="6640"/>
    <s v="CA-2015-108609"/>
    <d v="2015-10-31T00:00:00"/>
    <d v="2015-11-02T00:00:00"/>
    <s v="Second Class"/>
    <s v="AJ-10780"/>
    <s v="Anthony Jacobs"/>
    <s v="Corporate"/>
    <s v="United States"/>
    <s v="Lorain"/>
    <s v="Ohio"/>
    <n v="44052"/>
    <x v="3"/>
    <s v="FUR-TA-10003954"/>
    <x v="0"/>
    <s v="Tables"/>
    <s v="Hon 94000 Series Round Tables"/>
    <n v="1421.664"/>
    <n v="3"/>
    <n v="0"/>
    <n v="426.5"/>
    <n v="1"/>
    <x v="18"/>
    <n v="4"/>
    <x v="18"/>
  </r>
  <r>
    <n v="6641"/>
    <s v="CA-2018-128328"/>
    <d v="2018-08-05T00:00:00"/>
    <d v="2018-08-09T00:00:00"/>
    <s v="Standard Class"/>
    <s v="PO-18865"/>
    <s v="Patrick O'Donnell"/>
    <s v="Consumer"/>
    <s v="United States"/>
    <s v="Indianapolis"/>
    <s v="Indiana"/>
    <n v="46203"/>
    <x v="2"/>
    <s v="OFF-BI-10001989"/>
    <x v="1"/>
    <s v="Binders"/>
    <s v="Premium Transparent Presentation Covers by GBC"/>
    <n v="125.88"/>
    <n v="8"/>
    <n v="0"/>
    <n v="23.92"/>
    <n v="3"/>
    <x v="43"/>
    <n v="3"/>
    <x v="43"/>
  </r>
  <r>
    <n v="6642"/>
    <s v="CA-2018-128328"/>
    <d v="2018-08-05T00:00:00"/>
    <d v="2018-08-09T00:00:00"/>
    <s v="Standard Class"/>
    <s v="PO-18865"/>
    <s v="Patrick O'Donnell"/>
    <s v="Consumer"/>
    <s v="United States"/>
    <s v="Indianapolis"/>
    <s v="Indiana"/>
    <n v="46203"/>
    <x v="2"/>
    <s v="TEC-AC-10001714"/>
    <x v="2"/>
    <s v="Accessories"/>
    <s v="LogitechÂ MX Performance Wireless Mouse"/>
    <n v="79.78"/>
    <n v="5"/>
    <n v="0"/>
    <n v="19.95"/>
    <n v="3"/>
    <x v="43"/>
    <n v="3"/>
    <x v="43"/>
  </r>
  <r>
    <n v="6643"/>
    <s v="CA-2018-128328"/>
    <d v="2018-08-05T00:00:00"/>
    <d v="2018-08-09T00:00:00"/>
    <s v="Standard Class"/>
    <s v="PO-18865"/>
    <s v="Patrick O'Donnell"/>
    <s v="Consumer"/>
    <s v="United States"/>
    <s v="Indianapolis"/>
    <s v="Indiana"/>
    <n v="46203"/>
    <x v="2"/>
    <s v="OFF-LA-10003498"/>
    <x v="1"/>
    <s v="Labels"/>
    <s v="Avery 475"/>
    <n v="133.19999999999999"/>
    <n v="4"/>
    <n v="0.1"/>
    <n v="27.97"/>
    <n v="3"/>
    <x v="43"/>
    <n v="3"/>
    <x v="43"/>
  </r>
  <r>
    <n v="6644"/>
    <s v="US-2016-156496"/>
    <d v="2016-08-10T00:00:00"/>
    <d v="2016-08-16T00:00:00"/>
    <s v="Standard Class"/>
    <s v="WB-21850"/>
    <s v="William Brown"/>
    <s v="Consumer"/>
    <s v="United States"/>
    <s v="Redmond"/>
    <s v="Oregon"/>
    <n v="97756"/>
    <x v="1"/>
    <s v="TEC-PH-10000576"/>
    <x v="2"/>
    <s v="Phones"/>
    <s v="AT&amp;T 1080 Corded phone"/>
    <n v="438.36799999999999"/>
    <n v="9"/>
    <n v="0"/>
    <n v="30.69"/>
    <n v="3"/>
    <x v="37"/>
    <n v="3"/>
    <x v="37"/>
  </r>
  <r>
    <n v="6645"/>
    <s v="US-2016-156496"/>
    <d v="2016-08-10T00:00:00"/>
    <d v="2016-08-16T00:00:00"/>
    <s v="Standard Class"/>
    <s v="WB-21850"/>
    <s v="William Brown"/>
    <s v="Consumer"/>
    <s v="United States"/>
    <s v="Redmond"/>
    <s v="Oregon"/>
    <n v="97756"/>
    <x v="1"/>
    <s v="TEC-PH-10004188"/>
    <x v="2"/>
    <s v="Phones"/>
    <s v="OtterBox Commuter Series Case - Samsung Galaxy S4"/>
    <n v="139.94399999999999"/>
    <n v="2"/>
    <n v="0"/>
    <n v="13.99"/>
    <n v="3"/>
    <x v="37"/>
    <n v="3"/>
    <x v="37"/>
  </r>
  <r>
    <n v="6646"/>
    <s v="US-2016-156496"/>
    <d v="2016-08-10T00:00:00"/>
    <d v="2016-08-16T00:00:00"/>
    <s v="Standard Class"/>
    <s v="WB-21850"/>
    <s v="William Brown"/>
    <s v="Consumer"/>
    <s v="United States"/>
    <s v="Redmond"/>
    <s v="Oregon"/>
    <n v="97756"/>
    <x v="1"/>
    <s v="OFF-AP-10001469"/>
    <x v="1"/>
    <s v="Appliances"/>
    <s v="Fellowes 8 Outlet Superior Workstation Surge Protector"/>
    <n v="133.47200000000001"/>
    <n v="9"/>
    <n v="0.1"/>
    <n v="33.369999999999997"/>
    <n v="3"/>
    <x v="37"/>
    <n v="3"/>
    <x v="37"/>
  </r>
  <r>
    <n v="6647"/>
    <s v="US-2017-127334"/>
    <d v="2017-12-15T00:00:00"/>
    <d v="2017-12-21T00:00:00"/>
    <s v="Standard Class"/>
    <s v="MP-18175"/>
    <s v="Mike Pelletier"/>
    <s v="Home Office"/>
    <s v="United States"/>
    <s v="Springfield"/>
    <s v="Oregon"/>
    <n v="97477"/>
    <x v="1"/>
    <s v="FUR-TA-10003473"/>
    <x v="0"/>
    <s v="Tables"/>
    <s v="Bretford Rectangular Conference Table Tops"/>
    <n v="564.19500000000005"/>
    <n v="8"/>
    <n v="0.2"/>
    <n v="157.97"/>
    <n v="2"/>
    <x v="5"/>
    <n v="4"/>
    <x v="5"/>
  </r>
  <r>
    <n v="6648"/>
    <s v="US-2017-127334"/>
    <d v="2017-12-15T00:00:00"/>
    <d v="2017-12-21T00:00:00"/>
    <s v="Standard Class"/>
    <s v="MP-18175"/>
    <s v="Mike Pelletier"/>
    <s v="Home Office"/>
    <s v="United States"/>
    <s v="Springfield"/>
    <s v="Oregon"/>
    <n v="97477"/>
    <x v="1"/>
    <s v="OFF-AP-10001205"/>
    <x v="1"/>
    <s v="Appliances"/>
    <s v="Belkin 5 Outlet SurgeMaster Power Centers"/>
    <n v="87.168000000000006"/>
    <n v="10"/>
    <n v="0"/>
    <n v="28.77"/>
    <n v="2"/>
    <x v="5"/>
    <n v="4"/>
    <x v="5"/>
  </r>
  <r>
    <n v="6649"/>
    <s v="US-2018-124779"/>
    <d v="2018-09-08T00:00:00"/>
    <d v="2018-09-11T00:00:00"/>
    <s v="First Class"/>
    <s v="BF-11020"/>
    <s v="Barry FranzÃ¶sisch"/>
    <s v="Corporate"/>
    <s v="United States"/>
    <s v="Arlington"/>
    <s v="Texas"/>
    <n v="76017"/>
    <x v="2"/>
    <s v="OFF-BI-10002429"/>
    <x v="1"/>
    <s v="Binders"/>
    <s v="Premier Elliptical Ring Binder, Black"/>
    <n v="42.616"/>
    <n v="6"/>
    <n v="0"/>
    <n v="9.3800000000000008"/>
    <n v="6"/>
    <x v="15"/>
    <n v="3"/>
    <x v="15"/>
  </r>
  <r>
    <n v="6650"/>
    <s v="US-2018-124779"/>
    <d v="2018-09-08T00:00:00"/>
    <d v="2018-09-11T00:00:00"/>
    <s v="First Class"/>
    <s v="BF-11020"/>
    <s v="Barry FranzÃ¶sisch"/>
    <s v="Corporate"/>
    <s v="United States"/>
    <s v="Arlington"/>
    <s v="Texas"/>
    <n v="76017"/>
    <x v="2"/>
    <s v="TEC-CO-10001943"/>
    <x v="2"/>
    <s v="Copiers"/>
    <s v="Canon PC-428 Personal Copier"/>
    <n v="319.98399999999998"/>
    <n v="3"/>
    <n v="0"/>
    <n v="92.8"/>
    <n v="6"/>
    <x v="15"/>
    <n v="3"/>
    <x v="15"/>
  </r>
  <r>
    <n v="6651"/>
    <s v="US-2018-124779"/>
    <d v="2018-09-08T00:00:00"/>
    <d v="2018-09-11T00:00:00"/>
    <s v="First Class"/>
    <s v="BF-11020"/>
    <s v="Barry FranzÃ¶sisch"/>
    <s v="Corporate"/>
    <s v="United States"/>
    <s v="Arlington"/>
    <s v="Texas"/>
    <n v="76017"/>
    <x v="2"/>
    <s v="OFF-FA-10004854"/>
    <x v="1"/>
    <s v="Fasteners"/>
    <s v="Vinyl Coated Wire Paper Clips in Organizer Box, 800/Box"/>
    <n v="45.92"/>
    <n v="2"/>
    <n v="0.3"/>
    <n v="-5.51"/>
    <n v="6"/>
    <x v="15"/>
    <n v="3"/>
    <x v="15"/>
  </r>
  <r>
    <n v="6652"/>
    <s v="US-2018-124779"/>
    <d v="2018-09-08T00:00:00"/>
    <d v="2018-09-11T00:00:00"/>
    <s v="First Class"/>
    <s v="BF-11020"/>
    <s v="Barry FranzÃ¶sisch"/>
    <s v="Corporate"/>
    <s v="United States"/>
    <s v="Arlington"/>
    <s v="Texas"/>
    <n v="76017"/>
    <x v="2"/>
    <s v="FUR-FU-10001095"/>
    <x v="0"/>
    <s v="Furnishings"/>
    <s v="DAX Black Cherry Wood-Tone Poster Frame"/>
    <n v="21.184000000000001"/>
    <n v="8"/>
    <n v="0"/>
    <n v="5.51"/>
    <n v="6"/>
    <x v="15"/>
    <n v="3"/>
    <x v="15"/>
  </r>
  <r>
    <n v="6653"/>
    <s v="US-2018-124779"/>
    <d v="2018-09-08T00:00:00"/>
    <d v="2018-09-11T00:00:00"/>
    <s v="First Class"/>
    <s v="BF-11020"/>
    <s v="Barry FranzÃ¶sisch"/>
    <s v="Corporate"/>
    <s v="United States"/>
    <s v="Arlington"/>
    <s v="Texas"/>
    <n v="76017"/>
    <x v="2"/>
    <s v="OFF-PA-10000061"/>
    <x v="1"/>
    <s v="Paper"/>
    <s v="Xerox 205"/>
    <n v="20.736000000000001"/>
    <n v="2"/>
    <n v="0.1"/>
    <n v="1.66"/>
    <n v="6"/>
    <x v="15"/>
    <n v="3"/>
    <x v="15"/>
  </r>
  <r>
    <n v="6654"/>
    <s v="US-2018-124779"/>
    <d v="2018-09-08T00:00:00"/>
    <d v="2018-09-11T00:00:00"/>
    <s v="First Class"/>
    <s v="BF-11020"/>
    <s v="Barry FranzÃ¶sisch"/>
    <s v="Corporate"/>
    <s v="United States"/>
    <s v="Arlington"/>
    <s v="Texas"/>
    <n v="76017"/>
    <x v="2"/>
    <s v="FUR-CH-10003535"/>
    <x v="0"/>
    <s v="Chairs"/>
    <s v="Global Armless Task Chair, Royal Blue"/>
    <n v="213.43"/>
    <n v="10"/>
    <n v="0.1"/>
    <n v="21.34"/>
    <n v="6"/>
    <x v="15"/>
    <n v="3"/>
    <x v="15"/>
  </r>
  <r>
    <n v="6655"/>
    <s v="CA-2018-135937"/>
    <d v="2018-02-20T00:00:00"/>
    <d v="2018-02-27T00:00:00"/>
    <s v="Standard Class"/>
    <s v="KM-16375"/>
    <s v="Katherine Murray"/>
    <s v="Home Office"/>
    <s v="United States"/>
    <s v="Gilbert"/>
    <s v="Arizona"/>
    <n v="85234"/>
    <x v="1"/>
    <s v="TEC-PH-10004447"/>
    <x v="2"/>
    <s v="Phones"/>
    <s v="Toshiba IPT2010-SD IPÂ Telephone"/>
    <n v="333.57600000000002"/>
    <n v="6"/>
    <n v="0"/>
    <n v="60.04"/>
    <n v="6"/>
    <x v="31"/>
    <n v="1"/>
    <x v="31"/>
  </r>
  <r>
    <n v="6656"/>
    <s v="CA-2018-135937"/>
    <d v="2018-02-20T00:00:00"/>
    <d v="2018-02-27T00:00:00"/>
    <s v="Standard Class"/>
    <s v="KM-16375"/>
    <s v="Katherine Murray"/>
    <s v="Home Office"/>
    <s v="United States"/>
    <s v="Gilbert"/>
    <s v="Arizona"/>
    <n v="85234"/>
    <x v="1"/>
    <s v="TEC-AC-10001114"/>
    <x v="2"/>
    <s v="Accessories"/>
    <s v="Microsoft Wireless Mobile Mouse 4000"/>
    <n v="31.992000000000001"/>
    <n v="9"/>
    <n v="0.2"/>
    <n v="3.52"/>
    <n v="6"/>
    <x v="31"/>
    <n v="1"/>
    <x v="31"/>
  </r>
  <r>
    <n v="6657"/>
    <s v="CA-2018-135937"/>
    <d v="2018-02-20T00:00:00"/>
    <d v="2018-02-27T00:00:00"/>
    <s v="Standard Class"/>
    <s v="KM-16375"/>
    <s v="Katherine Murray"/>
    <s v="Home Office"/>
    <s v="United States"/>
    <s v="Gilbert"/>
    <s v="Arizona"/>
    <n v="85234"/>
    <x v="1"/>
    <s v="OFF-ST-10000563"/>
    <x v="1"/>
    <s v="Storage"/>
    <s v="Fellowes Bankers Box Stor/Drawer Steel Plus"/>
    <n v="51.167999999999999"/>
    <n v="5"/>
    <n v="0"/>
    <n v="9.7200000000000006"/>
    <n v="6"/>
    <x v="31"/>
    <n v="1"/>
    <x v="31"/>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n v="10.64"/>
    <n v="7"/>
    <n v="0"/>
    <n v="2.66"/>
    <n v="6"/>
    <x v="31"/>
    <n v="1"/>
    <x v="31"/>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n v="68.703999999999994"/>
    <n v="6"/>
    <n v="0.1"/>
    <n v="4.12"/>
    <n v="6"/>
    <x v="31"/>
    <n v="1"/>
    <x v="31"/>
  </r>
  <r>
    <n v="6660"/>
    <s v="CA-2018-135937"/>
    <d v="2018-02-20T00:00:00"/>
    <d v="2018-02-27T00:00:00"/>
    <s v="Standard Class"/>
    <s v="KM-16375"/>
    <s v="Katherine Murray"/>
    <s v="Home Office"/>
    <s v="United States"/>
    <s v="Gilbert"/>
    <s v="Arizona"/>
    <n v="85234"/>
    <x v="1"/>
    <s v="FUR-TA-10001039"/>
    <x v="0"/>
    <s v="Tables"/>
    <s v="KI Adjustable-Height Table"/>
    <n v="386.91"/>
    <n v="6"/>
    <n v="0"/>
    <n v="73.510000000000005"/>
    <n v="6"/>
    <x v="31"/>
    <n v="1"/>
    <x v="31"/>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n v="39.659999999999997"/>
    <n v="2"/>
    <n v="0.3"/>
    <n v="-9.52"/>
    <n v="3"/>
    <x v="37"/>
    <n v="3"/>
    <x v="37"/>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n v="113.92"/>
    <n v="2"/>
    <n v="0.3"/>
    <n v="-31.9"/>
    <n v="3"/>
    <x v="37"/>
    <n v="3"/>
    <x v="37"/>
  </r>
  <r>
    <n v="6663"/>
    <s v="CA-2016-129322"/>
    <d v="2016-08-08T00:00:00"/>
    <d v="2016-08-10T00:00:00"/>
    <s v="Second Class"/>
    <s v="DB-13405"/>
    <s v="Denny Blanton"/>
    <s v="Consumer"/>
    <s v="United States"/>
    <s v="Lawrence"/>
    <s v="Massachusetts"/>
    <n v="1841"/>
    <x v="3"/>
    <s v="OFF-BI-10001718"/>
    <x v="1"/>
    <s v="Binders"/>
    <s v="GBC DocuBind P50 Personal Binding Machine"/>
    <n v="447.86"/>
    <n v="3"/>
    <n v="0.2"/>
    <n v="67.180000000000007"/>
    <n v="3"/>
    <x v="37"/>
    <n v="3"/>
    <x v="37"/>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n v="356.85"/>
    <n v="3"/>
    <n v="0.1"/>
    <n v="114.19"/>
    <n v="2"/>
    <x v="13"/>
    <n v="4"/>
    <x v="13"/>
  </r>
  <r>
    <n v="6665"/>
    <s v="CA-2018-162173"/>
    <d v="2018-10-26T00:00:00"/>
    <d v="2018-11-01T00:00:00"/>
    <s v="Standard Class"/>
    <s v="OT-18730"/>
    <s v="Olvera Toch"/>
    <s v="Consumer"/>
    <s v="United States"/>
    <s v="Virginia Beach"/>
    <s v="Virginia"/>
    <n v="23464"/>
    <x v="0"/>
    <s v="OFF-EN-10002831"/>
    <x v="1"/>
    <s v="Envelopes"/>
    <s v="Tyvek  Top-Opening Peel &amp; Seel  Envelopes, Gray"/>
    <n v="251.58"/>
    <n v="5"/>
    <n v="0.3"/>
    <n v="-17.61"/>
    <n v="2"/>
    <x v="13"/>
    <n v="4"/>
    <x v="13"/>
  </r>
  <r>
    <n v="6666"/>
    <s v="CA-2017-115483"/>
    <d v="2017-07-14T00:00:00"/>
    <d v="2017-07-18T00:00:00"/>
    <s v="Second Class"/>
    <s v="JS-15880"/>
    <s v="John Stevenson"/>
    <s v="Consumer"/>
    <s v="United States"/>
    <s v="Irving"/>
    <s v="Texas"/>
    <n v="75061"/>
    <x v="2"/>
    <s v="OFF-PA-10001497"/>
    <x v="1"/>
    <s v="Paper"/>
    <s v="Xerox 1914"/>
    <n v="219.84"/>
    <n v="2"/>
    <n v="0"/>
    <n v="39.57"/>
    <n v="1"/>
    <x v="16"/>
    <n v="3"/>
    <x v="16"/>
  </r>
  <r>
    <n v="6667"/>
    <s v="CA-2018-122175"/>
    <d v="2018-05-12T00:00:00"/>
    <d v="2018-05-14T00:00:00"/>
    <s v="Second Class"/>
    <s v="CA-12775"/>
    <s v="Cynthia Arntzen"/>
    <s v="Consumer"/>
    <s v="United States"/>
    <s v="Vineland"/>
    <s v="New Jersey"/>
    <n v="8360"/>
    <x v="3"/>
    <s v="FUR-FU-10000719"/>
    <x v="0"/>
    <s v="Furnishings"/>
    <s v="DAX Cubicle Frames, 8-1/2 x 11"/>
    <n v="42.85"/>
    <n v="4"/>
    <n v="0.2"/>
    <n v="13.28"/>
    <n v="4"/>
    <x v="24"/>
    <n v="2"/>
    <x v="24"/>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n v="6.16"/>
    <n v="1"/>
    <n v="0.1"/>
    <n v="1.91"/>
    <n v="4"/>
    <x v="24"/>
    <n v="2"/>
    <x v="24"/>
  </r>
  <r>
    <n v="6669"/>
    <s v="CA-2018-122175"/>
    <d v="2018-05-12T00:00:00"/>
    <d v="2018-05-14T00:00:00"/>
    <s v="Second Class"/>
    <s v="CA-12775"/>
    <s v="Cynthia Arntzen"/>
    <s v="Consumer"/>
    <s v="United States"/>
    <s v="Vineland"/>
    <s v="New Jersey"/>
    <n v="8360"/>
    <x v="3"/>
    <s v="OFF-SU-10004661"/>
    <x v="1"/>
    <s v="Supplies"/>
    <s v="Acme Titanium Bonded Scissors"/>
    <n v="17"/>
    <n v="5"/>
    <n v="0.2"/>
    <n v="2.04"/>
    <n v="4"/>
    <x v="24"/>
    <n v="2"/>
    <x v="24"/>
  </r>
  <r>
    <n v="6670"/>
    <s v="CA-2018-122175"/>
    <d v="2018-05-12T00:00:00"/>
    <d v="2018-05-14T00:00:00"/>
    <s v="Second Class"/>
    <s v="CA-12775"/>
    <s v="Cynthia Arntzen"/>
    <s v="Consumer"/>
    <s v="United States"/>
    <s v="Vineland"/>
    <s v="New Jersey"/>
    <n v="8360"/>
    <x v="3"/>
    <s v="TEC-AC-10004859"/>
    <x v="2"/>
    <s v="Accessories"/>
    <s v="Maxell Pro 80 Minute CD-R, 10/Pack"/>
    <n v="87.4"/>
    <n v="2"/>
    <n v="0.2"/>
    <n v="20.100000000000001"/>
    <n v="4"/>
    <x v="24"/>
    <n v="2"/>
    <x v="24"/>
  </r>
  <r>
    <n v="6671"/>
    <s v="CA-2018-161088"/>
    <d v="2018-05-25T00:00:00"/>
    <d v="2018-05-29T00:00:00"/>
    <s v="Standard Class"/>
    <s v="MH-18115"/>
    <s v="Mick Hernandez"/>
    <s v="Home Office"/>
    <s v="United States"/>
    <s v="Columbus"/>
    <s v="Georgia"/>
    <n v="31907"/>
    <x v="0"/>
    <s v="OFF-BI-10002824"/>
    <x v="1"/>
    <s v="Binders"/>
    <s v="Recycled Easel Ring Binders"/>
    <n v="29.84"/>
    <n v="5"/>
    <n v="0.1"/>
    <n v="2.69"/>
    <n v="1"/>
    <x v="24"/>
    <n v="2"/>
    <x v="24"/>
  </r>
  <r>
    <n v="6672"/>
    <s v="CA-2015-154837"/>
    <d v="2015-08-23T00:00:00"/>
    <d v="2015-08-27T00:00:00"/>
    <s v="Second Class"/>
    <s v="RB-19645"/>
    <s v="Robert Barroso"/>
    <s v="Corporate"/>
    <s v="United States"/>
    <s v="Los Angeles"/>
    <s v="California"/>
    <n v="90032"/>
    <x v="1"/>
    <s v="OFF-BI-10001575"/>
    <x v="1"/>
    <s v="Binders"/>
    <s v="GBC Linen Binding Covers"/>
    <n v="49.567999999999998"/>
    <n v="5"/>
    <n v="0"/>
    <n v="4.46"/>
    <n v="1"/>
    <x v="9"/>
    <n v="3"/>
    <x v="9"/>
  </r>
  <r>
    <n v="6673"/>
    <s v="CA-2016-153794"/>
    <d v="2016-09-11T00:00:00"/>
    <d v="2016-09-16T00:00:00"/>
    <s v="Standard Class"/>
    <s v="SB-20290"/>
    <s v="Sean Braxton"/>
    <s v="Corporate"/>
    <s v="United States"/>
    <s v="San Diego"/>
    <s v="California"/>
    <n v="92024"/>
    <x v="1"/>
    <s v="OFF-AR-10000380"/>
    <x v="1"/>
    <s v="Art"/>
    <s v="Hunt PowerHouse Electric Pencil Sharpener, Blue"/>
    <n v="265.86"/>
    <n v="4"/>
    <n v="0.2"/>
    <n v="53.17"/>
    <n v="1"/>
    <x v="11"/>
    <n v="3"/>
    <x v="11"/>
  </r>
  <r>
    <n v="6674"/>
    <s v="CA-2016-135510"/>
    <d v="2016-09-05T00:00:00"/>
    <d v="2016-09-12T00:00:00"/>
    <s v="Standard Class"/>
    <s v="TW-21025"/>
    <s v="Tamara Willingham"/>
    <s v="Home Office"/>
    <s v="United States"/>
    <s v="Charlottesville"/>
    <s v="Virginia"/>
    <n v="22901"/>
    <x v="0"/>
    <s v="FUR-FU-10000820"/>
    <x v="0"/>
    <s v="Furnishings"/>
    <s v="Tensor Brushed Steel Torchiere Floor Lamp"/>
    <n v="67.959999999999994"/>
    <n v="8"/>
    <n v="0.1"/>
    <n v="10.87"/>
    <n v="1"/>
    <x v="11"/>
    <n v="3"/>
    <x v="11"/>
  </r>
  <r>
    <n v="6675"/>
    <s v="CA-2016-109337"/>
    <d v="2016-11-21T00:00:00"/>
    <d v="2016-11-23T00:00:00"/>
    <s v="Second Class"/>
    <s v="DL-13330"/>
    <s v="Denise Leinenbach"/>
    <s v="Consumer"/>
    <s v="United States"/>
    <s v="Lawrence"/>
    <s v="Indiana"/>
    <n v="46226"/>
    <x v="2"/>
    <s v="OFF-AR-10003759"/>
    <x v="1"/>
    <s v="Art"/>
    <s v="Crayola Anti Dust Chalk, 12/Pack"/>
    <n v="10.92"/>
    <n v="1"/>
    <n v="0.2"/>
    <n v="3.49"/>
    <n v="4"/>
    <x v="6"/>
    <n v="4"/>
    <x v="6"/>
  </r>
  <r>
    <n v="6676"/>
    <s v="CA-2016-109337"/>
    <d v="2016-11-21T00:00:00"/>
    <d v="2016-11-23T00:00:00"/>
    <s v="Second Class"/>
    <s v="DL-13330"/>
    <s v="Denise Leinenbach"/>
    <s v="Consumer"/>
    <s v="United States"/>
    <s v="Lawrence"/>
    <s v="Indiana"/>
    <n v="46226"/>
    <x v="2"/>
    <s v="TEC-MA-10002930"/>
    <x v="2"/>
    <s v="Machines"/>
    <s v="Ricoh - Ink Collector Unit for GX3000 Series Printers"/>
    <n v="83.9"/>
    <n v="5"/>
    <n v="0.2"/>
    <n v="27.69"/>
    <n v="4"/>
    <x v="6"/>
    <n v="4"/>
    <x v="6"/>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n v="19.75"/>
    <n v="6"/>
    <n v="0"/>
    <n v="2.57"/>
    <n v="4"/>
    <x v="6"/>
    <n v="4"/>
    <x v="6"/>
  </r>
  <r>
    <n v="6678"/>
    <s v="CA-2016-109337"/>
    <d v="2016-11-21T00:00:00"/>
    <d v="2016-11-23T00:00:00"/>
    <s v="Second Class"/>
    <s v="DL-13330"/>
    <s v="Denise Leinenbach"/>
    <s v="Consumer"/>
    <s v="United States"/>
    <s v="Lawrence"/>
    <s v="Indiana"/>
    <n v="46226"/>
    <x v="2"/>
    <s v="TEC-AC-10000990"/>
    <x v="2"/>
    <s v="Accessories"/>
    <s v="Imation Bio 2GB USBÂ Flash Drive ImationÂ Corp"/>
    <n v="393.54"/>
    <n v="9"/>
    <n v="0"/>
    <n v="31.48"/>
    <n v="4"/>
    <x v="6"/>
    <n v="4"/>
    <x v="6"/>
  </r>
  <r>
    <n v="6679"/>
    <s v="CA-2015-150329"/>
    <d v="2015-10-10T00:00:00"/>
    <d v="2015-10-14T00:00:00"/>
    <s v="Standard Class"/>
    <s v="SD-20485"/>
    <s v="Shirley Daniels"/>
    <s v="Home Office"/>
    <s v="United States"/>
    <s v="Phoenix"/>
    <s v="Arizona"/>
    <n v="85023"/>
    <x v="1"/>
    <s v="FUR-FU-10003724"/>
    <x v="0"/>
    <s v="Furnishings"/>
    <s v="Westinghouse Clip-On Gooseneck Lamps"/>
    <n v="46.872"/>
    <n v="9"/>
    <n v="0.1"/>
    <n v="9.84"/>
    <n v="1"/>
    <x v="18"/>
    <n v="4"/>
    <x v="18"/>
  </r>
  <r>
    <n v="6680"/>
    <s v="CA-2018-145037"/>
    <d v="2018-09-02T00:00:00"/>
    <d v="2018-09-07T00:00:00"/>
    <s v="Second Class"/>
    <s v="TB-21055"/>
    <s v="Ted Butterfield"/>
    <s v="Consumer"/>
    <s v="United States"/>
    <s v="Meriden"/>
    <s v="Connecticut"/>
    <n v="6450"/>
    <x v="3"/>
    <s v="OFF-ST-10000918"/>
    <x v="1"/>
    <s v="Storage"/>
    <s v="Crate-A-Files"/>
    <n v="10.9"/>
    <n v="4"/>
    <n v="0.2"/>
    <n v="0.65"/>
    <n v="3"/>
    <x v="15"/>
    <n v="3"/>
    <x v="15"/>
  </r>
  <r>
    <n v="6681"/>
    <s v="CA-2018-145037"/>
    <d v="2018-09-02T00:00:00"/>
    <d v="2018-09-07T00:00:00"/>
    <s v="Second Class"/>
    <s v="TB-21055"/>
    <s v="Ted Butterfield"/>
    <s v="Consumer"/>
    <s v="United States"/>
    <s v="Meriden"/>
    <s v="Connecticut"/>
    <n v="6450"/>
    <x v="3"/>
    <s v="OFF-PA-10000157"/>
    <x v="1"/>
    <s v="Paper"/>
    <s v="Xerox 191"/>
    <n v="79.92"/>
    <n v="6"/>
    <n v="0"/>
    <n v="9.59"/>
    <n v="3"/>
    <x v="15"/>
    <n v="3"/>
    <x v="15"/>
  </r>
  <r>
    <n v="6682"/>
    <s v="CA-2018-145037"/>
    <d v="2018-09-02T00:00:00"/>
    <d v="2018-09-07T00:00:00"/>
    <s v="Second Class"/>
    <s v="TB-21055"/>
    <s v="Ted Butterfield"/>
    <s v="Consumer"/>
    <s v="United States"/>
    <s v="Meriden"/>
    <s v="Connecticut"/>
    <n v="6450"/>
    <x v="3"/>
    <s v="OFF-PA-10002499"/>
    <x v="1"/>
    <s v="Paper"/>
    <s v="Xerox 1890"/>
    <n v="146.82"/>
    <n v="4"/>
    <n v="0"/>
    <n v="19.09"/>
    <n v="3"/>
    <x v="15"/>
    <n v="3"/>
    <x v="15"/>
  </r>
  <r>
    <n v="6683"/>
    <s v="CA-2018-154466"/>
    <d v="2018-01-01T00:00:00"/>
    <d v="2018-01-02T00:00:00"/>
    <s v="First Class"/>
    <s v="DP-13390"/>
    <s v="Dennis Pardue"/>
    <s v="Home Office"/>
    <s v="United States"/>
    <s v="Franklin"/>
    <s v="Wisconsin"/>
    <n v="53132"/>
    <x v="2"/>
    <s v="OFF-BI-10002012"/>
    <x v="1"/>
    <s v="Binders"/>
    <s v="Wilson Jones Easy Flow II Sheet Lifters"/>
    <n v="3.6"/>
    <n v="2"/>
    <n v="0"/>
    <n v="1.1499999999999999"/>
    <n v="1"/>
    <x v="44"/>
    <n v="1"/>
    <x v="44"/>
  </r>
  <r>
    <n v="6684"/>
    <s v="CA-2015-109134"/>
    <d v="2015-11-05T00:00:00"/>
    <d v="2015-11-10T00:00:00"/>
    <s v="Standard Class"/>
    <s v="DE-13255"/>
    <s v="Deanra Eno"/>
    <s v="Home Office"/>
    <s v="United States"/>
    <s v="Los Angeles"/>
    <s v="California"/>
    <n v="90008"/>
    <x v="1"/>
    <s v="FUR-FU-10000320"/>
    <x v="0"/>
    <s v="Furnishings"/>
    <s v="OIC Stacking Trays"/>
    <n v="20.04"/>
    <n v="6"/>
    <n v="0.3"/>
    <n v="-2.4"/>
    <n v="1"/>
    <x v="7"/>
    <n v="4"/>
    <x v="7"/>
  </r>
  <r>
    <n v="6685"/>
    <s v="US-2016-129637"/>
    <d v="2016-12-17T00:00:00"/>
    <d v="2016-12-22T00:00:00"/>
    <s v="Standard Class"/>
    <s v="MC-18100"/>
    <s v="Mick Crebagga"/>
    <s v="Consumer"/>
    <s v="United States"/>
    <s v="Bloomington"/>
    <s v="Illinois"/>
    <n v="61701"/>
    <x v="2"/>
    <s v="OFF-ST-10003716"/>
    <x v="1"/>
    <s v="Storage"/>
    <s v="Tennsco Double-Tier Lockers"/>
    <n v="180.01599999999999"/>
    <n v="2"/>
    <n v="0.1"/>
    <n v="14.4"/>
    <n v="3"/>
    <x v="14"/>
    <n v="4"/>
    <x v="14"/>
  </r>
  <r>
    <n v="6686"/>
    <s v="US-2016-129637"/>
    <d v="2016-12-17T00:00:00"/>
    <d v="2016-12-22T00:00:00"/>
    <s v="Standard Class"/>
    <s v="MC-18100"/>
    <s v="Mick Crebagga"/>
    <s v="Consumer"/>
    <s v="United States"/>
    <s v="Bloomington"/>
    <s v="Illinois"/>
    <n v="61701"/>
    <x v="2"/>
    <s v="FUR-FU-10000965"/>
    <x v="0"/>
    <s v="Furnishings"/>
    <s v="Howard Miller 11-1/2&quot; Diameter Ridgewood Wall Clock"/>
    <n v="41.552"/>
    <n v="4"/>
    <n v="0.3"/>
    <n v="-9.56"/>
    <n v="3"/>
    <x v="14"/>
    <n v="4"/>
    <x v="14"/>
  </r>
  <r>
    <n v="6687"/>
    <s v="US-2016-129637"/>
    <d v="2016-12-17T00:00:00"/>
    <d v="2016-12-22T00:00:00"/>
    <s v="Standard Class"/>
    <s v="MC-18100"/>
    <s v="Mick Crebagga"/>
    <s v="Consumer"/>
    <s v="United States"/>
    <s v="Bloomington"/>
    <s v="Illinois"/>
    <n v="61701"/>
    <x v="2"/>
    <s v="OFF-AR-10003829"/>
    <x v="1"/>
    <s v="Art"/>
    <s v="Newell 35"/>
    <n v="13.12"/>
    <n v="1"/>
    <n v="0"/>
    <n v="3.54"/>
    <n v="3"/>
    <x v="14"/>
    <n v="4"/>
    <x v="14"/>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n v="1117.92"/>
    <n v="4"/>
    <n v="0.1"/>
    <n v="178.87"/>
    <n v="1"/>
    <x v="33"/>
    <n v="2"/>
    <x v="33"/>
  </r>
  <r>
    <n v="6689"/>
    <s v="CA-2018-140494"/>
    <d v="2018-03-10T00:00:00"/>
    <d v="2018-03-15T00:00:00"/>
    <s v="Second Class"/>
    <s v="CM-11815"/>
    <s v="Candace McMahon"/>
    <s v="Corporate"/>
    <s v="United States"/>
    <s v="San Francisco"/>
    <s v="California"/>
    <n v="94109"/>
    <x v="1"/>
    <s v="TEC-AC-10004568"/>
    <x v="2"/>
    <s v="Accessories"/>
    <s v="MaxellÂ LTO Ultrium - 800 GB"/>
    <n v="111.96"/>
    <n v="4"/>
    <n v="0.3"/>
    <n v="-17.91"/>
    <n v="1"/>
    <x v="42"/>
    <n v="1"/>
    <x v="42"/>
  </r>
  <r>
    <n v="6690"/>
    <s v="CA-2018-104108"/>
    <d v="2018-12-02T00:00:00"/>
    <d v="2018-12-09T00:00:00"/>
    <s v="Standard Class"/>
    <s v="RP-19855"/>
    <s v="Roy Phan"/>
    <s v="Corporate"/>
    <s v="United States"/>
    <s v="Houston"/>
    <s v="Texas"/>
    <n v="77095"/>
    <x v="2"/>
    <s v="OFF-AR-10000817"/>
    <x v="1"/>
    <s v="Art"/>
    <s v="Manco Dry-Lighter Erasable Highlighter"/>
    <n v="12.16"/>
    <n v="10"/>
    <n v="0"/>
    <n v="3.89"/>
    <n v="1"/>
    <x v="22"/>
    <n v="4"/>
    <x v="22"/>
  </r>
  <r>
    <n v="6691"/>
    <s v="US-2018-165869"/>
    <d v="2018-07-31T00:00:00"/>
    <d v="2018-08-05T00:00:00"/>
    <s v="Standard Class"/>
    <s v="LS-17200"/>
    <s v="Luke Schmidt"/>
    <s v="Corporate"/>
    <s v="United States"/>
    <s v="Milwaukee"/>
    <s v="Wisconsin"/>
    <n v="53209"/>
    <x v="2"/>
    <s v="OFF-BI-10003460"/>
    <x v="1"/>
    <s v="Binders"/>
    <s v="Acco 3-Hole Punch"/>
    <n v="17.52"/>
    <n v="7"/>
    <n v="0"/>
    <n v="4.91"/>
    <n v="2"/>
    <x v="10"/>
    <n v="3"/>
    <x v="10"/>
  </r>
  <r>
    <n v="6692"/>
    <s v="US-2018-165869"/>
    <d v="2018-07-31T00:00:00"/>
    <d v="2018-08-05T00:00:00"/>
    <s v="Standard Class"/>
    <s v="LS-17200"/>
    <s v="Luke Schmidt"/>
    <s v="Corporate"/>
    <s v="United States"/>
    <s v="Milwaukee"/>
    <s v="Wisconsin"/>
    <n v="53209"/>
    <x v="2"/>
    <s v="OFF-AP-10002472"/>
    <x v="1"/>
    <s v="Appliances"/>
    <s v="3M Office Air Cleaner"/>
    <n v="155.88"/>
    <n v="2"/>
    <n v="0.3"/>
    <n v="-24.94"/>
    <n v="2"/>
    <x v="10"/>
    <n v="3"/>
    <x v="10"/>
  </r>
  <r>
    <n v="6693"/>
    <s v="CA-2018-160899"/>
    <d v="2018-08-11T00:00:00"/>
    <d v="2018-08-13T00:00:00"/>
    <s v="Second Class"/>
    <s v="DR-12940"/>
    <s v="Daniel Raglin"/>
    <s v="Home Office"/>
    <s v="United States"/>
    <s v="Lake Charles"/>
    <s v="Louisiana"/>
    <n v="70601"/>
    <x v="0"/>
    <s v="OFF-BI-10000632"/>
    <x v="1"/>
    <s v="Binders"/>
    <s v="Satellite Sectional Post Binders"/>
    <n v="477.51"/>
    <n v="9"/>
    <n v="0"/>
    <n v="157.58000000000001"/>
    <n v="1"/>
    <x v="43"/>
    <n v="3"/>
    <x v="43"/>
  </r>
  <r>
    <n v="6694"/>
    <s v="CA-2018-144225"/>
    <d v="2018-09-30T00:00:00"/>
    <d v="2018-10-02T00:00:00"/>
    <s v="Second Class"/>
    <s v="CC-12475"/>
    <s v="Cindy Chapman"/>
    <s v="Consumer"/>
    <s v="United States"/>
    <s v="Baltimore"/>
    <s v="Maryland"/>
    <n v="21215"/>
    <x v="3"/>
    <s v="OFF-PA-10000062"/>
    <x v="1"/>
    <s v="Paper"/>
    <s v="Green Bar Computer Printout Paper"/>
    <n v="164.88"/>
    <n v="2"/>
    <n v="0"/>
    <n v="29.68"/>
    <n v="1"/>
    <x v="15"/>
    <n v="3"/>
    <x v="15"/>
  </r>
  <r>
    <n v="6695"/>
    <s v="US-2017-163538"/>
    <d v="2017-08-26T00:00:00"/>
    <d v="2017-08-30T00:00:00"/>
    <s v="Standard Class"/>
    <s v="SS-20515"/>
    <s v="Shirley Schmidt"/>
    <s v="Home Office"/>
    <s v="United States"/>
    <s v="Franklin"/>
    <s v="Wisconsin"/>
    <n v="53132"/>
    <x v="2"/>
    <s v="TEC-AC-10002006"/>
    <x v="2"/>
    <s v="Accessories"/>
    <s v="Memorex Micro Travel Drive 16 GB"/>
    <n v="47.97"/>
    <n v="7"/>
    <n v="0"/>
    <n v="11.99"/>
    <n v="1"/>
    <x v="28"/>
    <n v="3"/>
    <x v="28"/>
  </r>
  <r>
    <n v="6696"/>
    <s v="US-2017-155103"/>
    <d v="2017-12-02T00:00:00"/>
    <d v="2017-12-07T00:00:00"/>
    <s v="Standard Class"/>
    <s v="JF-15190"/>
    <s v="Jamie Frazer"/>
    <s v="Consumer"/>
    <s v="United States"/>
    <s v="New York City"/>
    <s v="New York"/>
    <n v="10024"/>
    <x v="3"/>
    <s v="OFF-BI-10004318"/>
    <x v="1"/>
    <s v="Binders"/>
    <s v="Ibico EB-19 Dual Function Manual Binding System"/>
    <n v="415.17599999999999"/>
    <n v="7"/>
    <n v="0.2"/>
    <n v="99.64"/>
    <n v="3"/>
    <x v="5"/>
    <n v="4"/>
    <x v="5"/>
  </r>
  <r>
    <n v="6697"/>
    <s v="US-2017-155103"/>
    <d v="2017-12-02T00:00:00"/>
    <d v="2017-12-07T00:00:00"/>
    <s v="Standard Class"/>
    <s v="JF-15190"/>
    <s v="Jamie Frazer"/>
    <s v="Consumer"/>
    <s v="United States"/>
    <s v="New York City"/>
    <s v="New York"/>
    <n v="10024"/>
    <x v="3"/>
    <s v="OFF-BI-10004236"/>
    <x v="1"/>
    <s v="Binders"/>
    <s v="XtraLife ClearVue Slant-D Ring Binder, White, 3&quot;"/>
    <n v="35.231999999999999"/>
    <n v="3"/>
    <n v="0.3"/>
    <n v="-1.76"/>
    <n v="3"/>
    <x v="5"/>
    <n v="4"/>
    <x v="5"/>
  </r>
  <r>
    <n v="6698"/>
    <s v="US-2017-155103"/>
    <d v="2017-12-02T00:00:00"/>
    <d v="2017-12-07T00:00:00"/>
    <s v="Standard Class"/>
    <s v="JF-15190"/>
    <s v="Jamie Frazer"/>
    <s v="Consumer"/>
    <s v="United States"/>
    <s v="New York City"/>
    <s v="New York"/>
    <n v="10024"/>
    <x v="3"/>
    <s v="OFF-PA-10000062"/>
    <x v="1"/>
    <s v="Paper"/>
    <s v="Green Bar Computer Printout Paper"/>
    <n v="54.96"/>
    <n v="9"/>
    <n v="0"/>
    <n v="17.04"/>
    <n v="3"/>
    <x v="5"/>
    <n v="4"/>
    <x v="5"/>
  </r>
  <r>
    <n v="6699"/>
    <s v="CA-2018-145429"/>
    <d v="2018-07-21T00:00:00"/>
    <d v="2018-07-25T00:00:00"/>
    <s v="Standard Class"/>
    <s v="SW-20455"/>
    <s v="Shaun Weien"/>
    <s v="Consumer"/>
    <s v="United States"/>
    <s v="San Diego"/>
    <s v="California"/>
    <n v="92024"/>
    <x v="1"/>
    <s v="OFF-PA-10003205"/>
    <x v="1"/>
    <s v="Paper"/>
    <s v="Wirebound Message Forms, Four 2 3/4 x 5 Forms per Page, Pink Paper"/>
    <n v="16.34"/>
    <n v="3"/>
    <n v="0"/>
    <n v="3.1"/>
    <n v="3"/>
    <x v="10"/>
    <n v="3"/>
    <x v="10"/>
  </r>
  <r>
    <n v="6700"/>
    <s v="CA-2018-145429"/>
    <d v="2018-07-21T00:00:00"/>
    <d v="2018-07-25T00:00:00"/>
    <s v="Standard Class"/>
    <s v="SW-20455"/>
    <s v="Shaun Weien"/>
    <s v="Consumer"/>
    <s v="United States"/>
    <s v="San Diego"/>
    <s v="California"/>
    <n v="92024"/>
    <x v="1"/>
    <s v="FUR-CH-10000988"/>
    <x v="0"/>
    <s v="Chairs"/>
    <s v="Hon Olson Stacker Stools"/>
    <n v="225.29599999999999"/>
    <n v="1"/>
    <n v="0.1"/>
    <n v="36.049999999999997"/>
    <n v="3"/>
    <x v="10"/>
    <n v="3"/>
    <x v="10"/>
  </r>
  <r>
    <n v="6701"/>
    <s v="CA-2018-145429"/>
    <d v="2018-07-21T00:00:00"/>
    <d v="2018-07-25T00:00:00"/>
    <s v="Standard Class"/>
    <s v="SW-20455"/>
    <s v="Shaun Weien"/>
    <s v="Consumer"/>
    <s v="United States"/>
    <s v="San Diego"/>
    <s v="California"/>
    <n v="92024"/>
    <x v="1"/>
    <s v="OFF-BI-10001524"/>
    <x v="1"/>
    <s v="Binders"/>
    <s v="GBC Premium Transparent Covers with Diagonal Lined Pattern"/>
    <n v="50.351999999999997"/>
    <n v="4"/>
    <n v="0.1"/>
    <n v="17.12"/>
    <n v="3"/>
    <x v="10"/>
    <n v="3"/>
    <x v="10"/>
  </r>
  <r>
    <n v="6702"/>
    <s v="CA-2016-153535"/>
    <d v="2016-05-20T00:00:00"/>
    <d v="2016-05-24T00:00:00"/>
    <s v="Standard Class"/>
    <s v="SG-20470"/>
    <s v="Sheri Gordon"/>
    <s v="Consumer"/>
    <s v="United States"/>
    <s v="Wilson"/>
    <s v="North Carolina"/>
    <n v="27893"/>
    <x v="0"/>
    <s v="FUR-FU-10001986"/>
    <x v="0"/>
    <s v="Furnishings"/>
    <s v="Dana Fluorescent Magnifying Lamp, White, 36&quot;"/>
    <n v="163.136"/>
    <n v="2"/>
    <n v="0.1"/>
    <n v="45.68"/>
    <n v="2"/>
    <x v="33"/>
    <n v="2"/>
    <x v="33"/>
  </r>
  <r>
    <n v="6703"/>
    <s v="CA-2016-153535"/>
    <d v="2016-05-20T00:00:00"/>
    <d v="2016-05-24T00:00:00"/>
    <s v="Standard Class"/>
    <s v="SG-20470"/>
    <s v="Sheri Gordon"/>
    <s v="Consumer"/>
    <s v="United States"/>
    <s v="Wilson"/>
    <s v="North Carolina"/>
    <n v="27893"/>
    <x v="0"/>
    <s v="OFF-BI-10001031"/>
    <x v="1"/>
    <s v="Binders"/>
    <s v="Pressboard Data Binders by Wilson Jones"/>
    <n v="6.4080000000000004"/>
    <n v="9"/>
    <n v="0.3"/>
    <n v="-0.9"/>
    <n v="2"/>
    <x v="33"/>
    <n v="2"/>
    <x v="33"/>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n v="217.584"/>
    <n v="1"/>
    <n v="0.3"/>
    <n v="-56.57"/>
    <n v="3"/>
    <x v="40"/>
    <n v="2"/>
    <x v="40"/>
  </r>
  <r>
    <n v="6705"/>
    <s v="CA-2016-139164"/>
    <d v="2016-06-23T00:00:00"/>
    <d v="2016-06-28T00:00:00"/>
    <s v="Standard Class"/>
    <s v="CS-12355"/>
    <s v="Christine Sundaresam"/>
    <s v="Consumer"/>
    <s v="United States"/>
    <s v="Long Beach"/>
    <s v="California"/>
    <n v="90805"/>
    <x v="1"/>
    <s v="OFF-FA-10003059"/>
    <x v="1"/>
    <s v="Fasteners"/>
    <s v="Assorted Color Push Pins"/>
    <n v="5.43"/>
    <n v="6"/>
    <n v="0"/>
    <n v="0.27"/>
    <n v="3"/>
    <x v="40"/>
    <n v="2"/>
    <x v="40"/>
  </r>
  <r>
    <n v="6706"/>
    <s v="CA-2016-139164"/>
    <d v="2016-06-23T00:00:00"/>
    <d v="2016-06-28T00:00:00"/>
    <s v="Standard Class"/>
    <s v="CS-12355"/>
    <s v="Christine Sundaresam"/>
    <s v="Consumer"/>
    <s v="United States"/>
    <s v="Long Beach"/>
    <s v="California"/>
    <n v="90805"/>
    <x v="1"/>
    <s v="TEC-PH-10003931"/>
    <x v="2"/>
    <s v="Phones"/>
    <s v="JBL Micro Wireless Portable Bluetooth Speaker"/>
    <n v="143.976"/>
    <n v="4"/>
    <n v="0"/>
    <n v="35.99"/>
    <n v="3"/>
    <x v="40"/>
    <n v="2"/>
    <x v="40"/>
  </r>
  <r>
    <n v="6707"/>
    <s v="CA-2017-112277"/>
    <d v="2017-09-10T00:00:00"/>
    <d v="2017-09-15T00:00:00"/>
    <s v="Standard Class"/>
    <s v="SC-20695"/>
    <s v="Steve Chapman"/>
    <s v="Corporate"/>
    <s v="United States"/>
    <s v="Fort Lauderdale"/>
    <s v="Florida"/>
    <n v="33311"/>
    <x v="0"/>
    <s v="TEC-PH-10003505"/>
    <x v="2"/>
    <s v="Phones"/>
    <s v="Geemarc AmpliPOWER60"/>
    <n v="519.67999999999995"/>
    <n v="3"/>
    <n v="0.1"/>
    <n v="36.380000000000003"/>
    <n v="1"/>
    <x v="21"/>
    <n v="3"/>
    <x v="21"/>
  </r>
  <r>
    <n v="6708"/>
    <s v="CA-2015-167724"/>
    <d v="2015-04-13T00:00:00"/>
    <d v="2015-04-18T00:00:00"/>
    <s v="Standard Class"/>
    <s v="BF-11170"/>
    <s v="Ben Ferrer"/>
    <s v="Home Office"/>
    <s v="United States"/>
    <s v="Baltimore"/>
    <s v="Maryland"/>
    <n v="21215"/>
    <x v="3"/>
    <s v="OFF-LA-10002368"/>
    <x v="1"/>
    <s v="Labels"/>
    <s v="Avery 479"/>
    <n v="7.83"/>
    <n v="2"/>
    <n v="0.3"/>
    <n v="-1.88"/>
    <n v="1"/>
    <x v="41"/>
    <n v="2"/>
    <x v="41"/>
  </r>
  <r>
    <n v="6709"/>
    <s v="CA-2016-123141"/>
    <d v="2016-11-14T00:00:00"/>
    <d v="2016-11-19T00:00:00"/>
    <s v="Standard Class"/>
    <s v="GZ-14470"/>
    <s v="Gary Zandusky"/>
    <s v="Consumer"/>
    <s v="United States"/>
    <s v="Rio Rancho"/>
    <s v="New Mexico"/>
    <n v="87124"/>
    <x v="1"/>
    <s v="FUR-CH-10004287"/>
    <x v="0"/>
    <s v="Chairs"/>
    <s v="SAFCO Arco Folding Chair"/>
    <n v="883.84"/>
    <n v="8"/>
    <n v="0"/>
    <n v="159.09"/>
    <n v="2"/>
    <x v="6"/>
    <n v="4"/>
    <x v="6"/>
  </r>
  <r>
    <n v="6710"/>
    <s v="CA-2016-123141"/>
    <d v="2016-11-14T00:00:00"/>
    <d v="2016-11-19T00:00:00"/>
    <s v="Standard Class"/>
    <s v="GZ-14470"/>
    <s v="Gary Zandusky"/>
    <s v="Consumer"/>
    <s v="United States"/>
    <s v="Rio Rancho"/>
    <s v="New Mexico"/>
    <n v="87124"/>
    <x v="1"/>
    <s v="FUR-CH-10001891"/>
    <x v="0"/>
    <s v="Chairs"/>
    <s v="Global Deluxe Office Fabric Chairs"/>
    <n v="230.352"/>
    <n v="5"/>
    <n v="0.2"/>
    <n v="66.8"/>
    <n v="2"/>
    <x v="6"/>
    <n v="4"/>
    <x v="6"/>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n v="1"/>
    <n v="0.2"/>
    <n v="24.65"/>
    <n v="1"/>
    <x v="5"/>
    <n v="4"/>
    <x v="5"/>
  </r>
  <r>
    <n v="6712"/>
    <s v="CA-2018-163069"/>
    <d v="2018-08-18T00:00:00"/>
    <d v="2018-08-21T00:00:00"/>
    <s v="Second Class"/>
    <s v="PJ-19015"/>
    <s v="Pauline Johnson"/>
    <s v="Consumer"/>
    <s v="United States"/>
    <s v="Columbus"/>
    <s v="Ohio"/>
    <n v="43229"/>
    <x v="3"/>
    <s v="OFF-AR-10001419"/>
    <x v="1"/>
    <s v="Art"/>
    <s v="Newell 325"/>
    <n v="9.9120000000000008"/>
    <n v="4"/>
    <n v="0.2"/>
    <n v="2.78"/>
    <n v="1"/>
    <x v="43"/>
    <n v="3"/>
    <x v="43"/>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n v="266.35199999999998"/>
    <n v="7"/>
    <n v="0"/>
    <n v="79.91"/>
    <n v="4"/>
    <x v="22"/>
    <n v="4"/>
    <x v="22"/>
  </r>
  <r>
    <n v="6714"/>
    <s v="CA-2018-107629"/>
    <d v="2018-12-14T00:00:00"/>
    <d v="2018-12-14T00:00:00"/>
    <s v="Same Day"/>
    <s v="DB-13060"/>
    <s v="Dave Brooks"/>
    <s v="Consumer"/>
    <s v="United States"/>
    <s v="Skokie"/>
    <s v="Illinois"/>
    <n v="60076"/>
    <x v="2"/>
    <s v="FUR-FU-10004091"/>
    <x v="0"/>
    <s v="Furnishings"/>
    <s v="Howard Miller 13&quot; Diameter Goldtone Round Wall Clock"/>
    <n v="56.328000000000003"/>
    <n v="10"/>
    <n v="0.2"/>
    <n v="5.07"/>
    <n v="4"/>
    <x v="22"/>
    <n v="4"/>
    <x v="22"/>
  </r>
  <r>
    <n v="6715"/>
    <s v="CA-2018-107629"/>
    <d v="2018-12-14T00:00:00"/>
    <d v="2018-12-14T00:00:00"/>
    <s v="Same Day"/>
    <s v="DB-13060"/>
    <s v="Dave Brooks"/>
    <s v="Consumer"/>
    <s v="United States"/>
    <s v="Skokie"/>
    <s v="Illinois"/>
    <n v="60076"/>
    <x v="2"/>
    <s v="TEC-AC-10004510"/>
    <x v="2"/>
    <s v="Accessories"/>
    <s v="Logitech Desktop MK120 Mouse and keyboard Combo"/>
    <n v="39.264000000000003"/>
    <n v="7"/>
    <n v="0"/>
    <n v="13.74"/>
    <n v="4"/>
    <x v="22"/>
    <n v="4"/>
    <x v="22"/>
  </r>
  <r>
    <n v="6716"/>
    <s v="CA-2018-107629"/>
    <d v="2018-12-14T00:00:00"/>
    <d v="2018-12-14T00:00:00"/>
    <s v="Same Day"/>
    <s v="DB-13060"/>
    <s v="Dave Brooks"/>
    <s v="Consumer"/>
    <s v="United States"/>
    <s v="Skokie"/>
    <s v="Illinois"/>
    <n v="60076"/>
    <x v="2"/>
    <s v="OFF-AR-10002987"/>
    <x v="1"/>
    <s v="Art"/>
    <s v="Prismacolor Color Pencil Set"/>
    <n v="95.231999999999999"/>
    <n v="3"/>
    <n v="0.1"/>
    <n v="17.14"/>
    <n v="4"/>
    <x v="22"/>
    <n v="4"/>
    <x v="22"/>
  </r>
  <r>
    <n v="6717"/>
    <s v="CA-2017-134789"/>
    <d v="2017-04-08T00:00:00"/>
    <d v="2017-04-15T00:00:00"/>
    <s v="Standard Class"/>
    <s v="CK-12325"/>
    <s v="Christine Kargatis"/>
    <s v="Home Office"/>
    <s v="United States"/>
    <s v="Hot Springs"/>
    <s v="Arkansas"/>
    <n v="71901"/>
    <x v="0"/>
    <s v="OFF-FA-10002280"/>
    <x v="1"/>
    <s v="Fasteners"/>
    <s v="Advantus Plastic Paper Clips"/>
    <n v="30"/>
    <n v="6"/>
    <n v="0.1"/>
    <n v="2.7"/>
    <n v="3"/>
    <x v="25"/>
    <n v="2"/>
    <x v="25"/>
  </r>
  <r>
    <n v="6718"/>
    <s v="CA-2017-134789"/>
    <d v="2017-04-08T00:00:00"/>
    <d v="2017-04-15T00:00:00"/>
    <s v="Standard Class"/>
    <s v="CK-12325"/>
    <s v="Christine Kargatis"/>
    <s v="Home Office"/>
    <s v="United States"/>
    <s v="Hot Springs"/>
    <s v="Arkansas"/>
    <n v="71901"/>
    <x v="0"/>
    <s v="OFF-PA-10001934"/>
    <x v="1"/>
    <s v="Paper"/>
    <s v="Xerox 1993"/>
    <n v="25.92"/>
    <n v="5"/>
    <n v="0.1"/>
    <n v="7.26"/>
    <n v="3"/>
    <x v="25"/>
    <n v="2"/>
    <x v="25"/>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n v="159.91999999999999"/>
    <n v="1"/>
    <n v="0.2"/>
    <n v="25.59"/>
    <n v="3"/>
    <x v="25"/>
    <n v="2"/>
    <x v="25"/>
  </r>
  <r>
    <n v="6720"/>
    <s v="CA-2017-130442"/>
    <d v="2017-12-16T00:00:00"/>
    <d v="2017-12-19T00:00:00"/>
    <s v="First Class"/>
    <s v="SF-20065"/>
    <s v="Sandra Flanagan"/>
    <s v="Consumer"/>
    <s v="United States"/>
    <s v="Goldsboro"/>
    <s v="North Carolina"/>
    <n v="27534"/>
    <x v="0"/>
    <s v="OFF-AP-10004859"/>
    <x v="1"/>
    <s v="Appliances"/>
    <s v="Acco 6 Outlet Guardian Premium Surge Suppressor"/>
    <n v="34.944000000000003"/>
    <n v="9"/>
    <n v="0"/>
    <n v="3.49"/>
    <n v="1"/>
    <x v="5"/>
    <n v="4"/>
    <x v="5"/>
  </r>
  <r>
    <n v="6721"/>
    <s v="CA-2018-102974"/>
    <d v="2018-09-19T00:00:00"/>
    <d v="2018-09-24T00:00:00"/>
    <s v="Standard Class"/>
    <s v="DP-13105"/>
    <s v="Dave Poirier"/>
    <s v="Corporate"/>
    <s v="United States"/>
    <s v="Los Angeles"/>
    <s v="California"/>
    <n v="90032"/>
    <x v="1"/>
    <s v="TEC-AC-10000057"/>
    <x v="2"/>
    <s v="Accessories"/>
    <s v="Microsoft Natural Ergonomic Keyboard 4000"/>
    <n v="149.94999999999999"/>
    <n v="10"/>
    <n v="0.3"/>
    <n v="-9"/>
    <n v="3"/>
    <x v="15"/>
    <n v="3"/>
    <x v="15"/>
  </r>
  <r>
    <n v="6722"/>
    <s v="CA-2018-102974"/>
    <d v="2018-09-19T00:00:00"/>
    <d v="2018-09-24T00:00:00"/>
    <s v="Standard Class"/>
    <s v="DP-13105"/>
    <s v="Dave Poirier"/>
    <s v="Corporate"/>
    <s v="United States"/>
    <s v="Los Angeles"/>
    <s v="California"/>
    <n v="90032"/>
    <x v="1"/>
    <s v="OFF-AR-10000914"/>
    <x v="1"/>
    <s v="Art"/>
    <s v="Boston 16765 Mini Stand Up Battery Pencil Sharpener"/>
    <n v="23.32"/>
    <n v="1"/>
    <n v="0"/>
    <n v="2.8"/>
    <n v="3"/>
    <x v="15"/>
    <n v="3"/>
    <x v="15"/>
  </r>
  <r>
    <n v="6723"/>
    <s v="CA-2018-102974"/>
    <d v="2018-09-19T00:00:00"/>
    <d v="2018-09-24T00:00:00"/>
    <s v="Standard Class"/>
    <s v="DP-13105"/>
    <s v="Dave Poirier"/>
    <s v="Corporate"/>
    <s v="United States"/>
    <s v="Los Angeles"/>
    <s v="California"/>
    <n v="90032"/>
    <x v="1"/>
    <s v="OFF-AR-10004956"/>
    <x v="1"/>
    <s v="Art"/>
    <s v="Newell 33"/>
    <n v="16.739999999999998"/>
    <n v="4"/>
    <n v="0"/>
    <n v="5.69"/>
    <n v="3"/>
    <x v="15"/>
    <n v="3"/>
    <x v="15"/>
  </r>
  <r>
    <n v="6724"/>
    <s v="US-2018-166394"/>
    <d v="2018-09-04T00:00:00"/>
    <d v="2018-09-06T00:00:00"/>
    <s v="Second Class"/>
    <s v="VM-21835"/>
    <s v="Vivian Mathis"/>
    <s v="Consumer"/>
    <s v="United States"/>
    <s v="Nashua"/>
    <s v="New Hampshire"/>
    <n v="3060"/>
    <x v="3"/>
    <s v="OFF-FA-10001843"/>
    <x v="1"/>
    <s v="Fasteners"/>
    <s v="Staples"/>
    <n v="14.82"/>
    <n v="8"/>
    <n v="0"/>
    <n v="2.82"/>
    <n v="1"/>
    <x v="15"/>
    <n v="3"/>
    <x v="15"/>
  </r>
  <r>
    <n v="6725"/>
    <s v="CA-2017-128811"/>
    <d v="2017-09-12T00:00:00"/>
    <d v="2017-09-16T00:00:00"/>
    <s v="Standard Class"/>
    <s v="SF-20200"/>
    <s v="Sarah Foster"/>
    <s v="Consumer"/>
    <s v="United States"/>
    <s v="Seattle"/>
    <s v="Washington"/>
    <n v="98103"/>
    <x v="1"/>
    <s v="OFF-FA-10000585"/>
    <x v="1"/>
    <s v="Fasteners"/>
    <s v="OIC Bulk Pack Metal Binder Clips"/>
    <n v="10.47"/>
    <n v="6"/>
    <n v="0.3"/>
    <n v="-2.83"/>
    <n v="3"/>
    <x v="21"/>
    <n v="3"/>
    <x v="21"/>
  </r>
  <r>
    <n v="6726"/>
    <s v="CA-2017-128811"/>
    <d v="2017-09-12T00:00:00"/>
    <d v="2017-09-16T00:00:00"/>
    <s v="Standard Class"/>
    <s v="SF-20200"/>
    <s v="Sarah Foster"/>
    <s v="Consumer"/>
    <s v="United States"/>
    <s v="Seattle"/>
    <s v="Washington"/>
    <n v="98103"/>
    <x v="1"/>
    <s v="OFF-LA-10003720"/>
    <x v="1"/>
    <s v="Labels"/>
    <s v="Avery 487"/>
    <n v="11.07"/>
    <n v="4"/>
    <n v="0.2"/>
    <n v="2.3199999999999998"/>
    <n v="3"/>
    <x v="21"/>
    <n v="3"/>
    <x v="21"/>
  </r>
  <r>
    <n v="6727"/>
    <s v="CA-2017-128811"/>
    <d v="2017-09-12T00:00:00"/>
    <d v="2017-09-16T00:00:00"/>
    <s v="Standard Class"/>
    <s v="SF-20200"/>
    <s v="Sarah Foster"/>
    <s v="Consumer"/>
    <s v="United States"/>
    <s v="Seattle"/>
    <s v="Washington"/>
    <n v="98103"/>
    <x v="1"/>
    <s v="OFF-BI-10000301"/>
    <x v="1"/>
    <s v="Binders"/>
    <s v="GBC Instant Report Kit"/>
    <n v="20.704000000000001"/>
    <n v="4"/>
    <n v="0"/>
    <n v="2.48"/>
    <n v="3"/>
    <x v="21"/>
    <n v="3"/>
    <x v="21"/>
  </r>
  <r>
    <n v="6728"/>
    <s v="CA-2018-145443"/>
    <d v="2018-08-10T00:00:00"/>
    <d v="2018-08-15T00:00:00"/>
    <s v="Second Class"/>
    <s v="SC-20695"/>
    <s v="Steve Chapman"/>
    <s v="Corporate"/>
    <s v="United States"/>
    <s v="Richmond"/>
    <s v="Indiana"/>
    <n v="47374"/>
    <x v="2"/>
    <s v="OFF-PA-10003302"/>
    <x v="1"/>
    <s v="Paper"/>
    <s v="Xerox 1906"/>
    <n v="177.2"/>
    <n v="6"/>
    <n v="0.1"/>
    <n v="42.53"/>
    <n v="1"/>
    <x v="43"/>
    <n v="3"/>
    <x v="43"/>
  </r>
  <r>
    <n v="6729"/>
    <s v="CA-2017-165827"/>
    <d v="2017-11-04T00:00:00"/>
    <d v="2017-11-09T00:00:00"/>
    <s v="Standard Class"/>
    <s v="MF-17665"/>
    <s v="Maureen Fritzler"/>
    <s v="Corporate"/>
    <s v="United States"/>
    <s v="Miami"/>
    <s v="Florida"/>
    <n v="33180"/>
    <x v="0"/>
    <s v="FUR-FU-10001889"/>
    <x v="0"/>
    <s v="Furnishings"/>
    <s v="Ultra Door Pull Handle"/>
    <n v="50.496000000000002"/>
    <n v="7"/>
    <n v="0.2"/>
    <n v="16.16"/>
    <n v="1"/>
    <x v="0"/>
    <n v="4"/>
    <x v="0"/>
  </r>
  <r>
    <n v="6730"/>
    <s v="CA-2016-156734"/>
    <d v="2016-06-18T00:00:00"/>
    <d v="2016-06-20T00:00:00"/>
    <s v="First Class"/>
    <s v="BV-11245"/>
    <s v="Benjamin Venier"/>
    <s v="Corporate"/>
    <s v="United States"/>
    <s v="Smyrna"/>
    <s v="Tennessee"/>
    <n v="37167"/>
    <x v="0"/>
    <s v="OFF-BI-10002982"/>
    <x v="1"/>
    <s v="Binders"/>
    <s v="Avery Self-Adhesive Photo Pockets for Polaroid Photos"/>
    <n v="6.1289999999999996"/>
    <n v="4"/>
    <n v="0.3"/>
    <n v="-1.35"/>
    <n v="3"/>
    <x v="40"/>
    <n v="2"/>
    <x v="40"/>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n v="643.13599999999997"/>
    <n v="8"/>
    <n v="0.1"/>
    <n v="167.22"/>
    <n v="3"/>
    <x v="40"/>
    <n v="2"/>
    <x v="40"/>
  </r>
  <r>
    <n v="6732"/>
    <s v="CA-2016-156734"/>
    <d v="2016-06-18T00:00:00"/>
    <d v="2016-06-20T00:00:00"/>
    <s v="First Class"/>
    <s v="BV-11245"/>
    <s v="Benjamin Venier"/>
    <s v="Corporate"/>
    <s v="United States"/>
    <s v="Smyrna"/>
    <s v="Tennessee"/>
    <n v="37167"/>
    <x v="0"/>
    <s v="OFF-PA-10001937"/>
    <x v="1"/>
    <s v="Paper"/>
    <s v="Xerox 21"/>
    <n v="20.736000000000001"/>
    <n v="3"/>
    <n v="0"/>
    <n v="4.1500000000000004"/>
    <n v="3"/>
    <x v="40"/>
    <n v="2"/>
    <x v="40"/>
  </r>
  <r>
    <n v="6733"/>
    <s v="CA-2015-120096"/>
    <d v="2015-07-04T00:00:00"/>
    <d v="2015-07-07T00:00:00"/>
    <s v="First Class"/>
    <s v="KE-16420"/>
    <s v="Katrina Edelman"/>
    <s v="Corporate"/>
    <s v="United States"/>
    <s v="Aurora"/>
    <s v="Colorado"/>
    <n v="80013"/>
    <x v="1"/>
    <s v="OFF-PA-10001977"/>
    <x v="1"/>
    <s v="Paper"/>
    <s v="Xerox 194"/>
    <n v="177.536"/>
    <n v="2"/>
    <n v="0.2"/>
    <n v="47.93"/>
    <n v="2"/>
    <x v="39"/>
    <n v="3"/>
    <x v="39"/>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n v="6"/>
    <n v="0.1"/>
    <n v="7.78"/>
    <n v="2"/>
    <x v="39"/>
    <n v="3"/>
    <x v="39"/>
  </r>
  <r>
    <n v="6735"/>
    <s v="CA-2016-141754"/>
    <d v="2016-12-20T00:00:00"/>
    <d v="2016-12-25T00:00:00"/>
    <s v="Standard Class"/>
    <s v="EM-14200"/>
    <s v="Evan Minnotte"/>
    <s v="Home Office"/>
    <s v="United States"/>
    <s v="Miami"/>
    <s v="Florida"/>
    <n v="33142"/>
    <x v="0"/>
    <s v="OFF-LA-10004093"/>
    <x v="1"/>
    <s v="Labels"/>
    <s v="Avery 486"/>
    <n v="11.696"/>
    <n v="1"/>
    <n v="0"/>
    <n v="2.92"/>
    <n v="1"/>
    <x v="14"/>
    <n v="4"/>
    <x v="14"/>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n v="113.76"/>
    <n v="4"/>
    <n v="0.1"/>
    <n v="39.82"/>
    <n v="4"/>
    <x v="25"/>
    <n v="2"/>
    <x v="25"/>
  </r>
  <r>
    <n v="6737"/>
    <s v="CA-2017-123358"/>
    <d v="2017-04-10T00:00:00"/>
    <d v="2017-04-17T00:00:00"/>
    <s v="Standard Class"/>
    <s v="BT-11680"/>
    <s v="Brian Thompson"/>
    <s v="Consumer"/>
    <s v="United States"/>
    <s v="San Francisco"/>
    <s v="California"/>
    <n v="94122"/>
    <x v="1"/>
    <s v="OFF-ST-10001932"/>
    <x v="1"/>
    <s v="Storage"/>
    <s v="Fellowes Staxonsteel Drawer Files"/>
    <n v="579.51"/>
    <n v="2"/>
    <n v="0"/>
    <n v="110.11"/>
    <n v="4"/>
    <x v="25"/>
    <n v="2"/>
    <x v="25"/>
  </r>
  <r>
    <n v="6738"/>
    <s v="CA-2017-123358"/>
    <d v="2017-04-10T00:00:00"/>
    <d v="2017-04-17T00:00:00"/>
    <s v="Standard Class"/>
    <s v="BT-11680"/>
    <s v="Brian Thompson"/>
    <s v="Consumer"/>
    <s v="United States"/>
    <s v="San Francisco"/>
    <s v="California"/>
    <n v="94122"/>
    <x v="1"/>
    <s v="OFF-ST-10000636"/>
    <x v="1"/>
    <s v="Storage"/>
    <s v="Rogers Profile Extra Capacity Storage Tub"/>
    <n v="150.66"/>
    <n v="7"/>
    <n v="0"/>
    <n v="28.63"/>
    <n v="4"/>
    <x v="25"/>
    <n v="2"/>
    <x v="25"/>
  </r>
  <r>
    <n v="6739"/>
    <s v="CA-2017-123358"/>
    <d v="2017-04-10T00:00:00"/>
    <d v="2017-04-17T00:00:00"/>
    <s v="Standard Class"/>
    <s v="BT-11680"/>
    <s v="Brian Thompson"/>
    <s v="Consumer"/>
    <s v="United States"/>
    <s v="San Francisco"/>
    <s v="California"/>
    <n v="94122"/>
    <x v="1"/>
    <s v="OFF-BI-10000069"/>
    <x v="1"/>
    <s v="Binders"/>
    <s v="GBC Prepunched Paper, 19-Hole, for Binding Systems, 24-lb"/>
    <n v="48.031999999999996"/>
    <n v="4"/>
    <n v="0"/>
    <n v="14.41"/>
    <n v="4"/>
    <x v="25"/>
    <n v="2"/>
    <x v="25"/>
  </r>
  <r>
    <n v="6740"/>
    <s v="CA-2015-144029"/>
    <d v="2015-05-26T00:00:00"/>
    <d v="2015-05-31T00:00:00"/>
    <s v="Standard Class"/>
    <s v="MM-18055"/>
    <s v="Michelle Moray"/>
    <s v="Consumer"/>
    <s v="United States"/>
    <s v="Chicago"/>
    <s v="Illinois"/>
    <n v="60623"/>
    <x v="2"/>
    <s v="OFF-ST-10001837"/>
    <x v="1"/>
    <s v="Storage"/>
    <s v="SAFCO Mobile Desk Side File, Wire Frame"/>
    <n v="102.624"/>
    <n v="7"/>
    <n v="0"/>
    <n v="8.2100000000000009"/>
    <n v="3"/>
    <x v="8"/>
    <n v="2"/>
    <x v="8"/>
  </r>
  <r>
    <n v="6741"/>
    <s v="CA-2015-144029"/>
    <d v="2015-05-26T00:00:00"/>
    <d v="2015-05-31T00:00:00"/>
    <s v="Standard Class"/>
    <s v="MM-18055"/>
    <s v="Michelle Moray"/>
    <s v="Consumer"/>
    <s v="United States"/>
    <s v="Chicago"/>
    <s v="Illinois"/>
    <n v="60623"/>
    <x v="2"/>
    <s v="FUR-CH-10003981"/>
    <x v="0"/>
    <s v="Chairs"/>
    <s v="Global Commerce Series Low-Back Swivel/Tilt Chairs"/>
    <n v="359.77199999999999"/>
    <n v="5"/>
    <n v="0"/>
    <n v="118.72"/>
    <n v="3"/>
    <x v="8"/>
    <n v="2"/>
    <x v="8"/>
  </r>
  <r>
    <n v="6742"/>
    <s v="CA-2015-144029"/>
    <d v="2015-05-26T00:00:00"/>
    <d v="2015-05-31T00:00:00"/>
    <s v="Standard Class"/>
    <s v="MM-18055"/>
    <s v="Michelle Moray"/>
    <s v="Consumer"/>
    <s v="United States"/>
    <s v="Chicago"/>
    <s v="Illinois"/>
    <n v="60623"/>
    <x v="2"/>
    <s v="OFF-AR-10000716"/>
    <x v="1"/>
    <s v="Art"/>
    <s v="DIXON Ticonderoga Erasable Checking Pencils"/>
    <n v="13.391999999999999"/>
    <n v="5"/>
    <n v="0.2"/>
    <n v="2.2799999999999998"/>
    <n v="3"/>
    <x v="8"/>
    <n v="2"/>
    <x v="8"/>
  </r>
  <r>
    <n v="6743"/>
    <s v="US-2018-101784"/>
    <d v="2018-07-06T00:00:00"/>
    <d v="2018-07-11T00:00:00"/>
    <s v="Standard Class"/>
    <s v="PO-18850"/>
    <s v="Patrick O'Brill"/>
    <s v="Consumer"/>
    <s v="United States"/>
    <s v="Los Angeles"/>
    <s v="California"/>
    <n v="90008"/>
    <x v="1"/>
    <s v="FUR-CH-10001146"/>
    <x v="0"/>
    <s v="Chairs"/>
    <s v="Global Task Chair, Black"/>
    <n v="122.136"/>
    <n v="5"/>
    <n v="0.3"/>
    <n v="-18.32"/>
    <n v="1"/>
    <x v="10"/>
    <n v="3"/>
    <x v="10"/>
  </r>
  <r>
    <n v="6744"/>
    <s v="CA-2016-156923"/>
    <d v="2016-02-16T00:00:00"/>
    <d v="2016-02-20T00:00:00"/>
    <s v="Standard Class"/>
    <s v="SP-20860"/>
    <s v="Sung Pak"/>
    <s v="Corporate"/>
    <s v="United States"/>
    <s v="Dover"/>
    <s v="New Hampshire"/>
    <n v="3820"/>
    <x v="3"/>
    <s v="OFF-PA-10002751"/>
    <x v="1"/>
    <s v="Paper"/>
    <s v="Xerox 1920"/>
    <n v="35.880000000000003"/>
    <n v="8"/>
    <n v="0.2"/>
    <n v="3.95"/>
    <n v="1"/>
    <x v="36"/>
    <n v="1"/>
    <x v="36"/>
  </r>
  <r>
    <n v="6745"/>
    <s v="CA-2018-111269"/>
    <d v="2018-06-16T00:00:00"/>
    <d v="2018-06-18T00:00:00"/>
    <s v="Second Class"/>
    <s v="CS-12355"/>
    <s v="Christine Sundaresam"/>
    <s v="Consumer"/>
    <s v="United States"/>
    <s v="Dublin"/>
    <s v="Ohio"/>
    <n v="43017"/>
    <x v="3"/>
    <s v="TEC-AC-10001606"/>
    <x v="2"/>
    <s v="Accessories"/>
    <s v="Logitech Wireless Performance Mouse MX for PC and Mac"/>
    <n v="479.952"/>
    <n v="5"/>
    <n v="0.2"/>
    <n v="100.79"/>
    <n v="2"/>
    <x v="27"/>
    <n v="2"/>
    <x v="27"/>
  </r>
  <r>
    <n v="6746"/>
    <s v="CA-2018-111269"/>
    <d v="2018-06-16T00:00:00"/>
    <d v="2018-06-18T00:00:00"/>
    <s v="Second Class"/>
    <s v="CS-12355"/>
    <s v="Christine Sundaresam"/>
    <s v="Consumer"/>
    <s v="United States"/>
    <s v="Dublin"/>
    <s v="Ohio"/>
    <n v="43017"/>
    <x v="3"/>
    <s v="OFF-AR-10001427"/>
    <x v="1"/>
    <s v="Art"/>
    <s v="Newell 330"/>
    <n v="23.92"/>
    <n v="8"/>
    <n v="0.1"/>
    <n v="5.98"/>
    <n v="2"/>
    <x v="27"/>
    <n v="2"/>
    <x v="27"/>
  </r>
  <r>
    <n v="6747"/>
    <s v="CA-2018-159156"/>
    <d v="2018-11-13T00:00:00"/>
    <d v="2018-11-16T00:00:00"/>
    <s v="First Class"/>
    <s v="KB-16600"/>
    <s v="Ken Brennan"/>
    <s v="Corporate"/>
    <s v="United States"/>
    <s v="New York City"/>
    <s v="New York"/>
    <n v="10009"/>
    <x v="3"/>
    <s v="TEC-PH-10004389"/>
    <x v="2"/>
    <s v="Phones"/>
    <s v="Nokia Lumia 925"/>
    <n v="629.95000000000005"/>
    <n v="2"/>
    <n v="0.2"/>
    <n v="63"/>
    <n v="1"/>
    <x v="23"/>
    <n v="4"/>
    <x v="23"/>
  </r>
  <r>
    <n v="6748"/>
    <s v="CA-2018-100230"/>
    <d v="2018-12-11T00:00:00"/>
    <d v="2018-12-15T00:00:00"/>
    <s v="Standard Class"/>
    <s v="AA-10375"/>
    <s v="Allen Armold"/>
    <s v="Consumer"/>
    <s v="United States"/>
    <s v="New York City"/>
    <s v="New York"/>
    <n v="10035"/>
    <x v="3"/>
    <s v="OFF-BI-10002498"/>
    <x v="1"/>
    <s v="Binders"/>
    <s v="Clear Mylar Reinforcing Strips"/>
    <n v="14.952"/>
    <n v="10"/>
    <n v="0.3"/>
    <n v="-2.09"/>
    <n v="3"/>
    <x v="22"/>
    <n v="4"/>
    <x v="22"/>
  </r>
  <r>
    <n v="6749"/>
    <s v="CA-2018-100230"/>
    <d v="2018-12-11T00:00:00"/>
    <d v="2018-12-15T00:00:00"/>
    <s v="Standard Class"/>
    <s v="AA-10375"/>
    <s v="Allen Armold"/>
    <s v="Consumer"/>
    <s v="United States"/>
    <s v="New York City"/>
    <s v="New York"/>
    <n v="10035"/>
    <x v="3"/>
    <s v="OFF-PA-10002245"/>
    <x v="1"/>
    <s v="Paper"/>
    <s v="Xerox 1895"/>
    <n v="17.940000000000001"/>
    <n v="6"/>
    <n v="0"/>
    <n v="5.92"/>
    <n v="3"/>
    <x v="22"/>
    <n v="4"/>
    <x v="22"/>
  </r>
  <r>
    <n v="6750"/>
    <s v="CA-2018-100230"/>
    <d v="2018-12-11T00:00:00"/>
    <d v="2018-12-15T00:00:00"/>
    <s v="Standard Class"/>
    <s v="AA-10375"/>
    <s v="Allen Armold"/>
    <s v="Consumer"/>
    <s v="United States"/>
    <s v="New York City"/>
    <s v="New York"/>
    <n v="10035"/>
    <x v="3"/>
    <s v="TEC-PH-10004522"/>
    <x v="2"/>
    <s v="Phones"/>
    <s v="Dexim XPower Skin Super-Thin Power Case for iPhone 5 - Black"/>
    <n v="116.98"/>
    <n v="7"/>
    <n v="0"/>
    <n v="8.19"/>
    <n v="3"/>
    <x v="22"/>
    <n v="4"/>
    <x v="22"/>
  </r>
  <r>
    <n v="6751"/>
    <s v="CA-2017-154767"/>
    <d v="2017-06-28T00:00:00"/>
    <d v="2017-06-30T00:00:00"/>
    <s v="Second Class"/>
    <s v="BP-11155"/>
    <s v="Becky Pak"/>
    <s v="Consumer"/>
    <s v="United States"/>
    <s v="Paterson"/>
    <s v="New Jersey"/>
    <n v="7501"/>
    <x v="3"/>
    <s v="FUR-CH-10003535"/>
    <x v="0"/>
    <s v="Chairs"/>
    <s v="Global Armless Task Chair, Royal Blue"/>
    <n v="121.96"/>
    <n v="2"/>
    <n v="0.3"/>
    <n v="-24.39"/>
    <n v="5"/>
    <x v="1"/>
    <n v="2"/>
    <x v="1"/>
  </r>
  <r>
    <n v="6752"/>
    <s v="CA-2017-154767"/>
    <d v="2017-06-28T00:00:00"/>
    <d v="2017-06-30T00:00:00"/>
    <s v="Second Class"/>
    <s v="BP-11155"/>
    <s v="Becky Pak"/>
    <s v="Consumer"/>
    <s v="United States"/>
    <s v="Paterson"/>
    <s v="New Jersey"/>
    <n v="7501"/>
    <x v="3"/>
    <s v="OFF-AP-10000595"/>
    <x v="1"/>
    <s v="Appliances"/>
    <s v="Disposable Triple-Filter Dust Bags"/>
    <n v="8.74"/>
    <n v="5"/>
    <n v="0"/>
    <n v="2.36"/>
    <n v="5"/>
    <x v="1"/>
    <n v="2"/>
    <x v="1"/>
  </r>
  <r>
    <n v="6753"/>
    <s v="CA-2017-154767"/>
    <d v="2017-06-28T00:00:00"/>
    <d v="2017-06-30T00:00:00"/>
    <s v="Second Class"/>
    <s v="BP-11155"/>
    <s v="Becky Pak"/>
    <s v="Consumer"/>
    <s v="United States"/>
    <s v="Paterson"/>
    <s v="New Jersey"/>
    <n v="7501"/>
    <x v="3"/>
    <s v="OFF-PA-10003039"/>
    <x v="1"/>
    <s v="Paper"/>
    <s v="Xerox 1960"/>
    <n v="61.96"/>
    <n v="9"/>
    <n v="0.2"/>
    <n v="19.21"/>
    <n v="5"/>
    <x v="1"/>
    <n v="2"/>
    <x v="1"/>
  </r>
  <r>
    <n v="6754"/>
    <s v="CA-2017-154767"/>
    <d v="2017-06-28T00:00:00"/>
    <d v="2017-06-30T00:00:00"/>
    <s v="Second Class"/>
    <s v="BP-11155"/>
    <s v="Becky Pak"/>
    <s v="Consumer"/>
    <s v="United States"/>
    <s v="Paterson"/>
    <s v="New Jersey"/>
    <n v="7501"/>
    <x v="3"/>
    <s v="OFF-BI-10002003"/>
    <x v="1"/>
    <s v="Binders"/>
    <s v="Ibico Presentation Index for Binding Systems"/>
    <n v="7.96"/>
    <n v="6"/>
    <n v="0.2"/>
    <n v="1.35"/>
    <n v="5"/>
    <x v="1"/>
    <n v="2"/>
    <x v="1"/>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n v="275.24"/>
    <n v="10"/>
    <n v="0.3"/>
    <n v="-90.83"/>
    <n v="5"/>
    <x v="1"/>
    <n v="2"/>
    <x v="1"/>
  </r>
  <r>
    <n v="6756"/>
    <s v="CA-2018-124205"/>
    <d v="2018-09-15T00:00:00"/>
    <d v="2018-09-19T00:00:00"/>
    <s v="Standard Class"/>
    <s v="TC-21145"/>
    <s v="Theresa Coyne"/>
    <s v="Corporate"/>
    <s v="United States"/>
    <s v="Lakewood"/>
    <s v="New Jersey"/>
    <n v="8701"/>
    <x v="3"/>
    <s v="FUR-FU-10002445"/>
    <x v="0"/>
    <s v="Furnishings"/>
    <s v="DAX Two-Tone Rosewood/Black Document Frame, Desktop, 5 x 7"/>
    <n v="47.4"/>
    <n v="7"/>
    <n v="0"/>
    <n v="10.43"/>
    <n v="4"/>
    <x v="15"/>
    <n v="3"/>
    <x v="15"/>
  </r>
  <r>
    <n v="6757"/>
    <s v="CA-2018-124205"/>
    <d v="2018-09-15T00:00:00"/>
    <d v="2018-09-19T00:00:00"/>
    <s v="Standard Class"/>
    <s v="TC-21145"/>
    <s v="Theresa Coyne"/>
    <s v="Corporate"/>
    <s v="United States"/>
    <s v="Lakewood"/>
    <s v="New Jersey"/>
    <n v="8701"/>
    <x v="3"/>
    <s v="FUR-CH-10003606"/>
    <x v="0"/>
    <s v="Chairs"/>
    <s v="SAFCO Folding Chair Trolley"/>
    <n v="512.96"/>
    <n v="1"/>
    <n v="0.3"/>
    <n v="-164.15"/>
    <n v="4"/>
    <x v="15"/>
    <n v="3"/>
    <x v="15"/>
  </r>
  <r>
    <n v="6758"/>
    <s v="CA-2018-124205"/>
    <d v="2018-09-15T00:00:00"/>
    <d v="2018-09-19T00:00:00"/>
    <s v="Standard Class"/>
    <s v="TC-21145"/>
    <s v="Theresa Coyne"/>
    <s v="Corporate"/>
    <s v="United States"/>
    <s v="Lakewood"/>
    <s v="New Jersey"/>
    <n v="8701"/>
    <x v="3"/>
    <s v="TEC-PH-10002115"/>
    <x v="2"/>
    <s v="Phones"/>
    <s v="Plantronics 81402"/>
    <n v="395.94"/>
    <n v="4"/>
    <n v="0.1"/>
    <n v="106.9"/>
    <n v="4"/>
    <x v="15"/>
    <n v="3"/>
    <x v="15"/>
  </r>
  <r>
    <n v="6759"/>
    <s v="CA-2018-124205"/>
    <d v="2018-09-15T00:00:00"/>
    <d v="2018-09-19T00:00:00"/>
    <s v="Standard Class"/>
    <s v="TC-21145"/>
    <s v="Theresa Coyne"/>
    <s v="Corporate"/>
    <s v="United States"/>
    <s v="Lakewood"/>
    <s v="New Jersey"/>
    <n v="8701"/>
    <x v="3"/>
    <s v="OFF-ST-10000934"/>
    <x v="1"/>
    <s v="Storage"/>
    <s v="Contico 72&quot;H Heavy-Duty Storage System"/>
    <n v="81.96"/>
    <n v="5"/>
    <n v="0"/>
    <n v="5.74"/>
    <n v="4"/>
    <x v="15"/>
    <n v="3"/>
    <x v="15"/>
  </r>
  <r>
    <n v="6760"/>
    <s v="CA-2018-165715"/>
    <d v="2018-12-02T00:00:00"/>
    <d v="2018-12-08T00:00:00"/>
    <s v="Standard Class"/>
    <s v="BG-11035"/>
    <s v="Barry Gonzalez"/>
    <s v="Consumer"/>
    <s v="United States"/>
    <s v="Greensboro"/>
    <s v="North Carolina"/>
    <n v="27405"/>
    <x v="0"/>
    <s v="OFF-AR-10003903"/>
    <x v="1"/>
    <s v="Art"/>
    <s v="Sanford 52201 APSCO Electric Pencil Sharpener"/>
    <n v="32.776000000000003"/>
    <n v="5"/>
    <n v="0"/>
    <n v="7.87"/>
    <n v="1"/>
    <x v="22"/>
    <n v="4"/>
    <x v="22"/>
  </r>
  <r>
    <n v="6761"/>
    <s v="CA-2018-100636"/>
    <d v="2018-06-26T00:00:00"/>
    <d v="2018-06-30T00:00:00"/>
    <s v="Standard Class"/>
    <s v="DO-13435"/>
    <s v="Denny Ordway"/>
    <s v="Consumer"/>
    <s v="United States"/>
    <s v="New York City"/>
    <s v="New York"/>
    <n v="10035"/>
    <x v="3"/>
    <s v="OFF-ST-10004123"/>
    <x v="1"/>
    <s v="Storage"/>
    <s v="Safco Industrial Wire Shelving System"/>
    <n v="272.94"/>
    <n v="2"/>
    <n v="0.2"/>
    <n v="24.56"/>
    <n v="1"/>
    <x v="27"/>
    <n v="2"/>
    <x v="27"/>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n v="253.76400000000001"/>
    <n v="9"/>
    <n v="0"/>
    <n v="81.2"/>
    <n v="1"/>
    <x v="16"/>
    <n v="3"/>
    <x v="16"/>
  </r>
  <r>
    <n v="6763"/>
    <s v="CA-2017-144764"/>
    <d v="2017-09-02T00:00:00"/>
    <d v="2017-09-08T00:00:00"/>
    <s v="Standard Class"/>
    <s v="RL-19615"/>
    <s v="Rob Lucas"/>
    <s v="Consumer"/>
    <s v="United States"/>
    <s v="Chicago"/>
    <s v="Illinois"/>
    <n v="60623"/>
    <x v="2"/>
    <s v="OFF-LA-10000240"/>
    <x v="1"/>
    <s v="Labels"/>
    <s v="Self-Adhesive Address Labels for Typewriters by Universal"/>
    <n v="29.24"/>
    <n v="10"/>
    <n v="0.2"/>
    <n v="2.63"/>
    <n v="3"/>
    <x v="21"/>
    <n v="3"/>
    <x v="21"/>
  </r>
  <r>
    <n v="6764"/>
    <s v="CA-2017-144764"/>
    <d v="2017-09-02T00:00:00"/>
    <d v="2017-09-08T00:00:00"/>
    <s v="Standard Class"/>
    <s v="RL-19615"/>
    <s v="Rob Lucas"/>
    <s v="Consumer"/>
    <s v="United States"/>
    <s v="Chicago"/>
    <s v="Illinois"/>
    <n v="60623"/>
    <x v="2"/>
    <s v="OFF-ST-10002485"/>
    <x v="1"/>
    <s v="Storage"/>
    <s v="Rogers Deluxe File Chest"/>
    <n v="35.167999999999999"/>
    <n v="7"/>
    <n v="0.1"/>
    <n v="11.25"/>
    <n v="3"/>
    <x v="21"/>
    <n v="3"/>
    <x v="21"/>
  </r>
  <r>
    <n v="6765"/>
    <s v="CA-2017-144764"/>
    <d v="2017-09-02T00:00:00"/>
    <d v="2017-09-08T00:00:00"/>
    <s v="Standard Class"/>
    <s v="RL-19615"/>
    <s v="Rob Lucas"/>
    <s v="Consumer"/>
    <s v="United States"/>
    <s v="Chicago"/>
    <s v="Illinois"/>
    <n v="60623"/>
    <x v="2"/>
    <s v="TEC-MA-10003230"/>
    <x v="2"/>
    <s v="Machines"/>
    <s v="Okidata C610n Printer"/>
    <n v="1362.9"/>
    <n v="7"/>
    <n v="0.2"/>
    <n v="149.91999999999999"/>
    <n v="3"/>
    <x v="21"/>
    <n v="3"/>
    <x v="21"/>
  </r>
  <r>
    <n v="6766"/>
    <s v="CA-2018-100615"/>
    <d v="2018-04-20T00:00:00"/>
    <d v="2018-04-24T00:00:00"/>
    <s v="Standard Class"/>
    <s v="SJ-20215"/>
    <s v="Sarah Jordon"/>
    <s v="Consumer"/>
    <s v="United States"/>
    <s v="Chicago"/>
    <s v="Illinois"/>
    <n v="60653"/>
    <x v="2"/>
    <s v="FUR-CH-10002602"/>
    <x v="0"/>
    <s v="Chairs"/>
    <s v="DMI Arturo Collection Mission-style Design Wood Chair"/>
    <n v="317.05799999999999"/>
    <n v="9"/>
    <n v="0.3"/>
    <n v="-91.95"/>
    <n v="3"/>
    <x v="4"/>
    <n v="2"/>
    <x v="4"/>
  </r>
  <r>
    <n v="6767"/>
    <s v="CA-2018-100615"/>
    <d v="2018-04-20T00:00:00"/>
    <d v="2018-04-24T00:00:00"/>
    <s v="Standard Class"/>
    <s v="SJ-20215"/>
    <s v="Sarah Jordon"/>
    <s v="Consumer"/>
    <s v="United States"/>
    <s v="Chicago"/>
    <s v="Illinois"/>
    <n v="60653"/>
    <x v="2"/>
    <s v="OFF-AR-10001683"/>
    <x v="1"/>
    <s v="Art"/>
    <s v="Lumber Crayons"/>
    <n v="15.76"/>
    <n v="5"/>
    <n v="0"/>
    <n v="1.58"/>
    <n v="3"/>
    <x v="4"/>
    <n v="2"/>
    <x v="4"/>
  </r>
  <r>
    <n v="6768"/>
    <s v="CA-2018-100615"/>
    <d v="2018-04-20T00:00:00"/>
    <d v="2018-04-24T00:00:00"/>
    <s v="Standard Class"/>
    <s v="SJ-20215"/>
    <s v="Sarah Jordon"/>
    <s v="Consumer"/>
    <s v="United States"/>
    <s v="Chicago"/>
    <s v="Illinois"/>
    <n v="60653"/>
    <x v="2"/>
    <s v="FUR-FU-10002456"/>
    <x v="0"/>
    <s v="Furnishings"/>
    <s v="Master Caster Door Stop, Large Neon Orange"/>
    <n v="14.56"/>
    <n v="4"/>
    <n v="0.2"/>
    <n v="4.08"/>
    <n v="3"/>
    <x v="4"/>
    <n v="2"/>
    <x v="4"/>
  </r>
  <r>
    <n v="6769"/>
    <s v="CA-2015-109302"/>
    <d v="2015-08-12T00:00:00"/>
    <d v="2015-08-16T00:00:00"/>
    <s v="Standard Class"/>
    <s v="CS-12175"/>
    <s v="Charles Sheldon"/>
    <s v="Corporate"/>
    <s v="United States"/>
    <s v="Lakewood"/>
    <s v="New Jersey"/>
    <n v="8701"/>
    <x v="3"/>
    <s v="OFF-BI-10002854"/>
    <x v="1"/>
    <s v="Binders"/>
    <s v="Performers Binder/Pad Holder, Black"/>
    <n v="196.21"/>
    <n v="9"/>
    <n v="0.2"/>
    <n v="13.73"/>
    <n v="1"/>
    <x v="9"/>
    <n v="3"/>
    <x v="9"/>
  </r>
  <r>
    <n v="6770"/>
    <s v="CA-2018-139787"/>
    <d v="2018-09-19T00:00:00"/>
    <d v="2018-09-23T00:00:00"/>
    <s v="Standard Class"/>
    <s v="JP-16135"/>
    <s v="Julie Prescott"/>
    <s v="Home Office"/>
    <s v="United States"/>
    <s v="Columbus"/>
    <s v="Georgia"/>
    <n v="31907"/>
    <x v="0"/>
    <s v="OFF-AR-10002445"/>
    <x v="1"/>
    <s v="Art"/>
    <s v="SANFORD Major Accent Highlighters"/>
    <n v="35.4"/>
    <n v="1"/>
    <n v="0.3"/>
    <n v="-6.37"/>
    <n v="1"/>
    <x v="15"/>
    <n v="3"/>
    <x v="15"/>
  </r>
  <r>
    <n v="6771"/>
    <s v="CA-2018-139402"/>
    <d v="2018-12-09T00:00:00"/>
    <d v="2018-12-13T00:00:00"/>
    <s v="Standard Class"/>
    <s v="NC-18535"/>
    <s v="Nick Crebassa"/>
    <s v="Corporate"/>
    <s v="United States"/>
    <s v="Phoenix"/>
    <s v="Arizona"/>
    <n v="85023"/>
    <x v="1"/>
    <s v="OFF-PA-10004359"/>
    <x v="1"/>
    <s v="Paper"/>
    <s v="Multicolor Computer Printout Paper"/>
    <n v="419.4"/>
    <n v="8"/>
    <n v="0.1"/>
    <n v="92.27"/>
    <n v="2"/>
    <x v="22"/>
    <n v="4"/>
    <x v="22"/>
  </r>
  <r>
    <n v="6772"/>
    <s v="CA-2018-139402"/>
    <d v="2018-12-09T00:00:00"/>
    <d v="2018-12-13T00:00:00"/>
    <s v="Standard Class"/>
    <s v="NC-18535"/>
    <s v="Nick Crebassa"/>
    <s v="Corporate"/>
    <s v="United States"/>
    <s v="Phoenix"/>
    <s v="Arizona"/>
    <n v="85023"/>
    <x v="1"/>
    <s v="OFF-BI-10000279"/>
    <x v="1"/>
    <s v="Binders"/>
    <s v="Acco Recycled 2&quot; Capacity Laser Printer Hanging Data Binders"/>
    <n v="13.005000000000001"/>
    <n v="6"/>
    <n v="0.3"/>
    <n v="-0.91"/>
    <n v="2"/>
    <x v="22"/>
    <n v="4"/>
    <x v="22"/>
  </r>
  <r>
    <n v="6773"/>
    <s v="CA-2017-119018"/>
    <d v="2017-11-04T00:00:00"/>
    <d v="2017-11-08T00:00:00"/>
    <s v="Standard Class"/>
    <s v="CW-11905"/>
    <s v="Carl Weiss"/>
    <s v="Home Office"/>
    <s v="United States"/>
    <s v="Los Angeles"/>
    <s v="California"/>
    <n v="90004"/>
    <x v="1"/>
    <s v="OFF-BI-10003314"/>
    <x v="1"/>
    <s v="Binders"/>
    <s v="Tuff Stuff Recycled Round Ring Binders"/>
    <n v="7.7119999999999997"/>
    <n v="10"/>
    <n v="0"/>
    <n v="1"/>
    <n v="3"/>
    <x v="0"/>
    <n v="4"/>
    <x v="0"/>
  </r>
  <r>
    <n v="6774"/>
    <s v="CA-2017-119018"/>
    <d v="2017-11-04T00:00:00"/>
    <d v="2017-11-08T00:00:00"/>
    <s v="Standard Class"/>
    <s v="CW-11905"/>
    <s v="Carl Weiss"/>
    <s v="Home Office"/>
    <s v="United States"/>
    <s v="Los Angeles"/>
    <s v="California"/>
    <n v="90004"/>
    <x v="1"/>
    <s v="OFF-BI-10000494"/>
    <x v="1"/>
    <s v="Binders"/>
    <s v="Acco Economy Flexible Poly Round Ring Binder"/>
    <n v="4.1760000000000002"/>
    <n v="5"/>
    <n v="0"/>
    <n v="1.34"/>
    <n v="3"/>
    <x v="0"/>
    <n v="4"/>
    <x v="0"/>
  </r>
  <r>
    <n v="6775"/>
    <s v="CA-2017-119018"/>
    <d v="2017-11-04T00:00:00"/>
    <d v="2017-11-08T00:00:00"/>
    <s v="Standard Class"/>
    <s v="CW-11905"/>
    <s v="Carl Weiss"/>
    <s v="Home Office"/>
    <s v="United States"/>
    <s v="Los Angeles"/>
    <s v="California"/>
    <n v="90004"/>
    <x v="1"/>
    <s v="OFF-PA-10000295"/>
    <x v="1"/>
    <s v="Paper"/>
    <s v="Xerox 229"/>
    <n v="38.880000000000003"/>
    <n v="5"/>
    <n v="0"/>
    <n v="10.11"/>
    <n v="3"/>
    <x v="0"/>
    <n v="4"/>
    <x v="0"/>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n v="6"/>
    <n v="0.2"/>
    <n v="1.76"/>
    <n v="1"/>
    <x v="29"/>
    <n v="1"/>
    <x v="29"/>
  </r>
  <r>
    <n v="6777"/>
    <s v="US-2017-152373"/>
    <d v="2017-09-05T00:00:00"/>
    <d v="2017-09-11T00:00:00"/>
    <s v="Standard Class"/>
    <s v="PT-19090"/>
    <s v="Pete Takahito"/>
    <s v="Consumer"/>
    <s v="United States"/>
    <s v="San Antonio"/>
    <s v="Texas"/>
    <n v="78207"/>
    <x v="2"/>
    <s v="OFF-ST-10003479"/>
    <x v="1"/>
    <s v="Storage"/>
    <s v="Eldon Base for stackable storage shelf, platinum"/>
    <n v="93.456000000000003"/>
    <n v="10"/>
    <n v="0.2"/>
    <n v="29.91"/>
    <n v="1"/>
    <x v="21"/>
    <n v="3"/>
    <x v="21"/>
  </r>
  <r>
    <n v="6778"/>
    <s v="US-2018-166037"/>
    <d v="2018-01-28T00:00:00"/>
    <d v="2018-02-01T00:00:00"/>
    <s v="Standard Class"/>
    <s v="CL-12700"/>
    <s v="Craig Leslie"/>
    <s v="Home Office"/>
    <s v="United States"/>
    <s v="New York City"/>
    <s v="New York"/>
    <n v="10009"/>
    <x v="3"/>
    <s v="TEC-AC-10002800"/>
    <x v="2"/>
    <s v="Accessories"/>
    <s v="Plantronics Audio 478 Stereo USB Headset"/>
    <n v="449.91"/>
    <n v="2"/>
    <n v="0.1"/>
    <n v="26.99"/>
    <n v="1"/>
    <x v="44"/>
    <n v="1"/>
    <x v="44"/>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n v="344.94"/>
    <n v="9"/>
    <n v="0.1"/>
    <n v="82.79"/>
    <n v="4"/>
    <x v="21"/>
    <n v="3"/>
    <x v="21"/>
  </r>
  <r>
    <n v="6780"/>
    <s v="US-2017-147711"/>
    <d v="2017-09-03T00:00:00"/>
    <d v="2017-09-08T00:00:00"/>
    <s v="Second Class"/>
    <s v="HF-14995"/>
    <s v="Herbert Flentye"/>
    <s v="Consumer"/>
    <s v="United States"/>
    <s v="Baltimore"/>
    <s v="Maryland"/>
    <n v="21215"/>
    <x v="3"/>
    <s v="FUR-FU-10002364"/>
    <x v="0"/>
    <s v="Furnishings"/>
    <s v="Eldon Expressions Wood Desk Accessories, Oak"/>
    <n v="14.76"/>
    <n v="8"/>
    <n v="0.2"/>
    <n v="1.62"/>
    <n v="4"/>
    <x v="21"/>
    <n v="3"/>
    <x v="21"/>
  </r>
  <r>
    <n v="6781"/>
    <s v="US-2017-147711"/>
    <d v="2017-09-03T00:00:00"/>
    <d v="2017-09-08T00:00:00"/>
    <s v="Second Class"/>
    <s v="HF-14995"/>
    <s v="Herbert Flentye"/>
    <s v="Consumer"/>
    <s v="United States"/>
    <s v="Baltimore"/>
    <s v="Maryland"/>
    <n v="21215"/>
    <x v="3"/>
    <s v="OFF-BI-10003350"/>
    <x v="1"/>
    <s v="Binders"/>
    <s v="Acco Expandable Hanging Binders"/>
    <n v="12.76"/>
    <n v="3"/>
    <n v="0.1"/>
    <n v="1.79"/>
    <n v="4"/>
    <x v="21"/>
    <n v="3"/>
    <x v="21"/>
  </r>
  <r>
    <n v="6782"/>
    <s v="US-2017-147711"/>
    <d v="2017-09-03T00:00:00"/>
    <d v="2017-09-08T00:00:00"/>
    <s v="Second Class"/>
    <s v="HF-14995"/>
    <s v="Herbert Flentye"/>
    <s v="Consumer"/>
    <s v="United States"/>
    <s v="Baltimore"/>
    <s v="Maryland"/>
    <n v="21215"/>
    <x v="3"/>
    <s v="OFF-LA-10004093"/>
    <x v="1"/>
    <s v="Labels"/>
    <s v="Avery 486"/>
    <n v="58.48"/>
    <n v="7"/>
    <n v="0.2"/>
    <n v="6.43"/>
    <n v="4"/>
    <x v="21"/>
    <n v="3"/>
    <x v="21"/>
  </r>
  <r>
    <n v="6783"/>
    <s v="CA-2018-121293"/>
    <d v="2018-07-25T00:00:00"/>
    <d v="2018-07-28T00:00:00"/>
    <s v="Second Class"/>
    <s v="JC-15775"/>
    <s v="John Castell"/>
    <s v="Consumer"/>
    <s v="United States"/>
    <s v="Philadelphia"/>
    <s v="Pennsylvania"/>
    <n v="19143"/>
    <x v="3"/>
    <s v="FUR-FU-10000732"/>
    <x v="0"/>
    <s v="Furnishings"/>
    <s v="Eldon 200 Class Desk Accessories"/>
    <n v="20.096"/>
    <n v="9"/>
    <n v="0"/>
    <n v="2.0099999999999998"/>
    <n v="5"/>
    <x v="10"/>
    <n v="3"/>
    <x v="10"/>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n v="37.752000000000002"/>
    <n v="3"/>
    <n v="0.3"/>
    <n v="-8.31"/>
    <n v="5"/>
    <x v="10"/>
    <n v="3"/>
    <x v="10"/>
  </r>
  <r>
    <n v="6785"/>
    <s v="CA-2018-121293"/>
    <d v="2018-07-25T00:00:00"/>
    <d v="2018-07-28T00:00:00"/>
    <s v="Second Class"/>
    <s v="JC-15775"/>
    <s v="John Castell"/>
    <s v="Consumer"/>
    <s v="United States"/>
    <s v="Philadelphia"/>
    <s v="Pennsylvania"/>
    <n v="19143"/>
    <x v="3"/>
    <s v="FUR-TA-10001771"/>
    <x v="0"/>
    <s v="Tables"/>
    <s v="Bush Cubix Conference Tables, Fully Assembled"/>
    <n v="138.58799999999999"/>
    <n v="7"/>
    <n v="0"/>
    <n v="45.73"/>
    <n v="5"/>
    <x v="10"/>
    <n v="3"/>
    <x v="10"/>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n v="259.92"/>
    <n v="8"/>
    <n v="0"/>
    <n v="88.37"/>
    <n v="5"/>
    <x v="10"/>
    <n v="3"/>
    <x v="10"/>
  </r>
  <r>
    <n v="6787"/>
    <s v="CA-2018-121293"/>
    <d v="2018-07-25T00:00:00"/>
    <d v="2018-07-28T00:00:00"/>
    <s v="Second Class"/>
    <s v="JC-15775"/>
    <s v="John Castell"/>
    <s v="Consumer"/>
    <s v="United States"/>
    <s v="Philadelphia"/>
    <s v="Pennsylvania"/>
    <n v="19143"/>
    <x v="3"/>
    <s v="OFF-PA-10004100"/>
    <x v="1"/>
    <s v="Paper"/>
    <s v="Xerox 216"/>
    <n v="20.736000000000001"/>
    <n v="9"/>
    <n v="0"/>
    <n v="4.5599999999999996"/>
    <n v="5"/>
    <x v="10"/>
    <n v="3"/>
    <x v="10"/>
  </r>
  <r>
    <n v="6788"/>
    <s v="CA-2016-118843"/>
    <d v="2016-09-13T00:00:00"/>
    <d v="2016-09-20T00:00:00"/>
    <s v="Standard Class"/>
    <s v="JH-15910"/>
    <s v="Jonathan Howell"/>
    <s v="Consumer"/>
    <s v="United States"/>
    <s v="Atlanta"/>
    <s v="Georgia"/>
    <n v="30318"/>
    <x v="0"/>
    <s v="FUR-FU-10003975"/>
    <x v="0"/>
    <s v="Furnishings"/>
    <s v="Eldon Advantage Chair Mats for Low to Medium Pile Carpets"/>
    <n v="129.93"/>
    <n v="3"/>
    <n v="0.2"/>
    <n v="6.5"/>
    <n v="2"/>
    <x v="11"/>
    <n v="3"/>
    <x v="11"/>
  </r>
  <r>
    <n v="6789"/>
    <s v="CA-2016-118843"/>
    <d v="2016-09-13T00:00:00"/>
    <d v="2016-09-20T00:00:00"/>
    <s v="Standard Class"/>
    <s v="JH-15910"/>
    <s v="Jonathan Howell"/>
    <s v="Consumer"/>
    <s v="United States"/>
    <s v="Atlanta"/>
    <s v="Georgia"/>
    <n v="30318"/>
    <x v="0"/>
    <s v="OFF-PA-10001712"/>
    <x v="1"/>
    <s v="Paper"/>
    <s v="Xerox 1948"/>
    <n v="69.930000000000007"/>
    <n v="8"/>
    <n v="0"/>
    <n v="7.69"/>
    <n v="2"/>
    <x v="11"/>
    <n v="3"/>
    <x v="11"/>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n v="6"/>
    <n v="0"/>
    <n v="49.26"/>
    <n v="1"/>
    <x v="11"/>
    <n v="3"/>
    <x v="11"/>
  </r>
  <r>
    <n v="6791"/>
    <s v="CA-2017-124527"/>
    <d v="2017-11-16T00:00:00"/>
    <d v="2017-11-17T00:00:00"/>
    <s v="First Class"/>
    <s v="IM-15055"/>
    <s v="Ionia McGrath"/>
    <s v="Consumer"/>
    <s v="United States"/>
    <s v="Roseville"/>
    <s v="California"/>
    <n v="95661"/>
    <x v="1"/>
    <s v="OFF-BI-10004967"/>
    <x v="1"/>
    <s v="Binders"/>
    <s v="Round Ring Binders"/>
    <n v="8.32"/>
    <n v="1"/>
    <n v="0.2"/>
    <n v="2.08"/>
    <n v="1"/>
    <x v="0"/>
    <n v="4"/>
    <x v="0"/>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n v="9.98"/>
    <n v="3"/>
    <n v="0.3"/>
    <n v="-3.19"/>
    <n v="1"/>
    <x v="0"/>
    <n v="4"/>
    <x v="0"/>
  </r>
  <r>
    <n v="6793"/>
    <s v="CA-2015-141005"/>
    <d v="2015-08-15T00:00:00"/>
    <d v="2015-08-18T00:00:00"/>
    <s v="First Class"/>
    <s v="CS-12355"/>
    <s v="Christine Sundaresam"/>
    <s v="Consumer"/>
    <s v="United States"/>
    <s v="Fairfield"/>
    <s v="Connecticut"/>
    <n v="6824"/>
    <x v="3"/>
    <s v="OFF-BI-10001989"/>
    <x v="1"/>
    <s v="Binders"/>
    <s v="Premium Transparent Presentation Covers by GBC"/>
    <n v="62.94"/>
    <n v="1"/>
    <n v="0.1"/>
    <n v="11.33"/>
    <n v="1"/>
    <x v="9"/>
    <n v="3"/>
    <x v="9"/>
  </r>
  <r>
    <n v="6794"/>
    <s v="CA-2016-145394"/>
    <d v="2016-11-16T00:00:00"/>
    <d v="2016-11-20T00:00:00"/>
    <s v="Standard Class"/>
    <s v="MC-17605"/>
    <s v="Matt Connell"/>
    <s v="Corporate"/>
    <s v="United States"/>
    <s v="Chicago"/>
    <s v="Illinois"/>
    <n v="60610"/>
    <x v="2"/>
    <s v="OFF-ST-10000344"/>
    <x v="1"/>
    <s v="Storage"/>
    <s v="Neat Ideas Personal Hanging Folder Files, Black"/>
    <n v="21.488"/>
    <n v="1"/>
    <n v="0.3"/>
    <n v="-2.15"/>
    <n v="3"/>
    <x v="6"/>
    <n v="4"/>
    <x v="6"/>
  </r>
  <r>
    <n v="6795"/>
    <s v="CA-2016-145394"/>
    <d v="2016-11-16T00:00:00"/>
    <d v="2016-11-20T00:00:00"/>
    <s v="Standard Class"/>
    <s v="MC-17605"/>
    <s v="Matt Connell"/>
    <s v="Corporate"/>
    <s v="United States"/>
    <s v="Chicago"/>
    <s v="Illinois"/>
    <n v="60610"/>
    <x v="2"/>
    <s v="TEC-PH-10001051"/>
    <x v="2"/>
    <s v="Phones"/>
    <s v="HTC One"/>
    <n v="239.976"/>
    <n v="7"/>
    <n v="0.2"/>
    <n v="50.39"/>
    <n v="3"/>
    <x v="6"/>
    <n v="4"/>
    <x v="6"/>
  </r>
  <r>
    <n v="6796"/>
    <s v="CA-2016-145394"/>
    <d v="2016-11-16T00:00:00"/>
    <d v="2016-11-20T00:00:00"/>
    <s v="Standard Class"/>
    <s v="MC-17605"/>
    <s v="Matt Connell"/>
    <s v="Corporate"/>
    <s v="United States"/>
    <s v="Chicago"/>
    <s v="Illinois"/>
    <n v="60610"/>
    <x v="2"/>
    <s v="FUR-FU-10001215"/>
    <x v="0"/>
    <s v="Furnishings"/>
    <s v="Howard Miller 11-1/2&quot; Diameter Brentwood Wall Clock"/>
    <n v="34.503999999999998"/>
    <n v="10"/>
    <n v="0.3"/>
    <n v="-2.0699999999999998"/>
    <n v="3"/>
    <x v="6"/>
    <n v="4"/>
    <x v="6"/>
  </r>
  <r>
    <n v="6797"/>
    <s v="CA-2016-168809"/>
    <d v="2016-08-25T00:00:00"/>
    <d v="2016-08-25T00:00:00"/>
    <s v="Same Day"/>
    <s v="MC-18100"/>
    <s v="Mick Crebagga"/>
    <s v="Consumer"/>
    <s v="United States"/>
    <s v="Houston"/>
    <s v="Texas"/>
    <n v="77041"/>
    <x v="2"/>
    <s v="FUR-FU-10001473"/>
    <x v="0"/>
    <s v="Furnishings"/>
    <s v="Eldon Executive Woodline II Desk Accessories, Mahogany"/>
    <n v="20.103999999999999"/>
    <n v="8"/>
    <n v="0.1"/>
    <n v="2.21"/>
    <n v="3"/>
    <x v="37"/>
    <n v="3"/>
    <x v="37"/>
  </r>
  <r>
    <n v="6798"/>
    <s v="CA-2016-168809"/>
    <d v="2016-08-25T00:00:00"/>
    <d v="2016-08-25T00:00:00"/>
    <s v="Same Day"/>
    <s v="MC-18100"/>
    <s v="Mick Crebagga"/>
    <s v="Consumer"/>
    <s v="United States"/>
    <s v="Houston"/>
    <s v="Texas"/>
    <n v="77041"/>
    <x v="2"/>
    <s v="OFF-BI-10000315"/>
    <x v="1"/>
    <s v="Binders"/>
    <s v="Poly Designer Cover &amp; Back"/>
    <n v="3.798"/>
    <n v="7"/>
    <n v="0"/>
    <n v="0.27"/>
    <n v="3"/>
    <x v="37"/>
    <n v="3"/>
    <x v="37"/>
  </r>
  <r>
    <n v="6799"/>
    <s v="CA-2016-168809"/>
    <d v="2016-08-25T00:00:00"/>
    <d v="2016-08-25T00:00:00"/>
    <s v="Same Day"/>
    <s v="MC-18100"/>
    <s v="Mick Crebagga"/>
    <s v="Consumer"/>
    <s v="United States"/>
    <s v="Houston"/>
    <s v="Texas"/>
    <n v="77041"/>
    <x v="2"/>
    <s v="FUR-FU-10002240"/>
    <x v="0"/>
    <s v="Furnishings"/>
    <s v="Nu-Dell EZ-Mount Plastic Wall Frames"/>
    <n v="7.88"/>
    <n v="5"/>
    <n v="0"/>
    <n v="2.52"/>
    <n v="3"/>
    <x v="37"/>
    <n v="3"/>
    <x v="37"/>
  </r>
  <r>
    <n v="6800"/>
    <s v="CA-2017-109827"/>
    <d v="2017-12-25T00:00:00"/>
    <d v="2018-01-01T00:00:00"/>
    <s v="Standard Class"/>
    <s v="LW-16825"/>
    <s v="Laurel Workman"/>
    <s v="Corporate"/>
    <s v="United States"/>
    <s v="Phoenix"/>
    <s v="Arizona"/>
    <n v="85023"/>
    <x v="1"/>
    <s v="FUR-TA-10002607"/>
    <x v="0"/>
    <s v="Tables"/>
    <s v="KI Conference Tables"/>
    <n v="35.445"/>
    <n v="9"/>
    <n v="0.2"/>
    <n v="6.03"/>
    <n v="5"/>
    <x v="5"/>
    <n v="4"/>
    <x v="5"/>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n v="3"/>
    <n v="0.1"/>
    <n v="45.89"/>
    <n v="5"/>
    <x v="5"/>
    <n v="4"/>
    <x v="5"/>
  </r>
  <r>
    <n v="6802"/>
    <s v="CA-2017-109827"/>
    <d v="2017-12-25T00:00:00"/>
    <d v="2018-01-01T00:00:00"/>
    <s v="Standard Class"/>
    <s v="LW-16825"/>
    <s v="Laurel Workman"/>
    <s v="Corporate"/>
    <s v="United States"/>
    <s v="Phoenix"/>
    <s v="Arizona"/>
    <n v="85023"/>
    <x v="1"/>
    <s v="TEC-AC-10002217"/>
    <x v="2"/>
    <s v="Accessories"/>
    <s v="ImationÂ Clip USBÂ flash driveÂ - 8 GB"/>
    <n v="45.12"/>
    <n v="3"/>
    <n v="0"/>
    <n v="13.54"/>
    <n v="5"/>
    <x v="5"/>
    <n v="4"/>
    <x v="5"/>
  </r>
  <r>
    <n v="6803"/>
    <s v="CA-2017-109827"/>
    <d v="2017-12-25T00:00:00"/>
    <d v="2018-01-01T00:00:00"/>
    <s v="Standard Class"/>
    <s v="LW-16825"/>
    <s v="Laurel Workman"/>
    <s v="Corporate"/>
    <s v="United States"/>
    <s v="Phoenix"/>
    <s v="Arizona"/>
    <n v="85023"/>
    <x v="1"/>
    <s v="TEC-AC-10004353"/>
    <x v="2"/>
    <s v="Accessories"/>
    <s v="Hypercom P1300 Pinpad"/>
    <n v="100.8"/>
    <n v="9"/>
    <n v="0"/>
    <n v="9.07"/>
    <n v="5"/>
    <x v="5"/>
    <n v="4"/>
    <x v="5"/>
  </r>
  <r>
    <n v="6804"/>
    <s v="CA-2017-109827"/>
    <d v="2017-12-25T00:00:00"/>
    <d v="2018-01-01T00:00:00"/>
    <s v="Standard Class"/>
    <s v="LW-16825"/>
    <s v="Laurel Workman"/>
    <s v="Corporate"/>
    <s v="United States"/>
    <s v="Phoenix"/>
    <s v="Arizona"/>
    <n v="85023"/>
    <x v="1"/>
    <s v="FUR-CH-10004754"/>
    <x v="0"/>
    <s v="Chairs"/>
    <s v="Global Stack Chair with Arms, Black"/>
    <n v="47.968000000000004"/>
    <n v="1"/>
    <n v="0.2"/>
    <n v="6.72"/>
    <n v="5"/>
    <x v="5"/>
    <n v="4"/>
    <x v="5"/>
  </r>
  <r>
    <n v="6805"/>
    <s v="CA-2015-152233"/>
    <d v="2015-10-05T00:00:00"/>
    <d v="2015-10-06T00:00:00"/>
    <s v="First Class"/>
    <s v="KH-16510"/>
    <s v="Keith Herrera"/>
    <s v="Consumer"/>
    <s v="United States"/>
    <s v="Pomona"/>
    <s v="California"/>
    <n v="91767"/>
    <x v="1"/>
    <s v="TEC-AC-10002800"/>
    <x v="2"/>
    <s v="Accessories"/>
    <s v="Plantronics Audio 478 Stereo USB Headset"/>
    <n v="99.98"/>
    <n v="5"/>
    <n v="0"/>
    <n v="6"/>
    <n v="1"/>
    <x v="18"/>
    <n v="4"/>
    <x v="18"/>
  </r>
  <r>
    <n v="6806"/>
    <s v="CA-2015-125682"/>
    <d v="2015-11-22T00:00:00"/>
    <d v="2015-11-25T00:00:00"/>
    <s v="First Class"/>
    <s v="RB-19645"/>
    <s v="Robert Barroso"/>
    <s v="Corporate"/>
    <s v="United States"/>
    <s v="Atlanta"/>
    <s v="Georgia"/>
    <n v="30318"/>
    <x v="0"/>
    <s v="OFF-PA-10001752"/>
    <x v="1"/>
    <s v="Paper"/>
    <s v="Hammermill CopyPlus Copy Paper (20Lb. and 84 Bright)"/>
    <n v="9.9600000000000009"/>
    <n v="1"/>
    <n v="0.1"/>
    <n v="3.09"/>
    <n v="1"/>
    <x v="7"/>
    <n v="4"/>
    <x v="7"/>
  </r>
  <r>
    <n v="6807"/>
    <s v="CA-2018-162880"/>
    <d v="2018-12-25T00:00:00"/>
    <d v="2018-12-29T00:00:00"/>
    <s v="Standard Class"/>
    <s v="GD-14590"/>
    <s v="Giulietta Dortch"/>
    <s v="Corporate"/>
    <s v="United States"/>
    <s v="Everett"/>
    <s v="Washington"/>
    <n v="98208"/>
    <x v="1"/>
    <s v="OFF-BI-10003314"/>
    <x v="1"/>
    <s v="Binders"/>
    <s v="Tuff Stuff Recycled Round Ring Binders"/>
    <n v="3.8559999999999999"/>
    <n v="4"/>
    <n v="0.2"/>
    <n v="0.39"/>
    <n v="1"/>
    <x v="22"/>
    <n v="4"/>
    <x v="22"/>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n v="98.376000000000005"/>
    <n v="5"/>
    <n v="0.1"/>
    <n v="5.9"/>
    <n v="2"/>
    <x v="29"/>
    <n v="1"/>
    <x v="29"/>
  </r>
  <r>
    <n v="6809"/>
    <s v="CA-2016-128125"/>
    <d v="2016-03-31T00:00:00"/>
    <d v="2016-04-05T00:00:00"/>
    <s v="Standard Class"/>
    <s v="EB-13705"/>
    <s v="Ed Braxton"/>
    <s v="Corporate"/>
    <s v="United States"/>
    <s v="Houston"/>
    <s v="Texas"/>
    <n v="77095"/>
    <x v="2"/>
    <s v="FUR-FU-10001085"/>
    <x v="0"/>
    <s v="Furnishings"/>
    <s v="3M Polarizing Light Filter Sleeves"/>
    <n v="22.38"/>
    <n v="9"/>
    <n v="0"/>
    <n v="6.49"/>
    <n v="2"/>
    <x v="29"/>
    <n v="1"/>
    <x v="29"/>
  </r>
  <r>
    <n v="6810"/>
    <s v="CA-2018-156237"/>
    <d v="2018-09-14T00:00:00"/>
    <d v="2018-09-15T00:00:00"/>
    <s v="First Class"/>
    <s v="PS-18760"/>
    <s v="Pamela Stobb"/>
    <s v="Consumer"/>
    <s v="United States"/>
    <s v="Philadelphia"/>
    <s v="Pennsylvania"/>
    <n v="19140"/>
    <x v="3"/>
    <s v="OFF-BI-10000301"/>
    <x v="1"/>
    <s v="Binders"/>
    <s v="GBC Instant Report Kit"/>
    <n v="3.8820000000000001"/>
    <n v="8"/>
    <n v="0.3"/>
    <n v="-0.5"/>
    <n v="6"/>
    <x v="15"/>
    <n v="3"/>
    <x v="15"/>
  </r>
  <r>
    <n v="6811"/>
    <s v="CA-2018-156237"/>
    <d v="2018-09-14T00:00:00"/>
    <d v="2018-09-15T00:00:00"/>
    <s v="First Class"/>
    <s v="PS-18760"/>
    <s v="Pamela Stobb"/>
    <s v="Consumer"/>
    <s v="United States"/>
    <s v="Philadelphia"/>
    <s v="Pennsylvania"/>
    <n v="19140"/>
    <x v="3"/>
    <s v="TEC-MA-10002930"/>
    <x v="2"/>
    <s v="Machines"/>
    <s v="Ricoh - Ink Collector Unit for GX3000 Series Printers"/>
    <n v="12.585000000000001"/>
    <n v="3"/>
    <n v="0"/>
    <n v="3.27"/>
    <n v="6"/>
    <x v="15"/>
    <n v="3"/>
    <x v="15"/>
  </r>
  <r>
    <n v="6812"/>
    <s v="CA-2018-156237"/>
    <d v="2018-09-14T00:00:00"/>
    <d v="2018-09-15T00:00:00"/>
    <s v="First Class"/>
    <s v="PS-18760"/>
    <s v="Pamela Stobb"/>
    <s v="Consumer"/>
    <s v="United States"/>
    <s v="Philadelphia"/>
    <s v="Pennsylvania"/>
    <n v="19140"/>
    <x v="3"/>
    <s v="FUR-CH-10002372"/>
    <x v="0"/>
    <s v="Chairs"/>
    <s v="Office Star - Ergonomically Designed Knee Chair"/>
    <n v="113.372"/>
    <n v="5"/>
    <n v="0.1"/>
    <n v="31.74"/>
    <n v="6"/>
    <x v="15"/>
    <n v="3"/>
    <x v="15"/>
  </r>
  <r>
    <n v="6813"/>
    <s v="CA-2018-156237"/>
    <d v="2018-09-14T00:00:00"/>
    <d v="2018-09-15T00:00:00"/>
    <s v="First Class"/>
    <s v="PS-18760"/>
    <s v="Pamela Stobb"/>
    <s v="Consumer"/>
    <s v="United States"/>
    <s v="Philadelphia"/>
    <s v="Pennsylvania"/>
    <n v="19140"/>
    <x v="3"/>
    <s v="OFF-BI-10003707"/>
    <x v="1"/>
    <s v="Binders"/>
    <s v="Aluminum Screw Posts"/>
    <n v="18.312000000000001"/>
    <n v="9"/>
    <n v="0.3"/>
    <n v="-6.41"/>
    <n v="6"/>
    <x v="15"/>
    <n v="3"/>
    <x v="15"/>
  </r>
  <r>
    <n v="6814"/>
    <s v="CA-2018-156237"/>
    <d v="2018-09-14T00:00:00"/>
    <d v="2018-09-15T00:00:00"/>
    <s v="First Class"/>
    <s v="PS-18760"/>
    <s v="Pamela Stobb"/>
    <s v="Consumer"/>
    <s v="United States"/>
    <s v="Philadelphia"/>
    <s v="Pennsylvania"/>
    <n v="19140"/>
    <x v="3"/>
    <s v="FUR-FU-10001057"/>
    <x v="0"/>
    <s v="Furnishings"/>
    <s v="Tensor Track Tree Floor Lamp"/>
    <n v="127.93600000000001"/>
    <n v="7"/>
    <n v="0"/>
    <n v="17.91"/>
    <n v="6"/>
    <x v="15"/>
    <n v="3"/>
    <x v="15"/>
  </r>
  <r>
    <n v="6815"/>
    <s v="CA-2018-156237"/>
    <d v="2018-09-14T00:00:00"/>
    <d v="2018-09-15T00:00:00"/>
    <s v="First Class"/>
    <s v="PS-18760"/>
    <s v="Pamela Stobb"/>
    <s v="Consumer"/>
    <s v="United States"/>
    <s v="Philadelphia"/>
    <s v="Pennsylvania"/>
    <n v="19140"/>
    <x v="3"/>
    <s v="TEC-MA-10001681"/>
    <x v="2"/>
    <s v="Machines"/>
    <s v="Lexmark MarkNet N8150 Wireless Print Server"/>
    <n v="241.17"/>
    <n v="3"/>
    <n v="0.1"/>
    <n v="19.29"/>
    <n v="6"/>
    <x v="15"/>
    <n v="3"/>
    <x v="15"/>
  </r>
  <r>
    <n v="6816"/>
    <s v="CA-2015-144414"/>
    <d v="2015-06-17T00:00:00"/>
    <d v="2015-06-21T00:00:00"/>
    <s v="Standard Class"/>
    <s v="GH-14425"/>
    <s v="Gary Hwang"/>
    <s v="Consumer"/>
    <s v="United States"/>
    <s v="Seattle"/>
    <s v="Washington"/>
    <n v="98105"/>
    <x v="1"/>
    <s v="FUR-FU-10003981"/>
    <x v="0"/>
    <s v="Furnishings"/>
    <s v="Eldon Wave Desk Accessories"/>
    <n v="6.24"/>
    <n v="9"/>
    <n v="0.3"/>
    <n v="-1.93"/>
    <n v="3"/>
    <x v="3"/>
    <n v="2"/>
    <x v="3"/>
  </r>
  <r>
    <n v="6817"/>
    <s v="CA-2015-144414"/>
    <d v="2015-06-17T00:00:00"/>
    <d v="2015-06-21T00:00:00"/>
    <s v="Standard Class"/>
    <s v="GH-14425"/>
    <s v="Gary Hwang"/>
    <s v="Consumer"/>
    <s v="United States"/>
    <s v="Seattle"/>
    <s v="Washington"/>
    <n v="98105"/>
    <x v="1"/>
    <s v="OFF-FA-10000624"/>
    <x v="1"/>
    <s v="Fasteners"/>
    <s v="OIC Binder Clips"/>
    <n v="17.899999999999999"/>
    <n v="6"/>
    <n v="0.1"/>
    <n v="1.79"/>
    <n v="3"/>
    <x v="3"/>
    <n v="2"/>
    <x v="3"/>
  </r>
  <r>
    <n v="6818"/>
    <s v="CA-2015-144414"/>
    <d v="2015-06-17T00:00:00"/>
    <d v="2015-06-21T00:00:00"/>
    <s v="Standard Class"/>
    <s v="GH-14425"/>
    <s v="Gary Hwang"/>
    <s v="Consumer"/>
    <s v="United States"/>
    <s v="Seattle"/>
    <s v="Washington"/>
    <n v="98105"/>
    <x v="1"/>
    <s v="OFF-BI-10004995"/>
    <x v="1"/>
    <s v="Binders"/>
    <s v="GBC DocuBind P400 Electric Binding System"/>
    <n v="3266.3760000000002"/>
    <n v="4"/>
    <n v="0.3"/>
    <n v="-718.6"/>
    <n v="3"/>
    <x v="3"/>
    <n v="2"/>
    <x v="3"/>
  </r>
  <r>
    <n v="6819"/>
    <s v="CA-2018-163860"/>
    <d v="2018-12-28T00:00:00"/>
    <d v="2019-01-01T00:00:00"/>
    <s v="Standard Class"/>
    <s v="LO-17170"/>
    <s v="Lori Olson"/>
    <s v="Corporate"/>
    <s v="United States"/>
    <s v="Peoria"/>
    <s v="Illinois"/>
    <n v="61604"/>
    <x v="2"/>
    <s v="OFF-BI-10003784"/>
    <x v="1"/>
    <s v="Binders"/>
    <s v="Computer Printout Index Tabs"/>
    <n v="1.68"/>
    <n v="10"/>
    <n v="0.1"/>
    <n v="0.08"/>
    <n v="4"/>
    <x v="22"/>
    <n v="4"/>
    <x v="22"/>
  </r>
  <r>
    <n v="6820"/>
    <s v="CA-2018-163860"/>
    <d v="2018-12-28T00:00:00"/>
    <d v="2019-01-01T00:00:00"/>
    <s v="Standard Class"/>
    <s v="LO-17170"/>
    <s v="Lori Olson"/>
    <s v="Corporate"/>
    <s v="United States"/>
    <s v="Peoria"/>
    <s v="Illinois"/>
    <n v="61604"/>
    <x v="2"/>
    <s v="FUR-FU-10004586"/>
    <x v="0"/>
    <s v="Furnishings"/>
    <s v="G.E. Longer-Life Indoor Recessed Floodlight Bulbs"/>
    <n v="7.968"/>
    <n v="3"/>
    <n v="0"/>
    <n v="0.56000000000000005"/>
    <n v="4"/>
    <x v="22"/>
    <n v="4"/>
    <x v="22"/>
  </r>
  <r>
    <n v="6821"/>
    <s v="CA-2018-163860"/>
    <d v="2018-12-28T00:00:00"/>
    <d v="2019-01-01T00:00:00"/>
    <s v="Standard Class"/>
    <s v="LO-17170"/>
    <s v="Lori Olson"/>
    <s v="Corporate"/>
    <s v="United States"/>
    <s v="Peoria"/>
    <s v="Illinois"/>
    <n v="61604"/>
    <x v="2"/>
    <s v="FUR-CH-10004698"/>
    <x v="0"/>
    <s v="Chairs"/>
    <s v="Padded Folding Chairs, Black, 4/Carton"/>
    <n v="113.372"/>
    <n v="10"/>
    <n v="0.3"/>
    <n v="-36.28"/>
    <n v="4"/>
    <x v="22"/>
    <n v="4"/>
    <x v="22"/>
  </r>
  <r>
    <n v="6822"/>
    <s v="CA-2018-163860"/>
    <d v="2018-12-28T00:00:00"/>
    <d v="2019-01-01T00:00:00"/>
    <s v="Standard Class"/>
    <s v="LO-17170"/>
    <s v="Lori Olson"/>
    <s v="Corporate"/>
    <s v="United States"/>
    <s v="Peoria"/>
    <s v="Illinois"/>
    <n v="61604"/>
    <x v="2"/>
    <s v="FUR-FU-10001935"/>
    <x v="0"/>
    <s v="Furnishings"/>
    <s v="3M Hangers With Command Adhesive"/>
    <n v="2.96"/>
    <n v="5"/>
    <n v="0.2"/>
    <n v="0.41"/>
    <n v="4"/>
    <x v="22"/>
    <n v="4"/>
    <x v="22"/>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n v="168.1"/>
    <n v="1"/>
    <n v="0.1"/>
    <n v="30.26"/>
    <n v="1"/>
    <x v="23"/>
    <n v="4"/>
    <x v="23"/>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n v="98.46"/>
    <n v="7"/>
    <n v="0"/>
    <n v="15.75"/>
    <n v="2"/>
    <x v="38"/>
    <n v="3"/>
    <x v="38"/>
  </r>
  <r>
    <n v="6825"/>
    <s v="CA-2016-154291"/>
    <d v="2016-07-25T00:00:00"/>
    <d v="2016-07-29T00:00:00"/>
    <s v="Standard Class"/>
    <s v="YS-21880"/>
    <s v="Yana Sorensen"/>
    <s v="Corporate"/>
    <s v="United States"/>
    <s v="Montgomery"/>
    <s v="Alabama"/>
    <n v="36116"/>
    <x v="0"/>
    <s v="FUR-TA-10002041"/>
    <x v="0"/>
    <s v="Tables"/>
    <s v="Bevis Round Conference Table Top, X-Base"/>
    <n v="358.58"/>
    <n v="5"/>
    <n v="0"/>
    <n v="89.65"/>
    <n v="2"/>
    <x v="38"/>
    <n v="3"/>
    <x v="38"/>
  </r>
  <r>
    <n v="6826"/>
    <s v="CA-2017-118689"/>
    <d v="2017-10-02T00:00:00"/>
    <d v="2017-10-09T00:00:00"/>
    <s v="Standard Class"/>
    <s v="TC-20980"/>
    <s v="Tamara Chand"/>
    <s v="Corporate"/>
    <s v="United States"/>
    <s v="Lafayette"/>
    <s v="Indiana"/>
    <n v="47905"/>
    <x v="2"/>
    <s v="OFF-ST-10001558"/>
    <x v="1"/>
    <s v="Storage"/>
    <s v="Acco Perma 4000 Stacking Storage Drawers"/>
    <n v="32.479999999999997"/>
    <n v="3"/>
    <n v="0"/>
    <n v="6.17"/>
    <n v="5"/>
    <x v="32"/>
    <n v="4"/>
    <x v="32"/>
  </r>
  <r>
    <n v="6827"/>
    <s v="CA-2017-118689"/>
    <d v="2017-10-02T00:00:00"/>
    <d v="2017-10-09T00:00:00"/>
    <s v="Standard Class"/>
    <s v="TC-20980"/>
    <s v="Tamara Chand"/>
    <s v="Corporate"/>
    <s v="United States"/>
    <s v="Lafayette"/>
    <s v="Indiana"/>
    <n v="47905"/>
    <x v="2"/>
    <s v="TEC-CO-10004722"/>
    <x v="2"/>
    <s v="Copiers"/>
    <s v="Canon imageCLASS 2200 Advanced Copier"/>
    <n v="17499.95"/>
    <n v="6"/>
    <n v="0.2"/>
    <n v="4199.99"/>
    <n v="5"/>
    <x v="32"/>
    <n v="4"/>
    <x v="32"/>
  </r>
  <r>
    <n v="6828"/>
    <s v="CA-2017-118689"/>
    <d v="2017-10-02T00:00:00"/>
    <d v="2017-10-09T00:00:00"/>
    <s v="Standard Class"/>
    <s v="TC-20980"/>
    <s v="Tamara Chand"/>
    <s v="Corporate"/>
    <s v="United States"/>
    <s v="Lafayette"/>
    <s v="Indiana"/>
    <n v="47905"/>
    <x v="2"/>
    <s v="OFF-BI-10004600"/>
    <x v="1"/>
    <s v="Binders"/>
    <s v="Ibico Ibimaster 300 Manual Binding System"/>
    <n v="735.98"/>
    <n v="7"/>
    <n v="0.2"/>
    <n v="220.79"/>
    <n v="5"/>
    <x v="32"/>
    <n v="4"/>
    <x v="32"/>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n v="34.369999999999997"/>
    <n v="5"/>
    <n v="0"/>
    <n v="10.31"/>
    <n v="5"/>
    <x v="32"/>
    <n v="4"/>
    <x v="32"/>
  </r>
  <r>
    <n v="6830"/>
    <s v="CA-2017-118689"/>
    <d v="2017-10-02T00:00:00"/>
    <d v="2017-10-09T00:00:00"/>
    <s v="Standard Class"/>
    <s v="TC-20980"/>
    <s v="Tamara Chand"/>
    <s v="Corporate"/>
    <s v="United States"/>
    <s v="Lafayette"/>
    <s v="Indiana"/>
    <n v="47905"/>
    <x v="2"/>
    <s v="OFF-AR-10001958"/>
    <x v="1"/>
    <s v="Art"/>
    <s v="Stanley Bostitch Contemporary Electric Pencil Sharpeners"/>
    <n v="33.96"/>
    <n v="2"/>
    <n v="0"/>
    <n v="3.74"/>
    <n v="5"/>
    <x v="32"/>
    <n v="4"/>
    <x v="32"/>
  </r>
  <r>
    <n v="6831"/>
    <s v="CA-2017-140438"/>
    <d v="2017-12-24T00:00:00"/>
    <d v="2017-12-27T00:00:00"/>
    <s v="Second Class"/>
    <s v="PW-19030"/>
    <s v="Pauline Webber"/>
    <s v="Corporate"/>
    <s v="United States"/>
    <s v="New York City"/>
    <s v="New York"/>
    <n v="10009"/>
    <x v="3"/>
    <s v="TEC-PH-10001750"/>
    <x v="2"/>
    <s v="Phones"/>
    <s v="Samsung Rugby III"/>
    <n v="197.97"/>
    <n v="3"/>
    <n v="0"/>
    <n v="59.39"/>
    <n v="1"/>
    <x v="5"/>
    <n v="4"/>
    <x v="5"/>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n v="17.48"/>
    <n v="8"/>
    <n v="0.1"/>
    <n v="4.8899999999999997"/>
    <n v="1"/>
    <x v="10"/>
    <n v="3"/>
    <x v="10"/>
  </r>
  <r>
    <n v="6833"/>
    <s v="CA-2016-112522"/>
    <d v="2016-10-10T00:00:00"/>
    <d v="2016-10-17T00:00:00"/>
    <s v="Standard Class"/>
    <s v="DP-13165"/>
    <s v="David Philippe"/>
    <s v="Consumer"/>
    <s v="United States"/>
    <s v="Chicago"/>
    <s v="Illinois"/>
    <n v="60610"/>
    <x v="2"/>
    <s v="OFF-AR-10003183"/>
    <x v="1"/>
    <s v="Art"/>
    <s v="Avery Fluorescent Highlighter Four-Color Set"/>
    <n v="8.016"/>
    <n v="2"/>
    <n v="0"/>
    <n v="0.96"/>
    <n v="1"/>
    <x v="2"/>
    <n v="4"/>
    <x v="2"/>
  </r>
  <r>
    <n v="6834"/>
    <s v="CA-2017-153101"/>
    <d v="2017-09-08T00:00:00"/>
    <d v="2017-09-08T00:00:00"/>
    <s v="Same Day"/>
    <s v="PJ-19015"/>
    <s v="Pauline Johnson"/>
    <s v="Consumer"/>
    <s v="United States"/>
    <s v="Santa Ana"/>
    <s v="California"/>
    <n v="92704"/>
    <x v="1"/>
    <s v="FUR-TA-10003008"/>
    <x v="0"/>
    <s v="Tables"/>
    <s v="Lesro Round Back Collection Coffee Table, End Table"/>
    <n v="146.04"/>
    <n v="3"/>
    <n v="0.2"/>
    <n v="27.75"/>
    <n v="1"/>
    <x v="21"/>
    <n v="3"/>
    <x v="21"/>
  </r>
  <r>
    <n v="6835"/>
    <s v="CA-2017-142615"/>
    <d v="2017-11-20T00:00:00"/>
    <d v="2017-11-24T00:00:00"/>
    <s v="Standard Class"/>
    <s v="BM-11575"/>
    <s v="Brendan Murry"/>
    <s v="Corporate"/>
    <s v="United States"/>
    <s v="Montebello"/>
    <s v="California"/>
    <n v="90640"/>
    <x v="1"/>
    <s v="TEC-AC-10004803"/>
    <x v="2"/>
    <s v="Accessories"/>
    <s v="Sony Micro Vault Click 4 GB USB 2.0 Flash Drive"/>
    <n v="27.88"/>
    <n v="6"/>
    <n v="0"/>
    <n v="5.0199999999999996"/>
    <n v="1"/>
    <x v="0"/>
    <n v="4"/>
    <x v="0"/>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n v="152.65"/>
    <n v="5"/>
    <n v="0.2"/>
    <n v="24.42"/>
    <n v="2"/>
    <x v="13"/>
    <n v="4"/>
    <x v="13"/>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n v="22.72"/>
    <n v="1"/>
    <n v="0"/>
    <n v="5"/>
    <n v="2"/>
    <x v="13"/>
    <n v="4"/>
    <x v="13"/>
  </r>
  <r>
    <n v="6838"/>
    <s v="CA-2016-116260"/>
    <d v="2016-07-06T00:00:00"/>
    <d v="2016-07-12T00:00:00"/>
    <s v="Standard Class"/>
    <s v="BF-10975"/>
    <s v="Barbara Fisher"/>
    <s v="Corporate"/>
    <s v="United States"/>
    <s v="Vineland"/>
    <s v="New Jersey"/>
    <n v="8360"/>
    <x v="3"/>
    <s v="OFF-AR-10003732"/>
    <x v="1"/>
    <s v="Art"/>
    <s v="Newell 333"/>
    <n v="11.12"/>
    <n v="6"/>
    <n v="0"/>
    <n v="2.34"/>
    <n v="1"/>
    <x v="38"/>
    <n v="3"/>
    <x v="38"/>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n v="1640.7"/>
    <n v="9"/>
    <n v="0.1"/>
    <n v="82.04"/>
    <n v="2"/>
    <x v="31"/>
    <n v="1"/>
    <x v="31"/>
  </r>
  <r>
    <n v="6840"/>
    <s v="CA-2018-107517"/>
    <d v="2018-02-05T00:00:00"/>
    <d v="2018-02-09T00:00:00"/>
    <s v="Standard Class"/>
    <s v="FC-14335"/>
    <s v="Fred Chung"/>
    <s v="Corporate"/>
    <s v="United States"/>
    <s v="Torrance"/>
    <s v="California"/>
    <n v="90503"/>
    <x v="1"/>
    <s v="TEC-PH-10003505"/>
    <x v="2"/>
    <s v="Phones"/>
    <s v="Geemarc AmpliPOWER60"/>
    <n v="371.2"/>
    <n v="4"/>
    <n v="0"/>
    <n v="126.21"/>
    <n v="2"/>
    <x v="31"/>
    <n v="1"/>
    <x v="31"/>
  </r>
  <r>
    <n v="6841"/>
    <s v="CA-2016-166338"/>
    <d v="2016-12-06T00:00:00"/>
    <d v="2016-12-07T00:00:00"/>
    <s v="First Class"/>
    <s v="MP-18175"/>
    <s v="Mike Pelletier"/>
    <s v="Home Office"/>
    <s v="United States"/>
    <s v="Troy"/>
    <s v="Ohio"/>
    <n v="45373"/>
    <x v="3"/>
    <s v="OFF-BI-10002852"/>
    <x v="1"/>
    <s v="Binders"/>
    <s v="Ibico Standard Transparent Covers"/>
    <n v="14.832000000000001"/>
    <n v="3"/>
    <n v="0.1"/>
    <n v="3.86"/>
    <n v="1"/>
    <x v="14"/>
    <n v="4"/>
    <x v="14"/>
  </r>
  <r>
    <n v="6842"/>
    <s v="CA-2017-123946"/>
    <d v="2017-09-12T00:00:00"/>
    <d v="2017-09-17T00:00:00"/>
    <s v="Standard Class"/>
    <s v="AJ-10795"/>
    <s v="Anthony Johnson"/>
    <s v="Corporate"/>
    <s v="United States"/>
    <s v="Springfield"/>
    <s v="Virginia"/>
    <n v="22153"/>
    <x v="0"/>
    <s v="TEC-AC-10004877"/>
    <x v="2"/>
    <s v="Accessories"/>
    <s v="ImationÂ 30456 USBÂ Flash DriveÂ 8GB"/>
    <n v="20.7"/>
    <n v="7"/>
    <n v="0"/>
    <n v="4.97"/>
    <n v="4"/>
    <x v="21"/>
    <n v="3"/>
    <x v="21"/>
  </r>
  <r>
    <n v="6843"/>
    <s v="CA-2017-123946"/>
    <d v="2017-09-12T00:00:00"/>
    <d v="2017-09-17T00:00:00"/>
    <s v="Standard Class"/>
    <s v="AJ-10795"/>
    <s v="Anthony Johnson"/>
    <s v="Corporate"/>
    <s v="United States"/>
    <s v="Springfield"/>
    <s v="Virginia"/>
    <n v="22153"/>
    <x v="0"/>
    <s v="OFF-FA-10002975"/>
    <x v="1"/>
    <s v="Fasteners"/>
    <s v="Staples"/>
    <n v="11.34"/>
    <n v="4"/>
    <n v="0"/>
    <n v="3.18"/>
    <n v="4"/>
    <x v="21"/>
    <n v="3"/>
    <x v="21"/>
  </r>
  <r>
    <n v="6844"/>
    <s v="CA-2017-123946"/>
    <d v="2017-09-12T00:00:00"/>
    <d v="2017-09-17T00:00:00"/>
    <s v="Standard Class"/>
    <s v="AJ-10795"/>
    <s v="Anthony Johnson"/>
    <s v="Corporate"/>
    <s v="United States"/>
    <s v="Springfield"/>
    <s v="Virginia"/>
    <n v="22153"/>
    <x v="0"/>
    <s v="OFF-ST-10000419"/>
    <x v="1"/>
    <s v="Storage"/>
    <s v="Rogers Jumbo File, Granite"/>
    <n v="67.900000000000006"/>
    <n v="5"/>
    <n v="0.2"/>
    <n v="20.37"/>
    <n v="4"/>
    <x v="21"/>
    <n v="3"/>
    <x v="21"/>
  </r>
  <r>
    <n v="6845"/>
    <s v="CA-2017-123946"/>
    <d v="2017-09-12T00:00:00"/>
    <d v="2017-09-17T00:00:00"/>
    <s v="Standard Class"/>
    <s v="AJ-10795"/>
    <s v="Anthony Johnson"/>
    <s v="Corporate"/>
    <s v="United States"/>
    <s v="Springfield"/>
    <s v="Virginia"/>
    <n v="22153"/>
    <x v="0"/>
    <s v="FUR-CH-10002073"/>
    <x v="0"/>
    <s v="Chairs"/>
    <s v="Hon Olson Stacker Chairs"/>
    <n v="1059.1199999999999"/>
    <n v="5"/>
    <n v="0.2"/>
    <n v="233.01"/>
    <n v="4"/>
    <x v="21"/>
    <n v="3"/>
    <x v="21"/>
  </r>
  <r>
    <n v="6846"/>
    <s v="CA-2015-147543"/>
    <d v="2015-07-06T00:00:00"/>
    <d v="2015-07-12T00:00:00"/>
    <s v="Standard Class"/>
    <s v="BC-11125"/>
    <s v="Becky Castell"/>
    <s v="Home Office"/>
    <s v="United States"/>
    <s v="El Cajon"/>
    <s v="California"/>
    <n v="92020"/>
    <x v="1"/>
    <s v="FUR-CH-10000155"/>
    <x v="0"/>
    <s v="Chairs"/>
    <s v="Global Comet Stacking Armless Chair"/>
    <n v="478.48"/>
    <n v="7"/>
    <n v="0"/>
    <n v="33.49"/>
    <n v="1"/>
    <x v="39"/>
    <n v="3"/>
    <x v="39"/>
  </r>
  <r>
    <n v="6847"/>
    <s v="US-2017-159093"/>
    <d v="2017-05-09T00:00:00"/>
    <d v="2017-05-14T00:00:00"/>
    <s v="Standard Class"/>
    <s v="RS-19420"/>
    <s v="Ricardo Sperren"/>
    <s v="Corporate"/>
    <s v="United States"/>
    <s v="Los Angeles"/>
    <s v="California"/>
    <n v="90036"/>
    <x v="1"/>
    <s v="OFF-PA-10001260"/>
    <x v="1"/>
    <s v="Paper"/>
    <s v="TOPS Money Receipt Book, Consecutively Numbered in Red,"/>
    <n v="32.04"/>
    <n v="9"/>
    <n v="0.1"/>
    <n v="7.69"/>
    <n v="1"/>
    <x v="35"/>
    <n v="2"/>
    <x v="35"/>
  </r>
  <r>
    <n v="6848"/>
    <s v="CA-2017-162110"/>
    <d v="2017-07-18T00:00:00"/>
    <d v="2017-07-22T00:00:00"/>
    <s v="Standard Class"/>
    <s v="NP-18670"/>
    <s v="Nora Paige"/>
    <s v="Consumer"/>
    <s v="United States"/>
    <s v="Phoenix"/>
    <s v="Arizona"/>
    <n v="85023"/>
    <x v="1"/>
    <s v="TEC-PH-10001924"/>
    <x v="2"/>
    <s v="Phones"/>
    <s v="iHome FM Clock Radio with Lightning Dock"/>
    <n v="55.991999999999997"/>
    <n v="8"/>
    <n v="0"/>
    <n v="3.92"/>
    <n v="1"/>
    <x v="16"/>
    <n v="3"/>
    <x v="16"/>
  </r>
  <r>
    <n v="6849"/>
    <s v="US-2017-163461"/>
    <d v="2017-06-18T00:00:00"/>
    <d v="2017-06-21T00:00:00"/>
    <s v="First Class"/>
    <s v="BT-11440"/>
    <s v="Bobby Trafton"/>
    <s v="Consumer"/>
    <s v="United States"/>
    <s v="Frankfort"/>
    <s v="Illinois"/>
    <n v="60423"/>
    <x v="2"/>
    <s v="OFF-PA-10003134"/>
    <x v="1"/>
    <s v="Paper"/>
    <s v="Xerox 1937"/>
    <n v="76.864000000000004"/>
    <n v="5"/>
    <n v="0"/>
    <n v="9.2200000000000006"/>
    <n v="1"/>
    <x v="1"/>
    <n v="2"/>
    <x v="1"/>
  </r>
  <r>
    <n v="6850"/>
    <s v="CA-2015-101462"/>
    <d v="2015-04-20T00:00:00"/>
    <d v="2015-04-25T00:00:00"/>
    <s v="Standard Class"/>
    <s v="BP-11230"/>
    <s v="Benjamin Patterson"/>
    <s v="Consumer"/>
    <s v="United States"/>
    <s v="Los Angeles"/>
    <s v="California"/>
    <n v="90045"/>
    <x v="1"/>
    <s v="FUR-FU-10000409"/>
    <x v="0"/>
    <s v="Furnishings"/>
    <s v="GE 4 Foot Flourescent Tube, 40 Watt"/>
    <n v="59.92"/>
    <n v="2"/>
    <n v="0.2"/>
    <n v="20.37"/>
    <n v="1"/>
    <x v="41"/>
    <n v="2"/>
    <x v="41"/>
  </r>
  <r>
    <n v="6851"/>
    <s v="US-2017-100461"/>
    <d v="2017-01-08T00:00:00"/>
    <d v="2017-01-12T00:00:00"/>
    <s v="Standard Class"/>
    <s v="JO-15145"/>
    <s v="Jack O'Briant"/>
    <s v="Corporate"/>
    <s v="United States"/>
    <s v="Franklin"/>
    <s v="Wisconsin"/>
    <n v="53132"/>
    <x v="2"/>
    <s v="FUR-BO-10002545"/>
    <x v="0"/>
    <s v="Bookcases"/>
    <s v="Atlantic Metals Mobile 3-Shelf Bookcases, Custom Colors"/>
    <n v="1565.88"/>
    <n v="7"/>
    <n v="0.3"/>
    <n v="-156.59"/>
    <n v="2"/>
    <x v="12"/>
    <n v="1"/>
    <x v="12"/>
  </r>
  <r>
    <n v="6852"/>
    <s v="US-2017-100461"/>
    <d v="2017-01-08T00:00:00"/>
    <d v="2017-01-12T00:00:00"/>
    <s v="Standard Class"/>
    <s v="JO-15145"/>
    <s v="Jack O'Briant"/>
    <s v="Corporate"/>
    <s v="United States"/>
    <s v="Franklin"/>
    <s v="Wisconsin"/>
    <n v="53132"/>
    <x v="2"/>
    <s v="OFF-BI-10001460"/>
    <x v="1"/>
    <s v="Binders"/>
    <s v="Plastic Binding Combs"/>
    <n v="106.05"/>
    <n v="8"/>
    <n v="0"/>
    <n v="30.75"/>
    <n v="2"/>
    <x v="12"/>
    <n v="1"/>
    <x v="12"/>
  </r>
  <r>
    <n v="6853"/>
    <s v="US-2018-162670"/>
    <d v="2018-12-23T00:00:00"/>
    <d v="2018-12-28T00:00:00"/>
    <s v="Second Class"/>
    <s v="MF-18250"/>
    <s v="Monica Federle"/>
    <s v="Corporate"/>
    <s v="United States"/>
    <s v="Little Rock"/>
    <s v="Arkansas"/>
    <n v="72209"/>
    <x v="0"/>
    <s v="OFF-ST-10001328"/>
    <x v="1"/>
    <s v="Storage"/>
    <s v="Personal Filing Tote with Lid, Black/Gray"/>
    <n v="62.04"/>
    <n v="10"/>
    <n v="0.2"/>
    <n v="16.75"/>
    <n v="5"/>
    <x v="22"/>
    <n v="4"/>
    <x v="22"/>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9"/>
    <n v="0.2"/>
    <n v="39.6"/>
    <n v="5"/>
    <x v="22"/>
    <n v="4"/>
    <x v="22"/>
  </r>
  <r>
    <n v="6855"/>
    <s v="US-2018-162670"/>
    <d v="2018-12-23T00:00:00"/>
    <d v="2018-12-28T00:00:00"/>
    <s v="Second Class"/>
    <s v="MF-18250"/>
    <s v="Monica Federle"/>
    <s v="Corporate"/>
    <s v="United States"/>
    <s v="Little Rock"/>
    <s v="Arkansas"/>
    <n v="72209"/>
    <x v="0"/>
    <s v="OFF-ST-10001522"/>
    <x v="1"/>
    <s v="Storage"/>
    <s v="Gould Plastics 18-Pocket Panel Bin, 34w x 5-1/4d x 20-1/2h"/>
    <n v="367.96"/>
    <n v="9"/>
    <n v="0.1"/>
    <n v="110.39"/>
    <n v="5"/>
    <x v="22"/>
    <n v="4"/>
    <x v="22"/>
  </r>
  <r>
    <n v="6856"/>
    <s v="US-2018-162670"/>
    <d v="2018-12-23T00:00:00"/>
    <d v="2018-12-28T00:00:00"/>
    <s v="Second Class"/>
    <s v="MF-18250"/>
    <s v="Monica Federle"/>
    <s v="Corporate"/>
    <s v="United States"/>
    <s v="Little Rock"/>
    <s v="Arkansas"/>
    <n v="72209"/>
    <x v="0"/>
    <s v="OFF-PA-10001994"/>
    <x v="1"/>
    <s v="Paper"/>
    <s v="Ink Jet Note and Greeting Cards, 8-1/2&quot; x 5-1/2&quot; Card Size"/>
    <n v="44.96"/>
    <n v="4"/>
    <n v="0"/>
    <n v="5.84"/>
    <n v="5"/>
    <x v="22"/>
    <n v="4"/>
    <x v="22"/>
  </r>
  <r>
    <n v="6857"/>
    <s v="US-2018-162670"/>
    <d v="2018-12-23T00:00:00"/>
    <d v="2018-12-28T00:00:00"/>
    <s v="Second Class"/>
    <s v="MF-18250"/>
    <s v="Monica Federle"/>
    <s v="Corporate"/>
    <s v="United States"/>
    <s v="Little Rock"/>
    <s v="Arkansas"/>
    <n v="72209"/>
    <x v="0"/>
    <s v="OFF-EN-10001453"/>
    <x v="1"/>
    <s v="Envelopes"/>
    <s v="Tyvek Interoffice Envelopes, 9 1/2&quot; x 12 1/2&quot;, 100/Box"/>
    <n v="182.94"/>
    <n v="7"/>
    <n v="0.3"/>
    <n v="-62.2"/>
    <n v="5"/>
    <x v="22"/>
    <n v="4"/>
    <x v="22"/>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n v="28.14"/>
    <n v="6"/>
    <n v="0.2"/>
    <n v="9.57"/>
    <n v="6"/>
    <x v="4"/>
    <n v="2"/>
    <x v="4"/>
  </r>
  <r>
    <n v="6859"/>
    <s v="CA-2018-128965"/>
    <d v="2018-04-17T00:00:00"/>
    <d v="2018-04-22T00:00:00"/>
    <s v="Standard Class"/>
    <s v="PS-18760"/>
    <s v="Pamela Stobb"/>
    <s v="Consumer"/>
    <s v="United States"/>
    <s v="Los Angeles"/>
    <s v="California"/>
    <n v="90008"/>
    <x v="1"/>
    <s v="OFF-LA-10001404"/>
    <x v="1"/>
    <s v="Labels"/>
    <s v="Avery 517"/>
    <n v="7.38"/>
    <n v="9"/>
    <n v="0.1"/>
    <n v="2.21"/>
    <n v="6"/>
    <x v="4"/>
    <n v="2"/>
    <x v="4"/>
  </r>
  <r>
    <n v="6860"/>
    <s v="CA-2018-128965"/>
    <d v="2018-04-17T00:00:00"/>
    <d v="2018-04-22T00:00:00"/>
    <s v="Standard Class"/>
    <s v="PS-18760"/>
    <s v="Pamela Stobb"/>
    <s v="Consumer"/>
    <s v="United States"/>
    <s v="Los Angeles"/>
    <s v="California"/>
    <n v="90008"/>
    <x v="1"/>
    <s v="OFF-FA-10001561"/>
    <x v="1"/>
    <s v="Fasteners"/>
    <s v="Stockwell Push Pins"/>
    <n v="10.9"/>
    <n v="7"/>
    <n v="0.1"/>
    <n v="3.05"/>
    <n v="6"/>
    <x v="4"/>
    <n v="2"/>
    <x v="4"/>
  </r>
  <r>
    <n v="6861"/>
    <s v="CA-2018-128965"/>
    <d v="2018-04-17T00:00:00"/>
    <d v="2018-04-22T00:00:00"/>
    <s v="Standard Class"/>
    <s v="PS-18760"/>
    <s v="Pamela Stobb"/>
    <s v="Consumer"/>
    <s v="United States"/>
    <s v="Los Angeles"/>
    <s v="California"/>
    <n v="90008"/>
    <x v="1"/>
    <s v="TEC-AC-10001383"/>
    <x v="2"/>
    <s v="Accessories"/>
    <s v="Logitech Wireless Touch Keyboard K400"/>
    <n v="274.89"/>
    <n v="3"/>
    <n v="0"/>
    <n v="46.73"/>
    <n v="6"/>
    <x v="4"/>
    <n v="2"/>
    <x v="4"/>
  </r>
  <r>
    <n v="6862"/>
    <s v="CA-2018-128965"/>
    <d v="2018-04-17T00:00:00"/>
    <d v="2018-04-22T00:00:00"/>
    <s v="Standard Class"/>
    <s v="PS-18760"/>
    <s v="Pamela Stobb"/>
    <s v="Consumer"/>
    <s v="United States"/>
    <s v="Los Angeles"/>
    <s v="California"/>
    <n v="90008"/>
    <x v="1"/>
    <s v="OFF-LA-10003190"/>
    <x v="1"/>
    <s v="Labels"/>
    <s v="Avery 474"/>
    <n v="23.04"/>
    <n v="7"/>
    <n v="0"/>
    <n v="1.1499999999999999"/>
    <n v="6"/>
    <x v="4"/>
    <n v="2"/>
    <x v="4"/>
  </r>
  <r>
    <n v="6863"/>
    <s v="CA-2018-128965"/>
    <d v="2018-04-17T00:00:00"/>
    <d v="2018-04-22T00:00:00"/>
    <s v="Standard Class"/>
    <s v="PS-18760"/>
    <s v="Pamela Stobb"/>
    <s v="Consumer"/>
    <s v="United States"/>
    <s v="Los Angeles"/>
    <s v="California"/>
    <n v="90008"/>
    <x v="1"/>
    <s v="FUR-CH-10003774"/>
    <x v="0"/>
    <s v="Chairs"/>
    <s v="Global Wood Trimmed Manager's Task Chair, Khaki"/>
    <n v="218.352"/>
    <n v="7"/>
    <n v="0"/>
    <n v="32.75"/>
    <n v="6"/>
    <x v="4"/>
    <n v="2"/>
    <x v="4"/>
  </r>
  <r>
    <n v="6864"/>
    <s v="CA-2018-138618"/>
    <d v="2018-12-01T00:00:00"/>
    <d v="2018-12-08T00:00:00"/>
    <s v="Standard Class"/>
    <s v="MY-17380"/>
    <s v="Maribeth Yedwab"/>
    <s v="Corporate"/>
    <s v="United States"/>
    <s v="San Antonio"/>
    <s v="Texas"/>
    <n v="78207"/>
    <x v="2"/>
    <s v="OFF-PA-10000520"/>
    <x v="1"/>
    <s v="Paper"/>
    <s v="Xerox 201"/>
    <n v="10.368"/>
    <n v="7"/>
    <n v="0.1"/>
    <n v="3.11"/>
    <n v="1"/>
    <x v="22"/>
    <n v="4"/>
    <x v="22"/>
  </r>
  <r>
    <n v="6865"/>
    <s v="US-2017-126452"/>
    <d v="2017-08-21T00:00:00"/>
    <d v="2017-08-28T00:00:00"/>
    <s v="Standard Class"/>
    <s v="SC-20230"/>
    <s v="Scot Coram"/>
    <s v="Corporate"/>
    <s v="United States"/>
    <s v="Los Angeles"/>
    <s v="California"/>
    <n v="90004"/>
    <x v="1"/>
    <s v="OFF-BI-10004465"/>
    <x v="1"/>
    <s v="Binders"/>
    <s v="Avery Durable Slant Ring Binders"/>
    <n v="12.672000000000001"/>
    <n v="10"/>
    <n v="0"/>
    <n v="4.0599999999999996"/>
    <n v="7"/>
    <x v="28"/>
    <n v="3"/>
    <x v="28"/>
  </r>
  <r>
    <n v="6866"/>
    <s v="US-2017-126452"/>
    <d v="2017-08-21T00:00:00"/>
    <d v="2017-08-28T00:00:00"/>
    <s v="Standard Class"/>
    <s v="SC-20230"/>
    <s v="Scot Coram"/>
    <s v="Corporate"/>
    <s v="United States"/>
    <s v="Los Angeles"/>
    <s v="California"/>
    <n v="90004"/>
    <x v="1"/>
    <s v="TEC-PH-10003555"/>
    <x v="2"/>
    <s v="Phones"/>
    <s v="Motorola HK250 Universal Bluetooth Headset"/>
    <n v="91.96"/>
    <n v="7"/>
    <n v="0.3"/>
    <n v="-21.15"/>
    <n v="7"/>
    <x v="28"/>
    <n v="3"/>
    <x v="28"/>
  </r>
  <r>
    <n v="6867"/>
    <s v="US-2017-126452"/>
    <d v="2017-08-21T00:00:00"/>
    <d v="2017-08-28T00:00:00"/>
    <s v="Standard Class"/>
    <s v="SC-20230"/>
    <s v="Scot Coram"/>
    <s v="Corporate"/>
    <s v="United States"/>
    <s v="Los Angeles"/>
    <s v="California"/>
    <n v="90004"/>
    <x v="1"/>
    <s v="TEC-AC-10000844"/>
    <x v="2"/>
    <s v="Accessories"/>
    <s v="LogitechÂ Gaming G510s - Keyboard"/>
    <n v="254.97"/>
    <n v="6"/>
    <n v="0.3"/>
    <n v="-17.850000000000001"/>
    <n v="7"/>
    <x v="28"/>
    <n v="3"/>
    <x v="28"/>
  </r>
  <r>
    <n v="6868"/>
    <s v="US-2017-126452"/>
    <d v="2017-08-21T00:00:00"/>
    <d v="2017-08-28T00:00:00"/>
    <s v="Standard Class"/>
    <s v="SC-20230"/>
    <s v="Scot Coram"/>
    <s v="Corporate"/>
    <s v="United States"/>
    <s v="Los Angeles"/>
    <s v="California"/>
    <n v="90004"/>
    <x v="1"/>
    <s v="TEC-PH-10003187"/>
    <x v="2"/>
    <s v="Phones"/>
    <s v="Anker Astro Mini 3000mAh Ultra-Compact Portable Charger"/>
    <n v="31.984000000000002"/>
    <n v="8"/>
    <n v="0"/>
    <n v="5.12"/>
    <n v="7"/>
    <x v="28"/>
    <n v="3"/>
    <x v="28"/>
  </r>
  <r>
    <n v="6869"/>
    <s v="US-2017-126452"/>
    <d v="2017-08-21T00:00:00"/>
    <d v="2017-08-28T00:00:00"/>
    <s v="Standard Class"/>
    <s v="SC-20230"/>
    <s v="Scot Coram"/>
    <s v="Corporate"/>
    <s v="United States"/>
    <s v="Los Angeles"/>
    <s v="California"/>
    <n v="90004"/>
    <x v="1"/>
    <s v="FUR-TA-10003569"/>
    <x v="0"/>
    <s v="Tables"/>
    <s v="Bretford CR8500 Series Meeting Room Furniture"/>
    <n v="2887.056"/>
    <n v="5"/>
    <n v="0"/>
    <n v="173.22"/>
    <n v="7"/>
    <x v="28"/>
    <n v="3"/>
    <x v="28"/>
  </r>
  <r>
    <n v="6870"/>
    <s v="US-2017-126452"/>
    <d v="2017-08-21T00:00:00"/>
    <d v="2017-08-28T00:00:00"/>
    <s v="Standard Class"/>
    <s v="SC-20230"/>
    <s v="Scot Coram"/>
    <s v="Corporate"/>
    <s v="United States"/>
    <s v="Los Angeles"/>
    <s v="California"/>
    <n v="90004"/>
    <x v="1"/>
    <s v="OFF-PA-10003848"/>
    <x v="1"/>
    <s v="Paper"/>
    <s v="Xerox 1997"/>
    <n v="12.96"/>
    <n v="4"/>
    <n v="0"/>
    <n v="3.5"/>
    <n v="7"/>
    <x v="28"/>
    <n v="3"/>
    <x v="28"/>
  </r>
  <r>
    <n v="6871"/>
    <s v="US-2017-126452"/>
    <d v="2017-08-21T00:00:00"/>
    <d v="2017-08-28T00:00:00"/>
    <s v="Standard Class"/>
    <s v="SC-20230"/>
    <s v="Scot Coram"/>
    <s v="Corporate"/>
    <s v="United States"/>
    <s v="Los Angeles"/>
    <s v="California"/>
    <n v="90004"/>
    <x v="1"/>
    <s v="OFF-PA-10002606"/>
    <x v="1"/>
    <s v="Paper"/>
    <s v="Xerox 1928"/>
    <n v="47.52"/>
    <n v="1"/>
    <n v="0.3"/>
    <n v="-11.4"/>
    <n v="7"/>
    <x v="28"/>
    <n v="3"/>
    <x v="28"/>
  </r>
  <r>
    <n v="6872"/>
    <s v="CA-2017-145009"/>
    <d v="2017-12-05T00:00:00"/>
    <d v="2017-12-08T00:00:00"/>
    <s v="Second Class"/>
    <s v="RF-19345"/>
    <s v="Randy Ferguson"/>
    <s v="Corporate"/>
    <s v="United States"/>
    <s v="Chicago"/>
    <s v="Illinois"/>
    <n v="60610"/>
    <x v="2"/>
    <s v="OFF-LA-10004853"/>
    <x v="1"/>
    <s v="Labels"/>
    <s v="Avery 483"/>
    <n v="11.952"/>
    <n v="6"/>
    <n v="0.3"/>
    <n v="-0.72"/>
    <n v="1"/>
    <x v="5"/>
    <n v="4"/>
    <x v="5"/>
  </r>
  <r>
    <n v="6873"/>
    <s v="CA-2016-162544"/>
    <d v="2016-12-16T00:00:00"/>
    <d v="2016-12-19T00:00:00"/>
    <s v="First Class"/>
    <s v="SG-20080"/>
    <s v="Sandra Glassco"/>
    <s v="Consumer"/>
    <s v="United States"/>
    <s v="Seattle"/>
    <s v="Washington"/>
    <n v="98105"/>
    <x v="1"/>
    <s v="OFF-PA-10004948"/>
    <x v="1"/>
    <s v="Paper"/>
    <s v="Xerox 190"/>
    <n v="4.9800000000000004"/>
    <n v="4"/>
    <n v="0"/>
    <n v="0.35"/>
    <n v="1"/>
    <x v="14"/>
    <n v="4"/>
    <x v="14"/>
  </r>
  <r>
    <n v="6874"/>
    <s v="CA-2015-124394"/>
    <d v="2015-10-17T00:00:00"/>
    <d v="2015-10-22T00:00:00"/>
    <s v="Second Class"/>
    <s v="TB-21520"/>
    <s v="Tracy Blumstein"/>
    <s v="Consumer"/>
    <s v="United States"/>
    <s v="Beaumont"/>
    <s v="Texas"/>
    <n v="77705"/>
    <x v="2"/>
    <s v="OFF-BI-10003676"/>
    <x v="1"/>
    <s v="Binders"/>
    <s v="GBC Standard Recycled Report Covers, Clear Plastic Sheets"/>
    <n v="10.78"/>
    <n v="2"/>
    <n v="0.1"/>
    <n v="1.08"/>
    <n v="2"/>
    <x v="18"/>
    <n v="4"/>
    <x v="18"/>
  </r>
  <r>
    <n v="6875"/>
    <s v="CA-2015-124394"/>
    <d v="2015-10-17T00:00:00"/>
    <d v="2015-10-22T00:00:00"/>
    <s v="Second Class"/>
    <s v="TB-21520"/>
    <s v="Tracy Blumstein"/>
    <s v="Consumer"/>
    <s v="United States"/>
    <s v="Beaumont"/>
    <s v="Texas"/>
    <n v="77705"/>
    <x v="2"/>
    <s v="TEC-AC-10001314"/>
    <x v="2"/>
    <s v="Accessories"/>
    <s v="Case Logic 2.4GHz Wireless Keyboard"/>
    <n v="119.976"/>
    <n v="3"/>
    <n v="0.3"/>
    <n v="-15.6"/>
    <n v="2"/>
    <x v="18"/>
    <n v="4"/>
    <x v="18"/>
  </r>
  <r>
    <n v="6876"/>
    <s v="US-2017-121013"/>
    <d v="2017-09-05T00:00:00"/>
    <d v="2017-09-10T00:00:00"/>
    <s v="Standard Class"/>
    <s v="MM-17920"/>
    <s v="Michael Moore"/>
    <s v="Consumer"/>
    <s v="United States"/>
    <s v="Chesapeake"/>
    <s v="Virginia"/>
    <n v="23320"/>
    <x v="0"/>
    <s v="OFF-LA-10004545"/>
    <x v="1"/>
    <s v="Labels"/>
    <s v="Avery 50"/>
    <n v="25.06"/>
    <n v="8"/>
    <n v="0"/>
    <n v="8.52"/>
    <n v="2"/>
    <x v="21"/>
    <n v="3"/>
    <x v="21"/>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n v="1652.94"/>
    <n v="8"/>
    <n v="0"/>
    <n v="264.47000000000003"/>
    <n v="2"/>
    <x v="21"/>
    <n v="3"/>
    <x v="21"/>
  </r>
  <r>
    <n v="6878"/>
    <s v="US-2016-123918"/>
    <d v="2016-10-15T00:00:00"/>
    <d v="2016-10-15T00:00:00"/>
    <s v="Same Day"/>
    <s v="CG-12520"/>
    <s v="Claire Gute"/>
    <s v="Consumer"/>
    <s v="United States"/>
    <s v="Dallas"/>
    <s v="Texas"/>
    <n v="75217"/>
    <x v="2"/>
    <s v="FUR-FU-10004952"/>
    <x v="0"/>
    <s v="Furnishings"/>
    <s v="C-Line Cubicle Keepers Polyproplyene Holder w/Velcro Back, 8-1/2x11, 25/Bx"/>
    <n v="131.376"/>
    <n v="8"/>
    <n v="0.1"/>
    <n v="23.65"/>
    <n v="2"/>
    <x v="2"/>
    <n v="4"/>
    <x v="2"/>
  </r>
  <r>
    <n v="6879"/>
    <s v="US-2016-123918"/>
    <d v="2016-10-15T00:00:00"/>
    <d v="2016-10-15T00:00:00"/>
    <s v="Same Day"/>
    <s v="CG-12520"/>
    <s v="Claire Gute"/>
    <s v="Consumer"/>
    <s v="United States"/>
    <s v="Dallas"/>
    <s v="Texas"/>
    <n v="75217"/>
    <x v="2"/>
    <s v="OFF-PA-10003001"/>
    <x v="1"/>
    <s v="Paper"/>
    <s v="Xerox 1986"/>
    <n v="5.3440000000000003"/>
    <n v="8"/>
    <n v="0"/>
    <n v="0.48"/>
    <n v="2"/>
    <x v="2"/>
    <n v="4"/>
    <x v="2"/>
  </r>
  <r>
    <n v="6880"/>
    <s v="CA-2016-137113"/>
    <d v="2016-12-01T00:00:00"/>
    <d v="2016-12-05T00:00:00"/>
    <s v="Second Class"/>
    <s v="TW-21025"/>
    <s v="Tamara Willingham"/>
    <s v="Home Office"/>
    <s v="United States"/>
    <s v="Seattle"/>
    <s v="Washington"/>
    <n v="98105"/>
    <x v="1"/>
    <s v="FUR-CH-10001215"/>
    <x v="0"/>
    <s v="Chairs"/>
    <s v="Global Troy Executive Leather Low-Back Tilter"/>
    <n v="2003.92"/>
    <n v="4"/>
    <n v="0.2"/>
    <n v="240.47"/>
    <n v="5"/>
    <x v="14"/>
    <n v="4"/>
    <x v="14"/>
  </r>
  <r>
    <n v="6881"/>
    <s v="CA-2016-137113"/>
    <d v="2016-12-01T00:00:00"/>
    <d v="2016-12-05T00:00:00"/>
    <s v="Second Class"/>
    <s v="TW-21025"/>
    <s v="Tamara Willingham"/>
    <s v="Home Office"/>
    <s v="United States"/>
    <s v="Seattle"/>
    <s v="Washington"/>
    <n v="98105"/>
    <x v="1"/>
    <s v="OFF-PA-10004255"/>
    <x v="1"/>
    <s v="Paper"/>
    <s v="Xerox 219"/>
    <n v="32.4"/>
    <n v="7"/>
    <n v="0"/>
    <n v="7.78"/>
    <n v="5"/>
    <x v="14"/>
    <n v="4"/>
    <x v="14"/>
  </r>
  <r>
    <n v="6882"/>
    <s v="CA-2016-137113"/>
    <d v="2016-12-01T00:00:00"/>
    <d v="2016-12-05T00:00:00"/>
    <s v="Second Class"/>
    <s v="TW-21025"/>
    <s v="Tamara Willingham"/>
    <s v="Home Office"/>
    <s v="United States"/>
    <s v="Seattle"/>
    <s v="Washington"/>
    <n v="98105"/>
    <x v="1"/>
    <s v="FUR-TA-10001705"/>
    <x v="0"/>
    <s v="Tables"/>
    <s v="Bush Advantage Collection Round Conference Table"/>
    <n v="1913.4"/>
    <n v="3"/>
    <n v="0"/>
    <n v="382.68"/>
    <n v="5"/>
    <x v="14"/>
    <n v="4"/>
    <x v="14"/>
  </r>
  <r>
    <n v="6883"/>
    <s v="CA-2016-137113"/>
    <d v="2016-12-01T00:00:00"/>
    <d v="2016-12-05T00:00:00"/>
    <s v="Second Class"/>
    <s v="TW-21025"/>
    <s v="Tamara Willingham"/>
    <s v="Home Office"/>
    <s v="United States"/>
    <s v="Seattle"/>
    <s v="Washington"/>
    <n v="98105"/>
    <x v="1"/>
    <s v="OFF-ST-10002554"/>
    <x v="1"/>
    <s v="Storage"/>
    <s v="Tennsco Industrial Shelving"/>
    <n v="146.72999999999999"/>
    <n v="1"/>
    <n v="0.3"/>
    <n v="-27.88"/>
    <n v="5"/>
    <x v="14"/>
    <n v="4"/>
    <x v="14"/>
  </r>
  <r>
    <n v="6884"/>
    <s v="CA-2016-137113"/>
    <d v="2016-12-01T00:00:00"/>
    <d v="2016-12-05T00:00:00"/>
    <s v="Second Class"/>
    <s v="TW-21025"/>
    <s v="Tamara Willingham"/>
    <s v="Home Office"/>
    <s v="United States"/>
    <s v="Seattle"/>
    <s v="Washington"/>
    <n v="98105"/>
    <x v="1"/>
    <s v="OFF-PA-10002222"/>
    <x v="1"/>
    <s v="Paper"/>
    <s v="Xerox Color Copier Paper, 11&quot; x 17&quot;, Ream"/>
    <n v="114.2"/>
    <n v="8"/>
    <n v="0"/>
    <n v="27.41"/>
    <n v="5"/>
    <x v="14"/>
    <n v="4"/>
    <x v="14"/>
  </r>
  <r>
    <n v="6885"/>
    <s v="CA-2016-120677"/>
    <d v="2016-05-31T00:00:00"/>
    <d v="2016-06-04T00:00:00"/>
    <s v="Standard Class"/>
    <s v="BD-11320"/>
    <s v="Bill Donatelli"/>
    <s v="Consumer"/>
    <s v="United States"/>
    <s v="Minneapolis"/>
    <s v="Minnesota"/>
    <n v="55407"/>
    <x v="2"/>
    <s v="FUR-CH-10002320"/>
    <x v="0"/>
    <s v="Chairs"/>
    <s v="Hon Pagoda Stacking Chairs"/>
    <n v="2567.84"/>
    <n v="8"/>
    <n v="0"/>
    <n v="487.89"/>
    <n v="1"/>
    <x v="33"/>
    <n v="2"/>
    <x v="33"/>
  </r>
  <r>
    <n v="6886"/>
    <s v="CA-2018-123036"/>
    <d v="2018-09-10T00:00:00"/>
    <d v="2018-09-17T00:00:00"/>
    <s v="Standard Class"/>
    <s v="HA-14905"/>
    <s v="Helen Abelman"/>
    <s v="Consumer"/>
    <s v="United States"/>
    <s v="Springfield"/>
    <s v="Ohio"/>
    <n v="45503"/>
    <x v="3"/>
    <s v="TEC-AC-10003499"/>
    <x v="2"/>
    <s v="Accessories"/>
    <s v="Memorex Mini Travel Drive 8 GB USB 2.0 Flash Drive"/>
    <n v="37.055999999999997"/>
    <n v="6"/>
    <n v="0"/>
    <n v="4.08"/>
    <n v="2"/>
    <x v="15"/>
    <n v="3"/>
    <x v="15"/>
  </r>
  <r>
    <n v="6887"/>
    <s v="CA-2018-123036"/>
    <d v="2018-09-10T00:00:00"/>
    <d v="2018-09-17T00:00:00"/>
    <s v="Standard Class"/>
    <s v="HA-14905"/>
    <s v="Helen Abelman"/>
    <s v="Consumer"/>
    <s v="United States"/>
    <s v="Springfield"/>
    <s v="Ohio"/>
    <n v="45503"/>
    <x v="3"/>
    <s v="TEC-PH-10003580"/>
    <x v="2"/>
    <s v="Phones"/>
    <s v="Cisco IP Phone 7961G-GE VoIP phone"/>
    <n v="259.89600000000002"/>
    <n v="5"/>
    <n v="0"/>
    <n v="23.39"/>
    <n v="2"/>
    <x v="15"/>
    <n v="3"/>
    <x v="15"/>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n v="19.05"/>
    <n v="9"/>
    <n v="0"/>
    <n v="1.71"/>
    <n v="2"/>
    <x v="4"/>
    <n v="2"/>
    <x v="4"/>
  </r>
  <r>
    <n v="6889"/>
    <s v="CA-2018-120222"/>
    <d v="2018-04-25T00:00:00"/>
    <d v="2018-05-02T00:00:00"/>
    <s v="Standard Class"/>
    <s v="LL-16840"/>
    <s v="Lauren Leatherbury"/>
    <s v="Consumer"/>
    <s v="United States"/>
    <s v="Los Angeles"/>
    <s v="California"/>
    <n v="90032"/>
    <x v="1"/>
    <s v="OFF-BI-10000666"/>
    <x v="1"/>
    <s v="Binders"/>
    <s v="Surelock Post Binders"/>
    <n v="73.343999999999994"/>
    <n v="6"/>
    <n v="0.2"/>
    <n v="9.5299999999999994"/>
    <n v="2"/>
    <x v="4"/>
    <n v="2"/>
    <x v="4"/>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4"/>
    <n v="0.1"/>
    <n v="17.22"/>
    <n v="8"/>
    <x v="15"/>
    <n v="3"/>
    <x v="15"/>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n v="50.96"/>
    <n v="3"/>
    <n v="0"/>
    <n v="13.76"/>
    <n v="8"/>
    <x v="15"/>
    <n v="3"/>
    <x v="15"/>
  </r>
  <r>
    <n v="6892"/>
    <s v="CA-2018-164756"/>
    <d v="2018-09-18T00:00:00"/>
    <d v="2018-09-22T00:00:00"/>
    <s v="Standard Class"/>
    <s v="SS-20140"/>
    <s v="Saphhira Shifley"/>
    <s v="Corporate"/>
    <s v="United States"/>
    <s v="Columbus"/>
    <s v="Georgia"/>
    <n v="31907"/>
    <x v="0"/>
    <s v="OFF-AR-10000380"/>
    <x v="1"/>
    <s v="Art"/>
    <s v="Hunt PowerHouse Electric Pencil Sharpener, Blue"/>
    <n v="113.94"/>
    <n v="10"/>
    <n v="0"/>
    <n v="23.93"/>
    <n v="8"/>
    <x v="15"/>
    <n v="3"/>
    <x v="15"/>
  </r>
  <r>
    <n v="6893"/>
    <s v="CA-2018-164756"/>
    <d v="2018-09-18T00:00:00"/>
    <d v="2018-09-22T00:00:00"/>
    <s v="Standard Class"/>
    <s v="SS-20140"/>
    <s v="Saphhira Shifley"/>
    <s v="Corporate"/>
    <s v="United States"/>
    <s v="Columbus"/>
    <s v="Georgia"/>
    <n v="31907"/>
    <x v="0"/>
    <s v="OFF-PA-10003848"/>
    <x v="1"/>
    <s v="Paper"/>
    <s v="Xerox 1997"/>
    <n v="25.92"/>
    <n v="3"/>
    <n v="0"/>
    <n v="4.1500000000000004"/>
    <n v="8"/>
    <x v="15"/>
    <n v="3"/>
    <x v="15"/>
  </r>
  <r>
    <n v="6894"/>
    <s v="CA-2018-164756"/>
    <d v="2018-09-18T00:00:00"/>
    <d v="2018-09-22T00:00:00"/>
    <s v="Standard Class"/>
    <s v="SS-20140"/>
    <s v="Saphhira Shifley"/>
    <s v="Corporate"/>
    <s v="United States"/>
    <s v="Columbus"/>
    <s v="Georgia"/>
    <n v="31907"/>
    <x v="0"/>
    <s v="FUR-FU-10002963"/>
    <x v="0"/>
    <s v="Furnishings"/>
    <s v="Master Caster Door Stop, Gray"/>
    <n v="20.32"/>
    <n v="5"/>
    <n v="0.2"/>
    <n v="3.05"/>
    <n v="8"/>
    <x v="15"/>
    <n v="3"/>
    <x v="15"/>
  </r>
  <r>
    <n v="6895"/>
    <s v="CA-2018-164756"/>
    <d v="2018-09-18T00:00:00"/>
    <d v="2018-09-22T00:00:00"/>
    <s v="Standard Class"/>
    <s v="SS-20140"/>
    <s v="Saphhira Shifley"/>
    <s v="Corporate"/>
    <s v="United States"/>
    <s v="Columbus"/>
    <s v="Georgia"/>
    <n v="31907"/>
    <x v="0"/>
    <s v="TEC-PH-10002447"/>
    <x v="2"/>
    <s v="Phones"/>
    <s v="AT&amp;T CL83451 4-Handset Telephone"/>
    <n v="411.98"/>
    <n v="1"/>
    <n v="0.1"/>
    <n v="32.96"/>
    <n v="8"/>
    <x v="15"/>
    <n v="3"/>
    <x v="15"/>
  </r>
  <r>
    <n v="6896"/>
    <s v="CA-2018-164756"/>
    <d v="2018-09-18T00:00:00"/>
    <d v="2018-09-22T00:00:00"/>
    <s v="Standard Class"/>
    <s v="SS-20140"/>
    <s v="Saphhira Shifley"/>
    <s v="Corporate"/>
    <s v="United States"/>
    <s v="Columbus"/>
    <s v="Georgia"/>
    <n v="31907"/>
    <x v="0"/>
    <s v="OFF-SU-10004261"/>
    <x v="1"/>
    <s v="Supplies"/>
    <s v="Fiskars 8&quot; Scissors, 2/Pack"/>
    <n v="34.479999999999997"/>
    <n v="5"/>
    <n v="0.2"/>
    <n v="5.52"/>
    <n v="8"/>
    <x v="15"/>
    <n v="3"/>
    <x v="15"/>
  </r>
  <r>
    <n v="6897"/>
    <s v="CA-2018-164756"/>
    <d v="2018-09-18T00:00:00"/>
    <d v="2018-09-22T00:00:00"/>
    <s v="Standard Class"/>
    <s v="SS-20140"/>
    <s v="Saphhira Shifley"/>
    <s v="Corporate"/>
    <s v="United States"/>
    <s v="Columbus"/>
    <s v="Georgia"/>
    <n v="31907"/>
    <x v="0"/>
    <s v="OFF-PA-10003228"/>
    <x v="1"/>
    <s v="Paper"/>
    <s v="Xerox 1917"/>
    <n v="244.55"/>
    <n v="9"/>
    <n v="0"/>
    <n v="53.8"/>
    <n v="8"/>
    <x v="15"/>
    <n v="3"/>
    <x v="15"/>
  </r>
  <r>
    <n v="6898"/>
    <s v="CA-2018-122028"/>
    <d v="2018-08-18T00:00:00"/>
    <d v="2018-08-25T00:00:00"/>
    <s v="Standard Class"/>
    <s v="CK-12205"/>
    <s v="Chloris Kastensmidt"/>
    <s v="Consumer"/>
    <s v="United States"/>
    <s v="Lakewood"/>
    <s v="Ohio"/>
    <n v="44107"/>
    <x v="3"/>
    <s v="OFF-BI-10004817"/>
    <x v="1"/>
    <s v="Binders"/>
    <s v="GBC Personal VeloBind Strips"/>
    <n v="10.782"/>
    <n v="4"/>
    <n v="0.3"/>
    <n v="-3.67"/>
    <n v="1"/>
    <x v="43"/>
    <n v="3"/>
    <x v="43"/>
  </r>
  <r>
    <n v="6899"/>
    <s v="US-2016-165512"/>
    <d v="2016-05-24T00:00:00"/>
    <d v="2016-05-26T00:00:00"/>
    <s v="Second Class"/>
    <s v="VS-21820"/>
    <s v="Vivek Sundaresam"/>
    <s v="Consumer"/>
    <s v="United States"/>
    <s v="Naperville"/>
    <s v="Illinois"/>
    <n v="60540"/>
    <x v="2"/>
    <s v="FUR-CH-10002880"/>
    <x v="0"/>
    <s v="Chairs"/>
    <s v="Global High-Back Leather Tilter, Burgundy"/>
    <n v="602.65099999999995"/>
    <n v="10"/>
    <n v="0"/>
    <n v="150.66"/>
    <n v="2"/>
    <x v="33"/>
    <n v="2"/>
    <x v="33"/>
  </r>
  <r>
    <n v="6900"/>
    <s v="US-2016-165512"/>
    <d v="2016-05-24T00:00:00"/>
    <d v="2016-05-26T00:00:00"/>
    <s v="Second Class"/>
    <s v="VS-21820"/>
    <s v="Vivek Sundaresam"/>
    <s v="Consumer"/>
    <s v="United States"/>
    <s v="Naperville"/>
    <s v="Illinois"/>
    <n v="60540"/>
    <x v="2"/>
    <s v="OFF-BI-10001249"/>
    <x v="1"/>
    <s v="Binders"/>
    <s v="Avery Heavy-Duty EZD View Binder with Locking Rings"/>
    <n v="7.6559999999999997"/>
    <n v="2"/>
    <n v="0.2"/>
    <n v="2.2999999999999998"/>
    <n v="2"/>
    <x v="33"/>
    <n v="2"/>
    <x v="33"/>
  </r>
  <r>
    <n v="6901"/>
    <s v="CA-2016-140557"/>
    <d v="2016-09-07T00:00:00"/>
    <d v="2016-09-11T00:00:00"/>
    <s v="Standard Class"/>
    <s v="TN-21040"/>
    <s v="Tanja Norvell"/>
    <s v="Home Office"/>
    <s v="United States"/>
    <s v="New York City"/>
    <s v="New York"/>
    <n v="10009"/>
    <x v="3"/>
    <s v="TEC-AC-10002402"/>
    <x v="2"/>
    <s v="Accessories"/>
    <s v="Razer Kraken PRO Over Ear PC and Music Headset"/>
    <n v="559.92999999999995"/>
    <n v="8"/>
    <n v="0"/>
    <n v="28"/>
    <n v="1"/>
    <x v="11"/>
    <n v="3"/>
    <x v="11"/>
  </r>
  <r>
    <n v="6902"/>
    <s v="US-2018-135013"/>
    <d v="2018-07-24T00:00:00"/>
    <d v="2018-07-24T00:00:00"/>
    <s v="Same Day"/>
    <s v="HR-14830"/>
    <s v="Harold Ryan"/>
    <s v="Corporate"/>
    <s v="United States"/>
    <s v="Huntington Beach"/>
    <s v="California"/>
    <n v="92646"/>
    <x v="1"/>
    <s v="TEC-CO-10001449"/>
    <x v="2"/>
    <s v="Copiers"/>
    <s v="Hewlett Packard LaserJet 3310 Copier"/>
    <n v="2399.96"/>
    <n v="7"/>
    <n v="0"/>
    <n v="551.99"/>
    <n v="1"/>
    <x v="10"/>
    <n v="3"/>
    <x v="10"/>
  </r>
  <r>
    <n v="6903"/>
    <s v="CA-2018-111220"/>
    <d v="2018-09-02T00:00:00"/>
    <d v="2018-09-08T00:00:00"/>
    <s v="Standard Class"/>
    <s v="JS-15595"/>
    <s v="Jill Stevenson"/>
    <s v="Corporate"/>
    <s v="United States"/>
    <s v="Chicago"/>
    <s v="Illinois"/>
    <n v="60653"/>
    <x v="2"/>
    <s v="OFF-FA-10002280"/>
    <x v="1"/>
    <s v="Fasteners"/>
    <s v="Advantus Plastic Paper Clips"/>
    <n v="16"/>
    <n v="1"/>
    <n v="0.3"/>
    <n v="-2.88"/>
    <n v="3"/>
    <x v="15"/>
    <n v="3"/>
    <x v="15"/>
  </r>
  <r>
    <n v="6904"/>
    <s v="CA-2018-111220"/>
    <d v="2018-09-02T00:00:00"/>
    <d v="2018-09-08T00:00:00"/>
    <s v="Standard Class"/>
    <s v="JS-15595"/>
    <s v="Jill Stevenson"/>
    <s v="Corporate"/>
    <s v="United States"/>
    <s v="Chicago"/>
    <s v="Illinois"/>
    <n v="60653"/>
    <x v="2"/>
    <s v="OFF-AP-10003278"/>
    <x v="1"/>
    <s v="Appliances"/>
    <s v="Belkin 7-Outlet SurgeMaster Home Series"/>
    <n v="5.5880000000000001"/>
    <n v="10"/>
    <n v="0"/>
    <n v="1.34"/>
    <n v="3"/>
    <x v="15"/>
    <n v="3"/>
    <x v="15"/>
  </r>
  <r>
    <n v="6905"/>
    <s v="CA-2018-111220"/>
    <d v="2018-09-02T00:00:00"/>
    <d v="2018-09-08T00:00:00"/>
    <s v="Standard Class"/>
    <s v="JS-15595"/>
    <s v="Jill Stevenson"/>
    <s v="Corporate"/>
    <s v="United States"/>
    <s v="Chicago"/>
    <s v="Illinois"/>
    <n v="60653"/>
    <x v="2"/>
    <s v="OFF-ST-10003994"/>
    <x v="1"/>
    <s v="Storage"/>
    <s v="Belkin 19&quot; Center-Weighted Shelf, Gray"/>
    <n v="235.92"/>
    <n v="2"/>
    <n v="0.3"/>
    <n v="-14.16"/>
    <n v="3"/>
    <x v="15"/>
    <n v="3"/>
    <x v="15"/>
  </r>
  <r>
    <n v="6906"/>
    <s v="US-2018-149006"/>
    <d v="2018-12-06T00:00:00"/>
    <d v="2018-12-08T00:00:00"/>
    <s v="Second Class"/>
    <s v="BN-11470"/>
    <s v="Brad Norvell"/>
    <s v="Corporate"/>
    <s v="United States"/>
    <s v="Brentwood"/>
    <s v="California"/>
    <n v="94513"/>
    <x v="1"/>
    <s v="OFF-ST-10003221"/>
    <x v="1"/>
    <s v="Storage"/>
    <s v="Staple magnet"/>
    <n v="10.68"/>
    <n v="10"/>
    <n v="0.3"/>
    <n v="-2.67"/>
    <n v="1"/>
    <x v="22"/>
    <n v="4"/>
    <x v="22"/>
  </r>
  <r>
    <n v="6907"/>
    <s v="CA-2018-149468"/>
    <d v="2018-05-20T00:00:00"/>
    <d v="2018-05-20T00:00:00"/>
    <s v="Same Day"/>
    <s v="AR-10405"/>
    <s v="Allen Rosenblatt"/>
    <s v="Corporate"/>
    <s v="United States"/>
    <s v="Trenton"/>
    <s v="Michigan"/>
    <n v="48183"/>
    <x v="2"/>
    <s v="OFF-BI-10002225"/>
    <x v="1"/>
    <s v="Binders"/>
    <s v="Square Ring Data Binders, Rigid 75 Pt. Covers, 11&quot; x 14-7/8&quot;"/>
    <n v="41.28"/>
    <n v="8"/>
    <n v="0.1"/>
    <n v="6.19"/>
    <n v="1"/>
    <x v="24"/>
    <n v="2"/>
    <x v="24"/>
  </r>
  <r>
    <n v="6908"/>
    <s v="CA-2017-140249"/>
    <d v="2017-09-27T00:00:00"/>
    <d v="2017-10-03T00:00:00"/>
    <s v="Standard Class"/>
    <s v="SW-20455"/>
    <s v="Shaun Weien"/>
    <s v="Consumer"/>
    <s v="United States"/>
    <s v="Seattle"/>
    <s v="Washington"/>
    <n v="98103"/>
    <x v="1"/>
    <s v="TEC-PH-10002584"/>
    <x v="2"/>
    <s v="Phones"/>
    <s v="Samsung Galaxy S4"/>
    <n v="1001.5839999999999"/>
    <n v="9"/>
    <n v="0.2"/>
    <n v="190.3"/>
    <n v="1"/>
    <x v="21"/>
    <n v="3"/>
    <x v="21"/>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n v="14.76"/>
    <n v="5"/>
    <n v="0"/>
    <n v="1.92"/>
    <n v="1"/>
    <x v="22"/>
    <n v="4"/>
    <x v="22"/>
  </r>
  <r>
    <n v="6910"/>
    <s v="CA-2015-126277"/>
    <d v="2015-09-13T00:00:00"/>
    <d v="2015-09-18T00:00:00"/>
    <s v="Second Class"/>
    <s v="LH-16900"/>
    <s v="Lena Hernandez"/>
    <s v="Consumer"/>
    <s v="United States"/>
    <s v="Columbus"/>
    <s v="Ohio"/>
    <n v="43229"/>
    <x v="3"/>
    <s v="OFF-BI-10004022"/>
    <x v="1"/>
    <s v="Binders"/>
    <s v="Acco Suede Grain Vinyl Round Ring Binder"/>
    <n v="2.5019999999999998"/>
    <n v="8"/>
    <n v="0"/>
    <n v="0.8"/>
    <n v="1"/>
    <x v="30"/>
    <n v="3"/>
    <x v="30"/>
  </r>
  <r>
    <n v="6911"/>
    <s v="US-2018-115301"/>
    <d v="2018-07-29T00:00:00"/>
    <d v="2018-08-02T00:00:00"/>
    <s v="Standard Class"/>
    <s v="VG-21790"/>
    <s v="Vivek Gonzalez"/>
    <s v="Consumer"/>
    <s v="United States"/>
    <s v="Seattle"/>
    <s v="Washington"/>
    <n v="98103"/>
    <x v="1"/>
    <s v="FUR-BO-10004709"/>
    <x v="0"/>
    <s v="Bookcases"/>
    <s v="Bush Westfield Collection Bookcases, Medium Cherry Finish"/>
    <n v="115.96"/>
    <n v="8"/>
    <n v="0.3"/>
    <n v="-5.8"/>
    <n v="1"/>
    <x v="10"/>
    <n v="3"/>
    <x v="10"/>
  </r>
  <r>
    <n v="6912"/>
    <s v="CA-2018-168942"/>
    <d v="2018-08-01T00:00:00"/>
    <d v="2018-08-05T00:00:00"/>
    <s v="Second Class"/>
    <s v="EM-13960"/>
    <s v="Eric Murdock"/>
    <s v="Consumer"/>
    <s v="United States"/>
    <s v="San Francisco"/>
    <s v="California"/>
    <n v="94109"/>
    <x v="1"/>
    <s v="OFF-ST-10004340"/>
    <x v="1"/>
    <s v="Storage"/>
    <s v="Fellowes Mobile File Cart, Black"/>
    <n v="186.54"/>
    <n v="8"/>
    <n v="0.1"/>
    <n v="31.71"/>
    <n v="1"/>
    <x v="43"/>
    <n v="3"/>
    <x v="43"/>
  </r>
  <r>
    <n v="6913"/>
    <s v="US-2018-128398"/>
    <d v="2018-05-02T00:00:00"/>
    <d v="2018-05-05T00:00:00"/>
    <s v="Second Class"/>
    <s v="EM-13825"/>
    <s v="Elizabeth Moffitt"/>
    <s v="Corporate"/>
    <s v="United States"/>
    <s v="Los Angeles"/>
    <s v="California"/>
    <n v="90049"/>
    <x v="1"/>
    <s v="TEC-AC-10001714"/>
    <x v="2"/>
    <s v="Accessories"/>
    <s v="LogitechÂ MX Performance Wireless Mouse"/>
    <n v="159.56"/>
    <n v="6"/>
    <n v="0"/>
    <n v="43.08"/>
    <n v="1"/>
    <x v="24"/>
    <n v="2"/>
    <x v="24"/>
  </r>
  <r>
    <n v="6914"/>
    <s v="CA-2016-104115"/>
    <d v="2016-06-12T00:00:00"/>
    <d v="2016-06-16T00:00:00"/>
    <s v="Standard Class"/>
    <s v="JH-15910"/>
    <s v="Jonathan Howell"/>
    <s v="Consumer"/>
    <s v="United States"/>
    <s v="West Palm Beach"/>
    <s v="Florida"/>
    <n v="33407"/>
    <x v="0"/>
    <s v="TEC-PH-10002844"/>
    <x v="2"/>
    <s v="Phones"/>
    <s v="Speck Products Candyshell Flip Case"/>
    <n v="55.984000000000002"/>
    <n v="2"/>
    <n v="0.1"/>
    <n v="3.92"/>
    <n v="1"/>
    <x v="40"/>
    <n v="2"/>
    <x v="40"/>
  </r>
  <r>
    <n v="6915"/>
    <s v="CA-2015-142510"/>
    <d v="2015-12-22T00:00:00"/>
    <d v="2015-12-29T00:00:00"/>
    <s v="Standard Class"/>
    <s v="NP-18700"/>
    <s v="Nora Preis"/>
    <s v="Consumer"/>
    <s v="United States"/>
    <s v="Chicago"/>
    <s v="Illinois"/>
    <n v="60623"/>
    <x v="2"/>
    <s v="OFF-ST-10000585"/>
    <x v="1"/>
    <s v="Storage"/>
    <s v="Economy Rollaway Files"/>
    <n v="132.16"/>
    <n v="1"/>
    <n v="0"/>
    <n v="42.29"/>
    <n v="3"/>
    <x v="20"/>
    <n v="4"/>
    <x v="20"/>
  </r>
  <r>
    <n v="6916"/>
    <s v="CA-2015-142510"/>
    <d v="2015-12-22T00:00:00"/>
    <d v="2015-12-29T00:00:00"/>
    <s v="Standard Class"/>
    <s v="NP-18700"/>
    <s v="Nora Preis"/>
    <s v="Consumer"/>
    <s v="United States"/>
    <s v="Chicago"/>
    <s v="Illinois"/>
    <n v="60623"/>
    <x v="2"/>
    <s v="OFF-BI-10002824"/>
    <x v="1"/>
    <s v="Binders"/>
    <s v="Recycled Easel Ring Binders"/>
    <n v="17.904"/>
    <n v="9"/>
    <n v="0.3"/>
    <n v="-3.76"/>
    <n v="3"/>
    <x v="20"/>
    <n v="4"/>
    <x v="20"/>
  </r>
  <r>
    <n v="6917"/>
    <s v="CA-2015-142510"/>
    <d v="2015-12-22T00:00:00"/>
    <d v="2015-12-29T00:00:00"/>
    <s v="Standard Class"/>
    <s v="NP-18700"/>
    <s v="Nora Preis"/>
    <s v="Consumer"/>
    <s v="United States"/>
    <s v="Chicago"/>
    <s v="Illinois"/>
    <n v="60623"/>
    <x v="2"/>
    <s v="OFF-PA-10001289"/>
    <x v="1"/>
    <s v="Paper"/>
    <s v="White Computer Printout Paper by Universal"/>
    <n v="124.032"/>
    <n v="1"/>
    <n v="0"/>
    <n v="37.21"/>
    <n v="3"/>
    <x v="20"/>
    <n v="4"/>
    <x v="20"/>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n v="1403.92"/>
    <n v="5"/>
    <n v="0"/>
    <n v="280.77999999999997"/>
    <n v="1"/>
    <x v="20"/>
    <n v="4"/>
    <x v="20"/>
  </r>
  <r>
    <n v="6919"/>
    <s v="CA-2017-105473"/>
    <d v="2017-04-16T00:00:00"/>
    <d v="2017-04-18T00:00:00"/>
    <s v="Second Class"/>
    <s v="BM-11785"/>
    <s v="Bryan Mills"/>
    <s v="Consumer"/>
    <s v="United States"/>
    <s v="Seattle"/>
    <s v="Washington"/>
    <n v="98115"/>
    <x v="1"/>
    <s v="OFF-SU-10003567"/>
    <x v="1"/>
    <s v="Supplies"/>
    <s v="Stiletto Hand Letter Openers"/>
    <n v="28.8"/>
    <n v="3"/>
    <n v="0.1"/>
    <n v="8.64"/>
    <n v="1"/>
    <x v="25"/>
    <n v="2"/>
    <x v="25"/>
  </r>
  <r>
    <n v="6920"/>
    <s v="CA-2016-102806"/>
    <d v="2016-05-21T00:00:00"/>
    <d v="2016-05-28T00:00:00"/>
    <s v="Standard Class"/>
    <s v="HG-14965"/>
    <s v="Henry Goldwyn"/>
    <s v="Corporate"/>
    <s v="United States"/>
    <s v="Philadelphia"/>
    <s v="Pennsylvania"/>
    <n v="19143"/>
    <x v="3"/>
    <s v="OFF-BI-10001597"/>
    <x v="1"/>
    <s v="Binders"/>
    <s v="Wilson Jones Ledger-Size, Piano-Hinge Binder, 2&quot;, Blue"/>
    <n v="24.588000000000001"/>
    <n v="7"/>
    <n v="0.1"/>
    <n v="1.23"/>
    <n v="1"/>
    <x v="33"/>
    <n v="2"/>
    <x v="33"/>
  </r>
  <r>
    <n v="6921"/>
    <s v="CA-2018-121706"/>
    <d v="2018-02-26T00:00:00"/>
    <d v="2018-03-02T00:00:00"/>
    <s v="Standard Class"/>
    <s v="BM-11140"/>
    <s v="Becky Martin"/>
    <s v="Consumer"/>
    <s v="United States"/>
    <s v="Santa Barbara"/>
    <s v="California"/>
    <n v="93101"/>
    <x v="1"/>
    <s v="OFF-AP-10003287"/>
    <x v="1"/>
    <s v="Appliances"/>
    <s v="Tripp Lite TLP810NET Broadband Surge for Modem/Fax"/>
    <n v="356.79"/>
    <n v="4"/>
    <n v="0.1"/>
    <n v="42.81"/>
    <n v="1"/>
    <x v="31"/>
    <n v="1"/>
    <x v="31"/>
  </r>
  <r>
    <n v="6922"/>
    <s v="CA-2018-109211"/>
    <d v="2018-04-04T00:00:00"/>
    <d v="2018-04-10T00:00:00"/>
    <s v="Standard Class"/>
    <s v="PS-19045"/>
    <s v="Penelope Sewall"/>
    <s v="Home Office"/>
    <s v="United States"/>
    <s v="New York City"/>
    <s v="New York"/>
    <n v="10011"/>
    <x v="3"/>
    <s v="OFF-EN-10001532"/>
    <x v="1"/>
    <s v="Envelopes"/>
    <s v="Brown Kraft Recycled Envelopes"/>
    <n v="16.98"/>
    <n v="3"/>
    <n v="0"/>
    <n v="4.58"/>
    <n v="1"/>
    <x v="4"/>
    <n v="2"/>
    <x v="4"/>
  </r>
  <r>
    <n v="6923"/>
    <s v="CA-2016-134257"/>
    <d v="2016-03-16T00:00:00"/>
    <d v="2016-03-19T00:00:00"/>
    <s v="Second Class"/>
    <s v="MS-17710"/>
    <s v="Maurice Satty"/>
    <s v="Consumer"/>
    <s v="United States"/>
    <s v="Auburn"/>
    <s v="Alabama"/>
    <n v="36830"/>
    <x v="0"/>
    <s v="OFF-LA-10003930"/>
    <x v="1"/>
    <s v="Labels"/>
    <s v="Dot Matrix Printer Tape Reel Labels, White, 5000/Box"/>
    <n v="491.55"/>
    <n v="10"/>
    <n v="0"/>
    <n v="63.9"/>
    <n v="2"/>
    <x v="29"/>
    <n v="1"/>
    <x v="29"/>
  </r>
  <r>
    <n v="6924"/>
    <s v="CA-2016-134257"/>
    <d v="2016-03-16T00:00:00"/>
    <d v="2016-03-19T00:00:00"/>
    <s v="Second Class"/>
    <s v="MS-17710"/>
    <s v="Maurice Satty"/>
    <s v="Consumer"/>
    <s v="United States"/>
    <s v="Auburn"/>
    <s v="Alabama"/>
    <n v="36830"/>
    <x v="0"/>
    <s v="OFF-EN-10003845"/>
    <x v="1"/>
    <s v="Envelopes"/>
    <s v="Colored Envelopes"/>
    <n v="7.38"/>
    <n v="8"/>
    <n v="0.1"/>
    <n v="1.99"/>
    <n v="2"/>
    <x v="29"/>
    <n v="1"/>
    <x v="29"/>
  </r>
  <r>
    <n v="6925"/>
    <s v="CA-2016-137925"/>
    <d v="2016-11-30T00:00:00"/>
    <d v="2016-12-04T00:00:00"/>
    <s v="Standard Class"/>
    <s v="JL-15235"/>
    <s v="Janet Lee"/>
    <s v="Consumer"/>
    <s v="United States"/>
    <s v="New York City"/>
    <s v="New York"/>
    <n v="10035"/>
    <x v="3"/>
    <s v="OFF-PA-10002659"/>
    <x v="1"/>
    <s v="Paper"/>
    <s v="Avoid Verbal Orders Carbonless Minifold Book"/>
    <n v="23.66"/>
    <n v="2"/>
    <n v="0"/>
    <n v="6.39"/>
    <n v="2"/>
    <x v="6"/>
    <n v="4"/>
    <x v="6"/>
  </r>
  <r>
    <n v="6926"/>
    <s v="CA-2016-137925"/>
    <d v="2016-11-30T00:00:00"/>
    <d v="2016-12-04T00:00:00"/>
    <s v="Standard Class"/>
    <s v="JL-15235"/>
    <s v="Janet Lee"/>
    <s v="Consumer"/>
    <s v="United States"/>
    <s v="New York City"/>
    <s v="New York"/>
    <n v="10035"/>
    <x v="3"/>
    <s v="FUR-BO-10001608"/>
    <x v="0"/>
    <s v="Bookcases"/>
    <s v="Hon Metal Bookcases, Black"/>
    <n v="681.40800000000002"/>
    <n v="1"/>
    <n v="0.1"/>
    <n v="190.79"/>
    <n v="2"/>
    <x v="6"/>
    <n v="4"/>
    <x v="6"/>
  </r>
  <r>
    <n v="6927"/>
    <s v="CA-2017-140046"/>
    <d v="2017-07-28T00:00:00"/>
    <d v="2017-08-03T00:00:00"/>
    <s v="Standard Class"/>
    <s v="KM-16660"/>
    <s v="Khloe Miller"/>
    <s v="Consumer"/>
    <s v="United States"/>
    <s v="Los Angeles"/>
    <s v="California"/>
    <n v="90032"/>
    <x v="1"/>
    <s v="OFF-LA-10000305"/>
    <x v="1"/>
    <s v="Labels"/>
    <s v="Avery 495"/>
    <n v="18.899999999999999"/>
    <n v="10"/>
    <n v="0.2"/>
    <n v="2.65"/>
    <n v="1"/>
    <x v="16"/>
    <n v="3"/>
    <x v="16"/>
  </r>
  <r>
    <n v="6928"/>
    <s v="CA-2017-140382"/>
    <d v="2017-06-23T00:00:00"/>
    <d v="2017-06-25T00:00:00"/>
    <s v="Second Class"/>
    <s v="RD-19900"/>
    <s v="Ruben Dartt"/>
    <s v="Consumer"/>
    <s v="United States"/>
    <s v="San Francisco"/>
    <s v="California"/>
    <n v="94109"/>
    <x v="1"/>
    <s v="OFF-ST-10003638"/>
    <x v="1"/>
    <s v="Storage"/>
    <s v="Mobile Personal File Cube"/>
    <n v="93.68"/>
    <n v="7"/>
    <n v="0"/>
    <n v="6.56"/>
    <n v="4"/>
    <x v="1"/>
    <n v="2"/>
    <x v="1"/>
  </r>
  <r>
    <n v="6929"/>
    <s v="CA-2017-140382"/>
    <d v="2017-06-23T00:00:00"/>
    <d v="2017-06-25T00:00:00"/>
    <s v="Second Class"/>
    <s v="RD-19900"/>
    <s v="Ruben Dartt"/>
    <s v="Consumer"/>
    <s v="United States"/>
    <s v="San Francisco"/>
    <s v="California"/>
    <n v="94109"/>
    <x v="1"/>
    <s v="OFF-LA-10001934"/>
    <x v="1"/>
    <s v="Labels"/>
    <s v="Avery 516"/>
    <n v="21.93"/>
    <n v="2"/>
    <n v="0.2"/>
    <n v="5.26"/>
    <n v="4"/>
    <x v="1"/>
    <n v="2"/>
    <x v="1"/>
  </r>
  <r>
    <n v="6930"/>
    <s v="CA-2017-140382"/>
    <d v="2017-06-23T00:00:00"/>
    <d v="2017-06-25T00:00:00"/>
    <s v="Second Class"/>
    <s v="RD-19900"/>
    <s v="Ruben Dartt"/>
    <s v="Consumer"/>
    <s v="United States"/>
    <s v="San Francisco"/>
    <s v="California"/>
    <n v="94109"/>
    <x v="1"/>
    <s v="TEC-PH-10003012"/>
    <x v="2"/>
    <s v="Phones"/>
    <s v="Nortel Meridian M3904 Professional Digital phone"/>
    <n v="862.34400000000005"/>
    <n v="6"/>
    <n v="0.3"/>
    <n v="-60.36"/>
    <n v="4"/>
    <x v="1"/>
    <n v="2"/>
    <x v="1"/>
  </r>
  <r>
    <n v="6931"/>
    <s v="CA-2017-140382"/>
    <d v="2017-06-23T00:00:00"/>
    <d v="2017-06-25T00:00:00"/>
    <s v="Second Class"/>
    <s v="RD-19900"/>
    <s v="Ruben Dartt"/>
    <s v="Consumer"/>
    <s v="United States"/>
    <s v="San Francisco"/>
    <s v="California"/>
    <n v="94109"/>
    <x v="1"/>
    <s v="OFF-PA-10001019"/>
    <x v="1"/>
    <s v="Paper"/>
    <s v="Xerox 1884"/>
    <n v="19.98"/>
    <n v="8"/>
    <n v="0"/>
    <n v="4.2"/>
    <n v="4"/>
    <x v="1"/>
    <n v="2"/>
    <x v="1"/>
  </r>
  <r>
    <n v="6932"/>
    <s v="CA-2015-164182"/>
    <d v="2015-07-14T00:00:00"/>
    <d v="2015-07-18T00:00:00"/>
    <s v="Standard Class"/>
    <s v="ST-20530"/>
    <s v="Shui Tom"/>
    <s v="Consumer"/>
    <s v="United States"/>
    <s v="Philadelphia"/>
    <s v="Pennsylvania"/>
    <n v="19140"/>
    <x v="3"/>
    <s v="TEC-PH-10002070"/>
    <x v="2"/>
    <s v="Phones"/>
    <s v="Griffin GC36547 PowerJolt SE Lightning Charger"/>
    <n v="13.494"/>
    <n v="4"/>
    <n v="0"/>
    <n v="4.32"/>
    <n v="4"/>
    <x v="39"/>
    <n v="3"/>
    <x v="39"/>
  </r>
  <r>
    <n v="6933"/>
    <s v="CA-2015-164182"/>
    <d v="2015-07-14T00:00:00"/>
    <d v="2015-07-18T00:00:00"/>
    <s v="Standard Class"/>
    <s v="ST-20530"/>
    <s v="Shui Tom"/>
    <s v="Consumer"/>
    <s v="United States"/>
    <s v="Philadelphia"/>
    <s v="Pennsylvania"/>
    <n v="19140"/>
    <x v="3"/>
    <s v="TEC-PH-10002583"/>
    <x v="2"/>
    <s v="Phones"/>
    <s v="iOttie HLCRIO102 Car Mount"/>
    <n v="23.988"/>
    <n v="7"/>
    <n v="0.2"/>
    <n v="3.12"/>
    <n v="4"/>
    <x v="39"/>
    <n v="3"/>
    <x v="39"/>
  </r>
  <r>
    <n v="6934"/>
    <s v="CA-2015-164182"/>
    <d v="2015-07-14T00:00:00"/>
    <d v="2015-07-18T00:00:00"/>
    <s v="Standard Class"/>
    <s v="ST-20530"/>
    <s v="Shui Tom"/>
    <s v="Consumer"/>
    <s v="United States"/>
    <s v="Philadelphia"/>
    <s v="Pennsylvania"/>
    <n v="19140"/>
    <x v="3"/>
    <s v="FUR-FU-10001057"/>
    <x v="0"/>
    <s v="Furnishings"/>
    <s v="Tensor Track Tree Floor Lamp"/>
    <n v="31.984000000000002"/>
    <n v="1"/>
    <n v="0"/>
    <n v="8.9600000000000009"/>
    <n v="4"/>
    <x v="39"/>
    <n v="3"/>
    <x v="39"/>
  </r>
  <r>
    <n v="6935"/>
    <s v="CA-2015-164182"/>
    <d v="2015-07-14T00:00:00"/>
    <d v="2015-07-18T00:00:00"/>
    <s v="Standard Class"/>
    <s v="ST-20530"/>
    <s v="Shui Tom"/>
    <s v="Consumer"/>
    <s v="United States"/>
    <s v="Philadelphia"/>
    <s v="Pennsylvania"/>
    <n v="19140"/>
    <x v="3"/>
    <s v="OFF-AR-10001044"/>
    <x v="1"/>
    <s v="Art"/>
    <s v="BOSTON Ranger #55 Pencil Sharpener, Black"/>
    <n v="41.584000000000003"/>
    <n v="2"/>
    <n v="0.3"/>
    <n v="-8.32"/>
    <n v="4"/>
    <x v="39"/>
    <n v="3"/>
    <x v="39"/>
  </r>
  <r>
    <n v="6936"/>
    <s v="CA-2018-137365"/>
    <d v="2018-11-30T00:00:00"/>
    <d v="2018-12-03T00:00:00"/>
    <s v="Second Class"/>
    <s v="BP-11095"/>
    <s v="Bart Pistole"/>
    <s v="Corporate"/>
    <s v="United States"/>
    <s v="El Paso"/>
    <s v="Texas"/>
    <n v="79907"/>
    <x v="2"/>
    <s v="TEC-AC-10001767"/>
    <x v="2"/>
    <s v="Accessories"/>
    <s v="SanDisk Ultra 64 GB MicroSDHC Class 10 Memory Card"/>
    <n v="95.975999999999999"/>
    <n v="4"/>
    <n v="0.1"/>
    <n v="28.79"/>
    <n v="1"/>
    <x v="23"/>
    <n v="4"/>
    <x v="23"/>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n v="84.272000000000006"/>
    <n v="5"/>
    <n v="0.3"/>
    <n v="-7.58"/>
    <n v="1"/>
    <x v="21"/>
    <n v="3"/>
    <x v="21"/>
  </r>
  <r>
    <n v="6938"/>
    <s v="CA-2015-126963"/>
    <d v="2015-06-15T00:00:00"/>
    <d v="2015-06-15T00:00:00"/>
    <s v="Same Day"/>
    <s v="PS-18760"/>
    <s v="Pamela Stobb"/>
    <s v="Consumer"/>
    <s v="United States"/>
    <s v="El Paso"/>
    <s v="Texas"/>
    <n v="79907"/>
    <x v="2"/>
    <s v="OFF-PA-10001952"/>
    <x v="1"/>
    <s v="Paper"/>
    <s v="Xerox 1902"/>
    <n v="36.543999999999997"/>
    <n v="3"/>
    <n v="0.2"/>
    <n v="1.83"/>
    <n v="1"/>
    <x v="3"/>
    <n v="2"/>
    <x v="3"/>
  </r>
  <r>
    <n v="6939"/>
    <s v="CA-2017-125094"/>
    <d v="2017-11-05T00:00:00"/>
    <d v="2017-11-09T00:00:00"/>
    <s v="Standard Class"/>
    <s v="NP-18700"/>
    <s v="Nora Preis"/>
    <s v="Consumer"/>
    <s v="United States"/>
    <s v="Seattle"/>
    <s v="Washington"/>
    <n v="98105"/>
    <x v="1"/>
    <s v="TEC-AC-10004420"/>
    <x v="2"/>
    <s v="Accessories"/>
    <s v="Cherry 142-key Programmable Keyboard"/>
    <n v="479.72"/>
    <n v="2"/>
    <n v="0.1"/>
    <n v="52.77"/>
    <n v="1"/>
    <x v="0"/>
    <n v="4"/>
    <x v="0"/>
  </r>
  <r>
    <n v="6940"/>
    <s v="CA-2018-107132"/>
    <d v="2018-06-26T00:00:00"/>
    <d v="2018-06-30T00:00:00"/>
    <s v="Standard Class"/>
    <s v="SC-20260"/>
    <s v="Scott Cohen"/>
    <s v="Corporate"/>
    <s v="United States"/>
    <s v="New York City"/>
    <s v="New York"/>
    <n v="10009"/>
    <x v="3"/>
    <s v="OFF-BI-10001071"/>
    <x v="1"/>
    <s v="Binders"/>
    <s v="GBC ProClick Punch Binding System"/>
    <n v="102.36799999999999"/>
    <n v="9"/>
    <n v="0.1"/>
    <n v="16.38"/>
    <n v="4"/>
    <x v="27"/>
    <n v="2"/>
    <x v="27"/>
  </r>
  <r>
    <n v="6941"/>
    <s v="CA-2018-107132"/>
    <d v="2018-06-26T00:00:00"/>
    <d v="2018-06-30T00:00:00"/>
    <s v="Standard Class"/>
    <s v="SC-20260"/>
    <s v="Scott Cohen"/>
    <s v="Corporate"/>
    <s v="United States"/>
    <s v="New York City"/>
    <s v="New York"/>
    <n v="10009"/>
    <x v="3"/>
    <s v="OFF-SU-10002503"/>
    <x v="1"/>
    <s v="Supplies"/>
    <s v="Acme Preferred Stainless Steel Scissors"/>
    <n v="28.4"/>
    <n v="6"/>
    <n v="0.2"/>
    <n v="6.53"/>
    <n v="4"/>
    <x v="27"/>
    <n v="2"/>
    <x v="27"/>
  </r>
  <r>
    <n v="6942"/>
    <s v="CA-2018-107132"/>
    <d v="2018-06-26T00:00:00"/>
    <d v="2018-06-30T00:00:00"/>
    <s v="Standard Class"/>
    <s v="SC-20260"/>
    <s v="Scott Cohen"/>
    <s v="Corporate"/>
    <s v="United States"/>
    <s v="New York City"/>
    <s v="New York"/>
    <n v="10009"/>
    <x v="3"/>
    <s v="OFF-ST-10001490"/>
    <x v="1"/>
    <s v="Storage"/>
    <s v="Hot File 7-Pocket, Floor Stand"/>
    <n v="713.88"/>
    <n v="3"/>
    <n v="0"/>
    <n v="57.11"/>
    <n v="4"/>
    <x v="27"/>
    <n v="2"/>
    <x v="27"/>
  </r>
  <r>
    <n v="6943"/>
    <s v="CA-2018-107132"/>
    <d v="2018-06-26T00:00:00"/>
    <d v="2018-06-30T00:00:00"/>
    <s v="Standard Class"/>
    <s v="SC-20260"/>
    <s v="Scott Cohen"/>
    <s v="Corporate"/>
    <s v="United States"/>
    <s v="New York City"/>
    <s v="New York"/>
    <n v="10009"/>
    <x v="3"/>
    <s v="OFF-PA-10003790"/>
    <x v="1"/>
    <s v="Paper"/>
    <s v="Xerox 1991"/>
    <n v="68.52"/>
    <n v="5"/>
    <n v="0"/>
    <n v="5.48"/>
    <n v="4"/>
    <x v="27"/>
    <n v="2"/>
    <x v="27"/>
  </r>
  <r>
    <n v="6944"/>
    <s v="CA-2016-139248"/>
    <d v="2016-07-25T00:00:00"/>
    <d v="2016-07-30T00:00:00"/>
    <s v="Standard Class"/>
    <s v="RD-19930"/>
    <s v="Russell D'Ascenzo"/>
    <s v="Consumer"/>
    <s v="United States"/>
    <s v="Los Angeles"/>
    <s v="California"/>
    <n v="90032"/>
    <x v="1"/>
    <s v="TEC-PH-10004094"/>
    <x v="2"/>
    <s v="Phones"/>
    <s v="Motorola L703CM"/>
    <n v="623.96"/>
    <n v="9"/>
    <n v="0"/>
    <n v="199.67"/>
    <n v="1"/>
    <x v="38"/>
    <n v="3"/>
    <x v="38"/>
  </r>
  <r>
    <n v="6945"/>
    <s v="CA-2015-148369"/>
    <d v="2015-09-23T00:00:00"/>
    <d v="2015-09-27T00:00:00"/>
    <s v="Standard Class"/>
    <s v="TH-21115"/>
    <s v="Thea Hudgings"/>
    <s v="Corporate"/>
    <s v="United States"/>
    <s v="Newark"/>
    <s v="Delaware"/>
    <n v="19711"/>
    <x v="3"/>
    <s v="OFF-BI-10004876"/>
    <x v="1"/>
    <s v="Binders"/>
    <s v="Wilson Jones Suede Grain Vinyl Binders"/>
    <n v="11.12"/>
    <n v="5"/>
    <n v="0.2"/>
    <n v="2.34"/>
    <n v="1"/>
    <x v="30"/>
    <n v="3"/>
    <x v="30"/>
  </r>
  <r>
    <n v="6946"/>
    <s v="CA-2017-106243"/>
    <d v="2017-09-30T00:00:00"/>
    <d v="2017-10-04T00:00:00"/>
    <s v="Standard Class"/>
    <s v="GM-14680"/>
    <s v="Greg Matthias"/>
    <s v="Consumer"/>
    <s v="United States"/>
    <s v="New York City"/>
    <s v="New York"/>
    <n v="10011"/>
    <x v="3"/>
    <s v="FUR-BO-10003034"/>
    <x v="0"/>
    <s v="Bookcases"/>
    <s v="O'Sullivan Elevations Bookcase, Cherry Finish"/>
    <n v="523.91999999999996"/>
    <n v="5"/>
    <n v="0.2"/>
    <n v="110.02"/>
    <n v="1"/>
    <x v="21"/>
    <n v="3"/>
    <x v="21"/>
  </r>
  <r>
    <n v="6947"/>
    <s v="CA-2016-126466"/>
    <d v="2016-11-09T00:00:00"/>
    <d v="2016-11-13T00:00:00"/>
    <s v="Standard Class"/>
    <s v="JO-15550"/>
    <s v="Jesus Ocampo"/>
    <s v="Home Office"/>
    <s v="United States"/>
    <s v="Roseville"/>
    <s v="California"/>
    <n v="95661"/>
    <x v="1"/>
    <s v="OFF-FA-10000490"/>
    <x v="1"/>
    <s v="Fasteners"/>
    <s v="OIC Binder Clips, Mini, 1/4&quot; Capacity, Black"/>
    <n v="2.48"/>
    <n v="4"/>
    <n v="0.3"/>
    <n v="-0.47"/>
    <n v="1"/>
    <x v="6"/>
    <n v="4"/>
    <x v="6"/>
  </r>
  <r>
    <n v="6948"/>
    <s v="CA-2016-130365"/>
    <d v="2016-04-25T00:00:00"/>
    <d v="2016-04-29T00:00:00"/>
    <s v="Standard Class"/>
    <s v="ZC-21910"/>
    <s v="Zuschuss Carroll"/>
    <s v="Consumer"/>
    <s v="United States"/>
    <s v="Aurora"/>
    <s v="Illinois"/>
    <n v="60505"/>
    <x v="2"/>
    <s v="OFF-ST-10002574"/>
    <x v="1"/>
    <s v="Storage"/>
    <s v="SAFCO Commercial Wire Shelving, Black"/>
    <n v="221.024"/>
    <n v="1"/>
    <n v="0.1"/>
    <n v="66.31"/>
    <n v="2"/>
    <x v="19"/>
    <n v="2"/>
    <x v="19"/>
  </r>
  <r>
    <n v="6949"/>
    <s v="CA-2016-130365"/>
    <d v="2016-04-25T00:00:00"/>
    <d v="2016-04-29T00:00:00"/>
    <s v="Standard Class"/>
    <s v="ZC-21910"/>
    <s v="Zuschuss Carroll"/>
    <s v="Consumer"/>
    <s v="United States"/>
    <s v="Aurora"/>
    <s v="Illinois"/>
    <n v="60505"/>
    <x v="2"/>
    <s v="FUR-CH-10003535"/>
    <x v="0"/>
    <s v="Chairs"/>
    <s v="Global Armless Task Chair, Royal Blue"/>
    <n v="128.05799999999999"/>
    <n v="3"/>
    <n v="0"/>
    <n v="34.58"/>
    <n v="2"/>
    <x v="19"/>
    <n v="2"/>
    <x v="19"/>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n v="58.408000000000001"/>
    <n v="9"/>
    <n v="0"/>
    <n v="11.68"/>
    <n v="2"/>
    <x v="23"/>
    <n v="4"/>
    <x v="23"/>
  </r>
  <r>
    <n v="6951"/>
    <s v="CA-2018-143021"/>
    <d v="2018-11-19T00:00:00"/>
    <d v="2018-11-19T00:00:00"/>
    <s v="Same Day"/>
    <s v="AP-10720"/>
    <s v="Anne Pryor"/>
    <s v="Home Office"/>
    <s v="United States"/>
    <s v="New York City"/>
    <s v="New York"/>
    <n v="10011"/>
    <x v="3"/>
    <s v="FUR-TA-10001676"/>
    <x v="0"/>
    <s v="Tables"/>
    <s v="Hon 61000 Series Interactive Training Tables"/>
    <n v="79.974000000000004"/>
    <n v="8"/>
    <n v="0"/>
    <n v="7.2"/>
    <n v="2"/>
    <x v="23"/>
    <n v="4"/>
    <x v="23"/>
  </r>
  <r>
    <n v="6952"/>
    <s v="CA-2016-161767"/>
    <d v="2016-11-20T00:00:00"/>
    <d v="2016-11-24T00:00:00"/>
    <s v="Standard Class"/>
    <s v="GK-14620"/>
    <s v="Grace Kelly"/>
    <s v="Corporate"/>
    <s v="United States"/>
    <s v="Dallas"/>
    <s v="Texas"/>
    <n v="75217"/>
    <x v="2"/>
    <s v="TEC-MA-10002790"/>
    <x v="2"/>
    <s v="Machines"/>
    <s v="NeatDesk Desktop Scanner &amp; Digital Filing System"/>
    <n v="479.988"/>
    <n v="3"/>
    <n v="0.1"/>
    <n v="91.2"/>
    <n v="1"/>
    <x v="6"/>
    <n v="4"/>
    <x v="6"/>
  </r>
  <r>
    <n v="6953"/>
    <s v="CA-2016-129917"/>
    <d v="2016-10-02T00:00:00"/>
    <d v="2016-10-03T00:00:00"/>
    <s v="First Class"/>
    <s v="HM-14980"/>
    <s v="Henry MacAllister"/>
    <s v="Consumer"/>
    <s v="United States"/>
    <s v="Los Angeles"/>
    <s v="California"/>
    <n v="90008"/>
    <x v="1"/>
    <s v="OFF-BI-10001757"/>
    <x v="1"/>
    <s v="Binders"/>
    <s v="Pressboard Hanging Data Binders for Unburst Sheets"/>
    <n v="11.808"/>
    <n v="10"/>
    <n v="0.3"/>
    <n v="-2.72"/>
    <n v="3"/>
    <x v="2"/>
    <n v="4"/>
    <x v="2"/>
  </r>
  <r>
    <n v="6954"/>
    <s v="CA-2016-129917"/>
    <d v="2016-10-02T00:00:00"/>
    <d v="2016-10-03T00:00:00"/>
    <s v="First Class"/>
    <s v="HM-14980"/>
    <s v="Henry MacAllister"/>
    <s v="Consumer"/>
    <s v="United States"/>
    <s v="Los Angeles"/>
    <s v="California"/>
    <n v="90008"/>
    <x v="1"/>
    <s v="OFF-BI-10004828"/>
    <x v="1"/>
    <s v="Binders"/>
    <s v="GBC Poly Designer Binding Covers"/>
    <n v="53.567999999999998"/>
    <n v="6"/>
    <n v="0.1"/>
    <n v="15"/>
    <n v="3"/>
    <x v="2"/>
    <n v="4"/>
    <x v="2"/>
  </r>
  <r>
    <n v="6955"/>
    <s v="CA-2016-129917"/>
    <d v="2016-10-02T00:00:00"/>
    <d v="2016-10-03T00:00:00"/>
    <s v="First Class"/>
    <s v="HM-14980"/>
    <s v="Henry MacAllister"/>
    <s v="Consumer"/>
    <s v="United States"/>
    <s v="Los Angeles"/>
    <s v="California"/>
    <n v="90008"/>
    <x v="1"/>
    <s v="TEC-PH-10000369"/>
    <x v="2"/>
    <s v="Phones"/>
    <s v="HTC One Mini"/>
    <n v="503.96"/>
    <n v="7"/>
    <n v="0"/>
    <n v="40.32"/>
    <n v="3"/>
    <x v="2"/>
    <n v="4"/>
    <x v="2"/>
  </r>
  <r>
    <n v="6956"/>
    <s v="CA-2016-115420"/>
    <d v="2016-04-25T00:00:00"/>
    <d v="2016-05-02T00:00:00"/>
    <s v="Standard Class"/>
    <s v="LS-16945"/>
    <s v="Linda Southworth"/>
    <s v="Corporate"/>
    <s v="United States"/>
    <s v="Los Angeles"/>
    <s v="California"/>
    <n v="90004"/>
    <x v="1"/>
    <s v="OFF-EN-10003862"/>
    <x v="1"/>
    <s v="Envelopes"/>
    <s v="Laser &amp; Ink Jet Business Envelopes"/>
    <n v="21.34"/>
    <n v="1"/>
    <n v="0.3"/>
    <n v="-2.99"/>
    <n v="1"/>
    <x v="19"/>
    <n v="2"/>
    <x v="19"/>
  </r>
  <r>
    <n v="6957"/>
    <s v="CA-2017-157588"/>
    <d v="2017-07-14T00:00:00"/>
    <d v="2017-07-19T00:00:00"/>
    <s v="Standard Class"/>
    <s v="AR-10570"/>
    <s v="Anemone Ratner"/>
    <s v="Consumer"/>
    <s v="United States"/>
    <s v="Columbus"/>
    <s v="Georgia"/>
    <n v="31907"/>
    <x v="0"/>
    <s v="OFF-BI-10003963"/>
    <x v="1"/>
    <s v="Binders"/>
    <s v="Cardinal Holdit Data Disk Pockets"/>
    <n v="36.4"/>
    <n v="6"/>
    <n v="0"/>
    <n v="9.4600000000000009"/>
    <n v="2"/>
    <x v="16"/>
    <n v="3"/>
    <x v="16"/>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n v="51.75"/>
    <n v="8"/>
    <n v="0.2"/>
    <n v="8.2799999999999994"/>
    <n v="2"/>
    <x v="16"/>
    <n v="3"/>
    <x v="16"/>
  </r>
  <r>
    <n v="6959"/>
    <s v="CA-2016-167255"/>
    <d v="2016-09-27T00:00:00"/>
    <d v="2016-09-29T00:00:00"/>
    <s v="Second Class"/>
    <s v="RH-19510"/>
    <s v="Rick Huthwaite"/>
    <s v="Home Office"/>
    <s v="United States"/>
    <s v="San Francisco"/>
    <s v="California"/>
    <n v="94110"/>
    <x v="1"/>
    <s v="OFF-ST-10001328"/>
    <x v="1"/>
    <s v="Storage"/>
    <s v="Personal Filing Tote with Lid, Black/Gray"/>
    <n v="15.51"/>
    <n v="6"/>
    <n v="0.1"/>
    <n v="1.86"/>
    <n v="3"/>
    <x v="11"/>
    <n v="3"/>
    <x v="11"/>
  </r>
  <r>
    <n v="6960"/>
    <s v="CA-2016-167255"/>
    <d v="2016-09-27T00:00:00"/>
    <d v="2016-09-29T00:00:00"/>
    <s v="Second Class"/>
    <s v="RH-19510"/>
    <s v="Rick Huthwaite"/>
    <s v="Home Office"/>
    <s v="United States"/>
    <s v="San Francisco"/>
    <s v="California"/>
    <n v="94110"/>
    <x v="1"/>
    <s v="OFF-PA-10002377"/>
    <x v="1"/>
    <s v="Paper"/>
    <s v="Xerox 1916"/>
    <n v="146.82"/>
    <n v="5"/>
    <n v="0.3"/>
    <n v="-8.81"/>
    <n v="3"/>
    <x v="11"/>
    <n v="3"/>
    <x v="11"/>
  </r>
  <r>
    <n v="6961"/>
    <s v="CA-2016-167255"/>
    <d v="2016-09-27T00:00:00"/>
    <d v="2016-09-29T00:00:00"/>
    <s v="Second Class"/>
    <s v="RH-19510"/>
    <s v="Rick Huthwaite"/>
    <s v="Home Office"/>
    <s v="United States"/>
    <s v="San Francisco"/>
    <s v="California"/>
    <n v="94110"/>
    <x v="1"/>
    <s v="OFF-PA-10003441"/>
    <x v="1"/>
    <s v="Paper"/>
    <s v="Xerox 226"/>
    <n v="12.96"/>
    <n v="7"/>
    <n v="0"/>
    <n v="3.11"/>
    <n v="3"/>
    <x v="11"/>
    <n v="3"/>
    <x v="11"/>
  </r>
  <r>
    <n v="6962"/>
    <s v="CA-2018-162096"/>
    <d v="2018-11-10T00:00:00"/>
    <d v="2018-11-10T00:00:00"/>
    <s v="Same Day"/>
    <s v="TB-21190"/>
    <s v="Thomas Brumley"/>
    <s v="Home Office"/>
    <s v="United States"/>
    <s v="Riverside"/>
    <s v="California"/>
    <n v="92503"/>
    <x v="1"/>
    <s v="OFF-AR-10002221"/>
    <x v="1"/>
    <s v="Art"/>
    <s v="12 Colored Short Pencils"/>
    <n v="7.8"/>
    <n v="10"/>
    <n v="0.1"/>
    <n v="2.42"/>
    <n v="1"/>
    <x v="23"/>
    <n v="4"/>
    <x v="23"/>
  </r>
  <r>
    <n v="6963"/>
    <s v="CA-2017-157161"/>
    <d v="2017-07-16T00:00:00"/>
    <d v="2017-07-20T00:00:00"/>
    <s v="Second Class"/>
    <s v="JD-15895"/>
    <s v="Jonathan Doherty"/>
    <s v="Corporate"/>
    <s v="United States"/>
    <s v="Columbia"/>
    <s v="South Carolina"/>
    <n v="29203"/>
    <x v="0"/>
    <s v="OFF-EN-10001509"/>
    <x v="1"/>
    <s v="Envelopes"/>
    <s v="Poly String Tie Envelopes"/>
    <n v="10.199999999999999"/>
    <n v="4"/>
    <n v="0.1"/>
    <n v="3.57"/>
    <n v="6"/>
    <x v="16"/>
    <n v="3"/>
    <x v="16"/>
  </r>
  <r>
    <n v="6964"/>
    <s v="CA-2017-157161"/>
    <d v="2017-07-16T00:00:00"/>
    <d v="2017-07-20T00:00:00"/>
    <s v="Second Class"/>
    <s v="JD-15895"/>
    <s v="Jonathan Doherty"/>
    <s v="Corporate"/>
    <s v="United States"/>
    <s v="Columbia"/>
    <s v="South Carolina"/>
    <n v="29203"/>
    <x v="0"/>
    <s v="OFF-AR-10003338"/>
    <x v="1"/>
    <s v="Art"/>
    <s v="Eberhard Faber 3 1/2&quot; Golf Pencils"/>
    <n v="22.32"/>
    <n v="3"/>
    <n v="0"/>
    <n v="7.14"/>
    <n v="6"/>
    <x v="16"/>
    <n v="3"/>
    <x v="16"/>
  </r>
  <r>
    <n v="6965"/>
    <s v="CA-2017-157161"/>
    <d v="2017-07-16T00:00:00"/>
    <d v="2017-07-20T00:00:00"/>
    <s v="Second Class"/>
    <s v="JD-15895"/>
    <s v="Jonathan Doherty"/>
    <s v="Corporate"/>
    <s v="United States"/>
    <s v="Columbia"/>
    <s v="South Carolina"/>
    <n v="29203"/>
    <x v="0"/>
    <s v="OFF-BI-10004728"/>
    <x v="1"/>
    <s v="Binders"/>
    <s v="Wilson Jones Turn Tabs Binder Tool for Ring Binders"/>
    <n v="24.1"/>
    <n v="10"/>
    <n v="0.1"/>
    <n v="7.71"/>
    <n v="6"/>
    <x v="16"/>
    <n v="3"/>
    <x v="16"/>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n v="75.98"/>
    <n v="6"/>
    <n v="0.3"/>
    <n v="-6.08"/>
    <n v="6"/>
    <x v="16"/>
    <n v="3"/>
    <x v="16"/>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n v="6.46"/>
    <n v="7"/>
    <n v="0.2"/>
    <n v="1.74"/>
    <n v="6"/>
    <x v="16"/>
    <n v="3"/>
    <x v="16"/>
  </r>
  <r>
    <n v="6968"/>
    <s v="CA-2017-157161"/>
    <d v="2017-07-16T00:00:00"/>
    <d v="2017-07-20T00:00:00"/>
    <s v="Second Class"/>
    <s v="JD-15895"/>
    <s v="Jonathan Doherty"/>
    <s v="Corporate"/>
    <s v="United States"/>
    <s v="Columbia"/>
    <s v="South Carolina"/>
    <n v="29203"/>
    <x v="0"/>
    <s v="OFF-PA-10001461"/>
    <x v="1"/>
    <s v="Paper"/>
    <s v="HP Office Paper (20Lb. and 87 Bright)"/>
    <n v="60.12"/>
    <n v="7"/>
    <n v="0"/>
    <n v="17.43"/>
    <n v="6"/>
    <x v="16"/>
    <n v="3"/>
    <x v="16"/>
  </r>
  <r>
    <n v="6969"/>
    <s v="CA-2016-110765"/>
    <d v="2016-10-16T00:00:00"/>
    <d v="2016-10-20T00:00:00"/>
    <s v="Second Class"/>
    <s v="MP-17965"/>
    <s v="Michael Paige"/>
    <s v="Corporate"/>
    <s v="United States"/>
    <s v="New York City"/>
    <s v="New York"/>
    <n v="10011"/>
    <x v="3"/>
    <s v="TEC-PH-10004165"/>
    <x v="2"/>
    <s v="Phones"/>
    <s v="Mitel MiVoice 5330e IP Phone"/>
    <n v="824.97"/>
    <n v="1"/>
    <n v="0"/>
    <n v="230.99"/>
    <n v="1"/>
    <x v="2"/>
    <n v="4"/>
    <x v="2"/>
  </r>
  <r>
    <n v="6970"/>
    <s v="CA-2017-163937"/>
    <d v="2017-01-10T00:00:00"/>
    <d v="2017-01-13T00:00:00"/>
    <s v="Second Class"/>
    <s v="JB-16000"/>
    <s v="Joy Bell-"/>
    <s v="Consumer"/>
    <s v="United States"/>
    <s v="Longview"/>
    <s v="Washington"/>
    <n v="98632"/>
    <x v="1"/>
    <s v="FUR-FU-10000010"/>
    <x v="0"/>
    <s v="Furnishings"/>
    <s v="DAX Value U-Channel Document Frames, Easel Back"/>
    <n v="24.85"/>
    <n v="5"/>
    <n v="0.2"/>
    <n v="6.71"/>
    <n v="1"/>
    <x v="12"/>
    <n v="1"/>
    <x v="12"/>
  </r>
  <r>
    <n v="6971"/>
    <s v="CA-2018-153822"/>
    <d v="2018-09-19T00:00:00"/>
    <d v="2018-09-25T00:00:00"/>
    <s v="Standard Class"/>
    <s v="AB-10105"/>
    <s v="Adrian Barton"/>
    <s v="Consumer"/>
    <s v="United States"/>
    <s v="Phoenix"/>
    <s v="Arizona"/>
    <n v="85023"/>
    <x v="1"/>
    <s v="OFF-ST-10000321"/>
    <x v="1"/>
    <s v="Storage"/>
    <s v="Akro Stacking Bins"/>
    <n v="12.624000000000001"/>
    <n v="5"/>
    <n v="0.1"/>
    <n v="2.02"/>
    <n v="4"/>
    <x v="15"/>
    <n v="3"/>
    <x v="15"/>
  </r>
  <r>
    <n v="6972"/>
    <s v="CA-2018-153822"/>
    <d v="2018-09-19T00:00:00"/>
    <d v="2018-09-25T00:00:00"/>
    <s v="Standard Class"/>
    <s v="AB-10105"/>
    <s v="Adrian Barton"/>
    <s v="Consumer"/>
    <s v="United States"/>
    <s v="Phoenix"/>
    <s v="Arizona"/>
    <n v="85023"/>
    <x v="1"/>
    <s v="TEC-AC-10000109"/>
    <x v="2"/>
    <s v="Accessories"/>
    <s v="Sony Micro Vault Click 16 GB USB 2.0 Flash Drive"/>
    <n v="89.584000000000003"/>
    <n v="7"/>
    <n v="0.2"/>
    <n v="8.06"/>
    <n v="4"/>
    <x v="15"/>
    <n v="3"/>
    <x v="15"/>
  </r>
  <r>
    <n v="6973"/>
    <s v="CA-2018-153822"/>
    <d v="2018-09-19T00:00:00"/>
    <d v="2018-09-25T00:00:00"/>
    <s v="Standard Class"/>
    <s v="AB-10105"/>
    <s v="Adrian Barton"/>
    <s v="Consumer"/>
    <s v="United States"/>
    <s v="Phoenix"/>
    <s v="Arizona"/>
    <n v="85023"/>
    <x v="1"/>
    <s v="TEC-PH-10002415"/>
    <x v="2"/>
    <s v="Phones"/>
    <s v="Polycom VoiceStation 500 ConferenceÂ phone"/>
    <n v="471.92"/>
    <n v="2"/>
    <n v="0.3"/>
    <n v="-33.03"/>
    <n v="4"/>
    <x v="15"/>
    <n v="3"/>
    <x v="15"/>
  </r>
  <r>
    <n v="6974"/>
    <s v="CA-2018-153822"/>
    <d v="2018-09-19T00:00:00"/>
    <d v="2018-09-25T00:00:00"/>
    <s v="Standard Class"/>
    <s v="AB-10105"/>
    <s v="Adrian Barton"/>
    <s v="Consumer"/>
    <s v="United States"/>
    <s v="Phoenix"/>
    <s v="Arizona"/>
    <n v="85023"/>
    <x v="1"/>
    <s v="OFF-BI-10001460"/>
    <x v="1"/>
    <s v="Binders"/>
    <s v="Plastic Binding Combs"/>
    <n v="18.18"/>
    <n v="3"/>
    <n v="0"/>
    <n v="2.36"/>
    <n v="4"/>
    <x v="15"/>
    <n v="3"/>
    <x v="15"/>
  </r>
  <r>
    <n v="6975"/>
    <s v="CA-2018-146185"/>
    <d v="2018-09-15T00:00:00"/>
    <d v="2018-09-19T00:00:00"/>
    <s v="Standard Class"/>
    <s v="CC-12145"/>
    <s v="Charles Crestani"/>
    <s v="Consumer"/>
    <s v="United States"/>
    <s v="Houston"/>
    <s v="Texas"/>
    <n v="77095"/>
    <x v="2"/>
    <s v="OFF-AR-10002987"/>
    <x v="1"/>
    <s v="Art"/>
    <s v="Prismacolor Color Pencil Set"/>
    <n v="31.744"/>
    <n v="4"/>
    <n v="0"/>
    <n v="7.62"/>
    <n v="1"/>
    <x v="15"/>
    <n v="3"/>
    <x v="15"/>
  </r>
  <r>
    <n v="6976"/>
    <s v="CA-2016-112144"/>
    <d v="2016-06-28T00:00:00"/>
    <d v="2016-07-02T00:00:00"/>
    <s v="Standard Class"/>
    <s v="CY-12745"/>
    <s v="Craig Yedwab"/>
    <s v="Corporate"/>
    <s v="United States"/>
    <s v="Gilbert"/>
    <s v="Arizona"/>
    <n v="85234"/>
    <x v="1"/>
    <s v="OFF-LA-10000443"/>
    <x v="1"/>
    <s v="Labels"/>
    <s v="Avery 501"/>
    <n v="5.9039999999999999"/>
    <n v="6"/>
    <n v="0.3"/>
    <n v="-1.42"/>
    <n v="2"/>
    <x v="40"/>
    <n v="2"/>
    <x v="40"/>
  </r>
  <r>
    <n v="6977"/>
    <s v="CA-2016-112144"/>
    <d v="2016-06-28T00:00:00"/>
    <d v="2016-07-02T00:00:00"/>
    <s v="Standard Class"/>
    <s v="CY-12745"/>
    <s v="Craig Yedwab"/>
    <s v="Corporate"/>
    <s v="United States"/>
    <s v="Gilbert"/>
    <s v="Arizona"/>
    <n v="85234"/>
    <x v="1"/>
    <s v="FUR-FU-10004306"/>
    <x v="0"/>
    <s v="Furnishings"/>
    <s v="Electrix Halogen Magnifier Lamp"/>
    <n v="621.76"/>
    <n v="2"/>
    <n v="0"/>
    <n v="211.4"/>
    <n v="2"/>
    <x v="40"/>
    <n v="2"/>
    <x v="40"/>
  </r>
  <r>
    <n v="6978"/>
    <s v="US-2017-119298"/>
    <d v="2017-11-25T00:00:00"/>
    <d v="2017-11-28T00:00:00"/>
    <s v="First Class"/>
    <s v="EP-13915"/>
    <s v="Emily Phan"/>
    <s v="Consumer"/>
    <s v="United States"/>
    <s v="Jonesboro"/>
    <s v="Arkansas"/>
    <n v="72401"/>
    <x v="0"/>
    <s v="TEC-PH-10002564"/>
    <x v="2"/>
    <s v="Phones"/>
    <s v="OtterBox Defender Series Case - Samsung Galaxy S4"/>
    <n v="59.98"/>
    <n v="1"/>
    <n v="0.3"/>
    <n v="-3.6"/>
    <n v="1"/>
    <x v="0"/>
    <n v="4"/>
    <x v="0"/>
  </r>
  <r>
    <n v="6979"/>
    <s v="CA-2018-155159"/>
    <d v="2018-11-25T00:00:00"/>
    <d v="2018-11-29T00:00:00"/>
    <s v="Second Class"/>
    <s v="DL-13315"/>
    <s v="Delfina Latchford"/>
    <s v="Consumer"/>
    <s v="United States"/>
    <s v="Atlanta"/>
    <s v="Georgia"/>
    <n v="30318"/>
    <x v="0"/>
    <s v="OFF-PA-10003724"/>
    <x v="1"/>
    <s v="Paper"/>
    <s v="Wirebound Message Book, 4 per Page"/>
    <n v="48.87"/>
    <n v="8"/>
    <n v="0"/>
    <n v="5.38"/>
    <n v="1"/>
    <x v="23"/>
    <n v="4"/>
    <x v="23"/>
  </r>
  <r>
    <n v="6980"/>
    <s v="CA-2018-149076"/>
    <d v="2018-01-14T00:00:00"/>
    <d v="2018-01-19T00:00:00"/>
    <s v="Standard Class"/>
    <s v="SO-20335"/>
    <s v="Sean O'Donnell"/>
    <s v="Consumer"/>
    <s v="United States"/>
    <s v="Los Angeles"/>
    <s v="California"/>
    <n v="90036"/>
    <x v="1"/>
    <s v="OFF-PA-10000483"/>
    <x v="1"/>
    <s v="Paper"/>
    <s v="Xerox 19"/>
    <n v="154.9"/>
    <n v="9"/>
    <n v="0.2"/>
    <n v="38.729999999999997"/>
    <n v="1"/>
    <x v="44"/>
    <n v="1"/>
    <x v="44"/>
  </r>
  <r>
    <n v="6981"/>
    <s v="CA-2015-146990"/>
    <d v="2015-11-07T00:00:00"/>
    <d v="2015-11-08T00:00:00"/>
    <s v="First Class"/>
    <s v="BP-11095"/>
    <s v="Bart Pistole"/>
    <s v="Corporate"/>
    <s v="United States"/>
    <s v="New York City"/>
    <s v="New York"/>
    <n v="10024"/>
    <x v="3"/>
    <s v="OFF-FA-10000611"/>
    <x v="1"/>
    <s v="Fasteners"/>
    <s v="Binder Clips by OIC"/>
    <n v="5.92"/>
    <n v="3"/>
    <n v="0"/>
    <n v="0.71"/>
    <n v="2"/>
    <x v="7"/>
    <n v="4"/>
    <x v="7"/>
  </r>
  <r>
    <n v="6982"/>
    <s v="CA-2015-146990"/>
    <d v="2015-11-07T00:00:00"/>
    <d v="2015-11-08T00:00:00"/>
    <s v="First Class"/>
    <s v="BP-11095"/>
    <s v="Bart Pistole"/>
    <s v="Corporate"/>
    <s v="United States"/>
    <s v="New York City"/>
    <s v="New York"/>
    <n v="10024"/>
    <x v="3"/>
    <s v="OFF-PA-10000246"/>
    <x v="1"/>
    <s v="Paper"/>
    <s v="Riverleaf Stik-Withit Designer Note Cubes"/>
    <n v="30.18"/>
    <n v="2"/>
    <n v="0.2"/>
    <n v="5.13"/>
    <n v="2"/>
    <x v="7"/>
    <n v="4"/>
    <x v="7"/>
  </r>
  <r>
    <n v="6983"/>
    <s v="CA-2017-116526"/>
    <d v="2017-09-01T00:00:00"/>
    <d v="2017-09-05T00:00:00"/>
    <s v="Standard Class"/>
    <s v="JA-15970"/>
    <s v="Joseph Airdo"/>
    <s v="Consumer"/>
    <s v="United States"/>
    <s v="Detroit"/>
    <s v="Michigan"/>
    <n v="48227"/>
    <x v="2"/>
    <s v="OFF-BI-10004728"/>
    <x v="1"/>
    <s v="Binders"/>
    <s v="Wilson Jones Turn Tabs Binder Tool for Ring Binders"/>
    <n v="24.1"/>
    <n v="8"/>
    <n v="0.1"/>
    <n v="3.13"/>
    <n v="6"/>
    <x v="21"/>
    <n v="3"/>
    <x v="21"/>
  </r>
  <r>
    <n v="6984"/>
    <s v="CA-2017-116526"/>
    <d v="2017-09-01T00:00:00"/>
    <d v="2017-09-05T00:00:00"/>
    <s v="Standard Class"/>
    <s v="JA-15970"/>
    <s v="Joseph Airdo"/>
    <s v="Consumer"/>
    <s v="United States"/>
    <s v="Detroit"/>
    <s v="Michigan"/>
    <n v="48227"/>
    <x v="2"/>
    <s v="TEC-PH-10002365"/>
    <x v="2"/>
    <s v="Phones"/>
    <s v="Belkin Grip Candy Sheer Case / Cover for iPhone 5 and 5S"/>
    <n v="8.7799999999999994"/>
    <n v="10"/>
    <n v="0.3"/>
    <n v="-2.63"/>
    <n v="6"/>
    <x v="21"/>
    <n v="3"/>
    <x v="21"/>
  </r>
  <r>
    <n v="6985"/>
    <s v="CA-2017-116526"/>
    <d v="2017-09-01T00:00:00"/>
    <d v="2017-09-05T00:00:00"/>
    <s v="Standard Class"/>
    <s v="JA-15970"/>
    <s v="Joseph Airdo"/>
    <s v="Consumer"/>
    <s v="United States"/>
    <s v="Detroit"/>
    <s v="Michigan"/>
    <n v="48227"/>
    <x v="2"/>
    <s v="OFF-AP-10002457"/>
    <x v="1"/>
    <s v="Appliances"/>
    <s v="Eureka The Boss Plus 12-Amp Hard Box Upright Vacuum, Red"/>
    <n v="376.74"/>
    <n v="10"/>
    <n v="0"/>
    <n v="60.28"/>
    <n v="6"/>
    <x v="21"/>
    <n v="3"/>
    <x v="21"/>
  </r>
  <r>
    <n v="6986"/>
    <s v="CA-2017-116526"/>
    <d v="2017-09-01T00:00:00"/>
    <d v="2017-09-05T00:00:00"/>
    <s v="Standard Class"/>
    <s v="JA-15970"/>
    <s v="Joseph Airdo"/>
    <s v="Consumer"/>
    <s v="United States"/>
    <s v="Detroit"/>
    <s v="Michigan"/>
    <n v="48227"/>
    <x v="2"/>
    <s v="OFF-BI-10000320"/>
    <x v="1"/>
    <s v="Binders"/>
    <s v="GBC Plastic Binding Combs"/>
    <n v="29.52"/>
    <n v="1"/>
    <n v="0"/>
    <n v="3.25"/>
    <n v="6"/>
    <x v="21"/>
    <n v="3"/>
    <x v="21"/>
  </r>
  <r>
    <n v="6987"/>
    <s v="CA-2017-116526"/>
    <d v="2017-09-01T00:00:00"/>
    <d v="2017-09-05T00:00:00"/>
    <s v="Standard Class"/>
    <s v="JA-15970"/>
    <s v="Joseph Airdo"/>
    <s v="Consumer"/>
    <s v="United States"/>
    <s v="Detroit"/>
    <s v="Michigan"/>
    <n v="48227"/>
    <x v="2"/>
    <s v="OFF-AR-10004999"/>
    <x v="1"/>
    <s v="Art"/>
    <s v="Newell 315"/>
    <n v="11.96"/>
    <n v="8"/>
    <n v="0"/>
    <n v="1.67"/>
    <n v="6"/>
    <x v="21"/>
    <n v="3"/>
    <x v="21"/>
  </r>
  <r>
    <n v="6988"/>
    <s v="CA-2017-116526"/>
    <d v="2017-09-01T00:00:00"/>
    <d v="2017-09-05T00:00:00"/>
    <s v="Standard Class"/>
    <s v="JA-15970"/>
    <s v="Joseph Airdo"/>
    <s v="Consumer"/>
    <s v="United States"/>
    <s v="Detroit"/>
    <s v="Michigan"/>
    <n v="48227"/>
    <x v="2"/>
    <s v="OFF-BI-10001116"/>
    <x v="1"/>
    <s v="Binders"/>
    <s v="Wilson Jones 1&quot; Hanging DublLock Ring Binders"/>
    <n v="26.4"/>
    <n v="2"/>
    <n v="0"/>
    <n v="5.28"/>
    <n v="6"/>
    <x v="21"/>
    <n v="3"/>
    <x v="21"/>
  </r>
  <r>
    <n v="6989"/>
    <s v="CA-2018-158561"/>
    <d v="2018-11-11T00:00:00"/>
    <d v="2018-11-16T00:00:00"/>
    <s v="Second Class"/>
    <s v="BB-11545"/>
    <s v="Brenda Bowman"/>
    <s v="Corporate"/>
    <s v="United States"/>
    <s v="Fort Lauderdale"/>
    <s v="Florida"/>
    <n v="33311"/>
    <x v="0"/>
    <s v="OFF-AP-10002651"/>
    <x v="1"/>
    <s v="Appliances"/>
    <s v="Hoover Upright Vacuum With Dirt Cup"/>
    <n v="1158.1199999999999"/>
    <n v="1"/>
    <n v="0.2"/>
    <n v="266.37"/>
    <n v="1"/>
    <x v="23"/>
    <n v="4"/>
    <x v="23"/>
  </r>
  <r>
    <n v="6990"/>
    <s v="CA-2018-165099"/>
    <d v="2018-12-11T00:00:00"/>
    <d v="2018-12-13T00:00:00"/>
    <s v="First Class"/>
    <s v="DK-13375"/>
    <s v="Dennis Kane"/>
    <s v="Consumer"/>
    <s v="United States"/>
    <s v="Abilene"/>
    <s v="Texas"/>
    <n v="79605"/>
    <x v="2"/>
    <s v="OFF-AP-10001634"/>
    <x v="1"/>
    <s v="Appliances"/>
    <s v="Hoover Commercial Lightweight Upright Vacuum"/>
    <n v="1.3919999999999999"/>
    <n v="5"/>
    <n v="0.1"/>
    <n v="0.25"/>
    <n v="1"/>
    <x v="22"/>
    <n v="4"/>
    <x v="22"/>
  </r>
  <r>
    <n v="6991"/>
    <s v="CA-2016-109386"/>
    <d v="2016-11-08T00:00:00"/>
    <d v="2016-11-13T00:00:00"/>
    <s v="Second Class"/>
    <s v="RH-19600"/>
    <s v="Rob Haberlin"/>
    <s v="Consumer"/>
    <s v="United States"/>
    <s v="Hampton"/>
    <s v="Virginia"/>
    <n v="23666"/>
    <x v="0"/>
    <s v="OFF-AP-10003266"/>
    <x v="1"/>
    <s v="Appliances"/>
    <s v="Holmes Replacement Filter for HEPA Air Cleaner, Large Room"/>
    <n v="44.43"/>
    <n v="7"/>
    <n v="0.1"/>
    <n v="8.44"/>
    <n v="5"/>
    <x v="6"/>
    <n v="4"/>
    <x v="6"/>
  </r>
  <r>
    <n v="6992"/>
    <s v="CA-2016-109386"/>
    <d v="2016-11-08T00:00:00"/>
    <d v="2016-11-13T00:00:00"/>
    <s v="Second Class"/>
    <s v="RH-19600"/>
    <s v="Rob Haberlin"/>
    <s v="Consumer"/>
    <s v="United States"/>
    <s v="Hampton"/>
    <s v="Virginia"/>
    <n v="23666"/>
    <x v="0"/>
    <s v="TEC-PH-10002890"/>
    <x v="2"/>
    <s v="Phones"/>
    <s v="AT&amp;T 17929 Lendline Telephone"/>
    <n v="226.2"/>
    <n v="8"/>
    <n v="0.1"/>
    <n v="56.55"/>
    <n v="5"/>
    <x v="6"/>
    <n v="4"/>
    <x v="6"/>
  </r>
  <r>
    <n v="6993"/>
    <s v="CA-2016-109386"/>
    <d v="2016-11-08T00:00:00"/>
    <d v="2016-11-13T00:00:00"/>
    <s v="Second Class"/>
    <s v="RH-19600"/>
    <s v="Rob Haberlin"/>
    <s v="Consumer"/>
    <s v="United States"/>
    <s v="Hampton"/>
    <s v="Virginia"/>
    <n v="23666"/>
    <x v="0"/>
    <s v="FUR-FU-10000308"/>
    <x v="0"/>
    <s v="Furnishings"/>
    <s v="Deflect-o Glass Clear Studded Chair Mats"/>
    <n v="186.54"/>
    <n v="2"/>
    <n v="0.1"/>
    <n v="22.38"/>
    <n v="5"/>
    <x v="6"/>
    <n v="4"/>
    <x v="6"/>
  </r>
  <r>
    <n v="6994"/>
    <s v="CA-2016-109386"/>
    <d v="2016-11-08T00:00:00"/>
    <d v="2016-11-13T00:00:00"/>
    <s v="Second Class"/>
    <s v="RH-19600"/>
    <s v="Rob Haberlin"/>
    <s v="Consumer"/>
    <s v="United States"/>
    <s v="Hampton"/>
    <s v="Virginia"/>
    <n v="23666"/>
    <x v="0"/>
    <s v="OFF-AR-10000380"/>
    <x v="1"/>
    <s v="Art"/>
    <s v="Hunt PowerHouse Electric Pencil Sharpener, Blue"/>
    <n v="265.86"/>
    <n v="8"/>
    <n v="0"/>
    <n v="29.24"/>
    <n v="5"/>
    <x v="6"/>
    <n v="4"/>
    <x v="6"/>
  </r>
  <r>
    <n v="6995"/>
    <s v="CA-2016-109386"/>
    <d v="2016-11-08T00:00:00"/>
    <d v="2016-11-13T00:00:00"/>
    <s v="Second Class"/>
    <s v="RH-19600"/>
    <s v="Rob Haberlin"/>
    <s v="Consumer"/>
    <s v="United States"/>
    <s v="Hampton"/>
    <s v="Virginia"/>
    <n v="23666"/>
    <x v="0"/>
    <s v="OFF-AR-10000122"/>
    <x v="1"/>
    <s v="Art"/>
    <s v="Newell 314"/>
    <n v="27.9"/>
    <n v="5"/>
    <n v="0.3"/>
    <n v="-4.46"/>
    <n v="5"/>
    <x v="6"/>
    <n v="4"/>
    <x v="6"/>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n v="31.08"/>
    <n v="4"/>
    <n v="0.1"/>
    <n v="3.11"/>
    <n v="1"/>
    <x v="6"/>
    <n v="4"/>
    <x v="6"/>
  </r>
  <r>
    <n v="6997"/>
    <s v="CA-2018-117443"/>
    <d v="2018-12-23T00:00:00"/>
    <d v="2018-12-25T00:00:00"/>
    <s v="Second Class"/>
    <s v="JB-15400"/>
    <s v="Jennifer Braxton"/>
    <s v="Corporate"/>
    <s v="United States"/>
    <s v="Rockford"/>
    <s v="Illinois"/>
    <n v="61107"/>
    <x v="2"/>
    <s v="OFF-BI-10004002"/>
    <x v="1"/>
    <s v="Binders"/>
    <s v="Wilson Jones International Size A4 Ring Binders"/>
    <n v="13.84"/>
    <n v="8"/>
    <n v="0.1"/>
    <n v="0.97"/>
    <n v="2"/>
    <x v="22"/>
    <n v="4"/>
    <x v="22"/>
  </r>
  <r>
    <n v="6998"/>
    <s v="CA-2018-117443"/>
    <d v="2018-12-23T00:00:00"/>
    <d v="2018-12-25T00:00:00"/>
    <s v="Second Class"/>
    <s v="JB-15400"/>
    <s v="Jennifer Braxton"/>
    <s v="Corporate"/>
    <s v="United States"/>
    <s v="Rockford"/>
    <s v="Illinois"/>
    <n v="61107"/>
    <x v="2"/>
    <s v="OFF-PA-10004475"/>
    <x v="1"/>
    <s v="Paper"/>
    <s v="Xerox 1940"/>
    <n v="175.87200000000001"/>
    <n v="1"/>
    <n v="0.1"/>
    <n v="42.21"/>
    <n v="2"/>
    <x v="22"/>
    <n v="4"/>
    <x v="22"/>
  </r>
  <r>
    <n v="6999"/>
    <s v="US-2017-134369"/>
    <d v="2017-09-16T00:00:00"/>
    <d v="2017-09-22T00:00:00"/>
    <s v="Standard Class"/>
    <s v="BC-11125"/>
    <s v="Becky Castell"/>
    <s v="Home Office"/>
    <s v="United States"/>
    <s v="Laguna Niguel"/>
    <s v="California"/>
    <n v="92677"/>
    <x v="1"/>
    <s v="OFF-PA-10002195"/>
    <x v="1"/>
    <s v="Paper"/>
    <s v="Xerox 1966"/>
    <n v="12.96"/>
    <n v="5"/>
    <n v="0.3"/>
    <n v="-3.11"/>
    <n v="1"/>
    <x v="21"/>
    <n v="3"/>
    <x v="21"/>
  </r>
  <r>
    <n v="7000"/>
    <s v="CA-2018-123687"/>
    <d v="2018-05-26T00:00:00"/>
    <d v="2018-05-29T00:00:00"/>
    <s v="First Class"/>
    <s v="KC-16675"/>
    <s v="Kimberly Carter"/>
    <s v="Corporate"/>
    <s v="United States"/>
    <s v="Louisville"/>
    <s v="Kentucky"/>
    <n v="40214"/>
    <x v="0"/>
    <s v="OFF-AP-10002670"/>
    <x v="1"/>
    <s v="Appliances"/>
    <s v="Belkin 8-Outlet Premiere SurgeMaster II Surge Protectors"/>
    <n v="208.44"/>
    <n v="10"/>
    <n v="0.1"/>
    <n v="22.93"/>
    <n v="2"/>
    <x v="24"/>
    <n v="2"/>
    <x v="24"/>
  </r>
  <r>
    <n v="7001"/>
    <s v="CA-2018-123687"/>
    <d v="2018-05-26T00:00:00"/>
    <d v="2018-05-29T00:00:00"/>
    <s v="First Class"/>
    <s v="KC-16675"/>
    <s v="Kimberly Carter"/>
    <s v="Corporate"/>
    <s v="United States"/>
    <s v="Louisville"/>
    <s v="Kentucky"/>
    <n v="40214"/>
    <x v="0"/>
    <s v="OFF-SU-10004498"/>
    <x v="1"/>
    <s v="Supplies"/>
    <s v="Martin-Yale Premier Letter Opener"/>
    <n v="25.76"/>
    <n v="10"/>
    <n v="0.2"/>
    <n v="4.12"/>
    <n v="2"/>
    <x v="24"/>
    <n v="2"/>
    <x v="24"/>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n v="366.74400000000003"/>
    <n v="10"/>
    <n v="0.1"/>
    <n v="58.68"/>
    <n v="1"/>
    <x v="29"/>
    <n v="1"/>
    <x v="29"/>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n v="289.24"/>
    <n v="2"/>
    <n v="0.2"/>
    <n v="37.6"/>
    <n v="2"/>
    <x v="9"/>
    <n v="3"/>
    <x v="9"/>
  </r>
  <r>
    <n v="7004"/>
    <s v="CA-2015-133158"/>
    <d v="2015-08-19T00:00:00"/>
    <d v="2015-08-21T00:00:00"/>
    <s v="Second Class"/>
    <s v="DW-13195"/>
    <s v="David Wiener"/>
    <s v="Corporate"/>
    <s v="United States"/>
    <s v="Los Angeles"/>
    <s v="California"/>
    <n v="90045"/>
    <x v="1"/>
    <s v="OFF-BI-10000632"/>
    <x v="1"/>
    <s v="Binders"/>
    <s v="Satellite Sectional Post Binders"/>
    <n v="69.456000000000003"/>
    <n v="4"/>
    <n v="0"/>
    <n v="20.14"/>
    <n v="2"/>
    <x v="9"/>
    <n v="3"/>
    <x v="9"/>
  </r>
  <r>
    <n v="7005"/>
    <s v="CA-2015-126333"/>
    <d v="2015-12-23T00:00:00"/>
    <d v="2015-12-28T00:00:00"/>
    <s v="Standard Class"/>
    <s v="ME-18010"/>
    <s v="Michelle Ellison"/>
    <s v="Corporate"/>
    <s v="United States"/>
    <s v="Port Arthur"/>
    <s v="Texas"/>
    <n v="77642"/>
    <x v="2"/>
    <s v="OFF-PA-10000223"/>
    <x v="1"/>
    <s v="Paper"/>
    <s v="Xerox 2000"/>
    <n v="5.1840000000000002"/>
    <n v="1"/>
    <n v="0.2"/>
    <n v="0.62"/>
    <n v="1"/>
    <x v="20"/>
    <n v="4"/>
    <x v="20"/>
  </r>
  <r>
    <n v="7006"/>
    <s v="CA-2016-141740"/>
    <d v="2016-11-01T00:00:00"/>
    <d v="2016-11-05T00:00:00"/>
    <s v="Standard Class"/>
    <s v="JF-15490"/>
    <s v="Jeremy Farry"/>
    <s v="Consumer"/>
    <s v="United States"/>
    <s v="New York City"/>
    <s v="New York"/>
    <n v="10009"/>
    <x v="3"/>
    <s v="FUR-CH-10001545"/>
    <x v="0"/>
    <s v="Chairs"/>
    <s v="Hon Comfortask Task/Swivel Chairs"/>
    <n v="205.16399999999999"/>
    <n v="7"/>
    <n v="0"/>
    <n v="57.45"/>
    <n v="1"/>
    <x v="6"/>
    <n v="4"/>
    <x v="6"/>
  </r>
  <r>
    <n v="7007"/>
    <s v="CA-2015-119466"/>
    <d v="2015-12-15T00:00:00"/>
    <d v="2015-12-21T00:00:00"/>
    <s v="Standard Class"/>
    <s v="SP-20860"/>
    <s v="Sung Pak"/>
    <s v="Corporate"/>
    <s v="United States"/>
    <s v="Chicago"/>
    <s v="Illinois"/>
    <n v="60623"/>
    <x v="2"/>
    <s v="FUR-FU-10001546"/>
    <x v="0"/>
    <s v="Furnishings"/>
    <s v="Dana Swing-Arm Lamps"/>
    <n v="8.5440000000000005"/>
    <n v="8"/>
    <n v="0.1"/>
    <n v="1.62"/>
    <n v="1"/>
    <x v="20"/>
    <n v="4"/>
    <x v="20"/>
  </r>
  <r>
    <n v="7008"/>
    <s v="CA-2016-154823"/>
    <d v="2016-08-21T00:00:00"/>
    <d v="2016-08-25T00:00:00"/>
    <s v="Standard Class"/>
    <s v="KN-16390"/>
    <s v="Katherine Nockton"/>
    <s v="Corporate"/>
    <s v="United States"/>
    <s v="Springfield"/>
    <s v="Ohio"/>
    <n v="45503"/>
    <x v="3"/>
    <s v="OFF-BI-10001098"/>
    <x v="1"/>
    <s v="Binders"/>
    <s v="Acco D-Ring Binder w/DublLock"/>
    <n v="12.827999999999999"/>
    <n v="5"/>
    <n v="0"/>
    <n v="2.57"/>
    <n v="3"/>
    <x v="37"/>
    <n v="3"/>
    <x v="37"/>
  </r>
  <r>
    <n v="7009"/>
    <s v="CA-2016-154823"/>
    <d v="2016-08-21T00:00:00"/>
    <d v="2016-08-25T00:00:00"/>
    <s v="Standard Class"/>
    <s v="KN-16390"/>
    <s v="Katherine Nockton"/>
    <s v="Corporate"/>
    <s v="United States"/>
    <s v="Springfield"/>
    <s v="Ohio"/>
    <n v="45503"/>
    <x v="3"/>
    <s v="FUR-CH-10003379"/>
    <x v="0"/>
    <s v="Chairs"/>
    <s v="Global Commerce Series High-Back Swivel/Tilt Chairs"/>
    <n v="598.45799999999997"/>
    <n v="6"/>
    <n v="0.1"/>
    <n v="95.75"/>
    <n v="3"/>
    <x v="37"/>
    <n v="3"/>
    <x v="37"/>
  </r>
  <r>
    <n v="7010"/>
    <s v="CA-2016-154823"/>
    <d v="2016-08-21T00:00:00"/>
    <d v="2016-08-25T00:00:00"/>
    <s v="Standard Class"/>
    <s v="KN-16390"/>
    <s v="Katherine Nockton"/>
    <s v="Corporate"/>
    <s v="United States"/>
    <s v="Springfield"/>
    <s v="Ohio"/>
    <n v="45503"/>
    <x v="3"/>
    <s v="FUR-FU-10000193"/>
    <x v="0"/>
    <s v="Furnishings"/>
    <s v="Tenex Chairmats For Use with Hard Floors"/>
    <n v="25.984000000000002"/>
    <n v="9"/>
    <n v="0"/>
    <n v="8.31"/>
    <n v="3"/>
    <x v="37"/>
    <n v="3"/>
    <x v="37"/>
  </r>
  <r>
    <n v="7011"/>
    <s v="US-2015-135881"/>
    <d v="2015-05-23T00:00:00"/>
    <d v="2015-05-27T00:00:00"/>
    <s v="Standard Class"/>
    <s v="GT-14710"/>
    <s v="Greg Tran"/>
    <s v="Consumer"/>
    <s v="United States"/>
    <s v="New York City"/>
    <s v="New York"/>
    <n v="10035"/>
    <x v="3"/>
    <s v="OFF-BI-10000829"/>
    <x v="1"/>
    <s v="Binders"/>
    <s v="Avery Non-Stick Binders"/>
    <n v="17.96"/>
    <n v="2"/>
    <n v="0"/>
    <n v="2.87"/>
    <n v="3"/>
    <x v="8"/>
    <n v="2"/>
    <x v="8"/>
  </r>
  <r>
    <n v="7012"/>
    <s v="US-2015-135881"/>
    <d v="2015-05-23T00:00:00"/>
    <d v="2015-05-27T00:00:00"/>
    <s v="Standard Class"/>
    <s v="GT-14710"/>
    <s v="Greg Tran"/>
    <s v="Consumer"/>
    <s v="United States"/>
    <s v="New York City"/>
    <s v="New York"/>
    <n v="10035"/>
    <x v="3"/>
    <s v="OFF-SU-10003002"/>
    <x v="1"/>
    <s v="Supplies"/>
    <s v="Letter Slitter"/>
    <n v="5.04"/>
    <n v="6"/>
    <n v="0.1"/>
    <n v="1.66"/>
    <n v="3"/>
    <x v="8"/>
    <n v="2"/>
    <x v="8"/>
  </r>
  <r>
    <n v="7013"/>
    <s v="US-2015-135881"/>
    <d v="2015-05-23T00:00:00"/>
    <d v="2015-05-27T00:00:00"/>
    <s v="Standard Class"/>
    <s v="GT-14710"/>
    <s v="Greg Tran"/>
    <s v="Consumer"/>
    <s v="United States"/>
    <s v="New York City"/>
    <s v="New York"/>
    <n v="10035"/>
    <x v="3"/>
    <s v="OFF-AP-10002118"/>
    <x v="1"/>
    <s v="Appliances"/>
    <s v="1.7 Cubic Foot Compact &quot;Cube&quot; Office Refrigerators"/>
    <n v="208.16"/>
    <n v="10"/>
    <n v="0"/>
    <n v="52.04"/>
    <n v="3"/>
    <x v="8"/>
    <n v="2"/>
    <x v="8"/>
  </r>
  <r>
    <n v="7014"/>
    <s v="CA-2018-141201"/>
    <d v="2018-12-09T00:00:00"/>
    <d v="2018-12-11T00:00:00"/>
    <s v="Second Class"/>
    <s v="DB-12910"/>
    <s v="Daniel Byrd"/>
    <s v="Home Office"/>
    <s v="United States"/>
    <s v="Salinas"/>
    <s v="California"/>
    <n v="93905"/>
    <x v="1"/>
    <s v="FUR-BO-10001519"/>
    <x v="0"/>
    <s v="Bookcases"/>
    <s v="O'Sullivan 3-Shelf Heavy-Duty Bookcases"/>
    <n v="148.25700000000001"/>
    <n v="4"/>
    <n v="0"/>
    <n v="45.96"/>
    <n v="1"/>
    <x v="22"/>
    <n v="4"/>
    <x v="22"/>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n v="146.76"/>
    <n v="3"/>
    <n v="0.2"/>
    <n v="24.95"/>
    <n v="4"/>
    <x v="34"/>
    <n v="1"/>
    <x v="34"/>
  </r>
  <r>
    <n v="7016"/>
    <s v="CA-2015-114790"/>
    <d v="2015-03-11T00:00:00"/>
    <d v="2015-03-13T00:00:00"/>
    <s v="Second Class"/>
    <s v="FM-14215"/>
    <s v="Filia McAdams"/>
    <s v="Corporate"/>
    <s v="United States"/>
    <s v="Richmond"/>
    <s v="Kentucky"/>
    <n v="40475"/>
    <x v="0"/>
    <s v="TEC-AC-10000710"/>
    <x v="2"/>
    <s v="Accessories"/>
    <s v="Maxell DVD-RAM Discs"/>
    <n v="32.96"/>
    <n v="10"/>
    <n v="0.1"/>
    <n v="7.58"/>
    <n v="4"/>
    <x v="34"/>
    <n v="1"/>
    <x v="34"/>
  </r>
  <r>
    <n v="7017"/>
    <s v="CA-2015-114790"/>
    <d v="2015-03-11T00:00:00"/>
    <d v="2015-03-13T00:00:00"/>
    <s v="Second Class"/>
    <s v="FM-14215"/>
    <s v="Filia McAdams"/>
    <s v="Corporate"/>
    <s v="United States"/>
    <s v="Richmond"/>
    <s v="Kentucky"/>
    <n v="40475"/>
    <x v="0"/>
    <s v="TEC-PH-10000984"/>
    <x v="2"/>
    <s v="Phones"/>
    <s v="Panasonic KX-TG9471B"/>
    <n v="587.97"/>
    <n v="5"/>
    <n v="0.3"/>
    <n v="-129.35"/>
    <n v="4"/>
    <x v="34"/>
    <n v="1"/>
    <x v="34"/>
  </r>
  <r>
    <n v="7018"/>
    <s v="CA-2015-114790"/>
    <d v="2015-03-11T00:00:00"/>
    <d v="2015-03-13T00:00:00"/>
    <s v="Second Class"/>
    <s v="FM-14215"/>
    <s v="Filia McAdams"/>
    <s v="Corporate"/>
    <s v="United States"/>
    <s v="Richmond"/>
    <s v="Kentucky"/>
    <n v="40475"/>
    <x v="0"/>
    <s v="OFF-PA-10000213"/>
    <x v="1"/>
    <s v="Paper"/>
    <s v="Xerox 198"/>
    <n v="14.94"/>
    <n v="10"/>
    <n v="0.2"/>
    <n v="1.34"/>
    <n v="4"/>
    <x v="34"/>
    <n v="1"/>
    <x v="34"/>
  </r>
  <r>
    <n v="7019"/>
    <s v="US-2017-154256"/>
    <d v="2017-06-23T00:00:00"/>
    <d v="2017-06-27T00:00:00"/>
    <s v="Second Class"/>
    <s v="SM-20005"/>
    <s v="Sally Matthias"/>
    <s v="Consumer"/>
    <s v="United States"/>
    <s v="New York City"/>
    <s v="New York"/>
    <n v="10035"/>
    <x v="3"/>
    <s v="OFF-LA-10003720"/>
    <x v="1"/>
    <s v="Labels"/>
    <s v="Avery 487"/>
    <n v="25.83"/>
    <n v="8"/>
    <n v="0.2"/>
    <n v="2.84"/>
    <n v="1"/>
    <x v="1"/>
    <n v="2"/>
    <x v="1"/>
  </r>
  <r>
    <n v="7020"/>
    <s v="CA-2015-124737"/>
    <d v="2015-08-23T00:00:00"/>
    <d v="2015-08-27T00:00:00"/>
    <s v="Standard Class"/>
    <s v="AP-10915"/>
    <s v="Arthur Prichep"/>
    <s v="Consumer"/>
    <s v="United States"/>
    <s v="Denver"/>
    <s v="Colorado"/>
    <n v="80219"/>
    <x v="1"/>
    <s v="OFF-PA-10001837"/>
    <x v="1"/>
    <s v="Paper"/>
    <s v="Xerox 1976"/>
    <n v="15.552"/>
    <n v="8"/>
    <n v="0.2"/>
    <n v="3.73"/>
    <n v="6"/>
    <x v="9"/>
    <n v="3"/>
    <x v="9"/>
  </r>
  <r>
    <n v="7021"/>
    <s v="CA-2015-124737"/>
    <d v="2015-08-23T00:00:00"/>
    <d v="2015-08-27T00:00:00"/>
    <s v="Standard Class"/>
    <s v="AP-10915"/>
    <s v="Arthur Prichep"/>
    <s v="Consumer"/>
    <s v="United States"/>
    <s v="Denver"/>
    <s v="Colorado"/>
    <n v="80219"/>
    <x v="1"/>
    <s v="OFF-SU-10004661"/>
    <x v="1"/>
    <s v="Supplies"/>
    <s v="Acme Titanium Bonded Scissors"/>
    <n v="6.8"/>
    <n v="1"/>
    <n v="0"/>
    <n v="2.31"/>
    <n v="6"/>
    <x v="9"/>
    <n v="3"/>
    <x v="9"/>
  </r>
  <r>
    <n v="7022"/>
    <s v="CA-2015-124737"/>
    <d v="2015-08-23T00:00:00"/>
    <d v="2015-08-27T00:00:00"/>
    <s v="Standard Class"/>
    <s v="AP-10915"/>
    <s v="Arthur Prichep"/>
    <s v="Consumer"/>
    <s v="United States"/>
    <s v="Denver"/>
    <s v="Colorado"/>
    <n v="80219"/>
    <x v="1"/>
    <s v="FUR-FU-10003274"/>
    <x v="0"/>
    <s v="Furnishings"/>
    <s v="Regeneration Desk Collection"/>
    <n v="4.2240000000000002"/>
    <n v="2"/>
    <n v="0"/>
    <n v="0.34"/>
    <n v="6"/>
    <x v="9"/>
    <n v="3"/>
    <x v="9"/>
  </r>
  <r>
    <n v="7023"/>
    <s v="CA-2015-124737"/>
    <d v="2015-08-23T00:00:00"/>
    <d v="2015-08-27T00:00:00"/>
    <s v="Standard Class"/>
    <s v="AP-10915"/>
    <s v="Arthur Prichep"/>
    <s v="Consumer"/>
    <s v="United States"/>
    <s v="Denver"/>
    <s v="Colorado"/>
    <n v="80219"/>
    <x v="1"/>
    <s v="TEC-PH-10000149"/>
    <x v="2"/>
    <s v="Phones"/>
    <s v="Cisco SPA525G2 IP Phone - Wireless"/>
    <n v="143.63999999999999"/>
    <n v="2"/>
    <n v="0"/>
    <n v="20.11"/>
    <n v="6"/>
    <x v="9"/>
    <n v="3"/>
    <x v="9"/>
  </r>
  <r>
    <n v="7024"/>
    <s v="CA-2015-124737"/>
    <d v="2015-08-23T00:00:00"/>
    <d v="2015-08-27T00:00:00"/>
    <s v="Standard Class"/>
    <s v="AP-10915"/>
    <s v="Arthur Prichep"/>
    <s v="Consumer"/>
    <s v="United States"/>
    <s v="Denver"/>
    <s v="Colorado"/>
    <n v="80219"/>
    <x v="1"/>
    <s v="OFF-PA-10000019"/>
    <x v="1"/>
    <s v="Paper"/>
    <s v="Xerox 1931"/>
    <n v="31.103999999999999"/>
    <n v="1"/>
    <n v="0"/>
    <n v="3.42"/>
    <n v="6"/>
    <x v="9"/>
    <n v="3"/>
    <x v="9"/>
  </r>
  <r>
    <n v="7025"/>
    <s v="CA-2015-124737"/>
    <d v="2015-08-23T00:00:00"/>
    <d v="2015-08-27T00:00:00"/>
    <s v="Standard Class"/>
    <s v="AP-10915"/>
    <s v="Arthur Prichep"/>
    <s v="Consumer"/>
    <s v="United States"/>
    <s v="Denver"/>
    <s v="Colorado"/>
    <n v="80219"/>
    <x v="1"/>
    <s v="OFF-PA-10001125"/>
    <x v="1"/>
    <s v="Paper"/>
    <s v="Xerox 1988"/>
    <n v="223.05600000000001"/>
    <n v="7"/>
    <n v="0.2"/>
    <n v="73.61"/>
    <n v="6"/>
    <x v="9"/>
    <n v="3"/>
    <x v="9"/>
  </r>
  <r>
    <n v="7026"/>
    <s v="US-2018-101840"/>
    <d v="2018-02-06T00:00:00"/>
    <d v="2018-02-12T00:00:00"/>
    <s v="Standard Class"/>
    <s v="SP-20545"/>
    <s v="Sibella Parks"/>
    <s v="Corporate"/>
    <s v="United States"/>
    <s v="New York City"/>
    <s v="New York"/>
    <n v="10024"/>
    <x v="3"/>
    <s v="TEC-PH-10002538"/>
    <x v="2"/>
    <s v="Phones"/>
    <s v="Grandstream GXP1160 VoIP phone"/>
    <n v="227.46"/>
    <n v="2"/>
    <n v="0.1"/>
    <n v="36.39"/>
    <n v="2"/>
    <x v="31"/>
    <n v="1"/>
    <x v="31"/>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n v="46.24"/>
    <n v="2"/>
    <n v="0.2"/>
    <n v="3.7"/>
    <n v="2"/>
    <x v="31"/>
    <n v="1"/>
    <x v="31"/>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n v="5.22"/>
    <n v="9"/>
    <n v="0.1"/>
    <n v="1.31"/>
    <n v="1"/>
    <x v="44"/>
    <n v="1"/>
    <x v="44"/>
  </r>
  <r>
    <n v="7029"/>
    <s v="US-2017-157840"/>
    <d v="2017-12-20T00:00:00"/>
    <d v="2017-12-23T00:00:00"/>
    <s v="Second Class"/>
    <s v="MC-17575"/>
    <s v="Matt Collins"/>
    <s v="Consumer"/>
    <s v="United States"/>
    <s v="Fremont"/>
    <s v="Nebraska"/>
    <n v="68025"/>
    <x v="2"/>
    <s v="OFF-PA-10003673"/>
    <x v="1"/>
    <s v="Paper"/>
    <s v="Strathmore Photo Mount Cards"/>
    <n v="33.9"/>
    <n v="6"/>
    <n v="0.2"/>
    <n v="10.85"/>
    <n v="1"/>
    <x v="5"/>
    <n v="4"/>
    <x v="5"/>
  </r>
  <r>
    <n v="7030"/>
    <s v="CA-2017-145548"/>
    <d v="2017-11-11T00:00:00"/>
    <d v="2017-11-16T00:00:00"/>
    <s v="Standard Class"/>
    <s v="EB-13750"/>
    <s v="Edward Becker"/>
    <s v="Corporate"/>
    <s v="United States"/>
    <s v="New York City"/>
    <s v="New York"/>
    <n v="10011"/>
    <x v="3"/>
    <s v="OFF-ST-10002562"/>
    <x v="1"/>
    <s v="Storage"/>
    <s v="Staple magnet"/>
    <n v="28.14"/>
    <n v="10"/>
    <n v="0"/>
    <n v="3.1"/>
    <n v="6"/>
    <x v="0"/>
    <n v="4"/>
    <x v="0"/>
  </r>
  <r>
    <n v="7031"/>
    <s v="CA-2017-145548"/>
    <d v="2017-11-11T00:00:00"/>
    <d v="2017-11-16T00:00:00"/>
    <s v="Standard Class"/>
    <s v="EB-13750"/>
    <s v="Edward Becker"/>
    <s v="Corporate"/>
    <s v="United States"/>
    <s v="New York City"/>
    <s v="New York"/>
    <n v="10011"/>
    <x v="3"/>
    <s v="TEC-AC-10002305"/>
    <x v="2"/>
    <s v="Accessories"/>
    <s v="KeyTronicÂ E03601U1 -Â KeyboardÂ - Beige"/>
    <n v="36"/>
    <n v="4"/>
    <n v="0"/>
    <n v="10.8"/>
    <n v="6"/>
    <x v="0"/>
    <n v="4"/>
    <x v="0"/>
  </r>
  <r>
    <n v="7032"/>
    <s v="CA-2017-145548"/>
    <d v="2017-11-11T00:00:00"/>
    <d v="2017-11-16T00:00:00"/>
    <s v="Standard Class"/>
    <s v="EB-13750"/>
    <s v="Edward Becker"/>
    <s v="Corporate"/>
    <s v="United States"/>
    <s v="New York City"/>
    <s v="New York"/>
    <n v="10011"/>
    <x v="3"/>
    <s v="OFF-AR-10003373"/>
    <x v="1"/>
    <s v="Art"/>
    <s v="Boston School Pro Electric Pencil Sharpener, 1670"/>
    <n v="92.94"/>
    <n v="6"/>
    <n v="0.1"/>
    <n v="26.02"/>
    <n v="6"/>
    <x v="0"/>
    <n v="4"/>
    <x v="0"/>
  </r>
  <r>
    <n v="7033"/>
    <s v="CA-2017-145548"/>
    <d v="2017-11-11T00:00:00"/>
    <d v="2017-11-16T00:00:00"/>
    <s v="Standard Class"/>
    <s v="EB-13750"/>
    <s v="Edward Becker"/>
    <s v="Corporate"/>
    <s v="United States"/>
    <s v="New York City"/>
    <s v="New York"/>
    <n v="10011"/>
    <x v="3"/>
    <s v="FUR-CH-10003774"/>
    <x v="0"/>
    <s v="Chairs"/>
    <s v="Global Wood Trimmed Manager's Task Chair, Khaki"/>
    <n v="245.64599999999999"/>
    <n v="8"/>
    <n v="0"/>
    <n v="29.48"/>
    <n v="6"/>
    <x v="0"/>
    <n v="4"/>
    <x v="0"/>
  </r>
  <r>
    <n v="7034"/>
    <s v="CA-2017-145548"/>
    <d v="2017-11-11T00:00:00"/>
    <d v="2017-11-16T00:00:00"/>
    <s v="Standard Class"/>
    <s v="EB-13750"/>
    <s v="Edward Becker"/>
    <s v="Corporate"/>
    <s v="United States"/>
    <s v="New York City"/>
    <s v="New York"/>
    <n v="10011"/>
    <x v="3"/>
    <s v="OFF-BI-10001510"/>
    <x v="1"/>
    <s v="Binders"/>
    <s v="Deluxe Heavy-Duty Vinyl Round Ring Binder"/>
    <n v="55.008000000000003"/>
    <n v="2"/>
    <n v="0"/>
    <n v="3.85"/>
    <n v="6"/>
    <x v="0"/>
    <n v="4"/>
    <x v="0"/>
  </r>
  <r>
    <n v="7035"/>
    <s v="CA-2017-145548"/>
    <d v="2017-11-11T00:00:00"/>
    <d v="2017-11-16T00:00:00"/>
    <s v="Standard Class"/>
    <s v="EB-13750"/>
    <s v="Edward Becker"/>
    <s v="Corporate"/>
    <s v="United States"/>
    <s v="New York City"/>
    <s v="New York"/>
    <n v="10011"/>
    <x v="3"/>
    <s v="OFF-BI-10004236"/>
    <x v="1"/>
    <s v="Binders"/>
    <s v="XtraLife ClearVue Slant-D Ring Binder, White, 3&quot;"/>
    <n v="35.231999999999999"/>
    <n v="3"/>
    <n v="0.2"/>
    <n v="4.58"/>
    <n v="6"/>
    <x v="0"/>
    <n v="4"/>
    <x v="0"/>
  </r>
  <r>
    <n v="7036"/>
    <s v="CA-2018-119494"/>
    <d v="2018-11-09T00:00:00"/>
    <d v="2018-11-13T00:00:00"/>
    <s v="Standard Class"/>
    <s v="JE-15610"/>
    <s v="Jim Epp"/>
    <s v="Corporate"/>
    <s v="United States"/>
    <s v="San Diego"/>
    <s v="California"/>
    <n v="92105"/>
    <x v="1"/>
    <s v="FUR-CH-10004675"/>
    <x v="0"/>
    <s v="Chairs"/>
    <s v="Lifetime Advantage Folding Chairs, 4/Carton"/>
    <n v="523.39200000000005"/>
    <n v="7"/>
    <n v="0.3"/>
    <n v="-57.57"/>
    <n v="1"/>
    <x v="23"/>
    <n v="4"/>
    <x v="23"/>
  </r>
  <r>
    <n v="7037"/>
    <s v="CA-2015-124618"/>
    <d v="2015-05-02T00:00:00"/>
    <d v="2015-05-04T00:00:00"/>
    <s v="Second Class"/>
    <s v="CS-11860"/>
    <s v="Cari Schnelling"/>
    <s v="Consumer"/>
    <s v="United States"/>
    <s v="Lakeland"/>
    <s v="Florida"/>
    <n v="33801"/>
    <x v="0"/>
    <s v="TEC-CO-10004202"/>
    <x v="2"/>
    <s v="Copiers"/>
    <s v="Brother DCP1000 Digital 3 in 1 Multifunction Machine"/>
    <n v="479.98399999999998"/>
    <n v="4"/>
    <n v="0.2"/>
    <n v="153.59"/>
    <n v="1"/>
    <x v="8"/>
    <n v="2"/>
    <x v="8"/>
  </r>
  <r>
    <n v="7038"/>
    <s v="CA-2018-161970"/>
    <d v="2018-09-22T00:00:00"/>
    <d v="2018-09-27T00:00:00"/>
    <s v="Standard Class"/>
    <s v="PB-19105"/>
    <s v="Peter BÃ¼hler"/>
    <s v="Consumer"/>
    <s v="United States"/>
    <s v="Smyrna"/>
    <s v="Georgia"/>
    <n v="30080"/>
    <x v="0"/>
    <s v="OFF-PA-10004255"/>
    <x v="1"/>
    <s v="Paper"/>
    <s v="Xerox 219"/>
    <n v="12.96"/>
    <n v="2"/>
    <n v="0.1"/>
    <n v="1.17"/>
    <n v="2"/>
    <x v="15"/>
    <n v="3"/>
    <x v="15"/>
  </r>
  <r>
    <n v="7039"/>
    <s v="CA-2018-161970"/>
    <d v="2018-09-22T00:00:00"/>
    <d v="2018-09-27T00:00:00"/>
    <s v="Standard Class"/>
    <s v="PB-19105"/>
    <s v="Peter BÃ¼hler"/>
    <s v="Consumer"/>
    <s v="United States"/>
    <s v="Smyrna"/>
    <s v="Georgia"/>
    <n v="30080"/>
    <x v="0"/>
    <s v="OFF-AR-10003896"/>
    <x v="1"/>
    <s v="Art"/>
    <s v="Stride Job 150 Highlighters, Chisel Tip, Assorted Colors"/>
    <n v="17.940000000000001"/>
    <n v="8"/>
    <n v="0"/>
    <n v="3.41"/>
    <n v="2"/>
    <x v="15"/>
    <n v="3"/>
    <x v="15"/>
  </r>
  <r>
    <n v="7040"/>
    <s v="CA-2018-103443"/>
    <d v="2018-12-17T00:00:00"/>
    <d v="2018-12-23T00:00:00"/>
    <s v="Standard Class"/>
    <s v="AT-10735"/>
    <s v="Annie Thurman"/>
    <s v="Consumer"/>
    <s v="United States"/>
    <s v="New York City"/>
    <s v="New York"/>
    <n v="10009"/>
    <x v="3"/>
    <s v="OFF-ST-10002276"/>
    <x v="1"/>
    <s v="Storage"/>
    <s v="Safco Steel Mobile File Cart"/>
    <n v="166.72"/>
    <n v="10"/>
    <n v="0"/>
    <n v="16.670000000000002"/>
    <n v="3"/>
    <x v="22"/>
    <n v="4"/>
    <x v="22"/>
  </r>
  <r>
    <n v="7041"/>
    <s v="CA-2018-103443"/>
    <d v="2018-12-17T00:00:00"/>
    <d v="2018-12-23T00:00:00"/>
    <s v="Standard Class"/>
    <s v="AT-10735"/>
    <s v="Annie Thurman"/>
    <s v="Consumer"/>
    <s v="United States"/>
    <s v="New York City"/>
    <s v="New York"/>
    <n v="10009"/>
    <x v="3"/>
    <s v="OFF-BI-10001617"/>
    <x v="1"/>
    <s v="Binders"/>
    <s v="GBC Wire Binding Combs"/>
    <n v="24.815999999999999"/>
    <n v="6"/>
    <n v="0.3"/>
    <n v="-8.19"/>
    <n v="3"/>
    <x v="22"/>
    <n v="4"/>
    <x v="22"/>
  </r>
  <r>
    <n v="7042"/>
    <s v="CA-2018-103443"/>
    <d v="2018-12-17T00:00:00"/>
    <d v="2018-12-23T00:00:00"/>
    <s v="Standard Class"/>
    <s v="AT-10735"/>
    <s v="Annie Thurman"/>
    <s v="Consumer"/>
    <s v="United States"/>
    <s v="New York City"/>
    <s v="New York"/>
    <n v="10009"/>
    <x v="3"/>
    <s v="FUR-FU-10000308"/>
    <x v="0"/>
    <s v="Furnishings"/>
    <s v="Deflect-o Glass Clear Studded Chair Mats"/>
    <n v="124.36"/>
    <n v="7"/>
    <n v="0.3"/>
    <n v="-13.68"/>
    <n v="3"/>
    <x v="22"/>
    <n v="4"/>
    <x v="22"/>
  </r>
  <r>
    <n v="7043"/>
    <s v="US-2018-165358"/>
    <d v="2018-07-18T00:00:00"/>
    <d v="2018-07-23T00:00:00"/>
    <s v="Standard Class"/>
    <s v="SV-20365"/>
    <s v="Seth Vernon"/>
    <s v="Consumer"/>
    <s v="United States"/>
    <s v="Philadelphia"/>
    <s v="Pennsylvania"/>
    <n v="19134"/>
    <x v="3"/>
    <s v="TEC-CO-10001943"/>
    <x v="2"/>
    <s v="Copiers"/>
    <s v="Canon PC-428 Personal Copier"/>
    <n v="599.97"/>
    <n v="1"/>
    <n v="0.3"/>
    <n v="-96"/>
    <n v="3"/>
    <x v="10"/>
    <n v="3"/>
    <x v="10"/>
  </r>
  <r>
    <n v="7044"/>
    <s v="US-2018-165358"/>
    <d v="2018-07-18T00:00:00"/>
    <d v="2018-07-23T00:00:00"/>
    <s v="Standard Class"/>
    <s v="SV-20365"/>
    <s v="Seth Vernon"/>
    <s v="Consumer"/>
    <s v="United States"/>
    <s v="Philadelphia"/>
    <s v="Pennsylvania"/>
    <n v="19134"/>
    <x v="3"/>
    <s v="FUR-CH-10002647"/>
    <x v="0"/>
    <s v="Chairs"/>
    <s v="Situations Contoured Folding Chairs, 4/Set"/>
    <n v="198.744"/>
    <n v="5"/>
    <n v="0"/>
    <n v="55.65"/>
    <n v="3"/>
    <x v="10"/>
    <n v="3"/>
    <x v="10"/>
  </r>
  <r>
    <n v="7045"/>
    <s v="US-2018-165358"/>
    <d v="2018-07-18T00:00:00"/>
    <d v="2018-07-23T00:00:00"/>
    <s v="Standard Class"/>
    <s v="SV-20365"/>
    <s v="Seth Vernon"/>
    <s v="Consumer"/>
    <s v="United States"/>
    <s v="Philadelphia"/>
    <s v="Pennsylvania"/>
    <n v="19134"/>
    <x v="3"/>
    <s v="OFF-SU-10004768"/>
    <x v="1"/>
    <s v="Supplies"/>
    <s v="Acme Kleencut Forged Steel Scissors"/>
    <n v="9.1839999999999993"/>
    <n v="9"/>
    <n v="0.2"/>
    <n v="2.66"/>
    <n v="3"/>
    <x v="10"/>
    <n v="3"/>
    <x v="10"/>
  </r>
  <r>
    <n v="7046"/>
    <s v="CA-2017-160136"/>
    <d v="2017-11-03T00:00:00"/>
    <d v="2017-11-09T00:00:00"/>
    <s v="Standard Class"/>
    <s v="PJ-18835"/>
    <s v="Patrick Jones"/>
    <s v="Corporate"/>
    <s v="United States"/>
    <s v="Dallas"/>
    <s v="Texas"/>
    <n v="75217"/>
    <x v="2"/>
    <s v="OFF-PA-10002160"/>
    <x v="1"/>
    <s v="Paper"/>
    <s v="Xerox 1978"/>
    <n v="9.2479999999999993"/>
    <n v="3"/>
    <n v="0.1"/>
    <n v="1.48"/>
    <n v="1"/>
    <x v="0"/>
    <n v="4"/>
    <x v="0"/>
  </r>
  <r>
    <n v="7047"/>
    <s v="CA-2015-150581"/>
    <d v="2015-04-08T00:00:00"/>
    <d v="2015-04-12T00:00:00"/>
    <s v="Standard Class"/>
    <s v="NM-18445"/>
    <s v="Nathan Mautz"/>
    <s v="Home Office"/>
    <s v="United States"/>
    <s v="Concord"/>
    <s v="California"/>
    <n v="94521"/>
    <x v="1"/>
    <s v="FUR-TA-10003748"/>
    <x v="0"/>
    <s v="Tables"/>
    <s v="Bevis 36 x 72 Conference Tables"/>
    <n v="99.591999999999999"/>
    <n v="2"/>
    <n v="0"/>
    <n v="15.93"/>
    <n v="2"/>
    <x v="41"/>
    <n v="2"/>
    <x v="41"/>
  </r>
  <r>
    <n v="7048"/>
    <s v="CA-2015-150581"/>
    <d v="2015-04-08T00:00:00"/>
    <d v="2015-04-12T00:00:00"/>
    <s v="Standard Class"/>
    <s v="NM-18445"/>
    <s v="Nathan Mautz"/>
    <s v="Home Office"/>
    <s v="United States"/>
    <s v="Concord"/>
    <s v="California"/>
    <n v="94521"/>
    <x v="1"/>
    <s v="TEC-AC-10001908"/>
    <x v="2"/>
    <s v="Accessories"/>
    <s v="Logitech Wireless Headset h800"/>
    <n v="399.96"/>
    <n v="6"/>
    <n v="0.2"/>
    <n v="63.99"/>
    <n v="2"/>
    <x v="41"/>
    <n v="2"/>
    <x v="41"/>
  </r>
  <r>
    <n v="7049"/>
    <s v="CA-2017-119515"/>
    <d v="2017-08-14T00:00:00"/>
    <d v="2017-08-16T00:00:00"/>
    <s v="First Class"/>
    <s v="TR-21325"/>
    <s v="Toby Ritter"/>
    <s v="Consumer"/>
    <s v="United States"/>
    <s v="Nashville"/>
    <s v="Tennessee"/>
    <n v="37211"/>
    <x v="0"/>
    <s v="OFF-PA-10000552"/>
    <x v="1"/>
    <s v="Paper"/>
    <s v="Xerox 200"/>
    <n v="15.552"/>
    <n v="7"/>
    <n v="0"/>
    <n v="2.33"/>
    <n v="1"/>
    <x v="28"/>
    <n v="3"/>
    <x v="28"/>
  </r>
  <r>
    <n v="7050"/>
    <s v="CA-2015-141355"/>
    <d v="2015-09-25T00:00:00"/>
    <d v="2015-09-30T00:00:00"/>
    <s v="Standard Class"/>
    <s v="BF-11005"/>
    <s v="Barry Franz"/>
    <s v="Home Office"/>
    <s v="United States"/>
    <s v="Aurora"/>
    <s v="Colorado"/>
    <n v="80013"/>
    <x v="1"/>
    <s v="OFF-AR-10003179"/>
    <x v="1"/>
    <s v="Art"/>
    <s v="Dixon Ticonderoga Core-Lock Colored Pencils"/>
    <n v="14.576000000000001"/>
    <n v="6"/>
    <n v="0.3"/>
    <n v="-4.08"/>
    <n v="1"/>
    <x v="30"/>
    <n v="3"/>
    <x v="30"/>
  </r>
  <r>
    <n v="7051"/>
    <s v="CA-2017-165330"/>
    <d v="2017-12-11T00:00:00"/>
    <d v="2017-12-11T00:00:00"/>
    <s v="Same Day"/>
    <s v="WB-21850"/>
    <s v="William Brown"/>
    <s v="Consumer"/>
    <s v="United States"/>
    <s v="Anaheim"/>
    <s v="California"/>
    <n v="92804"/>
    <x v="1"/>
    <s v="OFF-BI-10004593"/>
    <x v="1"/>
    <s v="Binders"/>
    <s v="Ibico Laser Imprintable Binding System Covers"/>
    <n v="209.6"/>
    <n v="10"/>
    <n v="0"/>
    <n v="27.25"/>
    <n v="11"/>
    <x v="5"/>
    <n v="4"/>
    <x v="5"/>
  </r>
  <r>
    <n v="7052"/>
    <s v="CA-2017-165330"/>
    <d v="2017-12-11T00:00:00"/>
    <d v="2017-12-11T00:00:00"/>
    <s v="Same Day"/>
    <s v="WB-21850"/>
    <s v="William Brown"/>
    <s v="Consumer"/>
    <s v="United States"/>
    <s v="Anaheim"/>
    <s v="California"/>
    <n v="92804"/>
    <x v="1"/>
    <s v="OFF-AR-10000914"/>
    <x v="1"/>
    <s v="Art"/>
    <s v="Boston 16765 Mini Stand Up Battery Pencil Sharpener"/>
    <n v="23.32"/>
    <n v="10"/>
    <n v="0.2"/>
    <n v="2.1"/>
    <n v="11"/>
    <x v="5"/>
    <n v="4"/>
    <x v="5"/>
  </r>
  <r>
    <n v="7053"/>
    <s v="CA-2017-165330"/>
    <d v="2017-12-11T00:00:00"/>
    <d v="2017-12-11T00:00:00"/>
    <s v="Same Day"/>
    <s v="WB-21850"/>
    <s v="William Brown"/>
    <s v="Consumer"/>
    <s v="United States"/>
    <s v="Anaheim"/>
    <s v="California"/>
    <n v="92804"/>
    <x v="1"/>
    <s v="OFF-PA-10000241"/>
    <x v="1"/>
    <s v="Paper"/>
    <s v="IBM Multi-Purpose Copy Paper, 8 1/2 x 11&quot;, Case"/>
    <n v="30.98"/>
    <n v="2"/>
    <n v="0"/>
    <n v="6.2"/>
    <n v="11"/>
    <x v="5"/>
    <n v="4"/>
    <x v="5"/>
  </r>
  <r>
    <n v="7054"/>
    <s v="CA-2017-165330"/>
    <d v="2017-12-11T00:00:00"/>
    <d v="2017-12-11T00:00:00"/>
    <s v="Same Day"/>
    <s v="WB-21850"/>
    <s v="William Brown"/>
    <s v="Consumer"/>
    <s v="United States"/>
    <s v="Anaheim"/>
    <s v="California"/>
    <n v="92804"/>
    <x v="1"/>
    <s v="TEC-AC-10000057"/>
    <x v="2"/>
    <s v="Accessories"/>
    <s v="Microsoft Natural Ergonomic Keyboard 4000"/>
    <n v="119.96"/>
    <n v="1"/>
    <n v="0.3"/>
    <n v="-35.99"/>
    <n v="11"/>
    <x v="5"/>
    <n v="4"/>
    <x v="5"/>
  </r>
  <r>
    <n v="7055"/>
    <s v="CA-2017-165330"/>
    <d v="2017-12-11T00:00:00"/>
    <d v="2017-12-11T00:00:00"/>
    <s v="Same Day"/>
    <s v="WB-21850"/>
    <s v="William Brown"/>
    <s v="Consumer"/>
    <s v="United States"/>
    <s v="Anaheim"/>
    <s v="California"/>
    <n v="92804"/>
    <x v="1"/>
    <s v="FUR-CH-10003774"/>
    <x v="0"/>
    <s v="Chairs"/>
    <s v="Global Wood Trimmed Manager's Task Chair, Khaki"/>
    <n v="363.92"/>
    <n v="10"/>
    <n v="0"/>
    <n v="36.39"/>
    <n v="11"/>
    <x v="5"/>
    <n v="4"/>
    <x v="5"/>
  </r>
  <r>
    <n v="7056"/>
    <s v="CA-2017-165330"/>
    <d v="2017-12-11T00:00:00"/>
    <d v="2017-12-11T00:00:00"/>
    <s v="Same Day"/>
    <s v="WB-21850"/>
    <s v="William Brown"/>
    <s v="Consumer"/>
    <s v="United States"/>
    <s v="Anaheim"/>
    <s v="California"/>
    <n v="92804"/>
    <x v="1"/>
    <s v="OFF-BI-10002824"/>
    <x v="1"/>
    <s v="Binders"/>
    <s v="Recycled Easel Ring Binders"/>
    <n v="35.808"/>
    <n v="10"/>
    <n v="0.2"/>
    <n v="3.22"/>
    <n v="11"/>
    <x v="5"/>
    <n v="4"/>
    <x v="5"/>
  </r>
  <r>
    <n v="7057"/>
    <s v="CA-2017-165330"/>
    <d v="2017-12-11T00:00:00"/>
    <d v="2017-12-11T00:00:00"/>
    <s v="Same Day"/>
    <s v="WB-21850"/>
    <s v="William Brown"/>
    <s v="Consumer"/>
    <s v="United States"/>
    <s v="Anaheim"/>
    <s v="California"/>
    <n v="92804"/>
    <x v="1"/>
    <s v="OFF-BI-10004001"/>
    <x v="1"/>
    <s v="Binders"/>
    <s v="GBC Recycled VeloBinder Covers"/>
    <n v="122.688"/>
    <n v="10"/>
    <n v="0.2"/>
    <n v="25.76"/>
    <n v="11"/>
    <x v="5"/>
    <n v="4"/>
    <x v="5"/>
  </r>
  <r>
    <n v="7058"/>
    <s v="CA-2017-165330"/>
    <d v="2017-12-11T00:00:00"/>
    <d v="2017-12-11T00:00:00"/>
    <s v="Same Day"/>
    <s v="WB-21850"/>
    <s v="William Brown"/>
    <s v="Consumer"/>
    <s v="United States"/>
    <s v="Anaheim"/>
    <s v="California"/>
    <n v="92804"/>
    <x v="1"/>
    <s v="FUR-TA-10004619"/>
    <x v="0"/>
    <s v="Tables"/>
    <s v="Hon Non-Folding Utility Tables"/>
    <n v="892.13599999999997"/>
    <n v="9"/>
    <n v="0"/>
    <n v="142.74"/>
    <n v="11"/>
    <x v="5"/>
    <n v="4"/>
    <x v="5"/>
  </r>
  <r>
    <n v="7059"/>
    <s v="CA-2017-165330"/>
    <d v="2017-12-11T00:00:00"/>
    <d v="2017-12-11T00:00:00"/>
    <s v="Same Day"/>
    <s v="WB-21850"/>
    <s v="William Brown"/>
    <s v="Consumer"/>
    <s v="United States"/>
    <s v="Anaheim"/>
    <s v="California"/>
    <n v="92804"/>
    <x v="1"/>
    <s v="OFF-ST-10000636"/>
    <x v="1"/>
    <s v="Storage"/>
    <s v="Rogers Profile Extra Capacity Storage Tub"/>
    <n v="50.22"/>
    <n v="4"/>
    <n v="0.1"/>
    <n v="6.03"/>
    <n v="11"/>
    <x v="5"/>
    <n v="4"/>
    <x v="5"/>
  </r>
  <r>
    <n v="7060"/>
    <s v="CA-2017-165330"/>
    <d v="2017-12-11T00:00:00"/>
    <d v="2017-12-11T00:00:00"/>
    <s v="Same Day"/>
    <s v="WB-21850"/>
    <s v="William Brown"/>
    <s v="Consumer"/>
    <s v="United States"/>
    <s v="Anaheim"/>
    <s v="California"/>
    <n v="92804"/>
    <x v="1"/>
    <s v="OFF-AP-10001469"/>
    <x v="1"/>
    <s v="Appliances"/>
    <s v="Fellowes 8 Outlet Superior Workstation Surge Protector"/>
    <n v="83.42"/>
    <n v="6"/>
    <n v="0.3"/>
    <n v="-15.02"/>
    <n v="11"/>
    <x v="5"/>
    <n v="4"/>
    <x v="5"/>
  </r>
  <r>
    <n v="7061"/>
    <s v="CA-2017-165330"/>
    <d v="2017-12-11T00:00:00"/>
    <d v="2017-12-11T00:00:00"/>
    <s v="Same Day"/>
    <s v="WB-21850"/>
    <s v="William Brown"/>
    <s v="Consumer"/>
    <s v="United States"/>
    <s v="Anaheim"/>
    <s v="California"/>
    <n v="92804"/>
    <x v="1"/>
    <s v="OFF-BI-10002897"/>
    <x v="1"/>
    <s v="Binders"/>
    <s v="Black Avery Memo-Size 3-Ring Binder, 5 1/2&quot; x 8 1/2&quot;"/>
    <n v="5.8719999999999999"/>
    <n v="4"/>
    <n v="0.1"/>
    <n v="0.7"/>
    <n v="11"/>
    <x v="5"/>
    <n v="4"/>
    <x v="5"/>
  </r>
  <r>
    <n v="7062"/>
    <s v="CA-2016-132633"/>
    <d v="2016-02-03T00:00:00"/>
    <d v="2016-02-05T00:00:00"/>
    <s v="Second Class"/>
    <s v="KH-16630"/>
    <s v="Ken Heidel"/>
    <s v="Corporate"/>
    <s v="United States"/>
    <s v="Pleasant Grove"/>
    <s v="Utah"/>
    <n v="84062"/>
    <x v="1"/>
    <s v="OFF-BI-10002432"/>
    <x v="1"/>
    <s v="Binders"/>
    <s v="Wilson Jones Standard D-Ring Binders"/>
    <n v="12.144"/>
    <n v="5"/>
    <n v="0.3"/>
    <n v="-2.91"/>
    <n v="1"/>
    <x v="36"/>
    <n v="1"/>
    <x v="36"/>
  </r>
  <r>
    <n v="7063"/>
    <s v="CA-2017-157742"/>
    <d v="2017-12-29T00:00:00"/>
    <d v="2017-12-31T00:00:00"/>
    <s v="Second Class"/>
    <s v="KL-16645"/>
    <s v="Ken Lonsdale"/>
    <s v="Consumer"/>
    <s v="United States"/>
    <s v="Springfield"/>
    <s v="Oregon"/>
    <n v="97477"/>
    <x v="1"/>
    <s v="OFF-EN-10002592"/>
    <x v="1"/>
    <s v="Envelopes"/>
    <s v="Peel &amp; Seel Recycled Catalog Envelopes, Brown"/>
    <n v="27.792000000000002"/>
    <n v="1"/>
    <n v="0.3"/>
    <n v="-4.17"/>
    <n v="1"/>
    <x v="5"/>
    <n v="4"/>
    <x v="5"/>
  </r>
  <r>
    <n v="7064"/>
    <s v="CA-2018-127712"/>
    <d v="2018-08-31T00:00:00"/>
    <d v="2018-09-05T00:00:00"/>
    <s v="Standard Class"/>
    <s v="MG-17890"/>
    <s v="Michael Granlund"/>
    <s v="Home Office"/>
    <s v="United States"/>
    <s v="Salem"/>
    <s v="Oregon"/>
    <n v="97301"/>
    <x v="1"/>
    <s v="OFF-SU-10002522"/>
    <x v="1"/>
    <s v="Supplies"/>
    <s v="Acme Kleen Earth Office Shears"/>
    <n v="6.2080000000000002"/>
    <n v="7"/>
    <n v="0.2"/>
    <n v="0.81"/>
    <n v="1"/>
    <x v="43"/>
    <n v="3"/>
    <x v="43"/>
  </r>
  <r>
    <n v="7065"/>
    <s v="CA-2018-169474"/>
    <d v="2018-02-04T00:00:00"/>
    <d v="2018-02-09T00:00:00"/>
    <s v="Standard Class"/>
    <s v="JF-15355"/>
    <s v="Jay Fein"/>
    <s v="Consumer"/>
    <s v="United States"/>
    <s v="Rochester"/>
    <s v="New York"/>
    <n v="14609"/>
    <x v="3"/>
    <s v="OFF-AP-10003971"/>
    <x v="1"/>
    <s v="Appliances"/>
    <s v="Belkin 6 Outlet Metallic Surge Strip"/>
    <n v="32.67"/>
    <n v="6"/>
    <n v="0.3"/>
    <n v="-9.15"/>
    <n v="1"/>
    <x v="31"/>
    <n v="1"/>
    <x v="31"/>
  </r>
  <r>
    <n v="7066"/>
    <s v="CA-2015-106726"/>
    <d v="2015-12-06T00:00:00"/>
    <d v="2015-12-08T00:00:00"/>
    <s v="First Class"/>
    <s v="RS-19765"/>
    <s v="Roland Schwarz"/>
    <s v="Corporate"/>
    <s v="United States"/>
    <s v="Los Angeles"/>
    <s v="California"/>
    <n v="90008"/>
    <x v="1"/>
    <s v="OFF-ST-10001496"/>
    <x v="1"/>
    <s v="Storage"/>
    <s v="Standard Rollaway File with Lock"/>
    <n v="1261.33"/>
    <n v="4"/>
    <n v="0.1"/>
    <n v="201.81"/>
    <n v="1"/>
    <x v="20"/>
    <n v="4"/>
    <x v="20"/>
  </r>
  <r>
    <n v="7067"/>
    <s v="CA-2017-147473"/>
    <d v="2017-05-30T00:00:00"/>
    <d v="2017-06-03T00:00:00"/>
    <s v="Standard Class"/>
    <s v="NL-18310"/>
    <s v="Nancy Lomonaco"/>
    <s v="Home Office"/>
    <s v="United States"/>
    <s v="Los Angeles"/>
    <s v="California"/>
    <n v="90049"/>
    <x v="1"/>
    <s v="OFF-PA-10004782"/>
    <x v="1"/>
    <s v="Paper"/>
    <s v="Xerox 228"/>
    <n v="38.880000000000003"/>
    <n v="2"/>
    <n v="0.3"/>
    <n v="-7.78"/>
    <n v="1"/>
    <x v="35"/>
    <n v="2"/>
    <x v="35"/>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n v="1.964"/>
    <n v="8"/>
    <n v="0"/>
    <n v="0.1"/>
    <n v="2"/>
    <x v="35"/>
    <n v="2"/>
    <x v="35"/>
  </r>
  <r>
    <n v="7069"/>
    <s v="CA-2017-114209"/>
    <d v="2017-05-21T00:00:00"/>
    <d v="2017-05-26T00:00:00"/>
    <s v="Standard Class"/>
    <s v="AS-10285"/>
    <s v="Alejandro Savely"/>
    <s v="Corporate"/>
    <s v="United States"/>
    <s v="Dallas"/>
    <s v="Texas"/>
    <n v="75081"/>
    <x v="2"/>
    <s v="OFF-PA-10003591"/>
    <x v="1"/>
    <s v="Paper"/>
    <s v="Southworth 100% Cotton The Best Paper"/>
    <n v="82.656000000000006"/>
    <n v="9"/>
    <n v="0.3"/>
    <n v="-28.93"/>
    <n v="2"/>
    <x v="35"/>
    <n v="2"/>
    <x v="35"/>
  </r>
  <r>
    <n v="7070"/>
    <s v="CA-2015-141901"/>
    <d v="2015-08-09T00:00:00"/>
    <d v="2015-08-14T00:00:00"/>
    <s v="Standard Class"/>
    <s v="GM-14500"/>
    <s v="Gene McClure"/>
    <s v="Consumer"/>
    <s v="United States"/>
    <s v="Fresno"/>
    <s v="California"/>
    <n v="93727"/>
    <x v="1"/>
    <s v="OFF-PA-10001667"/>
    <x v="1"/>
    <s v="Paper"/>
    <s v="Great White Multi-Use Recycled Paper (20Lb. and 84 Bright)"/>
    <n v="5.98"/>
    <n v="7"/>
    <n v="0.3"/>
    <n v="-1.02"/>
    <n v="1"/>
    <x v="9"/>
    <n v="3"/>
    <x v="9"/>
  </r>
  <r>
    <n v="7071"/>
    <s v="CA-2017-164490"/>
    <d v="2017-09-05T00:00:00"/>
    <d v="2017-09-10T00:00:00"/>
    <s v="Second Class"/>
    <s v="SU-20665"/>
    <s v="Stephanie Ulpright"/>
    <s v="Home Office"/>
    <s v="United States"/>
    <s v="Chicago"/>
    <s v="Illinois"/>
    <n v="60653"/>
    <x v="2"/>
    <s v="OFF-PA-10004971"/>
    <x v="1"/>
    <s v="Paper"/>
    <s v="Xerox 196"/>
    <n v="9.2479999999999993"/>
    <n v="2"/>
    <n v="0.2"/>
    <n v="0.92"/>
    <n v="1"/>
    <x v="21"/>
    <n v="3"/>
    <x v="21"/>
  </r>
  <r>
    <n v="7072"/>
    <s v="CA-2017-112256"/>
    <d v="2017-07-23T00:00:00"/>
    <d v="2017-07-28T00:00:00"/>
    <s v="Standard Class"/>
    <s v="CK-12205"/>
    <s v="Chloris Kastensmidt"/>
    <s v="Consumer"/>
    <s v="United States"/>
    <s v="Mcallen"/>
    <s v="Texas"/>
    <n v="78501"/>
    <x v="2"/>
    <s v="OFF-AR-10001216"/>
    <x v="1"/>
    <s v="Art"/>
    <s v="Newell 339"/>
    <n v="4.4480000000000004"/>
    <n v="3"/>
    <n v="0"/>
    <n v="1.33"/>
    <n v="5"/>
    <x v="16"/>
    <n v="3"/>
    <x v="16"/>
  </r>
  <r>
    <n v="7073"/>
    <s v="CA-2017-112256"/>
    <d v="2017-07-23T00:00:00"/>
    <d v="2017-07-28T00:00:00"/>
    <s v="Standard Class"/>
    <s v="CK-12205"/>
    <s v="Chloris Kastensmidt"/>
    <s v="Consumer"/>
    <s v="United States"/>
    <s v="Mcallen"/>
    <s v="Texas"/>
    <n v="78501"/>
    <x v="2"/>
    <s v="OFF-PA-10004355"/>
    <x v="1"/>
    <s v="Paper"/>
    <s v="Xerox 231"/>
    <n v="5.1840000000000002"/>
    <n v="8"/>
    <n v="0.1"/>
    <n v="0.52"/>
    <n v="5"/>
    <x v="16"/>
    <n v="3"/>
    <x v="16"/>
  </r>
  <r>
    <n v="7074"/>
    <s v="CA-2017-112256"/>
    <d v="2017-07-23T00:00:00"/>
    <d v="2017-07-28T00:00:00"/>
    <s v="Standard Class"/>
    <s v="CK-12205"/>
    <s v="Chloris Kastensmidt"/>
    <s v="Consumer"/>
    <s v="United States"/>
    <s v="Mcallen"/>
    <s v="Texas"/>
    <n v="78501"/>
    <x v="2"/>
    <s v="OFF-AR-10001953"/>
    <x v="1"/>
    <s v="Art"/>
    <s v="Boston 1645 Deluxe Heavier-Duty Electric Pencil Sharpener"/>
    <n v="175.92"/>
    <n v="5"/>
    <n v="0"/>
    <n v="8.8000000000000007"/>
    <n v="5"/>
    <x v="16"/>
    <n v="3"/>
    <x v="16"/>
  </r>
  <r>
    <n v="7075"/>
    <s v="CA-2017-112256"/>
    <d v="2017-07-23T00:00:00"/>
    <d v="2017-07-28T00:00:00"/>
    <s v="Standard Class"/>
    <s v="CK-12205"/>
    <s v="Chloris Kastensmidt"/>
    <s v="Consumer"/>
    <s v="United States"/>
    <s v="Mcallen"/>
    <s v="Texas"/>
    <n v="78501"/>
    <x v="2"/>
    <s v="OFF-BI-10004364"/>
    <x v="1"/>
    <s v="Binders"/>
    <s v="Storex Dura Pro Binders"/>
    <n v="4.7519999999999998"/>
    <n v="4"/>
    <n v="0"/>
    <n v="0.28999999999999998"/>
    <n v="5"/>
    <x v="16"/>
    <n v="3"/>
    <x v="16"/>
  </r>
  <r>
    <n v="7076"/>
    <s v="CA-2017-112256"/>
    <d v="2017-07-23T00:00:00"/>
    <d v="2017-07-28T00:00:00"/>
    <s v="Standard Class"/>
    <s v="CK-12205"/>
    <s v="Chloris Kastensmidt"/>
    <s v="Consumer"/>
    <s v="United States"/>
    <s v="Mcallen"/>
    <s v="Texas"/>
    <n v="78501"/>
    <x v="2"/>
    <s v="OFF-SU-10001165"/>
    <x v="1"/>
    <s v="Supplies"/>
    <s v="Acme Elite Stainless Steel Scissors"/>
    <n v="13.343999999999999"/>
    <n v="8"/>
    <n v="0.2"/>
    <n v="4.4000000000000004"/>
    <n v="5"/>
    <x v="16"/>
    <n v="3"/>
    <x v="16"/>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n v="54.9"/>
    <n v="4"/>
    <n v="0.1"/>
    <n v="14.27"/>
    <n v="1"/>
    <x v="35"/>
    <n v="2"/>
    <x v="35"/>
  </r>
  <r>
    <n v="7078"/>
    <s v="CA-2017-106950"/>
    <d v="2017-09-02T00:00:00"/>
    <d v="2017-09-06T00:00:00"/>
    <s v="Standard Class"/>
    <s v="JE-15715"/>
    <s v="Joe Elijah"/>
    <s v="Consumer"/>
    <s v="United States"/>
    <s v="Charlotte"/>
    <s v="North Carolina"/>
    <n v="28205"/>
    <x v="0"/>
    <s v="OFF-BI-10000014"/>
    <x v="1"/>
    <s v="Binders"/>
    <s v="Heavy-Duty E-Z-D Binders"/>
    <n v="22.911000000000001"/>
    <n v="9"/>
    <n v="0.2"/>
    <n v="4.12"/>
    <n v="6"/>
    <x v="21"/>
    <n v="3"/>
    <x v="21"/>
  </r>
  <r>
    <n v="7079"/>
    <s v="CA-2017-106950"/>
    <d v="2017-09-02T00:00:00"/>
    <d v="2017-09-06T00:00:00"/>
    <s v="Standard Class"/>
    <s v="JE-15715"/>
    <s v="Joe Elijah"/>
    <s v="Consumer"/>
    <s v="United States"/>
    <s v="Charlotte"/>
    <s v="North Carolina"/>
    <n v="28205"/>
    <x v="0"/>
    <s v="OFF-AP-10000159"/>
    <x v="1"/>
    <s v="Appliances"/>
    <s v="Belkin F9M820V08 8 Outlet Surge"/>
    <n v="309.45600000000002"/>
    <n v="9"/>
    <n v="0.3"/>
    <n v="-64.989999999999995"/>
    <n v="6"/>
    <x v="21"/>
    <n v="3"/>
    <x v="21"/>
  </r>
  <r>
    <n v="7080"/>
    <s v="CA-2017-106950"/>
    <d v="2017-09-02T00:00:00"/>
    <d v="2017-09-06T00:00:00"/>
    <s v="Standard Class"/>
    <s v="JE-15715"/>
    <s v="Joe Elijah"/>
    <s v="Consumer"/>
    <s v="United States"/>
    <s v="Charlotte"/>
    <s v="North Carolina"/>
    <n v="28205"/>
    <x v="0"/>
    <s v="OFF-AR-10003560"/>
    <x v="1"/>
    <s v="Art"/>
    <s v="Zebra Zazzle Fluorescent Highlighters"/>
    <n v="19.456"/>
    <n v="2"/>
    <n v="0"/>
    <n v="3.89"/>
    <n v="6"/>
    <x v="21"/>
    <n v="3"/>
    <x v="21"/>
  </r>
  <r>
    <n v="7081"/>
    <s v="CA-2017-106950"/>
    <d v="2017-09-02T00:00:00"/>
    <d v="2017-09-06T00:00:00"/>
    <s v="Standard Class"/>
    <s v="JE-15715"/>
    <s v="Joe Elijah"/>
    <s v="Consumer"/>
    <s v="United States"/>
    <s v="Charlotte"/>
    <s v="North Carolina"/>
    <n v="28205"/>
    <x v="0"/>
    <s v="FUR-TA-10001768"/>
    <x v="0"/>
    <s v="Tables"/>
    <s v="Hon Racetrack Conference Tables"/>
    <n v="472.51799999999997"/>
    <n v="8"/>
    <n v="0.1"/>
    <n v="155.93"/>
    <n v="6"/>
    <x v="21"/>
    <n v="3"/>
    <x v="21"/>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n v="1012.68"/>
    <n v="10"/>
    <n v="0.3"/>
    <n v="-202.54"/>
    <n v="6"/>
    <x v="21"/>
    <n v="3"/>
    <x v="21"/>
  </r>
  <r>
    <n v="7083"/>
    <s v="CA-2017-106950"/>
    <d v="2017-09-02T00:00:00"/>
    <d v="2017-09-06T00:00:00"/>
    <s v="Standard Class"/>
    <s v="JE-15715"/>
    <s v="Joe Elijah"/>
    <s v="Consumer"/>
    <s v="United States"/>
    <s v="Charlotte"/>
    <s v="North Carolina"/>
    <n v="28205"/>
    <x v="0"/>
    <s v="OFF-BI-10003166"/>
    <x v="1"/>
    <s v="Binders"/>
    <s v="GBC Plasticlear Binding Covers"/>
    <n v="17.22"/>
    <n v="10"/>
    <n v="0"/>
    <n v="1.89"/>
    <n v="6"/>
    <x v="21"/>
    <n v="3"/>
    <x v="21"/>
  </r>
  <r>
    <n v="7084"/>
    <s v="CA-2018-118724"/>
    <d v="2018-07-21T00:00:00"/>
    <d v="2018-07-25T00:00:00"/>
    <s v="Second Class"/>
    <s v="AR-10825"/>
    <s v="Anthony Rawles"/>
    <s v="Corporate"/>
    <s v="United States"/>
    <s v="Concord"/>
    <s v="California"/>
    <n v="94521"/>
    <x v="1"/>
    <s v="OFF-AR-10003469"/>
    <x v="1"/>
    <s v="Art"/>
    <s v="Nontoxic Chalk"/>
    <n v="3.52"/>
    <n v="3"/>
    <n v="0.3"/>
    <n v="-0.18"/>
    <n v="2"/>
    <x v="10"/>
    <n v="3"/>
    <x v="10"/>
  </r>
  <r>
    <n v="7085"/>
    <s v="CA-2018-118724"/>
    <d v="2018-07-21T00:00:00"/>
    <d v="2018-07-25T00:00:00"/>
    <s v="Second Class"/>
    <s v="AR-10825"/>
    <s v="Anthony Rawles"/>
    <s v="Corporate"/>
    <s v="United States"/>
    <s v="Concord"/>
    <s v="California"/>
    <n v="94521"/>
    <x v="1"/>
    <s v="TEC-PH-10002549"/>
    <x v="2"/>
    <s v="Phones"/>
    <s v="Polycom SoundPoint IP 450 VoIP phone"/>
    <n v="1626.192"/>
    <n v="4"/>
    <n v="0.2"/>
    <n v="455.33"/>
    <n v="2"/>
    <x v="10"/>
    <n v="3"/>
    <x v="10"/>
  </r>
  <r>
    <n v="7086"/>
    <s v="CA-2018-112004"/>
    <d v="2018-09-25T00:00:00"/>
    <d v="2018-09-28T00:00:00"/>
    <s v="First Class"/>
    <s v="AH-10075"/>
    <s v="Adam Hart"/>
    <s v="Corporate"/>
    <s v="United States"/>
    <s v="Chester"/>
    <s v="Pennsylvania"/>
    <n v="19013"/>
    <x v="3"/>
    <s v="OFF-BI-10003476"/>
    <x v="1"/>
    <s v="Binders"/>
    <s v="Avery Metallic Poly Binders"/>
    <n v="8.5950000000000006"/>
    <n v="3"/>
    <n v="0.3"/>
    <n v="-1.1200000000000001"/>
    <n v="2"/>
    <x v="15"/>
    <n v="3"/>
    <x v="15"/>
  </r>
  <r>
    <n v="7087"/>
    <s v="CA-2018-112004"/>
    <d v="2018-09-25T00:00:00"/>
    <d v="2018-09-28T00:00:00"/>
    <s v="First Class"/>
    <s v="AH-10075"/>
    <s v="Adam Hart"/>
    <s v="Corporate"/>
    <s v="United States"/>
    <s v="Chester"/>
    <s v="Pennsylvania"/>
    <n v="19013"/>
    <x v="3"/>
    <s v="OFF-SU-10000157"/>
    <x v="1"/>
    <s v="Supplies"/>
    <s v="Compact Automatic Electric Letter Opener"/>
    <n v="190.89599999999999"/>
    <n v="5"/>
    <n v="0.2"/>
    <n v="11.45"/>
    <n v="2"/>
    <x v="15"/>
    <n v="3"/>
    <x v="15"/>
  </r>
  <r>
    <n v="7088"/>
    <s v="US-2018-143175"/>
    <d v="2018-08-03T00:00:00"/>
    <d v="2018-08-06T00:00:00"/>
    <s v="Second Class"/>
    <s v="GA-14515"/>
    <s v="George Ashbrook"/>
    <s v="Consumer"/>
    <s v="United States"/>
    <s v="Los Angeles"/>
    <s v="California"/>
    <n v="90004"/>
    <x v="1"/>
    <s v="OFF-ST-10003123"/>
    <x v="1"/>
    <s v="Storage"/>
    <s v="Fellowes Bases and Tops For Staxonsteel/High-Stak Systems"/>
    <n v="99.87"/>
    <n v="9"/>
    <n v="0.3"/>
    <n v="-9.99"/>
    <n v="1"/>
    <x v="43"/>
    <n v="3"/>
    <x v="43"/>
  </r>
  <r>
    <n v="7089"/>
    <s v="CA-2016-105844"/>
    <d v="2016-10-25T00:00:00"/>
    <d v="2016-10-27T00:00:00"/>
    <s v="Second Class"/>
    <s v="JF-15415"/>
    <s v="Jennifer Ferguson"/>
    <s v="Consumer"/>
    <s v="United States"/>
    <s v="Sparks"/>
    <s v="Nevada"/>
    <n v="89431"/>
    <x v="1"/>
    <s v="OFF-AR-10001955"/>
    <x v="1"/>
    <s v="Art"/>
    <s v="Newell 319"/>
    <n v="79.36"/>
    <n v="3"/>
    <n v="0.2"/>
    <n v="9.52"/>
    <n v="1"/>
    <x v="2"/>
    <n v="4"/>
    <x v="2"/>
  </r>
  <r>
    <n v="7090"/>
    <s v="CA-2018-118864"/>
    <d v="2018-06-15T00:00:00"/>
    <d v="2018-06-19T00:00:00"/>
    <s v="Second Class"/>
    <s v="KH-16690"/>
    <s v="Kristen Hastings"/>
    <s v="Corporate"/>
    <s v="United States"/>
    <s v="Los Angeles"/>
    <s v="California"/>
    <n v="90032"/>
    <x v="1"/>
    <s v="TEC-PH-10001809"/>
    <x v="2"/>
    <s v="Phones"/>
    <s v="Panasonic KX T7736-B Digital phone"/>
    <n v="119.96"/>
    <n v="8"/>
    <n v="0.1"/>
    <n v="35.99"/>
    <n v="1"/>
    <x v="27"/>
    <n v="2"/>
    <x v="27"/>
  </r>
  <r>
    <n v="7091"/>
    <s v="CA-2016-119480"/>
    <d v="2016-01-09T00:00:00"/>
    <d v="2016-01-13T00:00:00"/>
    <s v="Standard Class"/>
    <s v="CC-12685"/>
    <s v="Craig Carroll"/>
    <s v="Consumer"/>
    <s v="United States"/>
    <s v="Henderson"/>
    <s v="Kentucky"/>
    <n v="42420"/>
    <x v="0"/>
    <s v="OFF-PA-10000474"/>
    <x v="1"/>
    <s v="Paper"/>
    <s v="Easy-staple paper"/>
    <n v="106.32"/>
    <n v="9"/>
    <n v="0"/>
    <n v="23.39"/>
    <n v="4"/>
    <x v="26"/>
    <n v="1"/>
    <x v="26"/>
  </r>
  <r>
    <n v="7092"/>
    <s v="CA-2016-119480"/>
    <d v="2016-01-09T00:00:00"/>
    <d v="2016-01-13T00:00:00"/>
    <s v="Standard Class"/>
    <s v="CC-12685"/>
    <s v="Craig Carroll"/>
    <s v="Consumer"/>
    <s v="United States"/>
    <s v="Henderson"/>
    <s v="Kentucky"/>
    <n v="42420"/>
    <x v="0"/>
    <s v="OFF-AP-10001205"/>
    <x v="1"/>
    <s v="Appliances"/>
    <s v="Belkin 5 Outlet SurgeMaster Power Centers"/>
    <n v="163.44"/>
    <n v="6"/>
    <n v="0.1"/>
    <n v="57.2"/>
    <n v="4"/>
    <x v="26"/>
    <n v="1"/>
    <x v="26"/>
  </r>
  <r>
    <n v="7093"/>
    <s v="CA-2016-119480"/>
    <d v="2016-01-09T00:00:00"/>
    <d v="2016-01-13T00:00:00"/>
    <s v="Standard Class"/>
    <s v="CC-12685"/>
    <s v="Craig Carroll"/>
    <s v="Consumer"/>
    <s v="United States"/>
    <s v="Henderson"/>
    <s v="Kentucky"/>
    <n v="42420"/>
    <x v="0"/>
    <s v="OFF-AR-10004691"/>
    <x v="1"/>
    <s v="Art"/>
    <s v="Boston 1730 StandUp Electric Pencil Sharpener"/>
    <n v="42.76"/>
    <n v="9"/>
    <n v="0.2"/>
    <n v="4.7"/>
    <n v="4"/>
    <x v="26"/>
    <n v="1"/>
    <x v="26"/>
  </r>
  <r>
    <n v="7094"/>
    <s v="CA-2016-119480"/>
    <d v="2016-01-09T00:00:00"/>
    <d v="2016-01-13T00:00:00"/>
    <s v="Standard Class"/>
    <s v="CC-12685"/>
    <s v="Craig Carroll"/>
    <s v="Consumer"/>
    <s v="United States"/>
    <s v="Henderson"/>
    <s v="Kentucky"/>
    <n v="42420"/>
    <x v="0"/>
    <s v="OFF-PA-10004996"/>
    <x v="1"/>
    <s v="Paper"/>
    <s v="Speediset Carbonless Redi-Letter 7&quot; x 8 1/2&quot;"/>
    <n v="51.55"/>
    <n v="2"/>
    <n v="0.2"/>
    <n v="14.95"/>
    <n v="4"/>
    <x v="26"/>
    <n v="1"/>
    <x v="26"/>
  </r>
  <r>
    <n v="7095"/>
    <s v="US-2016-153374"/>
    <d v="2016-02-09T00:00:00"/>
    <d v="2016-02-13T00:00:00"/>
    <s v="Second Class"/>
    <s v="JF-15565"/>
    <s v="Jill Fjeld"/>
    <s v="Consumer"/>
    <s v="United States"/>
    <s v="Decatur"/>
    <s v="Illinois"/>
    <n v="62521"/>
    <x v="2"/>
    <s v="TEC-AC-10001908"/>
    <x v="2"/>
    <s v="Accessories"/>
    <s v="Logitech Wireless Headset h800"/>
    <n v="479.952"/>
    <n v="3"/>
    <n v="0"/>
    <n v="28.8"/>
    <n v="1"/>
    <x v="36"/>
    <n v="1"/>
    <x v="36"/>
  </r>
  <r>
    <n v="7096"/>
    <s v="CA-2017-101980"/>
    <d v="2017-08-19T00:00:00"/>
    <d v="2017-08-20T00:00:00"/>
    <s v="First Class"/>
    <s v="RP-19390"/>
    <s v="Resi PÃ¶lking"/>
    <s v="Consumer"/>
    <s v="United States"/>
    <s v="New York City"/>
    <s v="New York"/>
    <n v="10009"/>
    <x v="3"/>
    <s v="OFF-BI-10000666"/>
    <x v="1"/>
    <s v="Binders"/>
    <s v="Surelock Post Binders"/>
    <n v="146.68799999999999"/>
    <n v="2"/>
    <n v="0.1"/>
    <n v="8.8000000000000007"/>
    <n v="3"/>
    <x v="28"/>
    <n v="3"/>
    <x v="28"/>
  </r>
  <r>
    <n v="7097"/>
    <s v="CA-2017-101980"/>
    <d v="2017-08-19T00:00:00"/>
    <d v="2017-08-20T00:00:00"/>
    <s v="First Class"/>
    <s v="RP-19390"/>
    <s v="Resi PÃ¶lking"/>
    <s v="Consumer"/>
    <s v="United States"/>
    <s v="New York City"/>
    <s v="New York"/>
    <n v="10009"/>
    <x v="3"/>
    <s v="OFF-BI-10004318"/>
    <x v="1"/>
    <s v="Binders"/>
    <s v="Ibico EB-19 Dual Function Manual Binding System"/>
    <n v="276.78399999999999"/>
    <n v="5"/>
    <n v="0.2"/>
    <n v="96.87"/>
    <n v="3"/>
    <x v="28"/>
    <n v="3"/>
    <x v="28"/>
  </r>
  <r>
    <n v="7098"/>
    <s v="CA-2017-101980"/>
    <d v="2017-08-19T00:00:00"/>
    <d v="2017-08-20T00:00:00"/>
    <s v="First Class"/>
    <s v="RP-19390"/>
    <s v="Resi PÃ¶lking"/>
    <s v="Consumer"/>
    <s v="United States"/>
    <s v="New York City"/>
    <s v="New York"/>
    <n v="10009"/>
    <x v="3"/>
    <s v="OFF-BI-10003429"/>
    <x v="1"/>
    <s v="Binders"/>
    <s v="Cardinal HOLDit! Binder Insert Strips,Extra Strips"/>
    <n v="25.32"/>
    <n v="3"/>
    <n v="0.1"/>
    <n v="4.3"/>
    <n v="3"/>
    <x v="28"/>
    <n v="3"/>
    <x v="28"/>
  </r>
  <r>
    <n v="7099"/>
    <s v="CA-2018-144596"/>
    <d v="2018-11-06T00:00:00"/>
    <d v="2018-11-10T00:00:00"/>
    <s v="Standard Class"/>
    <s v="CD-11980"/>
    <s v="Carol Darley"/>
    <s v="Consumer"/>
    <s v="United States"/>
    <s v="New York City"/>
    <s v="New York"/>
    <n v="10011"/>
    <x v="3"/>
    <s v="OFF-PA-10003302"/>
    <x v="1"/>
    <s v="Paper"/>
    <s v="Xerox 1906"/>
    <n v="318.95999999999998"/>
    <n v="6"/>
    <n v="0"/>
    <n v="60.6"/>
    <n v="1"/>
    <x v="23"/>
    <n v="4"/>
    <x v="23"/>
  </r>
  <r>
    <n v="7100"/>
    <s v="CA-2016-124933"/>
    <d v="2016-12-26T00:00:00"/>
    <d v="2016-12-30T00:00:00"/>
    <s v="Second Class"/>
    <s v="DF-13135"/>
    <s v="David Flashing"/>
    <s v="Consumer"/>
    <s v="United States"/>
    <s v="New York City"/>
    <s v="New York"/>
    <n v="10009"/>
    <x v="3"/>
    <s v="OFF-PA-10003302"/>
    <x v="1"/>
    <s v="Paper"/>
    <s v="Xerox 1906"/>
    <n v="212.64"/>
    <n v="2"/>
    <n v="0.2"/>
    <n v="36.15"/>
    <n v="1"/>
    <x v="14"/>
    <n v="4"/>
    <x v="14"/>
  </r>
  <r>
    <n v="7101"/>
    <s v="CA-2015-159625"/>
    <d v="2015-11-23T00:00:00"/>
    <d v="2015-11-28T00:00:00"/>
    <s v="Standard Class"/>
    <s v="SM-20005"/>
    <s v="Sally Matthias"/>
    <s v="Consumer"/>
    <s v="United States"/>
    <s v="Scottsdale"/>
    <s v="Arizona"/>
    <n v="85254"/>
    <x v="1"/>
    <s v="OFF-EN-10002621"/>
    <x v="1"/>
    <s v="Envelopes"/>
    <s v="Staple envelope"/>
    <n v="23.472000000000001"/>
    <n v="10"/>
    <n v="0.1"/>
    <n v="7.04"/>
    <n v="1"/>
    <x v="7"/>
    <n v="4"/>
    <x v="7"/>
  </r>
  <r>
    <n v="7102"/>
    <s v="CA-2017-144337"/>
    <d v="2017-08-01T00:00:00"/>
    <d v="2017-08-05T00:00:00"/>
    <s v="Second Class"/>
    <s v="SG-20890"/>
    <s v="Susan Gilcrest"/>
    <s v="Corporate"/>
    <s v="United States"/>
    <s v="Amarillo"/>
    <s v="Texas"/>
    <n v="79109"/>
    <x v="2"/>
    <s v="OFF-PA-10000249"/>
    <x v="1"/>
    <s v="Paper"/>
    <s v="Easy-staple paper"/>
    <n v="19.648"/>
    <n v="10"/>
    <n v="0.3"/>
    <n v="-1.18"/>
    <n v="1"/>
    <x v="28"/>
    <n v="3"/>
    <x v="28"/>
  </r>
  <r>
    <n v="7103"/>
    <s v="CA-2015-117478"/>
    <d v="2015-09-21T00:00:00"/>
    <d v="2015-09-24T00:00:00"/>
    <s v="First Class"/>
    <s v="LH-16750"/>
    <s v="Larry Hughes"/>
    <s v="Consumer"/>
    <s v="United States"/>
    <s v="Philadelphia"/>
    <s v="Pennsylvania"/>
    <n v="19140"/>
    <x v="3"/>
    <s v="OFF-BI-10000050"/>
    <x v="1"/>
    <s v="Binders"/>
    <s v="Angle-D Binders with Locking Rings, Label Holders"/>
    <n v="6.57"/>
    <n v="7"/>
    <n v="0.1"/>
    <n v="1.25"/>
    <n v="1"/>
    <x v="30"/>
    <n v="3"/>
    <x v="30"/>
  </r>
  <r>
    <n v="7104"/>
    <s v="CA-2018-147410"/>
    <d v="2018-09-04T00:00:00"/>
    <d v="2018-09-08T00:00:00"/>
    <s v="Standard Class"/>
    <s v="EJ-14155"/>
    <s v="Eva Jacobs"/>
    <s v="Consumer"/>
    <s v="United States"/>
    <s v="Santa Ana"/>
    <s v="California"/>
    <n v="92704"/>
    <x v="1"/>
    <s v="OFF-ST-10003805"/>
    <x v="1"/>
    <s v="Storage"/>
    <s v="24 Capacity Maxi Data Binder Racks, Pearl"/>
    <n v="421.1"/>
    <n v="8"/>
    <n v="0.2"/>
    <n v="54.74"/>
    <n v="1"/>
    <x v="15"/>
    <n v="3"/>
    <x v="15"/>
  </r>
  <r>
    <n v="7105"/>
    <s v="CA-2018-128944"/>
    <d v="2018-06-19T00:00:00"/>
    <d v="2018-06-21T00:00:00"/>
    <s v="Second Class"/>
    <s v="KH-16330"/>
    <s v="Katharine Harms"/>
    <s v="Corporate"/>
    <s v="United States"/>
    <s v="Newark"/>
    <s v="Ohio"/>
    <n v="43055"/>
    <x v="3"/>
    <s v="FUR-CH-10000785"/>
    <x v="0"/>
    <s v="Chairs"/>
    <s v="Global Ergonomic Managers Chair"/>
    <n v="760.11599999999999"/>
    <n v="6"/>
    <n v="0"/>
    <n v="106.42"/>
    <n v="3"/>
    <x v="27"/>
    <n v="2"/>
    <x v="27"/>
  </r>
  <r>
    <n v="7106"/>
    <s v="CA-2018-128944"/>
    <d v="2018-06-19T00:00:00"/>
    <d v="2018-06-21T00:00:00"/>
    <s v="Second Class"/>
    <s v="KH-16330"/>
    <s v="Katharine Harms"/>
    <s v="Corporate"/>
    <s v="United States"/>
    <s v="Newark"/>
    <s v="Ohio"/>
    <n v="43055"/>
    <x v="3"/>
    <s v="FUR-FU-10004909"/>
    <x v="0"/>
    <s v="Furnishings"/>
    <s v="Contemporary Wood/Metal Frame"/>
    <n v="38.783999999999999"/>
    <n v="2"/>
    <n v="0.3"/>
    <n v="-10.08"/>
    <n v="3"/>
    <x v="27"/>
    <n v="2"/>
    <x v="27"/>
  </r>
  <r>
    <n v="7107"/>
    <s v="CA-2018-128944"/>
    <d v="2018-06-19T00:00:00"/>
    <d v="2018-06-21T00:00:00"/>
    <s v="Second Class"/>
    <s v="KH-16330"/>
    <s v="Katharine Harms"/>
    <s v="Corporate"/>
    <s v="United States"/>
    <s v="Newark"/>
    <s v="Ohio"/>
    <n v="43055"/>
    <x v="3"/>
    <s v="TEC-AC-10001553"/>
    <x v="2"/>
    <s v="Accessories"/>
    <s v="Memorex 25GB 6X Branded Blu-Ray Recordable Disc, 15/Pack"/>
    <n v="122.328"/>
    <n v="7"/>
    <n v="0.2"/>
    <n v="37.92"/>
    <n v="3"/>
    <x v="27"/>
    <n v="2"/>
    <x v="27"/>
  </r>
  <r>
    <n v="7108"/>
    <s v="CA-2017-109666"/>
    <d v="2017-04-19T00:00:00"/>
    <d v="2017-04-26T00:00:00"/>
    <s v="Standard Class"/>
    <s v="KM-16720"/>
    <s v="Kunst Miller"/>
    <s v="Consumer"/>
    <s v="United States"/>
    <s v="New York City"/>
    <s v="New York"/>
    <n v="10035"/>
    <x v="3"/>
    <s v="TEC-PH-10004774"/>
    <x v="2"/>
    <s v="Phones"/>
    <s v="Gear Head AU3700S Headset"/>
    <n v="25.98"/>
    <n v="10"/>
    <n v="0.3"/>
    <n v="-3.64"/>
    <n v="7"/>
    <x v="25"/>
    <n v="2"/>
    <x v="25"/>
  </r>
  <r>
    <n v="7109"/>
    <s v="CA-2017-109666"/>
    <d v="2017-04-19T00:00:00"/>
    <d v="2017-04-26T00:00:00"/>
    <s v="Standard Class"/>
    <s v="KM-16720"/>
    <s v="Kunst Miller"/>
    <s v="Consumer"/>
    <s v="United States"/>
    <s v="New York City"/>
    <s v="New York"/>
    <n v="10035"/>
    <x v="3"/>
    <s v="OFF-AR-10004582"/>
    <x v="1"/>
    <s v="Art"/>
    <s v="BIC Brite Liner Grip Highlighters"/>
    <n v="3.28"/>
    <n v="2"/>
    <n v="0.3"/>
    <n v="-0.33"/>
    <n v="7"/>
    <x v="25"/>
    <n v="2"/>
    <x v="25"/>
  </r>
  <r>
    <n v="7110"/>
    <s v="CA-2017-109666"/>
    <d v="2017-04-19T00:00:00"/>
    <d v="2017-04-26T00:00:00"/>
    <s v="Standard Class"/>
    <s v="KM-16720"/>
    <s v="Kunst Miller"/>
    <s v="Consumer"/>
    <s v="United States"/>
    <s v="New York City"/>
    <s v="New York"/>
    <n v="10035"/>
    <x v="3"/>
    <s v="OFF-ST-10000991"/>
    <x v="1"/>
    <s v="Storage"/>
    <s v="Space Solutions HD Industrial Steel Shelving."/>
    <n v="459.88"/>
    <n v="8"/>
    <n v="0"/>
    <n v="160.96"/>
    <n v="7"/>
    <x v="25"/>
    <n v="2"/>
    <x v="25"/>
  </r>
  <r>
    <n v="7111"/>
    <s v="CA-2017-109666"/>
    <d v="2017-04-19T00:00:00"/>
    <d v="2017-04-26T00:00:00"/>
    <s v="Standard Class"/>
    <s v="KM-16720"/>
    <s v="Kunst Miller"/>
    <s v="Consumer"/>
    <s v="United States"/>
    <s v="New York City"/>
    <s v="New York"/>
    <n v="10035"/>
    <x v="3"/>
    <s v="OFF-SU-10002522"/>
    <x v="1"/>
    <s v="Supplies"/>
    <s v="Acme Kleen Earth Office Shears"/>
    <n v="7.76"/>
    <n v="3"/>
    <n v="0"/>
    <n v="1.4"/>
    <n v="7"/>
    <x v="25"/>
    <n v="2"/>
    <x v="25"/>
  </r>
  <r>
    <n v="7112"/>
    <s v="CA-2017-109666"/>
    <d v="2017-04-19T00:00:00"/>
    <d v="2017-04-26T00:00:00"/>
    <s v="Standard Class"/>
    <s v="KM-16720"/>
    <s v="Kunst Miller"/>
    <s v="Consumer"/>
    <s v="United States"/>
    <s v="New York City"/>
    <s v="New York"/>
    <n v="10035"/>
    <x v="3"/>
    <s v="OFF-AR-10004022"/>
    <x v="1"/>
    <s v="Art"/>
    <s v="Panasonic KP-380BK Classic Electric Pencil Sharpener"/>
    <n v="71.959999999999994"/>
    <n v="10"/>
    <n v="0.3"/>
    <n v="-20.87"/>
    <n v="7"/>
    <x v="25"/>
    <n v="2"/>
    <x v="25"/>
  </r>
  <r>
    <n v="7113"/>
    <s v="CA-2017-109666"/>
    <d v="2017-04-19T00:00:00"/>
    <d v="2017-04-26T00:00:00"/>
    <s v="Standard Class"/>
    <s v="KM-16720"/>
    <s v="Kunst Miller"/>
    <s v="Consumer"/>
    <s v="United States"/>
    <s v="New York City"/>
    <s v="New York"/>
    <n v="10035"/>
    <x v="3"/>
    <s v="OFF-SU-10001218"/>
    <x v="1"/>
    <s v="Supplies"/>
    <s v="Fiskars Softgrip Scissors"/>
    <n v="54.9"/>
    <n v="1"/>
    <n v="0.2"/>
    <n v="16.47"/>
    <n v="7"/>
    <x v="25"/>
    <n v="2"/>
    <x v="25"/>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n v="9.2799999999999994"/>
    <n v="1"/>
    <n v="0"/>
    <n v="1.58"/>
    <n v="7"/>
    <x v="25"/>
    <n v="2"/>
    <x v="25"/>
  </r>
  <r>
    <n v="7115"/>
    <s v="US-2017-102239"/>
    <d v="2017-05-05T00:00:00"/>
    <d v="2017-05-06T00:00:00"/>
    <s v="First Class"/>
    <s v="LW-16990"/>
    <s v="Lindsay Williams"/>
    <s v="Corporate"/>
    <s v="United States"/>
    <s v="Henderson"/>
    <s v="Nevada"/>
    <n v="89015"/>
    <x v="1"/>
    <s v="FUR-TA-10003392"/>
    <x v="0"/>
    <s v="Tables"/>
    <s v="Global Adaptabilities Conference Tables"/>
    <n v="1685.88"/>
    <n v="4"/>
    <n v="0"/>
    <n v="252.88"/>
    <n v="2"/>
    <x v="35"/>
    <n v="2"/>
    <x v="35"/>
  </r>
  <r>
    <n v="7116"/>
    <s v="US-2017-102239"/>
    <d v="2017-05-05T00:00:00"/>
    <d v="2017-05-06T00:00:00"/>
    <s v="First Class"/>
    <s v="LW-16990"/>
    <s v="Lindsay Williams"/>
    <s v="Corporate"/>
    <s v="United States"/>
    <s v="Henderson"/>
    <s v="Nevada"/>
    <n v="89015"/>
    <x v="1"/>
    <s v="OFF-BI-10001890"/>
    <x v="1"/>
    <s v="Binders"/>
    <s v="Avery Poly Binder Pockets"/>
    <n v="5.7279999999999998"/>
    <n v="8"/>
    <n v="0.2"/>
    <n v="1.2"/>
    <n v="2"/>
    <x v="35"/>
    <n v="2"/>
    <x v="35"/>
  </r>
  <r>
    <n v="7117"/>
    <s v="CA-2015-143168"/>
    <d v="2015-10-18T00:00:00"/>
    <d v="2015-10-23T00:00:00"/>
    <s v="Second Class"/>
    <s v="IG-15085"/>
    <s v="Ivan Gibson"/>
    <s v="Consumer"/>
    <s v="United States"/>
    <s v="Seattle"/>
    <s v="Washington"/>
    <n v="98103"/>
    <x v="1"/>
    <s v="OFF-PA-10000167"/>
    <x v="1"/>
    <s v="Paper"/>
    <s v="Xerox 1925"/>
    <n v="61.96"/>
    <n v="4"/>
    <n v="0.1"/>
    <n v="20.45"/>
    <n v="2"/>
    <x v="18"/>
    <n v="4"/>
    <x v="18"/>
  </r>
  <r>
    <n v="7118"/>
    <s v="CA-2015-143168"/>
    <d v="2015-10-18T00:00:00"/>
    <d v="2015-10-23T00:00:00"/>
    <s v="Second Class"/>
    <s v="IG-15085"/>
    <s v="Ivan Gibson"/>
    <s v="Consumer"/>
    <s v="United States"/>
    <s v="Seattle"/>
    <s v="Washington"/>
    <n v="98103"/>
    <x v="1"/>
    <s v="OFF-BI-10003784"/>
    <x v="1"/>
    <s v="Binders"/>
    <s v="Computer Printout Index Tabs"/>
    <n v="1.3440000000000001"/>
    <n v="8"/>
    <n v="0"/>
    <n v="0.09"/>
    <n v="2"/>
    <x v="18"/>
    <n v="4"/>
    <x v="18"/>
  </r>
  <r>
    <n v="7119"/>
    <s v="CA-2018-104906"/>
    <d v="2018-02-13T00:00:00"/>
    <d v="2018-02-17T00:00:00"/>
    <s v="Standard Class"/>
    <s v="JP-15460"/>
    <s v="Jennifer Patt"/>
    <s v="Corporate"/>
    <s v="United States"/>
    <s v="New York City"/>
    <s v="New York"/>
    <n v="10009"/>
    <x v="3"/>
    <s v="OFF-PA-10001184"/>
    <x v="1"/>
    <s v="Paper"/>
    <s v="Xerox 1903"/>
    <n v="17.940000000000001"/>
    <n v="10"/>
    <n v="0"/>
    <n v="4.66"/>
    <n v="1"/>
    <x v="31"/>
    <n v="1"/>
    <x v="31"/>
  </r>
  <r>
    <n v="7120"/>
    <s v="CA-2018-118122"/>
    <d v="2018-11-17T00:00:00"/>
    <d v="2018-11-24T00:00:00"/>
    <s v="Standard Class"/>
    <s v="GG-14650"/>
    <s v="Greg Guthrie"/>
    <s v="Corporate"/>
    <s v="United States"/>
    <s v="Seattle"/>
    <s v="Washington"/>
    <n v="98103"/>
    <x v="1"/>
    <s v="OFF-BI-10002103"/>
    <x v="1"/>
    <s v="Binders"/>
    <s v="Cardinal Slant-D Ring Binder, Heavy Gauge Vinyl"/>
    <n v="13.904"/>
    <n v="2"/>
    <n v="0.2"/>
    <n v="4.45"/>
    <n v="1"/>
    <x v="23"/>
    <n v="4"/>
    <x v="23"/>
  </r>
  <r>
    <n v="7121"/>
    <s v="US-2015-147774"/>
    <d v="2015-01-20T00:00:00"/>
    <d v="2015-01-26T00:00:00"/>
    <s v="Standard Class"/>
    <s v="MM-18280"/>
    <s v="Muhammed MacIntyre"/>
    <s v="Corporate"/>
    <s v="United States"/>
    <s v="Smyrna"/>
    <s v="Tennessee"/>
    <n v="37167"/>
    <x v="0"/>
    <s v="OFF-BI-10003091"/>
    <x v="1"/>
    <s v="Binders"/>
    <s v="GBC DocuBind TL200 Manual Binding Machine"/>
    <n v="67.194000000000003"/>
    <n v="3"/>
    <n v="0.1"/>
    <n v="6.72"/>
    <n v="1"/>
    <x v="46"/>
    <n v="1"/>
    <x v="46"/>
  </r>
  <r>
    <n v="7122"/>
    <s v="CA-2018-166926"/>
    <d v="2018-12-01T00:00:00"/>
    <d v="2018-12-08T00:00:00"/>
    <s v="Standard Class"/>
    <s v="SO-20335"/>
    <s v="Sean O'Donnell"/>
    <s v="Consumer"/>
    <s v="United States"/>
    <s v="Seattle"/>
    <s v="Washington"/>
    <n v="98105"/>
    <x v="1"/>
    <s v="OFF-PA-10001593"/>
    <x v="1"/>
    <s v="Paper"/>
    <s v="Xerox 1947"/>
    <n v="41.86"/>
    <n v="8"/>
    <n v="0"/>
    <n v="11.3"/>
    <n v="2"/>
    <x v="22"/>
    <n v="4"/>
    <x v="22"/>
  </r>
  <r>
    <n v="7123"/>
    <s v="CA-2018-166926"/>
    <d v="2018-12-01T00:00:00"/>
    <d v="2018-12-08T00:00:00"/>
    <s v="Standard Class"/>
    <s v="SO-20335"/>
    <s v="Sean O'Donnell"/>
    <s v="Consumer"/>
    <s v="United States"/>
    <s v="Seattle"/>
    <s v="Washington"/>
    <n v="98105"/>
    <x v="1"/>
    <s v="FUR-BO-10002598"/>
    <x v="0"/>
    <s v="Bookcases"/>
    <s v="Hon Metal Bookcases, Putty"/>
    <n v="141.96"/>
    <n v="8"/>
    <n v="0.3"/>
    <n v="-7.1"/>
    <n v="2"/>
    <x v="22"/>
    <n v="4"/>
    <x v="22"/>
  </r>
  <r>
    <n v="7124"/>
    <s v="CA-2016-128013"/>
    <d v="2016-08-09T00:00:00"/>
    <d v="2016-08-16T00:00:00"/>
    <s v="Standard Class"/>
    <s v="MF-18250"/>
    <s v="Monica Federle"/>
    <s v="Corporate"/>
    <s v="United States"/>
    <s v="New York City"/>
    <s v="New York"/>
    <n v="10035"/>
    <x v="3"/>
    <s v="FUR-FU-10000320"/>
    <x v="0"/>
    <s v="Furnishings"/>
    <s v="OIC Stacking Trays"/>
    <n v="10.02"/>
    <n v="6"/>
    <n v="0"/>
    <n v="2.71"/>
    <n v="2"/>
    <x v="37"/>
    <n v="3"/>
    <x v="37"/>
  </r>
  <r>
    <n v="7125"/>
    <s v="CA-2016-128013"/>
    <d v="2016-08-09T00:00:00"/>
    <d v="2016-08-16T00:00:00"/>
    <s v="Standard Class"/>
    <s v="MF-18250"/>
    <s v="Monica Federle"/>
    <s v="Corporate"/>
    <s v="United States"/>
    <s v="New York City"/>
    <s v="New York"/>
    <n v="10035"/>
    <x v="3"/>
    <s v="OFF-PA-10001815"/>
    <x v="1"/>
    <s v="Paper"/>
    <s v="Xerox 1885"/>
    <n v="144.12"/>
    <n v="7"/>
    <n v="0"/>
    <n v="27.38"/>
    <n v="2"/>
    <x v="37"/>
    <n v="3"/>
    <x v="37"/>
  </r>
  <r>
    <n v="7126"/>
    <s v="CA-2017-123176"/>
    <d v="2017-09-27T00:00:00"/>
    <d v="2017-09-29T00:00:00"/>
    <s v="Second Class"/>
    <s v="JG-15160"/>
    <s v="James Galang"/>
    <s v="Consumer"/>
    <s v="United States"/>
    <s v="Atlanta"/>
    <s v="Georgia"/>
    <n v="30318"/>
    <x v="0"/>
    <s v="OFF-PA-10003971"/>
    <x v="1"/>
    <s v="Paper"/>
    <s v="Xerox 1965"/>
    <n v="17.940000000000001"/>
    <n v="3"/>
    <n v="0"/>
    <n v="2.87"/>
    <n v="2"/>
    <x v="21"/>
    <n v="3"/>
    <x v="21"/>
  </r>
  <r>
    <n v="7127"/>
    <s v="CA-2017-123176"/>
    <d v="2017-09-27T00:00:00"/>
    <d v="2017-09-29T00:00:00"/>
    <s v="Second Class"/>
    <s v="JG-15160"/>
    <s v="James Galang"/>
    <s v="Consumer"/>
    <s v="United States"/>
    <s v="Atlanta"/>
    <s v="Georgia"/>
    <n v="30318"/>
    <x v="0"/>
    <s v="OFF-AR-10004685"/>
    <x v="1"/>
    <s v="Art"/>
    <s v="Binney &amp; Smith Crayola Metallic Colored Pencils, 8-Color Set"/>
    <n v="13.89"/>
    <n v="8"/>
    <n v="0.3"/>
    <n v="-3.06"/>
    <n v="2"/>
    <x v="21"/>
    <n v="3"/>
    <x v="21"/>
  </r>
  <r>
    <n v="7128"/>
    <s v="US-2017-117541"/>
    <d v="2017-11-14T00:00:00"/>
    <d v="2017-11-20T00:00:00"/>
    <s v="Standard Class"/>
    <s v="JM-16195"/>
    <s v="Justin MacKendrick"/>
    <s v="Consumer"/>
    <s v="United States"/>
    <s v="Newark"/>
    <s v="Delaware"/>
    <n v="19711"/>
    <x v="3"/>
    <s v="OFF-PA-10001609"/>
    <x v="1"/>
    <s v="Paper"/>
    <s v="Tops Wirebound Message Log Books"/>
    <n v="16.45"/>
    <n v="6"/>
    <n v="0"/>
    <n v="3.95"/>
    <n v="2"/>
    <x v="0"/>
    <n v="4"/>
    <x v="0"/>
  </r>
  <r>
    <n v="7129"/>
    <s v="US-2017-117541"/>
    <d v="2017-11-14T00:00:00"/>
    <d v="2017-11-20T00:00:00"/>
    <s v="Standard Class"/>
    <s v="JM-16195"/>
    <s v="Justin MacKendrick"/>
    <s v="Consumer"/>
    <s v="United States"/>
    <s v="Newark"/>
    <s v="Delaware"/>
    <n v="19711"/>
    <x v="3"/>
    <s v="FUR-FU-10000550"/>
    <x v="0"/>
    <s v="Furnishings"/>
    <s v="Stacking Trays by OIC"/>
    <n v="19.920000000000002"/>
    <n v="9"/>
    <n v="0.3"/>
    <n v="-6.37"/>
    <n v="2"/>
    <x v="0"/>
    <n v="4"/>
    <x v="0"/>
  </r>
  <r>
    <n v="7130"/>
    <s v="CA-2017-166282"/>
    <d v="2017-04-16T00:00:00"/>
    <d v="2017-04-22T00:00:00"/>
    <s v="Standard Class"/>
    <s v="PK-19075"/>
    <s v="Pete Kriz"/>
    <s v="Consumer"/>
    <s v="United States"/>
    <s v="Nashville"/>
    <s v="Tennessee"/>
    <n v="37211"/>
    <x v="0"/>
    <s v="TEC-AC-10004209"/>
    <x v="2"/>
    <s v="Accessories"/>
    <s v="Memorex Froggy Flash Drive 4 GB"/>
    <n v="35.167999999999999"/>
    <n v="8"/>
    <n v="0.2"/>
    <n v="8.7899999999999991"/>
    <n v="2"/>
    <x v="25"/>
    <n v="2"/>
    <x v="25"/>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n v="123.08799999999999"/>
    <n v="9"/>
    <n v="0.1"/>
    <n v="35.700000000000003"/>
    <n v="2"/>
    <x v="25"/>
    <n v="2"/>
    <x v="25"/>
  </r>
  <r>
    <n v="7132"/>
    <s v="CA-2018-141439"/>
    <d v="2018-11-26T00:00:00"/>
    <d v="2018-12-01T00:00:00"/>
    <s v="Standard Class"/>
    <s v="TT-21460"/>
    <s v="Tonja Turnell"/>
    <s v="Home Office"/>
    <s v="United States"/>
    <s v="Richmond"/>
    <s v="Indiana"/>
    <n v="47374"/>
    <x v="2"/>
    <s v="FUR-TA-10001039"/>
    <x v="0"/>
    <s v="Tables"/>
    <s v="KI Adjustable-Height Table"/>
    <n v="257.94"/>
    <n v="5"/>
    <n v="0"/>
    <n v="38.69"/>
    <n v="5"/>
    <x v="23"/>
    <n v="4"/>
    <x v="23"/>
  </r>
  <r>
    <n v="7133"/>
    <s v="CA-2018-141439"/>
    <d v="2018-11-26T00:00:00"/>
    <d v="2018-12-01T00:00:00"/>
    <s v="Standard Class"/>
    <s v="TT-21460"/>
    <s v="Tonja Turnell"/>
    <s v="Home Office"/>
    <s v="United States"/>
    <s v="Richmond"/>
    <s v="Indiana"/>
    <n v="47374"/>
    <x v="2"/>
    <s v="TEC-PH-10002624"/>
    <x v="2"/>
    <s v="Phones"/>
    <s v="Samsung Galaxy S4 Mini"/>
    <n v="1879.96"/>
    <n v="8"/>
    <n v="0"/>
    <n v="281.99"/>
    <n v="5"/>
    <x v="23"/>
    <n v="4"/>
    <x v="23"/>
  </r>
  <r>
    <n v="7134"/>
    <s v="CA-2018-141439"/>
    <d v="2018-11-26T00:00:00"/>
    <d v="2018-12-01T00:00:00"/>
    <s v="Standard Class"/>
    <s v="TT-21460"/>
    <s v="Tonja Turnell"/>
    <s v="Home Office"/>
    <s v="United States"/>
    <s v="Richmond"/>
    <s v="Indiana"/>
    <n v="47374"/>
    <x v="2"/>
    <s v="FUR-FU-10001473"/>
    <x v="0"/>
    <s v="Furnishings"/>
    <s v="DAX Wood Document Frame"/>
    <n v="27.46"/>
    <n v="7"/>
    <n v="0.1"/>
    <n v="8.24"/>
    <n v="5"/>
    <x v="23"/>
    <n v="4"/>
    <x v="23"/>
  </r>
  <r>
    <n v="7135"/>
    <s v="CA-2018-141439"/>
    <d v="2018-11-26T00:00:00"/>
    <d v="2018-12-01T00:00:00"/>
    <s v="Standard Class"/>
    <s v="TT-21460"/>
    <s v="Tonja Turnell"/>
    <s v="Home Office"/>
    <s v="United States"/>
    <s v="Richmond"/>
    <s v="Indiana"/>
    <n v="47374"/>
    <x v="2"/>
    <s v="TEC-PH-10001819"/>
    <x v="2"/>
    <s v="Phones"/>
    <s v="Innergie mMini Combo Duo USB Travel Charging Kit"/>
    <n v="89.98"/>
    <n v="10"/>
    <n v="0"/>
    <n v="18.899999999999999"/>
    <n v="5"/>
    <x v="23"/>
    <n v="4"/>
    <x v="23"/>
  </r>
  <r>
    <n v="7136"/>
    <s v="CA-2018-141439"/>
    <d v="2018-11-26T00:00:00"/>
    <d v="2018-12-01T00:00:00"/>
    <s v="Standard Class"/>
    <s v="TT-21460"/>
    <s v="Tonja Turnell"/>
    <s v="Home Office"/>
    <s v="United States"/>
    <s v="Richmond"/>
    <s v="Indiana"/>
    <n v="47374"/>
    <x v="2"/>
    <s v="FUR-CH-10004287"/>
    <x v="0"/>
    <s v="Chairs"/>
    <s v="SAFCO Arco Folding Chair"/>
    <n v="828.6"/>
    <n v="8"/>
    <n v="0"/>
    <n v="215.44"/>
    <n v="5"/>
    <x v="23"/>
    <n v="4"/>
    <x v="23"/>
  </r>
  <r>
    <n v="7137"/>
    <s v="CA-2016-163965"/>
    <d v="2016-11-20T00:00:00"/>
    <d v="2016-11-27T00:00:00"/>
    <s v="Standard Class"/>
    <s v="SS-20875"/>
    <s v="Sung Shariari"/>
    <s v="Consumer"/>
    <s v="United States"/>
    <s v="Miami"/>
    <s v="Florida"/>
    <n v="33180"/>
    <x v="0"/>
    <s v="OFF-BI-10004728"/>
    <x v="1"/>
    <s v="Binders"/>
    <s v="Wilson Jones Turn Tabs Binder Tool for Ring Binders"/>
    <n v="7.23"/>
    <n v="8"/>
    <n v="0.2"/>
    <n v="0.72"/>
    <n v="4"/>
    <x v="6"/>
    <n v="4"/>
    <x v="6"/>
  </r>
  <r>
    <n v="7138"/>
    <s v="CA-2016-163965"/>
    <d v="2016-11-20T00:00:00"/>
    <d v="2016-11-27T00:00:00"/>
    <s v="Standard Class"/>
    <s v="SS-20875"/>
    <s v="Sung Shariari"/>
    <s v="Consumer"/>
    <s v="United States"/>
    <s v="Miami"/>
    <s v="Florida"/>
    <n v="33180"/>
    <x v="0"/>
    <s v="OFF-ST-10000918"/>
    <x v="1"/>
    <s v="Storage"/>
    <s v="Crate-A-Files"/>
    <n v="17.440000000000001"/>
    <n v="5"/>
    <n v="0.3"/>
    <n v="-5.0599999999999996"/>
    <n v="4"/>
    <x v="6"/>
    <n v="4"/>
    <x v="6"/>
  </r>
  <r>
    <n v="7139"/>
    <s v="CA-2016-163965"/>
    <d v="2016-11-20T00:00:00"/>
    <d v="2016-11-27T00:00:00"/>
    <s v="Standard Class"/>
    <s v="SS-20875"/>
    <s v="Sung Shariari"/>
    <s v="Consumer"/>
    <s v="United States"/>
    <s v="Miami"/>
    <s v="Florida"/>
    <n v="33180"/>
    <x v="0"/>
    <s v="OFF-BI-10004593"/>
    <x v="1"/>
    <s v="Binders"/>
    <s v="Ibico Laser Imprintable Binding System Covers"/>
    <n v="62.88"/>
    <n v="8"/>
    <n v="0.1"/>
    <n v="11.32"/>
    <n v="4"/>
    <x v="6"/>
    <n v="4"/>
    <x v="6"/>
  </r>
  <r>
    <n v="7140"/>
    <s v="CA-2016-163965"/>
    <d v="2016-11-20T00:00:00"/>
    <d v="2016-11-27T00:00:00"/>
    <s v="Standard Class"/>
    <s v="SS-20875"/>
    <s v="Sung Shariari"/>
    <s v="Consumer"/>
    <s v="United States"/>
    <s v="Miami"/>
    <s v="Florida"/>
    <n v="33180"/>
    <x v="0"/>
    <s v="FUR-BO-10001337"/>
    <x v="0"/>
    <s v="Bookcases"/>
    <s v="O'Sullivan Living Dimensions 2-Shelf Bookcases"/>
    <n v="290.35199999999998"/>
    <n v="1"/>
    <n v="0.1"/>
    <n v="58.07"/>
    <n v="4"/>
    <x v="6"/>
    <n v="4"/>
    <x v="6"/>
  </r>
  <r>
    <n v="7141"/>
    <s v="CA-2018-128783"/>
    <d v="2018-09-07T00:00:00"/>
    <d v="2018-09-07T00:00:00"/>
    <s v="Same Day"/>
    <s v="TG-21640"/>
    <s v="Trudy Glocke"/>
    <s v="Consumer"/>
    <s v="United States"/>
    <s v="Saint Charles"/>
    <s v="Missouri"/>
    <n v="63301"/>
    <x v="2"/>
    <s v="TEC-AC-10002473"/>
    <x v="2"/>
    <s v="Accessories"/>
    <s v="Maxell 4.7GB DVD-R"/>
    <n v="113.52"/>
    <n v="8"/>
    <n v="0"/>
    <n v="5.68"/>
    <n v="2"/>
    <x v="15"/>
    <n v="3"/>
    <x v="15"/>
  </r>
  <r>
    <n v="7142"/>
    <s v="CA-2018-128783"/>
    <d v="2018-09-07T00:00:00"/>
    <d v="2018-09-07T00:00:00"/>
    <s v="Same Day"/>
    <s v="TG-21640"/>
    <s v="Trudy Glocke"/>
    <s v="Consumer"/>
    <s v="United States"/>
    <s v="Saint Charles"/>
    <s v="Missouri"/>
    <n v="63301"/>
    <x v="2"/>
    <s v="FUR-FU-10003623"/>
    <x v="0"/>
    <s v="Furnishings"/>
    <s v="DataProducts Ampli Magnifier Task Lamp, Black,"/>
    <n v="135.30000000000001"/>
    <n v="6"/>
    <n v="0.1"/>
    <n v="33.83"/>
    <n v="2"/>
    <x v="15"/>
    <n v="3"/>
    <x v="15"/>
  </r>
  <r>
    <n v="7143"/>
    <s v="CA-2015-122217"/>
    <d v="2015-11-24T00:00:00"/>
    <d v="2015-11-29T00:00:00"/>
    <s v="Standard Class"/>
    <s v="HP-14815"/>
    <s v="Harold Pawlan"/>
    <s v="Home Office"/>
    <s v="United States"/>
    <s v="Virginia Beach"/>
    <s v="Virginia"/>
    <n v="23464"/>
    <x v="0"/>
    <s v="FUR-FU-10002045"/>
    <x v="0"/>
    <s v="Furnishings"/>
    <s v="Executive Impressions 14&quot;"/>
    <n v="111.15"/>
    <n v="1"/>
    <n v="0.3"/>
    <n v="-32.229999999999997"/>
    <n v="1"/>
    <x v="7"/>
    <n v="4"/>
    <x v="7"/>
  </r>
  <r>
    <n v="7144"/>
    <s v="US-2018-141558"/>
    <d v="2018-03-11T00:00:00"/>
    <d v="2018-03-16T00:00:00"/>
    <s v="Standard Class"/>
    <s v="MH-17290"/>
    <s v="Marc Harrigan"/>
    <s v="Home Office"/>
    <s v="United States"/>
    <s v="Philadelphia"/>
    <s v="Pennsylvania"/>
    <n v="19140"/>
    <x v="3"/>
    <s v="TEC-PH-10002555"/>
    <x v="2"/>
    <s v="Phones"/>
    <s v="Nortel Meridian M5316 Digital phone"/>
    <n v="776.85"/>
    <n v="6"/>
    <n v="0.1"/>
    <n v="62.15"/>
    <n v="4"/>
    <x v="42"/>
    <n v="1"/>
    <x v="42"/>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n v="12.294"/>
    <n v="10"/>
    <n v="0.2"/>
    <n v="3.07"/>
    <n v="4"/>
    <x v="42"/>
    <n v="1"/>
    <x v="42"/>
  </r>
  <r>
    <n v="7146"/>
    <s v="US-2018-141558"/>
    <d v="2018-03-11T00:00:00"/>
    <d v="2018-03-16T00:00:00"/>
    <s v="Standard Class"/>
    <s v="MH-17290"/>
    <s v="Marc Harrigan"/>
    <s v="Home Office"/>
    <s v="United States"/>
    <s v="Philadelphia"/>
    <s v="Pennsylvania"/>
    <n v="19140"/>
    <x v="3"/>
    <s v="FUR-TA-10004086"/>
    <x v="0"/>
    <s v="Tables"/>
    <s v="KI Adjustable-Height Table"/>
    <n v="154.76400000000001"/>
    <n v="1"/>
    <n v="0"/>
    <n v="30.95"/>
    <n v="4"/>
    <x v="42"/>
    <n v="1"/>
    <x v="42"/>
  </r>
  <r>
    <n v="7147"/>
    <s v="US-2018-141558"/>
    <d v="2018-03-11T00:00:00"/>
    <d v="2018-03-16T00:00:00"/>
    <s v="Standard Class"/>
    <s v="MH-17290"/>
    <s v="Marc Harrigan"/>
    <s v="Home Office"/>
    <s v="United States"/>
    <s v="Philadelphia"/>
    <s v="Pennsylvania"/>
    <n v="19140"/>
    <x v="3"/>
    <s v="OFF-ST-10004946"/>
    <x v="1"/>
    <s v="Storage"/>
    <s v="Desktop 3-Pocket Hot File"/>
    <n v="43.28"/>
    <n v="2"/>
    <n v="0.3"/>
    <n v="-12.98"/>
    <n v="4"/>
    <x v="42"/>
    <n v="1"/>
    <x v="42"/>
  </r>
  <r>
    <n v="7148"/>
    <s v="CA-2017-139941"/>
    <d v="2017-06-12T00:00:00"/>
    <d v="2017-06-17T00:00:00"/>
    <s v="Standard Class"/>
    <s v="CB-12415"/>
    <s v="Christy Brittain"/>
    <s v="Consumer"/>
    <s v="United States"/>
    <s v="Long Beach"/>
    <s v="New York"/>
    <n v="11561"/>
    <x v="3"/>
    <s v="OFF-PA-10000241"/>
    <x v="1"/>
    <s v="Paper"/>
    <s v="IBM Multi-Purpose Copy Paper, 8 1/2 x 11&quot;, Case"/>
    <n v="92.94"/>
    <n v="4"/>
    <n v="0"/>
    <n v="8.36"/>
    <n v="2"/>
    <x v="1"/>
    <n v="2"/>
    <x v="1"/>
  </r>
  <r>
    <n v="7149"/>
    <s v="CA-2017-139941"/>
    <d v="2017-06-12T00:00:00"/>
    <d v="2017-06-17T00:00:00"/>
    <s v="Standard Class"/>
    <s v="CB-12415"/>
    <s v="Christy Brittain"/>
    <s v="Consumer"/>
    <s v="United States"/>
    <s v="Long Beach"/>
    <s v="New York"/>
    <n v="11561"/>
    <x v="3"/>
    <s v="OFF-AP-10004036"/>
    <x v="1"/>
    <s v="Appliances"/>
    <s v="Bionaire 99.97% HEPA Air Cleaner"/>
    <n v="52.56"/>
    <n v="6"/>
    <n v="0.1"/>
    <n v="6.83"/>
    <n v="2"/>
    <x v="1"/>
    <n v="2"/>
    <x v="1"/>
  </r>
  <r>
    <n v="7150"/>
    <s v="CA-2016-166583"/>
    <d v="2016-06-26T00:00:00"/>
    <d v="2016-06-30T00:00:00"/>
    <s v="Standard Class"/>
    <s v="VD-21670"/>
    <s v="Valerie Dominguez"/>
    <s v="Consumer"/>
    <s v="United States"/>
    <s v="Houston"/>
    <s v="Texas"/>
    <n v="77070"/>
    <x v="2"/>
    <s v="TEC-PH-10001578"/>
    <x v="2"/>
    <s v="Phones"/>
    <s v="Polycom SoundStation2 EX ConferenceÂ phone"/>
    <n v="971.88"/>
    <n v="10"/>
    <n v="0.3"/>
    <n v="-320.72000000000003"/>
    <n v="1"/>
    <x v="40"/>
    <n v="2"/>
    <x v="40"/>
  </r>
  <r>
    <n v="7151"/>
    <s v="CA-2018-100412"/>
    <d v="2018-12-22T00:00:00"/>
    <d v="2018-12-26T00:00:00"/>
    <s v="Standard Class"/>
    <s v="SR-20425"/>
    <s v="Sharelle Roach"/>
    <s v="Home Office"/>
    <s v="United States"/>
    <s v="Tuscaloosa"/>
    <s v="Alabama"/>
    <n v="35401"/>
    <x v="0"/>
    <s v="FUR-CH-10002647"/>
    <x v="0"/>
    <s v="Chairs"/>
    <s v="Situations Contoured Folding Chairs, 4/Set"/>
    <n v="141.96"/>
    <n v="7"/>
    <n v="0"/>
    <n v="28.39"/>
    <n v="1"/>
    <x v="22"/>
    <n v="4"/>
    <x v="22"/>
  </r>
  <r>
    <n v="7152"/>
    <s v="CA-2018-142909"/>
    <d v="2018-12-22T00:00:00"/>
    <d v="2018-12-25T00:00:00"/>
    <s v="Second Class"/>
    <s v="AG-10330"/>
    <s v="Alex Grayson"/>
    <s v="Consumer"/>
    <s v="United States"/>
    <s v="Mesa"/>
    <s v="Arizona"/>
    <n v="85204"/>
    <x v="1"/>
    <s v="FUR-TA-10003008"/>
    <x v="0"/>
    <s v="Tables"/>
    <s v="Lesro Round Back Collection Coffee Table, End Table"/>
    <n v="182.55"/>
    <n v="7"/>
    <n v="0"/>
    <n v="54.77"/>
    <n v="1"/>
    <x v="22"/>
    <n v="4"/>
    <x v="22"/>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n v="88.768000000000001"/>
    <n v="1"/>
    <n v="0"/>
    <n v="15.09"/>
    <n v="1"/>
    <x v="18"/>
    <n v="4"/>
    <x v="18"/>
  </r>
  <r>
    <n v="7154"/>
    <s v="CA-2016-106208"/>
    <d v="2016-12-10T00:00:00"/>
    <d v="2016-12-15T00:00:00"/>
    <s v="Standard Class"/>
    <s v="JW-16075"/>
    <s v="Julia West"/>
    <s v="Consumer"/>
    <s v="United States"/>
    <s v="Chicago"/>
    <s v="Illinois"/>
    <n v="60610"/>
    <x v="2"/>
    <s v="OFF-AP-10004980"/>
    <x v="1"/>
    <s v="Appliances"/>
    <s v="3M Replacement Filter for Office Air Cleaner for 20' x 33' Room"/>
    <n v="53.088000000000001"/>
    <n v="2"/>
    <n v="0.2"/>
    <n v="17.52"/>
    <n v="1"/>
    <x v="14"/>
    <n v="4"/>
    <x v="14"/>
  </r>
  <r>
    <n v="7155"/>
    <s v="US-2016-136749"/>
    <d v="2016-12-25T00:00:00"/>
    <d v="2016-12-27T00:00:00"/>
    <s v="Second Class"/>
    <s v="LH-16900"/>
    <s v="Lena Hernandez"/>
    <s v="Consumer"/>
    <s v="United States"/>
    <s v="Columbus"/>
    <s v="Georgia"/>
    <n v="31907"/>
    <x v="0"/>
    <s v="FUR-FU-10000747"/>
    <x v="0"/>
    <s v="Furnishings"/>
    <s v="Tenex B1-RE Series Chair Mats for Low Pile Carpets"/>
    <n v="275.88"/>
    <n v="7"/>
    <n v="0.2"/>
    <n v="41.38"/>
    <n v="2"/>
    <x v="14"/>
    <n v="4"/>
    <x v="14"/>
  </r>
  <r>
    <n v="7156"/>
    <s v="US-2016-136749"/>
    <d v="2016-12-25T00:00:00"/>
    <d v="2016-12-27T00:00:00"/>
    <s v="Second Class"/>
    <s v="LH-16900"/>
    <s v="Lena Hernandez"/>
    <s v="Consumer"/>
    <s v="United States"/>
    <s v="Columbus"/>
    <s v="Georgia"/>
    <n v="31907"/>
    <x v="0"/>
    <s v="OFF-BI-10004492"/>
    <x v="1"/>
    <s v="Binders"/>
    <s v="Tuf-Vin Binders"/>
    <n v="157.9"/>
    <n v="2"/>
    <n v="0.1"/>
    <n v="18.95"/>
    <n v="2"/>
    <x v="14"/>
    <n v="4"/>
    <x v="14"/>
  </r>
  <r>
    <n v="7157"/>
    <s v="CA-2018-126718"/>
    <d v="2018-04-29T00:00:00"/>
    <d v="2018-05-04T00:00:00"/>
    <s v="Standard Class"/>
    <s v="KT-16480"/>
    <s v="Kean Thornton"/>
    <s v="Consumer"/>
    <s v="United States"/>
    <s v="Orange"/>
    <s v="New Jersey"/>
    <n v="7050"/>
    <x v="3"/>
    <s v="OFF-LA-10004055"/>
    <x v="1"/>
    <s v="Labels"/>
    <s v="Color-Coded Legal Exhibit Labels"/>
    <n v="4.91"/>
    <n v="1"/>
    <n v="0.1"/>
    <n v="0.74"/>
    <n v="1"/>
    <x v="4"/>
    <n v="2"/>
    <x v="4"/>
  </r>
  <r>
    <n v="7158"/>
    <s v="CA-2017-131380"/>
    <d v="2017-03-28T00:00:00"/>
    <d v="2017-03-31T00:00:00"/>
    <s v="Second Class"/>
    <s v="CC-12220"/>
    <s v="Chris Cortes"/>
    <s v="Consumer"/>
    <s v="United States"/>
    <s v="Los Angeles"/>
    <s v="California"/>
    <n v="90032"/>
    <x v="1"/>
    <s v="OFF-ST-10002485"/>
    <x v="1"/>
    <s v="Storage"/>
    <s v="Rogers Deluxe File Chest"/>
    <n v="87.92"/>
    <n v="4"/>
    <n v="0.3"/>
    <n v="-13.19"/>
    <n v="2"/>
    <x v="17"/>
    <n v="1"/>
    <x v="17"/>
  </r>
  <r>
    <n v="7159"/>
    <s v="CA-2017-131380"/>
    <d v="2017-03-28T00:00:00"/>
    <d v="2017-03-31T00:00:00"/>
    <s v="Second Class"/>
    <s v="CC-12220"/>
    <s v="Chris Cortes"/>
    <s v="Consumer"/>
    <s v="United States"/>
    <s v="Los Angeles"/>
    <s v="California"/>
    <n v="90032"/>
    <x v="1"/>
    <s v="OFF-PA-10001243"/>
    <x v="1"/>
    <s v="Paper"/>
    <s v="Xerox 1983"/>
    <n v="5.98"/>
    <n v="2"/>
    <n v="0.2"/>
    <n v="1.26"/>
    <n v="2"/>
    <x v="17"/>
    <n v="1"/>
    <x v="17"/>
  </r>
  <r>
    <n v="7160"/>
    <s v="CA-2016-145835"/>
    <d v="2016-05-13T00:00:00"/>
    <d v="2016-05-18T00:00:00"/>
    <s v="Second Class"/>
    <s v="BF-11170"/>
    <s v="Ben Ferrer"/>
    <s v="Home Office"/>
    <s v="United States"/>
    <s v="Chicago"/>
    <s v="Illinois"/>
    <n v="60623"/>
    <x v="2"/>
    <s v="TEC-PH-10004447"/>
    <x v="2"/>
    <s v="Phones"/>
    <s v="Toshiba IPT2010-SD IPÂ Telephone"/>
    <n v="222.38399999999999"/>
    <n v="3"/>
    <n v="0"/>
    <n v="46.7"/>
    <n v="2"/>
    <x v="33"/>
    <n v="2"/>
    <x v="33"/>
  </r>
  <r>
    <n v="7161"/>
    <s v="CA-2016-145835"/>
    <d v="2016-05-13T00:00:00"/>
    <d v="2016-05-18T00:00:00"/>
    <s v="Second Class"/>
    <s v="BF-11170"/>
    <s v="Ben Ferrer"/>
    <s v="Home Office"/>
    <s v="United States"/>
    <s v="Chicago"/>
    <s v="Illinois"/>
    <n v="60623"/>
    <x v="2"/>
    <s v="OFF-FA-10002280"/>
    <x v="1"/>
    <s v="Fasteners"/>
    <s v="Advantus Plastic Paper Clips"/>
    <n v="16"/>
    <n v="7"/>
    <n v="0"/>
    <n v="5.44"/>
    <n v="2"/>
    <x v="33"/>
    <n v="2"/>
    <x v="33"/>
  </r>
  <r>
    <n v="7162"/>
    <s v="CA-2015-138709"/>
    <d v="2015-07-04T00:00:00"/>
    <d v="2015-07-09T00:00:00"/>
    <s v="Standard Class"/>
    <s v="MS-17770"/>
    <s v="Maxwell Schwartz"/>
    <s v="Consumer"/>
    <s v="United States"/>
    <s v="Richmond"/>
    <s v="Virginia"/>
    <n v="23223"/>
    <x v="0"/>
    <s v="OFF-PA-10004734"/>
    <x v="1"/>
    <s v="Paper"/>
    <s v="Southworth Structures Collection"/>
    <n v="21.84"/>
    <n v="2"/>
    <n v="0.1"/>
    <n v="6.33"/>
    <n v="2"/>
    <x v="39"/>
    <n v="3"/>
    <x v="39"/>
  </r>
  <r>
    <n v="7163"/>
    <s v="CA-2015-138709"/>
    <d v="2015-07-04T00:00:00"/>
    <d v="2015-07-09T00:00:00"/>
    <s v="Standard Class"/>
    <s v="MS-17770"/>
    <s v="Maxwell Schwartz"/>
    <s v="Consumer"/>
    <s v="United States"/>
    <s v="Richmond"/>
    <s v="Virginia"/>
    <n v="23223"/>
    <x v="0"/>
    <s v="OFF-BI-10000145"/>
    <x v="1"/>
    <s v="Binders"/>
    <s v="Zipper Ring Binder Pockets"/>
    <n v="15.6"/>
    <n v="9"/>
    <n v="0"/>
    <n v="3.43"/>
    <n v="2"/>
    <x v="39"/>
    <n v="3"/>
    <x v="39"/>
  </r>
  <r>
    <n v="7164"/>
    <s v="CA-2015-122070"/>
    <d v="2015-04-22T00:00:00"/>
    <d v="2015-04-24T00:00:00"/>
    <s v="Second Class"/>
    <s v="AH-10030"/>
    <s v="Aaron Hawkins"/>
    <s v="Corporate"/>
    <s v="United States"/>
    <s v="Troy"/>
    <s v="New York"/>
    <n v="12180"/>
    <x v="3"/>
    <s v="OFF-EN-10004773"/>
    <x v="1"/>
    <s v="Envelopes"/>
    <s v="Staple envelope"/>
    <n v="247.84"/>
    <n v="10"/>
    <n v="0"/>
    <n v="47.09"/>
    <n v="2"/>
    <x v="41"/>
    <n v="2"/>
    <x v="41"/>
  </r>
  <r>
    <n v="7165"/>
    <s v="CA-2015-122070"/>
    <d v="2015-04-22T00:00:00"/>
    <d v="2015-04-24T00:00:00"/>
    <s v="Second Class"/>
    <s v="AH-10030"/>
    <s v="Aaron Hawkins"/>
    <s v="Corporate"/>
    <s v="United States"/>
    <s v="Troy"/>
    <s v="New York"/>
    <n v="12180"/>
    <x v="3"/>
    <s v="OFF-BI-10004970"/>
    <x v="1"/>
    <s v="Binders"/>
    <s v="ACCOHIDE 3-Ring Binder, Blue, 1&quot;"/>
    <n v="9.9120000000000008"/>
    <n v="2"/>
    <n v="0.2"/>
    <n v="1.88"/>
    <n v="2"/>
    <x v="41"/>
    <n v="2"/>
    <x v="41"/>
  </r>
  <r>
    <n v="7166"/>
    <s v="CA-2017-158610"/>
    <d v="2017-09-19T00:00:00"/>
    <d v="2017-09-22T00:00:00"/>
    <s v="First Class"/>
    <s v="CK-12595"/>
    <s v="Clytie Kelty"/>
    <s v="Consumer"/>
    <s v="United States"/>
    <s v="Providence"/>
    <s v="Rhode Island"/>
    <n v="2908"/>
    <x v="3"/>
    <s v="OFF-ST-10000604"/>
    <x v="1"/>
    <s v="Storage"/>
    <s v="Home/Office Personal File Carts"/>
    <n v="69.52"/>
    <n v="8"/>
    <n v="0"/>
    <n v="19.47"/>
    <n v="1"/>
    <x v="21"/>
    <n v="3"/>
    <x v="21"/>
  </r>
  <r>
    <n v="7167"/>
    <s v="CA-2015-117464"/>
    <d v="2015-07-22T00:00:00"/>
    <d v="2015-07-24T00:00:00"/>
    <s v="Second Class"/>
    <s v="NP-18325"/>
    <s v="Naresj Patel"/>
    <s v="Consumer"/>
    <s v="United States"/>
    <s v="San Francisco"/>
    <s v="California"/>
    <n v="94122"/>
    <x v="1"/>
    <s v="OFF-AR-10003190"/>
    <x v="1"/>
    <s v="Art"/>
    <s v="Newell 32"/>
    <n v="11.52"/>
    <n v="8"/>
    <n v="0"/>
    <n v="1.5"/>
    <n v="4"/>
    <x v="39"/>
    <n v="3"/>
    <x v="39"/>
  </r>
  <r>
    <n v="7168"/>
    <s v="CA-2015-117464"/>
    <d v="2015-07-22T00:00:00"/>
    <d v="2015-07-24T00:00:00"/>
    <s v="Second Class"/>
    <s v="NP-18325"/>
    <s v="Naresj Patel"/>
    <s v="Consumer"/>
    <s v="United States"/>
    <s v="San Francisco"/>
    <s v="California"/>
    <n v="94122"/>
    <x v="1"/>
    <s v="FUR-CH-10000155"/>
    <x v="0"/>
    <s v="Chairs"/>
    <s v="Global Comet Stacking Armless Chair"/>
    <n v="717.72"/>
    <n v="5"/>
    <n v="0.1"/>
    <n v="157.9"/>
    <n v="4"/>
    <x v="39"/>
    <n v="3"/>
    <x v="39"/>
  </r>
  <r>
    <n v="7169"/>
    <s v="CA-2015-117464"/>
    <d v="2015-07-22T00:00:00"/>
    <d v="2015-07-24T00:00:00"/>
    <s v="Second Class"/>
    <s v="NP-18325"/>
    <s v="Naresj Patel"/>
    <s v="Consumer"/>
    <s v="United States"/>
    <s v="San Francisco"/>
    <s v="California"/>
    <n v="94122"/>
    <x v="1"/>
    <s v="OFF-ST-10003058"/>
    <x v="1"/>
    <s v="Storage"/>
    <s v="Eldon Mobile Mega Data Cart  Mega Stackable  Add-On Trays"/>
    <n v="236.5"/>
    <n v="2"/>
    <n v="0.1"/>
    <n v="61.49"/>
    <n v="4"/>
    <x v="39"/>
    <n v="3"/>
    <x v="39"/>
  </r>
  <r>
    <n v="7170"/>
    <s v="CA-2015-117464"/>
    <d v="2015-07-22T00:00:00"/>
    <d v="2015-07-24T00:00:00"/>
    <s v="Second Class"/>
    <s v="NP-18325"/>
    <s v="Naresj Patel"/>
    <s v="Consumer"/>
    <s v="United States"/>
    <s v="San Francisco"/>
    <s v="California"/>
    <n v="94122"/>
    <x v="1"/>
    <s v="FUR-TA-10004767"/>
    <x v="0"/>
    <s v="Tables"/>
    <s v="Safco Drafting Table"/>
    <n v="170.352"/>
    <n v="10"/>
    <n v="0"/>
    <n v="46"/>
    <n v="4"/>
    <x v="39"/>
    <n v="3"/>
    <x v="39"/>
  </r>
  <r>
    <n v="7171"/>
    <s v="US-2018-168613"/>
    <d v="2018-10-08T00:00:00"/>
    <d v="2018-10-14T00:00:00"/>
    <s v="Standard Class"/>
    <s v="GM-14440"/>
    <s v="Gary McGarr"/>
    <s v="Consumer"/>
    <s v="United States"/>
    <s v="New York City"/>
    <s v="New York"/>
    <n v="10009"/>
    <x v="3"/>
    <s v="FUR-CH-10002372"/>
    <x v="0"/>
    <s v="Chairs"/>
    <s v="Office Star - Ergonomically Designed Knee Chair"/>
    <n v="145.76400000000001"/>
    <n v="10"/>
    <n v="0"/>
    <n v="20.41"/>
    <n v="1"/>
    <x v="13"/>
    <n v="4"/>
    <x v="13"/>
  </r>
  <r>
    <n v="7172"/>
    <s v="CA-2018-125381"/>
    <d v="2018-04-25T00:00:00"/>
    <d v="2018-04-27T00:00:00"/>
    <s v="Second Class"/>
    <s v="SG-20605"/>
    <s v="Speros Goranitis"/>
    <s v="Consumer"/>
    <s v="United States"/>
    <s v="San Francisco"/>
    <s v="California"/>
    <n v="94109"/>
    <x v="1"/>
    <s v="TEC-AC-10000158"/>
    <x v="2"/>
    <s v="Accessories"/>
    <s v="Sony 64GB Class 10 Micro SDHC R40 Memory Card"/>
    <n v="107.97"/>
    <n v="6"/>
    <n v="0.2"/>
    <n v="15.12"/>
    <n v="1"/>
    <x v="4"/>
    <n v="2"/>
    <x v="4"/>
  </r>
  <r>
    <n v="7173"/>
    <s v="US-2018-141677"/>
    <d v="2018-03-26T00:00:00"/>
    <d v="2018-03-30T00:00:00"/>
    <s v="Standard Class"/>
    <s v="HK-14890"/>
    <s v="Heather Kirkland"/>
    <s v="Corporate"/>
    <s v="United States"/>
    <s v="Houston"/>
    <s v="Texas"/>
    <n v="77070"/>
    <x v="2"/>
    <s v="TEC-AC-10000158"/>
    <x v="2"/>
    <s v="Accessories"/>
    <s v="Sony 64GB Class 10 Micro SDHC R40 Memory Card"/>
    <n v="143.96"/>
    <n v="1"/>
    <n v="0.1"/>
    <n v="38.869999999999997"/>
    <n v="5"/>
    <x v="42"/>
    <n v="1"/>
    <x v="42"/>
  </r>
  <r>
    <n v="7174"/>
    <s v="US-2018-141677"/>
    <d v="2018-03-26T00:00:00"/>
    <d v="2018-03-30T00:00:00"/>
    <s v="Standard Class"/>
    <s v="HK-14890"/>
    <s v="Heather Kirkland"/>
    <s v="Corporate"/>
    <s v="United States"/>
    <s v="Houston"/>
    <s v="Texas"/>
    <n v="77070"/>
    <x v="2"/>
    <s v="TEC-CO-10002313"/>
    <x v="2"/>
    <s v="Copiers"/>
    <s v="Canon PC1080F Personal Copier"/>
    <n v="2399.96"/>
    <n v="10"/>
    <n v="0.2"/>
    <n v="168"/>
    <n v="5"/>
    <x v="42"/>
    <n v="1"/>
    <x v="42"/>
  </r>
  <r>
    <n v="7175"/>
    <s v="US-2018-141677"/>
    <d v="2018-03-26T00:00:00"/>
    <d v="2018-03-30T00:00:00"/>
    <s v="Standard Class"/>
    <s v="HK-14890"/>
    <s v="Heather Kirkland"/>
    <s v="Corporate"/>
    <s v="United States"/>
    <s v="Houston"/>
    <s v="Texas"/>
    <n v="77070"/>
    <x v="2"/>
    <s v="OFF-PA-10002581"/>
    <x v="1"/>
    <s v="Paper"/>
    <s v="Xerox 1951"/>
    <n v="74.352000000000004"/>
    <n v="6"/>
    <n v="0.3"/>
    <n v="-8.18"/>
    <n v="5"/>
    <x v="42"/>
    <n v="1"/>
    <x v="42"/>
  </r>
  <r>
    <n v="7176"/>
    <s v="US-2018-141677"/>
    <d v="2018-03-26T00:00:00"/>
    <d v="2018-03-30T00:00:00"/>
    <s v="Standard Class"/>
    <s v="HK-14890"/>
    <s v="Heather Kirkland"/>
    <s v="Corporate"/>
    <s v="United States"/>
    <s v="Houston"/>
    <s v="Texas"/>
    <n v="77070"/>
    <x v="2"/>
    <s v="OFF-AP-10001205"/>
    <x v="1"/>
    <s v="Appliances"/>
    <s v="Belkin 5 Outlet SurgeMaster Power Centers"/>
    <n v="87.168000000000006"/>
    <n v="4"/>
    <n v="0.2"/>
    <n v="24.41"/>
    <n v="5"/>
    <x v="42"/>
    <n v="1"/>
    <x v="42"/>
  </r>
  <r>
    <n v="7177"/>
    <s v="US-2018-141677"/>
    <d v="2018-03-26T00:00:00"/>
    <d v="2018-03-30T00:00:00"/>
    <s v="Standard Class"/>
    <s v="HK-14890"/>
    <s v="Heather Kirkland"/>
    <s v="Corporate"/>
    <s v="United States"/>
    <s v="Houston"/>
    <s v="Texas"/>
    <n v="77070"/>
    <x v="2"/>
    <s v="OFF-ST-10000344"/>
    <x v="1"/>
    <s v="Storage"/>
    <s v="Neat Ideas Personal Hanging Folder Files, Black"/>
    <n v="32.231999999999999"/>
    <n v="9"/>
    <n v="0"/>
    <n v="1.61"/>
    <n v="5"/>
    <x v="42"/>
    <n v="1"/>
    <x v="42"/>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n v="2.202"/>
    <n v="3"/>
    <n v="0.2"/>
    <n v="0.24"/>
    <n v="2"/>
    <x v="24"/>
    <n v="2"/>
    <x v="24"/>
  </r>
  <r>
    <n v="7179"/>
    <s v="CA-2018-133067"/>
    <d v="2018-05-04T00:00:00"/>
    <d v="2018-05-10T00:00:00"/>
    <s v="Standard Class"/>
    <s v="MY-18295"/>
    <s v="Muhammed Yedwab"/>
    <s v="Corporate"/>
    <s v="United States"/>
    <s v="Philadelphia"/>
    <s v="Pennsylvania"/>
    <n v="19140"/>
    <x v="3"/>
    <s v="OFF-BI-10003694"/>
    <x v="1"/>
    <s v="Binders"/>
    <s v="Avery 3 1/2&quot; Diskette Storage Pages, 10/Pack"/>
    <n v="9.3960000000000008"/>
    <n v="4"/>
    <n v="0.1"/>
    <n v="1.03"/>
    <n v="2"/>
    <x v="24"/>
    <n v="2"/>
    <x v="24"/>
  </r>
  <r>
    <n v="7180"/>
    <s v="US-2017-144351"/>
    <d v="2017-11-14T00:00:00"/>
    <d v="2017-11-18T00:00:00"/>
    <s v="Standard Class"/>
    <s v="RC-19960"/>
    <s v="Ryan Crowe"/>
    <s v="Consumer"/>
    <s v="United States"/>
    <s v="Baltimore"/>
    <s v="Maryland"/>
    <n v="21215"/>
    <x v="3"/>
    <s v="TEC-PH-10001644"/>
    <x v="2"/>
    <s v="Phones"/>
    <s v="BlueLounge Milo Smartphone Stand, White/Metallic"/>
    <n v="89.97"/>
    <n v="5"/>
    <n v="0"/>
    <n v="13.5"/>
    <n v="1"/>
    <x v="0"/>
    <n v="4"/>
    <x v="0"/>
  </r>
  <r>
    <n v="7181"/>
    <s v="CA-2015-106054"/>
    <d v="2015-01-06T00:00:00"/>
    <d v="2015-01-07T00:00:00"/>
    <s v="First Class"/>
    <s v="JO-15145"/>
    <s v="Jack O'Briant"/>
    <s v="Corporate"/>
    <s v="United States"/>
    <s v="Athens"/>
    <s v="Georgia"/>
    <n v="30605"/>
    <x v="0"/>
    <s v="OFF-AR-10002399"/>
    <x v="1"/>
    <s v="Art"/>
    <s v="Dixon Prang Watercolor Pencils, 10-Color Set with Brush"/>
    <n v="12.78"/>
    <n v="9"/>
    <n v="0.2"/>
    <n v="4.09"/>
    <n v="1"/>
    <x v="46"/>
    <n v="1"/>
    <x v="46"/>
  </r>
  <r>
    <n v="7182"/>
    <s v="CA-2017-138667"/>
    <d v="2017-12-27T00:00:00"/>
    <d v="2017-12-30T00:00:00"/>
    <s v="Second Class"/>
    <s v="MW-18220"/>
    <s v="Mitch Webber"/>
    <s v="Consumer"/>
    <s v="United States"/>
    <s v="Lancaster"/>
    <s v="Ohio"/>
    <n v="43130"/>
    <x v="3"/>
    <s v="TEC-AC-10003063"/>
    <x v="2"/>
    <s v="Accessories"/>
    <s v="Micro Innovations USB RF Wireless Keyboard with Mouse"/>
    <n v="40"/>
    <n v="4"/>
    <n v="0.3"/>
    <n v="-14"/>
    <n v="1"/>
    <x v="5"/>
    <n v="4"/>
    <x v="5"/>
  </r>
  <r>
    <n v="7183"/>
    <s v="CA-2018-150609"/>
    <d v="2018-04-30T00:00:00"/>
    <d v="2018-05-04T00:00:00"/>
    <s v="Standard Class"/>
    <s v="NZ-18565"/>
    <s v="Nick Zandusky"/>
    <s v="Home Office"/>
    <s v="United States"/>
    <s v="Los Angeles"/>
    <s v="California"/>
    <n v="90032"/>
    <x v="1"/>
    <s v="OFF-BI-10002071"/>
    <x v="1"/>
    <s v="Binders"/>
    <s v="Fellowes Black Plastic Comb Bindings"/>
    <n v="23.24"/>
    <n v="10"/>
    <n v="0.3"/>
    <n v="-1.39"/>
    <n v="1"/>
    <x v="4"/>
    <n v="2"/>
    <x v="4"/>
  </r>
  <r>
    <n v="7184"/>
    <s v="CA-2018-128853"/>
    <d v="2018-04-21T00:00:00"/>
    <d v="2018-04-23T00:00:00"/>
    <s v="First Class"/>
    <s v="JM-15250"/>
    <s v="Janet Martin"/>
    <s v="Consumer"/>
    <s v="United States"/>
    <s v="Baltimore"/>
    <s v="Maryland"/>
    <n v="21215"/>
    <x v="3"/>
    <s v="FUR-CH-10004218"/>
    <x v="0"/>
    <s v="Chairs"/>
    <s v="Global Fabric Manager's Chair, Dark Gray"/>
    <n v="908.82"/>
    <n v="2"/>
    <n v="0"/>
    <n v="263.56"/>
    <n v="1"/>
    <x v="4"/>
    <n v="2"/>
    <x v="4"/>
  </r>
  <r>
    <n v="7185"/>
    <s v="CA-2018-133102"/>
    <d v="2018-08-17T00:00:00"/>
    <d v="2018-08-24T00:00:00"/>
    <s v="Standard Class"/>
    <s v="ED-13885"/>
    <s v="Emily Ducich"/>
    <s v="Home Office"/>
    <s v="United States"/>
    <s v="Houston"/>
    <s v="Texas"/>
    <n v="77095"/>
    <x v="2"/>
    <s v="OFF-SU-10000432"/>
    <x v="1"/>
    <s v="Supplies"/>
    <s v="Acco Side-Punched Conventional Columnar Pads"/>
    <n v="5.5519999999999996"/>
    <n v="3"/>
    <n v="0.1"/>
    <n v="0.5"/>
    <n v="5"/>
    <x v="43"/>
    <n v="3"/>
    <x v="43"/>
  </r>
  <r>
    <n v="7186"/>
    <s v="CA-2018-133102"/>
    <d v="2018-08-17T00:00:00"/>
    <d v="2018-08-24T00:00:00"/>
    <s v="Standard Class"/>
    <s v="ED-13885"/>
    <s v="Emily Ducich"/>
    <s v="Home Office"/>
    <s v="United States"/>
    <s v="Houston"/>
    <s v="Texas"/>
    <n v="77095"/>
    <x v="2"/>
    <s v="OFF-AR-10003183"/>
    <x v="1"/>
    <s v="Art"/>
    <s v="Avery Fluorescent Highlighter Four-Color Set"/>
    <n v="8.016"/>
    <n v="4"/>
    <n v="0"/>
    <n v="2.48"/>
    <n v="5"/>
    <x v="43"/>
    <n v="3"/>
    <x v="43"/>
  </r>
  <r>
    <n v="7187"/>
    <s v="CA-2018-133102"/>
    <d v="2018-08-17T00:00:00"/>
    <d v="2018-08-24T00:00:00"/>
    <s v="Standard Class"/>
    <s v="ED-13885"/>
    <s v="Emily Ducich"/>
    <s v="Home Office"/>
    <s v="United States"/>
    <s v="Houston"/>
    <s v="Texas"/>
    <n v="77095"/>
    <x v="2"/>
    <s v="FUR-CH-10002017"/>
    <x v="0"/>
    <s v="Chairs"/>
    <s v="SAFCO Optional Arm Kit for Workspace Cribbage Stacking Chair"/>
    <n v="74.591999999999999"/>
    <n v="8"/>
    <n v="0.3"/>
    <n v="-14.17"/>
    <n v="5"/>
    <x v="43"/>
    <n v="3"/>
    <x v="43"/>
  </r>
  <r>
    <n v="7188"/>
    <s v="CA-2018-133102"/>
    <d v="2018-08-17T00:00:00"/>
    <d v="2018-08-24T00:00:00"/>
    <s v="Standard Class"/>
    <s v="ED-13885"/>
    <s v="Emily Ducich"/>
    <s v="Home Office"/>
    <s v="United States"/>
    <s v="Houston"/>
    <s v="Texas"/>
    <n v="77095"/>
    <x v="2"/>
    <s v="FUR-FU-10003247"/>
    <x v="0"/>
    <s v="Furnishings"/>
    <s v="36X48 HARDFLOOR CHAIRMAT"/>
    <n v="16.783999999999999"/>
    <n v="10"/>
    <n v="0"/>
    <n v="3.52"/>
    <n v="5"/>
    <x v="43"/>
    <n v="3"/>
    <x v="43"/>
  </r>
  <r>
    <n v="7189"/>
    <s v="CA-2018-133102"/>
    <d v="2018-08-17T00:00:00"/>
    <d v="2018-08-24T00:00:00"/>
    <s v="Standard Class"/>
    <s v="ED-13885"/>
    <s v="Emily Ducich"/>
    <s v="Home Office"/>
    <s v="United States"/>
    <s v="Houston"/>
    <s v="Texas"/>
    <n v="77095"/>
    <x v="2"/>
    <s v="OFF-AP-10001563"/>
    <x v="1"/>
    <s v="Appliances"/>
    <s v="Belkin Premiere Surge Master II 8-outlet surge protector"/>
    <n v="38.863999999999997"/>
    <n v="9"/>
    <n v="0.2"/>
    <n v="10.88"/>
    <n v="5"/>
    <x v="43"/>
    <n v="3"/>
    <x v="43"/>
  </r>
  <r>
    <n v="7190"/>
    <s v="CA-2017-164399"/>
    <d v="2017-11-12T00:00:00"/>
    <d v="2017-11-15T00:00:00"/>
    <s v="First Class"/>
    <s v="DW-13480"/>
    <s v="Dianna Wilson"/>
    <s v="Home Office"/>
    <s v="United States"/>
    <s v="San Diego"/>
    <s v="California"/>
    <n v="92024"/>
    <x v="1"/>
    <s v="TEC-PH-10004908"/>
    <x v="2"/>
    <s v="Phones"/>
    <s v="Panasonic KX TS3282W Corded phone"/>
    <n v="203.976"/>
    <n v="8"/>
    <n v="0"/>
    <n v="14.28"/>
    <n v="2"/>
    <x v="0"/>
    <n v="4"/>
    <x v="0"/>
  </r>
  <r>
    <n v="7191"/>
    <s v="CA-2017-164399"/>
    <d v="2017-11-12T00:00:00"/>
    <d v="2017-11-15T00:00:00"/>
    <s v="First Class"/>
    <s v="DW-13480"/>
    <s v="Dianna Wilson"/>
    <s v="Home Office"/>
    <s v="United States"/>
    <s v="San Diego"/>
    <s v="California"/>
    <n v="92024"/>
    <x v="1"/>
    <s v="FUR-TA-10003392"/>
    <x v="0"/>
    <s v="Tables"/>
    <s v="Global Adaptabilities Conference Tables"/>
    <n v="674.35199999999998"/>
    <n v="10"/>
    <n v="0"/>
    <n v="229.28"/>
    <n v="2"/>
    <x v="0"/>
    <n v="4"/>
    <x v="0"/>
  </r>
  <r>
    <n v="7192"/>
    <s v="CA-2017-116918"/>
    <d v="2017-10-01T00:00:00"/>
    <d v="2017-10-06T00:00:00"/>
    <s v="Second Class"/>
    <s v="JK-15205"/>
    <s v="Jamie Kunitz"/>
    <s v="Consumer"/>
    <s v="United States"/>
    <s v="Hialeah"/>
    <s v="Florida"/>
    <n v="33012"/>
    <x v="0"/>
    <s v="OFF-BI-10004140"/>
    <x v="1"/>
    <s v="Binders"/>
    <s v="Avery Non-Stick Binders"/>
    <n v="5.3879999999999999"/>
    <n v="2"/>
    <n v="0.1"/>
    <n v="0.27"/>
    <n v="2"/>
    <x v="32"/>
    <n v="4"/>
    <x v="32"/>
  </r>
  <r>
    <n v="7193"/>
    <s v="CA-2017-116918"/>
    <d v="2017-10-01T00:00:00"/>
    <d v="2017-10-06T00:00:00"/>
    <s v="Second Class"/>
    <s v="JK-15205"/>
    <s v="Jamie Kunitz"/>
    <s v="Consumer"/>
    <s v="United States"/>
    <s v="Hialeah"/>
    <s v="Florida"/>
    <n v="33012"/>
    <x v="0"/>
    <s v="OFF-AR-10003631"/>
    <x v="1"/>
    <s v="Art"/>
    <s v="Staples in misc. colors"/>
    <n v="30.975999999999999"/>
    <n v="6"/>
    <n v="0.1"/>
    <n v="10.220000000000001"/>
    <n v="2"/>
    <x v="32"/>
    <n v="4"/>
    <x v="32"/>
  </r>
  <r>
    <n v="7194"/>
    <s v="CA-2017-110492"/>
    <d v="2017-02-12T00:00:00"/>
    <d v="2017-02-14T00:00:00"/>
    <s v="First Class"/>
    <s v="JS-15880"/>
    <s v="John Stevenson"/>
    <s v="Consumer"/>
    <s v="United States"/>
    <s v="Atlanta"/>
    <s v="Georgia"/>
    <n v="30318"/>
    <x v="0"/>
    <s v="OFF-ST-10003716"/>
    <x v="1"/>
    <s v="Storage"/>
    <s v="Tennsco Double-Tier Lockers"/>
    <n v="1350.12"/>
    <n v="8"/>
    <n v="0.1"/>
    <n v="135.01"/>
    <n v="2"/>
    <x v="47"/>
    <n v="1"/>
    <x v="47"/>
  </r>
  <r>
    <n v="7195"/>
    <s v="CA-2017-110492"/>
    <d v="2017-02-12T00:00:00"/>
    <d v="2017-02-14T00:00:00"/>
    <s v="First Class"/>
    <s v="JS-15880"/>
    <s v="John Stevenson"/>
    <s v="Consumer"/>
    <s v="United States"/>
    <s v="Atlanta"/>
    <s v="Georgia"/>
    <n v="30318"/>
    <x v="0"/>
    <s v="OFF-BI-10003274"/>
    <x v="1"/>
    <s v="Binders"/>
    <s v="Avery Durable Slant Ring Binders, No Labels"/>
    <n v="15.92"/>
    <n v="10"/>
    <n v="0"/>
    <n v="1.91"/>
    <n v="2"/>
    <x v="47"/>
    <n v="1"/>
    <x v="47"/>
  </r>
  <r>
    <n v="7196"/>
    <s v="CA-2017-147683"/>
    <d v="2017-11-13T00:00:00"/>
    <d v="2017-11-17T00:00:00"/>
    <s v="Standard Class"/>
    <s v="PO-19180"/>
    <s v="Philisse Overcash"/>
    <s v="Home Office"/>
    <s v="United States"/>
    <s v="Seattle"/>
    <s v="Washington"/>
    <n v="98103"/>
    <x v="1"/>
    <s v="FUR-FU-10004848"/>
    <x v="0"/>
    <s v="Furnishings"/>
    <s v="DAX Solid Wood Frames"/>
    <n v="19.54"/>
    <n v="2"/>
    <n v="0"/>
    <n v="1.95"/>
    <n v="1"/>
    <x v="0"/>
    <n v="4"/>
    <x v="0"/>
  </r>
  <r>
    <n v="7197"/>
    <s v="CA-2015-116785"/>
    <d v="2015-04-26T00:00:00"/>
    <d v="2015-04-30T00:00:00"/>
    <s v="Standard Class"/>
    <s v="MH-17290"/>
    <s v="Marc Harrigan"/>
    <s v="Home Office"/>
    <s v="United States"/>
    <s v="Los Angeles"/>
    <s v="California"/>
    <n v="90036"/>
    <x v="1"/>
    <s v="OFF-AR-10003504"/>
    <x v="1"/>
    <s v="Art"/>
    <s v="Newell 347"/>
    <n v="21.4"/>
    <n v="1"/>
    <n v="0.3"/>
    <n v="-5.99"/>
    <n v="2"/>
    <x v="41"/>
    <n v="2"/>
    <x v="41"/>
  </r>
  <r>
    <n v="7198"/>
    <s v="CA-2015-116785"/>
    <d v="2015-04-26T00:00:00"/>
    <d v="2015-04-30T00:00:00"/>
    <s v="Standard Class"/>
    <s v="MH-17290"/>
    <s v="Marc Harrigan"/>
    <s v="Home Office"/>
    <s v="United States"/>
    <s v="Los Angeles"/>
    <s v="California"/>
    <n v="90036"/>
    <x v="1"/>
    <s v="OFF-LA-10000305"/>
    <x v="1"/>
    <s v="Labels"/>
    <s v="Avery 495"/>
    <n v="12.6"/>
    <n v="10"/>
    <n v="0.1"/>
    <n v="4.03"/>
    <n v="2"/>
    <x v="41"/>
    <n v="2"/>
    <x v="41"/>
  </r>
  <r>
    <n v="7199"/>
    <s v="US-2016-156797"/>
    <d v="2016-08-11T00:00:00"/>
    <d v="2016-08-15T00:00:00"/>
    <s v="Standard Class"/>
    <s v="PO-19180"/>
    <s v="Philisse Overcash"/>
    <s v="Home Office"/>
    <s v="United States"/>
    <s v="New York City"/>
    <s v="New York"/>
    <n v="10035"/>
    <x v="3"/>
    <s v="OFF-AR-10001427"/>
    <x v="1"/>
    <s v="Art"/>
    <s v="Newell 330"/>
    <n v="11.96"/>
    <n v="6"/>
    <n v="0"/>
    <n v="3.47"/>
    <n v="2"/>
    <x v="37"/>
    <n v="3"/>
    <x v="37"/>
  </r>
  <r>
    <n v="7200"/>
    <s v="US-2016-156797"/>
    <d v="2016-08-11T00:00:00"/>
    <d v="2016-08-15T00:00:00"/>
    <s v="Standard Class"/>
    <s v="PO-19180"/>
    <s v="Philisse Overcash"/>
    <s v="Home Office"/>
    <s v="United States"/>
    <s v="New York City"/>
    <s v="New York"/>
    <n v="10035"/>
    <x v="3"/>
    <s v="TEC-PH-10004614"/>
    <x v="2"/>
    <s v="Phones"/>
    <s v="AT&amp;T 841000 Phone"/>
    <n v="138"/>
    <n v="8"/>
    <n v="0.3"/>
    <n v="-15.18"/>
    <n v="2"/>
    <x v="37"/>
    <n v="3"/>
    <x v="37"/>
  </r>
  <r>
    <n v="7201"/>
    <s v="CA-2017-104276"/>
    <d v="2017-11-27T00:00:00"/>
    <d v="2017-12-03T00:00:00"/>
    <s v="Standard Class"/>
    <s v="HF-14995"/>
    <s v="Herbert Flentye"/>
    <s v="Consumer"/>
    <s v="United States"/>
    <s v="Fort Lauderdale"/>
    <s v="Florida"/>
    <n v="33311"/>
    <x v="0"/>
    <s v="TEC-PH-10001944"/>
    <x v="2"/>
    <s v="Phones"/>
    <s v="Wi-Ex zBoost YX540 Cellular Phone Signal Booster"/>
    <n v="116.76"/>
    <n v="9"/>
    <n v="0.2"/>
    <n v="8.17"/>
    <n v="2"/>
    <x v="0"/>
    <n v="4"/>
    <x v="0"/>
  </r>
  <r>
    <n v="7202"/>
    <s v="CA-2017-104276"/>
    <d v="2017-11-27T00:00:00"/>
    <d v="2017-12-03T00:00:00"/>
    <s v="Standard Class"/>
    <s v="HF-14995"/>
    <s v="Herbert Flentye"/>
    <s v="Consumer"/>
    <s v="United States"/>
    <s v="Fort Lauderdale"/>
    <s v="Florida"/>
    <n v="33311"/>
    <x v="0"/>
    <s v="FUR-TA-10001039"/>
    <x v="0"/>
    <s v="Tables"/>
    <s v="KI Adjustable-Height Table"/>
    <n v="331.02300000000002"/>
    <n v="2"/>
    <n v="0"/>
    <n v="109.24"/>
    <n v="2"/>
    <x v="0"/>
    <n v="4"/>
    <x v="0"/>
  </r>
  <r>
    <n v="7203"/>
    <s v="CA-2017-120369"/>
    <d v="2017-10-28T00:00:00"/>
    <d v="2017-10-28T00:00:00"/>
    <s v="Same Day"/>
    <s v="VB-21745"/>
    <s v="Victoria Brennan"/>
    <s v="Corporate"/>
    <s v="United States"/>
    <s v="Rochester"/>
    <s v="New York"/>
    <n v="14609"/>
    <x v="3"/>
    <s v="FUR-FU-10003806"/>
    <x v="0"/>
    <s v="Furnishings"/>
    <s v="Tenex Chairmat w/ Average Lip, 45&quot; x 53&quot;"/>
    <n v="756.8"/>
    <n v="10"/>
    <n v="0.1"/>
    <n v="136.22"/>
    <n v="1"/>
    <x v="32"/>
    <n v="4"/>
    <x v="32"/>
  </r>
  <r>
    <n v="7204"/>
    <s v="CA-2015-118276"/>
    <d v="2015-12-29T00:00:00"/>
    <d v="2016-01-02T00:00:00"/>
    <s v="Standard Class"/>
    <s v="MG-17890"/>
    <s v="Michael Granlund"/>
    <s v="Home Office"/>
    <s v="United States"/>
    <s v="Saint Charles"/>
    <s v="Illinois"/>
    <n v="60174"/>
    <x v="2"/>
    <s v="FUR-FU-10002111"/>
    <x v="0"/>
    <s v="Furnishings"/>
    <s v="Master Caster Door Stop, Large Brown"/>
    <n v="8.7360000000000007"/>
    <n v="5"/>
    <n v="0.2"/>
    <n v="2.8"/>
    <n v="1"/>
    <x v="20"/>
    <n v="4"/>
    <x v="20"/>
  </r>
  <r>
    <n v="7205"/>
    <s v="CA-2016-136658"/>
    <d v="2016-09-10T00:00:00"/>
    <d v="2016-09-17T00:00:00"/>
    <s v="Standard Class"/>
    <s v="BO-11425"/>
    <s v="Bobby Odegard"/>
    <s v="Consumer"/>
    <s v="United States"/>
    <s v="New York City"/>
    <s v="New York"/>
    <n v="10024"/>
    <x v="3"/>
    <s v="OFF-AR-10000817"/>
    <x v="1"/>
    <s v="Art"/>
    <s v="Manco Dry-Lighter Erasable Highlighter"/>
    <n v="6.08"/>
    <n v="3"/>
    <n v="0"/>
    <n v="1.03"/>
    <n v="1"/>
    <x v="11"/>
    <n v="3"/>
    <x v="11"/>
  </r>
  <r>
    <n v="7206"/>
    <s v="CA-2018-137414"/>
    <d v="2018-10-02T00:00:00"/>
    <d v="2018-10-06T00:00:00"/>
    <s v="Standard Class"/>
    <s v="CM-12115"/>
    <s v="Chad McGuire"/>
    <s v="Consumer"/>
    <s v="United States"/>
    <s v="San Francisco"/>
    <s v="California"/>
    <n v="94109"/>
    <x v="1"/>
    <s v="FUR-FU-10001424"/>
    <x v="0"/>
    <s v="Furnishings"/>
    <s v="Dax Clear Box Frame"/>
    <n v="17.46"/>
    <n v="5"/>
    <n v="0"/>
    <n v="1.05"/>
    <n v="2"/>
    <x v="13"/>
    <n v="4"/>
    <x v="13"/>
  </r>
  <r>
    <n v="7207"/>
    <s v="CA-2018-137414"/>
    <d v="2018-10-02T00:00:00"/>
    <d v="2018-10-06T00:00:00"/>
    <s v="Standard Class"/>
    <s v="CM-12115"/>
    <s v="Chad McGuire"/>
    <s v="Consumer"/>
    <s v="United States"/>
    <s v="San Francisco"/>
    <s v="California"/>
    <n v="94109"/>
    <x v="1"/>
    <s v="TEC-MA-10002930"/>
    <x v="2"/>
    <s v="Machines"/>
    <s v="Ricoh - Ink Collector Unit for GX3000 Series Printers"/>
    <n v="369.16"/>
    <n v="2"/>
    <n v="0.2"/>
    <n v="88.6"/>
    <n v="2"/>
    <x v="13"/>
    <n v="4"/>
    <x v="13"/>
  </r>
  <r>
    <n v="7208"/>
    <s v="CA-2017-143476"/>
    <d v="2017-09-11T00:00:00"/>
    <d v="2017-09-13T00:00:00"/>
    <s v="First Class"/>
    <s v="LC-16930"/>
    <s v="Linda Cazamias"/>
    <s v="Corporate"/>
    <s v="United States"/>
    <s v="Phoenix"/>
    <s v="Arizona"/>
    <n v="85023"/>
    <x v="1"/>
    <s v="OFF-AR-10003759"/>
    <x v="1"/>
    <s v="Art"/>
    <s v="Crayola Anti Dust Chalk, 12/Pack"/>
    <n v="2.9119999999999999"/>
    <n v="10"/>
    <n v="0"/>
    <n v="1.02"/>
    <n v="3"/>
    <x v="21"/>
    <n v="3"/>
    <x v="21"/>
  </r>
  <r>
    <n v="7209"/>
    <s v="CA-2017-143476"/>
    <d v="2017-09-11T00:00:00"/>
    <d v="2017-09-13T00:00:00"/>
    <s v="First Class"/>
    <s v="LC-16930"/>
    <s v="Linda Cazamias"/>
    <s v="Corporate"/>
    <s v="United States"/>
    <s v="Phoenix"/>
    <s v="Arizona"/>
    <n v="85023"/>
    <x v="1"/>
    <s v="OFF-PA-10001837"/>
    <x v="1"/>
    <s v="Paper"/>
    <s v="Xerox 1976"/>
    <n v="20.736000000000001"/>
    <n v="8"/>
    <n v="0"/>
    <n v="7.05"/>
    <n v="3"/>
    <x v="21"/>
    <n v="3"/>
    <x v="21"/>
  </r>
  <r>
    <n v="7210"/>
    <s v="CA-2017-143476"/>
    <d v="2017-09-11T00:00:00"/>
    <d v="2017-09-13T00:00:00"/>
    <s v="First Class"/>
    <s v="LC-16930"/>
    <s v="Linda Cazamias"/>
    <s v="Corporate"/>
    <s v="United States"/>
    <s v="Phoenix"/>
    <s v="Arizona"/>
    <n v="85023"/>
    <x v="1"/>
    <s v="OFF-PA-10001667"/>
    <x v="1"/>
    <s v="Paper"/>
    <s v="Great White Multi-Use Recycled Paper (20Lb. and 84 Bright)"/>
    <n v="9.5679999999999996"/>
    <n v="4"/>
    <n v="0"/>
    <n v="0.67"/>
    <n v="3"/>
    <x v="21"/>
    <n v="3"/>
    <x v="21"/>
  </r>
  <r>
    <n v="7211"/>
    <s v="US-2017-119046"/>
    <d v="2017-06-02T00:00:00"/>
    <d v="2017-06-06T00:00:00"/>
    <s v="Standard Class"/>
    <s v="EH-13765"/>
    <s v="Edward Hooks"/>
    <s v="Corporate"/>
    <s v="United States"/>
    <s v="Seattle"/>
    <s v="Washington"/>
    <n v="98115"/>
    <x v="1"/>
    <s v="OFF-PA-10000246"/>
    <x v="1"/>
    <s v="Paper"/>
    <s v="Riverleaf Stik-Withit Designer Note Cubes"/>
    <n v="30.18"/>
    <n v="6"/>
    <n v="0.2"/>
    <n v="10.56"/>
    <n v="3"/>
    <x v="1"/>
    <n v="2"/>
    <x v="1"/>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n v="8"/>
    <n v="0"/>
    <n v="3.62"/>
    <n v="3"/>
    <x v="1"/>
    <n v="2"/>
    <x v="1"/>
  </r>
  <r>
    <n v="7213"/>
    <s v="US-2017-119046"/>
    <d v="2017-06-02T00:00:00"/>
    <d v="2017-06-06T00:00:00"/>
    <s v="Standard Class"/>
    <s v="EH-13765"/>
    <s v="Edward Hooks"/>
    <s v="Corporate"/>
    <s v="United States"/>
    <s v="Seattle"/>
    <s v="Washington"/>
    <n v="98115"/>
    <x v="1"/>
    <s v="OFF-BI-10000138"/>
    <x v="1"/>
    <s v="Binders"/>
    <s v="Acco Translucent Poly Ring Binders"/>
    <n v="11.231999999999999"/>
    <n v="1"/>
    <n v="0.3"/>
    <n v="-1.46"/>
    <n v="3"/>
    <x v="1"/>
    <n v="2"/>
    <x v="1"/>
  </r>
  <r>
    <n v="7214"/>
    <s v="CA-2018-154949"/>
    <d v="2018-10-15T00:00:00"/>
    <d v="2018-10-19T00:00:00"/>
    <s v="Standard Class"/>
    <s v="MC-17275"/>
    <s v="Marc Crier"/>
    <s v="Consumer"/>
    <s v="United States"/>
    <s v="Camarillo"/>
    <s v="California"/>
    <n v="93010"/>
    <x v="1"/>
    <s v="OFF-LA-10002034"/>
    <x v="1"/>
    <s v="Labels"/>
    <s v="Avery 478"/>
    <n v="14.73"/>
    <n v="9"/>
    <n v="0.3"/>
    <n v="-4.2699999999999996"/>
    <n v="1"/>
    <x v="13"/>
    <n v="4"/>
    <x v="13"/>
  </r>
  <r>
    <n v="7215"/>
    <s v="CA-2016-103072"/>
    <d v="2016-09-27T00:00:00"/>
    <d v="2016-09-30T00:00:00"/>
    <s v="Second Class"/>
    <s v="HW-14935"/>
    <s v="Helen Wasserman"/>
    <s v="Corporate"/>
    <s v="United States"/>
    <s v="Detroit"/>
    <s v="Michigan"/>
    <n v="48205"/>
    <x v="2"/>
    <s v="OFF-AR-10000127"/>
    <x v="1"/>
    <s v="Art"/>
    <s v="Newell 321"/>
    <n v="16.399999999999999"/>
    <n v="10"/>
    <n v="0.2"/>
    <n v="4.43"/>
    <n v="2"/>
    <x v="11"/>
    <n v="3"/>
    <x v="11"/>
  </r>
  <r>
    <n v="7216"/>
    <s v="CA-2016-103072"/>
    <d v="2016-09-27T00:00:00"/>
    <d v="2016-09-30T00:00:00"/>
    <s v="Second Class"/>
    <s v="HW-14935"/>
    <s v="Helen Wasserman"/>
    <s v="Corporate"/>
    <s v="United States"/>
    <s v="Detroit"/>
    <s v="Michigan"/>
    <n v="48205"/>
    <x v="2"/>
    <s v="OFF-PA-10003172"/>
    <x v="1"/>
    <s v="Paper"/>
    <s v="Xerox 1996"/>
    <n v="25.92"/>
    <n v="5"/>
    <n v="0.1"/>
    <n v="4.92"/>
    <n v="2"/>
    <x v="11"/>
    <n v="3"/>
    <x v="11"/>
  </r>
  <r>
    <n v="7217"/>
    <s v="CA-2016-150770"/>
    <d v="2016-05-03T00:00:00"/>
    <d v="2016-05-06T00:00:00"/>
    <s v="First Class"/>
    <s v="LC-16870"/>
    <s v="Lena Cacioppo"/>
    <s v="Consumer"/>
    <s v="United States"/>
    <s v="San Francisco"/>
    <s v="California"/>
    <n v="94109"/>
    <x v="1"/>
    <s v="OFF-AR-10001246"/>
    <x v="1"/>
    <s v="Art"/>
    <s v="Newell 317"/>
    <n v="8.82"/>
    <n v="9"/>
    <n v="0.3"/>
    <n v="-1.1499999999999999"/>
    <n v="4"/>
    <x v="33"/>
    <n v="2"/>
    <x v="33"/>
  </r>
  <r>
    <n v="7218"/>
    <s v="CA-2016-150770"/>
    <d v="2016-05-03T00:00:00"/>
    <d v="2016-05-06T00:00:00"/>
    <s v="First Class"/>
    <s v="LC-16870"/>
    <s v="Lena Cacioppo"/>
    <s v="Consumer"/>
    <s v="United States"/>
    <s v="San Francisco"/>
    <s v="California"/>
    <n v="94109"/>
    <x v="1"/>
    <s v="OFF-BI-10002026"/>
    <x v="1"/>
    <s v="Binders"/>
    <s v="Ibico Recycled Linen-Style Covers"/>
    <n v="62.496000000000002"/>
    <n v="10"/>
    <n v="0"/>
    <n v="11.87"/>
    <n v="4"/>
    <x v="33"/>
    <n v="2"/>
    <x v="33"/>
  </r>
  <r>
    <n v="7219"/>
    <s v="CA-2016-150770"/>
    <d v="2016-05-03T00:00:00"/>
    <d v="2016-05-06T00:00:00"/>
    <s v="First Class"/>
    <s v="LC-16870"/>
    <s v="Lena Cacioppo"/>
    <s v="Consumer"/>
    <s v="United States"/>
    <s v="San Francisco"/>
    <s v="California"/>
    <n v="94109"/>
    <x v="1"/>
    <s v="TEC-AC-10000844"/>
    <x v="2"/>
    <s v="Accessories"/>
    <s v="LogitechÂ Gaming G510s - Keyboard"/>
    <n v="339.96"/>
    <n v="9"/>
    <n v="0.2"/>
    <n v="118.99"/>
    <n v="4"/>
    <x v="33"/>
    <n v="2"/>
    <x v="33"/>
  </r>
  <r>
    <n v="7220"/>
    <s v="CA-2016-150770"/>
    <d v="2016-05-03T00:00:00"/>
    <d v="2016-05-06T00:00:00"/>
    <s v="First Class"/>
    <s v="LC-16870"/>
    <s v="Lena Cacioppo"/>
    <s v="Consumer"/>
    <s v="United States"/>
    <s v="San Francisco"/>
    <s v="California"/>
    <n v="94109"/>
    <x v="1"/>
    <s v="OFF-BI-10001575"/>
    <x v="1"/>
    <s v="Binders"/>
    <s v="GBC Linen Binding Covers"/>
    <n v="49.567999999999998"/>
    <n v="2"/>
    <n v="0.2"/>
    <n v="6.44"/>
    <n v="4"/>
    <x v="33"/>
    <n v="2"/>
    <x v="33"/>
  </r>
  <r>
    <n v="7221"/>
    <s v="CA-2018-154760"/>
    <d v="2018-01-09T00:00:00"/>
    <d v="2018-01-13T00:00:00"/>
    <s v="Standard Class"/>
    <s v="BP-11290"/>
    <s v="Beth Paige"/>
    <s v="Consumer"/>
    <s v="United States"/>
    <s v="Philadelphia"/>
    <s v="Pennsylvania"/>
    <n v="19140"/>
    <x v="3"/>
    <s v="OFF-BI-10004632"/>
    <x v="1"/>
    <s v="Binders"/>
    <s v="Ibico Hi-Tech Manual Binding System"/>
    <n v="274.49099999999999"/>
    <n v="6"/>
    <n v="0.3"/>
    <n v="-82.35"/>
    <n v="1"/>
    <x v="44"/>
    <n v="1"/>
    <x v="44"/>
  </r>
  <r>
    <n v="7222"/>
    <s v="US-2018-104437"/>
    <d v="2018-01-27T00:00:00"/>
    <d v="2018-01-31T00:00:00"/>
    <s v="Standard Class"/>
    <s v="TG-21310"/>
    <s v="Toby Gnade"/>
    <s v="Consumer"/>
    <s v="United States"/>
    <s v="New York City"/>
    <s v="New York"/>
    <n v="10035"/>
    <x v="3"/>
    <s v="TEC-PH-10000193"/>
    <x v="2"/>
    <s v="Phones"/>
    <s v="Jensen SMPS-640 -Â speaker phone"/>
    <n v="137.94"/>
    <n v="3"/>
    <n v="0.2"/>
    <n v="20.69"/>
    <n v="1"/>
    <x v="44"/>
    <n v="1"/>
    <x v="44"/>
  </r>
  <r>
    <n v="7223"/>
    <s v="CA-2018-113075"/>
    <d v="2018-09-02T00:00:00"/>
    <d v="2018-09-06T00:00:00"/>
    <s v="Standard Class"/>
    <s v="MC-18100"/>
    <s v="Mick Crebagga"/>
    <s v="Consumer"/>
    <s v="United States"/>
    <s v="Chicago"/>
    <s v="Illinois"/>
    <n v="60623"/>
    <x v="2"/>
    <s v="TEC-AC-10003441"/>
    <x v="2"/>
    <s v="Accessories"/>
    <s v="Kingston Digital DataTraveler 32GB USB 2.0"/>
    <n v="40.68"/>
    <n v="7"/>
    <n v="0.2"/>
    <n v="6.1"/>
    <n v="1"/>
    <x v="15"/>
    <n v="3"/>
    <x v="15"/>
  </r>
  <r>
    <n v="7224"/>
    <s v="CA-2017-109953"/>
    <d v="2017-07-14T00:00:00"/>
    <d v="2017-07-18T00:00:00"/>
    <s v="Standard Class"/>
    <s v="RB-19360"/>
    <s v="Raymond Buch"/>
    <s v="Consumer"/>
    <s v="United States"/>
    <s v="San Francisco"/>
    <s v="California"/>
    <n v="94122"/>
    <x v="1"/>
    <s v="TEC-PH-10004093"/>
    <x v="2"/>
    <s v="Phones"/>
    <s v="Panasonic Kx-TS550"/>
    <n v="110.376"/>
    <n v="9"/>
    <n v="0"/>
    <n v="6.62"/>
    <n v="3"/>
    <x v="16"/>
    <n v="3"/>
    <x v="16"/>
  </r>
  <r>
    <n v="7225"/>
    <s v="CA-2017-109953"/>
    <d v="2017-07-14T00:00:00"/>
    <d v="2017-07-18T00:00:00"/>
    <s v="Standard Class"/>
    <s v="RB-19360"/>
    <s v="Raymond Buch"/>
    <s v="Consumer"/>
    <s v="United States"/>
    <s v="San Francisco"/>
    <s v="California"/>
    <n v="94122"/>
    <x v="1"/>
    <s v="OFF-AP-10002998"/>
    <x v="1"/>
    <s v="Appliances"/>
    <s v="Holmes 99% HEPA Air Purifier"/>
    <n v="151.62"/>
    <n v="3"/>
    <n v="0.1"/>
    <n v="16.68"/>
    <n v="3"/>
    <x v="16"/>
    <n v="3"/>
    <x v="16"/>
  </r>
  <r>
    <n v="7226"/>
    <s v="CA-2017-109953"/>
    <d v="2017-07-14T00:00:00"/>
    <d v="2017-07-18T00:00:00"/>
    <s v="Standard Class"/>
    <s v="RB-19360"/>
    <s v="Raymond Buch"/>
    <s v="Consumer"/>
    <s v="United States"/>
    <s v="San Francisco"/>
    <s v="California"/>
    <n v="94122"/>
    <x v="1"/>
    <s v="FUR-FU-10000073"/>
    <x v="0"/>
    <s v="Furnishings"/>
    <s v="Deflect-O Glasstique Clear Desk Accessories"/>
    <n v="30.8"/>
    <n v="6"/>
    <n v="0.2"/>
    <n v="4.62"/>
    <n v="3"/>
    <x v="16"/>
    <n v="3"/>
    <x v="16"/>
  </r>
  <r>
    <n v="7227"/>
    <s v="CA-2018-127397"/>
    <d v="2018-02-24T00:00:00"/>
    <d v="2018-02-28T00:00:00"/>
    <s v="Standard Class"/>
    <s v="ES-14080"/>
    <s v="Erin Smith"/>
    <s v="Corporate"/>
    <s v="United States"/>
    <s v="Philadelphia"/>
    <s v="Pennsylvania"/>
    <n v="19134"/>
    <x v="3"/>
    <s v="OFF-PA-10001125"/>
    <x v="1"/>
    <s v="Paper"/>
    <s v="Xerox 1988"/>
    <n v="123.92"/>
    <n v="9"/>
    <n v="0"/>
    <n v="8.67"/>
    <n v="2"/>
    <x v="31"/>
    <n v="1"/>
    <x v="31"/>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n v="1319.8"/>
    <n v="3"/>
    <n v="0.1"/>
    <n v="422.34"/>
    <n v="2"/>
    <x v="31"/>
    <n v="1"/>
    <x v="31"/>
  </r>
  <r>
    <n v="7229"/>
    <s v="CA-2015-157546"/>
    <d v="2015-07-20T00:00:00"/>
    <d v="2015-07-22T00:00:00"/>
    <s v="First Class"/>
    <s v="RD-19720"/>
    <s v="Roger Demir"/>
    <s v="Consumer"/>
    <s v="United States"/>
    <s v="San Francisco"/>
    <s v="California"/>
    <n v="94122"/>
    <x v="1"/>
    <s v="OFF-BI-10002498"/>
    <x v="1"/>
    <s v="Binders"/>
    <s v="Clear Mylar Reinforcing Strips"/>
    <n v="89.712000000000003"/>
    <n v="4"/>
    <n v="0.2"/>
    <n v="17.940000000000001"/>
    <n v="2"/>
    <x v="39"/>
    <n v="3"/>
    <x v="39"/>
  </r>
  <r>
    <n v="7230"/>
    <s v="CA-2015-157546"/>
    <d v="2015-07-20T00:00:00"/>
    <d v="2015-07-22T00:00:00"/>
    <s v="First Class"/>
    <s v="RD-19720"/>
    <s v="Roger Demir"/>
    <s v="Consumer"/>
    <s v="United States"/>
    <s v="San Francisco"/>
    <s v="California"/>
    <n v="94122"/>
    <x v="1"/>
    <s v="OFF-PA-10004569"/>
    <x v="1"/>
    <s v="Paper"/>
    <s v="Wirebound Message Books, Two 4 1/4&quot; x 5&quot; Forms per Page"/>
    <n v="22.83"/>
    <n v="8"/>
    <n v="0"/>
    <n v="7.99"/>
    <n v="2"/>
    <x v="39"/>
    <n v="3"/>
    <x v="39"/>
  </r>
  <r>
    <n v="7231"/>
    <s v="CA-2018-153843"/>
    <d v="2018-03-13T00:00:00"/>
    <d v="2018-03-15T00:00:00"/>
    <s v="First Class"/>
    <s v="SC-20380"/>
    <s v="Shahid Collister"/>
    <s v="Consumer"/>
    <s v="United States"/>
    <s v="Fairfield"/>
    <s v="Connecticut"/>
    <n v="6824"/>
    <x v="3"/>
    <s v="OFF-BI-10002353"/>
    <x v="1"/>
    <s v="Binders"/>
    <s v="GBC VeloBind Cover Sets"/>
    <n v="30.88"/>
    <n v="7"/>
    <n v="0.3"/>
    <n v="-4.9400000000000004"/>
    <n v="3"/>
    <x v="42"/>
    <n v="1"/>
    <x v="42"/>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n v="465.16"/>
    <n v="7"/>
    <n v="0"/>
    <n v="162.81"/>
    <n v="3"/>
    <x v="42"/>
    <n v="1"/>
    <x v="42"/>
  </r>
  <r>
    <n v="7233"/>
    <s v="CA-2018-153843"/>
    <d v="2018-03-13T00:00:00"/>
    <d v="2018-03-15T00:00:00"/>
    <s v="First Class"/>
    <s v="SC-20380"/>
    <s v="Shahid Collister"/>
    <s v="Consumer"/>
    <s v="United States"/>
    <s v="Fairfield"/>
    <s v="Connecticut"/>
    <n v="6824"/>
    <x v="3"/>
    <s v="OFF-PA-10003673"/>
    <x v="1"/>
    <s v="Paper"/>
    <s v="Strathmore Photo Mount Cards"/>
    <n v="27.12"/>
    <n v="9"/>
    <n v="0.2"/>
    <n v="7.86"/>
    <n v="3"/>
    <x v="42"/>
    <n v="1"/>
    <x v="42"/>
  </r>
  <r>
    <n v="7234"/>
    <s v="CA-2017-137337"/>
    <d v="2017-03-08T00:00:00"/>
    <d v="2017-03-12T00:00:00"/>
    <s v="Standard Class"/>
    <s v="GB-14575"/>
    <s v="Giulietta Baptist"/>
    <s v="Consumer"/>
    <s v="United States"/>
    <s v="New York City"/>
    <s v="New York"/>
    <n v="10011"/>
    <x v="3"/>
    <s v="FUR-FU-10003347"/>
    <x v="0"/>
    <s v="Furnishings"/>
    <s v="Coloredge Poster Frame"/>
    <n v="113.6"/>
    <n v="1"/>
    <n v="0.1"/>
    <n v="21.58"/>
    <n v="3"/>
    <x v="17"/>
    <n v="1"/>
    <x v="17"/>
  </r>
  <r>
    <n v="7235"/>
    <s v="CA-2017-137337"/>
    <d v="2017-03-08T00:00:00"/>
    <d v="2017-03-12T00:00:00"/>
    <s v="Standard Class"/>
    <s v="GB-14575"/>
    <s v="Giulietta Baptist"/>
    <s v="Consumer"/>
    <s v="United States"/>
    <s v="New York City"/>
    <s v="New York"/>
    <n v="10011"/>
    <x v="3"/>
    <s v="OFF-PA-10001934"/>
    <x v="1"/>
    <s v="Paper"/>
    <s v="Xerox 1993"/>
    <n v="12.96"/>
    <n v="7"/>
    <n v="0"/>
    <n v="2.85"/>
    <n v="3"/>
    <x v="17"/>
    <n v="1"/>
    <x v="17"/>
  </r>
  <r>
    <n v="7236"/>
    <s v="CA-2017-137337"/>
    <d v="2017-03-08T00:00:00"/>
    <d v="2017-03-12T00:00:00"/>
    <s v="Standard Class"/>
    <s v="GB-14575"/>
    <s v="Giulietta Baptist"/>
    <s v="Consumer"/>
    <s v="United States"/>
    <s v="New York City"/>
    <s v="New York"/>
    <n v="10011"/>
    <x v="3"/>
    <s v="OFF-BI-10000632"/>
    <x v="1"/>
    <s v="Binders"/>
    <s v="Satellite Sectional Post Binders"/>
    <n v="69.456000000000003"/>
    <n v="3"/>
    <n v="0"/>
    <n v="24.31"/>
    <n v="3"/>
    <x v="17"/>
    <n v="1"/>
    <x v="17"/>
  </r>
  <r>
    <n v="7237"/>
    <s v="CA-2015-138737"/>
    <d v="2015-12-07T00:00:00"/>
    <d v="2015-12-10T00:00:00"/>
    <s v="First Class"/>
    <s v="FP-14320"/>
    <s v="Frank Preis"/>
    <s v="Consumer"/>
    <s v="United States"/>
    <s v="Los Angeles"/>
    <s v="California"/>
    <n v="90049"/>
    <x v="1"/>
    <s v="OFF-AR-10003190"/>
    <x v="1"/>
    <s v="Art"/>
    <s v="Newell 32"/>
    <n v="8.64"/>
    <n v="1"/>
    <n v="0.3"/>
    <n v="-0.78"/>
    <n v="1"/>
    <x v="20"/>
    <n v="4"/>
    <x v="20"/>
  </r>
  <r>
    <n v="7238"/>
    <s v="CA-2017-164924"/>
    <d v="2017-07-10T00:00:00"/>
    <d v="2017-07-10T00:00:00"/>
    <s v="Same Day"/>
    <s v="EA-14035"/>
    <s v="Erin Ashbrook"/>
    <s v="Corporate"/>
    <s v="United States"/>
    <s v="Philadelphia"/>
    <s v="Pennsylvania"/>
    <n v="19143"/>
    <x v="3"/>
    <s v="TEC-MA-10000904"/>
    <x v="2"/>
    <s v="Machines"/>
    <s v="Brother MFC-9340CDW LED All-In-One Printer, Copier Scanner"/>
    <n v="341.99099999999999"/>
    <n v="3"/>
    <n v="0.3"/>
    <n v="-47.88"/>
    <n v="1"/>
    <x v="16"/>
    <n v="3"/>
    <x v="16"/>
  </r>
  <r>
    <n v="7239"/>
    <s v="CA-2017-101651"/>
    <d v="2017-12-24T00:00:00"/>
    <d v="2017-12-30T00:00:00"/>
    <s v="Standard Class"/>
    <s v="SC-20305"/>
    <s v="Sean Christensen"/>
    <s v="Consumer"/>
    <s v="United States"/>
    <s v="San Jose"/>
    <s v="California"/>
    <n v="95123"/>
    <x v="1"/>
    <s v="FUR-FU-10000771"/>
    <x v="0"/>
    <s v="Furnishings"/>
    <s v="Eldon 200 Class Desk Accessories, Smoke"/>
    <n v="43.96"/>
    <n v="2"/>
    <n v="0.1"/>
    <n v="9.67"/>
    <n v="2"/>
    <x v="5"/>
    <n v="4"/>
    <x v="5"/>
  </r>
  <r>
    <n v="7240"/>
    <s v="CA-2017-101651"/>
    <d v="2017-12-24T00:00:00"/>
    <d v="2017-12-30T00:00:00"/>
    <s v="Standard Class"/>
    <s v="SC-20305"/>
    <s v="Sean Christensen"/>
    <s v="Consumer"/>
    <s v="United States"/>
    <s v="San Jose"/>
    <s v="California"/>
    <n v="95123"/>
    <x v="1"/>
    <s v="OFF-EN-10001990"/>
    <x v="1"/>
    <s v="Envelopes"/>
    <s v="Staple envelope"/>
    <n v="39.76"/>
    <n v="5"/>
    <n v="0"/>
    <n v="13.52"/>
    <n v="2"/>
    <x v="5"/>
    <n v="4"/>
    <x v="5"/>
  </r>
  <r>
    <n v="7241"/>
    <s v="CA-2018-136651"/>
    <d v="2018-04-23T00:00:00"/>
    <d v="2018-04-25T00:00:00"/>
    <s v="Second Class"/>
    <s v="JF-15355"/>
    <s v="Jay Fein"/>
    <s v="Consumer"/>
    <s v="United States"/>
    <s v="Pasadena"/>
    <s v="California"/>
    <n v="91104"/>
    <x v="1"/>
    <s v="FUR-FU-10002445"/>
    <x v="0"/>
    <s v="Furnishings"/>
    <s v="DAX Two-Tone Rosewood/Black Document Frame, Desktop, 5 x 7"/>
    <n v="66.36"/>
    <n v="5"/>
    <n v="0.1"/>
    <n v="19.239999999999998"/>
    <n v="3"/>
    <x v="4"/>
    <n v="2"/>
    <x v="4"/>
  </r>
  <r>
    <n v="7242"/>
    <s v="CA-2018-136651"/>
    <d v="2018-04-23T00:00:00"/>
    <d v="2018-04-25T00:00:00"/>
    <s v="Second Class"/>
    <s v="JF-15355"/>
    <s v="Jay Fein"/>
    <s v="Consumer"/>
    <s v="United States"/>
    <s v="Pasadena"/>
    <s v="California"/>
    <n v="91104"/>
    <x v="1"/>
    <s v="OFF-BI-10003638"/>
    <x v="1"/>
    <s v="Binders"/>
    <s v="GBC Durable Plastic Covers"/>
    <n v="92.88"/>
    <n v="9"/>
    <n v="0.1"/>
    <n v="11.15"/>
    <n v="3"/>
    <x v="4"/>
    <n v="2"/>
    <x v="4"/>
  </r>
  <r>
    <n v="7243"/>
    <s v="CA-2018-136651"/>
    <d v="2018-04-23T00:00:00"/>
    <d v="2018-04-25T00:00:00"/>
    <s v="Second Class"/>
    <s v="JF-15355"/>
    <s v="Jay Fein"/>
    <s v="Consumer"/>
    <s v="United States"/>
    <s v="Pasadena"/>
    <s v="California"/>
    <n v="91104"/>
    <x v="1"/>
    <s v="FUR-FU-10004864"/>
    <x v="0"/>
    <s v="Furnishings"/>
    <s v="Eldon 500 Class Desk Accessories"/>
    <n v="24.14"/>
    <n v="8"/>
    <n v="0"/>
    <n v="2.41"/>
    <n v="3"/>
    <x v="4"/>
    <n v="2"/>
    <x v="4"/>
  </r>
  <r>
    <n v="7244"/>
    <s v="CA-2018-118892"/>
    <d v="2018-08-17T00:00:00"/>
    <d v="2018-08-22T00:00:00"/>
    <s v="Second Class"/>
    <s v="TP-21415"/>
    <s v="Tom Prescott"/>
    <s v="Consumer"/>
    <s v="United States"/>
    <s v="Philadelphia"/>
    <s v="Pennsylvania"/>
    <n v="19134"/>
    <x v="3"/>
    <s v="FUR-CH-10002024"/>
    <x v="0"/>
    <s v="Chairs"/>
    <s v="HON 5400 Series Task Chairs for Big and Tall"/>
    <n v="4416.174"/>
    <n v="5"/>
    <n v="0"/>
    <n v="1104.04"/>
    <n v="1"/>
    <x v="43"/>
    <n v="3"/>
    <x v="43"/>
  </r>
  <r>
    <n v="7245"/>
    <s v="US-2018-151127"/>
    <d v="2018-05-22T00:00:00"/>
    <d v="2018-05-25T00:00:00"/>
    <s v="First Class"/>
    <s v="RL-19615"/>
    <s v="Rob Lucas"/>
    <s v="Consumer"/>
    <s v="United States"/>
    <s v="Los Angeles"/>
    <s v="California"/>
    <n v="90049"/>
    <x v="1"/>
    <s v="OFF-AR-10002445"/>
    <x v="1"/>
    <s v="Art"/>
    <s v="SANFORD Major Accent Highlighters"/>
    <n v="49.56"/>
    <n v="9"/>
    <n v="0"/>
    <n v="6.94"/>
    <n v="1"/>
    <x v="24"/>
    <n v="2"/>
    <x v="24"/>
  </r>
  <r>
    <n v="7246"/>
    <s v="CA-2018-145807"/>
    <d v="2018-02-09T00:00:00"/>
    <d v="2018-02-13T00:00:00"/>
    <s v="Standard Class"/>
    <s v="SB-20170"/>
    <s v="Sarah Bern"/>
    <s v="Consumer"/>
    <s v="United States"/>
    <s v="Los Angeles"/>
    <s v="California"/>
    <n v="90032"/>
    <x v="1"/>
    <s v="OFF-ST-10001370"/>
    <x v="1"/>
    <s v="Storage"/>
    <s v="Sensible Storage WireTech Storage Systems"/>
    <n v="354.9"/>
    <n v="4"/>
    <n v="0"/>
    <n v="92.27"/>
    <n v="1"/>
    <x v="31"/>
    <n v="1"/>
    <x v="31"/>
  </r>
  <r>
    <n v="7247"/>
    <s v="US-2015-127978"/>
    <d v="2015-03-03T00:00:00"/>
    <d v="2015-03-08T00:00:00"/>
    <s v="Standard Class"/>
    <s v="JS-15595"/>
    <s v="Jill Stevenson"/>
    <s v="Corporate"/>
    <s v="United States"/>
    <s v="Columbus"/>
    <s v="Ohio"/>
    <n v="43229"/>
    <x v="3"/>
    <s v="OFF-LA-10000305"/>
    <x v="1"/>
    <s v="Labels"/>
    <s v="Avery 495"/>
    <n v="15.12"/>
    <n v="5"/>
    <n v="0"/>
    <n v="4.38"/>
    <n v="3"/>
    <x v="34"/>
    <n v="1"/>
    <x v="34"/>
  </r>
  <r>
    <n v="7248"/>
    <s v="US-2015-127978"/>
    <d v="2015-03-03T00:00:00"/>
    <d v="2015-03-08T00:00:00"/>
    <s v="Standard Class"/>
    <s v="JS-15595"/>
    <s v="Jill Stevenson"/>
    <s v="Corporate"/>
    <s v="United States"/>
    <s v="Columbus"/>
    <s v="Ohio"/>
    <n v="43229"/>
    <x v="3"/>
    <s v="FUR-BO-10001972"/>
    <x v="0"/>
    <s v="Bookcases"/>
    <s v="O'Sullivan 4-Shelf Bookcase in Odessa Pine"/>
    <n v="302.45"/>
    <n v="5"/>
    <n v="0"/>
    <n v="87.71"/>
    <n v="3"/>
    <x v="34"/>
    <n v="1"/>
    <x v="34"/>
  </r>
  <r>
    <n v="7249"/>
    <s v="US-2015-127978"/>
    <d v="2015-03-03T00:00:00"/>
    <d v="2015-03-08T00:00:00"/>
    <s v="Standard Class"/>
    <s v="JS-15595"/>
    <s v="Jill Stevenson"/>
    <s v="Corporate"/>
    <s v="United States"/>
    <s v="Columbus"/>
    <s v="Ohio"/>
    <n v="43229"/>
    <x v="3"/>
    <s v="OFF-ST-10002486"/>
    <x v="1"/>
    <s v="Storage"/>
    <s v="Eldon Shelf Savers Cubes and Bins"/>
    <n v="44.671999999999997"/>
    <n v="9"/>
    <n v="0"/>
    <n v="4.47"/>
    <n v="3"/>
    <x v="34"/>
    <n v="1"/>
    <x v="34"/>
  </r>
  <r>
    <n v="7250"/>
    <s v="CA-2016-158491"/>
    <d v="2016-06-04T00:00:00"/>
    <d v="2016-06-09T00:00:00"/>
    <s v="Second Class"/>
    <s v="BP-11155"/>
    <s v="Becky Pak"/>
    <s v="Consumer"/>
    <s v="United States"/>
    <s v="Los Angeles"/>
    <s v="California"/>
    <n v="90008"/>
    <x v="1"/>
    <s v="TEC-AC-10001874"/>
    <x v="2"/>
    <s v="Accessories"/>
    <s v="Logitech Wireless Anywhere Mouse MX for PC and Mac"/>
    <n v="119.98"/>
    <n v="9"/>
    <n v="0.2"/>
    <n v="8.4"/>
    <n v="2"/>
    <x v="40"/>
    <n v="2"/>
    <x v="40"/>
  </r>
  <r>
    <n v="7251"/>
    <s v="CA-2016-158491"/>
    <d v="2016-06-04T00:00:00"/>
    <d v="2016-06-09T00:00:00"/>
    <s v="Second Class"/>
    <s v="BP-11155"/>
    <s v="Becky Pak"/>
    <s v="Consumer"/>
    <s v="United States"/>
    <s v="Los Angeles"/>
    <s v="California"/>
    <n v="90008"/>
    <x v="1"/>
    <s v="TEC-AC-10003870"/>
    <x v="2"/>
    <s v="Accessories"/>
    <s v="LogitechÂ Z-906 Speaker sys - home theater - 5.1-CH"/>
    <n v="989.97"/>
    <n v="10"/>
    <n v="0.3"/>
    <n v="-207.89"/>
    <n v="2"/>
    <x v="40"/>
    <n v="2"/>
    <x v="40"/>
  </r>
  <r>
    <n v="7252"/>
    <s v="CA-2017-116764"/>
    <d v="2017-08-27T00:00:00"/>
    <d v="2017-09-02T00:00:00"/>
    <s v="Standard Class"/>
    <s v="EM-13825"/>
    <s v="Elizabeth Moffitt"/>
    <s v="Corporate"/>
    <s v="United States"/>
    <s v="Hollywood"/>
    <s v="Florida"/>
    <n v="33021"/>
    <x v="0"/>
    <s v="OFF-LA-10002473"/>
    <x v="1"/>
    <s v="Labels"/>
    <s v="Avery 484"/>
    <n v="9.2159999999999993"/>
    <n v="4"/>
    <n v="0.1"/>
    <n v="1.01"/>
    <n v="1"/>
    <x v="28"/>
    <n v="3"/>
    <x v="28"/>
  </r>
  <r>
    <n v="7253"/>
    <s v="CA-2017-152457"/>
    <d v="2017-09-12T00:00:00"/>
    <d v="2017-09-18T00:00:00"/>
    <s v="Standard Class"/>
    <s v="SC-20695"/>
    <s v="Steve Chapman"/>
    <s v="Corporate"/>
    <s v="United States"/>
    <s v="Roseville"/>
    <s v="Michigan"/>
    <n v="48066"/>
    <x v="2"/>
    <s v="OFF-PA-10003790"/>
    <x v="1"/>
    <s v="Paper"/>
    <s v="Xerox 1991"/>
    <n v="68.52"/>
    <n v="10"/>
    <n v="0.3"/>
    <n v="-10.96"/>
    <n v="1"/>
    <x v="21"/>
    <n v="3"/>
    <x v="21"/>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n v="364.74"/>
    <n v="6"/>
    <n v="0.1"/>
    <n v="91.19"/>
    <n v="8"/>
    <x v="35"/>
    <n v="2"/>
    <x v="35"/>
  </r>
  <r>
    <n v="7255"/>
    <s v="CA-2017-152730"/>
    <d v="2017-05-30T00:00:00"/>
    <d v="2017-06-04T00:00:00"/>
    <s v="Standard Class"/>
    <s v="EM-14140"/>
    <s v="Eugene Moren"/>
    <s v="Home Office"/>
    <s v="United States"/>
    <s v="Superior"/>
    <s v="Wisconsin"/>
    <n v="54880"/>
    <x v="2"/>
    <s v="FUR-FU-10001037"/>
    <x v="0"/>
    <s v="Furnishings"/>
    <s v="DAX Charcoal/Nickel-Tone Document Frame, 5 x 7"/>
    <n v="47.4"/>
    <n v="10"/>
    <n v="0"/>
    <n v="9.48"/>
    <n v="8"/>
    <x v="35"/>
    <n v="2"/>
    <x v="35"/>
  </r>
  <r>
    <n v="7256"/>
    <s v="CA-2017-152730"/>
    <d v="2017-05-30T00:00:00"/>
    <d v="2017-06-04T00:00:00"/>
    <s v="Standard Class"/>
    <s v="EM-14140"/>
    <s v="Eugene Moren"/>
    <s v="Home Office"/>
    <s v="United States"/>
    <s v="Superior"/>
    <s v="Wisconsin"/>
    <n v="54880"/>
    <x v="2"/>
    <s v="OFF-ST-10000876"/>
    <x v="1"/>
    <s v="Storage"/>
    <s v="Eldon Simplefile Box Office"/>
    <n v="49.76"/>
    <n v="8"/>
    <n v="0.3"/>
    <n v="-11.94"/>
    <n v="8"/>
    <x v="35"/>
    <n v="2"/>
    <x v="35"/>
  </r>
  <r>
    <n v="7257"/>
    <s v="CA-2017-152730"/>
    <d v="2017-05-30T00:00:00"/>
    <d v="2017-06-04T00:00:00"/>
    <s v="Standard Class"/>
    <s v="EM-14140"/>
    <s v="Eugene Moren"/>
    <s v="Home Office"/>
    <s v="United States"/>
    <s v="Superior"/>
    <s v="Wisconsin"/>
    <n v="54880"/>
    <x v="2"/>
    <s v="OFF-AR-10003732"/>
    <x v="1"/>
    <s v="Art"/>
    <s v="Newell 333"/>
    <n v="5.56"/>
    <n v="1"/>
    <n v="0"/>
    <n v="1.39"/>
    <n v="8"/>
    <x v="35"/>
    <n v="2"/>
    <x v="35"/>
  </r>
  <r>
    <n v="7258"/>
    <s v="CA-2017-152730"/>
    <d v="2017-05-30T00:00:00"/>
    <d v="2017-06-04T00:00:00"/>
    <s v="Standard Class"/>
    <s v="EM-14140"/>
    <s v="Eugene Moren"/>
    <s v="Home Office"/>
    <s v="United States"/>
    <s v="Superior"/>
    <s v="Wisconsin"/>
    <n v="54880"/>
    <x v="2"/>
    <s v="OFF-PA-10000994"/>
    <x v="1"/>
    <s v="Paper"/>
    <s v="Xerox 1915"/>
    <n v="629.1"/>
    <n v="1"/>
    <n v="0.2"/>
    <n v="119.53"/>
    <n v="8"/>
    <x v="35"/>
    <n v="2"/>
    <x v="35"/>
  </r>
  <r>
    <n v="7259"/>
    <s v="CA-2017-152730"/>
    <d v="2017-05-30T00:00:00"/>
    <d v="2017-06-04T00:00:00"/>
    <s v="Standard Class"/>
    <s v="EM-14140"/>
    <s v="Eugene Moren"/>
    <s v="Home Office"/>
    <s v="United States"/>
    <s v="Superior"/>
    <s v="Wisconsin"/>
    <n v="54880"/>
    <x v="2"/>
    <s v="OFF-AR-10000940"/>
    <x v="1"/>
    <s v="Art"/>
    <s v="Newell 343"/>
    <n v="14.7"/>
    <n v="8"/>
    <n v="0.3"/>
    <n v="-5"/>
    <n v="8"/>
    <x v="35"/>
    <n v="2"/>
    <x v="35"/>
  </r>
  <r>
    <n v="7260"/>
    <s v="CA-2017-152730"/>
    <d v="2017-05-30T00:00:00"/>
    <d v="2017-06-04T00:00:00"/>
    <s v="Standard Class"/>
    <s v="EM-14140"/>
    <s v="Eugene Moren"/>
    <s v="Home Office"/>
    <s v="United States"/>
    <s v="Superior"/>
    <s v="Wisconsin"/>
    <n v="54880"/>
    <x v="2"/>
    <s v="OFF-PA-10004888"/>
    <x v="1"/>
    <s v="Paper"/>
    <s v="Xerox 217"/>
    <n v="45.36"/>
    <n v="1"/>
    <n v="0"/>
    <n v="6.35"/>
    <n v="8"/>
    <x v="35"/>
    <n v="2"/>
    <x v="35"/>
  </r>
  <r>
    <n v="7261"/>
    <s v="CA-2017-152730"/>
    <d v="2017-05-30T00:00:00"/>
    <d v="2017-06-04T00:00:00"/>
    <s v="Standard Class"/>
    <s v="EM-14140"/>
    <s v="Eugene Moren"/>
    <s v="Home Office"/>
    <s v="United States"/>
    <s v="Superior"/>
    <s v="Wisconsin"/>
    <n v="54880"/>
    <x v="2"/>
    <s v="TEC-PH-10000441"/>
    <x v="2"/>
    <s v="Phones"/>
    <s v="VTech DS6151"/>
    <n v="125.99"/>
    <n v="3"/>
    <n v="0.3"/>
    <n v="-41.58"/>
    <n v="8"/>
    <x v="35"/>
    <n v="2"/>
    <x v="35"/>
  </r>
  <r>
    <n v="7262"/>
    <s v="CA-2018-137001"/>
    <d v="2018-06-10T00:00:00"/>
    <d v="2018-06-13T00:00:00"/>
    <s v="Second Class"/>
    <s v="GZ-14545"/>
    <s v="George Zrebassa"/>
    <s v="Corporate"/>
    <s v="United States"/>
    <s v="Thousand Oaks"/>
    <s v="California"/>
    <n v="91360"/>
    <x v="1"/>
    <s v="OFF-AR-10001231"/>
    <x v="1"/>
    <s v="Art"/>
    <s v="Sanford EarthWrite Recycled Pencils, Medium Soft, #2"/>
    <n v="14.7"/>
    <n v="2"/>
    <n v="0"/>
    <n v="1.91"/>
    <n v="1"/>
    <x v="27"/>
    <n v="2"/>
    <x v="27"/>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2"/>
    <n v="0.3"/>
    <n v="-10.79"/>
    <n v="2"/>
    <x v="13"/>
    <n v="4"/>
    <x v="13"/>
  </r>
  <r>
    <n v="7264"/>
    <s v="CA-2018-156363"/>
    <d v="2018-10-22T00:00:00"/>
    <d v="2018-10-28T00:00:00"/>
    <s v="Standard Class"/>
    <s v="ML-17395"/>
    <s v="Marina Lichtenstein"/>
    <s v="Corporate"/>
    <s v="United States"/>
    <s v="Philadelphia"/>
    <s v="Pennsylvania"/>
    <n v="19134"/>
    <x v="3"/>
    <s v="OFF-EN-10003068"/>
    <x v="1"/>
    <s v="Envelopes"/>
    <s v="#6 3/4 Gummed Flap White Envelopes"/>
    <n v="31.68"/>
    <n v="3"/>
    <n v="0"/>
    <n v="7.92"/>
    <n v="2"/>
    <x v="13"/>
    <n v="4"/>
    <x v="13"/>
  </r>
  <r>
    <n v="7265"/>
    <s v="CA-2018-122056"/>
    <d v="2018-06-13T00:00:00"/>
    <d v="2018-06-17T00:00:00"/>
    <s v="Standard Class"/>
    <s v="PG-18895"/>
    <s v="Paul Gonzalez"/>
    <s v="Consumer"/>
    <s v="United States"/>
    <s v="Springfield"/>
    <s v="Virginia"/>
    <n v="22153"/>
    <x v="0"/>
    <s v="OFF-AR-10004260"/>
    <x v="1"/>
    <s v="Art"/>
    <s v="Boston 1799 Powerhouse Electric Pencil Sharpener"/>
    <n v="181.86"/>
    <n v="6"/>
    <n v="0"/>
    <n v="40.01"/>
    <n v="1"/>
    <x v="27"/>
    <n v="2"/>
    <x v="27"/>
  </r>
  <r>
    <n v="7266"/>
    <s v="US-2015-143721"/>
    <d v="2015-11-23T00:00:00"/>
    <d v="2015-11-26T00:00:00"/>
    <s v="Second Class"/>
    <s v="DK-12835"/>
    <s v="Damala Kotsonis"/>
    <s v="Corporate"/>
    <s v="United States"/>
    <s v="Houston"/>
    <s v="Texas"/>
    <n v="77095"/>
    <x v="2"/>
    <s v="FUR-CH-10001973"/>
    <x v="0"/>
    <s v="Chairs"/>
    <s v="Office Star Flex Back Scooter Chair with White Frame"/>
    <n v="155.37200000000001"/>
    <n v="6"/>
    <n v="0"/>
    <n v="10.88"/>
    <n v="1"/>
    <x v="7"/>
    <n v="4"/>
    <x v="7"/>
  </r>
  <r>
    <n v="7267"/>
    <s v="CA-2018-122987"/>
    <d v="2018-08-16T00:00:00"/>
    <d v="2018-08-16T00:00:00"/>
    <s v="Same Day"/>
    <s v="SJ-20215"/>
    <s v="Sarah Jordon"/>
    <s v="Consumer"/>
    <s v="United States"/>
    <s v="Columbia"/>
    <s v="Tennessee"/>
    <n v="38401"/>
    <x v="0"/>
    <s v="OFF-BI-10002824"/>
    <x v="1"/>
    <s v="Binders"/>
    <s v="Recycled Easel Ring Binders"/>
    <n v="13.428000000000001"/>
    <n v="10"/>
    <n v="0.3"/>
    <n v="-2.82"/>
    <n v="2"/>
    <x v="43"/>
    <n v="3"/>
    <x v="43"/>
  </r>
  <r>
    <n v="7268"/>
    <s v="CA-2018-122987"/>
    <d v="2018-08-16T00:00:00"/>
    <d v="2018-08-16T00:00:00"/>
    <s v="Same Day"/>
    <s v="SJ-20215"/>
    <s v="Sarah Jordon"/>
    <s v="Consumer"/>
    <s v="United States"/>
    <s v="Columbia"/>
    <s v="Tennessee"/>
    <n v="38401"/>
    <x v="0"/>
    <s v="OFF-ST-10004950"/>
    <x v="1"/>
    <s v="Storage"/>
    <s v="Acco Perma 3000 Stacking Storage Drawers"/>
    <n v="67.135999999999996"/>
    <n v="2"/>
    <n v="0.3"/>
    <n v="-9.4"/>
    <n v="2"/>
    <x v="43"/>
    <n v="3"/>
    <x v="43"/>
  </r>
  <r>
    <n v="7269"/>
    <s v="CA-2017-133368"/>
    <d v="2017-01-14T00:00:00"/>
    <d v="2017-01-20T00:00:00"/>
    <s v="Standard Class"/>
    <s v="AG-10675"/>
    <s v="Anna Gayman"/>
    <s v="Consumer"/>
    <s v="United States"/>
    <s v="Concord"/>
    <s v="North Carolina"/>
    <n v="28027"/>
    <x v="0"/>
    <s v="OFF-PA-10004039"/>
    <x v="1"/>
    <s v="Paper"/>
    <s v="Xerox 1882"/>
    <n v="89.567999999999998"/>
    <n v="2"/>
    <n v="0.3"/>
    <n v="-7.17"/>
    <n v="2"/>
    <x v="12"/>
    <n v="1"/>
    <x v="12"/>
  </r>
  <r>
    <n v="7270"/>
    <s v="CA-2017-133368"/>
    <d v="2017-01-14T00:00:00"/>
    <d v="2017-01-20T00:00:00"/>
    <s v="Standard Class"/>
    <s v="AG-10675"/>
    <s v="Anna Gayman"/>
    <s v="Consumer"/>
    <s v="United States"/>
    <s v="Concord"/>
    <s v="North Carolina"/>
    <n v="28027"/>
    <x v="0"/>
    <s v="FUR-FU-10003374"/>
    <x v="0"/>
    <s v="Furnishings"/>
    <s v="Electrix Fluorescent Magnifier Lamps &amp; Weighted Base"/>
    <n v="315.77600000000001"/>
    <n v="5"/>
    <n v="0"/>
    <n v="66.31"/>
    <n v="2"/>
    <x v="12"/>
    <n v="1"/>
    <x v="12"/>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n v="273.666"/>
    <n v="5"/>
    <n v="0"/>
    <n v="32.840000000000003"/>
    <n v="2"/>
    <x v="21"/>
    <n v="3"/>
    <x v="21"/>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n v="17.48"/>
    <n v="8"/>
    <n v="0"/>
    <n v="4.2"/>
    <n v="2"/>
    <x v="21"/>
    <n v="3"/>
    <x v="21"/>
  </r>
  <r>
    <n v="7273"/>
    <s v="US-2017-150357"/>
    <d v="2017-10-10T00:00:00"/>
    <d v="2017-10-14T00:00:00"/>
    <s v="Standard Class"/>
    <s v="EB-13975"/>
    <s v="Erica Bern"/>
    <s v="Corporate"/>
    <s v="United States"/>
    <s v="Greensboro"/>
    <s v="North Carolina"/>
    <n v="27405"/>
    <x v="0"/>
    <s v="OFF-SU-10004498"/>
    <x v="1"/>
    <s v="Supplies"/>
    <s v="Martin-Yale Premier Letter Opener"/>
    <n v="20.608000000000001"/>
    <n v="5"/>
    <n v="0.3"/>
    <n v="-1.85"/>
    <n v="2"/>
    <x v="32"/>
    <n v="4"/>
    <x v="32"/>
  </r>
  <r>
    <n v="7274"/>
    <s v="US-2017-150357"/>
    <d v="2017-10-10T00:00:00"/>
    <d v="2017-10-14T00:00:00"/>
    <s v="Standard Class"/>
    <s v="EB-13975"/>
    <s v="Erica Bern"/>
    <s v="Corporate"/>
    <s v="United States"/>
    <s v="Greensboro"/>
    <s v="North Carolina"/>
    <n v="27405"/>
    <x v="0"/>
    <s v="OFF-BI-10002557"/>
    <x v="1"/>
    <s v="Binders"/>
    <s v="Presstex Flexible Ring Binders"/>
    <n v="4.0949999999999998"/>
    <n v="2"/>
    <n v="0.1"/>
    <n v="1.31"/>
    <n v="2"/>
    <x v="32"/>
    <n v="4"/>
    <x v="32"/>
  </r>
  <r>
    <n v="7275"/>
    <s v="CA-2016-144519"/>
    <d v="2016-11-13T00:00:00"/>
    <d v="2016-11-17T00:00:00"/>
    <s v="Standard Class"/>
    <s v="AW-10930"/>
    <s v="Arthur Wiediger"/>
    <s v="Home Office"/>
    <s v="United States"/>
    <s v="Helena"/>
    <s v="Montana"/>
    <n v="59601"/>
    <x v="1"/>
    <s v="TEC-PH-10004908"/>
    <x v="2"/>
    <s v="Phones"/>
    <s v="Panasonic KX TS3282W Corded phone"/>
    <n v="339.96"/>
    <n v="6"/>
    <n v="0.2"/>
    <n v="17"/>
    <n v="2"/>
    <x v="6"/>
    <n v="4"/>
    <x v="6"/>
  </r>
  <r>
    <n v="7276"/>
    <s v="CA-2016-144519"/>
    <d v="2016-11-13T00:00:00"/>
    <d v="2016-11-17T00:00:00"/>
    <s v="Standard Class"/>
    <s v="AW-10930"/>
    <s v="Arthur Wiediger"/>
    <s v="Home Office"/>
    <s v="United States"/>
    <s v="Helena"/>
    <s v="Montana"/>
    <n v="59601"/>
    <x v="1"/>
    <s v="FUR-FU-10000794"/>
    <x v="0"/>
    <s v="Furnishings"/>
    <s v="Eldon Stackable Tray, Side-Load, Legal, Smoke"/>
    <n v="63.98"/>
    <n v="1"/>
    <n v="0"/>
    <n v="9.6"/>
    <n v="2"/>
    <x v="6"/>
    <n v="4"/>
    <x v="6"/>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n v="799.92"/>
    <n v="10"/>
    <n v="0.3"/>
    <n v="-207.98"/>
    <n v="1"/>
    <x v="7"/>
    <n v="4"/>
    <x v="7"/>
  </r>
  <r>
    <n v="7278"/>
    <s v="CA-2017-157217"/>
    <d v="2017-07-19T00:00:00"/>
    <d v="2017-07-21T00:00:00"/>
    <s v="First Class"/>
    <s v="TC-21535"/>
    <s v="Tracy Collins"/>
    <s v="Home Office"/>
    <s v="United States"/>
    <s v="San Francisco"/>
    <s v="California"/>
    <n v="94110"/>
    <x v="1"/>
    <s v="TEC-PH-10002070"/>
    <x v="2"/>
    <s v="Phones"/>
    <s v="Griffin GC36547 PowerJolt SE Lightning Charger"/>
    <n v="35.984000000000002"/>
    <n v="6"/>
    <n v="0.2"/>
    <n v="5.04"/>
    <n v="2"/>
    <x v="16"/>
    <n v="3"/>
    <x v="16"/>
  </r>
  <r>
    <n v="7279"/>
    <s v="CA-2017-157217"/>
    <d v="2017-07-19T00:00:00"/>
    <d v="2017-07-21T00:00:00"/>
    <s v="First Class"/>
    <s v="TC-21535"/>
    <s v="Tracy Collins"/>
    <s v="Home Office"/>
    <s v="United States"/>
    <s v="San Francisco"/>
    <s v="California"/>
    <n v="94110"/>
    <x v="1"/>
    <s v="TEC-AC-10003095"/>
    <x v="2"/>
    <s v="Accessories"/>
    <s v="Logitech G35 7.1-Channel Surround Sound Headset"/>
    <n v="389.97"/>
    <n v="4"/>
    <n v="0.2"/>
    <n v="58.5"/>
    <n v="2"/>
    <x v="16"/>
    <n v="3"/>
    <x v="16"/>
  </r>
  <r>
    <n v="7280"/>
    <s v="CA-2017-108224"/>
    <d v="2017-05-14T00:00:00"/>
    <d v="2017-05-14T00:00:00"/>
    <s v="Same Day"/>
    <s v="TH-21235"/>
    <s v="Tiffany House"/>
    <s v="Corporate"/>
    <s v="United States"/>
    <s v="Yuma"/>
    <s v="Arizona"/>
    <n v="85364"/>
    <x v="1"/>
    <s v="TEC-AC-10003832"/>
    <x v="2"/>
    <s v="Accessories"/>
    <s v="ImationÂ 16GB Mini TravelDrive USB 2.0Â Flash Drive"/>
    <n v="185.52799999999999"/>
    <n v="4"/>
    <n v="0.2"/>
    <n v="29.68"/>
    <n v="1"/>
    <x v="35"/>
    <n v="2"/>
    <x v="35"/>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n v="2541.98"/>
    <n v="9"/>
    <n v="0.1"/>
    <n v="482.98"/>
    <n v="1"/>
    <x v="36"/>
    <n v="1"/>
    <x v="36"/>
  </r>
  <r>
    <n v="7282"/>
    <s v="CA-2018-159282"/>
    <d v="2018-10-16T00:00:00"/>
    <d v="2018-10-21T00:00:00"/>
    <s v="Standard Class"/>
    <s v="GH-14410"/>
    <s v="Gary Hansen"/>
    <s v="Home Office"/>
    <s v="United States"/>
    <s v="Yuma"/>
    <s v="Arizona"/>
    <n v="85364"/>
    <x v="1"/>
    <s v="TEC-MA-10001148"/>
    <x v="2"/>
    <s v="Machines"/>
    <s v="Swingline SM12-08 MicroCut Jam Free Shredder"/>
    <n v="599.98500000000001"/>
    <n v="5"/>
    <n v="0.1"/>
    <n v="78"/>
    <n v="1"/>
    <x v="13"/>
    <n v="4"/>
    <x v="13"/>
  </r>
  <r>
    <n v="7283"/>
    <s v="CA-2018-155936"/>
    <d v="2018-06-22T00:00:00"/>
    <d v="2018-06-29T00:00:00"/>
    <s v="Standard Class"/>
    <s v="JK-15730"/>
    <s v="Joe Kamberova"/>
    <s v="Consumer"/>
    <s v="United States"/>
    <s v="Chicago"/>
    <s v="Illinois"/>
    <n v="60653"/>
    <x v="2"/>
    <s v="OFF-BI-10002432"/>
    <x v="1"/>
    <s v="Binders"/>
    <s v="Wilson Jones Standard D-Ring Binders"/>
    <n v="3.036"/>
    <n v="9"/>
    <n v="0.1"/>
    <n v="1"/>
    <n v="1"/>
    <x v="27"/>
    <n v="2"/>
    <x v="27"/>
  </r>
  <r>
    <n v="7284"/>
    <s v="CA-2018-169439"/>
    <d v="2018-09-09T00:00:00"/>
    <d v="2018-09-13T00:00:00"/>
    <s v="Standard Class"/>
    <s v="LC-17140"/>
    <s v="Logan Currie"/>
    <s v="Consumer"/>
    <s v="United States"/>
    <s v="Cleveland"/>
    <s v="Ohio"/>
    <n v="44105"/>
    <x v="3"/>
    <s v="OFF-AR-10001374"/>
    <x v="1"/>
    <s v="Art"/>
    <s v="BIC Brite Liner Highlighters, Chisel Tip"/>
    <n v="25.92"/>
    <n v="4"/>
    <n v="0"/>
    <n v="8.0399999999999991"/>
    <n v="2"/>
    <x v="15"/>
    <n v="3"/>
    <x v="15"/>
  </r>
  <r>
    <n v="7285"/>
    <s v="CA-2018-169439"/>
    <d v="2018-09-09T00:00:00"/>
    <d v="2018-09-13T00:00:00"/>
    <s v="Standard Class"/>
    <s v="LC-17140"/>
    <s v="Logan Currie"/>
    <s v="Consumer"/>
    <s v="United States"/>
    <s v="Cleveland"/>
    <s v="Ohio"/>
    <n v="44105"/>
    <x v="3"/>
    <s v="FUR-FU-10000723"/>
    <x v="0"/>
    <s v="Furnishings"/>
    <s v="Deflect-o EconoMat Studded, No Bevel Mat for Low Pile Carpeting"/>
    <n v="66.111999999999995"/>
    <n v="6"/>
    <n v="0"/>
    <n v="22.48"/>
    <n v="2"/>
    <x v="15"/>
    <n v="3"/>
    <x v="15"/>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n v="46.36"/>
    <n v="4"/>
    <n v="0"/>
    <n v="15.76"/>
    <n v="1"/>
    <x v="13"/>
    <n v="4"/>
    <x v="13"/>
  </r>
  <r>
    <n v="7287"/>
    <s v="CA-2017-149965"/>
    <d v="2017-06-20T00:00:00"/>
    <d v="2017-06-25T00:00:00"/>
    <s v="Standard Class"/>
    <s v="BS-11365"/>
    <s v="Bill Shonely"/>
    <s v="Corporate"/>
    <s v="United States"/>
    <s v="Oklahoma City"/>
    <s v="Oklahoma"/>
    <n v="73120"/>
    <x v="2"/>
    <s v="TEC-AC-10004877"/>
    <x v="2"/>
    <s v="Accessories"/>
    <s v="ImationÂ 30456 USBÂ Flash DriveÂ 8GB"/>
    <n v="6.9"/>
    <n v="4"/>
    <n v="0.2"/>
    <n v="1.79"/>
    <n v="2"/>
    <x v="1"/>
    <n v="2"/>
    <x v="1"/>
  </r>
  <r>
    <n v="7288"/>
    <s v="CA-2017-149965"/>
    <d v="2017-06-20T00:00:00"/>
    <d v="2017-06-25T00:00:00"/>
    <s v="Standard Class"/>
    <s v="BS-11365"/>
    <s v="Bill Shonely"/>
    <s v="Corporate"/>
    <s v="United States"/>
    <s v="Oklahoma City"/>
    <s v="Oklahoma"/>
    <n v="73120"/>
    <x v="2"/>
    <s v="FUR-FU-10004270"/>
    <x v="0"/>
    <s v="Furnishings"/>
    <s v="Executive Impressions 13&quot; Clairmont Wall Clock"/>
    <n v="57.69"/>
    <n v="9"/>
    <n v="0"/>
    <n v="14.42"/>
    <n v="2"/>
    <x v="1"/>
    <n v="2"/>
    <x v="1"/>
  </r>
  <r>
    <n v="7289"/>
    <s v="CA-2015-158281"/>
    <d v="2015-09-02T00:00:00"/>
    <d v="2015-09-07T00:00:00"/>
    <s v="Standard Class"/>
    <s v="AG-10525"/>
    <s v="Andy Gerbode"/>
    <s v="Corporate"/>
    <s v="United States"/>
    <s v="Houston"/>
    <s v="Texas"/>
    <n v="77095"/>
    <x v="2"/>
    <s v="TEC-MA-10002210"/>
    <x v="2"/>
    <s v="Machines"/>
    <s v="Epson TM-T88V Direct Thermal Printer - Monochrome - Desktop"/>
    <n v="559.71"/>
    <n v="3"/>
    <n v="0"/>
    <n v="139.93"/>
    <n v="1"/>
    <x v="30"/>
    <n v="3"/>
    <x v="30"/>
  </r>
  <r>
    <n v="7290"/>
    <s v="CA-2017-153661"/>
    <d v="2017-01-30T00:00:00"/>
    <d v="2017-01-31T00:00:00"/>
    <s v="First Class"/>
    <s v="SC-20725"/>
    <s v="Steven Cartwright"/>
    <s v="Consumer"/>
    <s v="United States"/>
    <s v="San Francisco"/>
    <s v="California"/>
    <n v="94122"/>
    <x v="1"/>
    <s v="OFF-ST-10000675"/>
    <x v="1"/>
    <s v="Storage"/>
    <s v="File Shuttle II and Handi-File, Black"/>
    <n v="305.01"/>
    <n v="1"/>
    <n v="0.1"/>
    <n v="97.6"/>
    <n v="3"/>
    <x v="12"/>
    <n v="1"/>
    <x v="12"/>
  </r>
  <r>
    <n v="7291"/>
    <s v="CA-2017-153661"/>
    <d v="2017-01-30T00:00:00"/>
    <d v="2017-01-31T00:00:00"/>
    <s v="First Class"/>
    <s v="SC-20725"/>
    <s v="Steven Cartwright"/>
    <s v="Consumer"/>
    <s v="United States"/>
    <s v="San Francisco"/>
    <s v="California"/>
    <n v="94122"/>
    <x v="1"/>
    <s v="OFF-BI-10004781"/>
    <x v="1"/>
    <s v="Binders"/>
    <s v="GBC Wire Binding Strips"/>
    <n v="50.783999999999999"/>
    <n v="9"/>
    <n v="0.1"/>
    <n v="9.65"/>
    <n v="3"/>
    <x v="12"/>
    <n v="1"/>
    <x v="12"/>
  </r>
  <r>
    <n v="7292"/>
    <s v="CA-2017-153661"/>
    <d v="2017-01-30T00:00:00"/>
    <d v="2017-01-31T00:00:00"/>
    <s v="First Class"/>
    <s v="SC-20725"/>
    <s v="Steven Cartwright"/>
    <s v="Consumer"/>
    <s v="United States"/>
    <s v="San Francisco"/>
    <s v="California"/>
    <n v="94122"/>
    <x v="1"/>
    <s v="OFF-LA-10004689"/>
    <x v="1"/>
    <s v="Labels"/>
    <s v="Avery 512"/>
    <n v="26.01"/>
    <n v="3"/>
    <n v="0.2"/>
    <n v="3.64"/>
    <n v="3"/>
    <x v="12"/>
    <n v="1"/>
    <x v="12"/>
  </r>
  <r>
    <n v="7293"/>
    <s v="CA-2018-109183"/>
    <d v="2018-12-04T00:00:00"/>
    <d v="2018-12-09T00:00:00"/>
    <s v="Standard Class"/>
    <s v="LR-16915"/>
    <s v="Lena Radford"/>
    <s v="Consumer"/>
    <s v="United States"/>
    <s v="Nashville"/>
    <s v="Tennessee"/>
    <n v="37211"/>
    <x v="0"/>
    <s v="TEC-MA-10001856"/>
    <x v="2"/>
    <s v="Machines"/>
    <s v="Okidata C610n Printer"/>
    <n v="649"/>
    <n v="2"/>
    <n v="0"/>
    <n v="38.94"/>
    <n v="1"/>
    <x v="22"/>
    <n v="4"/>
    <x v="22"/>
  </r>
  <r>
    <n v="7294"/>
    <s v="CA-2017-113656"/>
    <d v="2017-01-23T00:00:00"/>
    <d v="2017-01-29T00:00:00"/>
    <s v="Standard Class"/>
    <s v="CB-12415"/>
    <s v="Christy Brittain"/>
    <s v="Consumer"/>
    <s v="United States"/>
    <s v="Los Angeles"/>
    <s v="California"/>
    <n v="90036"/>
    <x v="1"/>
    <s v="FUR-FU-10000719"/>
    <x v="0"/>
    <s v="Furnishings"/>
    <s v="DAX Cubicle Frames, 8-1/2 x 11"/>
    <n v="59.99"/>
    <n v="8"/>
    <n v="0.3"/>
    <n v="-11.4"/>
    <n v="1"/>
    <x v="12"/>
    <n v="1"/>
    <x v="12"/>
  </r>
  <r>
    <n v="7295"/>
    <s v="CA-2016-148964"/>
    <d v="2016-05-26T00:00:00"/>
    <d v="2016-05-31T00:00:00"/>
    <s v="Standard Class"/>
    <s v="RD-19900"/>
    <s v="Ruben Dartt"/>
    <s v="Consumer"/>
    <s v="United States"/>
    <s v="Bellevue"/>
    <s v="Washington"/>
    <n v="98006"/>
    <x v="1"/>
    <s v="FUR-FU-10003849"/>
    <x v="0"/>
    <s v="Furnishings"/>
    <s v="DAX Metal Frame, Desktop, Stepped-Edge"/>
    <n v="20.239999999999998"/>
    <n v="2"/>
    <n v="0"/>
    <n v="2.4300000000000002"/>
    <n v="1"/>
    <x v="33"/>
    <n v="2"/>
    <x v="33"/>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n v="8"/>
    <n v="0.3"/>
    <n v="-12.11"/>
    <n v="2"/>
    <x v="8"/>
    <n v="2"/>
    <x v="8"/>
  </r>
  <r>
    <n v="7297"/>
    <s v="CA-2015-111899"/>
    <d v="2015-05-04T00:00:00"/>
    <d v="2015-05-05T00:00:00"/>
    <s v="First Class"/>
    <s v="NC-18340"/>
    <s v="Nat Carroll"/>
    <s v="Consumer"/>
    <s v="United States"/>
    <s v="Houston"/>
    <s v="Texas"/>
    <n v="77036"/>
    <x v="2"/>
    <s v="OFF-FA-10000840"/>
    <x v="1"/>
    <s v="Fasteners"/>
    <s v="OIC Thumb-Tacks"/>
    <n v="5.4720000000000004"/>
    <n v="8"/>
    <n v="0.3"/>
    <n v="-0.82"/>
    <n v="2"/>
    <x v="8"/>
    <n v="2"/>
    <x v="8"/>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n v="77.239999999999995"/>
    <n v="1"/>
    <n v="0.2"/>
    <n v="17.77"/>
    <n v="1"/>
    <x v="36"/>
    <n v="1"/>
    <x v="36"/>
  </r>
  <r>
    <n v="7299"/>
    <s v="CA-2015-163468"/>
    <d v="2015-11-18T00:00:00"/>
    <d v="2015-11-21T00:00:00"/>
    <s v="First Class"/>
    <s v="JK-15730"/>
    <s v="Joe Kamberova"/>
    <s v="Consumer"/>
    <s v="United States"/>
    <s v="Des Plaines"/>
    <s v="Illinois"/>
    <n v="60016"/>
    <x v="2"/>
    <s v="FUR-TA-10002533"/>
    <x v="0"/>
    <s v="Tables"/>
    <s v="BPI Conference Tables"/>
    <n v="292.10000000000002"/>
    <n v="4"/>
    <n v="0.2"/>
    <n v="52.58"/>
    <n v="5"/>
    <x v="7"/>
    <n v="4"/>
    <x v="7"/>
  </r>
  <r>
    <n v="7300"/>
    <s v="CA-2015-163468"/>
    <d v="2015-11-18T00:00:00"/>
    <d v="2015-11-21T00:00:00"/>
    <s v="First Class"/>
    <s v="JK-15730"/>
    <s v="Joe Kamberova"/>
    <s v="Consumer"/>
    <s v="United States"/>
    <s v="Des Plaines"/>
    <s v="Illinois"/>
    <n v="60016"/>
    <x v="2"/>
    <s v="FUR-FU-10001546"/>
    <x v="0"/>
    <s v="Furnishings"/>
    <s v="Dana Swing-Arm Lamps"/>
    <n v="8.5440000000000005"/>
    <n v="4"/>
    <n v="0.2"/>
    <n v="1.1100000000000001"/>
    <n v="5"/>
    <x v="7"/>
    <n v="4"/>
    <x v="7"/>
  </r>
  <r>
    <n v="7301"/>
    <s v="CA-2015-163468"/>
    <d v="2015-11-18T00:00:00"/>
    <d v="2015-11-21T00:00:00"/>
    <s v="First Class"/>
    <s v="JK-15730"/>
    <s v="Joe Kamberova"/>
    <s v="Consumer"/>
    <s v="United States"/>
    <s v="Des Plaines"/>
    <s v="Illinois"/>
    <n v="60016"/>
    <x v="2"/>
    <s v="FUR-BO-10003546"/>
    <x v="0"/>
    <s v="Bookcases"/>
    <s v="Hon 4-Shelf Metal Bookcases"/>
    <n v="424.11599999999999"/>
    <n v="3"/>
    <n v="0.3"/>
    <n v="-42.41"/>
    <n v="5"/>
    <x v="7"/>
    <n v="4"/>
    <x v="7"/>
  </r>
  <r>
    <n v="7302"/>
    <s v="CA-2015-163468"/>
    <d v="2015-11-18T00:00:00"/>
    <d v="2015-11-21T00:00:00"/>
    <s v="First Class"/>
    <s v="JK-15730"/>
    <s v="Joe Kamberova"/>
    <s v="Consumer"/>
    <s v="United States"/>
    <s v="Des Plaines"/>
    <s v="Illinois"/>
    <n v="60016"/>
    <x v="2"/>
    <s v="OFF-BI-10004728"/>
    <x v="1"/>
    <s v="Binders"/>
    <s v="Wilson Jones Turn Tabs Binder Tool for Ring Binders"/>
    <n v="2.8919999999999999"/>
    <n v="8"/>
    <n v="0.1"/>
    <n v="0.2"/>
    <n v="5"/>
    <x v="7"/>
    <n v="4"/>
    <x v="7"/>
  </r>
  <r>
    <n v="7303"/>
    <s v="CA-2015-163468"/>
    <d v="2015-11-18T00:00:00"/>
    <d v="2015-11-21T00:00:00"/>
    <s v="First Class"/>
    <s v="JK-15730"/>
    <s v="Joe Kamberova"/>
    <s v="Consumer"/>
    <s v="United States"/>
    <s v="Des Plaines"/>
    <s v="Illinois"/>
    <n v="60016"/>
    <x v="2"/>
    <s v="OFF-ST-10000025"/>
    <x v="1"/>
    <s v="Storage"/>
    <s v="Fellowes Stor/Drawer Steel Plus Storage Drawers"/>
    <n v="381.72"/>
    <n v="7"/>
    <n v="0"/>
    <n v="41.99"/>
    <n v="5"/>
    <x v="7"/>
    <n v="4"/>
    <x v="7"/>
  </r>
  <r>
    <n v="7304"/>
    <s v="US-2018-117450"/>
    <d v="2018-09-04T00:00:00"/>
    <d v="2018-09-08T00:00:00"/>
    <s v="Standard Class"/>
    <s v="DO-13645"/>
    <s v="Doug O'Connell"/>
    <s v="Consumer"/>
    <s v="United States"/>
    <s v="Boynton Beach"/>
    <s v="Florida"/>
    <n v="33437"/>
    <x v="0"/>
    <s v="FUR-CH-10003817"/>
    <x v="0"/>
    <s v="Chairs"/>
    <s v="Global Value Steno Chair, Gray"/>
    <n v="97.183999999999997"/>
    <n v="7"/>
    <n v="0.3"/>
    <n v="-10.69"/>
    <n v="2"/>
    <x v="15"/>
    <n v="3"/>
    <x v="15"/>
  </r>
  <r>
    <n v="7305"/>
    <s v="US-2018-117450"/>
    <d v="2018-09-04T00:00:00"/>
    <d v="2018-09-08T00:00:00"/>
    <s v="Standard Class"/>
    <s v="DO-13645"/>
    <s v="Doug O'Connell"/>
    <s v="Consumer"/>
    <s v="United States"/>
    <s v="Boynton Beach"/>
    <s v="Florida"/>
    <n v="33437"/>
    <x v="0"/>
    <s v="OFF-PA-10000289"/>
    <x v="1"/>
    <s v="Paper"/>
    <s v="Xerox 213"/>
    <n v="10.368"/>
    <n v="3"/>
    <n v="0"/>
    <n v="0.83"/>
    <n v="2"/>
    <x v="15"/>
    <n v="3"/>
    <x v="15"/>
  </r>
  <r>
    <n v="7306"/>
    <s v="CA-2015-137274"/>
    <d v="2015-03-29T00:00:00"/>
    <d v="2015-04-02T00:00:00"/>
    <s v="Standard Class"/>
    <s v="MG-18145"/>
    <s v="Mike Gockenbach"/>
    <s v="Consumer"/>
    <s v="United States"/>
    <s v="Plano"/>
    <s v="Texas"/>
    <n v="75023"/>
    <x v="2"/>
    <s v="FUR-TA-10001889"/>
    <x v="0"/>
    <s v="Tables"/>
    <s v="Bush Advantage Collection Racetrack Conference Table"/>
    <n v="890.84100000000001"/>
    <n v="3"/>
    <n v="0"/>
    <n v="44.54"/>
    <n v="1"/>
    <x v="34"/>
    <n v="1"/>
    <x v="34"/>
  </r>
  <r>
    <n v="7307"/>
    <s v="CA-2017-144092"/>
    <d v="2017-11-05T00:00:00"/>
    <d v="2017-11-07T00:00:00"/>
    <s v="Second Class"/>
    <s v="LH-17155"/>
    <s v="Logan Haushalter"/>
    <s v="Consumer"/>
    <s v="United States"/>
    <s v="San Jose"/>
    <s v="California"/>
    <n v="95123"/>
    <x v="1"/>
    <s v="TEC-AC-10002305"/>
    <x v="2"/>
    <s v="Accessories"/>
    <s v="KeyTronicÂ E03601U1 -Â KeyboardÂ - Beige"/>
    <n v="72"/>
    <n v="9"/>
    <n v="0"/>
    <n v="11.52"/>
    <n v="3"/>
    <x v="0"/>
    <n v="4"/>
    <x v="0"/>
  </r>
  <r>
    <n v="7308"/>
    <s v="CA-2017-144092"/>
    <d v="2017-11-05T00:00:00"/>
    <d v="2017-11-07T00:00:00"/>
    <s v="Second Class"/>
    <s v="LH-17155"/>
    <s v="Logan Haushalter"/>
    <s v="Consumer"/>
    <s v="United States"/>
    <s v="San Jose"/>
    <s v="California"/>
    <n v="95123"/>
    <x v="1"/>
    <s v="FUR-CH-10004875"/>
    <x v="0"/>
    <s v="Chairs"/>
    <s v="Harbour Creations 67200 Series Stacking Chairs"/>
    <n v="113.88800000000001"/>
    <n v="9"/>
    <n v="0.1"/>
    <n v="11.39"/>
    <n v="3"/>
    <x v="0"/>
    <n v="4"/>
    <x v="0"/>
  </r>
  <r>
    <n v="7309"/>
    <s v="CA-2017-144092"/>
    <d v="2017-11-05T00:00:00"/>
    <d v="2017-11-07T00:00:00"/>
    <s v="Second Class"/>
    <s v="LH-17155"/>
    <s v="Logan Haushalter"/>
    <s v="Consumer"/>
    <s v="United States"/>
    <s v="San Jose"/>
    <s v="California"/>
    <n v="95123"/>
    <x v="1"/>
    <s v="OFF-EN-10001434"/>
    <x v="1"/>
    <s v="Envelopes"/>
    <s v="Strathmore #10 Envelopes, Ultimate White"/>
    <n v="158.13"/>
    <n v="10"/>
    <n v="0.1"/>
    <n v="7.91"/>
    <n v="3"/>
    <x v="0"/>
    <n v="4"/>
    <x v="0"/>
  </r>
  <r>
    <n v="7310"/>
    <s v="CA-2018-112172"/>
    <d v="2018-06-10T00:00:00"/>
    <d v="2018-06-14T00:00:00"/>
    <s v="Second Class"/>
    <s v="MM-18280"/>
    <s v="Muhammed MacIntyre"/>
    <s v="Corporate"/>
    <s v="United States"/>
    <s v="New York City"/>
    <s v="New York"/>
    <n v="10024"/>
    <x v="3"/>
    <s v="OFF-FA-10004395"/>
    <x v="1"/>
    <s v="Fasteners"/>
    <s v="Plymouth Boxed Rubber Bands by Plymouth"/>
    <n v="14.13"/>
    <n v="5"/>
    <n v="0.1"/>
    <n v="4.66"/>
    <n v="1"/>
    <x v="27"/>
    <n v="2"/>
    <x v="27"/>
  </r>
  <r>
    <n v="7311"/>
    <s v="CA-2016-121699"/>
    <d v="2016-08-10T00:00:00"/>
    <d v="2016-08-14T00:00:00"/>
    <s v="Standard Class"/>
    <s v="BD-11320"/>
    <s v="Bill Donatelli"/>
    <s v="Consumer"/>
    <s v="United States"/>
    <s v="Detroit"/>
    <s v="Michigan"/>
    <n v="48227"/>
    <x v="2"/>
    <s v="OFF-BI-10004632"/>
    <x v="1"/>
    <s v="Binders"/>
    <s v="GBC Binding covers"/>
    <n v="64.75"/>
    <n v="5"/>
    <n v="0.3"/>
    <n v="-19.43"/>
    <n v="1"/>
    <x v="37"/>
    <n v="3"/>
    <x v="37"/>
  </r>
  <r>
    <n v="7312"/>
    <s v="CA-2016-162761"/>
    <d v="2016-10-09T00:00:00"/>
    <d v="2016-10-13T00:00:00"/>
    <s v="Standard Class"/>
    <s v="SC-20575"/>
    <s v="Sonia Cooley"/>
    <s v="Consumer"/>
    <s v="United States"/>
    <s v="Miami"/>
    <s v="Florida"/>
    <n v="33178"/>
    <x v="0"/>
    <s v="OFF-BI-10000145"/>
    <x v="1"/>
    <s v="Binders"/>
    <s v="Zipper Ring Binder Pockets"/>
    <n v="1.8720000000000001"/>
    <n v="10"/>
    <n v="0.1"/>
    <n v="0.66"/>
    <n v="3"/>
    <x v="2"/>
    <n v="4"/>
    <x v="2"/>
  </r>
  <r>
    <n v="7313"/>
    <s v="CA-2016-162761"/>
    <d v="2016-10-09T00:00:00"/>
    <d v="2016-10-13T00:00:00"/>
    <s v="Standard Class"/>
    <s v="SC-20575"/>
    <s v="Sonia Cooley"/>
    <s v="Consumer"/>
    <s v="United States"/>
    <s v="Miami"/>
    <s v="Florida"/>
    <n v="33178"/>
    <x v="0"/>
    <s v="OFF-BI-10002498"/>
    <x v="1"/>
    <s v="Binders"/>
    <s v="Clear Mylar Reinforcing Strips"/>
    <n v="11.214"/>
    <n v="9"/>
    <n v="0.3"/>
    <n v="-3.14"/>
    <n v="3"/>
    <x v="2"/>
    <n v="4"/>
    <x v="2"/>
  </r>
  <r>
    <n v="7314"/>
    <s v="CA-2016-162761"/>
    <d v="2016-10-09T00:00:00"/>
    <d v="2016-10-13T00:00:00"/>
    <s v="Standard Class"/>
    <s v="SC-20575"/>
    <s v="Sonia Cooley"/>
    <s v="Consumer"/>
    <s v="United States"/>
    <s v="Miami"/>
    <s v="Florida"/>
    <n v="33178"/>
    <x v="0"/>
    <s v="OFF-AR-10001761"/>
    <x v="1"/>
    <s v="Art"/>
    <s v="Avery Hi-Liter Smear-Safe Highlighters"/>
    <n v="37.375999999999998"/>
    <n v="7"/>
    <n v="0.2"/>
    <n v="10.09"/>
    <n v="3"/>
    <x v="2"/>
    <n v="4"/>
    <x v="2"/>
  </r>
  <r>
    <n v="7315"/>
    <s v="CA-2017-121377"/>
    <d v="2017-05-28T00:00:00"/>
    <d v="2017-06-02T00:00:00"/>
    <s v="Standard Class"/>
    <s v="TN-21040"/>
    <s v="Tanja Norvell"/>
    <s v="Home Office"/>
    <s v="United States"/>
    <s v="Park Ridge"/>
    <s v="Illinois"/>
    <n v="60068"/>
    <x v="2"/>
    <s v="TEC-PH-10001817"/>
    <x v="2"/>
    <s v="Phones"/>
    <s v="Wilson Electronics DB Pro Signal Booster"/>
    <n v="286.39999999999998"/>
    <n v="10"/>
    <n v="0.2"/>
    <n v="51.55"/>
    <n v="1"/>
    <x v="35"/>
    <n v="2"/>
    <x v="35"/>
  </r>
  <r>
    <n v="7316"/>
    <s v="CA-2018-115322"/>
    <d v="2018-05-11T00:00:00"/>
    <d v="2018-05-16T00:00:00"/>
    <s v="Second Class"/>
    <s v="ZC-21910"/>
    <s v="Zuschuss Carroll"/>
    <s v="Consumer"/>
    <s v="United States"/>
    <s v="New York City"/>
    <s v="New York"/>
    <n v="10024"/>
    <x v="3"/>
    <s v="OFF-AR-10004456"/>
    <x v="1"/>
    <s v="Art"/>
    <s v="Panasonic KP-4ABK Battery-Operated Pencil Sharpener"/>
    <n v="43.92"/>
    <n v="9"/>
    <n v="0"/>
    <n v="9.2200000000000006"/>
    <n v="1"/>
    <x v="24"/>
    <n v="2"/>
    <x v="24"/>
  </r>
  <r>
    <n v="7317"/>
    <s v="CA-2017-132066"/>
    <d v="2017-10-16T00:00:00"/>
    <d v="2017-10-20T00:00:00"/>
    <s v="Standard Class"/>
    <s v="NB-18655"/>
    <s v="Nona Balk"/>
    <s v="Corporate"/>
    <s v="United States"/>
    <s v="New York City"/>
    <s v="New York"/>
    <n v="10011"/>
    <x v="3"/>
    <s v="FUR-TA-10001539"/>
    <x v="0"/>
    <s v="Tables"/>
    <s v="Chromcraft Rectangular Conference Tables"/>
    <n v="142.18199999999999"/>
    <n v="4"/>
    <n v="0"/>
    <n v="35.549999999999997"/>
    <n v="1"/>
    <x v="32"/>
    <n v="4"/>
    <x v="32"/>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n v="19.608000000000001"/>
    <n v="1"/>
    <n v="0.2"/>
    <n v="2.75"/>
    <n v="2"/>
    <x v="23"/>
    <n v="4"/>
    <x v="23"/>
  </r>
  <r>
    <n v="7319"/>
    <s v="CA-2018-158120"/>
    <d v="2018-11-17T00:00:00"/>
    <d v="2018-11-21T00:00:00"/>
    <s v="Standard Class"/>
    <s v="KH-16330"/>
    <s v="Katharine Harms"/>
    <s v="Corporate"/>
    <s v="United States"/>
    <s v="Hillsboro"/>
    <s v="Oregon"/>
    <n v="97123"/>
    <x v="1"/>
    <s v="OFF-BI-10002813"/>
    <x v="1"/>
    <s v="Binders"/>
    <s v="Avery Reinforcements for Hole-Punch Pages"/>
    <n v="4.1580000000000004"/>
    <n v="1"/>
    <n v="0.2"/>
    <n v="0.67"/>
    <n v="2"/>
    <x v="23"/>
    <n v="4"/>
    <x v="23"/>
  </r>
  <r>
    <n v="7320"/>
    <s v="CA-2018-100097"/>
    <d v="2018-11-26T00:00:00"/>
    <d v="2018-11-29T00:00:00"/>
    <s v="Second Class"/>
    <s v="MN-17935"/>
    <s v="Michael Nguyen"/>
    <s v="Consumer"/>
    <s v="United States"/>
    <s v="New York City"/>
    <s v="New York"/>
    <n v="10009"/>
    <x v="3"/>
    <s v="TEC-PH-10002310"/>
    <x v="2"/>
    <s v="Phones"/>
    <s v="Plantronics Calisto P620-M USB Wireless Speakerphone System"/>
    <n v="979.95"/>
    <n v="9"/>
    <n v="0.1"/>
    <n v="176.39"/>
    <n v="2"/>
    <x v="23"/>
    <n v="4"/>
    <x v="23"/>
  </r>
  <r>
    <n v="7321"/>
    <s v="CA-2018-100097"/>
    <d v="2018-11-26T00:00:00"/>
    <d v="2018-11-29T00:00:00"/>
    <s v="Second Class"/>
    <s v="MN-17935"/>
    <s v="Michael Nguyen"/>
    <s v="Consumer"/>
    <s v="United States"/>
    <s v="New York City"/>
    <s v="New York"/>
    <n v="10009"/>
    <x v="3"/>
    <s v="FUR-FU-10003623"/>
    <x v="0"/>
    <s v="Furnishings"/>
    <s v="DataProducts Ampli Magnifier Task Lamp, Black,"/>
    <n v="135.30000000000001"/>
    <n v="10"/>
    <n v="0.1"/>
    <n v="47.36"/>
    <n v="2"/>
    <x v="23"/>
    <n v="4"/>
    <x v="23"/>
  </r>
  <r>
    <n v="7322"/>
    <s v="CA-2018-167626"/>
    <d v="2018-09-03T00:00:00"/>
    <d v="2018-09-07T00:00:00"/>
    <s v="Standard Class"/>
    <s v="MY-18295"/>
    <s v="Muhammed Yedwab"/>
    <s v="Corporate"/>
    <s v="United States"/>
    <s v="Chicago"/>
    <s v="Illinois"/>
    <n v="60623"/>
    <x v="2"/>
    <s v="OFF-PA-10003424"/>
    <x v="1"/>
    <s v="Paper"/>
    <s v="&quot;While you Were Out&quot; Message Book, One Form per Page"/>
    <n v="8.9039999999999999"/>
    <n v="10"/>
    <n v="0"/>
    <n v="0.62"/>
    <n v="2"/>
    <x v="15"/>
    <n v="3"/>
    <x v="15"/>
  </r>
  <r>
    <n v="7323"/>
    <s v="CA-2018-167626"/>
    <d v="2018-09-03T00:00:00"/>
    <d v="2018-09-07T00:00:00"/>
    <s v="Standard Class"/>
    <s v="MY-18295"/>
    <s v="Muhammed Yedwab"/>
    <s v="Corporate"/>
    <s v="United States"/>
    <s v="Chicago"/>
    <s v="Illinois"/>
    <n v="60623"/>
    <x v="2"/>
    <s v="TEC-AC-10004353"/>
    <x v="2"/>
    <s v="Accessories"/>
    <s v="Hypercom P1300 Pinpad"/>
    <n v="100.8"/>
    <n v="9"/>
    <n v="0.1"/>
    <n v="33.26"/>
    <n v="2"/>
    <x v="15"/>
    <n v="3"/>
    <x v="15"/>
  </r>
  <r>
    <n v="7324"/>
    <s v="US-2018-126053"/>
    <d v="2018-12-05T00:00:00"/>
    <d v="2018-12-08T00:00:00"/>
    <s v="First Class"/>
    <s v="CS-11950"/>
    <s v="Carlos Soltero"/>
    <s v="Consumer"/>
    <s v="United States"/>
    <s v="New York City"/>
    <s v="New York"/>
    <n v="10024"/>
    <x v="3"/>
    <s v="FUR-FU-10001934"/>
    <x v="0"/>
    <s v="Furnishings"/>
    <s v="Magnifier Swing Arm Lamp"/>
    <n v="41.96"/>
    <n v="4"/>
    <n v="0"/>
    <n v="10.49"/>
    <n v="2"/>
    <x v="22"/>
    <n v="4"/>
    <x v="22"/>
  </r>
  <r>
    <n v="7325"/>
    <s v="US-2018-126053"/>
    <d v="2018-12-05T00:00:00"/>
    <d v="2018-12-08T00:00:00"/>
    <s v="First Class"/>
    <s v="CS-11950"/>
    <s v="Carlos Soltero"/>
    <s v="Consumer"/>
    <s v="United States"/>
    <s v="New York City"/>
    <s v="New York"/>
    <n v="10024"/>
    <x v="3"/>
    <s v="OFF-LA-10003766"/>
    <x v="1"/>
    <s v="Labels"/>
    <s v="Self-Adhesive Removable Labels"/>
    <n v="9.4499999999999993"/>
    <n v="2"/>
    <n v="0.3"/>
    <n v="-1.61"/>
    <n v="2"/>
    <x v="22"/>
    <n v="4"/>
    <x v="22"/>
  </r>
  <r>
    <n v="7326"/>
    <s v="US-2018-128447"/>
    <d v="2018-11-10T00:00:00"/>
    <d v="2018-11-17T00:00:00"/>
    <s v="Standard Class"/>
    <s v="MC-17845"/>
    <s v="Michael Chen"/>
    <s v="Consumer"/>
    <s v="United States"/>
    <s v="Pasco"/>
    <s v="Washington"/>
    <n v="99301"/>
    <x v="1"/>
    <s v="OFF-AP-10004540"/>
    <x v="1"/>
    <s v="Appliances"/>
    <s v="Eureka The Boss Lite 10-Amp Upright Vacuum, Blue"/>
    <n v="400.8"/>
    <n v="3"/>
    <n v="0"/>
    <n v="104.21"/>
    <n v="2"/>
    <x v="23"/>
    <n v="4"/>
    <x v="23"/>
  </r>
  <r>
    <n v="7327"/>
    <s v="US-2018-128447"/>
    <d v="2018-11-10T00:00:00"/>
    <d v="2018-11-17T00:00:00"/>
    <s v="Standard Class"/>
    <s v="MC-17845"/>
    <s v="Michael Chen"/>
    <s v="Consumer"/>
    <s v="United States"/>
    <s v="Pasco"/>
    <s v="Washington"/>
    <n v="99301"/>
    <x v="1"/>
    <s v="OFF-BI-10001543"/>
    <x v="1"/>
    <s v="Binders"/>
    <s v="GBC VeloBinder Manual Binding System"/>
    <n v="28.792000000000002"/>
    <n v="7"/>
    <n v="0"/>
    <n v="3.17"/>
    <n v="2"/>
    <x v="23"/>
    <n v="4"/>
    <x v="23"/>
  </r>
  <r>
    <n v="7328"/>
    <s v="US-2015-131275"/>
    <d v="2015-03-18T00:00:00"/>
    <d v="2015-03-24T00:00:00"/>
    <s v="Standard Class"/>
    <s v="SC-20050"/>
    <s v="Sample Company A"/>
    <s v="Home Office"/>
    <s v="United States"/>
    <s v="Burbank"/>
    <s v="California"/>
    <n v="91505"/>
    <x v="1"/>
    <s v="FUR-FU-10004597"/>
    <x v="0"/>
    <s v="Furnishings"/>
    <s v="Eldon Cleatmat Chair Mats for Medium Pile Carpets"/>
    <n v="111"/>
    <n v="5"/>
    <n v="0.2"/>
    <n v="18.87"/>
    <n v="3"/>
    <x v="34"/>
    <n v="1"/>
    <x v="34"/>
  </r>
  <r>
    <n v="7329"/>
    <s v="US-2015-131275"/>
    <d v="2015-03-18T00:00:00"/>
    <d v="2015-03-24T00:00:00"/>
    <s v="Standard Class"/>
    <s v="SC-20050"/>
    <s v="Sample Company A"/>
    <s v="Home Office"/>
    <s v="United States"/>
    <s v="Burbank"/>
    <s v="California"/>
    <n v="91505"/>
    <x v="1"/>
    <s v="TEC-MA-10001148"/>
    <x v="2"/>
    <s v="Machines"/>
    <s v="Swingline SM12-08 MicroCut Jam Free Shredder"/>
    <n v="1279.9680000000001"/>
    <n v="7"/>
    <n v="0"/>
    <n v="179.2"/>
    <n v="3"/>
    <x v="34"/>
    <n v="1"/>
    <x v="34"/>
  </r>
  <r>
    <n v="7330"/>
    <s v="US-2015-131275"/>
    <d v="2015-03-18T00:00:00"/>
    <d v="2015-03-24T00:00:00"/>
    <s v="Standard Class"/>
    <s v="SC-20050"/>
    <s v="Sample Company A"/>
    <s v="Home Office"/>
    <s v="United States"/>
    <s v="Burbank"/>
    <s v="California"/>
    <n v="91505"/>
    <x v="1"/>
    <s v="OFF-ST-10000078"/>
    <x v="1"/>
    <s v="Storage"/>
    <s v="Tennsco 6- and 18-Compartment Lockers"/>
    <n v="1856.19"/>
    <n v="10"/>
    <n v="0.1"/>
    <n v="389.8"/>
    <n v="3"/>
    <x v="34"/>
    <n v="1"/>
    <x v="34"/>
  </r>
  <r>
    <n v="7331"/>
    <s v="CA-2017-149349"/>
    <d v="2017-11-12T00:00:00"/>
    <d v="2017-11-13T00:00:00"/>
    <s v="First Class"/>
    <s v="SP-20650"/>
    <s v="Stephanie Phelps"/>
    <s v="Corporate"/>
    <s v="United States"/>
    <s v="Chicago"/>
    <s v="Illinois"/>
    <n v="60623"/>
    <x v="2"/>
    <s v="FUR-FU-10001037"/>
    <x v="0"/>
    <s v="Furnishings"/>
    <s v="DAX Charcoal/Nickel-Tone Document Frame, 5 x 7"/>
    <n v="22.751999999999999"/>
    <n v="10"/>
    <n v="0"/>
    <n v="5.46"/>
    <n v="1"/>
    <x v="0"/>
    <n v="4"/>
    <x v="0"/>
  </r>
  <r>
    <n v="7332"/>
    <s v="CA-2018-115119"/>
    <d v="2018-10-26T00:00:00"/>
    <d v="2018-10-30T00:00:00"/>
    <s v="Standard Class"/>
    <s v="SC-20440"/>
    <s v="Shaun Chance"/>
    <s v="Corporate"/>
    <s v="United States"/>
    <s v="Lancaster"/>
    <s v="Pennsylvania"/>
    <n v="17602"/>
    <x v="3"/>
    <s v="TEC-PH-10001433"/>
    <x v="2"/>
    <s v="Phones"/>
    <s v="Cisco Small Business SPA 502G VoIP phone"/>
    <n v="61.542000000000002"/>
    <n v="3"/>
    <n v="0"/>
    <n v="14.15"/>
    <n v="2"/>
    <x v="13"/>
    <n v="4"/>
    <x v="13"/>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n v="81.438000000000002"/>
    <n v="4"/>
    <n v="0.3"/>
    <n v="-26.87"/>
    <n v="2"/>
    <x v="13"/>
    <n v="4"/>
    <x v="13"/>
  </r>
  <r>
    <n v="7334"/>
    <s v="CA-2016-125563"/>
    <d v="2016-04-11T00:00:00"/>
    <d v="2016-04-17T00:00:00"/>
    <s v="Standard Class"/>
    <s v="PR-18880"/>
    <s v="Patrick Ryan"/>
    <s v="Consumer"/>
    <s v="United States"/>
    <s v="Tampa"/>
    <s v="Florida"/>
    <n v="33614"/>
    <x v="0"/>
    <s v="FUR-FU-10001290"/>
    <x v="0"/>
    <s v="Furnishings"/>
    <s v="Executive Impressions Supervisor Wall Clock"/>
    <n v="67.36"/>
    <n v="3"/>
    <n v="0"/>
    <n v="23.58"/>
    <n v="2"/>
    <x v="19"/>
    <n v="2"/>
    <x v="19"/>
  </r>
  <r>
    <n v="7335"/>
    <s v="CA-2016-125563"/>
    <d v="2016-04-11T00:00:00"/>
    <d v="2016-04-17T00:00:00"/>
    <s v="Standard Class"/>
    <s v="PR-18880"/>
    <s v="Patrick Ryan"/>
    <s v="Consumer"/>
    <s v="United States"/>
    <s v="Tampa"/>
    <s v="Florida"/>
    <n v="33614"/>
    <x v="0"/>
    <s v="FUR-FU-10000087"/>
    <x v="0"/>
    <s v="Furnishings"/>
    <s v="Executive Impressions 14&quot; Two-Color Numerals Wall Clock"/>
    <n v="54.527999999999999"/>
    <n v="1"/>
    <n v="0.2"/>
    <n v="18.54"/>
    <n v="2"/>
    <x v="19"/>
    <n v="2"/>
    <x v="19"/>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n v="843.9"/>
    <n v="10"/>
    <n v="0.2"/>
    <n v="236.29"/>
    <n v="2"/>
    <x v="14"/>
    <n v="4"/>
    <x v="14"/>
  </r>
  <r>
    <n v="7337"/>
    <s v="CA-2016-113152"/>
    <d v="2016-12-25T00:00:00"/>
    <d v="2016-12-30T00:00:00"/>
    <s v="Standard Class"/>
    <s v="JK-15625"/>
    <s v="Jim Karlsson"/>
    <s v="Consumer"/>
    <s v="United States"/>
    <s v="New York City"/>
    <s v="New York"/>
    <n v="10024"/>
    <x v="3"/>
    <s v="FUR-BO-10002613"/>
    <x v="0"/>
    <s v="Bookcases"/>
    <s v="Atlantic Metals Mobile 4-Shelf Bookcases, Custom Colors"/>
    <n v="449.56799999999998"/>
    <n v="9"/>
    <n v="0"/>
    <n v="130.37"/>
    <n v="2"/>
    <x v="14"/>
    <n v="4"/>
    <x v="14"/>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n v="15.51"/>
    <n v="8"/>
    <n v="0"/>
    <n v="4.8099999999999996"/>
    <n v="1"/>
    <x v="15"/>
    <n v="3"/>
    <x v="15"/>
  </r>
  <r>
    <n v="7339"/>
    <s v="CA-2015-163412"/>
    <d v="2015-12-20T00:00:00"/>
    <d v="2015-12-23T00:00:00"/>
    <s v="Second Class"/>
    <s v="SM-20950"/>
    <s v="Suzanne McNair"/>
    <s v="Corporate"/>
    <s v="United States"/>
    <s v="New York City"/>
    <s v="New York"/>
    <n v="10035"/>
    <x v="3"/>
    <s v="FUR-CH-10004875"/>
    <x v="0"/>
    <s v="Chairs"/>
    <s v="Harbour Creations 67200 Series Stacking Chairs"/>
    <n v="192.18600000000001"/>
    <n v="6"/>
    <n v="0.3"/>
    <n v="-42.28"/>
    <n v="1"/>
    <x v="20"/>
    <n v="4"/>
    <x v="20"/>
  </r>
  <r>
    <n v="7340"/>
    <s v="CA-2016-159590"/>
    <d v="2016-07-18T00:00:00"/>
    <d v="2016-07-21T00:00:00"/>
    <s v="First Class"/>
    <s v="KC-16255"/>
    <s v="Karen Carlisle"/>
    <s v="Corporate"/>
    <s v="United States"/>
    <s v="New York City"/>
    <s v="New York"/>
    <n v="10009"/>
    <x v="3"/>
    <s v="OFF-AR-10003190"/>
    <x v="1"/>
    <s v="Art"/>
    <s v="Newell 32"/>
    <n v="5.76"/>
    <n v="2"/>
    <n v="0.1"/>
    <n v="0.46"/>
    <n v="1"/>
    <x v="38"/>
    <n v="3"/>
    <x v="38"/>
  </r>
  <r>
    <n v="7341"/>
    <s v="CA-2015-116190"/>
    <d v="2015-07-26T00:00:00"/>
    <d v="2015-08-01T00:00:00"/>
    <s v="Standard Class"/>
    <s v="SG-20470"/>
    <s v="Sheri Gordon"/>
    <s v="Consumer"/>
    <s v="United States"/>
    <s v="Atlanta"/>
    <s v="Georgia"/>
    <n v="30318"/>
    <x v="0"/>
    <s v="FUR-CH-10000553"/>
    <x v="0"/>
    <s v="Chairs"/>
    <s v="Metal Folding Chairs, Beige, 4/Carton"/>
    <n v="67.88"/>
    <n v="10"/>
    <n v="0"/>
    <n v="12.22"/>
    <n v="3"/>
    <x v="39"/>
    <n v="3"/>
    <x v="39"/>
  </r>
  <r>
    <n v="7342"/>
    <s v="CA-2015-116190"/>
    <d v="2015-07-26T00:00:00"/>
    <d v="2015-08-01T00:00:00"/>
    <s v="Standard Class"/>
    <s v="SG-20470"/>
    <s v="Sheri Gordon"/>
    <s v="Consumer"/>
    <s v="United States"/>
    <s v="Atlanta"/>
    <s v="Georgia"/>
    <n v="30318"/>
    <x v="0"/>
    <s v="OFF-LA-10002762"/>
    <x v="1"/>
    <s v="Labels"/>
    <s v="Avery 485"/>
    <n v="162.88999999999999"/>
    <n v="10"/>
    <n v="0"/>
    <n v="26.06"/>
    <n v="3"/>
    <x v="39"/>
    <n v="3"/>
    <x v="39"/>
  </r>
  <r>
    <n v="7343"/>
    <s v="CA-2015-116190"/>
    <d v="2015-07-26T00:00:00"/>
    <d v="2015-08-01T00:00:00"/>
    <s v="Standard Class"/>
    <s v="SG-20470"/>
    <s v="Sheri Gordon"/>
    <s v="Consumer"/>
    <s v="United States"/>
    <s v="Atlanta"/>
    <s v="Georgia"/>
    <n v="30318"/>
    <x v="0"/>
    <s v="FUR-FU-10000719"/>
    <x v="0"/>
    <s v="Furnishings"/>
    <s v="DAX Cubicle Frames, 8-1/2 x 11"/>
    <n v="25.71"/>
    <n v="10"/>
    <n v="0"/>
    <n v="7.97"/>
    <n v="3"/>
    <x v="39"/>
    <n v="3"/>
    <x v="39"/>
  </r>
  <r>
    <n v="7344"/>
    <s v="CA-2015-168473"/>
    <d v="2015-12-26T00:00:00"/>
    <d v="2016-01-01T00:00:00"/>
    <s v="Standard Class"/>
    <s v="TB-21520"/>
    <s v="Tracy Blumstein"/>
    <s v="Consumer"/>
    <s v="United States"/>
    <s v="New York City"/>
    <s v="New York"/>
    <n v="10009"/>
    <x v="3"/>
    <s v="OFF-ST-10000563"/>
    <x v="1"/>
    <s v="Storage"/>
    <s v="Fellowes Bankers Box Stor/Drawer Steel Plus"/>
    <n v="191.88"/>
    <n v="1"/>
    <n v="0"/>
    <n v="47.97"/>
    <n v="1"/>
    <x v="20"/>
    <n v="4"/>
    <x v="20"/>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n v="721.875"/>
    <n v="9"/>
    <n v="0"/>
    <n v="72.19"/>
    <n v="4"/>
    <x v="22"/>
    <n v="4"/>
    <x v="22"/>
  </r>
  <r>
    <n v="7346"/>
    <s v="CA-2018-168389"/>
    <d v="2018-12-11T00:00:00"/>
    <d v="2018-12-17T00:00:00"/>
    <s v="Standard Class"/>
    <s v="DV-13045"/>
    <s v="Darrin Van Huff"/>
    <s v="Corporate"/>
    <s v="United States"/>
    <s v="Jacksonville"/>
    <s v="Florida"/>
    <n v="32216"/>
    <x v="0"/>
    <s v="TEC-PH-10003555"/>
    <x v="2"/>
    <s v="Phones"/>
    <s v="Motorola HK250 Universal Bluetooth Headset"/>
    <n v="73.567999999999998"/>
    <n v="1"/>
    <n v="0.3"/>
    <n v="-25.75"/>
    <n v="4"/>
    <x v="22"/>
    <n v="4"/>
    <x v="22"/>
  </r>
  <r>
    <n v="7347"/>
    <s v="CA-2018-168389"/>
    <d v="2018-12-11T00:00:00"/>
    <d v="2018-12-17T00:00:00"/>
    <s v="Standard Class"/>
    <s v="DV-13045"/>
    <s v="Darrin Van Huff"/>
    <s v="Corporate"/>
    <s v="United States"/>
    <s v="Jacksonville"/>
    <s v="Florida"/>
    <n v="32216"/>
    <x v="0"/>
    <s v="OFF-AR-10001958"/>
    <x v="1"/>
    <s v="Art"/>
    <s v="Stanley Bostitch Contemporary Electric Pencil Sharpeners"/>
    <n v="13.584"/>
    <n v="5"/>
    <n v="0"/>
    <n v="4.21"/>
    <n v="4"/>
    <x v="22"/>
    <n v="4"/>
    <x v="22"/>
  </r>
  <r>
    <n v="7348"/>
    <s v="CA-2018-168389"/>
    <d v="2018-12-11T00:00:00"/>
    <d v="2018-12-17T00:00:00"/>
    <s v="Standard Class"/>
    <s v="DV-13045"/>
    <s v="Darrin Van Huff"/>
    <s v="Corporate"/>
    <s v="United States"/>
    <s v="Jacksonville"/>
    <s v="Florida"/>
    <n v="32216"/>
    <x v="0"/>
    <s v="FUR-CH-10000225"/>
    <x v="0"/>
    <s v="Chairs"/>
    <s v="Global Geo Office Task Chair, Gray"/>
    <n v="64.784000000000006"/>
    <n v="7"/>
    <n v="0"/>
    <n v="5.18"/>
    <n v="4"/>
    <x v="22"/>
    <n v="4"/>
    <x v="22"/>
  </r>
  <r>
    <n v="7349"/>
    <s v="CA-2015-130421"/>
    <d v="2015-03-03T00:00:00"/>
    <d v="2015-03-07T00:00:00"/>
    <s v="Standard Class"/>
    <s v="SC-20020"/>
    <s v="Sam Craven"/>
    <s v="Consumer"/>
    <s v="United States"/>
    <s v="Houston"/>
    <s v="Texas"/>
    <n v="77095"/>
    <x v="2"/>
    <s v="OFF-AP-10002534"/>
    <x v="1"/>
    <s v="Appliances"/>
    <s v="3.6 Cubic Foot Counter Height Office Refrigerator"/>
    <n v="176.77199999999999"/>
    <n v="10"/>
    <n v="0.1"/>
    <n v="12.37"/>
    <n v="1"/>
    <x v="34"/>
    <n v="1"/>
    <x v="34"/>
  </r>
  <r>
    <n v="7350"/>
    <s v="CA-2018-142125"/>
    <d v="2018-10-21T00:00:00"/>
    <d v="2018-10-27T00:00:00"/>
    <s v="Standard Class"/>
    <s v="JB-15400"/>
    <s v="Jennifer Braxton"/>
    <s v="Corporate"/>
    <s v="United States"/>
    <s v="Milwaukee"/>
    <s v="Wisconsin"/>
    <n v="53209"/>
    <x v="2"/>
    <s v="OFF-BI-10000301"/>
    <x v="1"/>
    <s v="Binders"/>
    <s v="GBC Instant Report Kit"/>
    <n v="38.82"/>
    <n v="6"/>
    <n v="0"/>
    <n v="3.49"/>
    <n v="2"/>
    <x v="13"/>
    <n v="4"/>
    <x v="13"/>
  </r>
  <r>
    <n v="7351"/>
    <s v="CA-2018-142125"/>
    <d v="2018-10-21T00:00:00"/>
    <d v="2018-10-27T00:00:00"/>
    <s v="Standard Class"/>
    <s v="JB-15400"/>
    <s v="Jennifer Braxton"/>
    <s v="Corporate"/>
    <s v="United States"/>
    <s v="Milwaukee"/>
    <s v="Wisconsin"/>
    <n v="53209"/>
    <x v="2"/>
    <s v="OFF-BI-10003460"/>
    <x v="1"/>
    <s v="Binders"/>
    <s v="Acco 3-Hole Punch"/>
    <n v="21.9"/>
    <n v="9"/>
    <n v="0.2"/>
    <n v="2.85"/>
    <n v="2"/>
    <x v="13"/>
    <n v="4"/>
    <x v="13"/>
  </r>
  <r>
    <n v="7352"/>
    <s v="CA-2018-141138"/>
    <d v="2018-11-10T00:00:00"/>
    <d v="2018-11-16T00:00:00"/>
    <s v="Standard Class"/>
    <s v="GH-14425"/>
    <s v="Gary Hwang"/>
    <s v="Consumer"/>
    <s v="United States"/>
    <s v="Modesto"/>
    <s v="California"/>
    <n v="95351"/>
    <x v="1"/>
    <s v="TEC-AC-10001772"/>
    <x v="2"/>
    <s v="Accessories"/>
    <s v="Memorex Mini Travel Drive 16 GB USB 2.0 Flash Drive"/>
    <n v="111.79"/>
    <n v="6"/>
    <n v="0"/>
    <n v="34.65"/>
    <n v="1"/>
    <x v="23"/>
    <n v="4"/>
    <x v="23"/>
  </r>
  <r>
    <n v="7353"/>
    <s v="CA-2018-152135"/>
    <d v="2018-03-16T00:00:00"/>
    <d v="2018-03-18T00:00:00"/>
    <s v="Second Class"/>
    <s v="MG-17650"/>
    <s v="Matthew Grinstein"/>
    <s v="Home Office"/>
    <s v="United States"/>
    <s v="Lakewood"/>
    <s v="Ohio"/>
    <n v="44107"/>
    <x v="3"/>
    <s v="TEC-PH-10003505"/>
    <x v="2"/>
    <s v="Phones"/>
    <s v="Geemarc AmpliPOWER60"/>
    <n v="445.44"/>
    <n v="10"/>
    <n v="0"/>
    <n v="80.180000000000007"/>
    <n v="1"/>
    <x v="42"/>
    <n v="1"/>
    <x v="42"/>
  </r>
  <r>
    <n v="7354"/>
    <s v="CA-2017-151974"/>
    <d v="2017-09-22T00:00:00"/>
    <d v="2017-09-29T00:00:00"/>
    <s v="Standard Class"/>
    <s v="RD-19660"/>
    <s v="Robert Dilbeck"/>
    <s v="Home Office"/>
    <s v="United States"/>
    <s v="Philadelphia"/>
    <s v="Pennsylvania"/>
    <n v="19134"/>
    <x v="3"/>
    <s v="OFF-LA-10004484"/>
    <x v="1"/>
    <s v="Labels"/>
    <s v="Avery 476"/>
    <n v="16.52"/>
    <n v="9"/>
    <n v="0.2"/>
    <n v="2.31"/>
    <n v="1"/>
    <x v="21"/>
    <n v="3"/>
    <x v="21"/>
  </r>
  <r>
    <n v="7355"/>
    <s v="CA-2018-154102"/>
    <d v="2018-02-06T00:00:00"/>
    <d v="2018-02-13T00:00:00"/>
    <s v="Standard Class"/>
    <s v="SN-20560"/>
    <s v="Skye Norling"/>
    <s v="Home Office"/>
    <s v="United States"/>
    <s v="San Francisco"/>
    <s v="California"/>
    <n v="94109"/>
    <x v="1"/>
    <s v="OFF-PA-10001593"/>
    <x v="1"/>
    <s v="Paper"/>
    <s v="Xerox 1947"/>
    <n v="29.9"/>
    <n v="6"/>
    <n v="0.2"/>
    <n v="9.8699999999999992"/>
    <n v="1"/>
    <x v="31"/>
    <n v="1"/>
    <x v="31"/>
  </r>
  <r>
    <n v="7356"/>
    <s v="CA-2016-139780"/>
    <d v="2016-12-31T00:00:00"/>
    <d v="2017-01-02T00:00:00"/>
    <s v="Second Class"/>
    <s v="AH-10690"/>
    <s v="Anna HÃ¤berlin"/>
    <s v="Corporate"/>
    <s v="United States"/>
    <s v="Detroit"/>
    <s v="Michigan"/>
    <n v="48205"/>
    <x v="2"/>
    <s v="OFF-BI-10004139"/>
    <x v="1"/>
    <s v="Binders"/>
    <s v="Fellowes Presentation Covers for Comb Binding Machines"/>
    <n v="116.4"/>
    <n v="6"/>
    <n v="0"/>
    <n v="9.31"/>
    <n v="1"/>
    <x v="14"/>
    <n v="4"/>
    <x v="14"/>
  </r>
  <r>
    <n v="7357"/>
    <s v="CA-2017-114748"/>
    <d v="2017-10-09T00:00:00"/>
    <d v="2017-10-14T00:00:00"/>
    <s v="Standard Class"/>
    <s v="MZ-17335"/>
    <s v="Maria Zettner"/>
    <s v="Home Office"/>
    <s v="United States"/>
    <s v="Phoenix"/>
    <s v="Arizona"/>
    <n v="85023"/>
    <x v="1"/>
    <s v="OFF-AR-10001315"/>
    <x v="1"/>
    <s v="Art"/>
    <s v="Newell 310"/>
    <n v="1.4079999999999999"/>
    <n v="2"/>
    <n v="0"/>
    <n v="0.31"/>
    <n v="2"/>
    <x v="32"/>
    <n v="4"/>
    <x v="32"/>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n v="169.56800000000001"/>
    <n v="9"/>
    <n v="0.1"/>
    <n v="35.61"/>
    <n v="2"/>
    <x v="32"/>
    <n v="4"/>
    <x v="32"/>
  </r>
  <r>
    <n v="7359"/>
    <s v="US-2015-115189"/>
    <d v="2015-12-30T00:00:00"/>
    <d v="2016-01-03T00:00:00"/>
    <s v="Second Class"/>
    <s v="AR-10345"/>
    <s v="Alex Russell"/>
    <s v="Corporate"/>
    <s v="United States"/>
    <s v="Philadelphia"/>
    <s v="Pennsylvania"/>
    <n v="19143"/>
    <x v="3"/>
    <s v="TEC-PH-10002170"/>
    <x v="2"/>
    <s v="Phones"/>
    <s v="ClearSounds CSC500 Amplified Spirit Phone Corded phone"/>
    <n v="251.964"/>
    <n v="7"/>
    <n v="0.1"/>
    <n v="40.31"/>
    <n v="2"/>
    <x v="20"/>
    <n v="4"/>
    <x v="20"/>
  </r>
  <r>
    <n v="7360"/>
    <s v="US-2015-115189"/>
    <d v="2015-12-30T00:00:00"/>
    <d v="2016-01-03T00:00:00"/>
    <s v="Second Class"/>
    <s v="AR-10345"/>
    <s v="Alex Russell"/>
    <s v="Corporate"/>
    <s v="United States"/>
    <s v="Philadelphia"/>
    <s v="Pennsylvania"/>
    <n v="19143"/>
    <x v="3"/>
    <s v="FUR-TA-10004575"/>
    <x v="0"/>
    <s v="Tables"/>
    <s v="Hon 5100 Series Wood Tables"/>
    <n v="523.76400000000001"/>
    <n v="6"/>
    <n v="0.2"/>
    <n v="62.85"/>
    <n v="2"/>
    <x v="20"/>
    <n v="4"/>
    <x v="20"/>
  </r>
  <r>
    <n v="7361"/>
    <s v="CA-2017-163594"/>
    <d v="2017-04-12T00:00:00"/>
    <d v="2017-04-14T00:00:00"/>
    <s v="First Class"/>
    <s v="JF-15295"/>
    <s v="Jason Fortune-"/>
    <s v="Consumer"/>
    <s v="United States"/>
    <s v="Los Angeles"/>
    <s v="California"/>
    <n v="90036"/>
    <x v="1"/>
    <s v="OFF-PA-10000809"/>
    <x v="1"/>
    <s v="Paper"/>
    <s v="Xerox 206"/>
    <n v="19.440000000000001"/>
    <n v="6"/>
    <n v="0"/>
    <n v="2.33"/>
    <n v="3"/>
    <x v="25"/>
    <n v="2"/>
    <x v="25"/>
  </r>
  <r>
    <n v="7362"/>
    <s v="CA-2017-163594"/>
    <d v="2017-04-12T00:00:00"/>
    <d v="2017-04-14T00:00:00"/>
    <s v="First Class"/>
    <s v="JF-15295"/>
    <s v="Jason Fortune-"/>
    <s v="Consumer"/>
    <s v="United States"/>
    <s v="Los Angeles"/>
    <s v="California"/>
    <n v="90036"/>
    <x v="1"/>
    <s v="FUR-CH-10000225"/>
    <x v="0"/>
    <s v="Chairs"/>
    <s v="Global Geo Office Task Chair, Gray"/>
    <n v="194.352"/>
    <n v="1"/>
    <n v="0"/>
    <n v="58.31"/>
    <n v="3"/>
    <x v="25"/>
    <n v="2"/>
    <x v="25"/>
  </r>
  <r>
    <n v="7363"/>
    <s v="CA-2017-163594"/>
    <d v="2017-04-12T00:00:00"/>
    <d v="2017-04-14T00:00:00"/>
    <s v="First Class"/>
    <s v="JF-15295"/>
    <s v="Jason Fortune-"/>
    <s v="Consumer"/>
    <s v="United States"/>
    <s v="Los Angeles"/>
    <s v="California"/>
    <n v="90036"/>
    <x v="1"/>
    <s v="OFF-BI-10003707"/>
    <x v="1"/>
    <s v="Binders"/>
    <s v="Aluminum Screw Posts"/>
    <n v="36.624000000000002"/>
    <n v="3"/>
    <n v="0"/>
    <n v="8.42"/>
    <n v="3"/>
    <x v="25"/>
    <n v="2"/>
    <x v="25"/>
  </r>
  <r>
    <n v="7364"/>
    <s v="CA-2017-127243"/>
    <d v="2017-11-28T00:00:00"/>
    <d v="2017-12-04T00:00:00"/>
    <s v="Standard Class"/>
    <s v="DS-13180"/>
    <s v="David Smith"/>
    <s v="Corporate"/>
    <s v="United States"/>
    <s v="Philadelphia"/>
    <s v="Pennsylvania"/>
    <n v="19140"/>
    <x v="3"/>
    <s v="TEC-PH-10004539"/>
    <x v="2"/>
    <s v="Phones"/>
    <s v="Wireless Extenders zBoost YX545 SOHO Signal Booster"/>
    <n v="340.18200000000002"/>
    <n v="3"/>
    <n v="0"/>
    <n v="108.86"/>
    <n v="5"/>
    <x v="0"/>
    <n v="4"/>
    <x v="0"/>
  </r>
  <r>
    <n v="7365"/>
    <s v="CA-2017-127243"/>
    <d v="2017-11-28T00:00:00"/>
    <d v="2017-12-04T00:00:00"/>
    <s v="Standard Class"/>
    <s v="DS-13180"/>
    <s v="David Smith"/>
    <s v="Corporate"/>
    <s v="United States"/>
    <s v="Philadelphia"/>
    <s v="Pennsylvania"/>
    <n v="19140"/>
    <x v="3"/>
    <s v="OFF-FA-10004076"/>
    <x v="1"/>
    <s v="Fasteners"/>
    <s v="Translucent Push Pins by OIC"/>
    <n v="12.672000000000001"/>
    <n v="5"/>
    <n v="0"/>
    <n v="4.4400000000000004"/>
    <n v="5"/>
    <x v="0"/>
    <n v="4"/>
    <x v="0"/>
  </r>
  <r>
    <n v="7366"/>
    <s v="CA-2017-127243"/>
    <d v="2017-11-28T00:00:00"/>
    <d v="2017-12-04T00:00:00"/>
    <s v="Standard Class"/>
    <s v="DS-13180"/>
    <s v="David Smith"/>
    <s v="Corporate"/>
    <s v="United States"/>
    <s v="Philadelphia"/>
    <s v="Pennsylvania"/>
    <n v="19140"/>
    <x v="3"/>
    <s v="OFF-BI-10003166"/>
    <x v="1"/>
    <s v="Binders"/>
    <s v="GBC Plasticlear Binding Covers"/>
    <n v="6.8879999999999999"/>
    <n v="10"/>
    <n v="0.1"/>
    <n v="0.69"/>
    <n v="5"/>
    <x v="0"/>
    <n v="4"/>
    <x v="0"/>
  </r>
  <r>
    <n v="7367"/>
    <s v="CA-2017-127243"/>
    <d v="2017-11-28T00:00:00"/>
    <d v="2017-12-04T00:00:00"/>
    <s v="Standard Class"/>
    <s v="DS-13180"/>
    <s v="David Smith"/>
    <s v="Corporate"/>
    <s v="United States"/>
    <s v="Philadelphia"/>
    <s v="Pennsylvania"/>
    <n v="19140"/>
    <x v="3"/>
    <s v="OFF-ST-10002301"/>
    <x v="1"/>
    <s v="Storage"/>
    <s v="Tennsco Commercial Shelving"/>
    <n v="32.543999999999997"/>
    <n v="6"/>
    <n v="0.3"/>
    <n v="-10.09"/>
    <n v="5"/>
    <x v="0"/>
    <n v="4"/>
    <x v="0"/>
  </r>
  <r>
    <n v="7368"/>
    <s v="CA-2017-127243"/>
    <d v="2017-11-28T00:00:00"/>
    <d v="2017-12-04T00:00:00"/>
    <s v="Standard Class"/>
    <s v="DS-13180"/>
    <s v="David Smith"/>
    <s v="Corporate"/>
    <s v="United States"/>
    <s v="Philadelphia"/>
    <s v="Pennsylvania"/>
    <n v="19140"/>
    <x v="3"/>
    <s v="FUR-CH-10002647"/>
    <x v="0"/>
    <s v="Chairs"/>
    <s v="Situations Contoured Folding Chairs, 4/Set"/>
    <n v="347.80200000000002"/>
    <n v="4"/>
    <n v="0.2"/>
    <n v="97.38"/>
    <n v="5"/>
    <x v="0"/>
    <n v="4"/>
    <x v="0"/>
  </r>
  <r>
    <n v="7369"/>
    <s v="CA-2018-161851"/>
    <d v="2018-04-15T00:00:00"/>
    <d v="2018-04-17T00:00:00"/>
    <s v="First Class"/>
    <s v="BP-11095"/>
    <s v="Bart Pistole"/>
    <s v="Corporate"/>
    <s v="United States"/>
    <s v="Miami"/>
    <s v="Florida"/>
    <n v="33180"/>
    <x v="0"/>
    <s v="OFF-BI-10004654"/>
    <x v="1"/>
    <s v="Binders"/>
    <s v="VariCap6 Expandable Binder"/>
    <n v="15.57"/>
    <n v="4"/>
    <n v="0.2"/>
    <n v="1.0900000000000001"/>
    <n v="1"/>
    <x v="4"/>
    <n v="2"/>
    <x v="4"/>
  </r>
  <r>
    <n v="7370"/>
    <s v="CA-2016-110345"/>
    <d v="2016-03-09T00:00:00"/>
    <d v="2016-03-11T00:00:00"/>
    <s v="Second Class"/>
    <s v="TG-21310"/>
    <s v="Toby Gnade"/>
    <s v="Consumer"/>
    <s v="United States"/>
    <s v="Raleigh"/>
    <s v="North Carolina"/>
    <n v="27604"/>
    <x v="0"/>
    <s v="OFF-LA-10001175"/>
    <x v="1"/>
    <s v="Labels"/>
    <s v="Avery 514"/>
    <n v="4.6079999999999997"/>
    <n v="2"/>
    <n v="0.3"/>
    <n v="-0.92"/>
    <n v="1"/>
    <x v="29"/>
    <n v="1"/>
    <x v="29"/>
  </r>
  <r>
    <n v="7371"/>
    <s v="CA-2015-107769"/>
    <d v="2015-10-28T00:00:00"/>
    <d v="2015-11-01T00:00:00"/>
    <s v="Standard Class"/>
    <s v="BT-11395"/>
    <s v="Bill Tyler"/>
    <s v="Corporate"/>
    <s v="United States"/>
    <s v="Garden City"/>
    <s v="Kansas"/>
    <n v="67846"/>
    <x v="2"/>
    <s v="TEC-PH-10001336"/>
    <x v="2"/>
    <s v="Phones"/>
    <s v="Digium D40 VoIP phone"/>
    <n v="257.98"/>
    <n v="7"/>
    <n v="0.3"/>
    <n v="-20.64"/>
    <n v="1"/>
    <x v="18"/>
    <n v="4"/>
    <x v="18"/>
  </r>
  <r>
    <n v="7372"/>
    <s v="US-2018-123862"/>
    <d v="2018-01-07T00:00:00"/>
    <d v="2018-01-09T00:00:00"/>
    <s v="Second Class"/>
    <s v="JF-15190"/>
    <s v="Jamie Frazer"/>
    <s v="Consumer"/>
    <s v="United States"/>
    <s v="Long Beach"/>
    <s v="California"/>
    <n v="90805"/>
    <x v="1"/>
    <s v="OFF-ST-10000760"/>
    <x v="1"/>
    <s v="Storage"/>
    <s v="Eldon Fold 'N Roll Cart System"/>
    <n v="153.78"/>
    <n v="6"/>
    <n v="0.3"/>
    <n v="-24.6"/>
    <n v="4"/>
    <x v="44"/>
    <n v="1"/>
    <x v="44"/>
  </r>
  <r>
    <n v="7373"/>
    <s v="US-2018-123862"/>
    <d v="2018-01-07T00:00:00"/>
    <d v="2018-01-09T00:00:00"/>
    <s v="Second Class"/>
    <s v="JF-15190"/>
    <s v="Jamie Frazer"/>
    <s v="Consumer"/>
    <s v="United States"/>
    <s v="Long Beach"/>
    <s v="California"/>
    <n v="90805"/>
    <x v="1"/>
    <s v="OFF-ST-10002301"/>
    <x v="1"/>
    <s v="Storage"/>
    <s v="Tennsco Commercial Shelving"/>
    <n v="61.02"/>
    <n v="9"/>
    <n v="0"/>
    <n v="14.64"/>
    <n v="4"/>
    <x v="44"/>
    <n v="1"/>
    <x v="44"/>
  </r>
  <r>
    <n v="7374"/>
    <s v="US-2018-123862"/>
    <d v="2018-01-07T00:00:00"/>
    <d v="2018-01-09T00:00:00"/>
    <s v="Second Class"/>
    <s v="JF-15190"/>
    <s v="Jamie Frazer"/>
    <s v="Consumer"/>
    <s v="United States"/>
    <s v="Long Beach"/>
    <s v="California"/>
    <n v="90805"/>
    <x v="1"/>
    <s v="OFF-SU-10004884"/>
    <x v="1"/>
    <s v="Supplies"/>
    <s v="Acme Galleria Hot Forged Steel Scissors with Colored Handles"/>
    <n v="110.11"/>
    <n v="10"/>
    <n v="0.3"/>
    <n v="-25.33"/>
    <n v="4"/>
    <x v="44"/>
    <n v="1"/>
    <x v="44"/>
  </r>
  <r>
    <n v="7375"/>
    <s v="US-2018-123862"/>
    <d v="2018-01-07T00:00:00"/>
    <d v="2018-01-09T00:00:00"/>
    <s v="Second Class"/>
    <s v="JF-15190"/>
    <s v="Jamie Frazer"/>
    <s v="Consumer"/>
    <s v="United States"/>
    <s v="Long Beach"/>
    <s v="California"/>
    <n v="90805"/>
    <x v="1"/>
    <s v="OFF-FA-10003112"/>
    <x v="1"/>
    <s v="Fasteners"/>
    <s v="Staples"/>
    <n v="7.89"/>
    <n v="10"/>
    <n v="0"/>
    <n v="1.74"/>
    <n v="4"/>
    <x v="44"/>
    <n v="1"/>
    <x v="44"/>
  </r>
  <r>
    <n v="7376"/>
    <s v="CA-2018-100580"/>
    <d v="2018-08-13T00:00:00"/>
    <d v="2018-08-20T00:00:00"/>
    <s v="Standard Class"/>
    <s v="MK-17905"/>
    <s v="Michael Kennedy"/>
    <s v="Corporate"/>
    <s v="United States"/>
    <s v="San Diego"/>
    <s v="California"/>
    <n v="92037"/>
    <x v="1"/>
    <s v="OFF-BI-10000069"/>
    <x v="1"/>
    <s v="Binders"/>
    <s v="GBC Prepunched Paper, 19-Hole, for Binding Systems, 24-lb"/>
    <n v="36.024000000000001"/>
    <n v="2"/>
    <n v="0.2"/>
    <n v="8.2899999999999991"/>
    <n v="1"/>
    <x v="43"/>
    <n v="3"/>
    <x v="43"/>
  </r>
  <r>
    <n v="7377"/>
    <s v="US-2018-145597"/>
    <d v="2018-11-02T00:00:00"/>
    <d v="2018-11-05T00:00:00"/>
    <s v="First Class"/>
    <s v="GG-14650"/>
    <s v="Greg Guthrie"/>
    <s v="Corporate"/>
    <s v="United States"/>
    <s v="Bloomington"/>
    <s v="Illinois"/>
    <n v="61701"/>
    <x v="2"/>
    <s v="OFF-AR-10001958"/>
    <x v="1"/>
    <s v="Art"/>
    <s v="Stanley Bostitch Contemporary Electric Pencil Sharpeners"/>
    <n v="54.335999999999999"/>
    <n v="9"/>
    <n v="0.2"/>
    <n v="9.24"/>
    <n v="1"/>
    <x v="23"/>
    <n v="4"/>
    <x v="23"/>
  </r>
  <r>
    <n v="7378"/>
    <s v="CA-2015-132787"/>
    <d v="2015-09-19T00:00:00"/>
    <d v="2015-09-23T00:00:00"/>
    <s v="Standard Class"/>
    <s v="MC-18130"/>
    <s v="Mike Caudle"/>
    <s v="Corporate"/>
    <s v="United States"/>
    <s v="Seattle"/>
    <s v="Washington"/>
    <n v="98115"/>
    <x v="1"/>
    <s v="OFF-ST-10001321"/>
    <x v="1"/>
    <s v="Storage"/>
    <s v="Decoflex Hanging Personal Folder File, Blue"/>
    <n v="92.52"/>
    <n v="10"/>
    <n v="0"/>
    <n v="9.25"/>
    <n v="1"/>
    <x v="30"/>
    <n v="3"/>
    <x v="30"/>
  </r>
  <r>
    <n v="7379"/>
    <s v="CA-2016-136224"/>
    <d v="2016-05-31T00:00:00"/>
    <d v="2016-05-31T00:00:00"/>
    <s v="Same Day"/>
    <s v="ML-18265"/>
    <s v="Muhammed Lee"/>
    <s v="Consumer"/>
    <s v="United States"/>
    <s v="Fayetteville"/>
    <s v="North Carolina"/>
    <n v="28314"/>
    <x v="0"/>
    <s v="OFF-AR-10003504"/>
    <x v="1"/>
    <s v="Art"/>
    <s v="Newell 347"/>
    <n v="10.272"/>
    <n v="4"/>
    <n v="0"/>
    <n v="0.51"/>
    <n v="1"/>
    <x v="33"/>
    <n v="2"/>
    <x v="33"/>
  </r>
  <r>
    <n v="7380"/>
    <s v="CA-2017-105732"/>
    <d v="2017-09-13T00:00:00"/>
    <d v="2017-09-18T00:00:00"/>
    <s v="Standard Class"/>
    <s v="AG-10270"/>
    <s v="Alejandro Grove"/>
    <s v="Consumer"/>
    <s v="United States"/>
    <s v="Omaha"/>
    <s v="Nebraska"/>
    <n v="68104"/>
    <x v="2"/>
    <s v="OFF-ST-10000419"/>
    <x v="1"/>
    <s v="Storage"/>
    <s v="Rogers Jumbo File, Granite"/>
    <n v="40.74"/>
    <n v="4"/>
    <n v="0.1"/>
    <n v="7.74"/>
    <n v="10"/>
    <x v="21"/>
    <n v="3"/>
    <x v="21"/>
  </r>
  <r>
    <n v="7381"/>
    <s v="CA-2017-105732"/>
    <d v="2017-09-13T00:00:00"/>
    <d v="2017-09-18T00:00:00"/>
    <s v="Standard Class"/>
    <s v="AG-10270"/>
    <s v="Alejandro Grove"/>
    <s v="Consumer"/>
    <s v="United States"/>
    <s v="Omaha"/>
    <s v="Nebraska"/>
    <n v="68104"/>
    <x v="2"/>
    <s v="OFF-LA-10004559"/>
    <x v="1"/>
    <s v="Labels"/>
    <s v="Avery 49"/>
    <n v="14.4"/>
    <n v="9"/>
    <n v="0.1"/>
    <n v="2.02"/>
    <n v="10"/>
    <x v="21"/>
    <n v="3"/>
    <x v="21"/>
  </r>
  <r>
    <n v="7382"/>
    <s v="CA-2017-105732"/>
    <d v="2017-09-13T00:00:00"/>
    <d v="2017-09-18T00:00:00"/>
    <s v="Standard Class"/>
    <s v="AG-10270"/>
    <s v="Alejandro Grove"/>
    <s v="Consumer"/>
    <s v="United States"/>
    <s v="Omaha"/>
    <s v="Nebraska"/>
    <n v="68104"/>
    <x v="2"/>
    <s v="TEC-PH-10001644"/>
    <x v="2"/>
    <s v="Phones"/>
    <s v="BlueLounge Milo Smartphone Stand, White/Metallic"/>
    <n v="149.94999999999999"/>
    <n v="1"/>
    <n v="0"/>
    <n v="17.989999999999998"/>
    <n v="10"/>
    <x v="21"/>
    <n v="3"/>
    <x v="21"/>
  </r>
  <r>
    <n v="7383"/>
    <s v="CA-2017-105732"/>
    <d v="2017-09-13T00:00:00"/>
    <d v="2017-09-18T00:00:00"/>
    <s v="Standard Class"/>
    <s v="AG-10270"/>
    <s v="Alejandro Grove"/>
    <s v="Consumer"/>
    <s v="United States"/>
    <s v="Omaha"/>
    <s v="Nebraska"/>
    <n v="68104"/>
    <x v="2"/>
    <s v="OFF-SU-10004782"/>
    <x v="1"/>
    <s v="Supplies"/>
    <s v="Elite 5&quot; Scissors"/>
    <n v="16.899999999999999"/>
    <n v="7"/>
    <n v="0.1"/>
    <n v="1.35"/>
    <n v="10"/>
    <x v="21"/>
    <n v="3"/>
    <x v="21"/>
  </r>
  <r>
    <n v="7384"/>
    <s v="CA-2017-105732"/>
    <d v="2017-09-13T00:00:00"/>
    <d v="2017-09-18T00:00:00"/>
    <s v="Standard Class"/>
    <s v="AG-10270"/>
    <s v="Alejandro Grove"/>
    <s v="Consumer"/>
    <s v="United States"/>
    <s v="Omaha"/>
    <s v="Nebraska"/>
    <n v="68104"/>
    <x v="2"/>
    <s v="OFF-PA-10002250"/>
    <x v="1"/>
    <s v="Paper"/>
    <s v="Things To Do Today Pad"/>
    <n v="17.61"/>
    <n v="10"/>
    <n v="0.2"/>
    <n v="2.99"/>
    <n v="10"/>
    <x v="21"/>
    <n v="3"/>
    <x v="21"/>
  </r>
  <r>
    <n v="7385"/>
    <s v="CA-2017-105732"/>
    <d v="2017-09-13T00:00:00"/>
    <d v="2017-09-18T00:00:00"/>
    <s v="Standard Class"/>
    <s v="AG-10270"/>
    <s v="Alejandro Grove"/>
    <s v="Consumer"/>
    <s v="United States"/>
    <s v="Omaha"/>
    <s v="Nebraska"/>
    <n v="68104"/>
    <x v="2"/>
    <s v="OFF-AP-10001394"/>
    <x v="1"/>
    <s v="Appliances"/>
    <s v="Harmony Air Purifier"/>
    <n v="378"/>
    <n v="5"/>
    <n v="0.1"/>
    <n v="117.18"/>
    <n v="10"/>
    <x v="21"/>
    <n v="3"/>
    <x v="21"/>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n v="17.64"/>
    <n v="4"/>
    <n v="0"/>
    <n v="3.18"/>
    <n v="10"/>
    <x v="21"/>
    <n v="3"/>
    <x v="21"/>
  </r>
  <r>
    <n v="7387"/>
    <s v="CA-2017-105732"/>
    <d v="2017-09-13T00:00:00"/>
    <d v="2017-09-18T00:00:00"/>
    <s v="Standard Class"/>
    <s v="AG-10270"/>
    <s v="Alejandro Grove"/>
    <s v="Consumer"/>
    <s v="United States"/>
    <s v="Omaha"/>
    <s v="Nebraska"/>
    <n v="68104"/>
    <x v="2"/>
    <s v="OFF-ST-10004340"/>
    <x v="1"/>
    <s v="Storage"/>
    <s v="Fellowes Mobile File Cart, Black"/>
    <n v="373.08"/>
    <n v="10"/>
    <n v="0.3"/>
    <n v="-119.39"/>
    <n v="10"/>
    <x v="21"/>
    <n v="3"/>
    <x v="21"/>
  </r>
  <r>
    <n v="7388"/>
    <s v="CA-2017-105732"/>
    <d v="2017-09-13T00:00:00"/>
    <d v="2017-09-18T00:00:00"/>
    <s v="Standard Class"/>
    <s v="AG-10270"/>
    <s v="Alejandro Grove"/>
    <s v="Consumer"/>
    <s v="United States"/>
    <s v="Omaha"/>
    <s v="Nebraska"/>
    <n v="68104"/>
    <x v="2"/>
    <s v="FUR-FU-10003664"/>
    <x v="0"/>
    <s v="Furnishings"/>
    <s v="Electrix Architect's Clamp-On Swing Arm Lamp, Black"/>
    <n v="1336.44"/>
    <n v="9"/>
    <n v="0.1"/>
    <n v="400.93"/>
    <n v="10"/>
    <x v="21"/>
    <n v="3"/>
    <x v="21"/>
  </r>
  <r>
    <n v="7389"/>
    <s v="CA-2017-105732"/>
    <d v="2017-09-13T00:00:00"/>
    <d v="2017-09-18T00:00:00"/>
    <s v="Standard Class"/>
    <s v="AG-10270"/>
    <s v="Alejandro Grove"/>
    <s v="Consumer"/>
    <s v="United States"/>
    <s v="Omaha"/>
    <s v="Nebraska"/>
    <n v="68104"/>
    <x v="2"/>
    <s v="TEC-PH-10004897"/>
    <x v="2"/>
    <s v="Phones"/>
    <s v="Mediabridge Sport Armband iPhone 5s"/>
    <n v="29.97"/>
    <n v="10"/>
    <n v="0.2"/>
    <n v="4.5"/>
    <n v="10"/>
    <x v="21"/>
    <n v="3"/>
    <x v="21"/>
  </r>
  <r>
    <n v="7390"/>
    <s v="CA-2018-108035"/>
    <d v="2018-11-29T00:00:00"/>
    <d v="2018-12-03T00:00:00"/>
    <s v="Standard Class"/>
    <s v="TT-21070"/>
    <s v="Ted Trevino"/>
    <s v="Consumer"/>
    <s v="United States"/>
    <s v="Chattanooga"/>
    <s v="Tennessee"/>
    <n v="37421"/>
    <x v="0"/>
    <s v="FUR-CH-10000454"/>
    <x v="0"/>
    <s v="Chairs"/>
    <s v="Hon Deluxe Fabric Upholstered Stacking Chairs, Rounded Back"/>
    <n v="390.36799999999999"/>
    <n v="9"/>
    <n v="0"/>
    <n v="46.84"/>
    <n v="2"/>
    <x v="23"/>
    <n v="4"/>
    <x v="23"/>
  </r>
  <r>
    <n v="7391"/>
    <s v="CA-2018-108035"/>
    <d v="2018-11-29T00:00:00"/>
    <d v="2018-12-03T00:00:00"/>
    <s v="Standard Class"/>
    <s v="TT-21070"/>
    <s v="Ted Trevino"/>
    <s v="Consumer"/>
    <s v="United States"/>
    <s v="Chattanooga"/>
    <s v="Tennessee"/>
    <n v="37421"/>
    <x v="0"/>
    <s v="FUR-FU-10004017"/>
    <x v="0"/>
    <s v="Furnishings"/>
    <s v="Executive Impressions 13&quot; Chairman Wall Clock"/>
    <n v="101.52"/>
    <n v="7"/>
    <n v="0.3"/>
    <n v="-10.15"/>
    <n v="2"/>
    <x v="23"/>
    <n v="4"/>
    <x v="23"/>
  </r>
  <r>
    <n v="7392"/>
    <s v="CA-2018-160031"/>
    <d v="2018-12-04T00:00:00"/>
    <d v="2018-12-07T00:00:00"/>
    <s v="Second Class"/>
    <s v="LT-16765"/>
    <s v="Larry Tron"/>
    <s v="Consumer"/>
    <s v="United States"/>
    <s v="Fairfield"/>
    <s v="Ohio"/>
    <n v="45014"/>
    <x v="3"/>
    <s v="OFF-PA-10000241"/>
    <x v="1"/>
    <s v="Paper"/>
    <s v="IBM Multi-Purpose Copy Paper, 8 1/2 x 11&quot;, Case"/>
    <n v="74.352000000000004"/>
    <n v="5"/>
    <n v="0.1"/>
    <n v="16.36"/>
    <n v="1"/>
    <x v="22"/>
    <n v="4"/>
    <x v="22"/>
  </r>
  <r>
    <n v="7393"/>
    <s v="CA-2018-147844"/>
    <d v="2018-05-02T00:00:00"/>
    <d v="2018-05-06T00:00:00"/>
    <s v="Standard Class"/>
    <s v="DD-13570"/>
    <s v="Dorothy Dickinson"/>
    <s v="Consumer"/>
    <s v="United States"/>
    <s v="Los Angeles"/>
    <s v="California"/>
    <n v="90049"/>
    <x v="1"/>
    <s v="OFF-PA-10003016"/>
    <x v="1"/>
    <s v="Paper"/>
    <s v="Adams &quot;While You Were Out&quot; Message Pads"/>
    <n v="15.7"/>
    <n v="9"/>
    <n v="0.1"/>
    <n v="1.41"/>
    <n v="3"/>
    <x v="24"/>
    <n v="2"/>
    <x v="24"/>
  </r>
  <r>
    <n v="7394"/>
    <s v="CA-2018-147844"/>
    <d v="2018-05-02T00:00:00"/>
    <d v="2018-05-06T00:00:00"/>
    <s v="Standard Class"/>
    <s v="DD-13570"/>
    <s v="Dorothy Dickinson"/>
    <s v="Consumer"/>
    <s v="United States"/>
    <s v="Los Angeles"/>
    <s v="California"/>
    <n v="90049"/>
    <x v="1"/>
    <s v="OFF-AR-10001615"/>
    <x v="1"/>
    <s v="Art"/>
    <s v="Newell 34"/>
    <n v="59.52"/>
    <n v="7"/>
    <n v="0.3"/>
    <n v="-11.31"/>
    <n v="3"/>
    <x v="24"/>
    <n v="2"/>
    <x v="24"/>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n v="34.4"/>
    <n v="2"/>
    <n v="0"/>
    <n v="11.01"/>
    <n v="3"/>
    <x v="24"/>
    <n v="2"/>
    <x v="24"/>
  </r>
  <r>
    <n v="7396"/>
    <s v="CA-2017-110975"/>
    <d v="2017-12-25T00:00:00"/>
    <d v="2017-12-30T00:00:00"/>
    <s v="Standard Class"/>
    <s v="DB-12970"/>
    <s v="Darren Budd"/>
    <s v="Corporate"/>
    <s v="United States"/>
    <s v="New York City"/>
    <s v="New York"/>
    <n v="10024"/>
    <x v="3"/>
    <s v="FUR-TA-10002958"/>
    <x v="0"/>
    <s v="Tables"/>
    <s v="Bevis Oval Conference Table, Walnut"/>
    <n v="313.17599999999999"/>
    <n v="8"/>
    <n v="0.1"/>
    <n v="75.16"/>
    <n v="2"/>
    <x v="5"/>
    <n v="4"/>
    <x v="5"/>
  </r>
  <r>
    <n v="7397"/>
    <s v="CA-2017-110975"/>
    <d v="2017-12-25T00:00:00"/>
    <d v="2017-12-30T00:00:00"/>
    <s v="Standard Class"/>
    <s v="DB-12970"/>
    <s v="Darren Budd"/>
    <s v="Corporate"/>
    <s v="United States"/>
    <s v="New York City"/>
    <s v="New York"/>
    <n v="10024"/>
    <x v="3"/>
    <s v="FUR-CH-10003746"/>
    <x v="0"/>
    <s v="Chairs"/>
    <s v="Hon 4070 Series Pagoda Round Back Stacking Chairs"/>
    <n v="866.64599999999996"/>
    <n v="8"/>
    <n v="0.2"/>
    <n v="242.66"/>
    <n v="2"/>
    <x v="5"/>
    <n v="4"/>
    <x v="5"/>
  </r>
  <r>
    <n v="7398"/>
    <s v="CA-2015-141649"/>
    <d v="2015-09-30T00:00:00"/>
    <d v="2015-09-30T00:00:00"/>
    <s v="Same Day"/>
    <s v="DM-12955"/>
    <s v="Dario Medina"/>
    <s v="Corporate"/>
    <s v="United States"/>
    <s v="Fairfield"/>
    <s v="Ohio"/>
    <n v="45014"/>
    <x v="3"/>
    <s v="OFF-AP-10003217"/>
    <x v="1"/>
    <s v="Appliances"/>
    <s v="Eureka Sanitaire  Commercial Upright"/>
    <n v="795.40800000000002"/>
    <n v="5"/>
    <n v="0"/>
    <n v="206.81"/>
    <n v="1"/>
    <x v="30"/>
    <n v="3"/>
    <x v="30"/>
  </r>
  <r>
    <n v="7399"/>
    <s v="CA-2015-124807"/>
    <d v="2015-07-12T00:00:00"/>
    <d v="2015-07-15T00:00:00"/>
    <s v="Second Class"/>
    <s v="ME-17725"/>
    <s v="Max Engle"/>
    <s v="Consumer"/>
    <s v="United States"/>
    <s v="Chicago"/>
    <s v="Illinois"/>
    <n v="60610"/>
    <x v="2"/>
    <s v="OFF-PA-10001526"/>
    <x v="1"/>
    <s v="Paper"/>
    <s v="Xerox 1949"/>
    <n v="35.856000000000002"/>
    <n v="2"/>
    <n v="0.2"/>
    <n v="9.32"/>
    <n v="2"/>
    <x v="39"/>
    <n v="3"/>
    <x v="39"/>
  </r>
  <r>
    <n v="7400"/>
    <s v="CA-2015-124807"/>
    <d v="2015-07-12T00:00:00"/>
    <d v="2015-07-15T00:00:00"/>
    <s v="Second Class"/>
    <s v="ME-17725"/>
    <s v="Max Engle"/>
    <s v="Consumer"/>
    <s v="United States"/>
    <s v="Chicago"/>
    <s v="Illinois"/>
    <n v="60610"/>
    <x v="2"/>
    <s v="TEC-AC-10002857"/>
    <x v="2"/>
    <s v="Accessories"/>
    <s v="Verbatim 25 GB 6x Blu-ray Single Layer Recordable Disc, 1/Pack"/>
    <n v="23.84"/>
    <n v="10"/>
    <n v="0.3"/>
    <n v="-1.43"/>
    <n v="2"/>
    <x v="39"/>
    <n v="3"/>
    <x v="39"/>
  </r>
  <r>
    <n v="7401"/>
    <s v="CA-2017-110009"/>
    <d v="2017-09-08T00:00:00"/>
    <d v="2017-09-13T00:00:00"/>
    <s v="Standard Class"/>
    <s v="TR-21325"/>
    <s v="Toby Ritter"/>
    <s v="Consumer"/>
    <s v="United States"/>
    <s v="Seattle"/>
    <s v="Washington"/>
    <n v="98103"/>
    <x v="1"/>
    <s v="FUR-FU-10003039"/>
    <x v="0"/>
    <s v="Furnishings"/>
    <s v="Howard Miller 11-1/2&quot; Diameter Grantwood Wall Clock"/>
    <n v="43.13"/>
    <n v="10"/>
    <n v="0"/>
    <n v="6.9"/>
    <n v="2"/>
    <x v="21"/>
    <n v="3"/>
    <x v="21"/>
  </r>
  <r>
    <n v="7402"/>
    <s v="CA-2017-110009"/>
    <d v="2017-09-08T00:00:00"/>
    <d v="2017-09-13T00:00:00"/>
    <s v="Standard Class"/>
    <s v="TR-21325"/>
    <s v="Toby Ritter"/>
    <s v="Consumer"/>
    <s v="United States"/>
    <s v="Seattle"/>
    <s v="Washington"/>
    <n v="98103"/>
    <x v="1"/>
    <s v="OFF-PA-10002615"/>
    <x v="1"/>
    <s v="Paper"/>
    <s v="Ampad Gold Fibre Wirebound Steno Books, 6&quot; x 9&quot;, Gregg Ruled"/>
    <n v="30.87"/>
    <n v="3"/>
    <n v="0.2"/>
    <n v="10.5"/>
    <n v="2"/>
    <x v="21"/>
    <n v="3"/>
    <x v="21"/>
  </r>
  <r>
    <n v="7403"/>
    <s v="CA-2018-168172"/>
    <d v="2018-08-06T00:00:00"/>
    <d v="2018-08-10T00:00:00"/>
    <s v="Standard Class"/>
    <s v="SH-20395"/>
    <s v="Shahid Hopkins"/>
    <s v="Consumer"/>
    <s v="United States"/>
    <s v="New York City"/>
    <s v="New York"/>
    <n v="10011"/>
    <x v="3"/>
    <s v="OFF-SU-10002573"/>
    <x v="1"/>
    <s v="Supplies"/>
    <s v="Acme 10&quot; Easy Grip Assistive Scissors"/>
    <n v="70.12"/>
    <n v="7"/>
    <n v="0.1"/>
    <n v="10.52"/>
    <n v="1"/>
    <x v="43"/>
    <n v="3"/>
    <x v="43"/>
  </r>
  <r>
    <n v="7404"/>
    <s v="CA-2016-100146"/>
    <d v="2016-05-14T00:00:00"/>
    <d v="2016-05-19T00:00:00"/>
    <s v="Standard Class"/>
    <s v="CB-12535"/>
    <s v="Claudia Bergmann"/>
    <s v="Corporate"/>
    <s v="United States"/>
    <s v="Camarillo"/>
    <s v="California"/>
    <n v="93010"/>
    <x v="1"/>
    <s v="FUR-BO-10004015"/>
    <x v="0"/>
    <s v="Bookcases"/>
    <s v="Bush Andora Bookcase, Maple/Graphite Gray Finish"/>
    <n v="509.95749999999998"/>
    <n v="5"/>
    <n v="0"/>
    <n v="173.39"/>
    <n v="4"/>
    <x v="33"/>
    <n v="2"/>
    <x v="33"/>
  </r>
  <r>
    <n v="7405"/>
    <s v="CA-2016-100146"/>
    <d v="2016-05-14T00:00:00"/>
    <d v="2016-05-19T00:00:00"/>
    <s v="Standard Class"/>
    <s v="CB-12535"/>
    <s v="Claudia Bergmann"/>
    <s v="Corporate"/>
    <s v="United States"/>
    <s v="Camarillo"/>
    <s v="California"/>
    <n v="93010"/>
    <x v="1"/>
    <s v="FUR-FU-10001979"/>
    <x v="0"/>
    <s v="Furnishings"/>
    <s v="Dana Halogen Swing-Arm Architect Lamp"/>
    <n v="122.91"/>
    <n v="7"/>
    <n v="0.2"/>
    <n v="35.64"/>
    <n v="4"/>
    <x v="33"/>
    <n v="2"/>
    <x v="33"/>
  </r>
  <r>
    <n v="7406"/>
    <s v="CA-2016-100146"/>
    <d v="2016-05-14T00:00:00"/>
    <d v="2016-05-19T00:00:00"/>
    <s v="Standard Class"/>
    <s v="CB-12535"/>
    <s v="Claudia Bergmann"/>
    <s v="Corporate"/>
    <s v="United States"/>
    <s v="Camarillo"/>
    <s v="California"/>
    <n v="93010"/>
    <x v="1"/>
    <s v="FUR-CH-10003833"/>
    <x v="0"/>
    <s v="Chairs"/>
    <s v="Novimex Fabric Task Chair"/>
    <n v="97.567999999999998"/>
    <n v="4"/>
    <n v="0"/>
    <n v="9.76"/>
    <n v="4"/>
    <x v="33"/>
    <n v="2"/>
    <x v="33"/>
  </r>
  <r>
    <n v="7407"/>
    <s v="CA-2016-100146"/>
    <d v="2016-05-14T00:00:00"/>
    <d v="2016-05-19T00:00:00"/>
    <s v="Standard Class"/>
    <s v="CB-12535"/>
    <s v="Claudia Bergmann"/>
    <s v="Corporate"/>
    <s v="United States"/>
    <s v="Camarillo"/>
    <s v="California"/>
    <n v="93010"/>
    <x v="1"/>
    <s v="FUR-CH-10004495"/>
    <x v="0"/>
    <s v="Chairs"/>
    <s v="Global Leather and Oak Executive Chair, Black"/>
    <n v="722.35199999999998"/>
    <n v="2"/>
    <n v="0"/>
    <n v="195.04"/>
    <n v="4"/>
    <x v="33"/>
    <n v="2"/>
    <x v="33"/>
  </r>
  <r>
    <n v="7408"/>
    <s v="CA-2018-152079"/>
    <d v="2018-01-20T00:00:00"/>
    <d v="2018-01-21T00:00:00"/>
    <s v="First Class"/>
    <s v="ML-17410"/>
    <s v="Maris LaWare"/>
    <s v="Consumer"/>
    <s v="United States"/>
    <s v="Chicago"/>
    <s v="Illinois"/>
    <n v="60653"/>
    <x v="2"/>
    <s v="OFF-LA-10001613"/>
    <x v="1"/>
    <s v="Labels"/>
    <s v="Avery File Folder Labels"/>
    <n v="11.52"/>
    <n v="2"/>
    <n v="0.3"/>
    <n v="-3.69"/>
    <n v="1"/>
    <x v="44"/>
    <n v="1"/>
    <x v="44"/>
  </r>
  <r>
    <n v="7409"/>
    <s v="CA-2017-129728"/>
    <d v="2017-05-30T00:00:00"/>
    <d v="2017-06-06T00:00:00"/>
    <s v="Standard Class"/>
    <s v="JG-15310"/>
    <s v="Jason Gross"/>
    <s v="Corporate"/>
    <s v="United States"/>
    <s v="Los Angeles"/>
    <s v="California"/>
    <n v="90032"/>
    <x v="1"/>
    <s v="FUR-FU-10003247"/>
    <x v="0"/>
    <s v="Furnishings"/>
    <s v="36X48 HARDFLOOR CHAIRMAT"/>
    <n v="167.84"/>
    <n v="5"/>
    <n v="0"/>
    <n v="52.03"/>
    <n v="1"/>
    <x v="35"/>
    <n v="2"/>
    <x v="35"/>
  </r>
  <r>
    <n v="7410"/>
    <s v="CA-2015-121769"/>
    <d v="2015-04-08T00:00:00"/>
    <d v="2015-04-12T00:00:00"/>
    <s v="Standard Class"/>
    <s v="JS-15880"/>
    <s v="John Stevenson"/>
    <s v="Consumer"/>
    <s v="United States"/>
    <s v="Toledo"/>
    <s v="Ohio"/>
    <n v="43615"/>
    <x v="3"/>
    <s v="FUR-TA-10004442"/>
    <x v="0"/>
    <s v="Tables"/>
    <s v="Riverside Furniture Stanwyck Manor Table Series"/>
    <n v="172.11"/>
    <n v="8"/>
    <n v="0"/>
    <n v="18.93"/>
    <n v="1"/>
    <x v="41"/>
    <n v="2"/>
    <x v="41"/>
  </r>
  <r>
    <n v="7411"/>
    <s v="CA-2015-103058"/>
    <d v="2015-07-23T00:00:00"/>
    <d v="2015-07-24T00:00:00"/>
    <s v="First Class"/>
    <s v="AG-10270"/>
    <s v="Alejandro Grove"/>
    <s v="Consumer"/>
    <s v="United States"/>
    <s v="New York City"/>
    <s v="New York"/>
    <n v="10011"/>
    <x v="3"/>
    <s v="TEC-AC-10001314"/>
    <x v="2"/>
    <s v="Accessories"/>
    <s v="Case Logic 2.4GHz Wireless Keyboard"/>
    <n v="99.98"/>
    <n v="10"/>
    <n v="0.1"/>
    <n v="8"/>
    <n v="1"/>
    <x v="39"/>
    <n v="3"/>
    <x v="39"/>
  </r>
  <r>
    <n v="7412"/>
    <s v="CA-2018-121125"/>
    <d v="2018-05-30T00:00:00"/>
    <d v="2018-06-03T00:00:00"/>
    <s v="Standard Class"/>
    <s v="MG-17890"/>
    <s v="Michael Granlund"/>
    <s v="Home Office"/>
    <s v="United States"/>
    <s v="Tigard"/>
    <s v="Oregon"/>
    <n v="97224"/>
    <x v="1"/>
    <s v="TEC-PH-10001619"/>
    <x v="2"/>
    <s v="Phones"/>
    <s v="LG G3"/>
    <n v="156.792"/>
    <n v="7"/>
    <n v="0.1"/>
    <n v="37.630000000000003"/>
    <n v="3"/>
    <x v="24"/>
    <n v="2"/>
    <x v="24"/>
  </r>
  <r>
    <n v="7413"/>
    <s v="CA-2018-121125"/>
    <d v="2018-05-30T00:00:00"/>
    <d v="2018-06-03T00:00:00"/>
    <s v="Standard Class"/>
    <s v="MG-17890"/>
    <s v="Michael Granlund"/>
    <s v="Home Office"/>
    <s v="United States"/>
    <s v="Tigard"/>
    <s v="Oregon"/>
    <n v="97224"/>
    <x v="1"/>
    <s v="TEC-AC-10002323"/>
    <x v="2"/>
    <s v="Accessories"/>
    <s v="SanDisk Ultra 32 GB MicroSDHC Class 10 Memory Card"/>
    <n v="35.36"/>
    <n v="5"/>
    <n v="0"/>
    <n v="7.78"/>
    <n v="3"/>
    <x v="24"/>
    <n v="2"/>
    <x v="24"/>
  </r>
  <r>
    <n v="7414"/>
    <s v="CA-2018-121125"/>
    <d v="2018-05-30T00:00:00"/>
    <d v="2018-06-03T00:00:00"/>
    <s v="Standard Class"/>
    <s v="MG-17890"/>
    <s v="Michael Granlund"/>
    <s v="Home Office"/>
    <s v="United States"/>
    <s v="Tigard"/>
    <s v="Oregon"/>
    <n v="97224"/>
    <x v="1"/>
    <s v="FUR-FU-10000820"/>
    <x v="0"/>
    <s v="Furnishings"/>
    <s v="Tensor Brushed Steel Torchiere Floor Lamp"/>
    <n v="13.592000000000001"/>
    <n v="5"/>
    <n v="0.1"/>
    <n v="1.0900000000000001"/>
    <n v="3"/>
    <x v="24"/>
    <n v="2"/>
    <x v="24"/>
  </r>
  <r>
    <n v="7415"/>
    <s v="US-2017-114013"/>
    <d v="2017-03-13T00:00:00"/>
    <d v="2017-03-15T00:00:00"/>
    <s v="Second Class"/>
    <s v="SC-20770"/>
    <s v="Stewart Carmichael"/>
    <s v="Corporate"/>
    <s v="United States"/>
    <s v="Philadelphia"/>
    <s v="Pennsylvania"/>
    <n v="19134"/>
    <x v="3"/>
    <s v="FUR-CH-10004287"/>
    <x v="0"/>
    <s v="Chairs"/>
    <s v="SAFCO Arco Folding Chair"/>
    <n v="386.68"/>
    <n v="5"/>
    <n v="0.3"/>
    <n v="-77.34"/>
    <n v="9"/>
    <x v="17"/>
    <n v="1"/>
    <x v="17"/>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n v="379.96"/>
    <n v="4"/>
    <n v="0"/>
    <n v="102.59"/>
    <n v="9"/>
    <x v="17"/>
    <n v="1"/>
    <x v="17"/>
  </r>
  <r>
    <n v="7417"/>
    <s v="US-2017-114013"/>
    <d v="2017-03-13T00:00:00"/>
    <d v="2017-03-15T00:00:00"/>
    <s v="Second Class"/>
    <s v="SC-20770"/>
    <s v="Stewart Carmichael"/>
    <s v="Corporate"/>
    <s v="United States"/>
    <s v="Philadelphia"/>
    <s v="Pennsylvania"/>
    <n v="19134"/>
    <x v="3"/>
    <s v="TEC-PH-10001494"/>
    <x v="2"/>
    <s v="Phones"/>
    <s v="Polycom CX600 IP Phone VoIP phone"/>
    <n v="539.91"/>
    <n v="5"/>
    <n v="0"/>
    <n v="102.58"/>
    <n v="9"/>
    <x v="17"/>
    <n v="1"/>
    <x v="17"/>
  </r>
  <r>
    <n v="7418"/>
    <s v="US-2017-114013"/>
    <d v="2017-03-13T00:00:00"/>
    <d v="2017-03-15T00:00:00"/>
    <s v="Second Class"/>
    <s v="SC-20770"/>
    <s v="Stewart Carmichael"/>
    <s v="Corporate"/>
    <s v="United States"/>
    <s v="Philadelphia"/>
    <s v="Pennsylvania"/>
    <n v="19134"/>
    <x v="3"/>
    <s v="OFF-PA-10004996"/>
    <x v="1"/>
    <s v="Paper"/>
    <s v="Speediset Carbonless Redi-Letter 7&quot; x 8 1/2&quot;"/>
    <n v="41.24"/>
    <n v="5"/>
    <n v="0"/>
    <n v="7.01"/>
    <n v="9"/>
    <x v="17"/>
    <n v="1"/>
    <x v="17"/>
  </r>
  <r>
    <n v="7419"/>
    <s v="US-2017-114013"/>
    <d v="2017-03-13T00:00:00"/>
    <d v="2017-03-15T00:00:00"/>
    <s v="Second Class"/>
    <s v="SC-20770"/>
    <s v="Stewart Carmichael"/>
    <s v="Corporate"/>
    <s v="United States"/>
    <s v="Philadelphia"/>
    <s v="Pennsylvania"/>
    <n v="19134"/>
    <x v="3"/>
    <s v="OFF-BI-10004318"/>
    <x v="1"/>
    <s v="Binders"/>
    <s v="Ibico EB-19 Dual Function Manual Binding System"/>
    <n v="51.896999999999998"/>
    <n v="8"/>
    <n v="0.1"/>
    <n v="13.49"/>
    <n v="9"/>
    <x v="17"/>
    <n v="1"/>
    <x v="17"/>
  </r>
  <r>
    <n v="7420"/>
    <s v="US-2017-114013"/>
    <d v="2017-03-13T00:00:00"/>
    <d v="2017-03-15T00:00:00"/>
    <s v="Second Class"/>
    <s v="SC-20770"/>
    <s v="Stewart Carmichael"/>
    <s v="Corporate"/>
    <s v="United States"/>
    <s v="Philadelphia"/>
    <s v="Pennsylvania"/>
    <n v="19134"/>
    <x v="3"/>
    <s v="OFF-ST-10002574"/>
    <x v="1"/>
    <s v="Storage"/>
    <s v="SAFCO Commercial Wire Shelving, Black"/>
    <n v="552.55999999999995"/>
    <n v="2"/>
    <n v="0"/>
    <n v="38.68"/>
    <n v="9"/>
    <x v="17"/>
    <n v="1"/>
    <x v="17"/>
  </r>
  <r>
    <n v="7421"/>
    <s v="US-2017-114013"/>
    <d v="2017-03-13T00:00:00"/>
    <d v="2017-03-15T00:00:00"/>
    <s v="Second Class"/>
    <s v="SC-20770"/>
    <s v="Stewart Carmichael"/>
    <s v="Corporate"/>
    <s v="United States"/>
    <s v="Philadelphia"/>
    <s v="Pennsylvania"/>
    <n v="19134"/>
    <x v="3"/>
    <s v="OFF-BI-10002353"/>
    <x v="1"/>
    <s v="Binders"/>
    <s v="GBC VeloBind Cover Sets"/>
    <n v="23.16"/>
    <n v="9"/>
    <n v="0"/>
    <n v="7.87"/>
    <n v="9"/>
    <x v="17"/>
    <n v="1"/>
    <x v="17"/>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n v="126.08"/>
    <n v="6"/>
    <n v="0"/>
    <n v="32.78"/>
    <n v="9"/>
    <x v="17"/>
    <n v="1"/>
    <x v="17"/>
  </r>
  <r>
    <n v="7423"/>
    <s v="US-2017-114013"/>
    <d v="2017-03-13T00:00:00"/>
    <d v="2017-03-15T00:00:00"/>
    <s v="Second Class"/>
    <s v="SC-20770"/>
    <s v="Stewart Carmichael"/>
    <s v="Corporate"/>
    <s v="United States"/>
    <s v="Philadelphia"/>
    <s v="Pennsylvania"/>
    <n v="19134"/>
    <x v="3"/>
    <s v="TEC-MA-10001148"/>
    <x v="2"/>
    <s v="Machines"/>
    <s v="Okidata MB491 Multifunction Printer"/>
    <n v="449.1"/>
    <n v="9"/>
    <n v="0.2"/>
    <n v="94.31"/>
    <n v="9"/>
    <x v="17"/>
    <n v="1"/>
    <x v="17"/>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n v="195.10400000000001"/>
    <n v="2"/>
    <n v="0.3"/>
    <n v="-11.71"/>
    <n v="2"/>
    <x v="4"/>
    <n v="2"/>
    <x v="4"/>
  </r>
  <r>
    <n v="7425"/>
    <s v="CA-2018-135069"/>
    <d v="2018-04-10T00:00:00"/>
    <d v="2018-04-14T00:00:00"/>
    <s v="Standard Class"/>
    <s v="BS-11755"/>
    <s v="Bruce Stewart"/>
    <s v="Consumer"/>
    <s v="United States"/>
    <s v="Philadelphia"/>
    <s v="Pennsylvania"/>
    <n v="19143"/>
    <x v="3"/>
    <s v="FUR-FU-10003878"/>
    <x v="0"/>
    <s v="Furnishings"/>
    <s v="Linden 10&quot; Round Wall Clock, Black"/>
    <n v="36.671999999999997"/>
    <n v="7"/>
    <n v="0.2"/>
    <n v="4.7699999999999996"/>
    <n v="2"/>
    <x v="4"/>
    <n v="2"/>
    <x v="4"/>
  </r>
  <r>
    <n v="7426"/>
    <s v="CA-2017-101693"/>
    <d v="2017-06-25T00:00:00"/>
    <d v="2017-06-27T00:00:00"/>
    <s v="Second Class"/>
    <s v="LC-17140"/>
    <s v="Logan Currie"/>
    <s v="Consumer"/>
    <s v="United States"/>
    <s v="Houston"/>
    <s v="Texas"/>
    <n v="77070"/>
    <x v="2"/>
    <s v="FUR-CH-10001146"/>
    <x v="0"/>
    <s v="Chairs"/>
    <s v="Global Value Mid-Back Manager's Chair, Gray"/>
    <n v="85.245999999999995"/>
    <n v="9"/>
    <n v="0.2"/>
    <n v="4.26"/>
    <n v="2"/>
    <x v="1"/>
    <n v="2"/>
    <x v="1"/>
  </r>
  <r>
    <n v="7427"/>
    <s v="CA-2017-101693"/>
    <d v="2017-06-25T00:00:00"/>
    <d v="2017-06-27T00:00:00"/>
    <s v="Second Class"/>
    <s v="LC-17140"/>
    <s v="Logan Currie"/>
    <s v="Consumer"/>
    <s v="United States"/>
    <s v="Houston"/>
    <s v="Texas"/>
    <n v="77070"/>
    <x v="2"/>
    <s v="FUR-FU-10003919"/>
    <x v="0"/>
    <s v="Furnishings"/>
    <s v="Eldon Executive Woodline II Cherry Finish Desk Accessories"/>
    <n v="32.712000000000003"/>
    <n v="8"/>
    <n v="0.3"/>
    <n v="-6.54"/>
    <n v="2"/>
    <x v="1"/>
    <n v="2"/>
    <x v="1"/>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n v="11.43"/>
    <n v="10"/>
    <n v="0.3"/>
    <n v="-3.2"/>
    <n v="5"/>
    <x v="34"/>
    <n v="1"/>
    <x v="34"/>
  </r>
  <r>
    <n v="7429"/>
    <s v="US-2015-164763"/>
    <d v="2015-03-17T00:00:00"/>
    <d v="2015-03-21T00:00:00"/>
    <s v="Standard Class"/>
    <s v="MH-17440"/>
    <s v="Mark Haberlin"/>
    <s v="Corporate"/>
    <s v="United States"/>
    <s v="Jackson"/>
    <s v="Mississippi"/>
    <n v="39212"/>
    <x v="0"/>
    <s v="OFF-BI-10000309"/>
    <x v="1"/>
    <s v="Binders"/>
    <s v="GBC Twin Loop Wire Binding Elements, 9/16&quot; Spine, Black"/>
    <n v="30.44"/>
    <n v="5"/>
    <n v="0.2"/>
    <n v="4.26"/>
    <n v="5"/>
    <x v="34"/>
    <n v="1"/>
    <x v="34"/>
  </r>
  <r>
    <n v="7430"/>
    <s v="US-2015-164763"/>
    <d v="2015-03-17T00:00:00"/>
    <d v="2015-03-21T00:00:00"/>
    <s v="Standard Class"/>
    <s v="MH-17440"/>
    <s v="Mark Haberlin"/>
    <s v="Corporate"/>
    <s v="United States"/>
    <s v="Jackson"/>
    <s v="Mississippi"/>
    <n v="39212"/>
    <x v="0"/>
    <s v="OFF-PA-10003349"/>
    <x v="1"/>
    <s v="Paper"/>
    <s v="Xerox 1957"/>
    <n v="12.96"/>
    <n v="4"/>
    <n v="0"/>
    <n v="1.94"/>
    <n v="5"/>
    <x v="34"/>
    <n v="1"/>
    <x v="34"/>
  </r>
  <r>
    <n v="7431"/>
    <s v="US-2015-164763"/>
    <d v="2015-03-17T00:00:00"/>
    <d v="2015-03-21T00:00:00"/>
    <s v="Standard Class"/>
    <s v="MH-17440"/>
    <s v="Mark Haberlin"/>
    <s v="Corporate"/>
    <s v="United States"/>
    <s v="Jackson"/>
    <s v="Mississippi"/>
    <n v="39212"/>
    <x v="0"/>
    <s v="OFF-PA-10003063"/>
    <x v="1"/>
    <s v="Paper"/>
    <s v="EcoTones Memo Sheets"/>
    <n v="16"/>
    <n v="4"/>
    <n v="0"/>
    <n v="5.6"/>
    <n v="5"/>
    <x v="34"/>
    <n v="1"/>
    <x v="34"/>
  </r>
  <r>
    <n v="7432"/>
    <s v="US-2015-164763"/>
    <d v="2015-03-17T00:00:00"/>
    <d v="2015-03-21T00:00:00"/>
    <s v="Standard Class"/>
    <s v="MH-17440"/>
    <s v="Mark Haberlin"/>
    <s v="Corporate"/>
    <s v="United States"/>
    <s v="Jackson"/>
    <s v="Mississippi"/>
    <n v="39212"/>
    <x v="0"/>
    <s v="OFF-AP-10003971"/>
    <x v="1"/>
    <s v="Appliances"/>
    <s v="Belkin 6 Outlet Metallic Surge Strip"/>
    <n v="32.67"/>
    <n v="10"/>
    <n v="0.2"/>
    <n v="1.63"/>
    <n v="5"/>
    <x v="34"/>
    <n v="1"/>
    <x v="34"/>
  </r>
  <r>
    <n v="7433"/>
    <s v="CA-2015-161249"/>
    <d v="2015-08-09T00:00:00"/>
    <d v="2015-08-13T00:00:00"/>
    <s v="Standard Class"/>
    <s v="RD-19720"/>
    <s v="Roger Demir"/>
    <s v="Consumer"/>
    <s v="United States"/>
    <s v="Phoenix"/>
    <s v="Arizona"/>
    <n v="85023"/>
    <x v="1"/>
    <s v="OFF-FA-10004838"/>
    <x v="1"/>
    <s v="Fasteners"/>
    <s v="Super Bands, 12/Pack"/>
    <n v="4.4640000000000004"/>
    <n v="5"/>
    <n v="0.3"/>
    <n v="-1.03"/>
    <n v="2"/>
    <x v="9"/>
    <n v="3"/>
    <x v="9"/>
  </r>
  <r>
    <n v="7434"/>
    <s v="CA-2015-161249"/>
    <d v="2015-08-09T00:00:00"/>
    <d v="2015-08-13T00:00:00"/>
    <s v="Standard Class"/>
    <s v="RD-19720"/>
    <s v="Roger Demir"/>
    <s v="Consumer"/>
    <s v="United States"/>
    <s v="Phoenix"/>
    <s v="Arizona"/>
    <n v="85023"/>
    <x v="1"/>
    <s v="OFF-BI-10001097"/>
    <x v="1"/>
    <s v="Binders"/>
    <s v="Avery Hole Reinforcements"/>
    <n v="9.3450000000000006"/>
    <n v="2"/>
    <n v="0"/>
    <n v="1.31"/>
    <n v="2"/>
    <x v="9"/>
    <n v="3"/>
    <x v="9"/>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n v="9.1440000000000001"/>
    <n v="8"/>
    <n v="0.1"/>
    <n v="0.73"/>
    <n v="3"/>
    <x v="38"/>
    <n v="3"/>
    <x v="38"/>
  </r>
  <r>
    <n v="7436"/>
    <s v="CA-2016-148180"/>
    <d v="2016-07-26T00:00:00"/>
    <d v="2016-07-31T00:00:00"/>
    <s v="Standard Class"/>
    <s v="BP-11095"/>
    <s v="Bart Pistole"/>
    <s v="Corporate"/>
    <s v="United States"/>
    <s v="Oxnard"/>
    <s v="California"/>
    <n v="93030"/>
    <x v="1"/>
    <s v="OFF-BI-10003314"/>
    <x v="1"/>
    <s v="Binders"/>
    <s v="Tuff Stuff Recycled Round Ring Binders"/>
    <n v="23.135999999999999"/>
    <n v="5"/>
    <n v="0.2"/>
    <n v="7.63"/>
    <n v="3"/>
    <x v="38"/>
    <n v="3"/>
    <x v="38"/>
  </r>
  <r>
    <n v="7437"/>
    <s v="CA-2016-148180"/>
    <d v="2016-07-26T00:00:00"/>
    <d v="2016-07-31T00:00:00"/>
    <s v="Standard Class"/>
    <s v="BP-11095"/>
    <s v="Bart Pistole"/>
    <s v="Corporate"/>
    <s v="United States"/>
    <s v="Oxnard"/>
    <s v="California"/>
    <n v="93030"/>
    <x v="1"/>
    <s v="OFF-AR-10002067"/>
    <x v="1"/>
    <s v="Art"/>
    <s v="Newell 334"/>
    <n v="99.2"/>
    <n v="5"/>
    <n v="0"/>
    <n v="19.84"/>
    <n v="3"/>
    <x v="38"/>
    <n v="3"/>
    <x v="38"/>
  </r>
  <r>
    <n v="7438"/>
    <s v="CA-2015-165568"/>
    <d v="2015-02-15T00:00:00"/>
    <d v="2015-02-19T00:00:00"/>
    <s v="Standard Class"/>
    <s v="BF-11020"/>
    <s v="Barry FranzÃ¶sisch"/>
    <s v="Corporate"/>
    <s v="United States"/>
    <s v="Seattle"/>
    <s v="Washington"/>
    <n v="98105"/>
    <x v="1"/>
    <s v="OFF-BI-10001031"/>
    <x v="1"/>
    <s v="Binders"/>
    <s v="Pressboard Data Binders by Wilson Jones"/>
    <n v="21.36"/>
    <n v="5"/>
    <n v="0.3"/>
    <n v="-5.98"/>
    <n v="1"/>
    <x v="45"/>
    <n v="1"/>
    <x v="45"/>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n v="46.9"/>
    <n v="8"/>
    <n v="0.3"/>
    <n v="-4.22"/>
    <n v="1"/>
    <x v="29"/>
    <n v="1"/>
    <x v="29"/>
  </r>
  <r>
    <n v="7440"/>
    <s v="US-2018-163657"/>
    <d v="2018-09-02T00:00:00"/>
    <d v="2018-09-06T00:00:00"/>
    <s v="Standard Class"/>
    <s v="JL-15235"/>
    <s v="Janet Lee"/>
    <s v="Consumer"/>
    <s v="United States"/>
    <s v="Los Angeles"/>
    <s v="California"/>
    <n v="90049"/>
    <x v="1"/>
    <s v="OFF-BI-10000138"/>
    <x v="1"/>
    <s v="Binders"/>
    <s v="Acco Translucent Poly Ring Binders"/>
    <n v="18.72"/>
    <n v="7"/>
    <n v="0"/>
    <n v="3.93"/>
    <n v="2"/>
    <x v="15"/>
    <n v="3"/>
    <x v="15"/>
  </r>
  <r>
    <n v="7441"/>
    <s v="US-2018-163657"/>
    <d v="2018-09-02T00:00:00"/>
    <d v="2018-09-06T00:00:00"/>
    <s v="Standard Class"/>
    <s v="JL-15235"/>
    <s v="Janet Lee"/>
    <s v="Consumer"/>
    <s v="United States"/>
    <s v="Los Angeles"/>
    <s v="California"/>
    <n v="90049"/>
    <x v="1"/>
    <s v="FUR-TA-10004607"/>
    <x v="0"/>
    <s v="Tables"/>
    <s v="Hon 2111 Invitation Series Straight Table"/>
    <n v="236.52799999999999"/>
    <n v="7"/>
    <n v="0"/>
    <n v="82.78"/>
    <n v="2"/>
    <x v="15"/>
    <n v="3"/>
    <x v="15"/>
  </r>
  <r>
    <n v="7442"/>
    <s v="CA-2016-120446"/>
    <d v="2016-11-16T00:00:00"/>
    <d v="2016-11-18T00:00:00"/>
    <s v="First Class"/>
    <s v="JG-15805"/>
    <s v="John Grady"/>
    <s v="Corporate"/>
    <s v="United States"/>
    <s v="San Diego"/>
    <s v="California"/>
    <n v="92105"/>
    <x v="1"/>
    <s v="OFF-LA-10003148"/>
    <x v="1"/>
    <s v="Labels"/>
    <s v="Avery 51"/>
    <n v="18.899999999999999"/>
    <n v="5"/>
    <n v="0"/>
    <n v="2.65"/>
    <n v="1"/>
    <x v="6"/>
    <n v="4"/>
    <x v="6"/>
  </r>
  <r>
    <n v="7443"/>
    <s v="CA-2015-109932"/>
    <d v="2015-12-09T00:00:00"/>
    <d v="2015-12-11T00:00:00"/>
    <s v="First Class"/>
    <s v="VP-21760"/>
    <s v="Victoria Pisteka"/>
    <s v="Corporate"/>
    <s v="United States"/>
    <s v="Brownsville"/>
    <s v="Texas"/>
    <n v="78521"/>
    <x v="2"/>
    <s v="OFF-PA-10001804"/>
    <x v="1"/>
    <s v="Paper"/>
    <s v="Xerox 195"/>
    <n v="10.688000000000001"/>
    <n v="3"/>
    <n v="0.2"/>
    <n v="2.35"/>
    <n v="2"/>
    <x v="20"/>
    <n v="4"/>
    <x v="20"/>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n v="237.096"/>
    <n v="6"/>
    <n v="0"/>
    <n v="45.05"/>
    <n v="2"/>
    <x v="20"/>
    <n v="4"/>
    <x v="20"/>
  </r>
  <r>
    <n v="7445"/>
    <s v="CA-2018-127474"/>
    <d v="2018-02-03T00:00:00"/>
    <d v="2018-02-07T00:00:00"/>
    <s v="Second Class"/>
    <s v="RD-19810"/>
    <s v="Ross DeVincentis"/>
    <s v="Home Office"/>
    <s v="United States"/>
    <s v="Chicago"/>
    <s v="Illinois"/>
    <n v="60610"/>
    <x v="2"/>
    <s v="OFF-PA-10001166"/>
    <x v="1"/>
    <s v="Paper"/>
    <s v="Xerox 2"/>
    <n v="5.1840000000000002"/>
    <n v="3"/>
    <n v="0.1"/>
    <n v="1.71"/>
    <n v="4"/>
    <x v="31"/>
    <n v="1"/>
    <x v="31"/>
  </r>
  <r>
    <n v="7446"/>
    <s v="CA-2018-127474"/>
    <d v="2018-02-03T00:00:00"/>
    <d v="2018-02-07T00:00:00"/>
    <s v="Second Class"/>
    <s v="RD-19810"/>
    <s v="Ross DeVincentis"/>
    <s v="Home Office"/>
    <s v="United States"/>
    <s v="Chicago"/>
    <s v="Illinois"/>
    <n v="60610"/>
    <x v="2"/>
    <s v="OFF-PA-10001033"/>
    <x v="1"/>
    <s v="Paper"/>
    <s v="Xerox 1893"/>
    <n v="65.584000000000003"/>
    <n v="7"/>
    <n v="0.2"/>
    <n v="9.84"/>
    <n v="4"/>
    <x v="31"/>
    <n v="1"/>
    <x v="31"/>
  </r>
  <r>
    <n v="7447"/>
    <s v="CA-2018-127474"/>
    <d v="2018-02-03T00:00:00"/>
    <d v="2018-02-07T00:00:00"/>
    <s v="Second Class"/>
    <s v="RD-19810"/>
    <s v="Ross DeVincentis"/>
    <s v="Home Office"/>
    <s v="United States"/>
    <s v="Chicago"/>
    <s v="Illinois"/>
    <n v="60610"/>
    <x v="2"/>
    <s v="FUR-FU-10004597"/>
    <x v="0"/>
    <s v="Furnishings"/>
    <s v="Eldon Cleatmat Chair Mats for Medium Pile Carpets"/>
    <n v="22.2"/>
    <n v="6"/>
    <n v="0"/>
    <n v="2.44"/>
    <n v="4"/>
    <x v="31"/>
    <n v="1"/>
    <x v="31"/>
  </r>
  <r>
    <n v="7448"/>
    <s v="CA-2018-127474"/>
    <d v="2018-02-03T00:00:00"/>
    <d v="2018-02-07T00:00:00"/>
    <s v="Second Class"/>
    <s v="RD-19810"/>
    <s v="Ross DeVincentis"/>
    <s v="Home Office"/>
    <s v="United States"/>
    <s v="Chicago"/>
    <s v="Illinois"/>
    <n v="60610"/>
    <x v="2"/>
    <s v="OFF-PA-10000418"/>
    <x v="1"/>
    <s v="Paper"/>
    <s v="Xerox 189"/>
    <n v="419.4"/>
    <n v="1"/>
    <n v="0.2"/>
    <n v="37.75"/>
    <n v="4"/>
    <x v="31"/>
    <n v="1"/>
    <x v="31"/>
  </r>
  <r>
    <n v="7449"/>
    <s v="CA-2018-115448"/>
    <d v="2018-11-11T00:00:00"/>
    <d v="2018-11-14T00:00:00"/>
    <s v="First Class"/>
    <s v="MH-18025"/>
    <s v="Michelle Huthwaite"/>
    <s v="Consumer"/>
    <s v="United States"/>
    <s v="Knoxville"/>
    <s v="Tennessee"/>
    <n v="37918"/>
    <x v="0"/>
    <s v="FUR-FU-10004090"/>
    <x v="0"/>
    <s v="Furnishings"/>
    <s v="Executive Impressions 14&quot; Contract Wall Clock"/>
    <n v="88.92"/>
    <n v="10"/>
    <n v="0"/>
    <n v="18.670000000000002"/>
    <n v="1"/>
    <x v="23"/>
    <n v="4"/>
    <x v="23"/>
  </r>
  <r>
    <n v="7450"/>
    <s v="CA-2018-105669"/>
    <d v="2018-09-17T00:00:00"/>
    <d v="2018-09-22T00:00:00"/>
    <s v="Second Class"/>
    <s v="SJ-20125"/>
    <s v="Sanjit Jacobs"/>
    <s v="Home Office"/>
    <s v="United States"/>
    <s v="Houston"/>
    <s v="Texas"/>
    <n v="77036"/>
    <x v="2"/>
    <s v="OFF-AR-10000390"/>
    <x v="1"/>
    <s v="Art"/>
    <s v="Newell Chalk Holder"/>
    <n v="9.9120000000000008"/>
    <n v="9"/>
    <n v="0"/>
    <n v="1.19"/>
    <n v="4"/>
    <x v="15"/>
    <n v="3"/>
    <x v="15"/>
  </r>
  <r>
    <n v="7451"/>
    <s v="CA-2018-105669"/>
    <d v="2018-09-17T00:00:00"/>
    <d v="2018-09-22T00:00:00"/>
    <s v="Second Class"/>
    <s v="SJ-20125"/>
    <s v="Sanjit Jacobs"/>
    <s v="Home Office"/>
    <s v="United States"/>
    <s v="Houston"/>
    <s v="Texas"/>
    <n v="77036"/>
    <x v="2"/>
    <s v="FUR-CH-10003774"/>
    <x v="0"/>
    <s v="Chairs"/>
    <s v="Global Wood Trimmed Manager's Task Chair, Khaki"/>
    <n v="318.43"/>
    <n v="7"/>
    <n v="0.2"/>
    <n v="82.79"/>
    <n v="4"/>
    <x v="15"/>
    <n v="3"/>
    <x v="15"/>
  </r>
  <r>
    <n v="7452"/>
    <s v="CA-2018-105669"/>
    <d v="2018-09-17T00:00:00"/>
    <d v="2018-09-22T00:00:00"/>
    <s v="Second Class"/>
    <s v="SJ-20125"/>
    <s v="Sanjit Jacobs"/>
    <s v="Home Office"/>
    <s v="United States"/>
    <s v="Houston"/>
    <s v="Texas"/>
    <n v="77036"/>
    <x v="2"/>
    <s v="OFF-BI-10002412"/>
    <x v="1"/>
    <s v="Binders"/>
    <s v="Wilson Jones â€œSnapâ€ Scratch Pad Binder Tool for Ring Binders"/>
    <n v="5.8"/>
    <n v="6"/>
    <n v="0"/>
    <n v="2.0299999999999998"/>
    <n v="4"/>
    <x v="15"/>
    <n v="3"/>
    <x v="15"/>
  </r>
  <r>
    <n v="7453"/>
    <s v="CA-2018-105669"/>
    <d v="2018-09-17T00:00:00"/>
    <d v="2018-09-22T00:00:00"/>
    <s v="Second Class"/>
    <s v="SJ-20125"/>
    <s v="Sanjit Jacobs"/>
    <s v="Home Office"/>
    <s v="United States"/>
    <s v="Houston"/>
    <s v="Texas"/>
    <n v="77036"/>
    <x v="2"/>
    <s v="TEC-PH-10002415"/>
    <x v="2"/>
    <s v="Phones"/>
    <s v="Polycom VoiceStation 500 ConferenceÂ phone"/>
    <n v="1415.76"/>
    <n v="2"/>
    <n v="0"/>
    <n v="254.84"/>
    <n v="4"/>
    <x v="15"/>
    <n v="3"/>
    <x v="15"/>
  </r>
  <r>
    <n v="7454"/>
    <s v="CA-2018-134796"/>
    <d v="2018-06-25T00:00:00"/>
    <d v="2018-07-01T00:00:00"/>
    <s v="Standard Class"/>
    <s v="FM-14380"/>
    <s v="Fred McMath"/>
    <s v="Consumer"/>
    <s v="United States"/>
    <s v="Bolingbrook"/>
    <s v="Illinois"/>
    <n v="60440"/>
    <x v="2"/>
    <s v="TEC-PH-10003505"/>
    <x v="2"/>
    <s v="Phones"/>
    <s v="Geemarc AmpliPOWER60"/>
    <n v="148.47999999999999"/>
    <n v="8"/>
    <n v="0.1"/>
    <n v="34.15"/>
    <n v="1"/>
    <x v="27"/>
    <n v="2"/>
    <x v="27"/>
  </r>
  <r>
    <n v="7455"/>
    <s v="CA-2017-137743"/>
    <d v="2017-07-30T00:00:00"/>
    <d v="2017-08-04T00:00:00"/>
    <s v="Standard Class"/>
    <s v="KH-16360"/>
    <s v="Katherine Hughes"/>
    <s v="Consumer"/>
    <s v="United States"/>
    <s v="Chicago"/>
    <s v="Illinois"/>
    <n v="60623"/>
    <x v="2"/>
    <s v="OFF-LA-10003663"/>
    <x v="1"/>
    <s v="Labels"/>
    <s v="Avery 498"/>
    <n v="9.2479999999999993"/>
    <n v="1"/>
    <n v="0"/>
    <n v="2.59"/>
    <n v="2"/>
    <x v="16"/>
    <n v="3"/>
    <x v="16"/>
  </r>
  <r>
    <n v="7456"/>
    <s v="CA-2017-137743"/>
    <d v="2017-07-30T00:00:00"/>
    <d v="2017-08-04T00:00:00"/>
    <s v="Standard Class"/>
    <s v="KH-16360"/>
    <s v="Katherine Hughes"/>
    <s v="Consumer"/>
    <s v="United States"/>
    <s v="Chicago"/>
    <s v="Illinois"/>
    <n v="60623"/>
    <x v="2"/>
    <s v="OFF-ST-10001780"/>
    <x v="1"/>
    <s v="Storage"/>
    <s v="Tennsco 16-Compartment Lockers with Coat Rack"/>
    <n v="1036.624"/>
    <n v="9"/>
    <n v="0.3"/>
    <n v="-124.39"/>
    <n v="2"/>
    <x v="16"/>
    <n v="3"/>
    <x v="16"/>
  </r>
  <r>
    <n v="7457"/>
    <s v="CA-2016-137974"/>
    <d v="2016-04-16T00:00:00"/>
    <d v="2016-04-18T00:00:00"/>
    <s v="First Class"/>
    <s v="LL-16840"/>
    <s v="Lauren Leatherbury"/>
    <s v="Consumer"/>
    <s v="United States"/>
    <s v="Waynesboro"/>
    <s v="Virginia"/>
    <n v="22980"/>
    <x v="0"/>
    <s v="TEC-PH-10002033"/>
    <x v="2"/>
    <s v="Phones"/>
    <s v="Konftel 250 ConferenceÂ phoneÂ - Charcoal black"/>
    <n v="569.64"/>
    <n v="10"/>
    <n v="0"/>
    <n v="74.05"/>
    <n v="4"/>
    <x v="19"/>
    <n v="2"/>
    <x v="19"/>
  </r>
  <r>
    <n v="7458"/>
    <s v="CA-2016-137974"/>
    <d v="2016-04-16T00:00:00"/>
    <d v="2016-04-18T00:00:00"/>
    <s v="First Class"/>
    <s v="LL-16840"/>
    <s v="Lauren Leatherbury"/>
    <s v="Consumer"/>
    <s v="United States"/>
    <s v="Waynesboro"/>
    <s v="Virginia"/>
    <n v="22980"/>
    <x v="0"/>
    <s v="OFF-BI-10001036"/>
    <x v="1"/>
    <s v="Binders"/>
    <s v="Cardinal EasyOpen D-Ring Binders"/>
    <n v="9.14"/>
    <n v="3"/>
    <n v="0.1"/>
    <n v="2.92"/>
    <n v="4"/>
    <x v="19"/>
    <n v="2"/>
    <x v="19"/>
  </r>
  <r>
    <n v="7459"/>
    <s v="CA-2016-137974"/>
    <d v="2016-04-16T00:00:00"/>
    <d v="2016-04-18T00:00:00"/>
    <s v="First Class"/>
    <s v="LL-16840"/>
    <s v="Lauren Leatherbury"/>
    <s v="Consumer"/>
    <s v="United States"/>
    <s v="Waynesboro"/>
    <s v="Virginia"/>
    <n v="22980"/>
    <x v="0"/>
    <s v="FUR-FU-10001468"/>
    <x v="0"/>
    <s v="Furnishings"/>
    <s v="Tenex Antistatic Computer Chair Mats"/>
    <n v="1196.8599999999999"/>
    <n v="6"/>
    <n v="0.3"/>
    <n v="-263.31"/>
    <n v="4"/>
    <x v="19"/>
    <n v="2"/>
    <x v="19"/>
  </r>
  <r>
    <n v="7460"/>
    <s v="CA-2016-137974"/>
    <d v="2016-04-16T00:00:00"/>
    <d v="2016-04-18T00:00:00"/>
    <s v="First Class"/>
    <s v="LL-16840"/>
    <s v="Lauren Leatherbury"/>
    <s v="Consumer"/>
    <s v="United States"/>
    <s v="Waynesboro"/>
    <s v="Virginia"/>
    <n v="22980"/>
    <x v="0"/>
    <s v="FUR-BO-10001519"/>
    <x v="0"/>
    <s v="Bookcases"/>
    <s v="O'Sullivan 3-Shelf Heavy-Duty Bookcases"/>
    <n v="523.26"/>
    <n v="6"/>
    <n v="0"/>
    <n v="141.28"/>
    <n v="4"/>
    <x v="19"/>
    <n v="2"/>
    <x v="19"/>
  </r>
  <r>
    <n v="7461"/>
    <s v="US-2016-136987"/>
    <d v="2016-04-11T00:00:00"/>
    <d v="2016-04-14T00:00:00"/>
    <s v="Second Class"/>
    <s v="AR-10540"/>
    <s v="Andy Reiter"/>
    <s v="Consumer"/>
    <s v="United States"/>
    <s v="Los Angeles"/>
    <s v="California"/>
    <n v="90004"/>
    <x v="1"/>
    <s v="TEC-CO-10001943"/>
    <x v="2"/>
    <s v="Copiers"/>
    <s v="Canon PC-428 Personal Copier"/>
    <n v="639.96799999999996"/>
    <n v="6"/>
    <n v="0.2"/>
    <n v="102.39"/>
    <n v="2"/>
    <x v="19"/>
    <n v="2"/>
    <x v="19"/>
  </r>
  <r>
    <n v="7462"/>
    <s v="US-2016-136987"/>
    <d v="2016-04-11T00:00:00"/>
    <d v="2016-04-14T00:00:00"/>
    <s v="Second Class"/>
    <s v="AR-10540"/>
    <s v="Andy Reiter"/>
    <s v="Consumer"/>
    <s v="United States"/>
    <s v="Los Angeles"/>
    <s v="California"/>
    <n v="90004"/>
    <x v="1"/>
    <s v="OFF-PA-10003127"/>
    <x v="1"/>
    <s v="Paper"/>
    <s v="Easy-staple paper"/>
    <n v="52.76"/>
    <n v="2"/>
    <n v="0.1"/>
    <n v="3.69"/>
    <n v="2"/>
    <x v="19"/>
    <n v="2"/>
    <x v="19"/>
  </r>
  <r>
    <n v="7463"/>
    <s v="CA-2016-138485"/>
    <d v="2016-02-27T00:00:00"/>
    <d v="2016-03-01T00:00:00"/>
    <s v="Second Class"/>
    <s v="NP-18670"/>
    <s v="Nora Paige"/>
    <s v="Consumer"/>
    <s v="United States"/>
    <s v="Seattle"/>
    <s v="Washington"/>
    <n v="98105"/>
    <x v="1"/>
    <s v="TEC-AC-10002076"/>
    <x v="2"/>
    <s v="Accessories"/>
    <s v="Microsoft Natural Keyboard Elite"/>
    <n v="538.91999999999996"/>
    <n v="2"/>
    <n v="0.2"/>
    <n v="43.11"/>
    <n v="1"/>
    <x v="36"/>
    <n v="1"/>
    <x v="36"/>
  </r>
  <r>
    <n v="7464"/>
    <s v="CA-2017-103709"/>
    <d v="2017-09-08T00:00:00"/>
    <d v="2017-09-15T00:00:00"/>
    <s v="Standard Class"/>
    <s v="LP-17095"/>
    <s v="Liz Preis"/>
    <s v="Consumer"/>
    <s v="United States"/>
    <s v="Visalia"/>
    <s v="California"/>
    <n v="93277"/>
    <x v="1"/>
    <s v="OFF-AR-10003338"/>
    <x v="1"/>
    <s v="Art"/>
    <s v="Eberhard Faber 3 1/2&quot; Golf Pencils"/>
    <n v="14.88"/>
    <n v="3"/>
    <n v="0.1"/>
    <n v="2.08"/>
    <n v="3"/>
    <x v="21"/>
    <n v="3"/>
    <x v="21"/>
  </r>
  <r>
    <n v="7465"/>
    <s v="CA-2017-103709"/>
    <d v="2017-09-08T00:00:00"/>
    <d v="2017-09-15T00:00:00"/>
    <s v="Standard Class"/>
    <s v="LP-17095"/>
    <s v="Liz Preis"/>
    <s v="Consumer"/>
    <s v="United States"/>
    <s v="Visalia"/>
    <s v="California"/>
    <n v="93277"/>
    <x v="1"/>
    <s v="OFF-PA-10004610"/>
    <x v="1"/>
    <s v="Paper"/>
    <s v="Xerox 1900"/>
    <n v="34.24"/>
    <n v="7"/>
    <n v="0.1"/>
    <n v="9.24"/>
    <n v="3"/>
    <x v="21"/>
    <n v="3"/>
    <x v="21"/>
  </r>
  <r>
    <n v="7466"/>
    <s v="CA-2017-103709"/>
    <d v="2017-09-08T00:00:00"/>
    <d v="2017-09-15T00:00:00"/>
    <s v="Standard Class"/>
    <s v="LP-17095"/>
    <s v="Liz Preis"/>
    <s v="Consumer"/>
    <s v="United States"/>
    <s v="Visalia"/>
    <s v="California"/>
    <n v="93277"/>
    <x v="1"/>
    <s v="OFF-ST-10001272"/>
    <x v="1"/>
    <s v="Storage"/>
    <s v="Mini 13-1/2 Capacity Data Binder Rack, Pearl"/>
    <n v="261.74"/>
    <n v="6"/>
    <n v="0"/>
    <n v="68.05"/>
    <n v="3"/>
    <x v="21"/>
    <n v="3"/>
    <x v="21"/>
  </r>
  <r>
    <n v="7467"/>
    <s v="CA-2017-138282"/>
    <d v="2017-05-19T00:00:00"/>
    <d v="2017-05-23T00:00:00"/>
    <s v="Standard Class"/>
    <s v="AH-10690"/>
    <s v="Anna HÃ¤berlin"/>
    <s v="Corporate"/>
    <s v="United States"/>
    <s v="Los Angeles"/>
    <s v="California"/>
    <n v="90008"/>
    <x v="1"/>
    <s v="OFF-AP-10001366"/>
    <x v="1"/>
    <s v="Appliances"/>
    <s v="Staple holder"/>
    <n v="87.84"/>
    <n v="5"/>
    <n v="0.1"/>
    <n v="23.72"/>
    <n v="1"/>
    <x v="35"/>
    <n v="2"/>
    <x v="35"/>
  </r>
  <r>
    <n v="7468"/>
    <s v="CA-2018-148985"/>
    <d v="2018-11-11T00:00:00"/>
    <d v="2018-11-15T00:00:00"/>
    <s v="Second Class"/>
    <s v="TB-21190"/>
    <s v="Thomas Brumley"/>
    <s v="Home Office"/>
    <s v="United States"/>
    <s v="Los Angeles"/>
    <s v="California"/>
    <n v="90045"/>
    <x v="1"/>
    <s v="FUR-FU-10001424"/>
    <x v="0"/>
    <s v="Furnishings"/>
    <s v="Dax Clear Box Frame"/>
    <n v="34.92"/>
    <n v="10"/>
    <n v="0"/>
    <n v="5.59"/>
    <n v="1"/>
    <x v="23"/>
    <n v="4"/>
    <x v="23"/>
  </r>
  <r>
    <n v="7469"/>
    <s v="CA-2015-138100"/>
    <d v="2015-09-15T00:00:00"/>
    <d v="2015-09-20T00:00:00"/>
    <s v="Standard Class"/>
    <s v="AA-10315"/>
    <s v="Alex Avila"/>
    <s v="Consumer"/>
    <s v="United States"/>
    <s v="New York City"/>
    <s v="New York"/>
    <n v="10011"/>
    <x v="3"/>
    <s v="OFF-PA-10000349"/>
    <x v="1"/>
    <s v="Paper"/>
    <s v="Easy-staple paper"/>
    <n v="14.94"/>
    <n v="1"/>
    <n v="0"/>
    <n v="3.29"/>
    <n v="2"/>
    <x v="30"/>
    <n v="3"/>
    <x v="30"/>
  </r>
  <r>
    <n v="7470"/>
    <s v="CA-2015-138100"/>
    <d v="2015-09-15T00:00:00"/>
    <d v="2015-09-20T00:00:00"/>
    <s v="Standard Class"/>
    <s v="AA-10315"/>
    <s v="Alex Avila"/>
    <s v="Consumer"/>
    <s v="United States"/>
    <s v="New York City"/>
    <s v="New York"/>
    <n v="10011"/>
    <x v="3"/>
    <s v="FUR-FU-10002456"/>
    <x v="0"/>
    <s v="Furnishings"/>
    <s v="Master Caster Door Stop, Large Neon Orange"/>
    <n v="14.56"/>
    <n v="1"/>
    <n v="0"/>
    <n v="4.37"/>
    <n v="2"/>
    <x v="30"/>
    <n v="3"/>
    <x v="30"/>
  </r>
  <r>
    <n v="7471"/>
    <s v="CA-2016-100734"/>
    <d v="2016-09-15T00:00:00"/>
    <d v="2016-09-20T00:00:00"/>
    <s v="Standard Class"/>
    <s v="AC-10615"/>
    <s v="Ann Chong"/>
    <s v="Corporate"/>
    <s v="United States"/>
    <s v="Philadelphia"/>
    <s v="Pennsylvania"/>
    <n v="19143"/>
    <x v="3"/>
    <s v="OFF-BI-10002609"/>
    <x v="1"/>
    <s v="Binders"/>
    <s v="Avery Hidden Tab Dividers for Binding Systems"/>
    <n v="3.5760000000000001"/>
    <n v="10"/>
    <n v="0.1"/>
    <n v="0.68"/>
    <n v="2"/>
    <x v="11"/>
    <n v="3"/>
    <x v="11"/>
  </r>
  <r>
    <n v="7472"/>
    <s v="CA-2016-100734"/>
    <d v="2016-09-15T00:00:00"/>
    <d v="2016-09-20T00:00:00"/>
    <s v="Standard Class"/>
    <s v="AC-10615"/>
    <s v="Ann Chong"/>
    <s v="Corporate"/>
    <s v="United States"/>
    <s v="Philadelphia"/>
    <s v="Pennsylvania"/>
    <n v="19143"/>
    <x v="3"/>
    <s v="OFF-ST-10001522"/>
    <x v="1"/>
    <s v="Storage"/>
    <s v="Gould Plastics 18-Pocket Panel Bin, 34w x 5-1/4d x 20-1/2h"/>
    <n v="147.184"/>
    <n v="9"/>
    <n v="0.3"/>
    <n v="-45.63"/>
    <n v="2"/>
    <x v="11"/>
    <n v="3"/>
    <x v="11"/>
  </r>
  <r>
    <n v="7473"/>
    <s v="CA-2017-139997"/>
    <d v="2017-07-01T00:00:00"/>
    <d v="2017-07-03T00:00:00"/>
    <s v="First Class"/>
    <s v="EM-14140"/>
    <s v="Eugene Moren"/>
    <s v="Home Office"/>
    <s v="United States"/>
    <s v="Lehi"/>
    <s v="Utah"/>
    <n v="84043"/>
    <x v="1"/>
    <s v="TEC-CO-10000971"/>
    <x v="2"/>
    <s v="Copiers"/>
    <s v="Hewlett Packard 310 Color Digital Copier"/>
    <n v="1499.95"/>
    <n v="4"/>
    <n v="0.2"/>
    <n v="464.98"/>
    <n v="1"/>
    <x v="16"/>
    <n v="3"/>
    <x v="16"/>
  </r>
  <r>
    <n v="7474"/>
    <s v="CA-2017-109652"/>
    <d v="2017-04-10T00:00:00"/>
    <d v="2017-04-15T00:00:00"/>
    <s v="Standard Class"/>
    <s v="QJ-19255"/>
    <s v="Quincy Jones"/>
    <s v="Corporate"/>
    <s v="United States"/>
    <s v="Chicago"/>
    <s v="Illinois"/>
    <n v="60653"/>
    <x v="2"/>
    <s v="OFF-AR-10000034"/>
    <x v="1"/>
    <s v="Art"/>
    <s v="BIC Brite Liner Grip Highlighters, Assorted, 5/Pack"/>
    <n v="13.568"/>
    <n v="9"/>
    <n v="0"/>
    <n v="1.9"/>
    <n v="1"/>
    <x v="25"/>
    <n v="2"/>
    <x v="25"/>
  </r>
  <r>
    <n v="7475"/>
    <s v="CA-2015-167199"/>
    <d v="2015-01-06T00:00:00"/>
    <d v="2015-01-10T00:00:00"/>
    <s v="Standard Class"/>
    <s v="ME-17320"/>
    <s v="Maria Etezadi"/>
    <s v="Home Office"/>
    <s v="United States"/>
    <s v="Henderson"/>
    <s v="Kentucky"/>
    <n v="42420"/>
    <x v="0"/>
    <s v="FUR-CH-10004063"/>
    <x v="0"/>
    <s v="Chairs"/>
    <s v="Global Deluxe High-Back Manager's Chair"/>
    <n v="2573.8200000000002"/>
    <n v="2"/>
    <n v="0.2"/>
    <n v="591.98"/>
    <n v="7"/>
    <x v="46"/>
    <n v="1"/>
    <x v="46"/>
  </r>
  <r>
    <n v="7476"/>
    <s v="CA-2015-167199"/>
    <d v="2015-01-06T00:00:00"/>
    <d v="2015-01-10T00:00:00"/>
    <s v="Standard Class"/>
    <s v="ME-17320"/>
    <s v="Maria Etezadi"/>
    <s v="Home Office"/>
    <s v="United States"/>
    <s v="Henderson"/>
    <s v="Kentucky"/>
    <n v="42420"/>
    <x v="0"/>
    <s v="OFF-BI-10004632"/>
    <x v="1"/>
    <s v="Binders"/>
    <s v="Ibico Hi-Tech Manual Binding System"/>
    <n v="609.98"/>
    <n v="9"/>
    <n v="0.2"/>
    <n v="158.59"/>
    <n v="7"/>
    <x v="46"/>
    <n v="1"/>
    <x v="46"/>
  </r>
  <r>
    <n v="7477"/>
    <s v="CA-2015-167199"/>
    <d v="2015-01-06T00:00:00"/>
    <d v="2015-01-10T00:00:00"/>
    <s v="Standard Class"/>
    <s v="ME-17320"/>
    <s v="Maria Etezadi"/>
    <s v="Home Office"/>
    <s v="United States"/>
    <s v="Henderson"/>
    <s v="Kentucky"/>
    <n v="42420"/>
    <x v="0"/>
    <s v="OFF-AR-10001662"/>
    <x v="1"/>
    <s v="Art"/>
    <s v="Rogers Handheld Barrel Pencil Sharpener"/>
    <n v="5.48"/>
    <n v="2"/>
    <n v="0"/>
    <n v="0.71"/>
    <n v="7"/>
    <x v="46"/>
    <n v="1"/>
    <x v="46"/>
  </r>
  <r>
    <n v="7478"/>
    <s v="CA-2015-167199"/>
    <d v="2015-01-06T00:00:00"/>
    <d v="2015-01-10T00:00:00"/>
    <s v="Standard Class"/>
    <s v="ME-17320"/>
    <s v="Maria Etezadi"/>
    <s v="Home Office"/>
    <s v="United States"/>
    <s v="Henderson"/>
    <s v="Kentucky"/>
    <n v="42420"/>
    <x v="0"/>
    <s v="TEC-PH-10004977"/>
    <x v="2"/>
    <s v="Phones"/>
    <s v="GE 30524EE4"/>
    <n v="391.98"/>
    <n v="2"/>
    <n v="0.2"/>
    <n v="121.51"/>
    <n v="7"/>
    <x v="46"/>
    <n v="1"/>
    <x v="46"/>
  </r>
  <r>
    <n v="7479"/>
    <s v="CA-2015-167199"/>
    <d v="2015-01-06T00:00:00"/>
    <d v="2015-01-10T00:00:00"/>
    <s v="Standard Class"/>
    <s v="ME-17320"/>
    <s v="Maria Etezadi"/>
    <s v="Home Office"/>
    <s v="United States"/>
    <s v="Henderson"/>
    <s v="Kentucky"/>
    <n v="42420"/>
    <x v="0"/>
    <s v="TEC-PH-10004539"/>
    <x v="2"/>
    <s v="Phones"/>
    <s v="Wireless Extenders zBoost YX545 SOHO Signal Booster"/>
    <n v="755.96"/>
    <n v="7"/>
    <n v="0"/>
    <n v="75.599999999999994"/>
    <n v="7"/>
    <x v="46"/>
    <n v="1"/>
    <x v="46"/>
  </r>
  <r>
    <n v="7480"/>
    <s v="CA-2015-167199"/>
    <d v="2015-01-06T00:00:00"/>
    <d v="2015-01-10T00:00:00"/>
    <s v="Standard Class"/>
    <s v="ME-17320"/>
    <s v="Maria Etezadi"/>
    <s v="Home Office"/>
    <s v="United States"/>
    <s v="Henderson"/>
    <s v="Kentucky"/>
    <n v="42420"/>
    <x v="0"/>
    <s v="OFF-FA-10001883"/>
    <x v="1"/>
    <s v="Fasteners"/>
    <s v="Alliance Super-Size Bands, Assorted Sizes"/>
    <n v="31.12"/>
    <n v="10"/>
    <n v="0"/>
    <n v="9.02"/>
    <n v="7"/>
    <x v="46"/>
    <n v="1"/>
    <x v="46"/>
  </r>
  <r>
    <n v="7481"/>
    <s v="CA-2015-167199"/>
    <d v="2015-01-06T00:00:00"/>
    <d v="2015-01-10T00:00:00"/>
    <s v="Standard Class"/>
    <s v="ME-17320"/>
    <s v="Maria Etezadi"/>
    <s v="Home Office"/>
    <s v="United States"/>
    <s v="Henderson"/>
    <s v="Kentucky"/>
    <n v="42420"/>
    <x v="0"/>
    <s v="OFF-PA-10000955"/>
    <x v="1"/>
    <s v="Paper"/>
    <s v="Southworth 25% Cotton Granite Paper &amp; Envelopes"/>
    <n v="6.54"/>
    <n v="7"/>
    <n v="0.1"/>
    <n v="1.57"/>
    <n v="7"/>
    <x v="46"/>
    <n v="1"/>
    <x v="46"/>
  </r>
  <r>
    <n v="7482"/>
    <s v="CA-2017-124583"/>
    <d v="2017-09-01T00:00:00"/>
    <d v="2017-09-03T00:00:00"/>
    <s v="Second Class"/>
    <s v="LB-16795"/>
    <s v="Laurel Beltran"/>
    <s v="Home Office"/>
    <s v="United States"/>
    <s v="Huntington Beach"/>
    <s v="California"/>
    <n v="92646"/>
    <x v="1"/>
    <s v="OFF-EN-10002500"/>
    <x v="1"/>
    <s v="Envelopes"/>
    <s v="Globe Weis Peel &amp; Seel First Class Envelopes"/>
    <n v="12.78"/>
    <n v="4"/>
    <n v="0"/>
    <n v="4.3499999999999996"/>
    <n v="1"/>
    <x v="21"/>
    <n v="3"/>
    <x v="21"/>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n v="18.463999999999999"/>
    <n v="5"/>
    <n v="0.1"/>
    <n v="4.62"/>
    <n v="1"/>
    <x v="30"/>
    <n v="3"/>
    <x v="30"/>
  </r>
  <r>
    <n v="7484"/>
    <s v="CA-2015-129938"/>
    <d v="2015-12-15T00:00:00"/>
    <d v="2015-12-17T00:00:00"/>
    <s v="Second Class"/>
    <s v="EB-13705"/>
    <s v="Ed Braxton"/>
    <s v="Corporate"/>
    <s v="United States"/>
    <s v="Philadelphia"/>
    <s v="Pennsylvania"/>
    <n v="19140"/>
    <x v="3"/>
    <s v="FUR-CH-10003774"/>
    <x v="0"/>
    <s v="Chairs"/>
    <s v="Global Wood Trimmed Manager's Task Chair, Khaki"/>
    <n v="445.80200000000002"/>
    <n v="3"/>
    <n v="0.1"/>
    <n v="40.119999999999997"/>
    <n v="1"/>
    <x v="20"/>
    <n v="4"/>
    <x v="20"/>
  </r>
  <r>
    <n v="7485"/>
    <s v="CA-2018-135111"/>
    <d v="2018-12-28T00:00:00"/>
    <d v="2019-01-02T00:00:00"/>
    <s v="Standard Class"/>
    <s v="CS-12400"/>
    <s v="Christopher Schild"/>
    <s v="Home Office"/>
    <s v="United States"/>
    <s v="Fargo"/>
    <s v="North Dakota"/>
    <n v="58103"/>
    <x v="2"/>
    <s v="OFF-AR-10004707"/>
    <x v="1"/>
    <s v="Art"/>
    <s v="Staples in misc. colors"/>
    <n v="2.48"/>
    <n v="2"/>
    <n v="0"/>
    <n v="0.45"/>
    <n v="2"/>
    <x v="22"/>
    <n v="4"/>
    <x v="22"/>
  </r>
  <r>
    <n v="7486"/>
    <s v="CA-2018-135111"/>
    <d v="2018-12-28T00:00:00"/>
    <d v="2019-01-02T00:00:00"/>
    <s v="Standard Class"/>
    <s v="CS-12400"/>
    <s v="Christopher Schild"/>
    <s v="Home Office"/>
    <s v="United States"/>
    <s v="Fargo"/>
    <s v="North Dakota"/>
    <n v="58103"/>
    <x v="2"/>
    <s v="OFF-BI-10004040"/>
    <x v="1"/>
    <s v="Binders"/>
    <s v="Wilson Jones Impact Binders"/>
    <n v="25.9"/>
    <n v="8"/>
    <n v="0"/>
    <n v="8.2899999999999991"/>
    <n v="2"/>
    <x v="22"/>
    <n v="4"/>
    <x v="22"/>
  </r>
  <r>
    <n v="7487"/>
    <s v="US-2016-134558"/>
    <d v="2016-12-19T00:00:00"/>
    <d v="2016-12-24T00:00:00"/>
    <s v="Second Class"/>
    <s v="PM-19135"/>
    <s v="Peter McVee"/>
    <s v="Home Office"/>
    <s v="United States"/>
    <s v="Dover"/>
    <s v="New Hampshire"/>
    <n v="3820"/>
    <x v="3"/>
    <s v="OFF-PA-10001184"/>
    <x v="1"/>
    <s v="Paper"/>
    <s v="Xerox 1903"/>
    <n v="29.9"/>
    <n v="10"/>
    <n v="0.3"/>
    <n v="-7.48"/>
    <n v="3"/>
    <x v="14"/>
    <n v="4"/>
    <x v="14"/>
  </r>
  <r>
    <n v="7488"/>
    <s v="US-2016-134558"/>
    <d v="2016-12-19T00:00:00"/>
    <d v="2016-12-24T00:00:00"/>
    <s v="Second Class"/>
    <s v="PM-19135"/>
    <s v="Peter McVee"/>
    <s v="Home Office"/>
    <s v="United States"/>
    <s v="Dover"/>
    <s v="New Hampshire"/>
    <n v="3820"/>
    <x v="3"/>
    <s v="TEC-AC-10004145"/>
    <x v="2"/>
    <s v="Accessories"/>
    <s v="Logitech diNovo Edge Keyboard"/>
    <n v="2249.91"/>
    <n v="10"/>
    <n v="0"/>
    <n v="742.47"/>
    <n v="3"/>
    <x v="14"/>
    <n v="4"/>
    <x v="14"/>
  </r>
  <r>
    <n v="7489"/>
    <s v="US-2016-134558"/>
    <d v="2016-12-19T00:00:00"/>
    <d v="2016-12-24T00:00:00"/>
    <s v="Second Class"/>
    <s v="PM-19135"/>
    <s v="Peter McVee"/>
    <s v="Home Office"/>
    <s v="United States"/>
    <s v="Dover"/>
    <s v="New Hampshire"/>
    <n v="3820"/>
    <x v="3"/>
    <s v="FUR-TA-10003473"/>
    <x v="0"/>
    <s v="Tables"/>
    <s v="Bretford Rectangular Conference Table Tops"/>
    <n v="1053.164"/>
    <n v="6"/>
    <n v="0"/>
    <n v="147.44"/>
    <n v="3"/>
    <x v="14"/>
    <n v="4"/>
    <x v="14"/>
  </r>
  <r>
    <n v="7490"/>
    <s v="CA-2018-157196"/>
    <d v="2018-11-05T00:00:00"/>
    <d v="2018-11-09T00:00:00"/>
    <s v="Standard Class"/>
    <s v="AA-10645"/>
    <s v="Anna Andreadi"/>
    <s v="Consumer"/>
    <s v="United States"/>
    <s v="San Diego"/>
    <s v="California"/>
    <n v="92105"/>
    <x v="1"/>
    <s v="OFF-PA-10003172"/>
    <x v="1"/>
    <s v="Paper"/>
    <s v="Xerox 1996"/>
    <n v="12.96"/>
    <n v="7"/>
    <n v="0.1"/>
    <n v="4.41"/>
    <n v="1"/>
    <x v="23"/>
    <n v="4"/>
    <x v="23"/>
  </r>
  <r>
    <n v="7491"/>
    <s v="CA-2016-108672"/>
    <d v="2016-09-10T00:00:00"/>
    <d v="2016-09-16T00:00:00"/>
    <s v="Standard Class"/>
    <s v="FA-14230"/>
    <s v="Frank Atkinson"/>
    <s v="Corporate"/>
    <s v="United States"/>
    <s v="Los Angeles"/>
    <s v="California"/>
    <n v="90032"/>
    <x v="1"/>
    <s v="FUR-FU-10003799"/>
    <x v="0"/>
    <s v="Furnishings"/>
    <s v="Seth Thomas 13 1/2&quot; Wall Clock"/>
    <n v="106.68"/>
    <n v="1"/>
    <n v="0.2"/>
    <n v="14.94"/>
    <n v="1"/>
    <x v="11"/>
    <n v="3"/>
    <x v="11"/>
  </r>
  <r>
    <n v="7492"/>
    <s v="US-2018-118598"/>
    <d v="2018-11-16T00:00:00"/>
    <d v="2018-11-16T00:00:00"/>
    <s v="Same Day"/>
    <s v="CM-12190"/>
    <s v="Charlotte Melton"/>
    <s v="Consumer"/>
    <s v="United States"/>
    <s v="Utica"/>
    <s v="New York"/>
    <n v="13501"/>
    <x v="3"/>
    <s v="TEC-PH-10002583"/>
    <x v="2"/>
    <s v="Phones"/>
    <s v="iOttie HLCRIO102 Car Mount"/>
    <n v="119.94"/>
    <n v="7"/>
    <n v="0"/>
    <n v="37.18"/>
    <n v="1"/>
    <x v="23"/>
    <n v="4"/>
    <x v="23"/>
  </r>
  <r>
    <n v="7493"/>
    <s v="US-2018-160836"/>
    <d v="2018-09-11T00:00:00"/>
    <d v="2018-09-16T00:00:00"/>
    <s v="Standard Class"/>
    <s v="CC-12475"/>
    <s v="Cindy Chapman"/>
    <s v="Consumer"/>
    <s v="United States"/>
    <s v="Houston"/>
    <s v="Texas"/>
    <n v="77070"/>
    <x v="2"/>
    <s v="OFF-PA-10004239"/>
    <x v="1"/>
    <s v="Paper"/>
    <s v="Xerox 1953"/>
    <n v="10.272"/>
    <n v="6"/>
    <n v="0.3"/>
    <n v="-3.18"/>
    <n v="3"/>
    <x v="15"/>
    <n v="3"/>
    <x v="15"/>
  </r>
  <r>
    <n v="7494"/>
    <s v="US-2018-160836"/>
    <d v="2018-09-11T00:00:00"/>
    <d v="2018-09-16T00:00:00"/>
    <s v="Standard Class"/>
    <s v="CC-12475"/>
    <s v="Cindy Chapman"/>
    <s v="Consumer"/>
    <s v="United States"/>
    <s v="Houston"/>
    <s v="Texas"/>
    <n v="77070"/>
    <x v="2"/>
    <s v="FUR-TA-10002855"/>
    <x v="0"/>
    <s v="Tables"/>
    <s v="Bevis Round Conference Table Top &amp; Single Column Base"/>
    <n v="512.19000000000005"/>
    <n v="3"/>
    <n v="0.2"/>
    <n v="97.32"/>
    <n v="3"/>
    <x v="15"/>
    <n v="3"/>
    <x v="15"/>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n v="1.556"/>
    <n v="1"/>
    <n v="0.1"/>
    <n v="0.34"/>
    <n v="3"/>
    <x v="15"/>
    <n v="3"/>
    <x v="15"/>
  </r>
  <r>
    <n v="7496"/>
    <s v="CA-2018-121048"/>
    <d v="2018-07-14T00:00:00"/>
    <d v="2018-07-18T00:00:00"/>
    <s v="Standard Class"/>
    <s v="TC-21295"/>
    <s v="Toby Carlisle"/>
    <s v="Consumer"/>
    <s v="United States"/>
    <s v="Westminster"/>
    <s v="California"/>
    <n v="92683"/>
    <x v="1"/>
    <s v="OFF-BI-10004022"/>
    <x v="1"/>
    <s v="Binders"/>
    <s v="Acco Suede Grain Vinyl Round Ring Binder"/>
    <n v="4.4480000000000004"/>
    <n v="3"/>
    <n v="0.1"/>
    <n v="1.02"/>
    <n v="7"/>
    <x v="10"/>
    <n v="3"/>
    <x v="10"/>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n v="276.69"/>
    <n v="5"/>
    <n v="0.1"/>
    <n v="69.17"/>
    <n v="7"/>
    <x v="10"/>
    <n v="3"/>
    <x v="10"/>
  </r>
  <r>
    <n v="7498"/>
    <s v="CA-2018-121048"/>
    <d v="2018-07-14T00:00:00"/>
    <d v="2018-07-18T00:00:00"/>
    <s v="Standard Class"/>
    <s v="TC-21295"/>
    <s v="Toby Carlisle"/>
    <s v="Consumer"/>
    <s v="United States"/>
    <s v="Westminster"/>
    <s v="California"/>
    <n v="92683"/>
    <x v="1"/>
    <s v="OFF-FA-10000490"/>
    <x v="1"/>
    <s v="Fasteners"/>
    <s v="OIC Binder Clips, Mini, 1/4&quot; Capacity, Black"/>
    <n v="4.96"/>
    <n v="7"/>
    <n v="0"/>
    <n v="0.79"/>
    <n v="7"/>
    <x v="10"/>
    <n v="3"/>
    <x v="10"/>
  </r>
  <r>
    <n v="7499"/>
    <s v="CA-2018-121048"/>
    <d v="2018-07-14T00:00:00"/>
    <d v="2018-07-18T00:00:00"/>
    <s v="Standard Class"/>
    <s v="TC-21295"/>
    <s v="Toby Carlisle"/>
    <s v="Consumer"/>
    <s v="United States"/>
    <s v="Westminster"/>
    <s v="California"/>
    <n v="92683"/>
    <x v="1"/>
    <s v="OFF-AR-10004042"/>
    <x v="1"/>
    <s v="Art"/>
    <s v="BOSTON Model 1800 Electric Pencil Sharpeners, Putty/Woodgrain"/>
    <n v="71.92"/>
    <n v="3"/>
    <n v="0.1"/>
    <n v="16.54"/>
    <n v="7"/>
    <x v="10"/>
    <n v="3"/>
    <x v="10"/>
  </r>
  <r>
    <n v="7500"/>
    <s v="CA-2018-121048"/>
    <d v="2018-07-14T00:00:00"/>
    <d v="2018-07-18T00:00:00"/>
    <s v="Standard Class"/>
    <s v="TC-21295"/>
    <s v="Toby Carlisle"/>
    <s v="Consumer"/>
    <s v="United States"/>
    <s v="Westminster"/>
    <s v="California"/>
    <n v="92683"/>
    <x v="1"/>
    <s v="FUR-FU-10002960"/>
    <x v="0"/>
    <s v="Furnishings"/>
    <s v="Eldon 200 Class Desk Accessories, Burgundy"/>
    <n v="18.84"/>
    <n v="1"/>
    <n v="0.1"/>
    <n v="1.1299999999999999"/>
    <n v="7"/>
    <x v="10"/>
    <n v="3"/>
    <x v="10"/>
  </r>
  <r>
    <n v="7501"/>
    <s v="CA-2018-121048"/>
    <d v="2018-07-14T00:00:00"/>
    <d v="2018-07-18T00:00:00"/>
    <s v="Standard Class"/>
    <s v="TC-21295"/>
    <s v="Toby Carlisle"/>
    <s v="Consumer"/>
    <s v="United States"/>
    <s v="Westminster"/>
    <s v="California"/>
    <n v="92683"/>
    <x v="1"/>
    <s v="TEC-AC-10000991"/>
    <x v="2"/>
    <s v="Accessories"/>
    <s v="Sony Micro Vault Click 8 GB USB 2.0 Flash Drive"/>
    <n v="140.97"/>
    <n v="6"/>
    <n v="0.3"/>
    <n v="-32.42"/>
    <n v="7"/>
    <x v="10"/>
    <n v="3"/>
    <x v="10"/>
  </r>
  <r>
    <n v="7502"/>
    <s v="CA-2018-121048"/>
    <d v="2018-07-14T00:00:00"/>
    <d v="2018-07-18T00:00:00"/>
    <s v="Standard Class"/>
    <s v="TC-21295"/>
    <s v="Toby Carlisle"/>
    <s v="Consumer"/>
    <s v="United States"/>
    <s v="Westminster"/>
    <s v="California"/>
    <n v="92683"/>
    <x v="1"/>
    <s v="TEC-PH-10004977"/>
    <x v="2"/>
    <s v="Phones"/>
    <s v="GE 30524EE4"/>
    <n v="470.37599999999998"/>
    <n v="7"/>
    <n v="0.1"/>
    <n v="164.63"/>
    <n v="7"/>
    <x v="10"/>
    <n v="3"/>
    <x v="10"/>
  </r>
  <r>
    <n v="7503"/>
    <s v="US-2018-120147"/>
    <d v="2018-03-30T00:00:00"/>
    <d v="2018-03-30T00:00:00"/>
    <s v="Same Day"/>
    <s v="TB-21400"/>
    <s v="Tom Boeckenhauer"/>
    <s v="Consumer"/>
    <s v="United States"/>
    <s v="Los Angeles"/>
    <s v="California"/>
    <n v="90036"/>
    <x v="1"/>
    <s v="OFF-AR-10000817"/>
    <x v="1"/>
    <s v="Art"/>
    <s v="Manco Dry-Lighter Erasable Highlighter"/>
    <n v="6.08"/>
    <n v="6"/>
    <n v="0"/>
    <n v="0.97"/>
    <n v="2"/>
    <x v="42"/>
    <n v="1"/>
    <x v="42"/>
  </r>
  <r>
    <n v="7504"/>
    <s v="US-2018-120147"/>
    <d v="2018-03-30T00:00:00"/>
    <d v="2018-03-30T00:00:00"/>
    <s v="Same Day"/>
    <s v="TB-21400"/>
    <s v="Tom Boeckenhauer"/>
    <s v="Consumer"/>
    <s v="United States"/>
    <s v="Los Angeles"/>
    <s v="California"/>
    <n v="90036"/>
    <x v="1"/>
    <s v="TEC-PH-10002447"/>
    <x v="2"/>
    <s v="Phones"/>
    <s v="AT&amp;T CL83451 4-Handset Telephone"/>
    <n v="164.792"/>
    <n v="2"/>
    <n v="0.1"/>
    <n v="14.83"/>
    <n v="2"/>
    <x v="42"/>
    <n v="1"/>
    <x v="42"/>
  </r>
  <r>
    <n v="7505"/>
    <s v="CA-2017-158043"/>
    <d v="2017-01-31T00:00:00"/>
    <d v="2017-02-04T00:00:00"/>
    <s v="Second Class"/>
    <s v="JK-15325"/>
    <s v="Jason Klamczynski"/>
    <s v="Corporate"/>
    <s v="United States"/>
    <s v="Atlantic City"/>
    <s v="New Jersey"/>
    <n v="8401"/>
    <x v="3"/>
    <s v="OFF-EN-10003134"/>
    <x v="1"/>
    <s v="Envelopes"/>
    <s v="Staple envelope"/>
    <n v="23.36"/>
    <n v="8"/>
    <n v="0.3"/>
    <n v="-3.97"/>
    <n v="1"/>
    <x v="12"/>
    <n v="1"/>
    <x v="12"/>
  </r>
  <r>
    <n v="7506"/>
    <s v="US-2018-106579"/>
    <d v="2018-06-08T00:00:00"/>
    <d v="2018-06-13T00:00:00"/>
    <s v="Standard Class"/>
    <s v="BW-11200"/>
    <s v="Ben Wallace"/>
    <s v="Consumer"/>
    <s v="United States"/>
    <s v="Skokie"/>
    <s v="Illinois"/>
    <n v="60076"/>
    <x v="2"/>
    <s v="OFF-BI-10000309"/>
    <x v="1"/>
    <s v="Binders"/>
    <s v="GBC Twin Loop Wire Binding Elements, 9/16&quot; Spine, Black"/>
    <n v="12.176"/>
    <n v="1"/>
    <n v="0.2"/>
    <n v="3.29"/>
    <n v="1"/>
    <x v="27"/>
    <n v="2"/>
    <x v="27"/>
  </r>
  <r>
    <n v="7507"/>
    <s v="CA-2015-115889"/>
    <d v="2015-11-02T00:00:00"/>
    <d v="2015-11-06T00:00:00"/>
    <s v="Standard Class"/>
    <s v="SH-20395"/>
    <s v="Shahid Hopkins"/>
    <s v="Consumer"/>
    <s v="United States"/>
    <s v="San Francisco"/>
    <s v="California"/>
    <n v="94122"/>
    <x v="1"/>
    <s v="TEC-PH-10001615"/>
    <x v="2"/>
    <s v="Phones"/>
    <s v="AT&amp;T CL82213"/>
    <n v="46.384"/>
    <n v="5"/>
    <n v="0"/>
    <n v="8.35"/>
    <n v="2"/>
    <x v="7"/>
    <n v="4"/>
    <x v="7"/>
  </r>
  <r>
    <n v="7508"/>
    <s v="CA-2015-115889"/>
    <d v="2015-11-02T00:00:00"/>
    <d v="2015-11-06T00:00:00"/>
    <s v="Standard Class"/>
    <s v="SH-20395"/>
    <s v="Shahid Hopkins"/>
    <s v="Consumer"/>
    <s v="United States"/>
    <s v="San Francisco"/>
    <s v="California"/>
    <n v="94122"/>
    <x v="1"/>
    <s v="OFF-ST-10003208"/>
    <x v="1"/>
    <s v="Storage"/>
    <s v="Adjustable Depth Letter/Legal Cart"/>
    <n v="362.92"/>
    <n v="7"/>
    <n v="0"/>
    <n v="87.1"/>
    <n v="2"/>
    <x v="7"/>
    <n v="4"/>
    <x v="7"/>
  </r>
  <r>
    <n v="7509"/>
    <s v="US-2018-161935"/>
    <d v="2018-07-14T00:00:00"/>
    <d v="2018-07-18T00:00:00"/>
    <s v="Standard Class"/>
    <s v="JL-15835"/>
    <s v="John Lee"/>
    <s v="Consumer"/>
    <s v="United States"/>
    <s v="Columbus"/>
    <s v="Ohio"/>
    <n v="43229"/>
    <x v="3"/>
    <s v="OFF-PA-10000605"/>
    <x v="1"/>
    <s v="Paper"/>
    <s v="Xerox 1950"/>
    <n v="9.2479999999999993"/>
    <n v="8"/>
    <n v="0"/>
    <n v="0.74"/>
    <n v="6"/>
    <x v="10"/>
    <n v="3"/>
    <x v="10"/>
  </r>
  <r>
    <n v="7510"/>
    <s v="US-2018-161935"/>
    <d v="2018-07-14T00:00:00"/>
    <d v="2018-07-18T00:00:00"/>
    <s v="Standard Class"/>
    <s v="JL-15835"/>
    <s v="John Lee"/>
    <s v="Consumer"/>
    <s v="United States"/>
    <s v="Columbus"/>
    <s v="Ohio"/>
    <n v="43229"/>
    <x v="3"/>
    <s v="TEC-PH-10000560"/>
    <x v="2"/>
    <s v="Phones"/>
    <s v="Samsung Galaxy S III - 16GB - pebble blue (T-Mobile)"/>
    <n v="1889.9459999999999"/>
    <n v="4"/>
    <n v="0"/>
    <n v="207.89"/>
    <n v="6"/>
    <x v="10"/>
    <n v="3"/>
    <x v="10"/>
  </r>
  <r>
    <n v="7511"/>
    <s v="US-2018-161935"/>
    <d v="2018-07-14T00:00:00"/>
    <d v="2018-07-18T00:00:00"/>
    <s v="Standard Class"/>
    <s v="JL-15835"/>
    <s v="John Lee"/>
    <s v="Consumer"/>
    <s v="United States"/>
    <s v="Columbus"/>
    <s v="Ohio"/>
    <n v="43229"/>
    <x v="3"/>
    <s v="OFF-ST-10003455"/>
    <x v="1"/>
    <s v="Storage"/>
    <s v="Tenex File Box, Personal Filing Tote with Lid, Black"/>
    <n v="62.04"/>
    <n v="5"/>
    <n v="0.1"/>
    <n v="11.79"/>
    <n v="6"/>
    <x v="10"/>
    <n v="3"/>
    <x v="10"/>
  </r>
  <r>
    <n v="7512"/>
    <s v="US-2018-161935"/>
    <d v="2018-07-14T00:00:00"/>
    <d v="2018-07-18T00:00:00"/>
    <s v="Standard Class"/>
    <s v="JL-15835"/>
    <s v="John Lee"/>
    <s v="Consumer"/>
    <s v="United States"/>
    <s v="Columbus"/>
    <s v="Ohio"/>
    <n v="43229"/>
    <x v="3"/>
    <s v="FUR-FU-10002937"/>
    <x v="0"/>
    <s v="Furnishings"/>
    <s v="GE 48&quot; Fluorescent Tube, Cool White Energy Saver, 34 Watts, 30/Box"/>
    <n v="396.92"/>
    <n v="4"/>
    <n v="0.3"/>
    <n v="-23.82"/>
    <n v="6"/>
    <x v="10"/>
    <n v="3"/>
    <x v="10"/>
  </r>
  <r>
    <n v="7513"/>
    <s v="US-2018-161935"/>
    <d v="2018-07-14T00:00:00"/>
    <d v="2018-07-18T00:00:00"/>
    <s v="Standard Class"/>
    <s v="JL-15835"/>
    <s v="John Lee"/>
    <s v="Consumer"/>
    <s v="United States"/>
    <s v="Columbus"/>
    <s v="Ohio"/>
    <n v="43229"/>
    <x v="3"/>
    <s v="OFF-ST-10001837"/>
    <x v="1"/>
    <s v="Storage"/>
    <s v="SAFCO Mobile Desk Side File, Wire Frame"/>
    <n v="239.45599999999999"/>
    <n v="4"/>
    <n v="0.3"/>
    <n v="-81.42"/>
    <n v="6"/>
    <x v="10"/>
    <n v="3"/>
    <x v="10"/>
  </r>
  <r>
    <n v="7514"/>
    <s v="US-2018-161935"/>
    <d v="2018-07-14T00:00:00"/>
    <d v="2018-07-18T00:00:00"/>
    <s v="Standard Class"/>
    <s v="JL-15835"/>
    <s v="John Lee"/>
    <s v="Consumer"/>
    <s v="United States"/>
    <s v="Columbus"/>
    <s v="Ohio"/>
    <n v="43229"/>
    <x v="3"/>
    <s v="OFF-AR-10004757"/>
    <x v="1"/>
    <s v="Art"/>
    <s v="Crayola Colored Pencils"/>
    <n v="13.12"/>
    <n v="3"/>
    <n v="0.3"/>
    <n v="-1.84"/>
    <n v="6"/>
    <x v="10"/>
    <n v="3"/>
    <x v="10"/>
  </r>
  <r>
    <n v="7515"/>
    <s v="US-2018-167920"/>
    <d v="2018-12-09T00:00:00"/>
    <d v="2018-12-12T00:00:00"/>
    <s v="Second Class"/>
    <s v="JL-15835"/>
    <s v="John Lee"/>
    <s v="Consumer"/>
    <s v="United States"/>
    <s v="Richmond"/>
    <s v="Kentucky"/>
    <n v="40475"/>
    <x v="0"/>
    <s v="OFF-BI-10004236"/>
    <x v="1"/>
    <s v="Binders"/>
    <s v="XtraLife ClearVue Slant-D Ring Binder, White, 3&quot;"/>
    <n v="29.36"/>
    <n v="4"/>
    <n v="0"/>
    <n v="4.99"/>
    <n v="7"/>
    <x v="22"/>
    <n v="4"/>
    <x v="22"/>
  </r>
  <r>
    <n v="7516"/>
    <s v="US-2018-167920"/>
    <d v="2018-12-09T00:00:00"/>
    <d v="2018-12-12T00:00:00"/>
    <s v="Second Class"/>
    <s v="JL-15835"/>
    <s v="John Lee"/>
    <s v="Consumer"/>
    <s v="United States"/>
    <s v="Richmond"/>
    <s v="Kentucky"/>
    <n v="40475"/>
    <x v="0"/>
    <s v="OFF-AP-10000159"/>
    <x v="1"/>
    <s v="Appliances"/>
    <s v="Belkin F9M820V08 8 Outlet Surge"/>
    <n v="214.9"/>
    <n v="8"/>
    <n v="0.3"/>
    <n v="-62.32"/>
    <n v="7"/>
    <x v="22"/>
    <n v="4"/>
    <x v="22"/>
  </r>
  <r>
    <n v="7517"/>
    <s v="US-2018-167920"/>
    <d v="2018-12-09T00:00:00"/>
    <d v="2018-12-12T00:00:00"/>
    <s v="Second Class"/>
    <s v="JL-15835"/>
    <s v="John Lee"/>
    <s v="Consumer"/>
    <s v="United States"/>
    <s v="Richmond"/>
    <s v="Kentucky"/>
    <n v="40475"/>
    <x v="0"/>
    <s v="OFF-BI-10003274"/>
    <x v="1"/>
    <s v="Binders"/>
    <s v="Avery Durable Slant Ring Binders, No Labels"/>
    <n v="15.92"/>
    <n v="9"/>
    <n v="0.1"/>
    <n v="0.96"/>
    <n v="7"/>
    <x v="22"/>
    <n v="4"/>
    <x v="22"/>
  </r>
  <r>
    <n v="7518"/>
    <s v="US-2018-167920"/>
    <d v="2018-12-09T00:00:00"/>
    <d v="2018-12-12T00:00:00"/>
    <s v="Second Class"/>
    <s v="JL-15835"/>
    <s v="John Lee"/>
    <s v="Consumer"/>
    <s v="United States"/>
    <s v="Richmond"/>
    <s v="Kentucky"/>
    <n v="40475"/>
    <x v="0"/>
    <s v="TEC-AC-10001013"/>
    <x v="2"/>
    <s v="Accessories"/>
    <s v="Logitech ClearChat Comfort/USB Headset H390"/>
    <n v="146.44999999999999"/>
    <n v="3"/>
    <n v="0"/>
    <n v="10.25"/>
    <n v="7"/>
    <x v="22"/>
    <n v="4"/>
    <x v="22"/>
  </r>
  <r>
    <n v="7519"/>
    <s v="US-2018-167920"/>
    <d v="2018-12-09T00:00:00"/>
    <d v="2018-12-12T00:00:00"/>
    <s v="Second Class"/>
    <s v="JL-15835"/>
    <s v="John Lee"/>
    <s v="Consumer"/>
    <s v="United States"/>
    <s v="Richmond"/>
    <s v="Kentucky"/>
    <n v="40475"/>
    <x v="0"/>
    <s v="OFF-ST-10004963"/>
    <x v="1"/>
    <s v="Storage"/>
    <s v="Eldon Gobal File Keepers"/>
    <n v="15.14"/>
    <n v="4"/>
    <n v="0.1"/>
    <n v="4.09"/>
    <n v="7"/>
    <x v="22"/>
    <n v="4"/>
    <x v="22"/>
  </r>
  <r>
    <n v="7520"/>
    <s v="US-2018-167920"/>
    <d v="2018-12-09T00:00:00"/>
    <d v="2018-12-12T00:00:00"/>
    <s v="Second Class"/>
    <s v="JL-15835"/>
    <s v="John Lee"/>
    <s v="Consumer"/>
    <s v="United States"/>
    <s v="Richmond"/>
    <s v="Kentucky"/>
    <n v="40475"/>
    <x v="0"/>
    <s v="OFF-LA-10004409"/>
    <x v="1"/>
    <s v="Labels"/>
    <s v="Avery 492"/>
    <n v="5.76"/>
    <n v="6"/>
    <n v="0.2"/>
    <n v="0.4"/>
    <n v="7"/>
    <x v="22"/>
    <n v="4"/>
    <x v="22"/>
  </r>
  <r>
    <n v="7521"/>
    <s v="US-2018-167920"/>
    <d v="2018-12-09T00:00:00"/>
    <d v="2018-12-12T00:00:00"/>
    <s v="Second Class"/>
    <s v="JL-15835"/>
    <s v="John Lee"/>
    <s v="Consumer"/>
    <s v="United States"/>
    <s v="Richmond"/>
    <s v="Kentucky"/>
    <n v="40475"/>
    <x v="0"/>
    <s v="TEC-CO-10001046"/>
    <x v="2"/>
    <s v="Copiers"/>
    <s v="Canon Imageclass D680 Copier / Fax"/>
    <n v="1399.98"/>
    <n v="6"/>
    <n v="0.2"/>
    <n v="489.99"/>
    <n v="7"/>
    <x v="22"/>
    <n v="4"/>
    <x v="22"/>
  </r>
  <r>
    <n v="7522"/>
    <s v="CA-2017-162383"/>
    <d v="2017-09-05T00:00:00"/>
    <d v="2017-09-11T00:00:00"/>
    <s v="Standard Class"/>
    <s v="MD-17350"/>
    <s v="Maribeth Dona"/>
    <s v="Consumer"/>
    <s v="United States"/>
    <s v="Lancaster"/>
    <s v="Ohio"/>
    <n v="43130"/>
    <x v="3"/>
    <s v="OFF-BI-10002824"/>
    <x v="1"/>
    <s v="Binders"/>
    <s v="Recycled Easel Ring Binders"/>
    <n v="8.952"/>
    <n v="5"/>
    <n v="0.1"/>
    <n v="1.34"/>
    <n v="3"/>
    <x v="21"/>
    <n v="3"/>
    <x v="21"/>
  </r>
  <r>
    <n v="7523"/>
    <s v="CA-2017-162383"/>
    <d v="2017-09-05T00:00:00"/>
    <d v="2017-09-11T00:00:00"/>
    <s v="Standard Class"/>
    <s v="MD-17350"/>
    <s v="Maribeth Dona"/>
    <s v="Consumer"/>
    <s v="United States"/>
    <s v="Lancaster"/>
    <s v="Ohio"/>
    <n v="43130"/>
    <x v="3"/>
    <s v="OFF-BI-10001757"/>
    <x v="1"/>
    <s v="Binders"/>
    <s v="Pressboard Hanging Data Binders for Unburst Sheets"/>
    <n v="8.8559999999999999"/>
    <n v="9"/>
    <n v="0"/>
    <n v="0.53"/>
    <n v="3"/>
    <x v="21"/>
    <n v="3"/>
    <x v="21"/>
  </r>
  <r>
    <n v="7524"/>
    <s v="CA-2017-162383"/>
    <d v="2017-09-05T00:00:00"/>
    <d v="2017-09-11T00:00:00"/>
    <s v="Standard Class"/>
    <s v="MD-17350"/>
    <s v="Maribeth Dona"/>
    <s v="Consumer"/>
    <s v="United States"/>
    <s v="Lancaster"/>
    <s v="Ohio"/>
    <n v="43130"/>
    <x v="3"/>
    <s v="FUR-CH-10004477"/>
    <x v="0"/>
    <s v="Chairs"/>
    <s v="Global Push Button Manager's Chair, Indigo"/>
    <n v="85.245999999999995"/>
    <n v="2"/>
    <n v="0"/>
    <n v="27.28"/>
    <n v="3"/>
    <x v="21"/>
    <n v="3"/>
    <x v="21"/>
  </r>
  <r>
    <n v="7525"/>
    <s v="CA-2015-125731"/>
    <d v="2015-09-10T00:00:00"/>
    <d v="2015-09-16T00:00:00"/>
    <s v="Standard Class"/>
    <s v="CL-12565"/>
    <s v="Clay Ludtke"/>
    <s v="Consumer"/>
    <s v="United States"/>
    <s v="Gresham"/>
    <s v="Oregon"/>
    <n v="97030"/>
    <x v="1"/>
    <s v="OFF-EN-10003072"/>
    <x v="1"/>
    <s v="Envelopes"/>
    <s v="Peel &amp; Seel Envelopes"/>
    <n v="21.728000000000002"/>
    <n v="3"/>
    <n v="0.1"/>
    <n v="3.26"/>
    <n v="2"/>
    <x v="30"/>
    <n v="3"/>
    <x v="30"/>
  </r>
  <r>
    <n v="7526"/>
    <s v="CA-2015-125731"/>
    <d v="2015-09-10T00:00:00"/>
    <d v="2015-09-16T00:00:00"/>
    <s v="Standard Class"/>
    <s v="CL-12565"/>
    <s v="Clay Ludtke"/>
    <s v="Consumer"/>
    <s v="United States"/>
    <s v="Gresham"/>
    <s v="Oregon"/>
    <n v="97030"/>
    <x v="1"/>
    <s v="FUR-CH-10003973"/>
    <x v="0"/>
    <s v="Chairs"/>
    <s v="GuestStacker Chair with Chrome Finish Legs"/>
    <n v="1487.04"/>
    <n v="10"/>
    <n v="0.2"/>
    <n v="520.46"/>
    <n v="2"/>
    <x v="30"/>
    <n v="3"/>
    <x v="30"/>
  </r>
  <r>
    <n v="7527"/>
    <s v="US-2018-106145"/>
    <d v="2018-09-26T00:00:00"/>
    <d v="2018-09-26T00:00:00"/>
    <s v="Same Day"/>
    <s v="RA-19885"/>
    <s v="Ruben Ausman"/>
    <s v="Corporate"/>
    <s v="United States"/>
    <s v="San Francisco"/>
    <s v="California"/>
    <n v="94109"/>
    <x v="1"/>
    <s v="OFF-EN-10001028"/>
    <x v="1"/>
    <s v="Envelopes"/>
    <s v="Staple envelope"/>
    <n v="71.88"/>
    <n v="5"/>
    <n v="0.2"/>
    <n v="25.16"/>
    <n v="5"/>
    <x v="15"/>
    <n v="3"/>
    <x v="15"/>
  </r>
  <r>
    <n v="7528"/>
    <s v="US-2018-106145"/>
    <d v="2018-09-26T00:00:00"/>
    <d v="2018-09-26T00:00:00"/>
    <s v="Same Day"/>
    <s v="RA-19885"/>
    <s v="Ruben Ausman"/>
    <s v="Corporate"/>
    <s v="United States"/>
    <s v="San Francisco"/>
    <s v="California"/>
    <n v="94109"/>
    <x v="1"/>
    <s v="FUR-FU-10003829"/>
    <x v="0"/>
    <s v="Furnishings"/>
    <s v="Stackable Trays"/>
    <n v="9.24"/>
    <n v="2"/>
    <n v="0.3"/>
    <n v="-3.05"/>
    <n v="5"/>
    <x v="15"/>
    <n v="3"/>
    <x v="15"/>
  </r>
  <r>
    <n v="7529"/>
    <s v="US-2018-106145"/>
    <d v="2018-09-26T00:00:00"/>
    <d v="2018-09-26T00:00:00"/>
    <s v="Same Day"/>
    <s v="RA-19885"/>
    <s v="Ruben Ausman"/>
    <s v="Corporate"/>
    <s v="United States"/>
    <s v="San Francisco"/>
    <s v="California"/>
    <n v="94109"/>
    <x v="1"/>
    <s v="OFF-PA-10002245"/>
    <x v="1"/>
    <s v="Paper"/>
    <s v="Xerox 1895"/>
    <n v="35.880000000000003"/>
    <n v="8"/>
    <n v="0.2"/>
    <n v="6.82"/>
    <n v="5"/>
    <x v="15"/>
    <n v="3"/>
    <x v="15"/>
  </r>
  <r>
    <n v="7530"/>
    <s v="US-2018-106145"/>
    <d v="2018-09-26T00:00:00"/>
    <d v="2018-09-26T00:00:00"/>
    <s v="Same Day"/>
    <s v="RA-19885"/>
    <s v="Ruben Ausman"/>
    <s v="Corporate"/>
    <s v="United States"/>
    <s v="San Francisco"/>
    <s v="California"/>
    <n v="94109"/>
    <x v="1"/>
    <s v="OFF-BI-10002215"/>
    <x v="1"/>
    <s v="Binders"/>
    <s v="Wilson Jones Hanging View Binder, White, 1&quot;"/>
    <n v="17.04"/>
    <n v="9"/>
    <n v="0.2"/>
    <n v="3.41"/>
    <n v="5"/>
    <x v="15"/>
    <n v="3"/>
    <x v="15"/>
  </r>
  <r>
    <n v="7531"/>
    <s v="US-2018-106145"/>
    <d v="2018-09-26T00:00:00"/>
    <d v="2018-09-26T00:00:00"/>
    <s v="Same Day"/>
    <s v="RA-19885"/>
    <s v="Ruben Ausman"/>
    <s v="Corporate"/>
    <s v="United States"/>
    <s v="San Francisco"/>
    <s v="California"/>
    <n v="94109"/>
    <x v="1"/>
    <s v="OFF-BI-10003925"/>
    <x v="1"/>
    <s v="Binders"/>
    <s v="Fellowes PB300 Plastic Comb Binding Machine"/>
    <n v="931.17600000000004"/>
    <n v="6"/>
    <n v="0.3"/>
    <n v="-288.66000000000003"/>
    <n v="5"/>
    <x v="15"/>
    <n v="3"/>
    <x v="15"/>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1"/>
    <n v="77.239999999999995"/>
    <n v="2"/>
    <x v="1"/>
    <n v="2"/>
    <x v="1"/>
  </r>
  <r>
    <n v="7533"/>
    <s v="CA-2017-107146"/>
    <d v="2017-06-17T00:00:00"/>
    <d v="2017-06-19T00:00:00"/>
    <s v="First Class"/>
    <s v="LC-16885"/>
    <s v="Lena Creighton"/>
    <s v="Consumer"/>
    <s v="United States"/>
    <s v="Longmont"/>
    <s v="Colorado"/>
    <n v="80501"/>
    <x v="1"/>
    <s v="FUR-CH-10004853"/>
    <x v="0"/>
    <s v="Chairs"/>
    <s v="Global Manager's Adjustable Task Chair, Storm"/>
    <n v="483.13600000000002"/>
    <n v="3"/>
    <n v="0.3"/>
    <n v="-111.12"/>
    <n v="2"/>
    <x v="1"/>
    <n v="2"/>
    <x v="1"/>
  </r>
  <r>
    <n v="7534"/>
    <s v="US-2018-134642"/>
    <d v="2018-02-25T00:00:00"/>
    <d v="2018-03-01T00:00:00"/>
    <s v="Standard Class"/>
    <s v="SW-20245"/>
    <s v="Scot Wooten"/>
    <s v="Consumer"/>
    <s v="United States"/>
    <s v="Greenville"/>
    <s v="North Carolina"/>
    <n v="27834"/>
    <x v="0"/>
    <s v="FUR-CH-10002880"/>
    <x v="0"/>
    <s v="Chairs"/>
    <s v="Global High-Back Leather Tilter, Burgundy"/>
    <n v="196.78399999999999"/>
    <n v="7"/>
    <n v="0"/>
    <n v="23.61"/>
    <n v="2"/>
    <x v="31"/>
    <n v="1"/>
    <x v="31"/>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n v="231.92"/>
    <n v="4"/>
    <n v="0.1"/>
    <n v="41.75"/>
    <n v="2"/>
    <x v="31"/>
    <n v="1"/>
    <x v="31"/>
  </r>
  <r>
    <n v="7536"/>
    <s v="US-2018-160143"/>
    <d v="2018-03-31T00:00:00"/>
    <d v="2018-04-07T00:00:00"/>
    <s v="Standard Class"/>
    <s v="HG-14965"/>
    <s v="Henry Goldwyn"/>
    <s v="Corporate"/>
    <s v="United States"/>
    <s v="Los Angeles"/>
    <s v="California"/>
    <n v="90004"/>
    <x v="1"/>
    <s v="OFF-SU-10004231"/>
    <x v="1"/>
    <s v="Supplies"/>
    <s v="Acme Tagit Stainless Steel Antibacterial Scissors"/>
    <n v="29.7"/>
    <n v="10"/>
    <n v="0.1"/>
    <n v="7.43"/>
    <n v="1"/>
    <x v="42"/>
    <n v="1"/>
    <x v="42"/>
  </r>
  <r>
    <n v="7537"/>
    <s v="CA-2018-103415"/>
    <d v="2018-12-03T00:00:00"/>
    <d v="2018-12-08T00:00:00"/>
    <s v="Standard Class"/>
    <s v="MV-17485"/>
    <s v="Mark Van Huff"/>
    <s v="Consumer"/>
    <s v="United States"/>
    <s v="Houston"/>
    <s v="Texas"/>
    <n v="77041"/>
    <x v="2"/>
    <s v="FUR-FU-10000820"/>
    <x v="0"/>
    <s v="Furnishings"/>
    <s v="Tensor Brushed Steel Torchiere Floor Lamp"/>
    <n v="13.592000000000001"/>
    <n v="8"/>
    <n v="0"/>
    <n v="1.5"/>
    <n v="1"/>
    <x v="22"/>
    <n v="4"/>
    <x v="22"/>
  </r>
  <r>
    <n v="7538"/>
    <s v="CA-2017-106460"/>
    <d v="2017-02-19T00:00:00"/>
    <d v="2017-02-22T00:00:00"/>
    <s v="Second Class"/>
    <s v="GT-14710"/>
    <s v="Greg Tran"/>
    <s v="Consumer"/>
    <s v="United States"/>
    <s v="San Francisco"/>
    <s v="California"/>
    <n v="94109"/>
    <x v="1"/>
    <s v="OFF-PA-10001736"/>
    <x v="1"/>
    <s v="Paper"/>
    <s v="Xerox 1880"/>
    <n v="70.88"/>
    <n v="7"/>
    <n v="0"/>
    <n v="19.850000000000001"/>
    <n v="1"/>
    <x v="47"/>
    <n v="1"/>
    <x v="47"/>
  </r>
  <r>
    <n v="7539"/>
    <s v="US-2018-112347"/>
    <d v="2018-12-02T00:00:00"/>
    <d v="2018-12-06T00:00:00"/>
    <s v="Standard Class"/>
    <s v="BS-11380"/>
    <s v="Bill Stewart"/>
    <s v="Corporate"/>
    <s v="United States"/>
    <s v="Denver"/>
    <s v="Colorado"/>
    <n v="80219"/>
    <x v="1"/>
    <s v="OFF-ST-10003306"/>
    <x v="1"/>
    <s v="Storage"/>
    <s v="Letter Size Cart"/>
    <n v="114.288"/>
    <n v="9"/>
    <n v="0.1"/>
    <n v="28.57"/>
    <n v="7"/>
    <x v="22"/>
    <n v="4"/>
    <x v="22"/>
  </r>
  <r>
    <n v="7540"/>
    <s v="US-2018-112347"/>
    <d v="2018-12-02T00:00:00"/>
    <d v="2018-12-06T00:00:00"/>
    <s v="Standard Class"/>
    <s v="BS-11380"/>
    <s v="Bill Stewart"/>
    <s v="Corporate"/>
    <s v="United States"/>
    <s v="Denver"/>
    <s v="Colorado"/>
    <n v="80219"/>
    <x v="1"/>
    <s v="OFF-BI-10003707"/>
    <x v="1"/>
    <s v="Binders"/>
    <s v="Aluminum Screw Posts"/>
    <n v="36.624000000000002"/>
    <n v="9"/>
    <n v="0"/>
    <n v="8.06"/>
    <n v="7"/>
    <x v="22"/>
    <n v="4"/>
    <x v="22"/>
  </r>
  <r>
    <n v="7541"/>
    <s v="US-2018-112347"/>
    <d v="2018-12-02T00:00:00"/>
    <d v="2018-12-06T00:00:00"/>
    <s v="Standard Class"/>
    <s v="BS-11380"/>
    <s v="Bill Stewart"/>
    <s v="Corporate"/>
    <s v="United States"/>
    <s v="Denver"/>
    <s v="Colorado"/>
    <n v="80219"/>
    <x v="1"/>
    <s v="FUR-BO-10003546"/>
    <x v="0"/>
    <s v="Bookcases"/>
    <s v="Hon 4-Shelf Metal Bookcases"/>
    <n v="242.352"/>
    <n v="7"/>
    <n v="0"/>
    <n v="38.78"/>
    <n v="7"/>
    <x v="22"/>
    <n v="4"/>
    <x v="22"/>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n v="49.616"/>
    <n v="1"/>
    <n v="0.3"/>
    <n v="-10.42"/>
    <n v="7"/>
    <x v="22"/>
    <n v="4"/>
    <x v="22"/>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n v="508.70400000000001"/>
    <n v="9"/>
    <n v="0.3"/>
    <n v="-152.61000000000001"/>
    <n v="7"/>
    <x v="22"/>
    <n v="4"/>
    <x v="22"/>
  </r>
  <r>
    <n v="7544"/>
    <s v="US-2018-112347"/>
    <d v="2018-12-02T00:00:00"/>
    <d v="2018-12-06T00:00:00"/>
    <s v="Standard Class"/>
    <s v="BS-11380"/>
    <s v="Bill Stewart"/>
    <s v="Corporate"/>
    <s v="United States"/>
    <s v="Denver"/>
    <s v="Colorado"/>
    <n v="80219"/>
    <x v="1"/>
    <s v="TEC-PH-10004833"/>
    <x v="2"/>
    <s v="Phones"/>
    <s v="Macally Suction Cup Mount"/>
    <n v="57.36"/>
    <n v="9"/>
    <n v="0"/>
    <n v="6.88"/>
    <n v="7"/>
    <x v="22"/>
    <n v="4"/>
    <x v="22"/>
  </r>
  <r>
    <n v="7545"/>
    <s v="US-2018-112347"/>
    <d v="2018-12-02T00:00:00"/>
    <d v="2018-12-06T00:00:00"/>
    <s v="Standard Class"/>
    <s v="BS-11380"/>
    <s v="Bill Stewart"/>
    <s v="Corporate"/>
    <s v="United States"/>
    <s v="Denver"/>
    <s v="Colorado"/>
    <n v="80219"/>
    <x v="1"/>
    <s v="FUR-CH-10002335"/>
    <x v="0"/>
    <s v="Chairs"/>
    <s v="Hon GuestStacker Chair"/>
    <n v="906.68"/>
    <n v="3"/>
    <n v="0.3"/>
    <n v="-163.19999999999999"/>
    <n v="7"/>
    <x v="22"/>
    <n v="4"/>
    <x v="22"/>
  </r>
  <r>
    <n v="7546"/>
    <s v="CA-2015-103492"/>
    <d v="2015-10-10T00:00:00"/>
    <d v="2015-10-15T00:00:00"/>
    <s v="Standard Class"/>
    <s v="CM-12715"/>
    <s v="Craig Molinari"/>
    <s v="Corporate"/>
    <s v="United States"/>
    <s v="Huntsville"/>
    <s v="Texas"/>
    <n v="77340"/>
    <x v="2"/>
    <s v="TEC-PH-10001128"/>
    <x v="2"/>
    <s v="Phones"/>
    <s v="Motorola Droid Maxx"/>
    <n v="719.952"/>
    <n v="6"/>
    <n v="0"/>
    <n v="50.4"/>
    <n v="4"/>
    <x v="18"/>
    <n v="4"/>
    <x v="18"/>
  </r>
  <r>
    <n v="7547"/>
    <s v="CA-2015-103492"/>
    <d v="2015-10-10T00:00:00"/>
    <d v="2015-10-15T00:00:00"/>
    <s v="Standard Class"/>
    <s v="CM-12715"/>
    <s v="Craig Molinari"/>
    <s v="Corporate"/>
    <s v="United States"/>
    <s v="Huntsville"/>
    <s v="Texas"/>
    <n v="77340"/>
    <x v="2"/>
    <s v="TEC-PH-10004667"/>
    <x v="2"/>
    <s v="Phones"/>
    <s v="Cisco 8x8 Inc. 6753i IP Business Phone System"/>
    <n v="755.94399999999996"/>
    <n v="9"/>
    <n v="0"/>
    <n v="249.46"/>
    <n v="4"/>
    <x v="18"/>
    <n v="4"/>
    <x v="18"/>
  </r>
  <r>
    <n v="7548"/>
    <s v="CA-2015-103492"/>
    <d v="2015-10-10T00:00:00"/>
    <d v="2015-10-15T00:00:00"/>
    <s v="Standard Class"/>
    <s v="CM-12715"/>
    <s v="Craig Molinari"/>
    <s v="Corporate"/>
    <s v="United States"/>
    <s v="Huntsville"/>
    <s v="Texas"/>
    <n v="77340"/>
    <x v="2"/>
    <s v="OFF-BI-10004817"/>
    <x v="1"/>
    <s v="Binders"/>
    <s v="GBC Personal VeloBind Strips"/>
    <n v="11.98"/>
    <n v="8"/>
    <n v="0"/>
    <n v="3.59"/>
    <n v="4"/>
    <x v="18"/>
    <n v="4"/>
    <x v="18"/>
  </r>
  <r>
    <n v="7549"/>
    <s v="CA-2015-103492"/>
    <d v="2015-10-10T00:00:00"/>
    <d v="2015-10-15T00:00:00"/>
    <s v="Standard Class"/>
    <s v="CM-12715"/>
    <s v="Craig Molinari"/>
    <s v="Corporate"/>
    <s v="United States"/>
    <s v="Huntsville"/>
    <s v="Texas"/>
    <n v="77340"/>
    <x v="2"/>
    <s v="OFF-BI-10004140"/>
    <x v="1"/>
    <s v="Binders"/>
    <s v="Avery Non-Stick Binders"/>
    <n v="0.89800000000000002"/>
    <n v="6"/>
    <n v="0.3"/>
    <n v="-0.13"/>
    <n v="4"/>
    <x v="18"/>
    <n v="4"/>
    <x v="18"/>
  </r>
  <r>
    <n v="7550"/>
    <s v="CA-2017-136595"/>
    <d v="2017-09-05T00:00:00"/>
    <d v="2017-09-07T00:00:00"/>
    <s v="First Class"/>
    <s v="EM-13825"/>
    <s v="Elizabeth Moffitt"/>
    <s v="Corporate"/>
    <s v="United States"/>
    <s v="Houston"/>
    <s v="Texas"/>
    <n v="77036"/>
    <x v="2"/>
    <s v="FUR-FU-10004671"/>
    <x v="0"/>
    <s v="Furnishings"/>
    <s v="Executive Impressions 12&quot; Wall Clock"/>
    <n v="21.204000000000001"/>
    <n v="6"/>
    <n v="0.3"/>
    <n v="-4.24"/>
    <n v="1"/>
    <x v="21"/>
    <n v="3"/>
    <x v="21"/>
  </r>
  <r>
    <n v="7551"/>
    <s v="CA-2015-140396"/>
    <d v="2015-11-20T00:00:00"/>
    <d v="2015-11-25T00:00:00"/>
    <s v="Standard Class"/>
    <s v="KH-16330"/>
    <s v="Katharine Harms"/>
    <s v="Corporate"/>
    <s v="United States"/>
    <s v="New York City"/>
    <s v="New York"/>
    <n v="10024"/>
    <x v="3"/>
    <s v="OFF-EN-10002592"/>
    <x v="1"/>
    <s v="Envelopes"/>
    <s v="Peel &amp; Seel Recycled Catalog Envelopes, Brown"/>
    <n v="34.74"/>
    <n v="8"/>
    <n v="0.1"/>
    <n v="8.69"/>
    <n v="4"/>
    <x v="7"/>
    <n v="4"/>
    <x v="7"/>
  </r>
  <r>
    <n v="7552"/>
    <s v="CA-2015-140396"/>
    <d v="2015-11-20T00:00:00"/>
    <d v="2015-11-25T00:00:00"/>
    <s v="Standard Class"/>
    <s v="KH-16330"/>
    <s v="Katharine Harms"/>
    <s v="Corporate"/>
    <s v="United States"/>
    <s v="New York City"/>
    <s v="New York"/>
    <n v="10024"/>
    <x v="3"/>
    <s v="TEC-PH-10004447"/>
    <x v="2"/>
    <s v="Phones"/>
    <s v="Toshiba IPT2010-SD IPÂ Telephone"/>
    <n v="833.94"/>
    <n v="3"/>
    <n v="0.2"/>
    <n v="108.41"/>
    <n v="4"/>
    <x v="7"/>
    <n v="4"/>
    <x v="7"/>
  </r>
  <r>
    <n v="7553"/>
    <s v="CA-2015-140396"/>
    <d v="2015-11-20T00:00:00"/>
    <d v="2015-11-25T00:00:00"/>
    <s v="Standard Class"/>
    <s v="KH-16330"/>
    <s v="Katharine Harms"/>
    <s v="Corporate"/>
    <s v="United States"/>
    <s v="New York City"/>
    <s v="New York"/>
    <n v="10024"/>
    <x v="3"/>
    <s v="OFF-BI-10003669"/>
    <x v="1"/>
    <s v="Binders"/>
    <s v="3M Organizer Strips"/>
    <n v="12.96"/>
    <n v="2"/>
    <n v="0"/>
    <n v="2.46"/>
    <n v="4"/>
    <x v="7"/>
    <n v="4"/>
    <x v="7"/>
  </r>
  <r>
    <n v="7554"/>
    <s v="CA-2015-140396"/>
    <d v="2015-11-20T00:00:00"/>
    <d v="2015-11-25T00:00:00"/>
    <s v="Standard Class"/>
    <s v="KH-16330"/>
    <s v="Katharine Harms"/>
    <s v="Corporate"/>
    <s v="United States"/>
    <s v="New York City"/>
    <s v="New York"/>
    <n v="10024"/>
    <x v="3"/>
    <s v="OFF-PA-10000223"/>
    <x v="1"/>
    <s v="Paper"/>
    <s v="Xerox 2000"/>
    <n v="25.92"/>
    <n v="2"/>
    <n v="0.2"/>
    <n v="8.0399999999999991"/>
    <n v="4"/>
    <x v="7"/>
    <n v="4"/>
    <x v="7"/>
  </r>
  <r>
    <n v="7555"/>
    <s v="CA-2015-114181"/>
    <d v="2015-05-10T00:00:00"/>
    <d v="2015-05-14T00:00:00"/>
    <s v="Second Class"/>
    <s v="AF-10885"/>
    <s v="Art Foster"/>
    <s v="Consumer"/>
    <s v="United States"/>
    <s v="Philadelphia"/>
    <s v="Pennsylvania"/>
    <n v="19134"/>
    <x v="3"/>
    <s v="FUR-BO-10004467"/>
    <x v="0"/>
    <s v="Bookcases"/>
    <s v="Bestar Classic Bookcase"/>
    <n v="349.96499999999997"/>
    <n v="7"/>
    <n v="0.2"/>
    <n v="28"/>
    <n v="2"/>
    <x v="8"/>
    <n v="2"/>
    <x v="8"/>
  </r>
  <r>
    <n v="7556"/>
    <s v="CA-2015-114181"/>
    <d v="2015-05-10T00:00:00"/>
    <d v="2015-05-14T00:00:00"/>
    <s v="Second Class"/>
    <s v="AF-10885"/>
    <s v="Art Foster"/>
    <s v="Consumer"/>
    <s v="United States"/>
    <s v="Philadelphia"/>
    <s v="Pennsylvania"/>
    <n v="19134"/>
    <x v="3"/>
    <s v="OFF-AR-10000716"/>
    <x v="1"/>
    <s v="Art"/>
    <s v="DIXON Ticonderoga Erasable Checking Pencils"/>
    <n v="22.32"/>
    <n v="4"/>
    <n v="0"/>
    <n v="6.92"/>
    <n v="2"/>
    <x v="8"/>
    <n v="2"/>
    <x v="8"/>
  </r>
  <r>
    <n v="7557"/>
    <s v="CA-2018-159506"/>
    <d v="2018-11-27T00:00:00"/>
    <d v="2018-12-02T00:00:00"/>
    <s v="Standard Class"/>
    <s v="JR-16210"/>
    <s v="Justin Ritter"/>
    <s v="Corporate"/>
    <s v="United States"/>
    <s v="Columbus"/>
    <s v="Indiana"/>
    <n v="47201"/>
    <x v="2"/>
    <s v="OFF-PA-10003641"/>
    <x v="1"/>
    <s v="Paper"/>
    <s v="Xerox 1909"/>
    <n v="158.28"/>
    <n v="4"/>
    <n v="0.3"/>
    <n v="-22.16"/>
    <n v="2"/>
    <x v="23"/>
    <n v="4"/>
    <x v="23"/>
  </r>
  <r>
    <n v="7558"/>
    <s v="CA-2018-159506"/>
    <d v="2018-11-27T00:00:00"/>
    <d v="2018-12-02T00:00:00"/>
    <s v="Standard Class"/>
    <s v="JR-16210"/>
    <s v="Justin Ritter"/>
    <s v="Corporate"/>
    <s v="United States"/>
    <s v="Columbus"/>
    <s v="Indiana"/>
    <n v="47201"/>
    <x v="2"/>
    <s v="OFF-BI-10004519"/>
    <x v="1"/>
    <s v="Binders"/>
    <s v="GBC DocuBind P100 Manual Binding Machine"/>
    <n v="497.94"/>
    <n v="8"/>
    <n v="0.1"/>
    <n v="119.51"/>
    <n v="2"/>
    <x v="23"/>
    <n v="4"/>
    <x v="23"/>
  </r>
  <r>
    <n v="7559"/>
    <s v="US-2015-137155"/>
    <d v="2015-11-01T00:00:00"/>
    <d v="2015-11-05T00:00:00"/>
    <s v="Standard Class"/>
    <s v="DL-12925"/>
    <s v="Daniel Lacy"/>
    <s v="Consumer"/>
    <s v="United States"/>
    <s v="Long Beach"/>
    <s v="New York"/>
    <n v="11561"/>
    <x v="3"/>
    <s v="OFF-AP-10002518"/>
    <x v="1"/>
    <s v="Appliances"/>
    <s v="Kensington 7 Outlet MasterPiece Power Center"/>
    <n v="533.94000000000005"/>
    <n v="10"/>
    <n v="0.2"/>
    <n v="122.81"/>
    <n v="3"/>
    <x v="7"/>
    <n v="4"/>
    <x v="7"/>
  </r>
  <r>
    <n v="7560"/>
    <s v="US-2015-137155"/>
    <d v="2015-11-01T00:00:00"/>
    <d v="2015-11-05T00:00:00"/>
    <s v="Standard Class"/>
    <s v="DL-12925"/>
    <s v="Daniel Lacy"/>
    <s v="Consumer"/>
    <s v="United States"/>
    <s v="Long Beach"/>
    <s v="New York"/>
    <n v="11561"/>
    <x v="3"/>
    <s v="OFF-PA-10000806"/>
    <x v="1"/>
    <s v="Paper"/>
    <s v="Xerox 1934"/>
    <n v="167.94"/>
    <n v="4"/>
    <n v="0.2"/>
    <n v="28.55"/>
    <n v="3"/>
    <x v="7"/>
    <n v="4"/>
    <x v="7"/>
  </r>
  <r>
    <n v="7561"/>
    <s v="US-2015-137155"/>
    <d v="2015-11-01T00:00:00"/>
    <d v="2015-11-05T00:00:00"/>
    <s v="Standard Class"/>
    <s v="DL-12925"/>
    <s v="Daniel Lacy"/>
    <s v="Consumer"/>
    <s v="United States"/>
    <s v="Long Beach"/>
    <s v="New York"/>
    <n v="11561"/>
    <x v="3"/>
    <s v="FUR-FU-10003142"/>
    <x v="0"/>
    <s v="Furnishings"/>
    <s v="Master Big Foot Doorstop, Beige"/>
    <n v="31.68"/>
    <n v="4"/>
    <n v="0"/>
    <n v="2.5299999999999998"/>
    <n v="3"/>
    <x v="7"/>
    <n v="4"/>
    <x v="7"/>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n v="2"/>
    <n v="0"/>
    <n v="35.869999999999997"/>
    <n v="1"/>
    <x v="5"/>
    <n v="4"/>
    <x v="5"/>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n v="198.744"/>
    <n v="7"/>
    <n v="0"/>
    <n v="27.82"/>
    <n v="1"/>
    <x v="21"/>
    <n v="3"/>
    <x v="21"/>
  </r>
  <r>
    <n v="7564"/>
    <s v="CA-2018-157672"/>
    <d v="2018-10-05T00:00:00"/>
    <d v="2018-10-07T00:00:00"/>
    <s v="First Class"/>
    <s v="RB-19795"/>
    <s v="Ross Baird"/>
    <s v="Home Office"/>
    <s v="United States"/>
    <s v="Denver"/>
    <s v="Colorado"/>
    <n v="80219"/>
    <x v="1"/>
    <s v="TEC-AC-10001714"/>
    <x v="2"/>
    <s v="Accessories"/>
    <s v="LogitechÂ MX Performance Wireless Mouse"/>
    <n v="63.823999999999998"/>
    <n v="1"/>
    <n v="0.2"/>
    <n v="5.74"/>
    <n v="1"/>
    <x v="13"/>
    <n v="4"/>
    <x v="13"/>
  </r>
  <r>
    <n v="7565"/>
    <s v="US-2017-166660"/>
    <d v="2017-01-30T00:00:00"/>
    <d v="2017-02-01T00:00:00"/>
    <s v="Second Class"/>
    <s v="TB-21250"/>
    <s v="Tim Brockman"/>
    <s v="Consumer"/>
    <s v="United States"/>
    <s v="Seattle"/>
    <s v="Washington"/>
    <n v="98103"/>
    <x v="1"/>
    <s v="FUR-CH-10001190"/>
    <x v="0"/>
    <s v="Chairs"/>
    <s v="Global Deluxe High-Back Office Chair in Storm"/>
    <n v="435.16800000000001"/>
    <n v="4"/>
    <n v="0.1"/>
    <n v="39.17"/>
    <n v="2"/>
    <x v="12"/>
    <n v="1"/>
    <x v="12"/>
  </r>
  <r>
    <n v="7566"/>
    <s v="US-2017-166660"/>
    <d v="2017-01-30T00:00:00"/>
    <d v="2017-02-01T00:00:00"/>
    <s v="Second Class"/>
    <s v="TB-21250"/>
    <s v="Tim Brockman"/>
    <s v="Consumer"/>
    <s v="United States"/>
    <s v="Seattle"/>
    <s v="Washington"/>
    <n v="98103"/>
    <x v="1"/>
    <s v="FUR-BO-10000468"/>
    <x v="0"/>
    <s v="Bookcases"/>
    <s v="O'Sullivan 2-Shelf Heavy-Duty Bookcases"/>
    <n v="48.58"/>
    <n v="5"/>
    <n v="0"/>
    <n v="6.8"/>
    <n v="2"/>
    <x v="12"/>
    <n v="1"/>
    <x v="12"/>
  </r>
  <r>
    <n v="7567"/>
    <s v="CA-2018-140802"/>
    <d v="2018-04-21T00:00:00"/>
    <d v="2018-04-23T00:00:00"/>
    <s v="First Class"/>
    <s v="KN-16390"/>
    <s v="Katherine Nockton"/>
    <s v="Corporate"/>
    <s v="United States"/>
    <s v="Houston"/>
    <s v="Texas"/>
    <n v="77070"/>
    <x v="2"/>
    <s v="TEC-AC-10001998"/>
    <x v="2"/>
    <s v="Accessories"/>
    <s v="LogitechÂ LS21 Speaker System - PC Multimedia - 2.1-CH - Wired"/>
    <n v="47.975999999999999"/>
    <n v="4"/>
    <n v="0.1"/>
    <n v="10.07"/>
    <n v="2"/>
    <x v="4"/>
    <n v="2"/>
    <x v="4"/>
  </r>
  <r>
    <n v="7568"/>
    <s v="CA-2018-140802"/>
    <d v="2018-04-21T00:00:00"/>
    <d v="2018-04-23T00:00:00"/>
    <s v="First Class"/>
    <s v="KN-16390"/>
    <s v="Katherine Nockton"/>
    <s v="Corporate"/>
    <s v="United States"/>
    <s v="Houston"/>
    <s v="Texas"/>
    <n v="77070"/>
    <x v="2"/>
    <s v="OFF-PA-10001534"/>
    <x v="1"/>
    <s v="Paper"/>
    <s v="Xerox 230"/>
    <n v="20.736000000000001"/>
    <n v="7"/>
    <n v="0.1"/>
    <n v="3.94"/>
    <n v="2"/>
    <x v="4"/>
    <n v="2"/>
    <x v="4"/>
  </r>
  <r>
    <n v="7569"/>
    <s v="CA-2015-133830"/>
    <d v="2015-12-05T00:00:00"/>
    <d v="2015-12-10T00:00:00"/>
    <s v="Standard Class"/>
    <s v="RL-19615"/>
    <s v="Rob Lucas"/>
    <s v="Consumer"/>
    <s v="United States"/>
    <s v="Los Angeles"/>
    <s v="California"/>
    <n v="90045"/>
    <x v="1"/>
    <s v="OFF-AR-10003045"/>
    <x v="1"/>
    <s v="Art"/>
    <s v="Prang Colored Pencils"/>
    <n v="26.46"/>
    <n v="1"/>
    <n v="0.3"/>
    <n v="-3.44"/>
    <n v="3"/>
    <x v="20"/>
    <n v="4"/>
    <x v="20"/>
  </r>
  <r>
    <n v="7570"/>
    <s v="CA-2015-133830"/>
    <d v="2015-12-05T00:00:00"/>
    <d v="2015-12-10T00:00:00"/>
    <s v="Standard Class"/>
    <s v="RL-19615"/>
    <s v="Rob Lucas"/>
    <s v="Consumer"/>
    <s v="United States"/>
    <s v="Los Angeles"/>
    <s v="California"/>
    <n v="90045"/>
    <x v="1"/>
    <s v="OFF-PA-10001363"/>
    <x v="1"/>
    <s v="Paper"/>
    <s v="Xerox 1933"/>
    <n v="49.12"/>
    <n v="6"/>
    <n v="0"/>
    <n v="7.86"/>
    <n v="3"/>
    <x v="20"/>
    <n v="4"/>
    <x v="20"/>
  </r>
  <r>
    <n v="7571"/>
    <s v="CA-2015-133830"/>
    <d v="2015-12-05T00:00:00"/>
    <d v="2015-12-10T00:00:00"/>
    <s v="Standard Class"/>
    <s v="RL-19615"/>
    <s v="Rob Lucas"/>
    <s v="Consumer"/>
    <s v="United States"/>
    <s v="Los Angeles"/>
    <s v="California"/>
    <n v="90045"/>
    <x v="1"/>
    <s v="OFF-FA-10002280"/>
    <x v="1"/>
    <s v="Fasteners"/>
    <s v="Advantus Plastic Paper Clips"/>
    <n v="15"/>
    <n v="3"/>
    <n v="0.1"/>
    <n v="1.8"/>
    <n v="3"/>
    <x v="20"/>
    <n v="4"/>
    <x v="20"/>
  </r>
  <r>
    <n v="7572"/>
    <s v="CA-2015-100916"/>
    <d v="2015-10-21T00:00:00"/>
    <d v="2015-10-26T00:00:00"/>
    <s v="Standard Class"/>
    <s v="FH-14275"/>
    <s v="Frank Hawley"/>
    <s v="Corporate"/>
    <s v="United States"/>
    <s v="Newport News"/>
    <s v="Virginia"/>
    <n v="23602"/>
    <x v="0"/>
    <s v="OFF-ST-10003479"/>
    <x v="1"/>
    <s v="Storage"/>
    <s v="Eldon Base for stackable storage shelf, platinum"/>
    <n v="194.7"/>
    <n v="1"/>
    <n v="0"/>
    <n v="15.58"/>
    <n v="3"/>
    <x v="18"/>
    <n v="4"/>
    <x v="18"/>
  </r>
  <r>
    <n v="7573"/>
    <s v="CA-2015-100916"/>
    <d v="2015-10-21T00:00:00"/>
    <d v="2015-10-26T00:00:00"/>
    <s v="Standard Class"/>
    <s v="FH-14275"/>
    <s v="Frank Hawley"/>
    <s v="Corporate"/>
    <s v="United States"/>
    <s v="Newport News"/>
    <s v="Virginia"/>
    <n v="23602"/>
    <x v="0"/>
    <s v="FUR-TA-10004607"/>
    <x v="0"/>
    <s v="Tables"/>
    <s v="Hon 2111 Invitation Series Straight Table"/>
    <n v="591.32000000000005"/>
    <n v="7"/>
    <n v="0.1"/>
    <n v="82.78"/>
    <n v="3"/>
    <x v="18"/>
    <n v="4"/>
    <x v="18"/>
  </r>
  <r>
    <n v="7574"/>
    <s v="CA-2015-100916"/>
    <d v="2015-10-21T00:00:00"/>
    <d v="2015-10-26T00:00:00"/>
    <s v="Standard Class"/>
    <s v="FH-14275"/>
    <s v="Frank Hawley"/>
    <s v="Corporate"/>
    <s v="United States"/>
    <s v="Newport News"/>
    <s v="Virginia"/>
    <n v="23602"/>
    <x v="0"/>
    <s v="OFF-AR-10001022"/>
    <x v="1"/>
    <s v="Art"/>
    <s v="SANFORD Liquid Accent Tank-Style Highlighters"/>
    <n v="2.84"/>
    <n v="10"/>
    <n v="0"/>
    <n v="0.8"/>
    <n v="3"/>
    <x v="18"/>
    <n v="4"/>
    <x v="18"/>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n v="8"/>
    <n v="0"/>
    <n v="15.54"/>
    <n v="2"/>
    <x v="14"/>
    <n v="4"/>
    <x v="14"/>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n v="5"/>
    <n v="0.1"/>
    <n v="33.04"/>
    <n v="2"/>
    <x v="14"/>
    <n v="4"/>
    <x v="14"/>
  </r>
  <r>
    <n v="7577"/>
    <s v="CA-2015-134726"/>
    <d v="2015-11-02T00:00:00"/>
    <d v="2015-11-07T00:00:00"/>
    <s v="Second Class"/>
    <s v="SW-20755"/>
    <s v="Steven Ward"/>
    <s v="Corporate"/>
    <s v="United States"/>
    <s v="Seattle"/>
    <s v="Washington"/>
    <n v="98115"/>
    <x v="1"/>
    <s v="TEC-AC-10000023"/>
    <x v="2"/>
    <s v="Accessories"/>
    <s v="Maxell 74 Minute CD-R Spindle, 50/Pack"/>
    <n v="41.94"/>
    <n v="2"/>
    <n v="0.2"/>
    <n v="10.9"/>
    <n v="2"/>
    <x v="7"/>
    <n v="4"/>
    <x v="7"/>
  </r>
  <r>
    <n v="7578"/>
    <s v="CA-2015-134726"/>
    <d v="2015-11-02T00:00:00"/>
    <d v="2015-11-07T00:00:00"/>
    <s v="Second Class"/>
    <s v="SW-20755"/>
    <s v="Steven Ward"/>
    <s v="Corporate"/>
    <s v="United States"/>
    <s v="Seattle"/>
    <s v="Washington"/>
    <n v="98115"/>
    <x v="1"/>
    <s v="TEC-PH-10001750"/>
    <x v="2"/>
    <s v="Phones"/>
    <s v="Samsung Rugby III"/>
    <n v="52.792000000000002"/>
    <n v="9"/>
    <n v="0"/>
    <n v="13.73"/>
    <n v="2"/>
    <x v="7"/>
    <n v="4"/>
    <x v="7"/>
  </r>
  <r>
    <n v="7579"/>
    <s v="CA-2017-138597"/>
    <d v="2017-12-18T00:00:00"/>
    <d v="2017-12-21T00:00:00"/>
    <s v="First Class"/>
    <s v="PN-18775"/>
    <s v="Parhena Norris"/>
    <s v="Home Office"/>
    <s v="United States"/>
    <s v="Omaha"/>
    <s v="Nebraska"/>
    <n v="68104"/>
    <x v="2"/>
    <s v="FUR-CH-10004997"/>
    <x v="0"/>
    <s v="Chairs"/>
    <s v="Hon Every-Day Series Multi-Task Chairs"/>
    <n v="563.94000000000005"/>
    <n v="10"/>
    <n v="0.2"/>
    <n v="56.39"/>
    <n v="1"/>
    <x v="5"/>
    <n v="4"/>
    <x v="5"/>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n v="2625.12"/>
    <n v="10"/>
    <n v="0.2"/>
    <n v="262.51"/>
    <n v="2"/>
    <x v="6"/>
    <n v="4"/>
    <x v="6"/>
  </r>
  <r>
    <n v="7581"/>
    <s v="CA-2016-123113"/>
    <d v="2016-11-23T00:00:00"/>
    <d v="2016-11-27T00:00:00"/>
    <s v="Second Class"/>
    <s v="AT-10735"/>
    <s v="Annie Thurman"/>
    <s v="Consumer"/>
    <s v="United States"/>
    <s v="Morristown"/>
    <s v="New Jersey"/>
    <n v="7960"/>
    <x v="3"/>
    <s v="OFF-AR-10004999"/>
    <x v="1"/>
    <s v="Art"/>
    <s v="Newell 315"/>
    <n v="17.940000000000001"/>
    <n v="8"/>
    <n v="0"/>
    <n v="5.74"/>
    <n v="2"/>
    <x v="6"/>
    <n v="4"/>
    <x v="6"/>
  </r>
  <r>
    <n v="7582"/>
    <s v="CA-2016-169656"/>
    <d v="2016-08-13T00:00:00"/>
    <d v="2016-08-16T00:00:00"/>
    <s v="First Class"/>
    <s v="EJ-13720"/>
    <s v="Ed Jacobs"/>
    <s v="Consumer"/>
    <s v="United States"/>
    <s v="Philadelphia"/>
    <s v="Pennsylvania"/>
    <n v="19143"/>
    <x v="3"/>
    <s v="OFF-ST-10003816"/>
    <x v="1"/>
    <s v="Storage"/>
    <s v="Fellowes High-Stak Drawer Files"/>
    <n v="422.85599999999999"/>
    <n v="9"/>
    <n v="0.3"/>
    <n v="-71.89"/>
    <n v="1"/>
    <x v="37"/>
    <n v="3"/>
    <x v="37"/>
  </r>
  <r>
    <n v="7583"/>
    <s v="CA-2016-142734"/>
    <d v="2016-04-16T00:00:00"/>
    <d v="2016-04-21T00:00:00"/>
    <s v="Standard Class"/>
    <s v="DM-13345"/>
    <s v="Denise Monton"/>
    <s v="Corporate"/>
    <s v="United States"/>
    <s v="New York City"/>
    <s v="New York"/>
    <n v="10024"/>
    <x v="3"/>
    <s v="FUR-CH-10003968"/>
    <x v="0"/>
    <s v="Chairs"/>
    <s v="Novimex Turbo Task Chair"/>
    <n v="127.764"/>
    <n v="7"/>
    <n v="0.2"/>
    <n v="38.33"/>
    <n v="1"/>
    <x v="19"/>
    <n v="2"/>
    <x v="19"/>
  </r>
  <r>
    <n v="7584"/>
    <s v="CA-2015-163223"/>
    <d v="2015-03-21T00:00:00"/>
    <d v="2015-03-25T00:00:00"/>
    <s v="Standard Class"/>
    <s v="KH-16690"/>
    <s v="Kristen Hastings"/>
    <s v="Corporate"/>
    <s v="United States"/>
    <s v="Springfield"/>
    <s v="Virginia"/>
    <n v="22153"/>
    <x v="0"/>
    <s v="TEC-PH-10000730"/>
    <x v="2"/>
    <s v="Phones"/>
    <s v="Samsung Galaxy S4 Active"/>
    <n v="3499.93"/>
    <n v="3"/>
    <n v="0.1"/>
    <n v="245"/>
    <n v="5"/>
    <x v="34"/>
    <n v="1"/>
    <x v="34"/>
  </r>
  <r>
    <n v="7585"/>
    <s v="CA-2015-163223"/>
    <d v="2015-03-21T00:00:00"/>
    <d v="2015-03-25T00:00:00"/>
    <s v="Standard Class"/>
    <s v="KH-16690"/>
    <s v="Kristen Hastings"/>
    <s v="Corporate"/>
    <s v="United States"/>
    <s v="Springfield"/>
    <s v="Virginia"/>
    <n v="22153"/>
    <x v="0"/>
    <s v="OFF-LA-10004409"/>
    <x v="1"/>
    <s v="Labels"/>
    <s v="Avery 492"/>
    <n v="14.4"/>
    <n v="3"/>
    <n v="0.1"/>
    <n v="3.02"/>
    <n v="5"/>
    <x v="34"/>
    <n v="1"/>
    <x v="34"/>
  </r>
  <r>
    <n v="7586"/>
    <s v="CA-2015-163223"/>
    <d v="2015-03-21T00:00:00"/>
    <d v="2015-03-25T00:00:00"/>
    <s v="Standard Class"/>
    <s v="KH-16690"/>
    <s v="Kristen Hastings"/>
    <s v="Corporate"/>
    <s v="United States"/>
    <s v="Springfield"/>
    <s v="Virginia"/>
    <n v="22153"/>
    <x v="0"/>
    <s v="OFF-PA-10000675"/>
    <x v="1"/>
    <s v="Paper"/>
    <s v="Xerox 1919"/>
    <n v="122.97"/>
    <n v="1"/>
    <n v="0"/>
    <n v="36.89"/>
    <n v="5"/>
    <x v="34"/>
    <n v="1"/>
    <x v="34"/>
  </r>
  <r>
    <n v="7587"/>
    <s v="CA-2015-163223"/>
    <d v="2015-03-21T00:00:00"/>
    <d v="2015-03-25T00:00:00"/>
    <s v="Standard Class"/>
    <s v="KH-16690"/>
    <s v="Kristen Hastings"/>
    <s v="Corporate"/>
    <s v="United States"/>
    <s v="Springfield"/>
    <s v="Virginia"/>
    <n v="22153"/>
    <x v="0"/>
    <s v="OFF-AR-10001573"/>
    <x v="1"/>
    <s v="Art"/>
    <s v="American Pencil"/>
    <n v="9.32"/>
    <n v="7"/>
    <n v="0.1"/>
    <n v="3.26"/>
    <n v="5"/>
    <x v="34"/>
    <n v="1"/>
    <x v="34"/>
  </r>
  <r>
    <n v="7588"/>
    <s v="CA-2015-163223"/>
    <d v="2015-03-21T00:00:00"/>
    <d v="2015-03-25T00:00:00"/>
    <s v="Standard Class"/>
    <s v="KH-16690"/>
    <s v="Kristen Hastings"/>
    <s v="Corporate"/>
    <s v="United States"/>
    <s v="Springfield"/>
    <s v="Virginia"/>
    <n v="22153"/>
    <x v="0"/>
    <s v="OFF-BI-10001597"/>
    <x v="1"/>
    <s v="Binders"/>
    <s v="Wilson Jones Ledger-Size, Piano-Hinge Binder, 2&quot;, Blue"/>
    <n v="122.94"/>
    <n v="10"/>
    <n v="0.1"/>
    <n v="43.03"/>
    <n v="5"/>
    <x v="34"/>
    <n v="1"/>
    <x v="34"/>
  </r>
  <r>
    <n v="7589"/>
    <s v="CA-2018-122945"/>
    <d v="2018-11-16T00:00:00"/>
    <d v="2018-11-22T00:00:00"/>
    <s v="Standard Class"/>
    <s v="MB-18085"/>
    <s v="Mick Brown"/>
    <s v="Consumer"/>
    <s v="United States"/>
    <s v="Roseville"/>
    <s v="California"/>
    <n v="95661"/>
    <x v="1"/>
    <s v="FUR-FU-10001196"/>
    <x v="0"/>
    <s v="Furnishings"/>
    <s v="DAX Cubicle Frames - 8x10"/>
    <n v="17.309999999999999"/>
    <n v="6"/>
    <n v="0.3"/>
    <n v="-1.9"/>
    <n v="1"/>
    <x v="23"/>
    <n v="4"/>
    <x v="23"/>
  </r>
  <r>
    <n v="7590"/>
    <s v="CA-2016-139738"/>
    <d v="2016-09-25T00:00:00"/>
    <d v="2016-09-29T00:00:00"/>
    <s v="Standard Class"/>
    <s v="DK-12895"/>
    <s v="Dana Kaydos"/>
    <s v="Consumer"/>
    <s v="United States"/>
    <s v="Rockford"/>
    <s v="Illinois"/>
    <n v="61107"/>
    <x v="2"/>
    <s v="OFF-AR-10004602"/>
    <x v="1"/>
    <s v="Art"/>
    <s v="Boston KS Multi-Size Manual Pencil Sharpener"/>
    <n v="128.744"/>
    <n v="3"/>
    <n v="0.1"/>
    <n v="19.309999999999999"/>
    <n v="1"/>
    <x v="11"/>
    <n v="3"/>
    <x v="11"/>
  </r>
  <r>
    <n v="7591"/>
    <s v="CA-2017-158778"/>
    <d v="2017-09-05T00:00:00"/>
    <d v="2017-09-09T00:00:00"/>
    <s v="Standard Class"/>
    <s v="DB-13210"/>
    <s v="Dean Braden"/>
    <s v="Consumer"/>
    <s v="United States"/>
    <s v="Philadelphia"/>
    <s v="Pennsylvania"/>
    <n v="19134"/>
    <x v="3"/>
    <s v="FUR-FU-10000260"/>
    <x v="0"/>
    <s v="Furnishings"/>
    <s v="6&quot; Cubicle Wall Clock, Black"/>
    <n v="58.247999999999998"/>
    <n v="6"/>
    <n v="0"/>
    <n v="10.48"/>
    <n v="4"/>
    <x v="21"/>
    <n v="3"/>
    <x v="21"/>
  </r>
  <r>
    <n v="7592"/>
    <s v="CA-2017-158778"/>
    <d v="2017-09-05T00:00:00"/>
    <d v="2017-09-09T00:00:00"/>
    <s v="Standard Class"/>
    <s v="DB-13210"/>
    <s v="Dean Braden"/>
    <s v="Consumer"/>
    <s v="United States"/>
    <s v="Philadelphia"/>
    <s v="Pennsylvania"/>
    <n v="19134"/>
    <x v="3"/>
    <s v="FUR-CH-10001146"/>
    <x v="0"/>
    <s v="Chairs"/>
    <s v="Global Task Chair, Black"/>
    <n v="71.245999999999995"/>
    <n v="4"/>
    <n v="0.3"/>
    <n v="-7.12"/>
    <n v="4"/>
    <x v="21"/>
    <n v="3"/>
    <x v="21"/>
  </r>
  <r>
    <n v="7593"/>
    <s v="CA-2017-158778"/>
    <d v="2017-09-05T00:00:00"/>
    <d v="2017-09-09T00:00:00"/>
    <s v="Standard Class"/>
    <s v="DB-13210"/>
    <s v="Dean Braden"/>
    <s v="Consumer"/>
    <s v="United States"/>
    <s v="Philadelphia"/>
    <s v="Pennsylvania"/>
    <n v="19134"/>
    <x v="3"/>
    <s v="OFF-AR-10000896"/>
    <x v="1"/>
    <s v="Art"/>
    <s v="Newell 329"/>
    <n v="7.8719999999999999"/>
    <n v="7"/>
    <n v="0"/>
    <n v="0.63"/>
    <n v="4"/>
    <x v="21"/>
    <n v="3"/>
    <x v="21"/>
  </r>
  <r>
    <n v="7594"/>
    <s v="CA-2017-158778"/>
    <d v="2017-09-05T00:00:00"/>
    <d v="2017-09-09T00:00:00"/>
    <s v="Standard Class"/>
    <s v="DB-13210"/>
    <s v="Dean Braden"/>
    <s v="Consumer"/>
    <s v="United States"/>
    <s v="Philadelphia"/>
    <s v="Pennsylvania"/>
    <n v="19134"/>
    <x v="3"/>
    <s v="FUR-CH-10000309"/>
    <x v="0"/>
    <s v="Chairs"/>
    <s v="Global Comet Stacking Arm Chair"/>
    <n v="887.27099999999996"/>
    <n v="2"/>
    <n v="0"/>
    <n v="275.05"/>
    <n v="4"/>
    <x v="21"/>
    <n v="3"/>
    <x v="21"/>
  </r>
  <r>
    <n v="7595"/>
    <s v="CA-2018-119655"/>
    <d v="2018-04-20T00:00:00"/>
    <d v="2018-04-24T00:00:00"/>
    <s v="Standard Class"/>
    <s v="CV-12295"/>
    <s v="Christina VanderZanden"/>
    <s v="Consumer"/>
    <s v="United States"/>
    <s v="Detroit"/>
    <s v="Michigan"/>
    <n v="48234"/>
    <x v="2"/>
    <s v="OFF-BI-10001989"/>
    <x v="1"/>
    <s v="Binders"/>
    <s v="Premium Transparent Presentation Covers by GBC"/>
    <n v="146.86000000000001"/>
    <n v="9"/>
    <n v="0.1"/>
    <n v="14.69"/>
    <n v="2"/>
    <x v="4"/>
    <n v="2"/>
    <x v="4"/>
  </r>
  <r>
    <n v="7596"/>
    <s v="CA-2018-119655"/>
    <d v="2018-04-20T00:00:00"/>
    <d v="2018-04-24T00:00:00"/>
    <s v="Standard Class"/>
    <s v="CV-12295"/>
    <s v="Christina VanderZanden"/>
    <s v="Consumer"/>
    <s v="United States"/>
    <s v="Detroit"/>
    <s v="Michigan"/>
    <n v="48234"/>
    <x v="2"/>
    <s v="OFF-BI-10001036"/>
    <x v="1"/>
    <s v="Binders"/>
    <s v="Cardinal EasyOpen D-Ring Binders"/>
    <n v="36.56"/>
    <n v="7"/>
    <n v="0.3"/>
    <n v="-5.12"/>
    <n v="2"/>
    <x v="4"/>
    <n v="2"/>
    <x v="4"/>
  </r>
  <r>
    <n v="7597"/>
    <s v="CA-2016-164567"/>
    <d v="2016-06-15T00:00:00"/>
    <d v="2016-06-19T00:00:00"/>
    <s v="Standard Class"/>
    <s v="GK-14620"/>
    <s v="Grace Kelly"/>
    <s v="Corporate"/>
    <s v="United States"/>
    <s v="Los Angeles"/>
    <s v="California"/>
    <n v="90004"/>
    <x v="1"/>
    <s v="TEC-PH-10002103"/>
    <x v="2"/>
    <s v="Phones"/>
    <s v="Jabra SPEAK 410"/>
    <n v="225.57599999999999"/>
    <n v="4"/>
    <n v="0.1"/>
    <n v="76.7"/>
    <n v="1"/>
    <x v="40"/>
    <n v="2"/>
    <x v="40"/>
  </r>
  <r>
    <n v="7598"/>
    <s v="CA-2015-131947"/>
    <d v="2015-09-17T00:00:00"/>
    <d v="2015-09-22T00:00:00"/>
    <s v="Standard Class"/>
    <s v="JA-15970"/>
    <s v="Joseph Airdo"/>
    <s v="Consumer"/>
    <s v="United States"/>
    <s v="Springfield"/>
    <s v="Oregon"/>
    <n v="97477"/>
    <x v="1"/>
    <s v="OFF-AR-10001473"/>
    <x v="1"/>
    <s v="Art"/>
    <s v="Newell 313"/>
    <n v="5.2480000000000002"/>
    <n v="2"/>
    <n v="0.2"/>
    <n v="0.42"/>
    <n v="6"/>
    <x v="30"/>
    <n v="3"/>
    <x v="30"/>
  </r>
  <r>
    <n v="7599"/>
    <s v="CA-2015-131947"/>
    <d v="2015-09-17T00:00:00"/>
    <d v="2015-09-22T00:00:00"/>
    <s v="Standard Class"/>
    <s v="JA-15970"/>
    <s v="Joseph Airdo"/>
    <s v="Consumer"/>
    <s v="United States"/>
    <s v="Springfield"/>
    <s v="Oregon"/>
    <n v="97477"/>
    <x v="1"/>
    <s v="OFF-AR-10000411"/>
    <x v="1"/>
    <s v="Art"/>
    <s v="Boston 16701 Slimline Battery Pencil Sharpener"/>
    <n v="38.256"/>
    <n v="4"/>
    <n v="0.2"/>
    <n v="7.65"/>
    <n v="6"/>
    <x v="30"/>
    <n v="3"/>
    <x v="30"/>
  </r>
  <r>
    <n v="7600"/>
    <s v="CA-2015-131947"/>
    <d v="2015-09-17T00:00:00"/>
    <d v="2015-09-22T00:00:00"/>
    <s v="Standard Class"/>
    <s v="JA-15970"/>
    <s v="Joseph Airdo"/>
    <s v="Consumer"/>
    <s v="United States"/>
    <s v="Springfield"/>
    <s v="Oregon"/>
    <n v="97477"/>
    <x v="1"/>
    <s v="OFF-PA-10000246"/>
    <x v="1"/>
    <s v="Paper"/>
    <s v="Riverleaf Stik-Withit Designer Note Cubes"/>
    <n v="40.24"/>
    <n v="2"/>
    <n v="0"/>
    <n v="6.04"/>
    <n v="6"/>
    <x v="30"/>
    <n v="3"/>
    <x v="30"/>
  </r>
  <r>
    <n v="7601"/>
    <s v="CA-2015-131947"/>
    <d v="2015-09-17T00:00:00"/>
    <d v="2015-09-22T00:00:00"/>
    <s v="Standard Class"/>
    <s v="JA-15970"/>
    <s v="Joseph Airdo"/>
    <s v="Consumer"/>
    <s v="United States"/>
    <s v="Springfield"/>
    <s v="Oregon"/>
    <n v="97477"/>
    <x v="1"/>
    <s v="TEC-MA-10004086"/>
    <x v="2"/>
    <s v="Machines"/>
    <s v="Plantronics Single Ear Headset"/>
    <n v="29.925000000000001"/>
    <n v="7"/>
    <n v="0.2"/>
    <n v="2.09"/>
    <n v="6"/>
    <x v="30"/>
    <n v="3"/>
    <x v="30"/>
  </r>
  <r>
    <n v="7602"/>
    <s v="CA-2015-131947"/>
    <d v="2015-09-17T00:00:00"/>
    <d v="2015-09-22T00:00:00"/>
    <s v="Standard Class"/>
    <s v="JA-15970"/>
    <s v="Joseph Airdo"/>
    <s v="Consumer"/>
    <s v="United States"/>
    <s v="Springfield"/>
    <s v="Oregon"/>
    <n v="97477"/>
    <x v="1"/>
    <s v="OFF-PA-10003039"/>
    <x v="1"/>
    <s v="Paper"/>
    <s v="Xerox 1960"/>
    <n v="148.70400000000001"/>
    <n v="3"/>
    <n v="0.1"/>
    <n v="40.15"/>
    <n v="6"/>
    <x v="30"/>
    <n v="3"/>
    <x v="30"/>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n v="55.92"/>
    <n v="5"/>
    <n v="0.1"/>
    <n v="14.54"/>
    <n v="6"/>
    <x v="30"/>
    <n v="3"/>
    <x v="30"/>
  </r>
  <r>
    <n v="7604"/>
    <s v="CA-2017-152520"/>
    <d v="2017-07-08T00:00:00"/>
    <d v="2017-07-12T00:00:00"/>
    <s v="Standard Class"/>
    <s v="TH-21115"/>
    <s v="Thea Hudgings"/>
    <s v="Corporate"/>
    <s v="United States"/>
    <s v="Providence"/>
    <s v="Rhode Island"/>
    <n v="2908"/>
    <x v="3"/>
    <s v="OFF-PA-10000289"/>
    <x v="1"/>
    <s v="Paper"/>
    <s v="Xerox 213"/>
    <n v="12.96"/>
    <n v="9"/>
    <n v="0"/>
    <n v="4.54"/>
    <n v="1"/>
    <x v="16"/>
    <n v="3"/>
    <x v="16"/>
  </r>
  <r>
    <n v="7605"/>
    <s v="CA-2017-101791"/>
    <d v="2017-05-27T00:00:00"/>
    <d v="2017-05-31T00:00:00"/>
    <s v="Standard Class"/>
    <s v="BS-11665"/>
    <s v="Brian Stugart"/>
    <s v="Consumer"/>
    <s v="United States"/>
    <s v="Chicago"/>
    <s v="Illinois"/>
    <n v="60623"/>
    <x v="2"/>
    <s v="FUR-FU-10003247"/>
    <x v="0"/>
    <s v="Furnishings"/>
    <s v="36X48 HARDFLOOR CHAIRMAT"/>
    <n v="25.175999999999998"/>
    <n v="10"/>
    <n v="0.3"/>
    <n v="-6.29"/>
    <n v="3"/>
    <x v="35"/>
    <n v="2"/>
    <x v="35"/>
  </r>
  <r>
    <n v="7606"/>
    <s v="CA-2017-101791"/>
    <d v="2017-05-27T00:00:00"/>
    <d v="2017-05-31T00:00:00"/>
    <s v="Standard Class"/>
    <s v="BS-11665"/>
    <s v="Brian Stugart"/>
    <s v="Consumer"/>
    <s v="United States"/>
    <s v="Chicago"/>
    <s v="Illinois"/>
    <n v="60623"/>
    <x v="2"/>
    <s v="FUR-FU-10002191"/>
    <x v="0"/>
    <s v="Furnishings"/>
    <s v="G.E. Halogen Desk Lamp Bulbs"/>
    <n v="5.5839999999999996"/>
    <n v="10"/>
    <n v="0"/>
    <n v="1.01"/>
    <n v="3"/>
    <x v="35"/>
    <n v="2"/>
    <x v="35"/>
  </r>
  <r>
    <n v="7607"/>
    <s v="CA-2017-101791"/>
    <d v="2017-05-27T00:00:00"/>
    <d v="2017-05-31T00:00:00"/>
    <s v="Standard Class"/>
    <s v="BS-11665"/>
    <s v="Brian Stugart"/>
    <s v="Consumer"/>
    <s v="United States"/>
    <s v="Chicago"/>
    <s v="Illinois"/>
    <n v="60623"/>
    <x v="2"/>
    <s v="OFF-ST-10001496"/>
    <x v="1"/>
    <s v="Storage"/>
    <s v="Standard Rollaway File with Lock"/>
    <n v="1297.3679999999999"/>
    <n v="6"/>
    <n v="0.1"/>
    <n v="376.24"/>
    <n v="3"/>
    <x v="35"/>
    <n v="2"/>
    <x v="35"/>
  </r>
  <r>
    <n v="7608"/>
    <s v="CA-2018-121195"/>
    <d v="2018-12-24T00:00:00"/>
    <d v="2018-12-27T00:00:00"/>
    <s v="First Class"/>
    <s v="NS-18505"/>
    <s v="Neola Schneider"/>
    <s v="Consumer"/>
    <s v="United States"/>
    <s v="Dallas"/>
    <s v="Texas"/>
    <n v="75220"/>
    <x v="2"/>
    <s v="OFF-ST-10000585"/>
    <x v="1"/>
    <s v="Storage"/>
    <s v="Economy Rollaway Files"/>
    <n v="264.32"/>
    <n v="8"/>
    <n v="0"/>
    <n v="60.79"/>
    <n v="1"/>
    <x v="22"/>
    <n v="4"/>
    <x v="22"/>
  </r>
  <r>
    <n v="7609"/>
    <s v="CA-2018-163209"/>
    <d v="2018-05-03T00:00:00"/>
    <d v="2018-05-07T00:00:00"/>
    <s v="Standard Class"/>
    <s v="MK-18160"/>
    <s v="Mike Kennedy"/>
    <s v="Consumer"/>
    <s v="United States"/>
    <s v="San Francisco"/>
    <s v="California"/>
    <n v="94122"/>
    <x v="1"/>
    <s v="OFF-PA-10001166"/>
    <x v="1"/>
    <s v="Paper"/>
    <s v="Xerox 2"/>
    <n v="25.92"/>
    <n v="5"/>
    <n v="0.1"/>
    <n v="5.18"/>
    <n v="2"/>
    <x v="24"/>
    <n v="2"/>
    <x v="24"/>
  </r>
  <r>
    <n v="7610"/>
    <s v="CA-2018-163209"/>
    <d v="2018-05-03T00:00:00"/>
    <d v="2018-05-07T00:00:00"/>
    <s v="Standard Class"/>
    <s v="MK-18160"/>
    <s v="Mike Kennedy"/>
    <s v="Consumer"/>
    <s v="United States"/>
    <s v="San Francisco"/>
    <s v="California"/>
    <n v="94122"/>
    <x v="1"/>
    <s v="OFF-AR-10003651"/>
    <x v="1"/>
    <s v="Art"/>
    <s v="Newell 350"/>
    <n v="22.96"/>
    <n v="8"/>
    <n v="0.1"/>
    <n v="6.89"/>
    <n v="2"/>
    <x v="24"/>
    <n v="2"/>
    <x v="24"/>
  </r>
  <r>
    <n v="7611"/>
    <s v="CA-2015-133354"/>
    <d v="2015-02-22T00:00:00"/>
    <d v="2015-02-24T00:00:00"/>
    <s v="First Class"/>
    <s v="SA-20830"/>
    <s v="Sue Ann Reed"/>
    <s v="Consumer"/>
    <s v="United States"/>
    <s v="Moreno Valley"/>
    <s v="California"/>
    <n v="92553"/>
    <x v="1"/>
    <s v="OFF-PA-10001800"/>
    <x v="1"/>
    <s v="Paper"/>
    <s v="Xerox 220"/>
    <n v="19.440000000000001"/>
    <n v="3"/>
    <n v="0.1"/>
    <n v="3.5"/>
    <n v="1"/>
    <x v="45"/>
    <n v="1"/>
    <x v="45"/>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n v="9.5399999999999991"/>
    <n v="7"/>
    <n v="0"/>
    <n v="1.91"/>
    <n v="3"/>
    <x v="36"/>
    <n v="1"/>
    <x v="36"/>
  </r>
  <r>
    <n v="7613"/>
    <s v="US-2016-130491"/>
    <d v="2016-02-08T00:00:00"/>
    <d v="2016-02-11T00:00:00"/>
    <s v="First Class"/>
    <s v="BH-11710"/>
    <s v="Brosina Hoffman"/>
    <s v="Consumer"/>
    <s v="United States"/>
    <s v="Garden City"/>
    <s v="Kansas"/>
    <n v="67846"/>
    <x v="2"/>
    <s v="OFF-FA-10000134"/>
    <x v="1"/>
    <s v="Fasteners"/>
    <s v="Advantus Push Pins, Aluminum Head"/>
    <n v="5.81"/>
    <n v="5"/>
    <n v="0.3"/>
    <n v="-1.1599999999999999"/>
    <n v="3"/>
    <x v="36"/>
    <n v="1"/>
    <x v="36"/>
  </r>
  <r>
    <n v="7614"/>
    <s v="US-2016-130491"/>
    <d v="2016-02-08T00:00:00"/>
    <d v="2016-02-11T00:00:00"/>
    <s v="First Class"/>
    <s v="BH-11710"/>
    <s v="Brosina Hoffman"/>
    <s v="Consumer"/>
    <s v="United States"/>
    <s v="Garden City"/>
    <s v="Kansas"/>
    <n v="67846"/>
    <x v="2"/>
    <s v="OFF-AR-10001149"/>
    <x v="1"/>
    <s v="Art"/>
    <s v="Sanford Colorific Colored Pencils, 12/Box"/>
    <n v="5.76"/>
    <n v="6"/>
    <n v="0.3"/>
    <n v="-0.57999999999999996"/>
    <n v="3"/>
    <x v="36"/>
    <n v="1"/>
    <x v="36"/>
  </r>
  <r>
    <n v="7615"/>
    <s v="CA-2016-113740"/>
    <d v="2016-08-24T00:00:00"/>
    <d v="2016-08-28T00:00:00"/>
    <s v="Second Class"/>
    <s v="SC-20380"/>
    <s v="Shahid Collister"/>
    <s v="Consumer"/>
    <s v="United States"/>
    <s v="New York City"/>
    <s v="New York"/>
    <n v="10035"/>
    <x v="3"/>
    <s v="FUR-FU-10000010"/>
    <x v="0"/>
    <s v="Furnishings"/>
    <s v="DAX Value U-Channel Document Frames, Easel Back"/>
    <n v="14.91"/>
    <n v="3"/>
    <n v="0.3"/>
    <n v="-2.68"/>
    <n v="1"/>
    <x v="37"/>
    <n v="3"/>
    <x v="37"/>
  </r>
  <r>
    <n v="7616"/>
    <s v="CA-2015-148425"/>
    <d v="2015-11-30T00:00:00"/>
    <d v="2015-12-04T00:00:00"/>
    <s v="Standard Class"/>
    <s v="RF-19345"/>
    <s v="Randy Ferguson"/>
    <s v="Corporate"/>
    <s v="United States"/>
    <s v="Orlando"/>
    <s v="Florida"/>
    <n v="32839"/>
    <x v="0"/>
    <s v="OFF-BI-10000201"/>
    <x v="1"/>
    <s v="Binders"/>
    <s v="Avery Triangle Shaped Sheet Lifters, Black, 2/Pack"/>
    <n v="6.6420000000000003"/>
    <n v="9"/>
    <n v="0.1"/>
    <n v="1.86"/>
    <n v="1"/>
    <x v="7"/>
    <n v="4"/>
    <x v="7"/>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n v="18.54"/>
    <n v="1"/>
    <n v="0.1"/>
    <n v="6.12"/>
    <n v="2"/>
    <x v="5"/>
    <n v="4"/>
    <x v="5"/>
  </r>
  <r>
    <n v="7618"/>
    <s v="CA-2017-144309"/>
    <d v="2017-12-10T00:00:00"/>
    <d v="2017-12-16T00:00:00"/>
    <s v="Standard Class"/>
    <s v="CM-12235"/>
    <s v="Chris McAfee"/>
    <s v="Consumer"/>
    <s v="United States"/>
    <s v="Watertown"/>
    <s v="New York"/>
    <n v="13601"/>
    <x v="3"/>
    <s v="OFF-BI-10003656"/>
    <x v="1"/>
    <s v="Binders"/>
    <s v="Fellowes PB200 Plastic Comb Binding Machine"/>
    <n v="679.96"/>
    <n v="5"/>
    <n v="0"/>
    <n v="142.79"/>
    <n v="2"/>
    <x v="5"/>
    <n v="4"/>
    <x v="5"/>
  </r>
  <r>
    <n v="7619"/>
    <s v="CA-2018-151225"/>
    <d v="2018-10-27T00:00:00"/>
    <d v="2018-10-29T00:00:00"/>
    <s v="First Class"/>
    <s v="JM-15655"/>
    <s v="Jim Mitchum"/>
    <s v="Corporate"/>
    <s v="United States"/>
    <s v="Los Angeles"/>
    <s v="California"/>
    <n v="90032"/>
    <x v="1"/>
    <s v="FUR-TA-10001539"/>
    <x v="0"/>
    <s v="Tables"/>
    <s v="Chromcraft Rectangular Conference Tables"/>
    <n v="189.57599999999999"/>
    <n v="2"/>
    <n v="0"/>
    <n v="54.98"/>
    <n v="2"/>
    <x v="13"/>
    <n v="4"/>
    <x v="13"/>
  </r>
  <r>
    <n v="7620"/>
    <s v="CA-2018-151225"/>
    <d v="2018-10-27T00:00:00"/>
    <d v="2018-10-29T00:00:00"/>
    <s v="First Class"/>
    <s v="JM-15655"/>
    <s v="Jim Mitchum"/>
    <s v="Corporate"/>
    <s v="United States"/>
    <s v="Los Angeles"/>
    <s v="California"/>
    <n v="90032"/>
    <x v="1"/>
    <s v="TEC-PH-10004100"/>
    <x v="2"/>
    <s v="Phones"/>
    <s v="Griffin GC17055 Auxiliary Audio Cable"/>
    <n v="71.959999999999994"/>
    <n v="4"/>
    <n v="0"/>
    <n v="7.2"/>
    <n v="2"/>
    <x v="13"/>
    <n v="4"/>
    <x v="13"/>
  </r>
  <r>
    <n v="7621"/>
    <s v="US-2015-144078"/>
    <d v="2015-11-25T00:00:00"/>
    <d v="2015-11-29T00:00:00"/>
    <s v="Standard Class"/>
    <s v="RB-19435"/>
    <s v="Richard Bierner"/>
    <s v="Consumer"/>
    <s v="United States"/>
    <s v="Los Angeles"/>
    <s v="California"/>
    <n v="90004"/>
    <x v="1"/>
    <s v="TEC-PH-10001580"/>
    <x v="2"/>
    <s v="Phones"/>
    <s v="Logitech Mobile Speakerphone P710e -Â speaker phone"/>
    <n v="539.91999999999996"/>
    <n v="10"/>
    <n v="0"/>
    <n v="75.59"/>
    <n v="3"/>
    <x v="7"/>
    <n v="4"/>
    <x v="7"/>
  </r>
  <r>
    <n v="7622"/>
    <s v="US-2015-144078"/>
    <d v="2015-11-25T00:00:00"/>
    <d v="2015-11-29T00:00:00"/>
    <s v="Standard Class"/>
    <s v="RB-19435"/>
    <s v="Richard Bierner"/>
    <s v="Consumer"/>
    <s v="United States"/>
    <s v="Los Angeles"/>
    <s v="California"/>
    <n v="90004"/>
    <x v="1"/>
    <s v="FUR-CH-10002335"/>
    <x v="0"/>
    <s v="Chairs"/>
    <s v="Hon GuestStacker Chair"/>
    <n v="725.34400000000005"/>
    <n v="7"/>
    <n v="0.1"/>
    <n v="152.32"/>
    <n v="3"/>
    <x v="7"/>
    <n v="4"/>
    <x v="7"/>
  </r>
  <r>
    <n v="7623"/>
    <s v="US-2015-144078"/>
    <d v="2015-11-25T00:00:00"/>
    <d v="2015-11-29T00:00:00"/>
    <s v="Standard Class"/>
    <s v="RB-19435"/>
    <s v="Richard Bierner"/>
    <s v="Consumer"/>
    <s v="United States"/>
    <s v="Los Angeles"/>
    <s v="California"/>
    <n v="90004"/>
    <x v="1"/>
    <s v="OFF-AR-10004707"/>
    <x v="1"/>
    <s v="Art"/>
    <s v="Staples in misc. colors"/>
    <n v="7.44"/>
    <n v="2"/>
    <n v="0"/>
    <n v="1.26"/>
    <n v="3"/>
    <x v="7"/>
    <n v="4"/>
    <x v="7"/>
  </r>
  <r>
    <n v="7624"/>
    <s v="CA-2015-124464"/>
    <d v="2015-07-14T00:00:00"/>
    <d v="2015-07-20T00:00:00"/>
    <s v="Standard Class"/>
    <s v="SS-20515"/>
    <s v="Shirley Schmidt"/>
    <s v="Home Office"/>
    <s v="United States"/>
    <s v="Newark"/>
    <s v="Delaware"/>
    <n v="19711"/>
    <x v="3"/>
    <s v="OFF-AP-10000576"/>
    <x v="1"/>
    <s v="Appliances"/>
    <s v="Belkin 7 Outlet SurgeMaster II"/>
    <n v="39.479999999999997"/>
    <n v="10"/>
    <n v="0"/>
    <n v="5.92"/>
    <n v="1"/>
    <x v="39"/>
    <n v="3"/>
    <x v="39"/>
  </r>
  <r>
    <n v="7625"/>
    <s v="CA-2016-136805"/>
    <d v="2016-05-23T00:00:00"/>
    <d v="2016-05-27T00:00:00"/>
    <s v="Second Class"/>
    <s v="NM-18445"/>
    <s v="Nathan Mautz"/>
    <s v="Home Office"/>
    <s v="United States"/>
    <s v="Detroit"/>
    <s v="Michigan"/>
    <n v="48234"/>
    <x v="2"/>
    <s v="OFF-AP-10001394"/>
    <x v="1"/>
    <s v="Appliances"/>
    <s v="Harmony Air Purifier"/>
    <n v="850.5"/>
    <n v="10"/>
    <n v="0"/>
    <n v="238.14"/>
    <n v="2"/>
    <x v="33"/>
    <n v="2"/>
    <x v="33"/>
  </r>
  <r>
    <n v="7626"/>
    <s v="CA-2016-136805"/>
    <d v="2016-05-23T00:00:00"/>
    <d v="2016-05-27T00:00:00"/>
    <s v="Second Class"/>
    <s v="NM-18445"/>
    <s v="Nathan Mautz"/>
    <s v="Home Office"/>
    <s v="United States"/>
    <s v="Detroit"/>
    <s v="Michigan"/>
    <n v="48234"/>
    <x v="2"/>
    <s v="FUR-FU-10003724"/>
    <x v="0"/>
    <s v="Furnishings"/>
    <s v="Westinghouse Clip-On Gooseneck Lamps"/>
    <n v="75.33"/>
    <n v="10"/>
    <n v="0.1"/>
    <n v="20.34"/>
    <n v="2"/>
    <x v="33"/>
    <n v="2"/>
    <x v="33"/>
  </r>
  <r>
    <n v="7627"/>
    <s v="US-2016-159499"/>
    <d v="2016-11-21T00:00:00"/>
    <d v="2016-11-23T00:00:00"/>
    <s v="Second Class"/>
    <s v="EM-14095"/>
    <s v="Eudokia Martin"/>
    <s v="Corporate"/>
    <s v="United States"/>
    <s v="Phoenix"/>
    <s v="Arizona"/>
    <n v="85023"/>
    <x v="1"/>
    <s v="OFF-AP-10002867"/>
    <x v="1"/>
    <s v="Appliances"/>
    <s v="Fellowes Command Center 5-outlet power strip"/>
    <n v="325.63200000000001"/>
    <n v="5"/>
    <n v="0"/>
    <n v="55.36"/>
    <n v="3"/>
    <x v="6"/>
    <n v="4"/>
    <x v="6"/>
  </r>
  <r>
    <n v="7628"/>
    <s v="US-2016-159499"/>
    <d v="2016-11-21T00:00:00"/>
    <d v="2016-11-23T00:00:00"/>
    <s v="Second Class"/>
    <s v="EM-14095"/>
    <s v="Eudokia Martin"/>
    <s v="Corporate"/>
    <s v="United States"/>
    <s v="Phoenix"/>
    <s v="Arizona"/>
    <n v="85023"/>
    <x v="1"/>
    <s v="TEC-AC-10002718"/>
    <x v="2"/>
    <s v="Accessories"/>
    <s v="Belkin Standard 104 key USB Keyboard"/>
    <n v="23.344000000000001"/>
    <n v="6"/>
    <n v="0.1"/>
    <n v="4.9000000000000004"/>
    <n v="3"/>
    <x v="6"/>
    <n v="4"/>
    <x v="6"/>
  </r>
  <r>
    <n v="7629"/>
    <s v="US-2016-159499"/>
    <d v="2016-11-21T00:00:00"/>
    <d v="2016-11-23T00:00:00"/>
    <s v="Second Class"/>
    <s v="EM-14095"/>
    <s v="Eudokia Martin"/>
    <s v="Corporate"/>
    <s v="United States"/>
    <s v="Phoenix"/>
    <s v="Arizona"/>
    <n v="85023"/>
    <x v="1"/>
    <s v="OFF-LA-10003121"/>
    <x v="1"/>
    <s v="Labels"/>
    <s v="Avery 506"/>
    <n v="16.52"/>
    <n v="1"/>
    <n v="0"/>
    <n v="3.96"/>
    <n v="3"/>
    <x v="6"/>
    <n v="4"/>
    <x v="6"/>
  </r>
  <r>
    <n v="7630"/>
    <s v="CA-2015-162089"/>
    <d v="2015-03-30T00:00:00"/>
    <d v="2015-04-01T00:00:00"/>
    <s v="First Class"/>
    <s v="MP-17470"/>
    <s v="Mark Packer"/>
    <s v="Home Office"/>
    <s v="United States"/>
    <s v="Brownsville"/>
    <s v="Texas"/>
    <n v="78521"/>
    <x v="2"/>
    <s v="OFF-EN-10002230"/>
    <x v="1"/>
    <s v="Envelopes"/>
    <s v="Airmail Envelopes"/>
    <n v="335.72"/>
    <n v="9"/>
    <n v="0.3"/>
    <n v="-107.43"/>
    <n v="3"/>
    <x v="34"/>
    <n v="1"/>
    <x v="34"/>
  </r>
  <r>
    <n v="7631"/>
    <s v="CA-2015-162089"/>
    <d v="2015-03-30T00:00:00"/>
    <d v="2015-04-01T00:00:00"/>
    <s v="First Class"/>
    <s v="MP-17470"/>
    <s v="Mark Packer"/>
    <s v="Home Office"/>
    <s v="United States"/>
    <s v="Brownsville"/>
    <s v="Texas"/>
    <n v="78521"/>
    <x v="2"/>
    <s v="TEC-PH-10001819"/>
    <x v="2"/>
    <s v="Phones"/>
    <s v="Innergie mMini Combo Duo USB Travel Charging Kit"/>
    <n v="251.94399999999999"/>
    <n v="8"/>
    <n v="0.2"/>
    <n v="65.510000000000005"/>
    <n v="3"/>
    <x v="34"/>
    <n v="1"/>
    <x v="34"/>
  </r>
  <r>
    <n v="7632"/>
    <s v="CA-2015-162089"/>
    <d v="2015-03-30T00:00:00"/>
    <d v="2015-04-01T00:00:00"/>
    <s v="First Class"/>
    <s v="MP-17470"/>
    <s v="Mark Packer"/>
    <s v="Home Office"/>
    <s v="United States"/>
    <s v="Brownsville"/>
    <s v="Texas"/>
    <n v="78521"/>
    <x v="2"/>
    <s v="FUR-CH-10002304"/>
    <x v="0"/>
    <s v="Chairs"/>
    <s v="Global Stack Chair without Arms, Black"/>
    <n v="127.30200000000001"/>
    <n v="6"/>
    <n v="0.3"/>
    <n v="-26.73"/>
    <n v="3"/>
    <x v="34"/>
    <n v="1"/>
    <x v="34"/>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n v="9"/>
    <n v="0.1"/>
    <n v="229.49"/>
    <n v="5"/>
    <x v="22"/>
    <n v="4"/>
    <x v="22"/>
  </r>
  <r>
    <n v="7634"/>
    <s v="US-2018-158526"/>
    <d v="2018-12-29T00:00:00"/>
    <d v="2019-01-01T00:00:00"/>
    <s v="Second Class"/>
    <s v="KH-16360"/>
    <s v="Katherine Hughes"/>
    <s v="Consumer"/>
    <s v="United States"/>
    <s v="Louisville"/>
    <s v="Kentucky"/>
    <n v="40214"/>
    <x v="0"/>
    <s v="OFF-BI-10002414"/>
    <x v="1"/>
    <s v="Binders"/>
    <s v="GBC ProClick Spines for 32-Hole Punch"/>
    <n v="12.53"/>
    <n v="5"/>
    <n v="0"/>
    <n v="0.75"/>
    <n v="5"/>
    <x v="22"/>
    <n v="4"/>
    <x v="22"/>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n v="1"/>
    <n v="0.2"/>
    <n v="2.0699999999999998"/>
    <n v="5"/>
    <x v="22"/>
    <n v="4"/>
    <x v="22"/>
  </r>
  <r>
    <n v="7636"/>
    <s v="US-2018-158526"/>
    <d v="2018-12-29T00:00:00"/>
    <d v="2019-01-01T00:00:00"/>
    <s v="Second Class"/>
    <s v="KH-16360"/>
    <s v="Katherine Hughes"/>
    <s v="Consumer"/>
    <s v="United States"/>
    <s v="Louisville"/>
    <s v="Kentucky"/>
    <n v="40214"/>
    <x v="0"/>
    <s v="FUR-CH-10004495"/>
    <x v="0"/>
    <s v="Chairs"/>
    <s v="Global Leather and Oak Executive Chair, Black"/>
    <n v="300.98"/>
    <n v="8"/>
    <n v="0.1"/>
    <n v="24.08"/>
    <n v="5"/>
    <x v="22"/>
    <n v="4"/>
    <x v="22"/>
  </r>
  <r>
    <n v="7637"/>
    <s v="US-2018-158526"/>
    <d v="2018-12-29T00:00:00"/>
    <d v="2019-01-01T00:00:00"/>
    <s v="Second Class"/>
    <s v="KH-16360"/>
    <s v="Katherine Hughes"/>
    <s v="Consumer"/>
    <s v="United States"/>
    <s v="Louisville"/>
    <s v="Kentucky"/>
    <n v="40214"/>
    <x v="0"/>
    <s v="FUR-CH-10001270"/>
    <x v="0"/>
    <s v="Chairs"/>
    <s v="Harbour Creations Steel Folding Chair"/>
    <n v="258.75"/>
    <n v="5"/>
    <n v="0.2"/>
    <n v="20.7"/>
    <n v="5"/>
    <x v="22"/>
    <n v="4"/>
    <x v="22"/>
  </r>
  <r>
    <n v="7638"/>
    <s v="CA-2018-104885"/>
    <d v="2018-03-02T00:00:00"/>
    <d v="2018-03-08T00:00:00"/>
    <s v="Standard Class"/>
    <s v="DB-13555"/>
    <s v="Dorothy Badders"/>
    <s v="Corporate"/>
    <s v="United States"/>
    <s v="Newark"/>
    <s v="Delaware"/>
    <n v="19711"/>
    <x v="3"/>
    <s v="OFF-AR-10001615"/>
    <x v="1"/>
    <s v="Art"/>
    <s v="Newell 34"/>
    <n v="59.52"/>
    <n v="10"/>
    <n v="0"/>
    <n v="9.52"/>
    <n v="4"/>
    <x v="42"/>
    <n v="1"/>
    <x v="42"/>
  </r>
  <r>
    <n v="7639"/>
    <s v="CA-2018-104885"/>
    <d v="2018-03-02T00:00:00"/>
    <d v="2018-03-08T00:00:00"/>
    <s v="Standard Class"/>
    <s v="DB-13555"/>
    <s v="Dorothy Badders"/>
    <s v="Corporate"/>
    <s v="United States"/>
    <s v="Newark"/>
    <s v="Delaware"/>
    <n v="19711"/>
    <x v="3"/>
    <s v="OFF-EN-10003286"/>
    <x v="1"/>
    <s v="Envelopes"/>
    <s v="Staple envelope"/>
    <n v="57.96"/>
    <n v="7"/>
    <n v="0.3"/>
    <n v="-20.29"/>
    <n v="4"/>
    <x v="42"/>
    <n v="1"/>
    <x v="42"/>
  </r>
  <r>
    <n v="7640"/>
    <s v="CA-2018-104885"/>
    <d v="2018-03-02T00:00:00"/>
    <d v="2018-03-08T00:00:00"/>
    <s v="Standard Class"/>
    <s v="DB-13555"/>
    <s v="Dorothy Badders"/>
    <s v="Corporate"/>
    <s v="United States"/>
    <s v="Newark"/>
    <s v="Delaware"/>
    <n v="19711"/>
    <x v="3"/>
    <s v="FUR-BO-10003660"/>
    <x v="0"/>
    <s v="Bookcases"/>
    <s v="Bush Cubix Collection Bookcases, Fully Assembled"/>
    <n v="441.96"/>
    <n v="5"/>
    <n v="0.3"/>
    <n v="-48.62"/>
    <n v="4"/>
    <x v="42"/>
    <n v="1"/>
    <x v="42"/>
  </r>
  <r>
    <n v="7641"/>
    <s v="CA-2018-104885"/>
    <d v="2018-03-02T00:00:00"/>
    <d v="2018-03-08T00:00:00"/>
    <s v="Standard Class"/>
    <s v="DB-13555"/>
    <s v="Dorothy Badders"/>
    <s v="Corporate"/>
    <s v="United States"/>
    <s v="Newark"/>
    <s v="Delaware"/>
    <n v="19711"/>
    <x v="3"/>
    <s v="OFF-PA-10002764"/>
    <x v="1"/>
    <s v="Paper"/>
    <s v="Easy-staple paper"/>
    <n v="68.040000000000006"/>
    <n v="6"/>
    <n v="0.3"/>
    <n v="-23.81"/>
    <n v="4"/>
    <x v="42"/>
    <n v="1"/>
    <x v="42"/>
  </r>
  <r>
    <n v="7642"/>
    <s v="US-2017-157490"/>
    <d v="2017-10-06T00:00:00"/>
    <d v="2017-10-07T00:00:00"/>
    <s v="First Class"/>
    <s v="LB-16795"/>
    <s v="Laurel Beltran"/>
    <s v="Home Office"/>
    <s v="United States"/>
    <s v="Pueblo"/>
    <s v="Colorado"/>
    <n v="81001"/>
    <x v="1"/>
    <s v="TEC-MA-10001695"/>
    <x v="2"/>
    <s v="Machines"/>
    <s v="Zebra GK420t Direct Thermal/Thermal Transfer Printer"/>
    <n v="703.71"/>
    <n v="6"/>
    <n v="0.3"/>
    <n v="-63.33"/>
    <n v="4"/>
    <x v="32"/>
    <n v="4"/>
    <x v="32"/>
  </r>
  <r>
    <n v="7643"/>
    <s v="US-2017-157490"/>
    <d v="2017-10-06T00:00:00"/>
    <d v="2017-10-07T00:00:00"/>
    <s v="First Class"/>
    <s v="LB-16795"/>
    <s v="Laurel Beltran"/>
    <s v="Home Office"/>
    <s v="United States"/>
    <s v="Pueblo"/>
    <s v="Colorado"/>
    <n v="81001"/>
    <x v="1"/>
    <s v="OFF-BI-10002824"/>
    <x v="1"/>
    <s v="Binders"/>
    <s v="Recycled Easel Ring Binders"/>
    <n v="17.904"/>
    <n v="3"/>
    <n v="0"/>
    <n v="2.15"/>
    <n v="4"/>
    <x v="32"/>
    <n v="4"/>
    <x v="32"/>
  </r>
  <r>
    <n v="7644"/>
    <s v="US-2017-157490"/>
    <d v="2017-10-06T00:00:00"/>
    <d v="2017-10-07T00:00:00"/>
    <s v="First Class"/>
    <s v="LB-16795"/>
    <s v="Laurel Beltran"/>
    <s v="Home Office"/>
    <s v="United States"/>
    <s v="Pueblo"/>
    <s v="Colorado"/>
    <n v="81001"/>
    <x v="1"/>
    <s v="OFF-BI-10002571"/>
    <x v="1"/>
    <s v="Binders"/>
    <s v="Avery Framed View Binder, EZD Ring (Locking), Navy, 1 1/2&quot;"/>
    <n v="11.976000000000001"/>
    <n v="3"/>
    <n v="0.1"/>
    <n v="1.56"/>
    <n v="4"/>
    <x v="32"/>
    <n v="4"/>
    <x v="32"/>
  </r>
  <r>
    <n v="7645"/>
    <s v="US-2017-157490"/>
    <d v="2017-10-06T00:00:00"/>
    <d v="2017-10-07T00:00:00"/>
    <s v="First Class"/>
    <s v="LB-16795"/>
    <s v="Laurel Beltran"/>
    <s v="Home Office"/>
    <s v="United States"/>
    <s v="Pueblo"/>
    <s v="Colorado"/>
    <n v="81001"/>
    <x v="1"/>
    <s v="TEC-AC-10001553"/>
    <x v="2"/>
    <s v="Accessories"/>
    <s v="Memorex 25GB 6X Branded Blu-Ray Recordable Disc, 15/Pack"/>
    <n v="67.959999999999994"/>
    <n v="2"/>
    <n v="0"/>
    <n v="9.51"/>
    <n v="4"/>
    <x v="32"/>
    <n v="4"/>
    <x v="32"/>
  </r>
  <r>
    <n v="7646"/>
    <s v="CA-2016-161452"/>
    <d v="2016-04-05T00:00:00"/>
    <d v="2016-04-11T00:00:00"/>
    <s v="Standard Class"/>
    <s v="CA-11965"/>
    <s v="Carol Adams"/>
    <s v="Corporate"/>
    <s v="United States"/>
    <s v="Los Angeles"/>
    <s v="California"/>
    <n v="90036"/>
    <x v="1"/>
    <s v="FUR-CH-10003973"/>
    <x v="0"/>
    <s v="Chairs"/>
    <s v="GuestStacker Chair with Chrome Finish Legs"/>
    <n v="892.22400000000005"/>
    <n v="4"/>
    <n v="0.1"/>
    <n v="133.83000000000001"/>
    <n v="1"/>
    <x v="19"/>
    <n v="2"/>
    <x v="19"/>
  </r>
  <r>
    <n v="7647"/>
    <s v="US-2015-115196"/>
    <d v="2015-09-09T00:00:00"/>
    <d v="2015-09-13T00:00:00"/>
    <s v="Standard Class"/>
    <s v="DL-12925"/>
    <s v="Daniel Lacy"/>
    <s v="Consumer"/>
    <s v="United States"/>
    <s v="Greenville"/>
    <s v="North Carolina"/>
    <n v="27834"/>
    <x v="0"/>
    <s v="TEC-MA-10002073"/>
    <x v="2"/>
    <s v="Machines"/>
    <s v="3D Systems Cube Printer, 2nd Generation, White"/>
    <n v="1299.99"/>
    <n v="4"/>
    <n v="0"/>
    <n v="182"/>
    <n v="1"/>
    <x v="30"/>
    <n v="3"/>
    <x v="30"/>
  </r>
  <r>
    <n v="7648"/>
    <s v="CA-2017-138968"/>
    <d v="2017-03-15T00:00:00"/>
    <d v="2017-03-16T00:00:00"/>
    <s v="First Class"/>
    <s v="FC-14335"/>
    <s v="Fred Chung"/>
    <s v="Corporate"/>
    <s v="United States"/>
    <s v="San Francisco"/>
    <s v="California"/>
    <n v="94110"/>
    <x v="1"/>
    <s v="OFF-BI-10003529"/>
    <x v="1"/>
    <s v="Binders"/>
    <s v="Avery Round Ring Poly Binders"/>
    <n v="4.5439999999999996"/>
    <n v="2"/>
    <n v="0"/>
    <n v="0.77"/>
    <n v="2"/>
    <x v="17"/>
    <n v="1"/>
    <x v="17"/>
  </r>
  <r>
    <n v="7649"/>
    <s v="CA-2017-138968"/>
    <d v="2017-03-15T00:00:00"/>
    <d v="2017-03-16T00:00:00"/>
    <s v="First Class"/>
    <s v="FC-14335"/>
    <s v="Fred Chung"/>
    <s v="Corporate"/>
    <s v="United States"/>
    <s v="San Francisco"/>
    <s v="California"/>
    <n v="94110"/>
    <x v="1"/>
    <s v="FUR-CH-10000309"/>
    <x v="0"/>
    <s v="Chairs"/>
    <s v="Global Comet Stacking Arm Chair"/>
    <n v="1352.0319999999999"/>
    <n v="7"/>
    <n v="0"/>
    <n v="216.33"/>
    <n v="2"/>
    <x v="17"/>
    <n v="1"/>
    <x v="17"/>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n v="1548.99"/>
    <n v="4"/>
    <n v="0.3"/>
    <n v="-232.35"/>
    <n v="2"/>
    <x v="14"/>
    <n v="4"/>
    <x v="14"/>
  </r>
  <r>
    <n v="7651"/>
    <s v="CA-2016-101889"/>
    <d v="2016-12-27T00:00:00"/>
    <d v="2016-12-31T00:00:00"/>
    <s v="Standard Class"/>
    <s v="DB-13120"/>
    <s v="David Bremer"/>
    <s v="Corporate"/>
    <s v="United States"/>
    <s v="Marion"/>
    <s v="Ohio"/>
    <n v="43302"/>
    <x v="3"/>
    <s v="OFF-EN-10003286"/>
    <x v="1"/>
    <s v="Envelopes"/>
    <s v="Staple envelope"/>
    <n v="19.872"/>
    <n v="9"/>
    <n v="0.2"/>
    <n v="1.99"/>
    <n v="2"/>
    <x v="14"/>
    <n v="4"/>
    <x v="14"/>
  </r>
  <r>
    <n v="7652"/>
    <s v="CA-2018-110821"/>
    <d v="2018-08-07T00:00:00"/>
    <d v="2018-08-08T00:00:00"/>
    <s v="First Class"/>
    <s v="CK-12205"/>
    <s v="Chloris Kastensmidt"/>
    <s v="Consumer"/>
    <s v="United States"/>
    <s v="Dallas"/>
    <s v="Texas"/>
    <n v="75081"/>
    <x v="2"/>
    <s v="TEC-AC-10001552"/>
    <x v="2"/>
    <s v="Accessories"/>
    <s v="Logitech K350 2.4Ghz Wireless Keyboard"/>
    <n v="119.44799999999999"/>
    <n v="6"/>
    <n v="0.2"/>
    <n v="9.56"/>
    <n v="2"/>
    <x v="43"/>
    <n v="3"/>
    <x v="43"/>
  </r>
  <r>
    <n v="7653"/>
    <s v="CA-2018-110821"/>
    <d v="2018-08-07T00:00:00"/>
    <d v="2018-08-08T00:00:00"/>
    <s v="First Class"/>
    <s v="CK-12205"/>
    <s v="Chloris Kastensmidt"/>
    <s v="Consumer"/>
    <s v="United States"/>
    <s v="Dallas"/>
    <s v="Texas"/>
    <n v="75081"/>
    <x v="2"/>
    <s v="OFF-ST-10002790"/>
    <x v="1"/>
    <s v="Storage"/>
    <s v="Safco Industrial Shelving"/>
    <n v="118.16"/>
    <n v="1"/>
    <n v="0.3"/>
    <n v="-23.63"/>
    <n v="2"/>
    <x v="43"/>
    <n v="3"/>
    <x v="43"/>
  </r>
  <r>
    <n v="7654"/>
    <s v="CA-2016-121552"/>
    <d v="2016-03-22T00:00:00"/>
    <d v="2016-03-27T00:00:00"/>
    <s v="Standard Class"/>
    <s v="FW-14395"/>
    <s v="Fred Wasserman"/>
    <s v="Corporate"/>
    <s v="United States"/>
    <s v="Huntsville"/>
    <s v="Alabama"/>
    <n v="35810"/>
    <x v="0"/>
    <s v="OFF-AR-10003217"/>
    <x v="1"/>
    <s v="Art"/>
    <s v="Newell 316"/>
    <n v="19.559999999999999"/>
    <n v="7"/>
    <n v="0.1"/>
    <n v="2.54"/>
    <n v="1"/>
    <x v="29"/>
    <n v="1"/>
    <x v="29"/>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n v="80.959999999999994"/>
    <n v="5"/>
    <n v="0.3"/>
    <n v="-26.72"/>
    <n v="2"/>
    <x v="6"/>
    <n v="4"/>
    <x v="6"/>
  </r>
  <r>
    <n v="7656"/>
    <s v="CA-2016-107685"/>
    <d v="2016-11-30T00:00:00"/>
    <d v="2016-12-02T00:00:00"/>
    <s v="Second Class"/>
    <s v="JM-15865"/>
    <s v="John Murray"/>
    <s v="Consumer"/>
    <s v="United States"/>
    <s v="Las Vegas"/>
    <s v="Nevada"/>
    <n v="89115"/>
    <x v="1"/>
    <s v="OFF-PA-10003848"/>
    <x v="1"/>
    <s v="Paper"/>
    <s v="Xerox 1997"/>
    <n v="25.92"/>
    <n v="8"/>
    <n v="0"/>
    <n v="3.63"/>
    <n v="2"/>
    <x v="6"/>
    <n v="4"/>
    <x v="6"/>
  </r>
  <r>
    <n v="7657"/>
    <s v="US-2015-120740"/>
    <d v="2015-04-15T00:00:00"/>
    <d v="2015-04-15T00:00:00"/>
    <s v="Same Day"/>
    <s v="PS-18970"/>
    <s v="Paul Stevenson"/>
    <s v="Home Office"/>
    <s v="United States"/>
    <s v="Los Angeles"/>
    <s v="California"/>
    <n v="90049"/>
    <x v="1"/>
    <s v="OFF-AP-10000240"/>
    <x v="1"/>
    <s v="Appliances"/>
    <s v="Belkin F9G930V10-GRY 9 Outlet Surge"/>
    <n v="106.96"/>
    <n v="8"/>
    <n v="0"/>
    <n v="22.46"/>
    <n v="2"/>
    <x v="41"/>
    <n v="2"/>
    <x v="41"/>
  </r>
  <r>
    <n v="7658"/>
    <s v="US-2015-120740"/>
    <d v="2015-04-15T00:00:00"/>
    <d v="2015-04-15T00:00:00"/>
    <s v="Same Day"/>
    <s v="PS-18970"/>
    <s v="Paul Stevenson"/>
    <s v="Home Office"/>
    <s v="United States"/>
    <s v="Los Angeles"/>
    <s v="California"/>
    <n v="90049"/>
    <x v="1"/>
    <s v="FUR-FU-10004091"/>
    <x v="0"/>
    <s v="Furnishings"/>
    <s v="Howard Miller 13&quot; Diameter Goldtone Round Wall Clock"/>
    <n v="187.76"/>
    <n v="9"/>
    <n v="0"/>
    <n v="15.02"/>
    <n v="2"/>
    <x v="41"/>
    <n v="2"/>
    <x v="41"/>
  </r>
  <r>
    <n v="7659"/>
    <s v="CA-2018-155740"/>
    <d v="2018-07-30T00:00:00"/>
    <d v="2018-08-02T00:00:00"/>
    <s v="First Class"/>
    <s v="TC-21475"/>
    <s v="Tony Chapman"/>
    <s v="Home Office"/>
    <s v="United States"/>
    <s v="Lakewood"/>
    <s v="Ohio"/>
    <n v="44107"/>
    <x v="3"/>
    <s v="OFF-BI-10001071"/>
    <x v="1"/>
    <s v="Binders"/>
    <s v="GBC ProClick Punch Binding System"/>
    <n v="76.775999999999996"/>
    <n v="8"/>
    <n v="0.2"/>
    <n v="20.73"/>
    <n v="1"/>
    <x v="10"/>
    <n v="3"/>
    <x v="10"/>
  </r>
  <r>
    <n v="7660"/>
    <s v="CA-2018-146493"/>
    <d v="2018-06-01T00:00:00"/>
    <d v="2018-06-05T00:00:00"/>
    <s v="Standard Class"/>
    <s v="CV-12805"/>
    <s v="Cynthia Voltz"/>
    <s v="Corporate"/>
    <s v="United States"/>
    <s v="Fremont"/>
    <s v="Nebraska"/>
    <n v="68025"/>
    <x v="2"/>
    <s v="OFF-BI-10003676"/>
    <x v="1"/>
    <s v="Binders"/>
    <s v="GBC Standard Recycled Report Covers, Clear Plastic Sheets"/>
    <n v="53.9"/>
    <n v="4"/>
    <n v="0.1"/>
    <n v="8.6199999999999992"/>
    <n v="1"/>
    <x v="27"/>
    <n v="2"/>
    <x v="27"/>
  </r>
  <r>
    <n v="7661"/>
    <s v="CA-2015-105417"/>
    <d v="2015-01-07T00:00:00"/>
    <d v="2015-01-12T00:00:00"/>
    <s v="Standard Class"/>
    <s v="VS-21820"/>
    <s v="Vivek Sundaresam"/>
    <s v="Consumer"/>
    <s v="United States"/>
    <s v="Huntsville"/>
    <s v="Texas"/>
    <n v="77340"/>
    <x v="2"/>
    <s v="FUR-FU-10004864"/>
    <x v="0"/>
    <s v="Furnishings"/>
    <s v="Howard Miller 14-1/2&quot; Diameter Chrome Round Wall Clock"/>
    <n v="76.727999999999994"/>
    <n v="4"/>
    <n v="0.2"/>
    <n v="25.32"/>
    <n v="2"/>
    <x v="46"/>
    <n v="1"/>
    <x v="46"/>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n v="10.43"/>
    <n v="10"/>
    <n v="0.2"/>
    <n v="2.29"/>
    <n v="2"/>
    <x v="46"/>
    <n v="1"/>
    <x v="46"/>
  </r>
  <r>
    <n v="7663"/>
    <s v="US-2018-141509"/>
    <d v="2018-09-29T00:00:00"/>
    <d v="2018-10-01T00:00:00"/>
    <s v="First Class"/>
    <s v="SC-20575"/>
    <s v="Sonia Cooley"/>
    <s v="Consumer"/>
    <s v="United States"/>
    <s v="Los Angeles"/>
    <s v="California"/>
    <n v="90036"/>
    <x v="1"/>
    <s v="OFF-AR-10002067"/>
    <x v="1"/>
    <s v="Art"/>
    <s v="Newell 334"/>
    <n v="99.2"/>
    <n v="8"/>
    <n v="0"/>
    <n v="25.79"/>
    <n v="1"/>
    <x v="15"/>
    <n v="3"/>
    <x v="15"/>
  </r>
  <r>
    <n v="7664"/>
    <s v="CA-2018-139493"/>
    <d v="2018-09-13T00:00:00"/>
    <d v="2018-09-19T00:00:00"/>
    <s v="Standard Class"/>
    <s v="SG-20605"/>
    <s v="Speros Goranitis"/>
    <s v="Consumer"/>
    <s v="United States"/>
    <s v="Asheville"/>
    <s v="North Carolina"/>
    <n v="28806"/>
    <x v="0"/>
    <s v="OFF-AR-10003158"/>
    <x v="1"/>
    <s v="Art"/>
    <s v="Fluorescent Highlighters by Dixon"/>
    <n v="15.92"/>
    <n v="4"/>
    <n v="0"/>
    <n v="2.87"/>
    <n v="1"/>
    <x v="15"/>
    <n v="3"/>
    <x v="15"/>
  </r>
  <r>
    <n v="7665"/>
    <s v="CA-2015-151967"/>
    <d v="2015-10-22T00:00:00"/>
    <d v="2015-10-26T00:00:00"/>
    <s v="Standard Class"/>
    <s v="NB-18580"/>
    <s v="Nicole Brennan"/>
    <s v="Corporate"/>
    <s v="United States"/>
    <s v="Bossier City"/>
    <s v="Louisiana"/>
    <n v="71111"/>
    <x v="0"/>
    <s v="FUR-FU-10000193"/>
    <x v="0"/>
    <s v="Furnishings"/>
    <s v="Tenex Chairmats For Use with Hard Floors"/>
    <n v="129.91999999999999"/>
    <n v="9"/>
    <n v="0.2"/>
    <n v="38.979999999999997"/>
    <n v="1"/>
    <x v="18"/>
    <n v="4"/>
    <x v="18"/>
  </r>
  <r>
    <n v="7666"/>
    <s v="US-2017-140158"/>
    <d v="2017-10-04T00:00:00"/>
    <d v="2017-10-08T00:00:00"/>
    <s v="Standard Class"/>
    <s v="DR-12940"/>
    <s v="Daniel Raglin"/>
    <s v="Home Office"/>
    <s v="United States"/>
    <s v="Providence"/>
    <s v="Rhode Island"/>
    <n v="2908"/>
    <x v="3"/>
    <s v="OFF-BI-10000977"/>
    <x v="1"/>
    <s v="Binders"/>
    <s v="Ibico Plastic Spiral Binding Combs"/>
    <n v="30.4"/>
    <n v="9"/>
    <n v="0.2"/>
    <n v="6.08"/>
    <n v="3"/>
    <x v="32"/>
    <n v="4"/>
    <x v="32"/>
  </r>
  <r>
    <n v="7667"/>
    <s v="US-2017-140158"/>
    <d v="2017-10-04T00:00:00"/>
    <d v="2017-10-08T00:00:00"/>
    <s v="Standard Class"/>
    <s v="DR-12940"/>
    <s v="Daniel Raglin"/>
    <s v="Home Office"/>
    <s v="United States"/>
    <s v="Providence"/>
    <s v="Rhode Island"/>
    <n v="2908"/>
    <x v="3"/>
    <s v="TEC-CO-10001449"/>
    <x v="2"/>
    <s v="Copiers"/>
    <s v="Hewlett Packard LaserJet 3310 Copier"/>
    <n v="5399.91"/>
    <n v="9"/>
    <n v="0.1"/>
    <n v="431.99"/>
    <n v="3"/>
    <x v="32"/>
    <n v="4"/>
    <x v="32"/>
  </r>
  <r>
    <n v="7668"/>
    <s v="US-2017-140158"/>
    <d v="2017-10-04T00:00:00"/>
    <d v="2017-10-08T00:00:00"/>
    <s v="Standard Class"/>
    <s v="DR-12940"/>
    <s v="Daniel Raglin"/>
    <s v="Home Office"/>
    <s v="United States"/>
    <s v="Providence"/>
    <s v="Rhode Island"/>
    <n v="2908"/>
    <x v="3"/>
    <s v="OFF-ST-10000136"/>
    <x v="1"/>
    <s v="Storage"/>
    <s v="Letter Size File"/>
    <n v="119.1"/>
    <n v="4"/>
    <n v="0.3"/>
    <n v="-34.54"/>
    <n v="3"/>
    <x v="32"/>
    <n v="4"/>
    <x v="32"/>
  </r>
  <r>
    <n v="7669"/>
    <s v="CA-2016-130974"/>
    <d v="2016-11-27T00:00:00"/>
    <d v="2016-11-29T00:00:00"/>
    <s v="Second Class"/>
    <s v="MA-17560"/>
    <s v="Matt Abelman"/>
    <s v="Home Office"/>
    <s v="United States"/>
    <s v="Everett"/>
    <s v="Massachusetts"/>
    <n v="2149"/>
    <x v="3"/>
    <s v="OFF-PA-10000743"/>
    <x v="1"/>
    <s v="Paper"/>
    <s v="Xerox 1977"/>
    <n v="40.08"/>
    <n v="7"/>
    <n v="0"/>
    <n v="6.41"/>
    <n v="7"/>
    <x v="6"/>
    <n v="4"/>
    <x v="6"/>
  </r>
  <r>
    <n v="7670"/>
    <s v="CA-2016-130974"/>
    <d v="2016-11-27T00:00:00"/>
    <d v="2016-11-29T00:00:00"/>
    <s v="Second Class"/>
    <s v="MA-17560"/>
    <s v="Matt Abelman"/>
    <s v="Home Office"/>
    <s v="United States"/>
    <s v="Everett"/>
    <s v="Massachusetts"/>
    <n v="2149"/>
    <x v="3"/>
    <s v="OFF-PA-10001019"/>
    <x v="1"/>
    <s v="Paper"/>
    <s v="Xerox 1884"/>
    <n v="59.94"/>
    <n v="9"/>
    <n v="0.2"/>
    <n v="7.19"/>
    <n v="7"/>
    <x v="6"/>
    <n v="4"/>
    <x v="6"/>
  </r>
  <r>
    <n v="7671"/>
    <s v="CA-2016-130974"/>
    <d v="2016-11-27T00:00:00"/>
    <d v="2016-11-29T00:00:00"/>
    <s v="Second Class"/>
    <s v="MA-17560"/>
    <s v="Matt Abelman"/>
    <s v="Home Office"/>
    <s v="United States"/>
    <s v="Everett"/>
    <s v="Massachusetts"/>
    <n v="2149"/>
    <x v="3"/>
    <s v="TEC-AC-10003095"/>
    <x v="2"/>
    <s v="Accessories"/>
    <s v="Logitech G35 7.1-Channel Surround Sound Headset"/>
    <n v="259.98"/>
    <n v="5"/>
    <n v="0.2"/>
    <n v="49.4"/>
    <n v="7"/>
    <x v="6"/>
    <n v="4"/>
    <x v="6"/>
  </r>
  <r>
    <n v="7672"/>
    <s v="CA-2016-130974"/>
    <d v="2016-11-27T00:00:00"/>
    <d v="2016-11-29T00:00:00"/>
    <s v="Second Class"/>
    <s v="MA-17560"/>
    <s v="Matt Abelman"/>
    <s v="Home Office"/>
    <s v="United States"/>
    <s v="Everett"/>
    <s v="Massachusetts"/>
    <n v="2149"/>
    <x v="3"/>
    <s v="FUR-BO-10002916"/>
    <x v="0"/>
    <s v="Bookcases"/>
    <s v="Rush Hierlooms Collection 1&quot; Thick Stackable Bookcases"/>
    <n v="170.98"/>
    <n v="7"/>
    <n v="0.1"/>
    <n v="54.71"/>
    <n v="7"/>
    <x v="6"/>
    <n v="4"/>
    <x v="6"/>
  </r>
  <r>
    <n v="7673"/>
    <s v="CA-2016-130974"/>
    <d v="2016-11-27T00:00:00"/>
    <d v="2016-11-29T00:00:00"/>
    <s v="Second Class"/>
    <s v="MA-17560"/>
    <s v="Matt Abelman"/>
    <s v="Home Office"/>
    <s v="United States"/>
    <s v="Everett"/>
    <s v="Massachusetts"/>
    <n v="2149"/>
    <x v="3"/>
    <s v="FUR-FU-10002506"/>
    <x v="0"/>
    <s v="Furnishings"/>
    <s v="Tensor &quot;Hersey Kiss&quot; Styled Floor Lamp"/>
    <n v="38.97"/>
    <n v="9"/>
    <n v="0"/>
    <n v="10.130000000000001"/>
    <n v="7"/>
    <x v="6"/>
    <n v="4"/>
    <x v="6"/>
  </r>
  <r>
    <n v="7674"/>
    <s v="CA-2016-130974"/>
    <d v="2016-11-27T00:00:00"/>
    <d v="2016-11-29T00:00:00"/>
    <s v="Second Class"/>
    <s v="MA-17560"/>
    <s v="Matt Abelman"/>
    <s v="Home Office"/>
    <s v="United States"/>
    <s v="Everett"/>
    <s v="Massachusetts"/>
    <n v="2149"/>
    <x v="3"/>
    <s v="OFF-PA-10003823"/>
    <x v="1"/>
    <s v="Paper"/>
    <s v="Xerox 197"/>
    <n v="154.9"/>
    <n v="3"/>
    <n v="0"/>
    <n v="32.53"/>
    <n v="7"/>
    <x v="6"/>
    <n v="4"/>
    <x v="6"/>
  </r>
  <r>
    <n v="7675"/>
    <s v="CA-2016-130974"/>
    <d v="2016-11-27T00:00:00"/>
    <d v="2016-11-29T00:00:00"/>
    <s v="Second Class"/>
    <s v="MA-17560"/>
    <s v="Matt Abelman"/>
    <s v="Home Office"/>
    <s v="United States"/>
    <s v="Everett"/>
    <s v="Massachusetts"/>
    <n v="2149"/>
    <x v="3"/>
    <s v="FUR-TA-10004619"/>
    <x v="0"/>
    <s v="Tables"/>
    <s v="Hon Non-Folding Utility Tables"/>
    <n v="446.06799999999998"/>
    <n v="6"/>
    <n v="0.3"/>
    <n v="-98.13"/>
    <n v="7"/>
    <x v="6"/>
    <n v="4"/>
    <x v="6"/>
  </r>
  <r>
    <n v="7676"/>
    <s v="CA-2018-133487"/>
    <d v="2018-05-06T00:00:00"/>
    <d v="2018-05-09T00:00:00"/>
    <s v="Second Class"/>
    <s v="TS-21655"/>
    <s v="Trudy Schmidt"/>
    <s v="Consumer"/>
    <s v="United States"/>
    <s v="Rancho Cucamonga"/>
    <s v="California"/>
    <n v="91730"/>
    <x v="1"/>
    <s v="OFF-AP-10001271"/>
    <x v="1"/>
    <s v="Appliances"/>
    <s v="Eureka The Boss Cordless Rechargeable Stick Vac"/>
    <n v="152.94"/>
    <n v="6"/>
    <n v="0.2"/>
    <n v="29.06"/>
    <n v="1"/>
    <x v="24"/>
    <n v="2"/>
    <x v="24"/>
  </r>
  <r>
    <n v="7677"/>
    <s v="CA-2015-142951"/>
    <d v="2015-10-08T00:00:00"/>
    <d v="2015-10-08T00:00:00"/>
    <s v="Same Day"/>
    <s v="JG-15115"/>
    <s v="Jack Garza"/>
    <s v="Consumer"/>
    <s v="United States"/>
    <s v="Charlotte"/>
    <s v="North Carolina"/>
    <n v="28205"/>
    <x v="0"/>
    <s v="TEC-AC-10002331"/>
    <x v="2"/>
    <s v="Accessories"/>
    <s v="Maxell 74 Minute CDR, 10/Pack"/>
    <n v="23.472000000000001"/>
    <n v="6"/>
    <n v="0.2"/>
    <n v="4.6900000000000004"/>
    <n v="1"/>
    <x v="18"/>
    <n v="4"/>
    <x v="18"/>
  </r>
  <r>
    <n v="7678"/>
    <s v="CA-2015-133592"/>
    <d v="2015-12-31T00:00:00"/>
    <d v="2016-01-07T00:00:00"/>
    <s v="Standard Class"/>
    <s v="KM-16375"/>
    <s v="Katherine Murray"/>
    <s v="Home Office"/>
    <s v="United States"/>
    <s v="Providence"/>
    <s v="Rhode Island"/>
    <n v="2908"/>
    <x v="3"/>
    <s v="OFF-PA-10003228"/>
    <x v="1"/>
    <s v="Paper"/>
    <s v="Xerox 1917"/>
    <n v="195.64"/>
    <n v="10"/>
    <n v="0.2"/>
    <n v="27.39"/>
    <n v="5"/>
    <x v="20"/>
    <n v="4"/>
    <x v="20"/>
  </r>
  <r>
    <n v="7679"/>
    <s v="CA-2015-133592"/>
    <d v="2015-12-31T00:00:00"/>
    <d v="2016-01-07T00:00:00"/>
    <s v="Standard Class"/>
    <s v="KM-16375"/>
    <s v="Katherine Murray"/>
    <s v="Home Office"/>
    <s v="United States"/>
    <s v="Providence"/>
    <s v="Rhode Island"/>
    <n v="2908"/>
    <x v="3"/>
    <s v="OFF-PA-10002586"/>
    <x v="1"/>
    <s v="Paper"/>
    <s v="Xerox 1970"/>
    <n v="14.94"/>
    <n v="10"/>
    <n v="0"/>
    <n v="1.2"/>
    <n v="5"/>
    <x v="20"/>
    <n v="4"/>
    <x v="20"/>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n v="1687.8"/>
    <n v="9"/>
    <n v="0"/>
    <n v="405.07"/>
    <n v="5"/>
    <x v="20"/>
    <n v="4"/>
    <x v="20"/>
  </r>
  <r>
    <n v="7681"/>
    <s v="CA-2015-133592"/>
    <d v="2015-12-31T00:00:00"/>
    <d v="2016-01-07T00:00:00"/>
    <s v="Standard Class"/>
    <s v="KM-16375"/>
    <s v="Katherine Murray"/>
    <s v="Home Office"/>
    <s v="United States"/>
    <s v="Providence"/>
    <s v="Rhode Island"/>
    <n v="2908"/>
    <x v="3"/>
    <s v="FUR-BO-10000362"/>
    <x v="0"/>
    <s v="Bookcases"/>
    <s v="Sauder Inglewood Library Bookcases"/>
    <n v="341.96"/>
    <n v="9"/>
    <n v="0"/>
    <n v="54.71"/>
    <n v="5"/>
    <x v="20"/>
    <n v="4"/>
    <x v="20"/>
  </r>
  <r>
    <n v="7682"/>
    <s v="CA-2015-133592"/>
    <d v="2015-12-31T00:00:00"/>
    <d v="2016-01-07T00:00:00"/>
    <s v="Standard Class"/>
    <s v="KM-16375"/>
    <s v="Katherine Murray"/>
    <s v="Home Office"/>
    <s v="United States"/>
    <s v="Providence"/>
    <s v="Rhode Island"/>
    <n v="2908"/>
    <x v="3"/>
    <s v="FUR-CH-10004218"/>
    <x v="0"/>
    <s v="Chairs"/>
    <s v="Global Fabric Manager's Chair, Dark Gray"/>
    <n v="605.88"/>
    <n v="8"/>
    <n v="0.2"/>
    <n v="96.94"/>
    <n v="5"/>
    <x v="20"/>
    <n v="4"/>
    <x v="20"/>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n v="186.732"/>
    <n v="7"/>
    <n v="0.2"/>
    <n v="48.55"/>
    <n v="2"/>
    <x v="19"/>
    <n v="2"/>
    <x v="19"/>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n v="3812.97"/>
    <n v="5"/>
    <n v="0"/>
    <n v="724.46"/>
    <n v="2"/>
    <x v="19"/>
    <n v="2"/>
    <x v="19"/>
  </r>
  <r>
    <n v="7685"/>
    <s v="CA-2016-116876"/>
    <d v="2016-02-14T00:00:00"/>
    <d v="2016-02-21T00:00:00"/>
    <s v="Standard Class"/>
    <s v="TT-21070"/>
    <s v="Ted Trevino"/>
    <s v="Consumer"/>
    <s v="United States"/>
    <s v="Rochester"/>
    <s v="New York"/>
    <n v="14609"/>
    <x v="3"/>
    <s v="OFF-BI-10002897"/>
    <x v="1"/>
    <s v="Binders"/>
    <s v="Black Avery Memo-Size 3-Ring Binder, 5 1/2&quot; x 8 1/2&quot;"/>
    <n v="26.423999999999999"/>
    <n v="8"/>
    <n v="0.3"/>
    <n v="-8.7200000000000006"/>
    <n v="2"/>
    <x v="36"/>
    <n v="1"/>
    <x v="36"/>
  </r>
  <r>
    <n v="7686"/>
    <s v="CA-2016-116876"/>
    <d v="2016-02-14T00:00:00"/>
    <d v="2016-02-21T00:00:00"/>
    <s v="Standard Class"/>
    <s v="TT-21070"/>
    <s v="Ted Trevino"/>
    <s v="Consumer"/>
    <s v="United States"/>
    <s v="Rochester"/>
    <s v="New York"/>
    <n v="14609"/>
    <x v="3"/>
    <s v="TEC-PH-10002584"/>
    <x v="2"/>
    <s v="Phones"/>
    <s v="Samsung Galaxy S4"/>
    <n v="625.99"/>
    <n v="6"/>
    <n v="0.2"/>
    <n v="206.58"/>
    <n v="2"/>
    <x v="36"/>
    <n v="1"/>
    <x v="36"/>
  </r>
  <r>
    <n v="7687"/>
    <s v="CA-2017-169838"/>
    <d v="2017-11-25T00:00:00"/>
    <d v="2017-11-29T00:00:00"/>
    <s v="Standard Class"/>
    <s v="BB-11545"/>
    <s v="Brenda Bowman"/>
    <s v="Corporate"/>
    <s v="United States"/>
    <s v="Jackson"/>
    <s v="Michigan"/>
    <n v="49201"/>
    <x v="2"/>
    <s v="FUR-TA-10001095"/>
    <x v="0"/>
    <s v="Tables"/>
    <s v="Chromcraft Round Conference Tables"/>
    <n v="1568.61"/>
    <n v="2"/>
    <n v="0"/>
    <n v="188.23"/>
    <n v="3"/>
    <x v="0"/>
    <n v="4"/>
    <x v="0"/>
  </r>
  <r>
    <n v="7688"/>
    <s v="CA-2017-169838"/>
    <d v="2017-11-25T00:00:00"/>
    <d v="2017-11-29T00:00:00"/>
    <s v="Standard Class"/>
    <s v="BB-11545"/>
    <s v="Brenda Bowman"/>
    <s v="Corporate"/>
    <s v="United States"/>
    <s v="Jackson"/>
    <s v="Michigan"/>
    <n v="49201"/>
    <x v="2"/>
    <s v="OFF-BI-10004002"/>
    <x v="1"/>
    <s v="Binders"/>
    <s v="Wilson Jones International Size A4 Ring Binders"/>
    <n v="17.3"/>
    <n v="3"/>
    <n v="0.3"/>
    <n v="-2.77"/>
    <n v="3"/>
    <x v="0"/>
    <n v="4"/>
    <x v="0"/>
  </r>
  <r>
    <n v="7689"/>
    <s v="CA-2017-169838"/>
    <d v="2017-11-25T00:00:00"/>
    <d v="2017-11-29T00:00:00"/>
    <s v="Standard Class"/>
    <s v="BB-11545"/>
    <s v="Brenda Bowman"/>
    <s v="Corporate"/>
    <s v="United States"/>
    <s v="Jackson"/>
    <s v="Michigan"/>
    <n v="49201"/>
    <x v="2"/>
    <s v="TEC-AC-10004518"/>
    <x v="2"/>
    <s v="Accessories"/>
    <s v="Memorex Mini Travel Drive 32 GB USB 2.0 Flash Drive"/>
    <n v="160"/>
    <n v="10"/>
    <n v="0"/>
    <n v="12.8"/>
    <n v="3"/>
    <x v="0"/>
    <n v="4"/>
    <x v="0"/>
  </r>
  <r>
    <n v="7690"/>
    <s v="US-2018-128951"/>
    <d v="2018-07-15T00:00:00"/>
    <d v="2018-07-17T00:00:00"/>
    <s v="First Class"/>
    <s v="RS-19420"/>
    <s v="Ricardo Sperren"/>
    <s v="Corporate"/>
    <s v="United States"/>
    <s v="Suffolk"/>
    <s v="Virginia"/>
    <n v="23434"/>
    <x v="0"/>
    <s v="OFF-AP-10002191"/>
    <x v="1"/>
    <s v="Appliances"/>
    <s v="Belkin 8 Outlet SurgeMaster II Gold Surge Protector"/>
    <n v="179.94"/>
    <n v="4"/>
    <n v="0.2"/>
    <n v="41.39"/>
    <n v="3"/>
    <x v="10"/>
    <n v="3"/>
    <x v="10"/>
  </r>
  <r>
    <n v="7691"/>
    <s v="US-2018-128951"/>
    <d v="2018-07-15T00:00:00"/>
    <d v="2018-07-17T00:00:00"/>
    <s v="First Class"/>
    <s v="RS-19420"/>
    <s v="Ricardo Sperren"/>
    <s v="Corporate"/>
    <s v="United States"/>
    <s v="Suffolk"/>
    <s v="Virginia"/>
    <n v="23434"/>
    <x v="0"/>
    <s v="FUR-TA-10004575"/>
    <x v="0"/>
    <s v="Tables"/>
    <s v="Hon 5100 Series Wood Tables"/>
    <n v="872.94"/>
    <n v="5"/>
    <n v="0.1"/>
    <n v="296.8"/>
    <n v="3"/>
    <x v="10"/>
    <n v="3"/>
    <x v="10"/>
  </r>
  <r>
    <n v="7692"/>
    <s v="US-2018-128951"/>
    <d v="2018-07-15T00:00:00"/>
    <d v="2018-07-17T00:00:00"/>
    <s v="First Class"/>
    <s v="RS-19420"/>
    <s v="Ricardo Sperren"/>
    <s v="Corporate"/>
    <s v="United States"/>
    <s v="Suffolk"/>
    <s v="Virginia"/>
    <n v="23434"/>
    <x v="0"/>
    <s v="OFF-PA-10003177"/>
    <x v="1"/>
    <s v="Paper"/>
    <s v="Xerox 1999"/>
    <n v="12.96"/>
    <n v="4"/>
    <n v="0.3"/>
    <n v="-2.59"/>
    <n v="3"/>
    <x v="10"/>
    <n v="3"/>
    <x v="10"/>
  </r>
  <r>
    <n v="7693"/>
    <s v="CA-2015-102330"/>
    <d v="2015-12-29T00:00:00"/>
    <d v="2016-01-03T00:00:00"/>
    <s v="Standard Class"/>
    <s v="AI-10855"/>
    <s v="Arianne Irving"/>
    <s v="Consumer"/>
    <s v="United States"/>
    <s v="Brentwood"/>
    <s v="California"/>
    <n v="94513"/>
    <x v="1"/>
    <s v="OFF-LA-10003923"/>
    <x v="1"/>
    <s v="Labels"/>
    <s v="Alphabetical Labels for Top Tab Filing"/>
    <n v="88.8"/>
    <n v="2"/>
    <n v="0.1"/>
    <n v="7.1"/>
    <n v="2"/>
    <x v="20"/>
    <n v="4"/>
    <x v="20"/>
  </r>
  <r>
    <n v="7694"/>
    <s v="CA-2015-102330"/>
    <d v="2015-12-29T00:00:00"/>
    <d v="2016-01-03T00:00:00"/>
    <s v="Standard Class"/>
    <s v="AI-10855"/>
    <s v="Arianne Irving"/>
    <s v="Consumer"/>
    <s v="United States"/>
    <s v="Brentwood"/>
    <s v="California"/>
    <n v="94513"/>
    <x v="1"/>
    <s v="TEC-PH-10001051"/>
    <x v="2"/>
    <s v="Phones"/>
    <s v="HTC One"/>
    <n v="319.96800000000002"/>
    <n v="1"/>
    <n v="0.2"/>
    <n v="70.39"/>
    <n v="2"/>
    <x v="20"/>
    <n v="4"/>
    <x v="20"/>
  </r>
  <r>
    <n v="7695"/>
    <s v="CA-2017-118899"/>
    <d v="2017-03-22T00:00:00"/>
    <d v="2017-03-22T00:00:00"/>
    <s v="Same Day"/>
    <s v="MC-17275"/>
    <s v="Marc Crier"/>
    <s v="Consumer"/>
    <s v="United States"/>
    <s v="Seattle"/>
    <s v="Washington"/>
    <n v="98103"/>
    <x v="1"/>
    <s v="FUR-CH-10004754"/>
    <x v="0"/>
    <s v="Chairs"/>
    <s v="Global Stack Chair with Arms, Black"/>
    <n v="167.88800000000001"/>
    <n v="6"/>
    <n v="0.3"/>
    <n v="-13.43"/>
    <n v="1"/>
    <x v="17"/>
    <n v="1"/>
    <x v="17"/>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n v="163.96"/>
    <n v="1"/>
    <n v="0.1"/>
    <n v="22.95"/>
    <n v="2"/>
    <x v="10"/>
    <n v="3"/>
    <x v="10"/>
  </r>
  <r>
    <n v="7697"/>
    <s v="CA-2018-107958"/>
    <d v="2018-07-02T00:00:00"/>
    <d v="2018-07-05T00:00:00"/>
    <s v="First Class"/>
    <s v="AH-10120"/>
    <s v="Adrian Hane"/>
    <s v="Home Office"/>
    <s v="United States"/>
    <s v="Houston"/>
    <s v="Texas"/>
    <n v="77036"/>
    <x v="2"/>
    <s v="OFF-BI-10001787"/>
    <x v="1"/>
    <s v="Binders"/>
    <s v="Wilson Jones Four-Pocket Poly Binders"/>
    <n v="5.2320000000000002"/>
    <n v="10"/>
    <n v="0"/>
    <n v="0.26"/>
    <n v="2"/>
    <x v="10"/>
    <n v="3"/>
    <x v="10"/>
  </r>
  <r>
    <n v="7698"/>
    <s v="CA-2018-151799"/>
    <d v="2018-12-14T00:00:00"/>
    <d v="2018-12-18T00:00:00"/>
    <s v="Standard Class"/>
    <s v="BF-11170"/>
    <s v="Ben Ferrer"/>
    <s v="Home Office"/>
    <s v="United States"/>
    <s v="Lawrence"/>
    <s v="Massachusetts"/>
    <n v="1841"/>
    <x v="3"/>
    <s v="TEC-CO-10002313"/>
    <x v="2"/>
    <s v="Copiers"/>
    <s v="Canon PC1080F Personal Copier"/>
    <n v="1199.98"/>
    <n v="2"/>
    <n v="0.2"/>
    <n v="347.99"/>
    <n v="5"/>
    <x v="22"/>
    <n v="4"/>
    <x v="22"/>
  </r>
  <r>
    <n v="7699"/>
    <s v="CA-2018-151799"/>
    <d v="2018-12-14T00:00:00"/>
    <d v="2018-12-18T00:00:00"/>
    <s v="Standard Class"/>
    <s v="BF-11170"/>
    <s v="Ben Ferrer"/>
    <s v="Home Office"/>
    <s v="United States"/>
    <s v="Lawrence"/>
    <s v="Massachusetts"/>
    <n v="1841"/>
    <x v="3"/>
    <s v="OFF-ST-10002790"/>
    <x v="1"/>
    <s v="Storage"/>
    <s v="Safco Industrial Shelving"/>
    <n v="73.849999999999994"/>
    <n v="7"/>
    <n v="0"/>
    <n v="11.08"/>
    <n v="5"/>
    <x v="22"/>
    <n v="4"/>
    <x v="22"/>
  </r>
  <r>
    <n v="7700"/>
    <s v="CA-2018-151799"/>
    <d v="2018-12-14T00:00:00"/>
    <d v="2018-12-18T00:00:00"/>
    <s v="Standard Class"/>
    <s v="BF-11170"/>
    <s v="Ben Ferrer"/>
    <s v="Home Office"/>
    <s v="United States"/>
    <s v="Lawrence"/>
    <s v="Massachusetts"/>
    <n v="1841"/>
    <x v="3"/>
    <s v="OFF-SU-10001664"/>
    <x v="1"/>
    <s v="Supplies"/>
    <s v="Acme Office Executive Series Stainless Steel Trimmers"/>
    <n v="25.71"/>
    <n v="10"/>
    <n v="0"/>
    <n v="8.23"/>
    <n v="5"/>
    <x v="22"/>
    <n v="4"/>
    <x v="22"/>
  </r>
  <r>
    <n v="7701"/>
    <s v="CA-2018-151799"/>
    <d v="2018-12-14T00:00:00"/>
    <d v="2018-12-18T00:00:00"/>
    <s v="Standard Class"/>
    <s v="BF-11170"/>
    <s v="Ben Ferrer"/>
    <s v="Home Office"/>
    <s v="United States"/>
    <s v="Lawrence"/>
    <s v="Massachusetts"/>
    <n v="1841"/>
    <x v="3"/>
    <s v="OFF-FA-10001332"/>
    <x v="1"/>
    <s v="Fasteners"/>
    <s v="Acco Banker's Clasps, 5 3/4&quot;-Long"/>
    <n v="17.28"/>
    <n v="7"/>
    <n v="0.3"/>
    <n v="-0.86"/>
    <n v="5"/>
    <x v="22"/>
    <n v="4"/>
    <x v="22"/>
  </r>
  <r>
    <n v="7702"/>
    <s v="CA-2018-151799"/>
    <d v="2018-12-14T00:00:00"/>
    <d v="2018-12-18T00:00:00"/>
    <s v="Standard Class"/>
    <s v="BF-11170"/>
    <s v="Ben Ferrer"/>
    <s v="Home Office"/>
    <s v="United States"/>
    <s v="Lawrence"/>
    <s v="Massachusetts"/>
    <n v="1841"/>
    <x v="3"/>
    <s v="FUR-TA-10003473"/>
    <x v="0"/>
    <s v="Tables"/>
    <s v="Bretford Rectangular Conference Table Tops"/>
    <n v="526.58199999999999"/>
    <n v="4"/>
    <n v="0.1"/>
    <n v="78.989999999999995"/>
    <n v="5"/>
    <x v="22"/>
    <n v="4"/>
    <x v="22"/>
  </r>
  <r>
    <n v="7703"/>
    <s v="CA-2017-114601"/>
    <d v="2017-08-26T00:00:00"/>
    <d v="2017-09-02T00:00:00"/>
    <s v="Standard Class"/>
    <s v="AA-10480"/>
    <s v="Andrew Allen"/>
    <s v="Consumer"/>
    <s v="United States"/>
    <s v="Detroit"/>
    <s v="Michigan"/>
    <n v="48234"/>
    <x v="2"/>
    <s v="OFF-PA-10000605"/>
    <x v="1"/>
    <s v="Paper"/>
    <s v="Xerox 1950"/>
    <n v="11.56"/>
    <n v="2"/>
    <n v="0"/>
    <n v="2.08"/>
    <n v="5"/>
    <x v="28"/>
    <n v="3"/>
    <x v="28"/>
  </r>
  <r>
    <n v="7704"/>
    <s v="CA-2017-114601"/>
    <d v="2017-08-26T00:00:00"/>
    <d v="2017-09-02T00:00:00"/>
    <s v="Standard Class"/>
    <s v="AA-10480"/>
    <s v="Andrew Allen"/>
    <s v="Consumer"/>
    <s v="United States"/>
    <s v="Detroit"/>
    <s v="Michigan"/>
    <n v="48234"/>
    <x v="2"/>
    <s v="TEC-PH-10002170"/>
    <x v="2"/>
    <s v="Phones"/>
    <s v="ClearSounds CSC500 Amplified Spirit Phone Corded phone"/>
    <n v="209.97"/>
    <n v="8"/>
    <n v="0"/>
    <n v="41.99"/>
    <n v="5"/>
    <x v="28"/>
    <n v="3"/>
    <x v="28"/>
  </r>
  <r>
    <n v="7705"/>
    <s v="CA-2017-114601"/>
    <d v="2017-08-26T00:00:00"/>
    <d v="2017-09-02T00:00:00"/>
    <s v="Standard Class"/>
    <s v="AA-10480"/>
    <s v="Andrew Allen"/>
    <s v="Consumer"/>
    <s v="United States"/>
    <s v="Detroit"/>
    <s v="Michigan"/>
    <n v="48234"/>
    <x v="2"/>
    <s v="FUR-TA-10004147"/>
    <x v="0"/>
    <s v="Tables"/>
    <s v="Hon 4060 Series Tables"/>
    <n v="447.84"/>
    <n v="6"/>
    <n v="0.2"/>
    <n v="98.52"/>
    <n v="5"/>
    <x v="28"/>
    <n v="3"/>
    <x v="28"/>
  </r>
  <r>
    <n v="7706"/>
    <s v="CA-2017-114601"/>
    <d v="2017-08-26T00:00:00"/>
    <d v="2017-09-02T00:00:00"/>
    <s v="Standard Class"/>
    <s v="AA-10480"/>
    <s v="Andrew Allen"/>
    <s v="Consumer"/>
    <s v="United States"/>
    <s v="Detroit"/>
    <s v="Michigan"/>
    <n v="48234"/>
    <x v="2"/>
    <s v="TEC-AC-10003911"/>
    <x v="2"/>
    <s v="Accessories"/>
    <s v="NETGEAR AC1750 Dual Band GigabitÂ Smart WiFi Router"/>
    <n v="479.97"/>
    <n v="1"/>
    <n v="0.1"/>
    <n v="33.6"/>
    <n v="5"/>
    <x v="28"/>
    <n v="3"/>
    <x v="28"/>
  </r>
  <r>
    <n v="7707"/>
    <s v="CA-2017-114601"/>
    <d v="2017-08-26T00:00:00"/>
    <d v="2017-09-02T00:00:00"/>
    <s v="Standard Class"/>
    <s v="AA-10480"/>
    <s v="Andrew Allen"/>
    <s v="Consumer"/>
    <s v="United States"/>
    <s v="Detroit"/>
    <s v="Michigan"/>
    <n v="48234"/>
    <x v="2"/>
    <s v="OFF-AR-10002578"/>
    <x v="1"/>
    <s v="Art"/>
    <s v="Newell 335"/>
    <n v="8.64"/>
    <n v="7"/>
    <n v="0"/>
    <n v="0.95"/>
    <n v="5"/>
    <x v="28"/>
    <n v="3"/>
    <x v="28"/>
  </r>
  <r>
    <n v="7708"/>
    <s v="CA-2018-100237"/>
    <d v="2018-10-15T00:00:00"/>
    <d v="2018-10-19T00:00:00"/>
    <s v="Standard Class"/>
    <s v="SV-20815"/>
    <s v="Stuart Van"/>
    <s v="Corporate"/>
    <s v="United States"/>
    <s v="Orem"/>
    <s v="Utah"/>
    <n v="84057"/>
    <x v="1"/>
    <s v="OFF-AR-10001761"/>
    <x v="1"/>
    <s v="Art"/>
    <s v="Avery Hi-Liter Smear-Safe Highlighters"/>
    <n v="11.68"/>
    <n v="1"/>
    <n v="0.3"/>
    <n v="-3.74"/>
    <n v="1"/>
    <x v="13"/>
    <n v="4"/>
    <x v="13"/>
  </r>
  <r>
    <n v="7709"/>
    <s v="CA-2015-139542"/>
    <d v="2015-10-25T00:00:00"/>
    <d v="2015-10-29T00:00:00"/>
    <s v="Standard Class"/>
    <s v="EH-14185"/>
    <s v="Evan Henry"/>
    <s v="Consumer"/>
    <s v="United States"/>
    <s v="Philadelphia"/>
    <s v="Pennsylvania"/>
    <n v="19120"/>
    <x v="3"/>
    <s v="TEC-AC-10001553"/>
    <x v="2"/>
    <s v="Accessories"/>
    <s v="Memorex 25GB 6X Branded Blu-Ray Recordable Disc, 15/Pack"/>
    <n v="40.776000000000003"/>
    <n v="9"/>
    <n v="0"/>
    <n v="9.7899999999999991"/>
    <n v="2"/>
    <x v="18"/>
    <n v="4"/>
    <x v="18"/>
  </r>
  <r>
    <n v="7710"/>
    <s v="CA-2015-139542"/>
    <d v="2015-10-25T00:00:00"/>
    <d v="2015-10-29T00:00:00"/>
    <s v="Standard Class"/>
    <s v="EH-14185"/>
    <s v="Evan Henry"/>
    <s v="Consumer"/>
    <s v="United States"/>
    <s v="Philadelphia"/>
    <s v="Pennsylvania"/>
    <n v="19120"/>
    <x v="3"/>
    <s v="OFF-BI-10000309"/>
    <x v="1"/>
    <s v="Binders"/>
    <s v="GBC Twin Loop Wire Binding Elements, 9/16&quot; Spine, Black"/>
    <n v="13.698"/>
    <n v="2"/>
    <n v="0.2"/>
    <n v="3.56"/>
    <n v="2"/>
    <x v="18"/>
    <n v="4"/>
    <x v="18"/>
  </r>
  <r>
    <n v="7711"/>
    <s v="US-2016-142811"/>
    <d v="2016-04-02T00:00:00"/>
    <d v="2016-04-07T00:00:00"/>
    <s v="Standard Class"/>
    <s v="JL-15850"/>
    <s v="John Lucas"/>
    <s v="Consumer"/>
    <s v="United States"/>
    <s v="Mesa"/>
    <s v="Arizona"/>
    <n v="85204"/>
    <x v="1"/>
    <s v="TEC-PH-10003095"/>
    <x v="2"/>
    <s v="Phones"/>
    <s v="Samsung HM1900 Bluetooth Headset"/>
    <n v="87.8"/>
    <n v="1"/>
    <n v="0"/>
    <n v="9.66"/>
    <n v="1"/>
    <x v="19"/>
    <n v="2"/>
    <x v="19"/>
  </r>
  <r>
    <n v="7712"/>
    <s v="CA-2018-139353"/>
    <d v="2018-10-28T00:00:00"/>
    <d v="2018-10-30T00:00:00"/>
    <s v="Second Class"/>
    <s v="JM-15250"/>
    <s v="Janet Martin"/>
    <s v="Consumer"/>
    <s v="United States"/>
    <s v="Fayetteville"/>
    <s v="North Carolina"/>
    <n v="28314"/>
    <x v="0"/>
    <s v="FUR-FU-10001876"/>
    <x v="0"/>
    <s v="Furnishings"/>
    <s v="Computer Room Manger, 14&quot;"/>
    <n v="77.951999999999998"/>
    <n v="1"/>
    <n v="0.1"/>
    <n v="18.71"/>
    <n v="3"/>
    <x v="13"/>
    <n v="4"/>
    <x v="13"/>
  </r>
  <r>
    <n v="7713"/>
    <s v="CA-2018-139353"/>
    <d v="2018-10-28T00:00:00"/>
    <d v="2018-10-30T00:00:00"/>
    <s v="Second Class"/>
    <s v="JM-15250"/>
    <s v="Janet Martin"/>
    <s v="Consumer"/>
    <s v="United States"/>
    <s v="Fayetteville"/>
    <s v="North Carolina"/>
    <n v="28314"/>
    <x v="0"/>
    <s v="OFF-ST-10001522"/>
    <x v="1"/>
    <s v="Storage"/>
    <s v="Gould Plastics 18-Pocket Panel Bin, 34w x 5-1/4d x 20-1/2h"/>
    <n v="147.184"/>
    <n v="1"/>
    <n v="0"/>
    <n v="14.72"/>
    <n v="3"/>
    <x v="13"/>
    <n v="4"/>
    <x v="13"/>
  </r>
  <r>
    <n v="7714"/>
    <s v="CA-2018-139353"/>
    <d v="2018-10-28T00:00:00"/>
    <d v="2018-10-30T00:00:00"/>
    <s v="Second Class"/>
    <s v="JM-15250"/>
    <s v="Janet Martin"/>
    <s v="Consumer"/>
    <s v="United States"/>
    <s v="Fayetteville"/>
    <s v="North Carolina"/>
    <n v="28314"/>
    <x v="0"/>
    <s v="OFF-PA-10000300"/>
    <x v="1"/>
    <s v="Paper"/>
    <s v="Xerox 1936"/>
    <n v="47.951999999999998"/>
    <n v="7"/>
    <n v="0.1"/>
    <n v="5.27"/>
    <n v="3"/>
    <x v="13"/>
    <n v="4"/>
    <x v="13"/>
  </r>
  <r>
    <n v="7715"/>
    <s v="CA-2015-150203"/>
    <d v="2015-12-05T00:00:00"/>
    <d v="2015-12-07T00:00:00"/>
    <s v="First Class"/>
    <s v="JB-15925"/>
    <s v="Joni Blumstein"/>
    <s v="Consumer"/>
    <s v="United States"/>
    <s v="Los Angeles"/>
    <s v="California"/>
    <n v="90032"/>
    <x v="1"/>
    <s v="OFF-AP-10001469"/>
    <x v="1"/>
    <s v="Appliances"/>
    <s v="Fellowes 8 Outlet Superior Workstation Surge Protector"/>
    <n v="250.26"/>
    <n v="4"/>
    <n v="0.2"/>
    <n v="35.04"/>
    <n v="1"/>
    <x v="20"/>
    <n v="4"/>
    <x v="20"/>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n v="40.776000000000003"/>
    <n v="4"/>
    <n v="0"/>
    <n v="2.4500000000000002"/>
    <n v="1"/>
    <x v="23"/>
    <n v="4"/>
    <x v="23"/>
  </r>
  <r>
    <n v="7717"/>
    <s v="CA-2016-149636"/>
    <d v="2016-01-06T00:00:00"/>
    <d v="2016-01-12T00:00:00"/>
    <s v="Standard Class"/>
    <s v="SP-20620"/>
    <s v="Stefania Perrino"/>
    <s v="Corporate"/>
    <s v="United States"/>
    <s v="Colorado Springs"/>
    <s v="Colorado"/>
    <n v="80906"/>
    <x v="1"/>
    <s v="OFF-PA-10004041"/>
    <x v="1"/>
    <s v="Paper"/>
    <s v="It's Hot Message Books with Stickers, 2 3/4&quot; x 5&quot;"/>
    <n v="29.6"/>
    <n v="6"/>
    <n v="0"/>
    <n v="1.78"/>
    <n v="2"/>
    <x v="26"/>
    <n v="1"/>
    <x v="26"/>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n v="1.9379999999999999"/>
    <n v="3"/>
    <n v="0.2"/>
    <n v="0.31"/>
    <n v="2"/>
    <x v="26"/>
    <n v="1"/>
    <x v="26"/>
  </r>
  <r>
    <n v="7719"/>
    <s v="US-2018-146213"/>
    <d v="2018-09-09T00:00:00"/>
    <d v="2018-09-14T00:00:00"/>
    <s v="Standard Class"/>
    <s v="MC-17605"/>
    <s v="Matt Connell"/>
    <s v="Corporate"/>
    <s v="United States"/>
    <s v="Los Angeles"/>
    <s v="California"/>
    <n v="90032"/>
    <x v="1"/>
    <s v="TEC-AC-10001114"/>
    <x v="2"/>
    <s v="Accessories"/>
    <s v="Microsoft Wireless Mobile Mouse 4000"/>
    <n v="159.96"/>
    <n v="1"/>
    <n v="0.2"/>
    <n v="28.79"/>
    <n v="1"/>
    <x v="15"/>
    <n v="3"/>
    <x v="15"/>
  </r>
  <r>
    <n v="7720"/>
    <s v="CA-2016-108588"/>
    <d v="2016-01-05T00:00:00"/>
    <d v="2016-01-10T00:00:00"/>
    <s v="Standard Class"/>
    <s v="BG-11695"/>
    <s v="Brooke Gillingham"/>
    <s v="Corporate"/>
    <s v="United States"/>
    <s v="New York City"/>
    <s v="New York"/>
    <n v="10009"/>
    <x v="3"/>
    <s v="OFF-AR-10001615"/>
    <x v="1"/>
    <s v="Art"/>
    <s v="Newell 34"/>
    <n v="59.52"/>
    <n v="7"/>
    <n v="0"/>
    <n v="14.28"/>
    <n v="3"/>
    <x v="26"/>
    <n v="1"/>
    <x v="26"/>
  </r>
  <r>
    <n v="7721"/>
    <s v="CA-2016-108588"/>
    <d v="2016-01-05T00:00:00"/>
    <d v="2016-01-10T00:00:00"/>
    <s v="Standard Class"/>
    <s v="BG-11695"/>
    <s v="Brooke Gillingham"/>
    <s v="Corporate"/>
    <s v="United States"/>
    <s v="New York City"/>
    <s v="New York"/>
    <n v="10009"/>
    <x v="3"/>
    <s v="OFF-EN-10000461"/>
    <x v="1"/>
    <s v="Envelopes"/>
    <s v="#10- 4 1/8&quot; x 9 1/2&quot; Recycled Envelopes"/>
    <n v="17.48"/>
    <n v="8"/>
    <n v="0.1"/>
    <n v="1.92"/>
    <n v="3"/>
    <x v="26"/>
    <n v="1"/>
    <x v="26"/>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n v="13.167999999999999"/>
    <n v="7"/>
    <n v="0"/>
    <n v="1.19"/>
    <n v="3"/>
    <x v="26"/>
    <n v="1"/>
    <x v="26"/>
  </r>
  <r>
    <n v="7723"/>
    <s v="US-2018-138086"/>
    <d v="2018-04-16T00:00:00"/>
    <d v="2018-04-20T00:00:00"/>
    <s v="Standard Class"/>
    <s v="JO-15550"/>
    <s v="Jesus Ocampo"/>
    <s v="Home Office"/>
    <s v="United States"/>
    <s v="San Francisco"/>
    <s v="California"/>
    <n v="94109"/>
    <x v="1"/>
    <s v="OFF-AP-10000027"/>
    <x v="1"/>
    <s v="Appliances"/>
    <s v="Hoover Commercial SteamVac"/>
    <n v="40.74"/>
    <n v="5"/>
    <n v="0.2"/>
    <n v="9.7799999999999994"/>
    <n v="1"/>
    <x v="4"/>
    <n v="2"/>
    <x v="4"/>
  </r>
  <r>
    <n v="7724"/>
    <s v="CA-2016-139374"/>
    <d v="2016-09-10T00:00:00"/>
    <d v="2016-09-14T00:00:00"/>
    <s v="Standard Class"/>
    <s v="AR-10345"/>
    <s v="Alex Russell"/>
    <s v="Corporate"/>
    <s v="United States"/>
    <s v="Austin"/>
    <s v="Texas"/>
    <n v="78745"/>
    <x v="2"/>
    <s v="FUR-CH-10003981"/>
    <x v="0"/>
    <s v="Chairs"/>
    <s v="Global Commerce Series Low-Back Swivel/Tilt Chairs"/>
    <n v="179.886"/>
    <n v="4"/>
    <n v="0.1"/>
    <n v="34.18"/>
    <n v="1"/>
    <x v="11"/>
    <n v="3"/>
    <x v="11"/>
  </r>
  <r>
    <n v="7725"/>
    <s v="CA-2017-113978"/>
    <d v="2017-09-25T00:00:00"/>
    <d v="2017-09-29T00:00:00"/>
    <s v="Standard Class"/>
    <s v="TS-21505"/>
    <s v="Tony Sayre"/>
    <s v="Consumer"/>
    <s v="United States"/>
    <s v="Cleveland"/>
    <s v="Ohio"/>
    <n v="44105"/>
    <x v="3"/>
    <s v="OFF-AP-10003849"/>
    <x v="1"/>
    <s v="Appliances"/>
    <s v="Hoover Shoulder Vac Commercial Portable Vacuum"/>
    <n v="286.25599999999997"/>
    <n v="8"/>
    <n v="0.1"/>
    <n v="74.430000000000007"/>
    <n v="3"/>
    <x v="21"/>
    <n v="3"/>
    <x v="21"/>
  </r>
  <r>
    <n v="7726"/>
    <s v="CA-2017-113978"/>
    <d v="2017-09-25T00:00:00"/>
    <d v="2017-09-29T00:00:00"/>
    <s v="Standard Class"/>
    <s v="TS-21505"/>
    <s v="Tony Sayre"/>
    <s v="Consumer"/>
    <s v="United States"/>
    <s v="Cleveland"/>
    <s v="Ohio"/>
    <n v="44105"/>
    <x v="3"/>
    <s v="OFF-ST-10004963"/>
    <x v="1"/>
    <s v="Storage"/>
    <s v="Eldon Gobal File Keepers"/>
    <n v="24.224"/>
    <n v="4"/>
    <n v="0.3"/>
    <n v="-3.88"/>
    <n v="3"/>
    <x v="21"/>
    <n v="3"/>
    <x v="21"/>
  </r>
  <r>
    <n v="7727"/>
    <s v="CA-2017-113978"/>
    <d v="2017-09-25T00:00:00"/>
    <d v="2017-09-29T00:00:00"/>
    <s v="Standard Class"/>
    <s v="TS-21505"/>
    <s v="Tony Sayre"/>
    <s v="Consumer"/>
    <s v="United States"/>
    <s v="Cleveland"/>
    <s v="Ohio"/>
    <n v="44105"/>
    <x v="3"/>
    <s v="OFF-ST-10002574"/>
    <x v="1"/>
    <s v="Storage"/>
    <s v="SAFCO Commercial Wire Shelving, Black"/>
    <n v="331.536"/>
    <n v="3"/>
    <n v="0"/>
    <n v="109.41"/>
    <n v="3"/>
    <x v="21"/>
    <n v="3"/>
    <x v="21"/>
  </r>
  <r>
    <n v="7728"/>
    <s v="US-2016-150231"/>
    <d v="2016-03-16T00:00:00"/>
    <d v="2016-03-20T00:00:00"/>
    <s v="Second Class"/>
    <s v="JK-15640"/>
    <s v="Jim Kriz"/>
    <s v="Home Office"/>
    <s v="United States"/>
    <s v="New York City"/>
    <s v="New York"/>
    <n v="10009"/>
    <x v="3"/>
    <s v="OFF-AR-10001761"/>
    <x v="1"/>
    <s v="Art"/>
    <s v="Avery Hi-Liter Smear-Safe Highlighters"/>
    <n v="17.52"/>
    <n v="8"/>
    <n v="0.2"/>
    <n v="4.03"/>
    <n v="1"/>
    <x v="29"/>
    <n v="1"/>
    <x v="29"/>
  </r>
  <r>
    <n v="7729"/>
    <s v="CA-2017-106915"/>
    <d v="2017-11-26T00:00:00"/>
    <d v="2017-12-02T00:00:00"/>
    <s v="Standard Class"/>
    <s v="GA-14515"/>
    <s v="George Ashbrook"/>
    <s v="Consumer"/>
    <s v="United States"/>
    <s v="El Paso"/>
    <s v="Texas"/>
    <n v="79907"/>
    <x v="2"/>
    <s v="OFF-AR-10000716"/>
    <x v="1"/>
    <s v="Art"/>
    <s v="DIXON Ticonderoga Erasable Checking Pencils"/>
    <n v="17.856000000000002"/>
    <n v="3"/>
    <n v="0.1"/>
    <n v="4.29"/>
    <n v="1"/>
    <x v="0"/>
    <n v="4"/>
    <x v="0"/>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n v="431.976"/>
    <n v="4"/>
    <n v="0.1"/>
    <n v="125.27"/>
    <n v="1"/>
    <x v="21"/>
    <n v="3"/>
    <x v="21"/>
  </r>
  <r>
    <n v="7731"/>
    <s v="CA-2018-104850"/>
    <d v="2018-06-13T00:00:00"/>
    <d v="2018-06-19T00:00:00"/>
    <s v="Standard Class"/>
    <s v="TW-21025"/>
    <s v="Tamara Willingham"/>
    <s v="Home Office"/>
    <s v="United States"/>
    <s v="Seattle"/>
    <s v="Washington"/>
    <n v="98103"/>
    <x v="1"/>
    <s v="FUR-CH-10003774"/>
    <x v="0"/>
    <s v="Chairs"/>
    <s v="Global Wood Trimmed Manager's Task Chair, Khaki"/>
    <n v="291.13600000000002"/>
    <n v="5"/>
    <n v="0.2"/>
    <n v="23.29"/>
    <n v="1"/>
    <x v="27"/>
    <n v="2"/>
    <x v="27"/>
  </r>
  <r>
    <n v="7732"/>
    <s v="CA-2018-140508"/>
    <d v="2018-09-18T00:00:00"/>
    <d v="2018-09-21T00:00:00"/>
    <s v="First Class"/>
    <s v="PA-19060"/>
    <s v="Pete Armstrong"/>
    <s v="Home Office"/>
    <s v="United States"/>
    <s v="Dallas"/>
    <s v="Texas"/>
    <n v="75220"/>
    <x v="2"/>
    <s v="OFF-EN-10000927"/>
    <x v="1"/>
    <s v="Envelopes"/>
    <s v="Jet-Pak Recycled Peel 'N' Seal Padded Mailers"/>
    <n v="114.848"/>
    <n v="6"/>
    <n v="0"/>
    <n v="17.23"/>
    <n v="1"/>
    <x v="15"/>
    <n v="3"/>
    <x v="15"/>
  </r>
  <r>
    <n v="7733"/>
    <s v="CA-2018-143294"/>
    <d v="2018-06-02T00:00:00"/>
    <d v="2018-06-08T00:00:00"/>
    <s v="Standard Class"/>
    <s v="JD-15790"/>
    <s v="John Dryer"/>
    <s v="Consumer"/>
    <s v="United States"/>
    <s v="Houston"/>
    <s v="Texas"/>
    <n v="77070"/>
    <x v="2"/>
    <s v="OFF-PA-10000743"/>
    <x v="1"/>
    <s v="Paper"/>
    <s v="Xerox 1977"/>
    <n v="10.688000000000001"/>
    <n v="9"/>
    <n v="0.3"/>
    <n v="-2.46"/>
    <n v="1"/>
    <x v="27"/>
    <n v="2"/>
    <x v="27"/>
  </r>
  <r>
    <n v="7734"/>
    <s v="CA-2017-165673"/>
    <d v="2017-05-15T00:00:00"/>
    <d v="2017-05-19T00:00:00"/>
    <s v="Second Class"/>
    <s v="MN-17935"/>
    <s v="Michael Nguyen"/>
    <s v="Consumer"/>
    <s v="United States"/>
    <s v="Springfield"/>
    <s v="Ohio"/>
    <n v="45503"/>
    <x v="3"/>
    <s v="OFF-PA-10000697"/>
    <x v="1"/>
    <s v="Paper"/>
    <s v="TOPS Voice Message Log Book, Flash Format"/>
    <n v="15.231999999999999"/>
    <n v="2"/>
    <n v="0"/>
    <n v="4.87"/>
    <n v="1"/>
    <x v="35"/>
    <n v="2"/>
    <x v="35"/>
  </r>
  <r>
    <n v="7735"/>
    <s v="CA-2018-134418"/>
    <d v="2018-09-15T00:00:00"/>
    <d v="2018-09-20T00:00:00"/>
    <s v="Standard Class"/>
    <s v="GM-14500"/>
    <s v="Gene McClure"/>
    <s v="Consumer"/>
    <s v="United States"/>
    <s v="Seattle"/>
    <s v="Washington"/>
    <n v="98103"/>
    <x v="1"/>
    <s v="OFF-AR-10004441"/>
    <x v="1"/>
    <s v="Art"/>
    <s v="BIC Brite Liner Highlighters"/>
    <n v="12.42"/>
    <n v="10"/>
    <n v="0.2"/>
    <n v="2.11"/>
    <n v="1"/>
    <x v="15"/>
    <n v="3"/>
    <x v="15"/>
  </r>
  <r>
    <n v="7736"/>
    <s v="US-2017-106313"/>
    <d v="2017-08-22T00:00:00"/>
    <d v="2017-08-26T00:00:00"/>
    <s v="Standard Class"/>
    <s v="DG-13300"/>
    <s v="Deirdre Greer"/>
    <s v="Corporate"/>
    <s v="United States"/>
    <s v="Seattle"/>
    <s v="Washington"/>
    <n v="98105"/>
    <x v="1"/>
    <s v="OFF-PA-10001870"/>
    <x v="1"/>
    <s v="Paper"/>
    <s v="Xerox 202"/>
    <n v="19.440000000000001"/>
    <n v="10"/>
    <n v="0"/>
    <n v="4.8600000000000003"/>
    <n v="1"/>
    <x v="28"/>
    <n v="3"/>
    <x v="28"/>
  </r>
  <r>
    <n v="7737"/>
    <s v="CA-2015-105872"/>
    <d v="2015-05-30T00:00:00"/>
    <d v="2015-06-06T00:00:00"/>
    <s v="Standard Class"/>
    <s v="JG-15160"/>
    <s v="James Galang"/>
    <s v="Consumer"/>
    <s v="United States"/>
    <s v="New York City"/>
    <s v="New York"/>
    <n v="10024"/>
    <x v="3"/>
    <s v="OFF-BI-10003684"/>
    <x v="1"/>
    <s v="Binders"/>
    <s v="Wilson Jones Legal Size Ring Binders"/>
    <n v="70.367999999999995"/>
    <n v="2"/>
    <n v="0.2"/>
    <n v="17.59"/>
    <n v="1"/>
    <x v="8"/>
    <n v="2"/>
    <x v="8"/>
  </r>
  <r>
    <n v="7738"/>
    <s v="CA-2018-108287"/>
    <d v="2018-12-18T00:00:00"/>
    <d v="2018-12-20T00:00:00"/>
    <s v="First Class"/>
    <s v="AG-10330"/>
    <s v="Alex Grayson"/>
    <s v="Consumer"/>
    <s v="United States"/>
    <s v="Charlotte"/>
    <s v="North Carolina"/>
    <n v="28205"/>
    <x v="0"/>
    <s v="OFF-AR-10001315"/>
    <x v="1"/>
    <s v="Art"/>
    <s v="Newell 310"/>
    <n v="12.672000000000001"/>
    <n v="1"/>
    <n v="0.2"/>
    <n v="1.52"/>
    <n v="1"/>
    <x v="22"/>
    <n v="4"/>
    <x v="22"/>
  </r>
  <r>
    <n v="7739"/>
    <s v="CA-2018-141103"/>
    <d v="2018-07-30T00:00:00"/>
    <d v="2018-08-06T00:00:00"/>
    <s v="Standard Class"/>
    <s v="JF-15355"/>
    <s v="Jay Fein"/>
    <s v="Consumer"/>
    <s v="United States"/>
    <s v="Baltimore"/>
    <s v="Maryland"/>
    <n v="21215"/>
    <x v="3"/>
    <s v="TEC-PH-10003589"/>
    <x v="2"/>
    <s v="Phones"/>
    <s v="invisibleSHIELD by ZAGG Smudge-Free Screen Protector"/>
    <n v="89.95"/>
    <n v="6"/>
    <n v="0.2"/>
    <n v="4.5"/>
    <n v="1"/>
    <x v="10"/>
    <n v="3"/>
    <x v="10"/>
  </r>
  <r>
    <n v="7740"/>
    <s v="CA-2015-154781"/>
    <d v="2015-11-21T00:00:00"/>
    <d v="2015-11-26T00:00:00"/>
    <s v="Standard Class"/>
    <s v="SC-20680"/>
    <s v="Steve Carroll"/>
    <s v="Home Office"/>
    <s v="United States"/>
    <s v="San Francisco"/>
    <s v="California"/>
    <n v="94110"/>
    <x v="1"/>
    <s v="OFF-PA-10001609"/>
    <x v="1"/>
    <s v="Paper"/>
    <s v="Tops Wirebound Message Log Books"/>
    <n v="6.58"/>
    <n v="5"/>
    <n v="0"/>
    <n v="1.25"/>
    <n v="2"/>
    <x v="7"/>
    <n v="4"/>
    <x v="7"/>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n v="94.99"/>
    <n v="7"/>
    <n v="0.1"/>
    <n v="28.5"/>
    <n v="2"/>
    <x v="7"/>
    <n v="4"/>
    <x v="7"/>
  </r>
  <r>
    <n v="7742"/>
    <s v="CA-2016-147816"/>
    <d v="2016-09-24T00:00:00"/>
    <d v="2016-09-26T00:00:00"/>
    <s v="Second Class"/>
    <s v="CM-11935"/>
    <s v="Carlos Meador"/>
    <s v="Consumer"/>
    <s v="United States"/>
    <s v="Tucson"/>
    <s v="Arizona"/>
    <n v="85705"/>
    <x v="1"/>
    <s v="TEC-PH-10003095"/>
    <x v="2"/>
    <s v="Phones"/>
    <s v="Samsung HM1900 Bluetooth Headset"/>
    <n v="35.119999999999997"/>
    <n v="6"/>
    <n v="0"/>
    <n v="7.73"/>
    <n v="1"/>
    <x v="11"/>
    <n v="3"/>
    <x v="11"/>
  </r>
  <r>
    <n v="7743"/>
    <s v="CA-2018-105326"/>
    <d v="2018-08-20T00:00:00"/>
    <d v="2018-08-27T00:00:00"/>
    <s v="Standard Class"/>
    <s v="KT-16480"/>
    <s v="Kean Thornton"/>
    <s v="Consumer"/>
    <s v="United States"/>
    <s v="Los Angeles"/>
    <s v="California"/>
    <n v="90036"/>
    <x v="1"/>
    <s v="OFF-PA-10001639"/>
    <x v="1"/>
    <s v="Paper"/>
    <s v="Xerox 203"/>
    <n v="25.92"/>
    <n v="6"/>
    <n v="0"/>
    <n v="2.0699999999999998"/>
    <n v="1"/>
    <x v="43"/>
    <n v="3"/>
    <x v="43"/>
  </r>
  <r>
    <n v="7744"/>
    <s v="CA-2017-133613"/>
    <d v="2017-06-17T00:00:00"/>
    <d v="2017-06-22T00:00:00"/>
    <s v="Standard Class"/>
    <s v="CP-12340"/>
    <s v="Christine Phan"/>
    <s v="Corporate"/>
    <s v="United States"/>
    <s v="Waterbury"/>
    <s v="Connecticut"/>
    <n v="6708"/>
    <x v="3"/>
    <s v="OFF-BI-10002003"/>
    <x v="1"/>
    <s v="Binders"/>
    <s v="Ibico Presentation Index for Binding Systems"/>
    <n v="7.96"/>
    <n v="2"/>
    <n v="0"/>
    <n v="1.51"/>
    <n v="3"/>
    <x v="1"/>
    <n v="2"/>
    <x v="1"/>
  </r>
  <r>
    <n v="7745"/>
    <s v="CA-2017-133613"/>
    <d v="2017-06-17T00:00:00"/>
    <d v="2017-06-22T00:00:00"/>
    <s v="Standard Class"/>
    <s v="CP-12340"/>
    <s v="Christine Phan"/>
    <s v="Corporate"/>
    <s v="United States"/>
    <s v="Waterbury"/>
    <s v="Connecticut"/>
    <n v="6708"/>
    <x v="3"/>
    <s v="TEC-PH-10004539"/>
    <x v="2"/>
    <s v="Phones"/>
    <s v="Wireless Extenders zBoost YX545 SOHO Signal Booster"/>
    <n v="566.97"/>
    <n v="6"/>
    <n v="0.1"/>
    <n v="68.040000000000006"/>
    <n v="3"/>
    <x v="1"/>
    <n v="2"/>
    <x v="1"/>
  </r>
  <r>
    <n v="7746"/>
    <s v="CA-2017-133613"/>
    <d v="2017-06-17T00:00:00"/>
    <d v="2017-06-22T00:00:00"/>
    <s v="Standard Class"/>
    <s v="CP-12340"/>
    <s v="Christine Phan"/>
    <s v="Corporate"/>
    <s v="United States"/>
    <s v="Waterbury"/>
    <s v="Connecticut"/>
    <n v="6708"/>
    <x v="3"/>
    <s v="OFF-AR-10003829"/>
    <x v="1"/>
    <s v="Art"/>
    <s v="Newell 35"/>
    <n v="9.84"/>
    <n v="7"/>
    <n v="0.1"/>
    <n v="2.36"/>
    <n v="3"/>
    <x v="1"/>
    <n v="2"/>
    <x v="1"/>
  </r>
  <r>
    <n v="7747"/>
    <s v="CA-2016-109113"/>
    <d v="2016-12-19T00:00:00"/>
    <d v="2016-12-23T00:00:00"/>
    <s v="Standard Class"/>
    <s v="EK-13795"/>
    <s v="Eileen Kiefer"/>
    <s v="Home Office"/>
    <s v="United States"/>
    <s v="Chicago"/>
    <s v="Illinois"/>
    <n v="60610"/>
    <x v="2"/>
    <s v="TEC-AC-10004761"/>
    <x v="2"/>
    <s v="Accessories"/>
    <s v="Maxell 4.7GB DVD+RW 3/Pack"/>
    <n v="25.488"/>
    <n v="8"/>
    <n v="0"/>
    <n v="4.59"/>
    <n v="1"/>
    <x v="14"/>
    <n v="4"/>
    <x v="14"/>
  </r>
  <r>
    <n v="7748"/>
    <s v="CA-2016-156153"/>
    <d v="2016-05-31T00:00:00"/>
    <d v="2016-06-02T00:00:00"/>
    <s v="Second Class"/>
    <s v="CW-11905"/>
    <s v="Carl Weiss"/>
    <s v="Home Office"/>
    <s v="United States"/>
    <s v="Long Beach"/>
    <s v="New York"/>
    <n v="11561"/>
    <x v="3"/>
    <s v="OFF-FA-10003472"/>
    <x v="1"/>
    <s v="Fasteners"/>
    <s v="Bagged Rubber Bands"/>
    <n v="7.56"/>
    <n v="3"/>
    <n v="0"/>
    <n v="2.27"/>
    <n v="1"/>
    <x v="33"/>
    <n v="2"/>
    <x v="33"/>
  </r>
  <r>
    <n v="7749"/>
    <s v="CA-2016-133242"/>
    <d v="2016-06-18T00:00:00"/>
    <d v="2016-06-24T00:00:00"/>
    <s v="Standard Class"/>
    <s v="KH-16510"/>
    <s v="Keith Herrera"/>
    <s v="Consumer"/>
    <s v="United States"/>
    <s v="Arlington"/>
    <s v="Virginia"/>
    <n v="22204"/>
    <x v="0"/>
    <s v="FUR-FU-10003464"/>
    <x v="0"/>
    <s v="Furnishings"/>
    <s v="Seth Thomas 8 1/2&quot; Cubicle Clock"/>
    <n v="60.84"/>
    <n v="4"/>
    <n v="0"/>
    <n v="20.079999999999998"/>
    <n v="5"/>
    <x v="40"/>
    <n v="2"/>
    <x v="40"/>
  </r>
  <r>
    <n v="7750"/>
    <s v="CA-2016-133242"/>
    <d v="2016-06-18T00:00:00"/>
    <d v="2016-06-24T00:00:00"/>
    <s v="Standard Class"/>
    <s v="KH-16510"/>
    <s v="Keith Herrera"/>
    <s v="Consumer"/>
    <s v="United States"/>
    <s v="Arlington"/>
    <s v="Virginia"/>
    <n v="22204"/>
    <x v="0"/>
    <s v="OFF-ST-10003716"/>
    <x v="1"/>
    <s v="Storage"/>
    <s v="Tennsco Double-Tier Lockers"/>
    <n v="450.04"/>
    <n v="6"/>
    <n v="0"/>
    <n v="81.010000000000005"/>
    <n v="5"/>
    <x v="40"/>
    <n v="2"/>
    <x v="40"/>
  </r>
  <r>
    <n v="7751"/>
    <s v="CA-2016-133242"/>
    <d v="2016-06-18T00:00:00"/>
    <d v="2016-06-24T00:00:00"/>
    <s v="Standard Class"/>
    <s v="KH-16510"/>
    <s v="Keith Herrera"/>
    <s v="Consumer"/>
    <s v="United States"/>
    <s v="Arlington"/>
    <s v="Virginia"/>
    <n v="22204"/>
    <x v="0"/>
    <s v="OFF-BI-10004002"/>
    <x v="1"/>
    <s v="Binders"/>
    <s v="Wilson Jones International Size A4 Ring Binders"/>
    <n v="34.6"/>
    <n v="9"/>
    <n v="0"/>
    <n v="11.07"/>
    <n v="5"/>
    <x v="40"/>
    <n v="2"/>
    <x v="40"/>
  </r>
  <r>
    <n v="7752"/>
    <s v="CA-2016-133242"/>
    <d v="2016-06-18T00:00:00"/>
    <d v="2016-06-24T00:00:00"/>
    <s v="Standard Class"/>
    <s v="KH-16510"/>
    <s v="Keith Herrera"/>
    <s v="Consumer"/>
    <s v="United States"/>
    <s v="Arlington"/>
    <s v="Virginia"/>
    <n v="22204"/>
    <x v="0"/>
    <s v="TEC-PH-10002496"/>
    <x v="2"/>
    <s v="Phones"/>
    <s v="Cisco SPA301"/>
    <n v="467.97"/>
    <n v="10"/>
    <n v="0.1"/>
    <n v="60.84"/>
    <n v="5"/>
    <x v="40"/>
    <n v="2"/>
    <x v="40"/>
  </r>
  <r>
    <n v="7753"/>
    <s v="CA-2016-133242"/>
    <d v="2016-06-18T00:00:00"/>
    <d v="2016-06-24T00:00:00"/>
    <s v="Standard Class"/>
    <s v="KH-16510"/>
    <s v="Keith Herrera"/>
    <s v="Consumer"/>
    <s v="United States"/>
    <s v="Arlington"/>
    <s v="Virginia"/>
    <n v="22204"/>
    <x v="0"/>
    <s v="OFF-BI-10004826"/>
    <x v="1"/>
    <s v="Binders"/>
    <s v="JM Magazine Binder"/>
    <n v="33.020000000000003"/>
    <n v="4"/>
    <n v="0.1"/>
    <n v="9.91"/>
    <n v="5"/>
    <x v="40"/>
    <n v="2"/>
    <x v="40"/>
  </r>
  <r>
    <n v="7754"/>
    <s v="CA-2016-158323"/>
    <d v="2016-11-30T00:00:00"/>
    <d v="2016-12-03T00:00:00"/>
    <s v="First Class"/>
    <s v="AB-10600"/>
    <s v="Ann Blume"/>
    <s v="Corporate"/>
    <s v="United States"/>
    <s v="Jacksonville"/>
    <s v="North Carolina"/>
    <n v="28540"/>
    <x v="0"/>
    <s v="FUR-FU-10001546"/>
    <x v="0"/>
    <s v="Furnishings"/>
    <s v="Dana Swing-Arm Lamps"/>
    <n v="17.088000000000001"/>
    <n v="9"/>
    <n v="0.1"/>
    <n v="0.85"/>
    <n v="1"/>
    <x v="6"/>
    <n v="4"/>
    <x v="6"/>
  </r>
  <r>
    <n v="7755"/>
    <s v="CA-2016-161795"/>
    <d v="2016-12-21T00:00:00"/>
    <d v="2016-12-23T00:00:00"/>
    <s v="Second Class"/>
    <s v="AH-10075"/>
    <s v="Adam Hart"/>
    <s v="Corporate"/>
    <s v="United States"/>
    <s v="Columbus"/>
    <s v="Ohio"/>
    <n v="43229"/>
    <x v="3"/>
    <s v="OFF-AR-10001919"/>
    <x v="1"/>
    <s v="Art"/>
    <s v="OIC #2 Pencils, Medium Soft"/>
    <n v="3.008"/>
    <n v="5"/>
    <n v="0.2"/>
    <n v="0.24"/>
    <n v="1"/>
    <x v="14"/>
    <n v="4"/>
    <x v="14"/>
  </r>
  <r>
    <n v="7756"/>
    <s v="CA-2018-100902"/>
    <d v="2018-11-17T00:00:00"/>
    <d v="2018-11-21T00:00:00"/>
    <s v="Standard Class"/>
    <s v="CK-12595"/>
    <s v="Clytie Kelty"/>
    <s v="Consumer"/>
    <s v="United States"/>
    <s v="Charlotte"/>
    <s v="North Carolina"/>
    <n v="28205"/>
    <x v="0"/>
    <s v="OFF-PA-10002558"/>
    <x v="1"/>
    <s v="Paper"/>
    <s v="Xerox 1938"/>
    <n v="268.24"/>
    <n v="4"/>
    <n v="0"/>
    <n v="24.14"/>
    <n v="2"/>
    <x v="23"/>
    <n v="4"/>
    <x v="23"/>
  </r>
  <r>
    <n v="7757"/>
    <s v="CA-2018-100902"/>
    <d v="2018-11-17T00:00:00"/>
    <d v="2018-11-21T00:00:00"/>
    <s v="Standard Class"/>
    <s v="CK-12595"/>
    <s v="Clytie Kelty"/>
    <s v="Consumer"/>
    <s v="United States"/>
    <s v="Charlotte"/>
    <s v="North Carolina"/>
    <n v="28205"/>
    <x v="0"/>
    <s v="TEC-AC-10003174"/>
    <x v="2"/>
    <s v="Accessories"/>
    <s v="Plantronics S12 Corded Telephone Headset System"/>
    <n v="431.16"/>
    <n v="1"/>
    <n v="0.3"/>
    <n v="-146.59"/>
    <n v="2"/>
    <x v="23"/>
    <n v="4"/>
    <x v="23"/>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n v="43.6"/>
    <n v="5"/>
    <n v="0"/>
    <n v="12.21"/>
    <n v="2"/>
    <x v="23"/>
    <n v="4"/>
    <x v="23"/>
  </r>
  <r>
    <n v="7759"/>
    <s v="CA-2018-112844"/>
    <d v="2018-11-13T00:00:00"/>
    <d v="2018-11-16T00:00:00"/>
    <s v="Second Class"/>
    <s v="SP-20620"/>
    <s v="Stefania Perrino"/>
    <s v="Corporate"/>
    <s v="United States"/>
    <s v="Buffalo"/>
    <s v="New York"/>
    <n v="14215"/>
    <x v="3"/>
    <s v="FUR-FU-10004845"/>
    <x v="0"/>
    <s v="Furnishings"/>
    <s v="Deflect-o EconoMat Nonstudded, No Bevel Mat"/>
    <n v="154.94999999999999"/>
    <n v="3"/>
    <n v="0.2"/>
    <n v="46.49"/>
    <n v="2"/>
    <x v="23"/>
    <n v="4"/>
    <x v="23"/>
  </r>
  <r>
    <n v="7760"/>
    <s v="CA-2017-158925"/>
    <d v="2017-10-24T00:00:00"/>
    <d v="2017-10-28T00:00:00"/>
    <s v="Standard Class"/>
    <s v="JP-15460"/>
    <s v="Jennifer Patt"/>
    <s v="Corporate"/>
    <s v="United States"/>
    <s v="Houston"/>
    <s v="Texas"/>
    <n v="77041"/>
    <x v="2"/>
    <s v="OFF-PA-10003072"/>
    <x v="1"/>
    <s v="Paper"/>
    <s v="Eureka Recycled Copy Paper 8 1/2&quot; x 11&quot;, Ream"/>
    <n v="15.552"/>
    <n v="5"/>
    <n v="0"/>
    <n v="2.1800000000000002"/>
    <n v="1"/>
    <x v="32"/>
    <n v="4"/>
    <x v="32"/>
  </r>
  <r>
    <n v="7761"/>
    <s v="CA-2015-155390"/>
    <d v="2015-12-06T00:00:00"/>
    <d v="2015-12-11T00:00:00"/>
    <s v="Standard Class"/>
    <s v="BG-11035"/>
    <s v="Barry Gonzalez"/>
    <s v="Consumer"/>
    <s v="United States"/>
    <s v="Memphis"/>
    <s v="Tennessee"/>
    <n v="38109"/>
    <x v="0"/>
    <s v="OFF-PA-10003641"/>
    <x v="1"/>
    <s v="Paper"/>
    <s v="Xerox 1909"/>
    <n v="42.207999999999998"/>
    <n v="6"/>
    <n v="0.1"/>
    <n v="5.49"/>
    <n v="1"/>
    <x v="20"/>
    <n v="4"/>
    <x v="20"/>
  </r>
  <r>
    <n v="7762"/>
    <s v="CA-2018-123071"/>
    <d v="2018-12-03T00:00:00"/>
    <d v="2018-12-06T00:00:00"/>
    <s v="First Class"/>
    <s v="CC-12550"/>
    <s v="Clay Cheatham"/>
    <s v="Consumer"/>
    <s v="United States"/>
    <s v="Plano"/>
    <s v="Texas"/>
    <n v="75023"/>
    <x v="2"/>
    <s v="OFF-PA-10003729"/>
    <x v="1"/>
    <s v="Paper"/>
    <s v="Xerox 1998"/>
    <n v="10.368"/>
    <n v="5"/>
    <n v="0"/>
    <n v="1.45"/>
    <n v="1"/>
    <x v="22"/>
    <n v="4"/>
    <x v="22"/>
  </r>
  <r>
    <n v="7763"/>
    <s v="CA-2018-156391"/>
    <d v="2018-09-26T00:00:00"/>
    <d v="2018-09-28T00:00:00"/>
    <s v="First Class"/>
    <s v="SL-20155"/>
    <s v="Sara Luxemburg"/>
    <s v="Home Office"/>
    <s v="United States"/>
    <s v="Salem"/>
    <s v="Oregon"/>
    <n v="97301"/>
    <x v="1"/>
    <s v="OFF-AR-10003251"/>
    <x v="1"/>
    <s v="Art"/>
    <s v="Prang Drawing Pencil Set"/>
    <n v="2.2240000000000002"/>
    <n v="3"/>
    <n v="0.1"/>
    <n v="0.44"/>
    <n v="1"/>
    <x v="15"/>
    <n v="3"/>
    <x v="15"/>
  </r>
  <r>
    <n v="7764"/>
    <s v="CA-2016-103093"/>
    <d v="2016-02-03T00:00:00"/>
    <d v="2016-02-07T00:00:00"/>
    <s v="Standard Class"/>
    <s v="FO-14305"/>
    <s v="Frank Olsen"/>
    <s v="Consumer"/>
    <s v="United States"/>
    <s v="Columbus"/>
    <s v="Georgia"/>
    <n v="31907"/>
    <x v="0"/>
    <s v="OFF-EN-10003286"/>
    <x v="1"/>
    <s v="Envelopes"/>
    <s v="Staple envelope"/>
    <n v="74.52"/>
    <n v="4"/>
    <n v="0"/>
    <n v="23.1"/>
    <n v="1"/>
    <x v="36"/>
    <n v="1"/>
    <x v="36"/>
  </r>
  <r>
    <n v="7765"/>
    <s v="US-2018-118941"/>
    <d v="2018-08-12T00:00:00"/>
    <d v="2018-08-12T00:00:00"/>
    <s v="Same Day"/>
    <s v="BB-11545"/>
    <s v="Brenda Bowman"/>
    <s v="Corporate"/>
    <s v="United States"/>
    <s v="Columbia"/>
    <s v="Maryland"/>
    <n v="21044"/>
    <x v="3"/>
    <s v="OFF-AR-10004078"/>
    <x v="1"/>
    <s v="Art"/>
    <s v="Newell 312"/>
    <n v="17.52"/>
    <n v="1"/>
    <n v="0"/>
    <n v="5.43"/>
    <n v="3"/>
    <x v="43"/>
    <n v="3"/>
    <x v="43"/>
  </r>
  <r>
    <n v="7766"/>
    <s v="US-2018-118941"/>
    <d v="2018-08-12T00:00:00"/>
    <d v="2018-08-12T00:00:00"/>
    <s v="Same Day"/>
    <s v="BB-11545"/>
    <s v="Brenda Bowman"/>
    <s v="Corporate"/>
    <s v="United States"/>
    <s v="Columbia"/>
    <s v="Maryland"/>
    <n v="21044"/>
    <x v="3"/>
    <s v="FUR-CH-10002331"/>
    <x v="0"/>
    <s v="Chairs"/>
    <s v="Hon 4700 Series Mobuis Mid-Back Task Chairs with Adjustable Arms"/>
    <n v="1779.9"/>
    <n v="1"/>
    <n v="0"/>
    <n v="320.38"/>
    <n v="3"/>
    <x v="43"/>
    <n v="3"/>
    <x v="43"/>
  </r>
  <r>
    <n v="7767"/>
    <s v="US-2018-118941"/>
    <d v="2018-08-12T00:00:00"/>
    <d v="2018-08-12T00:00:00"/>
    <s v="Same Day"/>
    <s v="BB-11545"/>
    <s v="Brenda Bowman"/>
    <s v="Corporate"/>
    <s v="United States"/>
    <s v="Columbia"/>
    <s v="Maryland"/>
    <n v="21044"/>
    <x v="3"/>
    <s v="OFF-AR-10001953"/>
    <x v="1"/>
    <s v="Art"/>
    <s v="Boston 1645 Deluxe Heavier-Duty Electric Pencil Sharpener"/>
    <n v="219.9"/>
    <n v="10"/>
    <n v="0.1"/>
    <n v="72.569999999999993"/>
    <n v="3"/>
    <x v="43"/>
    <n v="3"/>
    <x v="43"/>
  </r>
  <r>
    <n v="7768"/>
    <s v="CA-2016-169299"/>
    <d v="2016-08-24T00:00:00"/>
    <d v="2016-08-26T00:00:00"/>
    <s v="First Class"/>
    <s v="DO-13435"/>
    <s v="Denny Ordway"/>
    <s v="Consumer"/>
    <s v="United States"/>
    <s v="Portland"/>
    <s v="Oregon"/>
    <n v="97206"/>
    <x v="1"/>
    <s v="OFF-AR-10002053"/>
    <x v="1"/>
    <s v="Art"/>
    <s v="Premium Writing Pencils, Soft, #2 by Central Association for the Blind"/>
    <n v="7.1520000000000001"/>
    <n v="5"/>
    <n v="0"/>
    <n v="1.22"/>
    <n v="1"/>
    <x v="37"/>
    <n v="3"/>
    <x v="37"/>
  </r>
  <r>
    <n v="7769"/>
    <s v="CA-2018-154088"/>
    <d v="2018-11-12T00:00:00"/>
    <d v="2018-11-17T00:00:00"/>
    <s v="Standard Class"/>
    <s v="LB-16735"/>
    <s v="Larry Blacks"/>
    <s v="Consumer"/>
    <s v="United States"/>
    <s v="Tallahassee"/>
    <s v="Florida"/>
    <n v="32303"/>
    <x v="0"/>
    <s v="OFF-PA-10003651"/>
    <x v="1"/>
    <s v="Paper"/>
    <s v="Xerox 1968"/>
    <n v="26.72"/>
    <n v="6"/>
    <n v="0.2"/>
    <n v="5.88"/>
    <n v="1"/>
    <x v="23"/>
    <n v="4"/>
    <x v="23"/>
  </r>
  <r>
    <n v="7770"/>
    <s v="CA-2017-155978"/>
    <d v="2017-08-01T00:00:00"/>
    <d v="2017-08-01T00:00:00"/>
    <s v="Same Day"/>
    <s v="TS-21205"/>
    <s v="Thomas Seio"/>
    <s v="Corporate"/>
    <s v="United States"/>
    <s v="Riverside"/>
    <s v="California"/>
    <n v="92503"/>
    <x v="1"/>
    <s v="TEC-PH-10002885"/>
    <x v="2"/>
    <s v="Phones"/>
    <s v="Apple iPhone 5"/>
    <n v="1039.7280000000001"/>
    <n v="8"/>
    <n v="0.3"/>
    <n v="-83.18"/>
    <n v="2"/>
    <x v="28"/>
    <n v="3"/>
    <x v="28"/>
  </r>
  <r>
    <n v="7771"/>
    <s v="CA-2017-155978"/>
    <d v="2017-08-01T00:00:00"/>
    <d v="2017-08-01T00:00:00"/>
    <s v="Same Day"/>
    <s v="TS-21205"/>
    <s v="Thomas Seio"/>
    <s v="Corporate"/>
    <s v="United States"/>
    <s v="Riverside"/>
    <s v="California"/>
    <n v="92503"/>
    <x v="1"/>
    <s v="OFF-AP-10002892"/>
    <x v="1"/>
    <s v="Appliances"/>
    <s v="Belkin F5C206VTEL 6 Outlet Surge"/>
    <n v="45.96"/>
    <n v="2"/>
    <n v="0.3"/>
    <n v="-5.0599999999999996"/>
    <n v="2"/>
    <x v="28"/>
    <n v="3"/>
    <x v="28"/>
  </r>
  <r>
    <n v="7772"/>
    <s v="CA-2017-108196"/>
    <d v="2017-11-25T00:00:00"/>
    <d v="2017-12-02T00:00:00"/>
    <s v="Standard Class"/>
    <s v="CS-12505"/>
    <s v="Cindy Stewart"/>
    <s v="Consumer"/>
    <s v="United States"/>
    <s v="Lancaster"/>
    <s v="Ohio"/>
    <n v="43130"/>
    <x v="3"/>
    <s v="OFF-BI-10000545"/>
    <x v="1"/>
    <s v="Binders"/>
    <s v="GBC Ibimaster 500 Manual ProClick Binding System"/>
    <n v="456.58800000000002"/>
    <n v="1"/>
    <n v="0.2"/>
    <n v="155.24"/>
    <n v="3"/>
    <x v="0"/>
    <n v="4"/>
    <x v="0"/>
  </r>
  <r>
    <n v="7773"/>
    <s v="CA-2017-108196"/>
    <d v="2017-11-25T00:00:00"/>
    <d v="2017-12-02T00:00:00"/>
    <s v="Standard Class"/>
    <s v="CS-12505"/>
    <s v="Cindy Stewart"/>
    <s v="Consumer"/>
    <s v="United States"/>
    <s v="Lancaster"/>
    <s v="Ohio"/>
    <n v="43130"/>
    <x v="3"/>
    <s v="TEC-MA-10000418"/>
    <x v="2"/>
    <s v="Machines"/>
    <s v="Cubify CubeX 3D Printer Double Head Print"/>
    <n v="4499.9849999999997"/>
    <n v="5"/>
    <n v="0.2"/>
    <n v="1215"/>
    <n v="3"/>
    <x v="0"/>
    <n v="4"/>
    <x v="0"/>
  </r>
  <r>
    <n v="7774"/>
    <s v="CA-2017-108196"/>
    <d v="2017-11-25T00:00:00"/>
    <d v="2017-12-02T00:00:00"/>
    <s v="Standard Class"/>
    <s v="CS-12505"/>
    <s v="Cindy Stewart"/>
    <s v="Consumer"/>
    <s v="United States"/>
    <s v="Lancaster"/>
    <s v="Ohio"/>
    <n v="43130"/>
    <x v="3"/>
    <s v="TEC-AC-10000926"/>
    <x v="2"/>
    <s v="Accessories"/>
    <s v="NETGEAR RangeMax WNR1000 Wireless Router"/>
    <n v="59.975999999999999"/>
    <n v="8"/>
    <n v="0"/>
    <n v="12.59"/>
    <n v="3"/>
    <x v="0"/>
    <n v="4"/>
    <x v="0"/>
  </r>
  <r>
    <n v="7775"/>
    <s v="CA-2017-152800"/>
    <d v="2017-04-13T00:00:00"/>
    <d v="2017-04-15T00:00:00"/>
    <s v="First Class"/>
    <s v="SP-20920"/>
    <s v="Susan Pistek"/>
    <s v="Consumer"/>
    <s v="United States"/>
    <s v="San Francisco"/>
    <s v="California"/>
    <n v="94109"/>
    <x v="1"/>
    <s v="OFF-EN-10001509"/>
    <x v="1"/>
    <s v="Envelopes"/>
    <s v="Poly String Tie Envelopes"/>
    <n v="6.12"/>
    <n v="7"/>
    <n v="0"/>
    <n v="0.67"/>
    <n v="1"/>
    <x v="25"/>
    <n v="2"/>
    <x v="25"/>
  </r>
  <r>
    <n v="7776"/>
    <s v="CA-2015-166961"/>
    <d v="2015-12-27T00:00:00"/>
    <d v="2015-12-31T00:00:00"/>
    <s v="Standard Class"/>
    <s v="CD-12790"/>
    <s v="Cynthia Delaney"/>
    <s v="Home Office"/>
    <s v="United States"/>
    <s v="Moreno Valley"/>
    <s v="California"/>
    <n v="92553"/>
    <x v="1"/>
    <s v="OFF-AP-10001366"/>
    <x v="1"/>
    <s v="Appliances"/>
    <s v="Staple holder"/>
    <n v="10.98"/>
    <n v="10"/>
    <n v="0"/>
    <n v="2.09"/>
    <n v="4"/>
    <x v="20"/>
    <n v="4"/>
    <x v="20"/>
  </r>
  <r>
    <n v="7777"/>
    <s v="CA-2015-166961"/>
    <d v="2015-12-27T00:00:00"/>
    <d v="2015-12-31T00:00:00"/>
    <s v="Standard Class"/>
    <s v="CD-12790"/>
    <s v="Cynthia Delaney"/>
    <s v="Home Office"/>
    <s v="United States"/>
    <s v="Moreno Valley"/>
    <s v="California"/>
    <n v="92553"/>
    <x v="1"/>
    <s v="OFF-FA-10003485"/>
    <x v="1"/>
    <s v="Fasteners"/>
    <s v="Staples"/>
    <n v="7.86"/>
    <n v="9"/>
    <n v="0.2"/>
    <n v="2.75"/>
    <n v="4"/>
    <x v="20"/>
    <n v="4"/>
    <x v="20"/>
  </r>
  <r>
    <n v="7778"/>
    <s v="CA-2015-166961"/>
    <d v="2015-12-27T00:00:00"/>
    <d v="2015-12-31T00:00:00"/>
    <s v="Standard Class"/>
    <s v="CD-12790"/>
    <s v="Cynthia Delaney"/>
    <s v="Home Office"/>
    <s v="United States"/>
    <s v="Moreno Valley"/>
    <s v="California"/>
    <n v="92553"/>
    <x v="1"/>
    <s v="OFF-ST-10004507"/>
    <x v="1"/>
    <s v="Storage"/>
    <s v="Advantus Rolling Storage Box"/>
    <n v="51.45"/>
    <n v="6"/>
    <n v="0"/>
    <n v="13.38"/>
    <n v="4"/>
    <x v="20"/>
    <n v="4"/>
    <x v="20"/>
  </r>
  <r>
    <n v="7779"/>
    <s v="CA-2015-166961"/>
    <d v="2015-12-27T00:00:00"/>
    <d v="2015-12-31T00:00:00"/>
    <s v="Standard Class"/>
    <s v="CD-12790"/>
    <s v="Cynthia Delaney"/>
    <s v="Home Office"/>
    <s v="United States"/>
    <s v="Moreno Valley"/>
    <s v="California"/>
    <n v="92553"/>
    <x v="1"/>
    <s v="OFF-BI-10002353"/>
    <x v="1"/>
    <s v="Binders"/>
    <s v="GBC VeloBind Cover Sets"/>
    <n v="37.055999999999997"/>
    <n v="5"/>
    <n v="0"/>
    <n v="12.97"/>
    <n v="4"/>
    <x v="20"/>
    <n v="4"/>
    <x v="20"/>
  </r>
  <r>
    <n v="7780"/>
    <s v="CA-2017-139381"/>
    <d v="2017-04-18T00:00:00"/>
    <d v="2017-04-22T00:00:00"/>
    <s v="Standard Class"/>
    <s v="RF-19840"/>
    <s v="Roy FranzÃ¶sisch"/>
    <s v="Consumer"/>
    <s v="United States"/>
    <s v="Chesapeake"/>
    <s v="Virginia"/>
    <n v="23320"/>
    <x v="0"/>
    <s v="OFF-AP-10001271"/>
    <x v="1"/>
    <s v="Appliances"/>
    <s v="Eureka The Boss Cordless Rechargeable Stick Vac"/>
    <n v="203.92"/>
    <n v="6"/>
    <n v="0.1"/>
    <n v="16.309999999999999"/>
    <n v="2"/>
    <x v="25"/>
    <n v="2"/>
    <x v="25"/>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n v="29.56"/>
    <n v="7"/>
    <n v="0.1"/>
    <n v="10.35"/>
    <n v="2"/>
    <x v="25"/>
    <n v="2"/>
    <x v="25"/>
  </r>
  <r>
    <n v="7782"/>
    <s v="CA-2016-132136"/>
    <d v="2016-03-08T00:00:00"/>
    <d v="2016-03-12T00:00:00"/>
    <s v="Standard Class"/>
    <s v="FO-14305"/>
    <s v="Frank Olsen"/>
    <s v="Consumer"/>
    <s v="United States"/>
    <s v="Chicago"/>
    <s v="Illinois"/>
    <n v="60623"/>
    <x v="2"/>
    <s v="OFF-BI-10002706"/>
    <x v="1"/>
    <s v="Binders"/>
    <s v="Avery Premier Heavy-Duty Binder with Round Locking Rings"/>
    <n v="8.5679999999999996"/>
    <n v="5"/>
    <n v="0"/>
    <n v="0.77"/>
    <n v="1"/>
    <x v="29"/>
    <n v="1"/>
    <x v="29"/>
  </r>
  <r>
    <n v="7783"/>
    <s v="CA-2017-162236"/>
    <d v="2017-11-04T00:00:00"/>
    <d v="2017-11-06T00:00:00"/>
    <s v="Second Class"/>
    <s v="ER-13855"/>
    <s v="Elpida Rittenbach"/>
    <s v="Corporate"/>
    <s v="United States"/>
    <s v="Charlotte"/>
    <s v="North Carolina"/>
    <n v="28205"/>
    <x v="0"/>
    <s v="OFF-ST-10003442"/>
    <x v="1"/>
    <s v="Storage"/>
    <s v="Eldon Portable Mobile Manager"/>
    <n v="45.247999999999998"/>
    <n v="1"/>
    <n v="0"/>
    <n v="14.93"/>
    <n v="3"/>
    <x v="0"/>
    <n v="4"/>
    <x v="0"/>
  </r>
  <r>
    <n v="7784"/>
    <s v="CA-2017-162236"/>
    <d v="2017-11-04T00:00:00"/>
    <d v="2017-11-06T00:00:00"/>
    <s v="Second Class"/>
    <s v="ER-13855"/>
    <s v="Elpida Rittenbach"/>
    <s v="Corporate"/>
    <s v="United States"/>
    <s v="Charlotte"/>
    <s v="North Carolina"/>
    <n v="28205"/>
    <x v="0"/>
    <s v="FUR-TA-10002533"/>
    <x v="0"/>
    <s v="Tables"/>
    <s v="BPI Conference Tables"/>
    <n v="876.3"/>
    <n v="10"/>
    <n v="0"/>
    <n v="175.26"/>
    <n v="3"/>
    <x v="0"/>
    <n v="4"/>
    <x v="0"/>
  </r>
  <r>
    <n v="7785"/>
    <s v="CA-2017-162236"/>
    <d v="2017-11-04T00:00:00"/>
    <d v="2017-11-06T00:00:00"/>
    <s v="Second Class"/>
    <s v="ER-13855"/>
    <s v="Elpida Rittenbach"/>
    <s v="Corporate"/>
    <s v="United States"/>
    <s v="Charlotte"/>
    <s v="North Carolina"/>
    <n v="28205"/>
    <x v="0"/>
    <s v="OFF-SU-10003505"/>
    <x v="1"/>
    <s v="Supplies"/>
    <s v="Premier Electric Letter Opener"/>
    <n v="185.376"/>
    <n v="10"/>
    <n v="0.2"/>
    <n v="9.27"/>
    <n v="3"/>
    <x v="0"/>
    <n v="4"/>
    <x v="0"/>
  </r>
  <r>
    <n v="7786"/>
    <s v="US-2015-111353"/>
    <d v="2015-11-29T00:00:00"/>
    <d v="2015-12-06T00:00:00"/>
    <s v="Standard Class"/>
    <s v="PB-19150"/>
    <s v="Philip Brown"/>
    <s v="Consumer"/>
    <s v="United States"/>
    <s v="New York City"/>
    <s v="New York"/>
    <n v="10009"/>
    <x v="3"/>
    <s v="OFF-LA-10002762"/>
    <x v="1"/>
    <s v="Labels"/>
    <s v="Avery 485"/>
    <n v="25.06"/>
    <n v="4"/>
    <n v="0.1"/>
    <n v="4.01"/>
    <n v="1"/>
    <x v="7"/>
    <n v="4"/>
    <x v="7"/>
  </r>
  <r>
    <n v="7787"/>
    <s v="US-2017-117037"/>
    <d v="2017-05-17T00:00:00"/>
    <d v="2017-05-20T00:00:00"/>
    <s v="First Class"/>
    <s v="LW-17215"/>
    <s v="Luke Weiss"/>
    <s v="Consumer"/>
    <s v="United States"/>
    <s v="Chicago"/>
    <s v="Illinois"/>
    <n v="60653"/>
    <x v="2"/>
    <s v="OFF-BI-10000279"/>
    <x v="1"/>
    <s v="Binders"/>
    <s v="Acco Recycled 2&quot; Capacity Laser Printer Hanging Data Binders"/>
    <n v="2.89"/>
    <n v="6"/>
    <n v="0"/>
    <n v="0.9"/>
    <n v="4"/>
    <x v="35"/>
    <n v="2"/>
    <x v="35"/>
  </r>
  <r>
    <n v="7788"/>
    <s v="US-2017-117037"/>
    <d v="2017-05-17T00:00:00"/>
    <d v="2017-05-20T00:00:00"/>
    <s v="First Class"/>
    <s v="LW-17215"/>
    <s v="Luke Weiss"/>
    <s v="Consumer"/>
    <s v="United States"/>
    <s v="Chicago"/>
    <s v="Illinois"/>
    <n v="60653"/>
    <x v="2"/>
    <s v="OFF-FA-10000936"/>
    <x v="1"/>
    <s v="Fasteners"/>
    <s v="Acco Hot Clips Clips to Go"/>
    <n v="7.8959999999999999"/>
    <n v="8"/>
    <n v="0"/>
    <n v="2.61"/>
    <n v="4"/>
    <x v="35"/>
    <n v="2"/>
    <x v="35"/>
  </r>
  <r>
    <n v="7789"/>
    <s v="US-2017-117037"/>
    <d v="2017-05-17T00:00:00"/>
    <d v="2017-05-20T00:00:00"/>
    <s v="First Class"/>
    <s v="LW-17215"/>
    <s v="Luke Weiss"/>
    <s v="Consumer"/>
    <s v="United States"/>
    <s v="Chicago"/>
    <s v="Illinois"/>
    <n v="60653"/>
    <x v="2"/>
    <s v="FUR-FU-10004973"/>
    <x v="0"/>
    <s v="Furnishings"/>
    <s v="Flat Face Poster Frame"/>
    <n v="22.608000000000001"/>
    <n v="7"/>
    <n v="0.3"/>
    <n v="-4.07"/>
    <n v="4"/>
    <x v="35"/>
    <n v="2"/>
    <x v="35"/>
  </r>
  <r>
    <n v="7790"/>
    <s v="US-2017-117037"/>
    <d v="2017-05-17T00:00:00"/>
    <d v="2017-05-20T00:00:00"/>
    <s v="First Class"/>
    <s v="LW-17215"/>
    <s v="Luke Weiss"/>
    <s v="Consumer"/>
    <s v="United States"/>
    <s v="Chicago"/>
    <s v="Illinois"/>
    <n v="60653"/>
    <x v="2"/>
    <s v="OFF-PA-10000791"/>
    <x v="1"/>
    <s v="Paper"/>
    <s v="Wirebound Message Books, Four 2 3/4 x 5 Forms per Page, 200 Sets per Book"/>
    <n v="30.527999999999999"/>
    <n v="9"/>
    <n v="0.3"/>
    <n v="-2.75"/>
    <n v="4"/>
    <x v="35"/>
    <n v="2"/>
    <x v="35"/>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n v="4.8419999999999996"/>
    <n v="8"/>
    <n v="0.3"/>
    <n v="-0.28999999999999998"/>
    <n v="1"/>
    <x v="15"/>
    <n v="3"/>
    <x v="15"/>
  </r>
  <r>
    <n v="7792"/>
    <s v="CA-2017-108364"/>
    <d v="2017-12-19T00:00:00"/>
    <d v="2017-12-24T00:00:00"/>
    <s v="Standard Class"/>
    <s v="BP-11050"/>
    <s v="Barry Pond"/>
    <s v="Corporate"/>
    <s v="United States"/>
    <s v="Chicago"/>
    <s v="Illinois"/>
    <n v="60623"/>
    <x v="2"/>
    <s v="OFF-BI-10002012"/>
    <x v="1"/>
    <s v="Binders"/>
    <s v="Wilson Jones Easy Flow II Sheet Lifters"/>
    <n v="1.8"/>
    <n v="4"/>
    <n v="0.3"/>
    <n v="-0.2"/>
    <n v="1"/>
    <x v="5"/>
    <n v="4"/>
    <x v="5"/>
  </r>
  <r>
    <n v="7793"/>
    <s v="CA-2018-169362"/>
    <d v="2018-10-12T00:00:00"/>
    <d v="2018-10-15T00:00:00"/>
    <s v="First Class"/>
    <s v="SP-20860"/>
    <s v="Sung Pak"/>
    <s v="Corporate"/>
    <s v="United States"/>
    <s v="Dallas"/>
    <s v="Texas"/>
    <n v="75217"/>
    <x v="2"/>
    <s v="TEC-AC-10001383"/>
    <x v="2"/>
    <s v="Accessories"/>
    <s v="Logitech Wireless Touch Keyboard K400"/>
    <n v="39.984000000000002"/>
    <n v="3"/>
    <n v="0"/>
    <n v="12.4"/>
    <n v="1"/>
    <x v="13"/>
    <n v="4"/>
    <x v="13"/>
  </r>
  <r>
    <n v="7794"/>
    <s v="CA-2016-127481"/>
    <d v="2016-12-12T00:00:00"/>
    <d v="2016-12-15T00:00:00"/>
    <s v="Second Class"/>
    <s v="JD-15895"/>
    <s v="Jonathan Doherty"/>
    <s v="Corporate"/>
    <s v="United States"/>
    <s v="Las Vegas"/>
    <s v="Nevada"/>
    <n v="89115"/>
    <x v="1"/>
    <s v="OFF-PA-10002036"/>
    <x v="1"/>
    <s v="Paper"/>
    <s v="Xerox 1930"/>
    <n v="32.4"/>
    <n v="1"/>
    <n v="0"/>
    <n v="3.89"/>
    <n v="2"/>
    <x v="14"/>
    <n v="4"/>
    <x v="14"/>
  </r>
  <r>
    <n v="7795"/>
    <s v="CA-2016-127481"/>
    <d v="2016-12-12T00:00:00"/>
    <d v="2016-12-15T00:00:00"/>
    <s v="Second Class"/>
    <s v="JD-15895"/>
    <s v="Jonathan Doherty"/>
    <s v="Corporate"/>
    <s v="United States"/>
    <s v="Las Vegas"/>
    <s v="Nevada"/>
    <n v="89115"/>
    <x v="1"/>
    <s v="OFF-PA-10002377"/>
    <x v="1"/>
    <s v="Paper"/>
    <s v="Xerox 1916"/>
    <n v="97.88"/>
    <n v="10"/>
    <n v="0.1"/>
    <n v="6.85"/>
    <n v="2"/>
    <x v="14"/>
    <n v="4"/>
    <x v="14"/>
  </r>
  <r>
    <n v="7796"/>
    <s v="CA-2016-112711"/>
    <d v="2016-07-12T00:00:00"/>
    <d v="2016-07-18T00:00:00"/>
    <s v="Standard Class"/>
    <s v="FM-14380"/>
    <s v="Fred McMath"/>
    <s v="Consumer"/>
    <s v="United States"/>
    <s v="Amarillo"/>
    <s v="Texas"/>
    <n v="79109"/>
    <x v="2"/>
    <s v="TEC-PH-10000526"/>
    <x v="2"/>
    <s v="Phones"/>
    <s v="Vtech CS6719"/>
    <n v="307.16800000000001"/>
    <n v="8"/>
    <n v="0.3"/>
    <n v="-58.36"/>
    <n v="1"/>
    <x v="38"/>
    <n v="3"/>
    <x v="38"/>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n v="26.9"/>
    <n v="1"/>
    <n v="0"/>
    <n v="8.34"/>
    <n v="1"/>
    <x v="2"/>
    <n v="4"/>
    <x v="2"/>
  </r>
  <r>
    <n v="7798"/>
    <s v="CA-2018-166184"/>
    <d v="2018-03-24T00:00:00"/>
    <d v="2018-03-27T00:00:00"/>
    <s v="First Class"/>
    <s v="HR-14830"/>
    <s v="Harold Ryan"/>
    <s v="Corporate"/>
    <s v="United States"/>
    <s v="New York City"/>
    <s v="New York"/>
    <n v="10035"/>
    <x v="3"/>
    <s v="OFF-EN-10004483"/>
    <x v="1"/>
    <s v="Envelopes"/>
    <s v="#10 White Business Envelopes,4 1/8 x 9 1/2"/>
    <n v="47.01"/>
    <n v="9"/>
    <n v="0.3"/>
    <n v="-11.75"/>
    <n v="3"/>
    <x v="42"/>
    <n v="1"/>
    <x v="42"/>
  </r>
  <r>
    <n v="7799"/>
    <s v="CA-2018-166184"/>
    <d v="2018-03-24T00:00:00"/>
    <d v="2018-03-27T00:00:00"/>
    <s v="First Class"/>
    <s v="HR-14830"/>
    <s v="Harold Ryan"/>
    <s v="Corporate"/>
    <s v="United States"/>
    <s v="New York City"/>
    <s v="New York"/>
    <n v="10035"/>
    <x v="3"/>
    <s v="TEC-PH-10002624"/>
    <x v="2"/>
    <s v="Phones"/>
    <s v="Samsung Galaxy S4 Mini"/>
    <n v="469.99"/>
    <n v="8"/>
    <n v="0.2"/>
    <n v="61.1"/>
    <n v="3"/>
    <x v="42"/>
    <n v="1"/>
    <x v="42"/>
  </r>
  <r>
    <n v="7800"/>
    <s v="CA-2018-166184"/>
    <d v="2018-03-24T00:00:00"/>
    <d v="2018-03-27T00:00:00"/>
    <s v="First Class"/>
    <s v="HR-14830"/>
    <s v="Harold Ryan"/>
    <s v="Corporate"/>
    <s v="United States"/>
    <s v="New York City"/>
    <s v="New York"/>
    <n v="10035"/>
    <x v="3"/>
    <s v="FUR-CH-10003396"/>
    <x v="0"/>
    <s v="Chairs"/>
    <s v="Global Deluxe Steno Chair"/>
    <n v="207.846"/>
    <n v="1"/>
    <n v="0"/>
    <n v="60.28"/>
    <n v="3"/>
    <x v="42"/>
    <n v="1"/>
    <x v="42"/>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n v="2"/>
    <n v="0"/>
    <n v="38.97"/>
    <n v="1"/>
    <x v="27"/>
    <n v="2"/>
    <x v="27"/>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n v="40.479999999999997"/>
    <n v="1"/>
    <n v="0"/>
    <n v="13.36"/>
    <n v="1"/>
    <x v="34"/>
    <n v="1"/>
    <x v="34"/>
  </r>
  <r>
    <n v="7803"/>
    <s v="CA-2016-102260"/>
    <d v="2016-09-22T00:00:00"/>
    <d v="2016-09-26T00:00:00"/>
    <s v="Standard Class"/>
    <s v="SJ-20125"/>
    <s v="Sanjit Jacobs"/>
    <s v="Home Office"/>
    <s v="United States"/>
    <s v="Franklin"/>
    <s v="Tennessee"/>
    <n v="37064"/>
    <x v="0"/>
    <s v="OFF-LA-10003714"/>
    <x v="1"/>
    <s v="Labels"/>
    <s v="Avery 510"/>
    <n v="12"/>
    <n v="5"/>
    <n v="0.2"/>
    <n v="3.6"/>
    <n v="5"/>
    <x v="11"/>
    <n v="3"/>
    <x v="11"/>
  </r>
  <r>
    <n v="7804"/>
    <s v="CA-2016-102260"/>
    <d v="2016-09-22T00:00:00"/>
    <d v="2016-09-26T00:00:00"/>
    <s v="Standard Class"/>
    <s v="SJ-20125"/>
    <s v="Sanjit Jacobs"/>
    <s v="Home Office"/>
    <s v="United States"/>
    <s v="Franklin"/>
    <s v="Tennessee"/>
    <n v="37064"/>
    <x v="0"/>
    <s v="OFF-ST-10003716"/>
    <x v="1"/>
    <s v="Storage"/>
    <s v="Tennsco Double-Tier Lockers"/>
    <n v="720.06399999999996"/>
    <n v="1"/>
    <n v="0"/>
    <n v="64.81"/>
    <n v="5"/>
    <x v="11"/>
    <n v="3"/>
    <x v="11"/>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n v="25.423999999999999"/>
    <n v="9"/>
    <n v="0.3"/>
    <n v="-4.07"/>
    <n v="5"/>
    <x v="11"/>
    <n v="3"/>
    <x v="11"/>
  </r>
  <r>
    <n v="7806"/>
    <s v="CA-2016-102260"/>
    <d v="2016-09-22T00:00:00"/>
    <d v="2016-09-26T00:00:00"/>
    <s v="Standard Class"/>
    <s v="SJ-20125"/>
    <s v="Sanjit Jacobs"/>
    <s v="Home Office"/>
    <s v="United States"/>
    <s v="Franklin"/>
    <s v="Tennessee"/>
    <n v="37064"/>
    <x v="0"/>
    <s v="OFF-AR-10001315"/>
    <x v="1"/>
    <s v="Art"/>
    <s v="Newell 310"/>
    <n v="2.8159999999999998"/>
    <n v="2"/>
    <n v="0.3"/>
    <n v="-0.23"/>
    <n v="5"/>
    <x v="11"/>
    <n v="3"/>
    <x v="11"/>
  </r>
  <r>
    <n v="7807"/>
    <s v="CA-2016-102260"/>
    <d v="2016-09-22T00:00:00"/>
    <d v="2016-09-26T00:00:00"/>
    <s v="Standard Class"/>
    <s v="SJ-20125"/>
    <s v="Sanjit Jacobs"/>
    <s v="Home Office"/>
    <s v="United States"/>
    <s v="Franklin"/>
    <s v="Tennessee"/>
    <n v="37064"/>
    <x v="0"/>
    <s v="OFF-BI-10000042"/>
    <x v="1"/>
    <s v="Binders"/>
    <s v="Pressboard Data Binder, Crimson, 12&quot; X 8 1/2&quot;"/>
    <n v="3.2040000000000002"/>
    <n v="9"/>
    <n v="0"/>
    <n v="0.61"/>
    <n v="5"/>
    <x v="11"/>
    <n v="3"/>
    <x v="11"/>
  </r>
  <r>
    <n v="7808"/>
    <s v="US-2017-137295"/>
    <d v="2017-01-08T00:00:00"/>
    <d v="2017-01-13T00:00:00"/>
    <s v="Standard Class"/>
    <s v="VS-21820"/>
    <s v="Vivek Sundaresam"/>
    <s v="Consumer"/>
    <s v="United States"/>
    <s v="Raleigh"/>
    <s v="North Carolina"/>
    <n v="27604"/>
    <x v="0"/>
    <s v="OFF-BI-10004236"/>
    <x v="1"/>
    <s v="Binders"/>
    <s v="XtraLife ClearVue Slant-D Ring Binder, White, 3&quot;"/>
    <n v="30.827999999999999"/>
    <n v="4"/>
    <n v="0.2"/>
    <n v="3.08"/>
    <n v="3"/>
    <x v="12"/>
    <n v="1"/>
    <x v="12"/>
  </r>
  <r>
    <n v="7809"/>
    <s v="US-2017-137295"/>
    <d v="2017-01-08T00:00:00"/>
    <d v="2017-01-13T00:00:00"/>
    <s v="Standard Class"/>
    <s v="VS-21820"/>
    <s v="Vivek Sundaresam"/>
    <s v="Consumer"/>
    <s v="United States"/>
    <s v="Raleigh"/>
    <s v="North Carolina"/>
    <n v="27604"/>
    <x v="0"/>
    <s v="OFF-AR-10001955"/>
    <x v="1"/>
    <s v="Art"/>
    <s v="Newell 319"/>
    <n v="47.616"/>
    <n v="4"/>
    <n v="0"/>
    <n v="3.33"/>
    <n v="3"/>
    <x v="12"/>
    <n v="1"/>
    <x v="12"/>
  </r>
  <r>
    <n v="7810"/>
    <s v="US-2017-137295"/>
    <d v="2017-01-08T00:00:00"/>
    <d v="2017-01-13T00:00:00"/>
    <s v="Standard Class"/>
    <s v="VS-21820"/>
    <s v="Vivek Sundaresam"/>
    <s v="Consumer"/>
    <s v="United States"/>
    <s v="Raleigh"/>
    <s v="North Carolina"/>
    <n v="27604"/>
    <x v="0"/>
    <s v="TEC-PH-10004080"/>
    <x v="2"/>
    <s v="Phones"/>
    <s v="Avaya 5410 Digital phone"/>
    <n v="108.78400000000001"/>
    <n v="8"/>
    <n v="0.1"/>
    <n v="25.02"/>
    <n v="3"/>
    <x v="12"/>
    <n v="1"/>
    <x v="12"/>
  </r>
  <r>
    <n v="7811"/>
    <s v="CA-2017-134334"/>
    <d v="2017-02-14T00:00:00"/>
    <d v="2017-02-15T00:00:00"/>
    <s v="First Class"/>
    <s v="DK-13090"/>
    <s v="Dave Kipp"/>
    <s v="Consumer"/>
    <s v="United States"/>
    <s v="Clinton"/>
    <s v="Maryland"/>
    <n v="20735"/>
    <x v="3"/>
    <s v="OFF-PA-10000791"/>
    <x v="1"/>
    <s v="Paper"/>
    <s v="Wirebound Message Books, Four 2 3/4 x 5 Forms per Page, 200 Sets per Book"/>
    <n v="4.7699999999999996"/>
    <n v="1"/>
    <n v="0.1"/>
    <n v="1.53"/>
    <n v="4"/>
    <x v="47"/>
    <n v="1"/>
    <x v="47"/>
  </r>
  <r>
    <n v="7812"/>
    <s v="CA-2017-134334"/>
    <d v="2017-02-14T00:00:00"/>
    <d v="2017-02-15T00:00:00"/>
    <s v="First Class"/>
    <s v="DK-13090"/>
    <s v="Dave Kipp"/>
    <s v="Consumer"/>
    <s v="United States"/>
    <s v="Clinton"/>
    <s v="Maryland"/>
    <n v="20735"/>
    <x v="3"/>
    <s v="OFF-AR-10001770"/>
    <x v="1"/>
    <s v="Art"/>
    <s v="Economy #2 Pencils"/>
    <n v="7.98"/>
    <n v="10"/>
    <n v="0.2"/>
    <n v="0.56000000000000005"/>
    <n v="4"/>
    <x v="47"/>
    <n v="1"/>
    <x v="47"/>
  </r>
  <r>
    <n v="7813"/>
    <s v="CA-2017-134334"/>
    <d v="2017-02-14T00:00:00"/>
    <d v="2017-02-15T00:00:00"/>
    <s v="First Class"/>
    <s v="DK-13090"/>
    <s v="Dave Kipp"/>
    <s v="Consumer"/>
    <s v="United States"/>
    <s v="Clinton"/>
    <s v="Maryland"/>
    <n v="20735"/>
    <x v="3"/>
    <s v="FUR-TA-10002356"/>
    <x v="0"/>
    <s v="Tables"/>
    <s v="Bevis Boat-Shaped Conference Table"/>
    <n v="550.43100000000004"/>
    <n v="9"/>
    <n v="0.2"/>
    <n v="104.58"/>
    <n v="4"/>
    <x v="47"/>
    <n v="1"/>
    <x v="47"/>
  </r>
  <r>
    <n v="7814"/>
    <s v="CA-2017-134334"/>
    <d v="2017-02-14T00:00:00"/>
    <d v="2017-02-15T00:00:00"/>
    <s v="First Class"/>
    <s v="DK-13090"/>
    <s v="Dave Kipp"/>
    <s v="Consumer"/>
    <s v="United States"/>
    <s v="Clinton"/>
    <s v="Maryland"/>
    <n v="20735"/>
    <x v="3"/>
    <s v="FUR-FU-10003274"/>
    <x v="0"/>
    <s v="Furnishings"/>
    <s v="Regeneration Desk Collection"/>
    <n v="10.56"/>
    <n v="7"/>
    <n v="0.1"/>
    <n v="0.95"/>
    <n v="4"/>
    <x v="47"/>
    <n v="1"/>
    <x v="47"/>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n v="1497.6659999999999"/>
    <n v="8"/>
    <n v="0"/>
    <n v="464.28"/>
    <n v="2"/>
    <x v="27"/>
    <n v="2"/>
    <x v="27"/>
  </r>
  <r>
    <n v="7816"/>
    <s v="US-2018-109316"/>
    <d v="2018-06-08T00:00:00"/>
    <d v="2018-06-10T00:00:00"/>
    <s v="First Class"/>
    <s v="MG-17680"/>
    <s v="Maureen Gastineau"/>
    <s v="Home Office"/>
    <s v="United States"/>
    <s v="Los Angeles"/>
    <s v="California"/>
    <n v="90049"/>
    <x v="1"/>
    <s v="TEC-PH-10000307"/>
    <x v="2"/>
    <s v="Phones"/>
    <s v="Shocksock Galaxy S4 Armband"/>
    <n v="17.52"/>
    <n v="1"/>
    <n v="0.3"/>
    <n v="-1.4"/>
    <n v="2"/>
    <x v="27"/>
    <n v="2"/>
    <x v="27"/>
  </r>
  <r>
    <n v="7817"/>
    <s v="CA-2017-138478"/>
    <d v="2017-10-21T00:00:00"/>
    <d v="2017-10-26T00:00:00"/>
    <s v="Second Class"/>
    <s v="DP-13390"/>
    <s v="Dennis Pardue"/>
    <s v="Home Office"/>
    <s v="United States"/>
    <s v="North Las Vegas"/>
    <s v="Nevada"/>
    <n v="89031"/>
    <x v="1"/>
    <s v="OFF-AR-10002240"/>
    <x v="1"/>
    <s v="Art"/>
    <s v="Panasonic KP-150 Electric Pencil Sharpener"/>
    <n v="113.22"/>
    <n v="5"/>
    <n v="0"/>
    <n v="28.31"/>
    <n v="3"/>
    <x v="32"/>
    <n v="4"/>
    <x v="32"/>
  </r>
  <r>
    <n v="7818"/>
    <s v="CA-2017-138478"/>
    <d v="2017-10-21T00:00:00"/>
    <d v="2017-10-26T00:00:00"/>
    <s v="Second Class"/>
    <s v="DP-13390"/>
    <s v="Dennis Pardue"/>
    <s v="Home Office"/>
    <s v="United States"/>
    <s v="North Las Vegas"/>
    <s v="Nevada"/>
    <n v="89031"/>
    <x v="1"/>
    <s v="OFF-PA-10001801"/>
    <x v="1"/>
    <s v="Paper"/>
    <s v="Xerox 193"/>
    <n v="35.880000000000003"/>
    <n v="9"/>
    <n v="0.1"/>
    <n v="4.3099999999999996"/>
    <n v="3"/>
    <x v="32"/>
    <n v="4"/>
    <x v="32"/>
  </r>
  <r>
    <n v="7819"/>
    <s v="CA-2017-138478"/>
    <d v="2017-10-21T00:00:00"/>
    <d v="2017-10-26T00:00:00"/>
    <s v="Second Class"/>
    <s v="DP-13390"/>
    <s v="Dennis Pardue"/>
    <s v="Home Office"/>
    <s v="United States"/>
    <s v="North Las Vegas"/>
    <s v="Nevada"/>
    <n v="89031"/>
    <x v="1"/>
    <s v="OFF-BI-10001120"/>
    <x v="1"/>
    <s v="Binders"/>
    <s v="Ibico EPK-21 Electric Binding System"/>
    <n v="4535.9759999999997"/>
    <n v="2"/>
    <n v="0"/>
    <n v="1133.99"/>
    <n v="3"/>
    <x v="32"/>
    <n v="4"/>
    <x v="32"/>
  </r>
  <r>
    <n v="7820"/>
    <s v="CA-2018-150469"/>
    <d v="2018-01-26T00:00:00"/>
    <d v="2018-01-30T00:00:00"/>
    <s v="Standard Class"/>
    <s v="CJ-12010"/>
    <s v="Caroline Jumper"/>
    <s v="Consumer"/>
    <s v="United States"/>
    <s v="San Francisco"/>
    <s v="California"/>
    <n v="94109"/>
    <x v="1"/>
    <s v="OFF-FA-10000611"/>
    <x v="1"/>
    <s v="Fasteners"/>
    <s v="Binder Clips by OIC"/>
    <n v="11.84"/>
    <n v="5"/>
    <n v="0.1"/>
    <n v="2.72"/>
    <n v="1"/>
    <x v="44"/>
    <n v="1"/>
    <x v="44"/>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n v="592.74"/>
    <n v="9"/>
    <n v="0"/>
    <n v="148.19"/>
    <n v="1"/>
    <x v="22"/>
    <n v="4"/>
    <x v="22"/>
  </r>
  <r>
    <n v="7822"/>
    <s v="CA-2017-169334"/>
    <d v="2017-10-21T00:00:00"/>
    <d v="2017-10-24T00:00:00"/>
    <s v="Second Class"/>
    <s v="GW-14605"/>
    <s v="Giulietta Weimer"/>
    <s v="Consumer"/>
    <s v="United States"/>
    <s v="Jackson"/>
    <s v="Tennessee"/>
    <n v="38301"/>
    <x v="0"/>
    <s v="OFF-ST-10004950"/>
    <x v="1"/>
    <s v="Storage"/>
    <s v="Tenex Personal Filing Tote With Secure Closure Lid, Black/Frost"/>
    <n v="111.672"/>
    <n v="9"/>
    <n v="0"/>
    <n v="34.619999999999997"/>
    <n v="1"/>
    <x v="32"/>
    <n v="4"/>
    <x v="32"/>
  </r>
  <r>
    <n v="7823"/>
    <s v="US-2015-115413"/>
    <d v="2015-08-26T00:00:00"/>
    <d v="2015-09-01T00:00:00"/>
    <s v="Standard Class"/>
    <s v="PP-18955"/>
    <s v="Paul Prost"/>
    <s v="Home Office"/>
    <s v="United States"/>
    <s v="Newark"/>
    <s v="Delaware"/>
    <n v="19711"/>
    <x v="3"/>
    <s v="OFF-AR-10003770"/>
    <x v="1"/>
    <s v="Art"/>
    <s v="Newell 340"/>
    <n v="8.64"/>
    <n v="5"/>
    <n v="0.2"/>
    <n v="2.25"/>
    <n v="2"/>
    <x v="9"/>
    <n v="3"/>
    <x v="9"/>
  </r>
  <r>
    <n v="7824"/>
    <s v="US-2015-115413"/>
    <d v="2015-08-26T00:00:00"/>
    <d v="2015-09-01T00:00:00"/>
    <s v="Standard Class"/>
    <s v="PP-18955"/>
    <s v="Paul Prost"/>
    <s v="Home Office"/>
    <s v="United States"/>
    <s v="Newark"/>
    <s v="Delaware"/>
    <n v="19711"/>
    <x v="3"/>
    <s v="TEC-AC-10002800"/>
    <x v="2"/>
    <s v="Accessories"/>
    <s v="Plantronics Audio 478 Stereo USB Headset"/>
    <n v="149.97"/>
    <n v="4"/>
    <n v="0"/>
    <n v="15"/>
    <n v="2"/>
    <x v="9"/>
    <n v="3"/>
    <x v="9"/>
  </r>
  <r>
    <n v="7825"/>
    <s v="CA-2015-125150"/>
    <d v="2015-05-16T00:00:00"/>
    <d v="2015-05-23T00:00:00"/>
    <s v="Standard Class"/>
    <s v="PW-19030"/>
    <s v="Pauline Webber"/>
    <s v="Corporate"/>
    <s v="United States"/>
    <s v="Los Angeles"/>
    <s v="California"/>
    <n v="90036"/>
    <x v="1"/>
    <s v="FUR-CH-10002439"/>
    <x v="0"/>
    <s v="Chairs"/>
    <s v="Iceberg Nesting Folding Chair, 19w x 6d x 43h"/>
    <n v="232.88"/>
    <n v="9"/>
    <n v="0"/>
    <n v="25.62"/>
    <n v="1"/>
    <x v="8"/>
    <n v="2"/>
    <x v="8"/>
  </r>
  <r>
    <n v="7826"/>
    <s v="CA-2016-127327"/>
    <d v="2016-02-03T00:00:00"/>
    <d v="2016-02-07T00:00:00"/>
    <s v="Standard Class"/>
    <s v="PW-19030"/>
    <s v="Pauline Webber"/>
    <s v="Corporate"/>
    <s v="United States"/>
    <s v="Rome"/>
    <s v="New York"/>
    <n v="13440"/>
    <x v="3"/>
    <s v="FUR-CH-10004218"/>
    <x v="0"/>
    <s v="Chairs"/>
    <s v="Global Fabric Manager's Chair, Dark Gray"/>
    <n v="90.882000000000005"/>
    <n v="1"/>
    <n v="0.1"/>
    <n v="11.81"/>
    <n v="1"/>
    <x v="36"/>
    <n v="1"/>
    <x v="36"/>
  </r>
  <r>
    <n v="7827"/>
    <s v="CA-2018-117114"/>
    <d v="2018-10-31T00:00:00"/>
    <d v="2018-11-05T00:00:00"/>
    <s v="Standard Class"/>
    <s v="CY-12745"/>
    <s v="Craig Yedwab"/>
    <s v="Corporate"/>
    <s v="United States"/>
    <s v="Chicago"/>
    <s v="Illinois"/>
    <n v="60610"/>
    <x v="2"/>
    <s v="TEC-PH-10004042"/>
    <x v="2"/>
    <s v="Phones"/>
    <s v="ClearOne Communications CHAT 70 OCÂ Speaker Phone"/>
    <n v="508.76799999999997"/>
    <n v="7"/>
    <n v="0.1"/>
    <n v="61.05"/>
    <n v="2"/>
    <x v="13"/>
    <n v="4"/>
    <x v="13"/>
  </r>
  <r>
    <n v="7828"/>
    <s v="CA-2018-117114"/>
    <d v="2018-10-31T00:00:00"/>
    <d v="2018-11-05T00:00:00"/>
    <s v="Standard Class"/>
    <s v="CY-12745"/>
    <s v="Craig Yedwab"/>
    <s v="Corporate"/>
    <s v="United States"/>
    <s v="Chicago"/>
    <s v="Illinois"/>
    <n v="60610"/>
    <x v="2"/>
    <s v="OFF-EN-10001137"/>
    <x v="1"/>
    <s v="Envelopes"/>
    <s v="#10 Gummed Flap White Envelopes, 100/Box"/>
    <n v="9.9120000000000008"/>
    <n v="2"/>
    <n v="0"/>
    <n v="3.27"/>
    <n v="2"/>
    <x v="13"/>
    <n v="4"/>
    <x v="13"/>
  </r>
  <r>
    <n v="7829"/>
    <s v="CA-2016-137302"/>
    <d v="2016-04-26T00:00:00"/>
    <d v="2016-05-01T00:00:00"/>
    <s v="Standard Class"/>
    <s v="BW-11110"/>
    <s v="Bart Watters"/>
    <s v="Corporate"/>
    <s v="United States"/>
    <s v="San Diego"/>
    <s v="California"/>
    <n v="92105"/>
    <x v="1"/>
    <s v="FUR-CH-10002017"/>
    <x v="0"/>
    <s v="Chairs"/>
    <s v="SAFCO Optional Arm Kit for Workspace Cribbage Stacking Chair"/>
    <n v="63.936"/>
    <n v="3"/>
    <n v="0.2"/>
    <n v="12.15"/>
    <n v="4"/>
    <x v="19"/>
    <n v="2"/>
    <x v="19"/>
  </r>
  <r>
    <n v="7830"/>
    <s v="CA-2016-137302"/>
    <d v="2016-04-26T00:00:00"/>
    <d v="2016-05-01T00:00:00"/>
    <s v="Standard Class"/>
    <s v="BW-11110"/>
    <s v="Bart Watters"/>
    <s v="Corporate"/>
    <s v="United States"/>
    <s v="San Diego"/>
    <s v="California"/>
    <n v="92105"/>
    <x v="1"/>
    <s v="OFF-AR-10000588"/>
    <x v="1"/>
    <s v="Art"/>
    <s v="Newell 345"/>
    <n v="59.52"/>
    <n v="7"/>
    <n v="0.1"/>
    <n v="5.36"/>
    <n v="4"/>
    <x v="19"/>
    <n v="2"/>
    <x v="19"/>
  </r>
  <r>
    <n v="7831"/>
    <s v="CA-2016-137302"/>
    <d v="2016-04-26T00:00:00"/>
    <d v="2016-05-01T00:00:00"/>
    <s v="Standard Class"/>
    <s v="BW-11110"/>
    <s v="Bart Watters"/>
    <s v="Corporate"/>
    <s v="United States"/>
    <s v="San Diego"/>
    <s v="California"/>
    <n v="92105"/>
    <x v="1"/>
    <s v="TEC-PH-10003174"/>
    <x v="2"/>
    <s v="Phones"/>
    <s v="RCA ViSYS 25825 Wireless digital phone"/>
    <n v="311.976"/>
    <n v="8"/>
    <n v="0.2"/>
    <n v="81.11"/>
    <n v="4"/>
    <x v="19"/>
    <n v="2"/>
    <x v="19"/>
  </r>
  <r>
    <n v="7832"/>
    <s v="CA-2016-137302"/>
    <d v="2016-04-26T00:00:00"/>
    <d v="2016-05-01T00:00:00"/>
    <s v="Standard Class"/>
    <s v="BW-11110"/>
    <s v="Bart Watters"/>
    <s v="Corporate"/>
    <s v="United States"/>
    <s v="San Diego"/>
    <s v="California"/>
    <n v="92105"/>
    <x v="1"/>
    <s v="OFF-BI-10001524"/>
    <x v="1"/>
    <s v="Binders"/>
    <s v="GBC Premium Transparent Covers with Diagonal Lined Pattern"/>
    <n v="50.351999999999997"/>
    <n v="2"/>
    <n v="0"/>
    <n v="11.08"/>
    <n v="4"/>
    <x v="19"/>
    <n v="2"/>
    <x v="19"/>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10"/>
    <n v="0.1"/>
    <n v="1.53"/>
    <n v="1"/>
    <x v="35"/>
    <n v="2"/>
    <x v="35"/>
  </r>
  <r>
    <n v="7834"/>
    <s v="CA-2016-128958"/>
    <d v="2016-01-24T00:00:00"/>
    <d v="2016-01-28T00:00:00"/>
    <s v="Standard Class"/>
    <s v="CR-12820"/>
    <s v="Cyra Reiten"/>
    <s v="Home Office"/>
    <s v="United States"/>
    <s v="West Palm Beach"/>
    <s v="Florida"/>
    <n v="33407"/>
    <x v="0"/>
    <s v="OFF-AR-10004757"/>
    <x v="1"/>
    <s v="Art"/>
    <s v="Crayola Colored Pencils"/>
    <n v="13.12"/>
    <n v="9"/>
    <n v="0.2"/>
    <n v="1.18"/>
    <n v="1"/>
    <x v="26"/>
    <n v="1"/>
    <x v="26"/>
  </r>
  <r>
    <n v="7835"/>
    <s v="CA-2016-106257"/>
    <d v="2016-04-13T00:00:00"/>
    <d v="2016-04-17T00:00:00"/>
    <s v="Second Class"/>
    <s v="EB-14110"/>
    <s v="Eugene Barchas"/>
    <s v="Consumer"/>
    <s v="United States"/>
    <s v="Los Angeles"/>
    <s v="California"/>
    <n v="90045"/>
    <x v="1"/>
    <s v="FUR-TA-10002530"/>
    <x v="0"/>
    <s v="Tables"/>
    <s v="Iceberg OfficeWorks 42&quot; Round Tables"/>
    <n v="241.56800000000001"/>
    <n v="7"/>
    <n v="0"/>
    <n v="21.74"/>
    <n v="2"/>
    <x v="19"/>
    <n v="2"/>
    <x v="19"/>
  </r>
  <r>
    <n v="7836"/>
    <s v="CA-2016-106257"/>
    <d v="2016-04-13T00:00:00"/>
    <d v="2016-04-17T00:00:00"/>
    <s v="Second Class"/>
    <s v="EB-14110"/>
    <s v="Eugene Barchas"/>
    <s v="Consumer"/>
    <s v="United States"/>
    <s v="Los Angeles"/>
    <s v="California"/>
    <n v="90045"/>
    <x v="1"/>
    <s v="TEC-PH-10001494"/>
    <x v="2"/>
    <s v="Phones"/>
    <s v="Polycom CX600 IP Phone VoIP phone"/>
    <n v="479.92"/>
    <n v="2"/>
    <n v="0.2"/>
    <n v="52.79"/>
    <n v="2"/>
    <x v="19"/>
    <n v="2"/>
    <x v="19"/>
  </r>
  <r>
    <n v="7837"/>
    <s v="CA-2016-149083"/>
    <d v="2016-09-25T00:00:00"/>
    <d v="2016-09-30T00:00:00"/>
    <s v="Standard Class"/>
    <s v="SH-19975"/>
    <s v="Sally Hughsby"/>
    <s v="Corporate"/>
    <s v="United States"/>
    <s v="Seattle"/>
    <s v="Washington"/>
    <n v="98103"/>
    <x v="1"/>
    <s v="FUR-CH-10004289"/>
    <x v="0"/>
    <s v="Chairs"/>
    <s v="Global Super Steno Chair"/>
    <n v="307.13600000000002"/>
    <n v="6"/>
    <n v="0.1"/>
    <n v="52.21"/>
    <n v="3"/>
    <x v="11"/>
    <n v="3"/>
    <x v="11"/>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n v="12.6"/>
    <n v="1"/>
    <n v="0"/>
    <n v="2.52"/>
    <n v="3"/>
    <x v="11"/>
    <n v="3"/>
    <x v="11"/>
  </r>
  <r>
    <n v="7839"/>
    <s v="CA-2016-149083"/>
    <d v="2016-09-25T00:00:00"/>
    <d v="2016-09-30T00:00:00"/>
    <s v="Standard Class"/>
    <s v="SH-19975"/>
    <s v="Sally Hughsby"/>
    <s v="Corporate"/>
    <s v="United States"/>
    <s v="Seattle"/>
    <s v="Washington"/>
    <n v="98103"/>
    <x v="1"/>
    <s v="TEC-AC-10002567"/>
    <x v="2"/>
    <s v="Accessories"/>
    <s v="Logitech G602 Wireless Gaming Mouse"/>
    <n v="159.97999999999999"/>
    <n v="1"/>
    <n v="0.2"/>
    <n v="27.2"/>
    <n v="3"/>
    <x v="11"/>
    <n v="3"/>
    <x v="11"/>
  </r>
  <r>
    <n v="7840"/>
    <s v="US-2015-137869"/>
    <d v="2015-03-28T00:00:00"/>
    <d v="2015-04-02T00:00:00"/>
    <s v="Standard Class"/>
    <s v="CV-12295"/>
    <s v="Christina VanderZanden"/>
    <s v="Consumer"/>
    <s v="United States"/>
    <s v="Des Moines"/>
    <s v="Iowa"/>
    <n v="50315"/>
    <x v="2"/>
    <s v="OFF-EN-10001509"/>
    <x v="1"/>
    <s v="Envelopes"/>
    <s v="Poly String Tie Envelopes"/>
    <n v="6.12"/>
    <n v="2"/>
    <n v="0"/>
    <n v="2.08"/>
    <n v="2"/>
    <x v="34"/>
    <n v="1"/>
    <x v="34"/>
  </r>
  <r>
    <n v="7841"/>
    <s v="US-2015-137869"/>
    <d v="2015-03-28T00:00:00"/>
    <d v="2015-04-02T00:00:00"/>
    <s v="Standard Class"/>
    <s v="CV-12295"/>
    <s v="Christina VanderZanden"/>
    <s v="Consumer"/>
    <s v="United States"/>
    <s v="Des Moines"/>
    <s v="Iowa"/>
    <n v="50315"/>
    <x v="2"/>
    <s v="FUR-TA-10003954"/>
    <x v="0"/>
    <s v="Tables"/>
    <s v="Hon 94000 Series Round Tables"/>
    <n v="1184.72"/>
    <n v="6"/>
    <n v="0"/>
    <n v="213.25"/>
    <n v="2"/>
    <x v="34"/>
    <n v="1"/>
    <x v="34"/>
  </r>
  <r>
    <n v="7842"/>
    <s v="CA-2017-116603"/>
    <d v="2017-07-17T00:00:00"/>
    <d v="2017-07-22T00:00:00"/>
    <s v="Standard Class"/>
    <s v="AT-10735"/>
    <s v="Annie Thurman"/>
    <s v="Consumer"/>
    <s v="United States"/>
    <s v="New York City"/>
    <s v="New York"/>
    <n v="10024"/>
    <x v="3"/>
    <s v="OFF-AP-10002892"/>
    <x v="1"/>
    <s v="Appliances"/>
    <s v="Belkin F5C206VTEL 6 Outlet Surge"/>
    <n v="45.96"/>
    <n v="5"/>
    <n v="0.3"/>
    <n v="-7.81"/>
    <n v="1"/>
    <x v="16"/>
    <n v="3"/>
    <x v="16"/>
  </r>
  <r>
    <n v="7843"/>
    <s v="CA-2015-158470"/>
    <d v="2015-04-19T00:00:00"/>
    <d v="2015-04-23T00:00:00"/>
    <s v="Second Class"/>
    <s v="AG-10390"/>
    <s v="Allen Goldenen"/>
    <s v="Consumer"/>
    <s v="United States"/>
    <s v="Arlington"/>
    <s v="Virginia"/>
    <n v="22204"/>
    <x v="0"/>
    <s v="OFF-BI-10003638"/>
    <x v="1"/>
    <s v="Binders"/>
    <s v="GBC Durable Plastic Covers"/>
    <n v="58.05"/>
    <n v="5"/>
    <n v="0.3"/>
    <n v="-16.25"/>
    <n v="2"/>
    <x v="41"/>
    <n v="2"/>
    <x v="41"/>
  </r>
  <r>
    <n v="7844"/>
    <s v="CA-2015-158470"/>
    <d v="2015-04-19T00:00:00"/>
    <d v="2015-04-23T00:00:00"/>
    <s v="Second Class"/>
    <s v="AG-10390"/>
    <s v="Allen Goldenen"/>
    <s v="Consumer"/>
    <s v="United States"/>
    <s v="Arlington"/>
    <s v="Virginia"/>
    <n v="22204"/>
    <x v="0"/>
    <s v="OFF-PA-10001569"/>
    <x v="1"/>
    <s v="Paper"/>
    <s v="Xerox 232"/>
    <n v="71.28"/>
    <n v="10"/>
    <n v="0.1"/>
    <n v="12.12"/>
    <n v="2"/>
    <x v="41"/>
    <n v="2"/>
    <x v="41"/>
  </r>
  <r>
    <n v="7845"/>
    <s v="US-2018-123834"/>
    <d v="2018-07-21T00:00:00"/>
    <d v="2018-07-25T00:00:00"/>
    <s v="Standard Class"/>
    <s v="GM-14500"/>
    <s v="Gene McClure"/>
    <s v="Consumer"/>
    <s v="United States"/>
    <s v="Pharr"/>
    <s v="Texas"/>
    <n v="78577"/>
    <x v="2"/>
    <s v="FUR-TA-10001676"/>
    <x v="0"/>
    <s v="Tables"/>
    <s v="Hon 61000 Series Interactive Training Tables"/>
    <n v="124.404"/>
    <n v="9"/>
    <n v="0.2"/>
    <n v="7.46"/>
    <n v="1"/>
    <x v="10"/>
    <n v="3"/>
    <x v="10"/>
  </r>
  <r>
    <n v="7846"/>
    <s v="CA-2016-125976"/>
    <d v="2016-09-27T00:00:00"/>
    <d v="2016-10-02T00:00:00"/>
    <s v="Standard Class"/>
    <s v="JK-15205"/>
    <s v="Jamie Kunitz"/>
    <s v="Consumer"/>
    <s v="United States"/>
    <s v="Arlington"/>
    <s v="Virginia"/>
    <n v="22204"/>
    <x v="0"/>
    <s v="OFF-PA-10001125"/>
    <x v="1"/>
    <s v="Paper"/>
    <s v="Xerox 1988"/>
    <n v="154.9"/>
    <n v="9"/>
    <n v="0"/>
    <n v="20.14"/>
    <n v="2"/>
    <x v="11"/>
    <n v="3"/>
    <x v="11"/>
  </r>
  <r>
    <n v="7847"/>
    <s v="CA-2016-125976"/>
    <d v="2016-09-27T00:00:00"/>
    <d v="2016-10-02T00:00:00"/>
    <s v="Standard Class"/>
    <s v="JK-15205"/>
    <s v="Jamie Kunitz"/>
    <s v="Consumer"/>
    <s v="United States"/>
    <s v="Arlington"/>
    <s v="Virginia"/>
    <n v="22204"/>
    <x v="0"/>
    <s v="TEC-PH-10002496"/>
    <x v="2"/>
    <s v="Phones"/>
    <s v="Cisco SPA301"/>
    <n v="1871.88"/>
    <n v="9"/>
    <n v="0.2"/>
    <n v="243.34"/>
    <n v="2"/>
    <x v="11"/>
    <n v="3"/>
    <x v="11"/>
  </r>
  <r>
    <n v="7848"/>
    <s v="CA-2017-128706"/>
    <d v="2017-02-27T00:00:00"/>
    <d v="2017-03-02T00:00:00"/>
    <s v="Standard Class"/>
    <s v="DW-13540"/>
    <s v="Don Weiss"/>
    <s v="Consumer"/>
    <s v="United States"/>
    <s v="Houston"/>
    <s v="Texas"/>
    <n v="77070"/>
    <x v="2"/>
    <s v="FUR-FU-10004053"/>
    <x v="0"/>
    <s v="Furnishings"/>
    <s v="DAX Two-Tone Silver Metal Document Frame"/>
    <n v="16.192"/>
    <n v="6"/>
    <n v="0.1"/>
    <n v="5.51"/>
    <n v="1"/>
    <x v="47"/>
    <n v="1"/>
    <x v="47"/>
  </r>
  <r>
    <n v="7849"/>
    <s v="CA-2017-104311"/>
    <d v="2017-05-02T00:00:00"/>
    <d v="2017-05-06T00:00:00"/>
    <s v="Standard Class"/>
    <s v="AS-10090"/>
    <s v="Adam Shillingsburg"/>
    <s v="Consumer"/>
    <s v="United States"/>
    <s v="Irving"/>
    <s v="Texas"/>
    <n v="75061"/>
    <x v="2"/>
    <s v="OFF-ST-10000321"/>
    <x v="1"/>
    <s v="Storage"/>
    <s v="Akro Stacking Bins"/>
    <n v="18.936"/>
    <n v="4"/>
    <n v="0"/>
    <n v="6.25"/>
    <n v="3"/>
    <x v="35"/>
    <n v="2"/>
    <x v="35"/>
  </r>
  <r>
    <n v="7850"/>
    <s v="CA-2017-104311"/>
    <d v="2017-05-02T00:00:00"/>
    <d v="2017-05-06T00:00:00"/>
    <s v="Standard Class"/>
    <s v="AS-10090"/>
    <s v="Adam Shillingsburg"/>
    <s v="Consumer"/>
    <s v="United States"/>
    <s v="Irving"/>
    <s v="Texas"/>
    <n v="75061"/>
    <x v="2"/>
    <s v="OFF-ST-10002957"/>
    <x v="1"/>
    <s v="Storage"/>
    <s v="Sterilite Show Offs Storage Containers"/>
    <n v="12.672000000000001"/>
    <n v="4"/>
    <n v="0"/>
    <n v="1.27"/>
    <n v="3"/>
    <x v="35"/>
    <n v="2"/>
    <x v="35"/>
  </r>
  <r>
    <n v="7851"/>
    <s v="CA-2017-104311"/>
    <d v="2017-05-02T00:00:00"/>
    <d v="2017-05-06T00:00:00"/>
    <s v="Standard Class"/>
    <s v="AS-10090"/>
    <s v="Adam Shillingsburg"/>
    <s v="Consumer"/>
    <s v="United States"/>
    <s v="Irving"/>
    <s v="Texas"/>
    <n v="75061"/>
    <x v="2"/>
    <s v="OFF-LA-10000973"/>
    <x v="1"/>
    <s v="Labels"/>
    <s v="Avery 502"/>
    <n v="5.04"/>
    <n v="3"/>
    <n v="0"/>
    <n v="0.91"/>
    <n v="3"/>
    <x v="35"/>
    <n v="2"/>
    <x v="35"/>
  </r>
  <r>
    <n v="7852"/>
    <s v="CA-2015-169649"/>
    <d v="2015-12-09T00:00:00"/>
    <d v="2015-12-15T00:00:00"/>
    <s v="Standard Class"/>
    <s v="TS-21205"/>
    <s v="Thomas Seio"/>
    <s v="Corporate"/>
    <s v="United States"/>
    <s v="Chicago"/>
    <s v="Illinois"/>
    <n v="60653"/>
    <x v="2"/>
    <s v="OFF-PA-10000143"/>
    <x v="1"/>
    <s v="Paper"/>
    <s v="Astroparche Fine Business Paper"/>
    <n v="8.4480000000000004"/>
    <n v="1"/>
    <n v="0.1"/>
    <n v="0.68"/>
    <n v="2"/>
    <x v="20"/>
    <n v="4"/>
    <x v="20"/>
  </r>
  <r>
    <n v="7853"/>
    <s v="CA-2015-169649"/>
    <d v="2015-12-09T00:00:00"/>
    <d v="2015-12-15T00:00:00"/>
    <s v="Standard Class"/>
    <s v="TS-21205"/>
    <s v="Thomas Seio"/>
    <s v="Corporate"/>
    <s v="United States"/>
    <s v="Chicago"/>
    <s v="Illinois"/>
    <n v="60653"/>
    <x v="2"/>
    <s v="OFF-AP-10003287"/>
    <x v="1"/>
    <s v="Appliances"/>
    <s v="Tripp Lite TLP810NET Broadband Surge for Modem/Fax"/>
    <n v="20.388000000000002"/>
    <n v="7"/>
    <n v="0.3"/>
    <n v="-4.08"/>
    <n v="2"/>
    <x v="20"/>
    <n v="4"/>
    <x v="20"/>
  </r>
  <r>
    <n v="7854"/>
    <s v="CA-2016-144890"/>
    <d v="2016-12-25T00:00:00"/>
    <d v="2016-12-29T00:00:00"/>
    <s v="Standard Class"/>
    <s v="SM-20320"/>
    <s v="Sean Miller"/>
    <s v="Home Office"/>
    <s v="United States"/>
    <s v="Los Angeles"/>
    <s v="California"/>
    <n v="90049"/>
    <x v="1"/>
    <s v="OFF-PA-10001526"/>
    <x v="1"/>
    <s v="Paper"/>
    <s v="Xerox 1949"/>
    <n v="9.9600000000000009"/>
    <n v="7"/>
    <n v="0"/>
    <n v="0.8"/>
    <n v="1"/>
    <x v="14"/>
    <n v="4"/>
    <x v="14"/>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n v="2"/>
    <n v="0.3"/>
    <n v="-16.03"/>
    <n v="2"/>
    <x v="22"/>
    <n v="4"/>
    <x v="22"/>
  </r>
  <r>
    <n v="7856"/>
    <s v="CA-2018-135587"/>
    <d v="2018-12-07T00:00:00"/>
    <d v="2018-12-12T00:00:00"/>
    <s v="Standard Class"/>
    <s v="BH-11710"/>
    <s v="Brosina Hoffman"/>
    <s v="Consumer"/>
    <s v="United States"/>
    <s v="Hattiesburg"/>
    <s v="Mississippi"/>
    <n v="39401"/>
    <x v="0"/>
    <s v="TEC-AC-10001266"/>
    <x v="2"/>
    <s v="Accessories"/>
    <s v="Memorex Micro Travel Drive 8 GB"/>
    <n v="52"/>
    <n v="5"/>
    <n v="0"/>
    <n v="8.84"/>
    <n v="2"/>
    <x v="22"/>
    <n v="4"/>
    <x v="22"/>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n v="25.584"/>
    <n v="2"/>
    <n v="0.1"/>
    <n v="5.37"/>
    <n v="4"/>
    <x v="8"/>
    <n v="2"/>
    <x v="8"/>
  </r>
  <r>
    <n v="7858"/>
    <s v="CA-2015-103429"/>
    <d v="2015-05-30T00:00:00"/>
    <d v="2015-06-01T00:00:00"/>
    <s v="First Class"/>
    <s v="LW-16825"/>
    <s v="Laurel Workman"/>
    <s v="Corporate"/>
    <s v="United States"/>
    <s v="New York City"/>
    <s v="New York"/>
    <n v="10024"/>
    <x v="3"/>
    <s v="TEC-PH-10003505"/>
    <x v="2"/>
    <s v="Phones"/>
    <s v="Geemarc AmpliPOWER60"/>
    <n v="464"/>
    <n v="7"/>
    <n v="0"/>
    <n v="116"/>
    <n v="4"/>
    <x v="8"/>
    <n v="2"/>
    <x v="8"/>
  </r>
  <r>
    <n v="7859"/>
    <s v="CA-2015-103429"/>
    <d v="2015-05-30T00:00:00"/>
    <d v="2015-06-01T00:00:00"/>
    <s v="First Class"/>
    <s v="LW-16825"/>
    <s v="Laurel Workman"/>
    <s v="Corporate"/>
    <s v="United States"/>
    <s v="New York City"/>
    <s v="New York"/>
    <n v="10024"/>
    <x v="3"/>
    <s v="OFF-AP-10001005"/>
    <x v="1"/>
    <s v="Appliances"/>
    <s v="Honeywell Quietcare HEPA Air Cleaner"/>
    <n v="235.95"/>
    <n v="5"/>
    <n v="0.1"/>
    <n v="44.83"/>
    <n v="4"/>
    <x v="8"/>
    <n v="2"/>
    <x v="8"/>
  </r>
  <r>
    <n v="7860"/>
    <s v="CA-2015-103429"/>
    <d v="2015-05-30T00:00:00"/>
    <d v="2015-06-01T00:00:00"/>
    <s v="First Class"/>
    <s v="LW-16825"/>
    <s v="Laurel Workman"/>
    <s v="Corporate"/>
    <s v="United States"/>
    <s v="New York City"/>
    <s v="New York"/>
    <n v="10024"/>
    <x v="3"/>
    <s v="OFF-PA-10001712"/>
    <x v="1"/>
    <s v="Paper"/>
    <s v="Xerox 1948"/>
    <n v="39.96"/>
    <n v="2"/>
    <n v="0.3"/>
    <n v="-10.79"/>
    <n v="4"/>
    <x v="8"/>
    <n v="2"/>
    <x v="8"/>
  </r>
  <r>
    <n v="7861"/>
    <s v="CA-2018-152261"/>
    <d v="2018-03-02T00:00:00"/>
    <d v="2018-03-06T00:00:00"/>
    <s v="Standard Class"/>
    <s v="JA-15970"/>
    <s v="Joseph Airdo"/>
    <s v="Consumer"/>
    <s v="United States"/>
    <s v="Cuyahoga Falls"/>
    <s v="Ohio"/>
    <n v="44221"/>
    <x v="3"/>
    <s v="OFF-BI-10002353"/>
    <x v="1"/>
    <s v="Binders"/>
    <s v="GBC VeloBind Cover Sets"/>
    <n v="18.527999999999999"/>
    <n v="6"/>
    <n v="0.2"/>
    <n v="4.45"/>
    <n v="1"/>
    <x v="42"/>
    <n v="1"/>
    <x v="42"/>
  </r>
  <r>
    <n v="7862"/>
    <s v="CA-2016-142993"/>
    <d v="2016-10-12T00:00:00"/>
    <d v="2016-10-17T00:00:00"/>
    <s v="Standard Class"/>
    <s v="KA-16525"/>
    <s v="Kelly Andreada"/>
    <s v="Consumer"/>
    <s v="United States"/>
    <s v="Seattle"/>
    <s v="Washington"/>
    <n v="98103"/>
    <x v="1"/>
    <s v="TEC-AC-10003038"/>
    <x v="2"/>
    <s v="Accessories"/>
    <s v="Kingston Digital DataTraveler 16GB USB 2.0"/>
    <n v="17.899999999999999"/>
    <n v="4"/>
    <n v="0"/>
    <n v="2.86"/>
    <n v="2"/>
    <x v="2"/>
    <n v="4"/>
    <x v="2"/>
  </r>
  <r>
    <n v="7863"/>
    <s v="CA-2016-142993"/>
    <d v="2016-10-12T00:00:00"/>
    <d v="2016-10-17T00:00:00"/>
    <s v="Standard Class"/>
    <s v="KA-16525"/>
    <s v="Kelly Andreada"/>
    <s v="Consumer"/>
    <s v="United States"/>
    <s v="Seattle"/>
    <s v="Washington"/>
    <n v="98103"/>
    <x v="1"/>
    <s v="OFF-ST-10000934"/>
    <x v="1"/>
    <s v="Storage"/>
    <s v="Contico 72&quot;H Heavy-Duty Storage System"/>
    <n v="81.96"/>
    <n v="9"/>
    <n v="0.1"/>
    <n v="14.75"/>
    <n v="2"/>
    <x v="2"/>
    <n v="4"/>
    <x v="2"/>
  </r>
  <r>
    <n v="7864"/>
    <s v="CA-2016-143364"/>
    <d v="2016-07-14T00:00:00"/>
    <d v="2016-07-19T00:00:00"/>
    <s v="Second Class"/>
    <s v="TG-21310"/>
    <s v="Toby Gnade"/>
    <s v="Consumer"/>
    <s v="United States"/>
    <s v="Mesa"/>
    <s v="Arizona"/>
    <n v="85204"/>
    <x v="1"/>
    <s v="OFF-ST-10002743"/>
    <x v="1"/>
    <s v="Storage"/>
    <s v="SAFCO Boltless Steel Shelving"/>
    <n v="272.73599999999999"/>
    <n v="1"/>
    <n v="0.1"/>
    <n v="90"/>
    <n v="4"/>
    <x v="38"/>
    <n v="3"/>
    <x v="38"/>
  </r>
  <r>
    <n v="7865"/>
    <s v="CA-2016-143364"/>
    <d v="2016-07-14T00:00:00"/>
    <d v="2016-07-19T00:00:00"/>
    <s v="Second Class"/>
    <s v="TG-21310"/>
    <s v="Toby Gnade"/>
    <s v="Consumer"/>
    <s v="United States"/>
    <s v="Mesa"/>
    <s v="Arizona"/>
    <n v="85204"/>
    <x v="1"/>
    <s v="OFF-PA-10001846"/>
    <x v="1"/>
    <s v="Paper"/>
    <s v="Xerox 1899"/>
    <n v="18.495999999999999"/>
    <n v="6"/>
    <n v="0"/>
    <n v="5.73"/>
    <n v="4"/>
    <x v="38"/>
    <n v="3"/>
    <x v="38"/>
  </r>
  <r>
    <n v="7866"/>
    <s v="CA-2016-143364"/>
    <d v="2016-07-14T00:00:00"/>
    <d v="2016-07-19T00:00:00"/>
    <s v="Second Class"/>
    <s v="TG-21310"/>
    <s v="Toby Gnade"/>
    <s v="Consumer"/>
    <s v="United States"/>
    <s v="Mesa"/>
    <s v="Arizona"/>
    <n v="85204"/>
    <x v="1"/>
    <s v="FUR-CH-10004287"/>
    <x v="0"/>
    <s v="Chairs"/>
    <s v="SAFCO Arco Folding Chair"/>
    <n v="441.92"/>
    <n v="1"/>
    <n v="0.2"/>
    <n v="53.03"/>
    <n v="4"/>
    <x v="38"/>
    <n v="3"/>
    <x v="38"/>
  </r>
  <r>
    <n v="7867"/>
    <s v="CA-2016-143364"/>
    <d v="2016-07-14T00:00:00"/>
    <d v="2016-07-19T00:00:00"/>
    <s v="Second Class"/>
    <s v="TG-21310"/>
    <s v="Toby Gnade"/>
    <s v="Consumer"/>
    <s v="United States"/>
    <s v="Mesa"/>
    <s v="Arizona"/>
    <n v="85204"/>
    <x v="1"/>
    <s v="FUR-BO-10001608"/>
    <x v="0"/>
    <s v="Bookcases"/>
    <s v="Hon Metal Bookcases, Black"/>
    <n v="127.764"/>
    <n v="9"/>
    <n v="0.1"/>
    <n v="11.5"/>
    <n v="4"/>
    <x v="38"/>
    <n v="3"/>
    <x v="38"/>
  </r>
  <r>
    <n v="7868"/>
    <s v="CA-2015-100972"/>
    <d v="2015-11-19T00:00:00"/>
    <d v="2015-11-24T00:00:00"/>
    <s v="Second Class"/>
    <s v="DB-13360"/>
    <s v="Dennis Bolton"/>
    <s v="Home Office"/>
    <s v="United States"/>
    <s v="Salt Lake City"/>
    <s v="Utah"/>
    <n v="84106"/>
    <x v="1"/>
    <s v="OFF-PA-10000357"/>
    <x v="1"/>
    <s v="Paper"/>
    <s v="Xerox 1888"/>
    <n v="166.44"/>
    <n v="7"/>
    <n v="0"/>
    <n v="53.26"/>
    <n v="1"/>
    <x v="7"/>
    <n v="4"/>
    <x v="7"/>
  </r>
  <r>
    <n v="7869"/>
    <s v="CA-2017-136994"/>
    <d v="2017-05-27T00:00:00"/>
    <d v="2017-06-02T00:00:00"/>
    <s v="Standard Class"/>
    <s v="LS-17245"/>
    <s v="Lynn Smith"/>
    <s v="Consumer"/>
    <s v="United States"/>
    <s v="Los Angeles"/>
    <s v="California"/>
    <n v="90045"/>
    <x v="1"/>
    <s v="OFF-PA-10000575"/>
    <x v="1"/>
    <s v="Paper"/>
    <s v="Wirebound Message Books, Four 2 3/4 x 5 White Forms per Page"/>
    <n v="13.38"/>
    <n v="5"/>
    <n v="0"/>
    <n v="3.61"/>
    <n v="1"/>
    <x v="35"/>
    <n v="2"/>
    <x v="35"/>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n v="24"/>
    <n v="4"/>
    <n v="0.2"/>
    <n v="6.72"/>
    <n v="1"/>
    <x v="10"/>
    <n v="3"/>
    <x v="10"/>
  </r>
  <r>
    <n v="7871"/>
    <s v="CA-2018-122112"/>
    <d v="2018-09-25T00:00:00"/>
    <d v="2018-09-29T00:00:00"/>
    <s v="Standard Class"/>
    <s v="CA-11965"/>
    <s v="Carol Adams"/>
    <s v="Corporate"/>
    <s v="United States"/>
    <s v="Lakewood"/>
    <s v="Ohio"/>
    <n v="44107"/>
    <x v="3"/>
    <s v="OFF-EN-10004459"/>
    <x v="1"/>
    <s v="Envelopes"/>
    <s v="Security-Tint Envelopes"/>
    <n v="24.448"/>
    <n v="2"/>
    <n v="0.2"/>
    <n v="5.13"/>
    <n v="1"/>
    <x v="15"/>
    <n v="3"/>
    <x v="15"/>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n v="6.16"/>
    <n v="3"/>
    <n v="0"/>
    <n v="0.62"/>
    <n v="4"/>
    <x v="32"/>
    <n v="4"/>
    <x v="32"/>
  </r>
  <r>
    <n v="7873"/>
    <s v="CA-2017-101672"/>
    <d v="2017-10-03T00:00:00"/>
    <d v="2017-10-07T00:00:00"/>
    <s v="Standard Class"/>
    <s v="DB-12910"/>
    <s v="Daniel Byrd"/>
    <s v="Home Office"/>
    <s v="United States"/>
    <s v="Lake Forest"/>
    <s v="California"/>
    <n v="92630"/>
    <x v="1"/>
    <s v="FUR-CH-10004063"/>
    <x v="0"/>
    <s v="Chairs"/>
    <s v="Global Deluxe High-Back Manager's Chair"/>
    <n v="915.13599999999997"/>
    <n v="9"/>
    <n v="0"/>
    <n v="82.36"/>
    <n v="4"/>
    <x v="32"/>
    <n v="4"/>
    <x v="32"/>
  </r>
  <r>
    <n v="7874"/>
    <s v="CA-2017-101672"/>
    <d v="2017-10-03T00:00:00"/>
    <d v="2017-10-07T00:00:00"/>
    <s v="Standard Class"/>
    <s v="DB-12910"/>
    <s v="Daniel Byrd"/>
    <s v="Home Office"/>
    <s v="United States"/>
    <s v="Lake Forest"/>
    <s v="California"/>
    <n v="92630"/>
    <x v="1"/>
    <s v="OFF-PA-10004610"/>
    <x v="1"/>
    <s v="Paper"/>
    <s v="Xerox 1900"/>
    <n v="8.56"/>
    <n v="1"/>
    <n v="0"/>
    <n v="2.91"/>
    <n v="4"/>
    <x v="32"/>
    <n v="4"/>
    <x v="32"/>
  </r>
  <r>
    <n v="7875"/>
    <s v="CA-2017-101672"/>
    <d v="2017-10-03T00:00:00"/>
    <d v="2017-10-07T00:00:00"/>
    <s v="Standard Class"/>
    <s v="DB-12910"/>
    <s v="Daniel Byrd"/>
    <s v="Home Office"/>
    <s v="United States"/>
    <s v="Lake Forest"/>
    <s v="California"/>
    <n v="92630"/>
    <x v="1"/>
    <s v="OFF-PA-10001878"/>
    <x v="1"/>
    <s v="Paper"/>
    <s v="Xerox 1891"/>
    <n v="97.82"/>
    <n v="8"/>
    <n v="0.1"/>
    <n v="19.559999999999999"/>
    <n v="4"/>
    <x v="32"/>
    <n v="4"/>
    <x v="32"/>
  </r>
  <r>
    <n v="7876"/>
    <s v="CA-2018-168403"/>
    <d v="2018-09-09T00:00:00"/>
    <d v="2018-09-15T00:00:00"/>
    <s v="Standard Class"/>
    <s v="DK-12835"/>
    <s v="Damala Kotsonis"/>
    <s v="Corporate"/>
    <s v="United States"/>
    <s v="Portland"/>
    <s v="Oregon"/>
    <n v="97206"/>
    <x v="1"/>
    <s v="OFF-PA-10002036"/>
    <x v="1"/>
    <s v="Paper"/>
    <s v="Xerox 1930"/>
    <n v="31.103999999999999"/>
    <n v="6"/>
    <n v="0"/>
    <n v="10.58"/>
    <n v="2"/>
    <x v="15"/>
    <n v="3"/>
    <x v="15"/>
  </r>
  <r>
    <n v="7877"/>
    <s v="CA-2018-168403"/>
    <d v="2018-09-09T00:00:00"/>
    <d v="2018-09-15T00:00:00"/>
    <s v="Standard Class"/>
    <s v="DK-12835"/>
    <s v="Damala Kotsonis"/>
    <s v="Corporate"/>
    <s v="United States"/>
    <s v="Portland"/>
    <s v="Oregon"/>
    <n v="97206"/>
    <x v="1"/>
    <s v="OFF-AP-10003278"/>
    <x v="1"/>
    <s v="Appliances"/>
    <s v="Belkin 7-Outlet SurgeMaster Home Series"/>
    <n v="11.176"/>
    <n v="2"/>
    <n v="0"/>
    <n v="0.56000000000000005"/>
    <n v="2"/>
    <x v="15"/>
    <n v="3"/>
    <x v="15"/>
  </r>
  <r>
    <n v="7878"/>
    <s v="CA-2016-148705"/>
    <d v="2016-03-12T00:00:00"/>
    <d v="2016-03-18T00:00:00"/>
    <s v="Standard Class"/>
    <s v="EB-14170"/>
    <s v="Evan Bailliet"/>
    <s v="Consumer"/>
    <s v="United States"/>
    <s v="Charlotte"/>
    <s v="North Carolina"/>
    <n v="28205"/>
    <x v="0"/>
    <s v="OFF-LA-10001641"/>
    <x v="1"/>
    <s v="Labels"/>
    <s v="Avery 518"/>
    <n v="5.04"/>
    <n v="8"/>
    <n v="0"/>
    <n v="0.71"/>
    <n v="1"/>
    <x v="29"/>
    <n v="1"/>
    <x v="29"/>
  </r>
  <r>
    <n v="7879"/>
    <s v="CA-2017-160241"/>
    <d v="2017-11-29T00:00:00"/>
    <d v="2017-12-04T00:00:00"/>
    <s v="Second Class"/>
    <s v="DR-12940"/>
    <s v="Daniel Raglin"/>
    <s v="Home Office"/>
    <s v="United States"/>
    <s v="Aurora"/>
    <s v="Illinois"/>
    <n v="60505"/>
    <x v="2"/>
    <s v="FUR-FU-10003806"/>
    <x v="0"/>
    <s v="Furnishings"/>
    <s v="Tenex Chairmat w/ Average Lip, 45&quot; x 53&quot;"/>
    <n v="242.17599999999999"/>
    <n v="6"/>
    <n v="0.3"/>
    <n v="-24.22"/>
    <n v="1"/>
    <x v="0"/>
    <n v="4"/>
    <x v="0"/>
  </r>
  <r>
    <n v="7880"/>
    <s v="CA-2017-155747"/>
    <d v="2017-06-14T00:00:00"/>
    <d v="2017-06-21T00:00:00"/>
    <s v="Standard Class"/>
    <s v="JS-15685"/>
    <s v="Jim Sink"/>
    <s v="Corporate"/>
    <s v="United States"/>
    <s v="Philadelphia"/>
    <s v="Pennsylvania"/>
    <n v="19140"/>
    <x v="3"/>
    <s v="FUR-TA-10003392"/>
    <x v="0"/>
    <s v="Tables"/>
    <s v="Global Adaptabilities Conference Tables"/>
    <n v="337.17599999999999"/>
    <n v="3"/>
    <n v="0.1"/>
    <n v="107.9"/>
    <n v="1"/>
    <x v="1"/>
    <n v="2"/>
    <x v="1"/>
  </r>
  <r>
    <n v="7881"/>
    <s v="CA-2018-118017"/>
    <d v="2018-12-03T00:00:00"/>
    <d v="2018-12-06T00:00:00"/>
    <s v="Second Class"/>
    <s v="LC-16870"/>
    <s v="Lena Cacioppo"/>
    <s v="Consumer"/>
    <s v="United States"/>
    <s v="Thornton"/>
    <s v="Colorado"/>
    <n v="80229"/>
    <x v="1"/>
    <s v="OFF-AR-10003856"/>
    <x v="1"/>
    <s v="Art"/>
    <s v="Newell 344"/>
    <n v="13.343999999999999"/>
    <n v="4"/>
    <n v="0"/>
    <n v="3.2"/>
    <n v="8"/>
    <x v="22"/>
    <n v="4"/>
    <x v="22"/>
  </r>
  <r>
    <n v="7882"/>
    <s v="CA-2018-118017"/>
    <d v="2018-12-03T00:00:00"/>
    <d v="2018-12-06T00:00:00"/>
    <s v="Second Class"/>
    <s v="LC-16870"/>
    <s v="Lena Cacioppo"/>
    <s v="Consumer"/>
    <s v="United States"/>
    <s v="Thornton"/>
    <s v="Colorado"/>
    <n v="80229"/>
    <x v="1"/>
    <s v="TEC-AC-10002006"/>
    <x v="2"/>
    <s v="Accessories"/>
    <s v="Memorex Micro Travel Drive 16 GB"/>
    <n v="76.751999999999995"/>
    <n v="3"/>
    <n v="0"/>
    <n v="11.51"/>
    <n v="8"/>
    <x v="22"/>
    <n v="4"/>
    <x v="22"/>
  </r>
  <r>
    <n v="7883"/>
    <s v="CA-2018-118017"/>
    <d v="2018-12-03T00:00:00"/>
    <d v="2018-12-06T00:00:00"/>
    <s v="Second Class"/>
    <s v="LC-16870"/>
    <s v="Lena Cacioppo"/>
    <s v="Consumer"/>
    <s v="United States"/>
    <s v="Thornton"/>
    <s v="Colorado"/>
    <n v="80229"/>
    <x v="1"/>
    <s v="TEC-AC-10002006"/>
    <x v="2"/>
    <s v="Accessories"/>
    <s v="Memorex Micro Travel Drive 16 GB"/>
    <n v="102.336"/>
    <n v="9"/>
    <n v="0"/>
    <n v="21.49"/>
    <n v="8"/>
    <x v="22"/>
    <n v="4"/>
    <x v="22"/>
  </r>
  <r>
    <n v="7884"/>
    <s v="CA-2018-118017"/>
    <d v="2018-12-03T00:00:00"/>
    <d v="2018-12-06T00:00:00"/>
    <s v="Second Class"/>
    <s v="LC-16870"/>
    <s v="Lena Cacioppo"/>
    <s v="Consumer"/>
    <s v="United States"/>
    <s v="Thornton"/>
    <s v="Colorado"/>
    <n v="80229"/>
    <x v="1"/>
    <s v="OFF-PA-10002246"/>
    <x v="1"/>
    <s v="Paper"/>
    <s v="Wirebound Four 2-3/4 x 5 Forms per Page, 400 Sets per Book"/>
    <n v="10.32"/>
    <n v="6"/>
    <n v="0"/>
    <n v="0.62"/>
    <n v="8"/>
    <x v="22"/>
    <n v="4"/>
    <x v="22"/>
  </r>
  <r>
    <n v="7885"/>
    <s v="CA-2018-118017"/>
    <d v="2018-12-03T00:00:00"/>
    <d v="2018-12-06T00:00:00"/>
    <s v="Second Class"/>
    <s v="LC-16870"/>
    <s v="Lena Cacioppo"/>
    <s v="Consumer"/>
    <s v="United States"/>
    <s v="Thornton"/>
    <s v="Colorado"/>
    <n v="80229"/>
    <x v="1"/>
    <s v="OFF-SU-10004782"/>
    <x v="1"/>
    <s v="Supplies"/>
    <s v="Elite 5&quot; Scissors"/>
    <n v="47.32"/>
    <n v="3"/>
    <n v="0.1"/>
    <n v="4.7300000000000004"/>
    <n v="8"/>
    <x v="22"/>
    <n v="4"/>
    <x v="22"/>
  </r>
  <r>
    <n v="7886"/>
    <s v="CA-2018-118017"/>
    <d v="2018-12-03T00:00:00"/>
    <d v="2018-12-06T00:00:00"/>
    <s v="Second Class"/>
    <s v="LC-16870"/>
    <s v="Lena Cacioppo"/>
    <s v="Consumer"/>
    <s v="United States"/>
    <s v="Thornton"/>
    <s v="Colorado"/>
    <n v="80229"/>
    <x v="1"/>
    <s v="FUR-FU-10004351"/>
    <x v="0"/>
    <s v="Furnishings"/>
    <s v="Staple-based wall hangings"/>
    <n v="23.376000000000001"/>
    <n v="2"/>
    <n v="0.2"/>
    <n v="8.18"/>
    <n v="8"/>
    <x v="22"/>
    <n v="4"/>
    <x v="22"/>
  </r>
  <r>
    <n v="7887"/>
    <s v="CA-2018-118017"/>
    <d v="2018-12-03T00:00:00"/>
    <d v="2018-12-06T00:00:00"/>
    <s v="Second Class"/>
    <s v="LC-16870"/>
    <s v="Lena Cacioppo"/>
    <s v="Consumer"/>
    <s v="United States"/>
    <s v="Thornton"/>
    <s v="Colorado"/>
    <n v="80229"/>
    <x v="1"/>
    <s v="FUR-FU-10004270"/>
    <x v="0"/>
    <s v="Furnishings"/>
    <s v="Eldon Image Series Desk Accessories, Burgundy"/>
    <n v="16.72"/>
    <n v="2"/>
    <n v="0"/>
    <n v="2.17"/>
    <n v="8"/>
    <x v="22"/>
    <n v="4"/>
    <x v="22"/>
  </r>
  <r>
    <n v="7888"/>
    <s v="CA-2018-118017"/>
    <d v="2018-12-03T00:00:00"/>
    <d v="2018-12-06T00:00:00"/>
    <s v="Second Class"/>
    <s v="LC-16870"/>
    <s v="Lena Cacioppo"/>
    <s v="Consumer"/>
    <s v="United States"/>
    <s v="Thornton"/>
    <s v="Colorado"/>
    <n v="80229"/>
    <x v="1"/>
    <s v="FUR-FU-10004053"/>
    <x v="0"/>
    <s v="Furnishings"/>
    <s v="DAX Two-Tone Silver Metal Document Frame"/>
    <n v="16.192"/>
    <n v="10"/>
    <n v="0.2"/>
    <n v="0.97"/>
    <n v="8"/>
    <x v="22"/>
    <n v="4"/>
    <x v="22"/>
  </r>
  <r>
    <n v="7889"/>
    <s v="CA-2017-113117"/>
    <d v="2017-08-16T00:00:00"/>
    <d v="2017-08-22T00:00:00"/>
    <s v="Standard Class"/>
    <s v="JP-15520"/>
    <s v="Jeremy Pistek"/>
    <s v="Consumer"/>
    <s v="United States"/>
    <s v="Davis"/>
    <s v="California"/>
    <n v="95616"/>
    <x v="1"/>
    <s v="OFF-PA-10000019"/>
    <x v="1"/>
    <s v="Paper"/>
    <s v="Xerox 1931"/>
    <n v="32.4"/>
    <n v="5"/>
    <n v="0"/>
    <n v="10.69"/>
    <n v="1"/>
    <x v="28"/>
    <n v="3"/>
    <x v="28"/>
  </r>
  <r>
    <n v="7890"/>
    <s v="CA-2017-148684"/>
    <d v="2017-12-25T00:00:00"/>
    <d v="2017-12-29T00:00:00"/>
    <s v="Standard Class"/>
    <s v="TS-21655"/>
    <s v="Trudy Schmidt"/>
    <s v="Consumer"/>
    <s v="United States"/>
    <s v="Fayetteville"/>
    <s v="Arkansas"/>
    <n v="72701"/>
    <x v="0"/>
    <s v="OFF-AR-10003811"/>
    <x v="1"/>
    <s v="Art"/>
    <s v="Newell 327"/>
    <n v="19.89"/>
    <n v="7"/>
    <n v="0.1"/>
    <n v="5.97"/>
    <n v="4"/>
    <x v="5"/>
    <n v="4"/>
    <x v="5"/>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n v="399.98"/>
    <n v="4"/>
    <n v="0.2"/>
    <n v="24"/>
    <n v="4"/>
    <x v="5"/>
    <n v="4"/>
    <x v="5"/>
  </r>
  <r>
    <n v="7892"/>
    <s v="CA-2017-148684"/>
    <d v="2017-12-25T00:00:00"/>
    <d v="2017-12-29T00:00:00"/>
    <s v="Standard Class"/>
    <s v="TS-21655"/>
    <s v="Trudy Schmidt"/>
    <s v="Consumer"/>
    <s v="United States"/>
    <s v="Fayetteville"/>
    <s v="Arkansas"/>
    <n v="72701"/>
    <x v="0"/>
    <s v="FUR-FU-10003553"/>
    <x v="0"/>
    <s v="Furnishings"/>
    <s v="Howard Miller 13-1/2&quot; Diameter Rosebrook Wall Clock"/>
    <n v="343.85"/>
    <n v="4"/>
    <n v="0"/>
    <n v="41.26"/>
    <n v="4"/>
    <x v="5"/>
    <n v="4"/>
    <x v="5"/>
  </r>
  <r>
    <n v="7893"/>
    <s v="CA-2017-148684"/>
    <d v="2017-12-25T00:00:00"/>
    <d v="2017-12-29T00:00:00"/>
    <s v="Standard Class"/>
    <s v="TS-21655"/>
    <s v="Trudy Schmidt"/>
    <s v="Consumer"/>
    <s v="United States"/>
    <s v="Fayetteville"/>
    <s v="Arkansas"/>
    <n v="72701"/>
    <x v="0"/>
    <s v="OFF-PA-10003302"/>
    <x v="1"/>
    <s v="Paper"/>
    <s v="Xerox 1906"/>
    <n v="106.32"/>
    <n v="7"/>
    <n v="0.3"/>
    <n v="-15.95"/>
    <n v="4"/>
    <x v="5"/>
    <n v="4"/>
    <x v="5"/>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n v="13.92"/>
    <n v="6"/>
    <n v="0.1"/>
    <n v="4.59"/>
    <n v="1"/>
    <x v="10"/>
    <n v="3"/>
    <x v="10"/>
  </r>
  <r>
    <n v="7895"/>
    <s v="CA-2018-124744"/>
    <d v="2018-06-21T00:00:00"/>
    <d v="2018-06-25T00:00:00"/>
    <s v="Standard Class"/>
    <s v="EH-14125"/>
    <s v="Eugene Hildebrand"/>
    <s v="Home Office"/>
    <s v="United States"/>
    <s v="Wheeling"/>
    <s v="West Virginia"/>
    <n v="26003"/>
    <x v="3"/>
    <s v="OFF-BI-10002852"/>
    <x v="1"/>
    <s v="Binders"/>
    <s v="Ibico Standard Transparent Covers"/>
    <n v="82.4"/>
    <n v="5"/>
    <n v="0.2"/>
    <n v="15.66"/>
    <n v="3"/>
    <x v="27"/>
    <n v="2"/>
    <x v="27"/>
  </r>
  <r>
    <n v="7896"/>
    <s v="CA-2018-124744"/>
    <d v="2018-06-21T00:00:00"/>
    <d v="2018-06-25T00:00:00"/>
    <s v="Standard Class"/>
    <s v="EH-14125"/>
    <s v="Eugene Hildebrand"/>
    <s v="Home Office"/>
    <s v="United States"/>
    <s v="Wheeling"/>
    <s v="West Virginia"/>
    <n v="26003"/>
    <x v="3"/>
    <s v="OFF-BI-10000145"/>
    <x v="1"/>
    <s v="Binders"/>
    <s v="Zipper Ring Binder Pockets"/>
    <n v="6.24"/>
    <n v="10"/>
    <n v="0"/>
    <n v="0.81"/>
    <n v="3"/>
    <x v="27"/>
    <n v="2"/>
    <x v="27"/>
  </r>
  <r>
    <n v="7897"/>
    <s v="CA-2018-124744"/>
    <d v="2018-06-21T00:00:00"/>
    <d v="2018-06-25T00:00:00"/>
    <s v="Standard Class"/>
    <s v="EH-14125"/>
    <s v="Eugene Hildebrand"/>
    <s v="Home Office"/>
    <s v="United States"/>
    <s v="Wheeling"/>
    <s v="West Virginia"/>
    <n v="26003"/>
    <x v="3"/>
    <s v="OFF-PA-10001970"/>
    <x v="1"/>
    <s v="Paper"/>
    <s v="Xerox 1908"/>
    <n v="447.84"/>
    <n v="2"/>
    <n v="0.2"/>
    <n v="156.74"/>
    <n v="3"/>
    <x v="27"/>
    <n v="2"/>
    <x v="27"/>
  </r>
  <r>
    <n v="7898"/>
    <s v="CA-2018-128363"/>
    <d v="2018-08-13T00:00:00"/>
    <d v="2018-08-18T00:00:00"/>
    <s v="Standard Class"/>
    <s v="DC-12850"/>
    <s v="Dan Campbell"/>
    <s v="Consumer"/>
    <s v="United States"/>
    <s v="Memphis"/>
    <s v="Tennessee"/>
    <n v="38109"/>
    <x v="0"/>
    <s v="OFF-AP-10001563"/>
    <x v="1"/>
    <s v="Appliances"/>
    <s v="Belkin Premiere Surge Master II 8-outlet surge protector"/>
    <n v="272.048"/>
    <n v="5"/>
    <n v="0"/>
    <n v="89.78"/>
    <n v="7"/>
    <x v="43"/>
    <n v="3"/>
    <x v="43"/>
  </r>
  <r>
    <n v="7899"/>
    <s v="CA-2018-128363"/>
    <d v="2018-08-13T00:00:00"/>
    <d v="2018-08-18T00:00:00"/>
    <s v="Standard Class"/>
    <s v="DC-12850"/>
    <s v="Dan Campbell"/>
    <s v="Consumer"/>
    <s v="United States"/>
    <s v="Memphis"/>
    <s v="Tennessee"/>
    <n v="38109"/>
    <x v="0"/>
    <s v="OFF-BI-10001359"/>
    <x v="1"/>
    <s v="Binders"/>
    <s v="GBC DocuBind TL300 Electric Binding System"/>
    <n v="1614.5820000000001"/>
    <n v="1"/>
    <n v="0"/>
    <n v="468.23"/>
    <n v="7"/>
    <x v="43"/>
    <n v="3"/>
    <x v="43"/>
  </r>
  <r>
    <n v="7900"/>
    <s v="CA-2018-128363"/>
    <d v="2018-08-13T00:00:00"/>
    <d v="2018-08-18T00:00:00"/>
    <s v="Standard Class"/>
    <s v="DC-12850"/>
    <s v="Dan Campbell"/>
    <s v="Consumer"/>
    <s v="United States"/>
    <s v="Memphis"/>
    <s v="Tennessee"/>
    <n v="38109"/>
    <x v="0"/>
    <s v="OFF-FA-10003495"/>
    <x v="1"/>
    <s v="Fasteners"/>
    <s v="Staples"/>
    <n v="24.32"/>
    <n v="3"/>
    <n v="0.1"/>
    <n v="7.54"/>
    <n v="7"/>
    <x v="43"/>
    <n v="3"/>
    <x v="43"/>
  </r>
  <r>
    <n v="7901"/>
    <s v="CA-2018-128363"/>
    <d v="2018-08-13T00:00:00"/>
    <d v="2018-08-18T00:00:00"/>
    <s v="Standard Class"/>
    <s v="DC-12850"/>
    <s v="Dan Campbell"/>
    <s v="Consumer"/>
    <s v="United States"/>
    <s v="Memphis"/>
    <s v="Tennessee"/>
    <n v="38109"/>
    <x v="0"/>
    <s v="TEC-AC-10003709"/>
    <x v="2"/>
    <s v="Accessories"/>
    <s v="Maxell 4.7GB DVD-R 5/Pack"/>
    <n v="1.5840000000000001"/>
    <n v="2"/>
    <n v="0.1"/>
    <n v="0.3"/>
    <n v="7"/>
    <x v="43"/>
    <n v="3"/>
    <x v="43"/>
  </r>
  <r>
    <n v="7902"/>
    <s v="CA-2018-128363"/>
    <d v="2018-08-13T00:00:00"/>
    <d v="2018-08-18T00:00:00"/>
    <s v="Standard Class"/>
    <s v="DC-12850"/>
    <s v="Dan Campbell"/>
    <s v="Consumer"/>
    <s v="United States"/>
    <s v="Memphis"/>
    <s v="Tennessee"/>
    <n v="38109"/>
    <x v="0"/>
    <s v="FUR-FU-10003268"/>
    <x v="0"/>
    <s v="Furnishings"/>
    <s v="Eldon Radial Chair Mat for Low to Medium Pile Carpets"/>
    <n v="31.984000000000002"/>
    <n v="7"/>
    <n v="0.2"/>
    <n v="10.55"/>
    <n v="7"/>
    <x v="43"/>
    <n v="3"/>
    <x v="43"/>
  </r>
  <r>
    <n v="7903"/>
    <s v="CA-2018-128363"/>
    <d v="2018-08-13T00:00:00"/>
    <d v="2018-08-18T00:00:00"/>
    <s v="Standard Class"/>
    <s v="DC-12850"/>
    <s v="Dan Campbell"/>
    <s v="Consumer"/>
    <s v="United States"/>
    <s v="Memphis"/>
    <s v="Tennessee"/>
    <n v="38109"/>
    <x v="0"/>
    <s v="OFF-EN-10003845"/>
    <x v="1"/>
    <s v="Envelopes"/>
    <s v="Colored Envelopes"/>
    <n v="14.76"/>
    <n v="1"/>
    <n v="0.3"/>
    <n v="-1.48"/>
    <n v="7"/>
    <x v="43"/>
    <n v="3"/>
    <x v="43"/>
  </r>
  <r>
    <n v="7904"/>
    <s v="CA-2018-128363"/>
    <d v="2018-08-13T00:00:00"/>
    <d v="2018-08-18T00:00:00"/>
    <s v="Standard Class"/>
    <s v="DC-12850"/>
    <s v="Dan Campbell"/>
    <s v="Consumer"/>
    <s v="United States"/>
    <s v="Memphis"/>
    <s v="Tennessee"/>
    <n v="38109"/>
    <x v="0"/>
    <s v="FUR-CH-10002073"/>
    <x v="0"/>
    <s v="Chairs"/>
    <s v="Hon Olson Stacker Chairs"/>
    <n v="423.64800000000002"/>
    <n v="7"/>
    <n v="0.3"/>
    <n v="-29.66"/>
    <n v="7"/>
    <x v="43"/>
    <n v="3"/>
    <x v="43"/>
  </r>
  <r>
    <n v="7905"/>
    <s v="CA-2016-126669"/>
    <d v="2016-11-07T00:00:00"/>
    <d v="2016-11-13T00:00:00"/>
    <s v="Standard Class"/>
    <s v="DO-13645"/>
    <s v="Doug O'Connell"/>
    <s v="Consumer"/>
    <s v="United States"/>
    <s v="Houston"/>
    <s v="Texas"/>
    <n v="77036"/>
    <x v="2"/>
    <s v="OFF-PA-10001357"/>
    <x v="1"/>
    <s v="Paper"/>
    <s v="Xerox 1886"/>
    <n v="76.64"/>
    <n v="5"/>
    <n v="0.3"/>
    <n v="-7.66"/>
    <n v="1"/>
    <x v="6"/>
    <n v="4"/>
    <x v="6"/>
  </r>
  <r>
    <n v="7906"/>
    <s v="US-2016-118766"/>
    <d v="2016-10-15T00:00:00"/>
    <d v="2016-10-22T00:00:00"/>
    <s v="Standard Class"/>
    <s v="LS-16975"/>
    <s v="Lindsay Shagiari"/>
    <s v="Home Office"/>
    <s v="United States"/>
    <s v="Dallas"/>
    <s v="Texas"/>
    <n v="75217"/>
    <x v="2"/>
    <s v="OFF-EN-10001415"/>
    <x v="1"/>
    <s v="Envelopes"/>
    <s v="Staple envelope"/>
    <n v="4.4640000000000004"/>
    <n v="7"/>
    <n v="0"/>
    <n v="0.31"/>
    <n v="2"/>
    <x v="2"/>
    <n v="4"/>
    <x v="2"/>
  </r>
  <r>
    <n v="7907"/>
    <s v="US-2016-118766"/>
    <d v="2016-10-15T00:00:00"/>
    <d v="2016-10-22T00:00:00"/>
    <s v="Standard Class"/>
    <s v="LS-16975"/>
    <s v="Lindsay Shagiari"/>
    <s v="Home Office"/>
    <s v="United States"/>
    <s v="Dallas"/>
    <s v="Texas"/>
    <n v="75217"/>
    <x v="2"/>
    <s v="OFF-BI-10002813"/>
    <x v="1"/>
    <s v="Binders"/>
    <s v="Avery Reinforcements for Hole-Punch Pages"/>
    <n v="3.96"/>
    <n v="4"/>
    <n v="0.2"/>
    <n v="0.99"/>
    <n v="2"/>
    <x v="2"/>
    <n v="4"/>
    <x v="2"/>
  </r>
  <r>
    <n v="7908"/>
    <s v="CA-2017-112585"/>
    <d v="2017-07-30T00:00:00"/>
    <d v="2017-08-02T00:00:00"/>
    <s v="First Class"/>
    <s v="RW-19630"/>
    <s v="Rob Williams"/>
    <s v="Corporate"/>
    <s v="United States"/>
    <s v="San Francisco"/>
    <s v="California"/>
    <n v="94122"/>
    <x v="1"/>
    <s v="OFF-AP-10003849"/>
    <x v="1"/>
    <s v="Appliances"/>
    <s v="Hoover Shoulder Vac Commercial Portable Vacuum"/>
    <n v="715.64"/>
    <n v="3"/>
    <n v="0.3"/>
    <n v="-107.35"/>
    <n v="1"/>
    <x v="16"/>
    <n v="3"/>
    <x v="16"/>
  </r>
  <r>
    <n v="7909"/>
    <s v="CA-2017-149762"/>
    <d v="2017-12-03T00:00:00"/>
    <d v="2017-12-07T00:00:00"/>
    <s v="Standard Class"/>
    <s v="RD-19720"/>
    <s v="Roger Demir"/>
    <s v="Consumer"/>
    <s v="United States"/>
    <s v="Morgan Hill"/>
    <s v="California"/>
    <n v="95037"/>
    <x v="1"/>
    <s v="FUR-TA-10004147"/>
    <x v="0"/>
    <s v="Tables"/>
    <s v="Hon 4060 Series Tables"/>
    <n v="268.70400000000001"/>
    <n v="6"/>
    <n v="0"/>
    <n v="16.12"/>
    <n v="4"/>
    <x v="5"/>
    <n v="4"/>
    <x v="5"/>
  </r>
  <r>
    <n v="7910"/>
    <s v="CA-2017-149762"/>
    <d v="2017-12-03T00:00:00"/>
    <d v="2017-12-07T00:00:00"/>
    <s v="Standard Class"/>
    <s v="RD-19720"/>
    <s v="Roger Demir"/>
    <s v="Consumer"/>
    <s v="United States"/>
    <s v="Morgan Hill"/>
    <s v="California"/>
    <n v="95037"/>
    <x v="1"/>
    <s v="OFF-AR-10001662"/>
    <x v="1"/>
    <s v="Art"/>
    <s v="Rogers Handheld Barrel Pencil Sharpener"/>
    <n v="21.92"/>
    <n v="9"/>
    <n v="0"/>
    <n v="7.67"/>
    <n v="4"/>
    <x v="5"/>
    <n v="4"/>
    <x v="5"/>
  </r>
  <r>
    <n v="7911"/>
    <s v="CA-2017-149762"/>
    <d v="2017-12-03T00:00:00"/>
    <d v="2017-12-07T00:00:00"/>
    <s v="Standard Class"/>
    <s v="RD-19720"/>
    <s v="Roger Demir"/>
    <s v="Consumer"/>
    <s v="United States"/>
    <s v="Morgan Hill"/>
    <s v="California"/>
    <n v="95037"/>
    <x v="1"/>
    <s v="OFF-ST-10001558"/>
    <x v="1"/>
    <s v="Storage"/>
    <s v="Acco Perma 4000 Stacking Storage Drawers"/>
    <n v="48.72"/>
    <n v="3"/>
    <n v="0.3"/>
    <n v="-13.64"/>
    <n v="4"/>
    <x v="5"/>
    <n v="4"/>
    <x v="5"/>
  </r>
  <r>
    <n v="7912"/>
    <s v="CA-2017-149762"/>
    <d v="2017-12-03T00:00:00"/>
    <d v="2017-12-07T00:00:00"/>
    <s v="Standard Class"/>
    <s v="RD-19720"/>
    <s v="Roger Demir"/>
    <s v="Consumer"/>
    <s v="United States"/>
    <s v="Morgan Hill"/>
    <s v="California"/>
    <n v="95037"/>
    <x v="1"/>
    <s v="FUR-BO-10001337"/>
    <x v="0"/>
    <s v="Bookcases"/>
    <s v="O'Sullivan Living Dimensions 2-Shelf Bookcases"/>
    <n v="205.666"/>
    <n v="10"/>
    <n v="0"/>
    <n v="14.4"/>
    <n v="4"/>
    <x v="5"/>
    <n v="4"/>
    <x v="5"/>
  </r>
  <r>
    <n v="7913"/>
    <s v="CA-2017-167605"/>
    <d v="2017-04-28T00:00:00"/>
    <d v="2017-04-30T00:00:00"/>
    <s v="Second Class"/>
    <s v="RB-19570"/>
    <s v="Rob Beeghly"/>
    <s v="Consumer"/>
    <s v="United States"/>
    <s v="Saint Charles"/>
    <s v="Illinois"/>
    <n v="60174"/>
    <x v="2"/>
    <s v="FUR-FU-10001602"/>
    <x v="0"/>
    <s v="Furnishings"/>
    <s v="Eldon Delta Triangular Chair Mat, 52&quot; x 58&quot;, Clear"/>
    <n v="30.344000000000001"/>
    <n v="3"/>
    <n v="0.3"/>
    <n v="-3.94"/>
    <n v="1"/>
    <x v="25"/>
    <n v="2"/>
    <x v="25"/>
  </r>
  <r>
    <n v="7914"/>
    <s v="US-2018-105697"/>
    <d v="2018-08-25T00:00:00"/>
    <d v="2018-08-27T00:00:00"/>
    <s v="First Class"/>
    <s v="JE-15715"/>
    <s v="Joe Elijah"/>
    <s v="Consumer"/>
    <s v="United States"/>
    <s v="Cleveland"/>
    <s v="Ohio"/>
    <n v="44105"/>
    <x v="3"/>
    <s v="OFF-ST-10003996"/>
    <x v="1"/>
    <s v="Storage"/>
    <s v="Letter/Legal File Tote with Clear Snap-On Lid, Black Granite"/>
    <n v="25.696000000000002"/>
    <n v="8"/>
    <n v="0"/>
    <n v="6.42"/>
    <n v="1"/>
    <x v="43"/>
    <n v="3"/>
    <x v="43"/>
  </r>
  <r>
    <n v="7915"/>
    <s v="CA-2018-165323"/>
    <d v="2018-06-17T00:00:00"/>
    <d v="2018-06-21T00:00:00"/>
    <s v="Standard Class"/>
    <s v="SR-20740"/>
    <s v="Steven Roelle"/>
    <s v="Home Office"/>
    <s v="United States"/>
    <s v="New York City"/>
    <s v="New York"/>
    <n v="10024"/>
    <x v="3"/>
    <s v="TEC-MA-10003673"/>
    <x v="2"/>
    <s v="Machines"/>
    <s v="Hewlett-Packard Desktjet 6988DT Refurbished Printer"/>
    <n v="3404.5"/>
    <n v="3"/>
    <n v="0"/>
    <n v="1157.53"/>
    <n v="2"/>
    <x v="27"/>
    <n v="2"/>
    <x v="27"/>
  </r>
  <r>
    <n v="7916"/>
    <s v="CA-2018-165323"/>
    <d v="2018-06-17T00:00:00"/>
    <d v="2018-06-21T00:00:00"/>
    <s v="Standard Class"/>
    <s v="SR-20740"/>
    <s v="Steven Roelle"/>
    <s v="Home Office"/>
    <s v="United States"/>
    <s v="New York City"/>
    <s v="New York"/>
    <n v="10024"/>
    <x v="3"/>
    <s v="TEC-AC-10004992"/>
    <x v="2"/>
    <s v="Accessories"/>
    <s v="Kingston Digital DataTraveler 64GB USB 2.0"/>
    <n v="101.34"/>
    <n v="1"/>
    <n v="0.2"/>
    <n v="17.23"/>
    <n v="2"/>
    <x v="27"/>
    <n v="2"/>
    <x v="27"/>
  </r>
  <r>
    <n v="7917"/>
    <s v="CA-2016-110891"/>
    <d v="2016-11-20T00:00:00"/>
    <d v="2016-11-24T00:00:00"/>
    <s v="Standard Class"/>
    <s v="PO-19195"/>
    <s v="Phillina Ober"/>
    <s v="Home Office"/>
    <s v="United States"/>
    <s v="Philadelphia"/>
    <s v="Pennsylvania"/>
    <n v="19140"/>
    <x v="3"/>
    <s v="FUR-CH-10002880"/>
    <x v="0"/>
    <s v="Chairs"/>
    <s v="Global High-Back Leather Tilter, Burgundy"/>
    <n v="344.37200000000001"/>
    <n v="7"/>
    <n v="0.3"/>
    <n v="-51.66"/>
    <n v="1"/>
    <x v="6"/>
    <n v="4"/>
    <x v="6"/>
  </r>
  <r>
    <n v="7918"/>
    <s v="CA-2018-100783"/>
    <d v="2018-09-04T00:00:00"/>
    <d v="2018-09-08T00:00:00"/>
    <s v="Second Class"/>
    <s v="JK-16120"/>
    <s v="Julie Kriz"/>
    <s v="Home Office"/>
    <s v="United States"/>
    <s v="Garland"/>
    <s v="Texas"/>
    <n v="75043"/>
    <x v="2"/>
    <s v="OFF-AR-10000380"/>
    <x v="1"/>
    <s v="Art"/>
    <s v="Hunt PowerHouse Electric Pencil Sharpener, Blue"/>
    <n v="30.384"/>
    <n v="9"/>
    <n v="0.1"/>
    <n v="2.73"/>
    <n v="1"/>
    <x v="15"/>
    <n v="3"/>
    <x v="15"/>
  </r>
  <r>
    <n v="7919"/>
    <s v="CA-2016-152513"/>
    <d v="2016-07-04T00:00:00"/>
    <d v="2016-07-08T00:00:00"/>
    <s v="Second Class"/>
    <s v="JP-16135"/>
    <s v="Julie Prescott"/>
    <s v="Home Office"/>
    <s v="United States"/>
    <s v="San Diego"/>
    <s v="California"/>
    <n v="92024"/>
    <x v="1"/>
    <s v="OFF-BI-10002706"/>
    <x v="1"/>
    <s v="Binders"/>
    <s v="Avery Premier Heavy-Duty Binder with Round Locking Rings"/>
    <n v="22.847999999999999"/>
    <n v="9"/>
    <n v="0.2"/>
    <n v="7.08"/>
    <n v="1"/>
    <x v="38"/>
    <n v="3"/>
    <x v="38"/>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n v="38.619999999999997"/>
    <n v="10"/>
    <n v="0"/>
    <n v="11.2"/>
    <n v="2"/>
    <x v="15"/>
    <n v="3"/>
    <x v="15"/>
  </r>
  <r>
    <n v="7921"/>
    <s v="CA-2018-139822"/>
    <d v="2018-09-15T00:00:00"/>
    <d v="2018-09-21T00:00:00"/>
    <s v="Standard Class"/>
    <s v="Dp-13240"/>
    <s v="Dean percer"/>
    <s v="Home Office"/>
    <s v="United States"/>
    <s v="Waterbury"/>
    <s v="Connecticut"/>
    <n v="6708"/>
    <x v="3"/>
    <s v="TEC-AC-10001090"/>
    <x v="2"/>
    <s v="Accessories"/>
    <s v="Micro Innovations Wireless Classic Keyboard with Mouse"/>
    <n v="59.98"/>
    <n v="1"/>
    <n v="0.1"/>
    <n v="19.190000000000001"/>
    <n v="2"/>
    <x v="15"/>
    <n v="3"/>
    <x v="15"/>
  </r>
  <r>
    <n v="7922"/>
    <s v="CA-2018-107713"/>
    <d v="2018-03-13T00:00:00"/>
    <d v="2018-03-17T00:00:00"/>
    <s v="Standard Class"/>
    <s v="JB-16000"/>
    <s v="Joy Bell-"/>
    <s v="Consumer"/>
    <s v="United States"/>
    <s v="Columbia"/>
    <s v="Maryland"/>
    <n v="21044"/>
    <x v="3"/>
    <s v="OFF-BI-10002026"/>
    <x v="1"/>
    <s v="Binders"/>
    <s v="Avery Arch Ring Binders"/>
    <n v="174.3"/>
    <n v="2"/>
    <n v="0.1"/>
    <n v="43.58"/>
    <n v="1"/>
    <x v="42"/>
    <n v="1"/>
    <x v="42"/>
  </r>
  <r>
    <n v="7923"/>
    <s v="CA-2018-134096"/>
    <d v="2018-09-24T00:00:00"/>
    <d v="2018-09-29T00:00:00"/>
    <s v="Standard Class"/>
    <s v="PP-18955"/>
    <s v="Paul Prost"/>
    <s v="Home Office"/>
    <s v="United States"/>
    <s v="Hollywood"/>
    <s v="Florida"/>
    <n v="33021"/>
    <x v="0"/>
    <s v="TEC-PH-10000526"/>
    <x v="2"/>
    <s v="Phones"/>
    <s v="Vtech CS6719"/>
    <n v="383.96"/>
    <n v="9"/>
    <n v="0.3"/>
    <n v="-38.4"/>
    <n v="2"/>
    <x v="15"/>
    <n v="3"/>
    <x v="15"/>
  </r>
  <r>
    <n v="7924"/>
    <s v="CA-2018-134096"/>
    <d v="2018-09-24T00:00:00"/>
    <d v="2018-09-29T00:00:00"/>
    <s v="Standard Class"/>
    <s v="PP-18955"/>
    <s v="Paul Prost"/>
    <s v="Home Office"/>
    <s v="United States"/>
    <s v="Hollywood"/>
    <s v="Florida"/>
    <n v="33021"/>
    <x v="0"/>
    <s v="OFF-BI-10004002"/>
    <x v="1"/>
    <s v="Binders"/>
    <s v="Wilson Jones International Size A4 Ring Binders"/>
    <n v="15.57"/>
    <n v="7"/>
    <n v="0.2"/>
    <n v="1.71"/>
    <n v="2"/>
    <x v="15"/>
    <n v="3"/>
    <x v="15"/>
  </r>
  <r>
    <n v="7925"/>
    <s v="CA-2017-125843"/>
    <d v="2017-08-13T00:00:00"/>
    <d v="2017-08-16T00:00:00"/>
    <s v="First Class"/>
    <s v="RF-19840"/>
    <s v="Roy FranzÃ¶sisch"/>
    <s v="Consumer"/>
    <s v="United States"/>
    <s v="Springfield"/>
    <s v="Virginia"/>
    <n v="22153"/>
    <x v="0"/>
    <s v="OFF-BI-10002309"/>
    <x v="1"/>
    <s v="Binders"/>
    <s v="Avery Heavy-Duty EZD  Binder With Locking Rings"/>
    <n v="22.32"/>
    <n v="9"/>
    <n v="0.2"/>
    <n v="5.8"/>
    <n v="2"/>
    <x v="28"/>
    <n v="3"/>
    <x v="28"/>
  </r>
  <r>
    <n v="7926"/>
    <s v="CA-2017-125843"/>
    <d v="2017-08-13T00:00:00"/>
    <d v="2017-08-16T00:00:00"/>
    <s v="First Class"/>
    <s v="RF-19840"/>
    <s v="Roy FranzÃ¶sisch"/>
    <s v="Consumer"/>
    <s v="United States"/>
    <s v="Springfield"/>
    <s v="Virginia"/>
    <n v="22153"/>
    <x v="0"/>
    <s v="OFF-LA-10003923"/>
    <x v="1"/>
    <s v="Labels"/>
    <s v="Alphabetical Labels for Top Tab Filing"/>
    <n v="103.6"/>
    <n v="9"/>
    <n v="0"/>
    <n v="22.79"/>
    <n v="2"/>
    <x v="28"/>
    <n v="3"/>
    <x v="28"/>
  </r>
  <r>
    <n v="7927"/>
    <s v="CA-2018-120404"/>
    <d v="2018-11-20T00:00:00"/>
    <d v="2018-11-24T00:00:00"/>
    <s v="Second Class"/>
    <s v="KH-16330"/>
    <s v="Katharine Harms"/>
    <s v="Corporate"/>
    <s v="United States"/>
    <s v="New York City"/>
    <s v="New York"/>
    <n v="10035"/>
    <x v="3"/>
    <s v="TEC-AC-10003433"/>
    <x v="2"/>
    <s v="Accessories"/>
    <s v="Maxell 4.7GB DVD+R 5/Pack"/>
    <n v="2.97"/>
    <n v="9"/>
    <n v="0.2"/>
    <n v="0.56000000000000005"/>
    <n v="3"/>
    <x v="23"/>
    <n v="4"/>
    <x v="23"/>
  </r>
  <r>
    <n v="7928"/>
    <s v="CA-2018-120404"/>
    <d v="2018-11-20T00:00:00"/>
    <d v="2018-11-24T00:00:00"/>
    <s v="Second Class"/>
    <s v="KH-16330"/>
    <s v="Katharine Harms"/>
    <s v="Corporate"/>
    <s v="United States"/>
    <s v="New York City"/>
    <s v="New York"/>
    <n v="10035"/>
    <x v="3"/>
    <s v="TEC-PH-10001363"/>
    <x v="2"/>
    <s v="Phones"/>
    <s v="Apple iPhone 5S"/>
    <n v="569.99"/>
    <n v="6"/>
    <n v="0"/>
    <n v="68.400000000000006"/>
    <n v="3"/>
    <x v="23"/>
    <n v="4"/>
    <x v="23"/>
  </r>
  <r>
    <n v="7929"/>
    <s v="CA-2018-120404"/>
    <d v="2018-11-20T00:00:00"/>
    <d v="2018-11-24T00:00:00"/>
    <s v="Second Class"/>
    <s v="KH-16330"/>
    <s v="Katharine Harms"/>
    <s v="Corporate"/>
    <s v="United States"/>
    <s v="New York City"/>
    <s v="New York"/>
    <n v="10035"/>
    <x v="3"/>
    <s v="FUR-FU-10000820"/>
    <x v="0"/>
    <s v="Furnishings"/>
    <s v="Tensor Brushed Steel Torchiere Floor Lamp"/>
    <n v="50.97"/>
    <n v="10"/>
    <n v="0.2"/>
    <n v="10.7"/>
    <n v="3"/>
    <x v="23"/>
    <n v="4"/>
    <x v="23"/>
  </r>
  <r>
    <n v="7930"/>
    <s v="CA-2018-167549"/>
    <d v="2018-07-25T00:00:00"/>
    <d v="2018-07-27T00:00:00"/>
    <s v="First Class"/>
    <s v="EM-14200"/>
    <s v="Evan Minnotte"/>
    <s v="Home Office"/>
    <s v="United States"/>
    <s v="Dallas"/>
    <s v="Texas"/>
    <n v="75217"/>
    <x v="2"/>
    <s v="FUR-TA-10004767"/>
    <x v="0"/>
    <s v="Tables"/>
    <s v="Safco Drafting Table"/>
    <n v="298.11599999999999"/>
    <n v="6"/>
    <n v="0.1"/>
    <n v="23.85"/>
    <n v="1"/>
    <x v="10"/>
    <n v="3"/>
    <x v="10"/>
  </r>
  <r>
    <n v="7931"/>
    <s v="CA-2017-120082"/>
    <d v="2017-03-25T00:00:00"/>
    <d v="2017-03-27T00:00:00"/>
    <s v="Second Class"/>
    <s v="DK-12835"/>
    <s v="Damala Kotsonis"/>
    <s v="Corporate"/>
    <s v="United States"/>
    <s v="New York City"/>
    <s v="New York"/>
    <n v="10024"/>
    <x v="3"/>
    <s v="OFF-AR-10001955"/>
    <x v="1"/>
    <s v="Art"/>
    <s v="Newell 319"/>
    <n v="59.52"/>
    <n v="1"/>
    <n v="0.2"/>
    <n v="9.52"/>
    <n v="1"/>
    <x v="17"/>
    <n v="1"/>
    <x v="17"/>
  </r>
  <r>
    <n v="7932"/>
    <s v="US-2017-168095"/>
    <d v="2017-07-15T00:00:00"/>
    <d v="2017-07-20T00:00:00"/>
    <s v="Standard Class"/>
    <s v="MC-17425"/>
    <s v="Mark Cousins"/>
    <s v="Corporate"/>
    <s v="United States"/>
    <s v="Portland"/>
    <s v="Oregon"/>
    <n v="97206"/>
    <x v="1"/>
    <s v="FUR-CH-10004886"/>
    <x v="0"/>
    <s v="Chairs"/>
    <s v="Bevis Steel Folding Chairs"/>
    <n v="230.28"/>
    <n v="1"/>
    <n v="0.2"/>
    <n v="66.78"/>
    <n v="2"/>
    <x v="16"/>
    <n v="3"/>
    <x v="16"/>
  </r>
  <r>
    <n v="7933"/>
    <s v="US-2017-168095"/>
    <d v="2017-07-15T00:00:00"/>
    <d v="2017-07-20T00:00:00"/>
    <s v="Standard Class"/>
    <s v="MC-17425"/>
    <s v="Mark Cousins"/>
    <s v="Corporate"/>
    <s v="United States"/>
    <s v="Portland"/>
    <s v="Oregon"/>
    <n v="97206"/>
    <x v="1"/>
    <s v="OFF-PA-10003641"/>
    <x v="1"/>
    <s v="Paper"/>
    <s v="Xerox 1909"/>
    <n v="105.52"/>
    <n v="2"/>
    <n v="0"/>
    <n v="21.1"/>
    <n v="2"/>
    <x v="16"/>
    <n v="3"/>
    <x v="16"/>
  </r>
  <r>
    <n v="7934"/>
    <s v="CA-2018-166093"/>
    <d v="2018-08-17T00:00:00"/>
    <d v="2018-08-24T00:00:00"/>
    <s v="Standard Class"/>
    <s v="RW-19540"/>
    <s v="Rick Wilson"/>
    <s v="Corporate"/>
    <s v="United States"/>
    <s v="Brentwood"/>
    <s v="California"/>
    <n v="94513"/>
    <x v="1"/>
    <s v="OFF-EN-10003134"/>
    <x v="1"/>
    <s v="Envelopes"/>
    <s v="Staple envelope"/>
    <n v="23.36"/>
    <n v="4"/>
    <n v="0.3"/>
    <n v="-2.34"/>
    <n v="7"/>
    <x v="43"/>
    <n v="3"/>
    <x v="43"/>
  </r>
  <r>
    <n v="7935"/>
    <s v="CA-2018-166093"/>
    <d v="2018-08-17T00:00:00"/>
    <d v="2018-08-24T00:00:00"/>
    <s v="Standard Class"/>
    <s v="RW-19540"/>
    <s v="Rick Wilson"/>
    <s v="Corporate"/>
    <s v="United States"/>
    <s v="Brentwood"/>
    <s v="California"/>
    <n v="94513"/>
    <x v="1"/>
    <s v="TEC-PH-10002564"/>
    <x v="2"/>
    <s v="Phones"/>
    <s v="OtterBox Defender Series Case - Samsung Galaxy S4"/>
    <n v="71.975999999999999"/>
    <n v="7"/>
    <n v="0"/>
    <n v="10.08"/>
    <n v="7"/>
    <x v="43"/>
    <n v="3"/>
    <x v="43"/>
  </r>
  <r>
    <n v="7936"/>
    <s v="CA-2018-166093"/>
    <d v="2018-08-17T00:00:00"/>
    <d v="2018-08-24T00:00:00"/>
    <s v="Standard Class"/>
    <s v="RW-19540"/>
    <s v="Rick Wilson"/>
    <s v="Corporate"/>
    <s v="United States"/>
    <s v="Brentwood"/>
    <s v="California"/>
    <n v="94513"/>
    <x v="1"/>
    <s v="OFF-PA-10003893"/>
    <x v="1"/>
    <s v="Paper"/>
    <s v="Xerox 1962"/>
    <n v="8.56"/>
    <n v="10"/>
    <n v="0"/>
    <n v="1.03"/>
    <n v="7"/>
    <x v="43"/>
    <n v="3"/>
    <x v="43"/>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n v="13.92"/>
    <n v="9"/>
    <n v="0.2"/>
    <n v="2.09"/>
    <n v="7"/>
    <x v="43"/>
    <n v="3"/>
    <x v="43"/>
  </r>
  <r>
    <n v="7938"/>
    <s v="CA-2018-166093"/>
    <d v="2018-08-17T00:00:00"/>
    <d v="2018-08-24T00:00:00"/>
    <s v="Standard Class"/>
    <s v="RW-19540"/>
    <s v="Rick Wilson"/>
    <s v="Corporate"/>
    <s v="United States"/>
    <s v="Brentwood"/>
    <s v="California"/>
    <n v="94513"/>
    <x v="1"/>
    <s v="OFF-AP-10001058"/>
    <x v="1"/>
    <s v="Appliances"/>
    <s v="Sanyo 2.5 Cubic Foot Mid-Size Office Refrigerators"/>
    <n v="2518.29"/>
    <n v="10"/>
    <n v="0.2"/>
    <n v="302.19"/>
    <n v="7"/>
    <x v="43"/>
    <n v="3"/>
    <x v="43"/>
  </r>
  <r>
    <n v="7939"/>
    <s v="CA-2018-166093"/>
    <d v="2018-08-17T00:00:00"/>
    <d v="2018-08-24T00:00:00"/>
    <s v="Standard Class"/>
    <s v="RW-19540"/>
    <s v="Rick Wilson"/>
    <s v="Corporate"/>
    <s v="United States"/>
    <s v="Brentwood"/>
    <s v="California"/>
    <n v="94513"/>
    <x v="1"/>
    <s v="OFF-ST-10001496"/>
    <x v="1"/>
    <s v="Storage"/>
    <s v="Standard Rollaway File with Lock"/>
    <n v="540.57000000000005"/>
    <n v="8"/>
    <n v="0.1"/>
    <n v="140.55000000000001"/>
    <n v="7"/>
    <x v="43"/>
    <n v="3"/>
    <x v="43"/>
  </r>
  <r>
    <n v="7940"/>
    <s v="CA-2018-166093"/>
    <d v="2018-08-17T00:00:00"/>
    <d v="2018-08-24T00:00:00"/>
    <s v="Standard Class"/>
    <s v="RW-19540"/>
    <s v="Rick Wilson"/>
    <s v="Corporate"/>
    <s v="United States"/>
    <s v="Brentwood"/>
    <s v="California"/>
    <n v="94513"/>
    <x v="1"/>
    <s v="OFF-BI-10004230"/>
    <x v="1"/>
    <s v="Binders"/>
    <s v="GBC Recycled Grain Textured Covers"/>
    <n v="221.05600000000001"/>
    <n v="5"/>
    <n v="0"/>
    <n v="77.37"/>
    <n v="7"/>
    <x v="43"/>
    <n v="3"/>
    <x v="43"/>
  </r>
  <r>
    <n v="7941"/>
    <s v="CA-2017-146325"/>
    <d v="2017-12-14T00:00:00"/>
    <d v="2017-12-17T00:00:00"/>
    <s v="First Class"/>
    <s v="DS-13180"/>
    <s v="David Smith"/>
    <s v="Corporate"/>
    <s v="United States"/>
    <s v="San Diego"/>
    <s v="California"/>
    <n v="92037"/>
    <x v="1"/>
    <s v="FUR-CH-10001146"/>
    <x v="0"/>
    <s v="Chairs"/>
    <s v="Global Task Chair, Black"/>
    <n v="81.424000000000007"/>
    <n v="6"/>
    <n v="0.2"/>
    <n v="21.17"/>
    <n v="2"/>
    <x v="5"/>
    <n v="4"/>
    <x v="5"/>
  </r>
  <r>
    <n v="7942"/>
    <s v="CA-2017-146325"/>
    <d v="2017-12-14T00:00:00"/>
    <d v="2017-12-17T00:00:00"/>
    <s v="First Class"/>
    <s v="DS-13180"/>
    <s v="David Smith"/>
    <s v="Corporate"/>
    <s v="United States"/>
    <s v="San Diego"/>
    <s v="California"/>
    <n v="92037"/>
    <x v="1"/>
    <s v="OFF-ST-10001590"/>
    <x v="1"/>
    <s v="Storage"/>
    <s v="Tenex Personal Project File with Scoop Front Design, Black"/>
    <n v="134.80000000000001"/>
    <n v="5"/>
    <n v="0"/>
    <n v="26.96"/>
    <n v="2"/>
    <x v="5"/>
    <n v="4"/>
    <x v="5"/>
  </r>
  <r>
    <n v="7943"/>
    <s v="CA-2018-134194"/>
    <d v="2018-12-25T00:00:00"/>
    <d v="2019-01-01T00:00:00"/>
    <s v="Standard Class"/>
    <s v="GA-14725"/>
    <s v="Guy Armstrong"/>
    <s v="Consumer"/>
    <s v="United States"/>
    <s v="Dallas"/>
    <s v="Texas"/>
    <n v="75081"/>
    <x v="2"/>
    <s v="OFF-BI-10003684"/>
    <x v="1"/>
    <s v="Binders"/>
    <s v="Wilson Jones Legal Size Ring Binders"/>
    <n v="39.582000000000001"/>
    <n v="9"/>
    <n v="0.1"/>
    <n v="9.9"/>
    <n v="5"/>
    <x v="22"/>
    <n v="4"/>
    <x v="22"/>
  </r>
  <r>
    <n v="7944"/>
    <s v="CA-2018-134194"/>
    <d v="2018-12-25T00:00:00"/>
    <d v="2019-01-01T00:00:00"/>
    <s v="Standard Class"/>
    <s v="GA-14725"/>
    <s v="Guy Armstrong"/>
    <s v="Consumer"/>
    <s v="United States"/>
    <s v="Dallas"/>
    <s v="Texas"/>
    <n v="75081"/>
    <x v="2"/>
    <s v="OFF-SU-10000946"/>
    <x v="1"/>
    <s v="Supplies"/>
    <s v="Staple remover"/>
    <n v="44.688000000000002"/>
    <n v="5"/>
    <n v="0"/>
    <n v="10.28"/>
    <n v="5"/>
    <x v="22"/>
    <n v="4"/>
    <x v="22"/>
  </r>
  <r>
    <n v="7945"/>
    <s v="CA-2018-134194"/>
    <d v="2018-12-25T00:00:00"/>
    <d v="2019-01-01T00:00:00"/>
    <s v="Standard Class"/>
    <s v="GA-14725"/>
    <s v="Guy Armstrong"/>
    <s v="Consumer"/>
    <s v="United States"/>
    <s v="Dallas"/>
    <s v="Texas"/>
    <n v="75081"/>
    <x v="2"/>
    <s v="OFF-AR-10001615"/>
    <x v="1"/>
    <s v="Art"/>
    <s v="Newell 34"/>
    <n v="31.744"/>
    <n v="2"/>
    <n v="0.2"/>
    <n v="3.49"/>
    <n v="5"/>
    <x v="22"/>
    <n v="4"/>
    <x v="22"/>
  </r>
  <r>
    <n v="7946"/>
    <s v="CA-2018-134194"/>
    <d v="2018-12-25T00:00:00"/>
    <d v="2019-01-01T00:00:00"/>
    <s v="Standard Class"/>
    <s v="GA-14725"/>
    <s v="Guy Armstrong"/>
    <s v="Consumer"/>
    <s v="United States"/>
    <s v="Dallas"/>
    <s v="Texas"/>
    <n v="75081"/>
    <x v="2"/>
    <s v="OFF-BI-10001597"/>
    <x v="1"/>
    <s v="Binders"/>
    <s v="Wilson Jones Ledger-Size, Piano-Hinge Binder, 2&quot;, Blue"/>
    <n v="40.98"/>
    <n v="2"/>
    <n v="0.2"/>
    <n v="8.61"/>
    <n v="5"/>
    <x v="22"/>
    <n v="4"/>
    <x v="22"/>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n v="10"/>
    <n v="0.3"/>
    <n v="-1.01"/>
    <n v="5"/>
    <x v="22"/>
    <n v="4"/>
    <x v="22"/>
  </r>
  <r>
    <n v="7948"/>
    <s v="CA-2015-131009"/>
    <d v="2015-03-01T00:00:00"/>
    <d v="2015-03-05T00:00:00"/>
    <s v="Standard Class"/>
    <s v="SC-20380"/>
    <s v="Shahid Collister"/>
    <s v="Consumer"/>
    <s v="United States"/>
    <s v="El Paso"/>
    <s v="Texas"/>
    <n v="79907"/>
    <x v="2"/>
    <s v="OFF-FA-10004395"/>
    <x v="1"/>
    <s v="Fasteners"/>
    <s v="Plymouth Boxed Rubber Bands by Plymouth"/>
    <n v="18.84"/>
    <n v="1"/>
    <n v="0"/>
    <n v="4.33"/>
    <n v="4"/>
    <x v="34"/>
    <n v="1"/>
    <x v="34"/>
  </r>
  <r>
    <n v="7949"/>
    <s v="CA-2015-131009"/>
    <d v="2015-03-01T00:00:00"/>
    <d v="2015-03-05T00:00:00"/>
    <s v="Standard Class"/>
    <s v="SC-20380"/>
    <s v="Shahid Collister"/>
    <s v="Consumer"/>
    <s v="United States"/>
    <s v="El Paso"/>
    <s v="Texas"/>
    <n v="79907"/>
    <x v="2"/>
    <s v="FUR-CH-10001270"/>
    <x v="0"/>
    <s v="Chairs"/>
    <s v="Harbour Creations Steel Folding Chair"/>
    <n v="362.25"/>
    <n v="9"/>
    <n v="0.2"/>
    <n v="57.96"/>
    <n v="4"/>
    <x v="34"/>
    <n v="1"/>
    <x v="34"/>
  </r>
  <r>
    <n v="7950"/>
    <s v="CA-2015-131009"/>
    <d v="2015-03-01T00:00:00"/>
    <d v="2015-03-05T00:00:00"/>
    <s v="Standard Class"/>
    <s v="SC-20380"/>
    <s v="Shahid Collister"/>
    <s v="Consumer"/>
    <s v="United States"/>
    <s v="El Paso"/>
    <s v="Texas"/>
    <n v="79907"/>
    <x v="2"/>
    <s v="FUR-FU-10001095"/>
    <x v="0"/>
    <s v="Furnishings"/>
    <s v="DAX Black Cherry Wood-Tone Poster Frame"/>
    <n v="63.552"/>
    <n v="1"/>
    <n v="0"/>
    <n v="9.5299999999999994"/>
    <n v="4"/>
    <x v="34"/>
    <n v="1"/>
    <x v="34"/>
  </r>
  <r>
    <n v="7951"/>
    <s v="CA-2015-131009"/>
    <d v="2015-03-01T00:00:00"/>
    <d v="2015-03-05T00:00:00"/>
    <s v="Standard Class"/>
    <s v="SC-20380"/>
    <s v="Shahid Collister"/>
    <s v="Consumer"/>
    <s v="United States"/>
    <s v="El Paso"/>
    <s v="Texas"/>
    <n v="79907"/>
    <x v="2"/>
    <s v="OFF-ST-10001469"/>
    <x v="1"/>
    <s v="Storage"/>
    <s v="Fellowes Bankers Box Recycled Super Stor/Drawer"/>
    <n v="129.55199999999999"/>
    <n v="7"/>
    <n v="0"/>
    <n v="6.48"/>
    <n v="4"/>
    <x v="34"/>
    <n v="1"/>
    <x v="34"/>
  </r>
  <r>
    <n v="7952"/>
    <s v="CA-2016-145814"/>
    <d v="2016-11-19T00:00:00"/>
    <d v="2016-11-24T00:00:00"/>
    <s v="Standard Class"/>
    <s v="KD-16345"/>
    <s v="Katherine Ducich"/>
    <s v="Consumer"/>
    <s v="United States"/>
    <s v="New York City"/>
    <s v="New York"/>
    <n v="10035"/>
    <x v="3"/>
    <s v="OFF-BI-10003196"/>
    <x v="1"/>
    <s v="Binders"/>
    <s v="Accohide Poly Flexible Ring Binders"/>
    <n v="5.984"/>
    <n v="6"/>
    <n v="0.1"/>
    <n v="0.42"/>
    <n v="2"/>
    <x v="6"/>
    <n v="4"/>
    <x v="6"/>
  </r>
  <r>
    <n v="7953"/>
    <s v="CA-2016-145814"/>
    <d v="2016-11-19T00:00:00"/>
    <d v="2016-11-24T00:00:00"/>
    <s v="Standard Class"/>
    <s v="KD-16345"/>
    <s v="Katherine Ducich"/>
    <s v="Consumer"/>
    <s v="United States"/>
    <s v="New York City"/>
    <s v="New York"/>
    <n v="10035"/>
    <x v="3"/>
    <s v="TEC-PH-10002200"/>
    <x v="2"/>
    <s v="Phones"/>
    <s v="Aastra 6757i CT Wireless VoIP phone"/>
    <n v="861.76"/>
    <n v="2"/>
    <n v="0.3"/>
    <n v="-241.29"/>
    <n v="2"/>
    <x v="6"/>
    <n v="4"/>
    <x v="6"/>
  </r>
  <r>
    <n v="7954"/>
    <s v="CA-2015-138359"/>
    <d v="2015-04-01T00:00:00"/>
    <d v="2015-04-06T00:00:00"/>
    <s v="Standard Class"/>
    <s v="KH-16330"/>
    <s v="Katharine Harms"/>
    <s v="Corporate"/>
    <s v="United States"/>
    <s v="Revere"/>
    <s v="Massachusetts"/>
    <n v="2151"/>
    <x v="3"/>
    <s v="OFF-ST-10000636"/>
    <x v="1"/>
    <s v="Storage"/>
    <s v="Rogers Profile Extra Capacity Storage Tub"/>
    <n v="66.959999999999994"/>
    <n v="4"/>
    <n v="0.3"/>
    <n v="-14.73"/>
    <n v="2"/>
    <x v="41"/>
    <n v="2"/>
    <x v="41"/>
  </r>
  <r>
    <n v="7955"/>
    <s v="CA-2015-138359"/>
    <d v="2015-04-01T00:00:00"/>
    <d v="2015-04-06T00:00:00"/>
    <s v="Standard Class"/>
    <s v="KH-16330"/>
    <s v="Katharine Harms"/>
    <s v="Corporate"/>
    <s v="United States"/>
    <s v="Revere"/>
    <s v="Massachusetts"/>
    <n v="2151"/>
    <x v="3"/>
    <s v="OFF-BI-10000145"/>
    <x v="1"/>
    <s v="Binders"/>
    <s v="Zipper Ring Binder Pockets"/>
    <n v="6.24"/>
    <n v="5"/>
    <n v="0.1"/>
    <n v="1.56"/>
    <n v="2"/>
    <x v="41"/>
    <n v="2"/>
    <x v="41"/>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n v="2"/>
    <n v="0"/>
    <n v="65.28"/>
    <n v="6"/>
    <x v="13"/>
    <n v="4"/>
    <x v="13"/>
  </r>
  <r>
    <n v="7957"/>
    <s v="CA-2018-131807"/>
    <d v="2018-10-05T00:00:00"/>
    <d v="2018-10-10T00:00:00"/>
    <s v="Standard Class"/>
    <s v="GG-14650"/>
    <s v="Greg Guthrie"/>
    <s v="Corporate"/>
    <s v="United States"/>
    <s v="Chico"/>
    <s v="California"/>
    <n v="95928"/>
    <x v="1"/>
    <s v="OFF-FA-10002780"/>
    <x v="1"/>
    <s v="Fasteners"/>
    <s v="Staples"/>
    <n v="14.9"/>
    <n v="5"/>
    <n v="0.2"/>
    <n v="2.5299999999999998"/>
    <n v="6"/>
    <x v="13"/>
    <n v="4"/>
    <x v="13"/>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n v="7"/>
    <n v="0"/>
    <n v="3.48"/>
    <n v="6"/>
    <x v="13"/>
    <n v="4"/>
    <x v="13"/>
  </r>
  <r>
    <n v="7959"/>
    <s v="CA-2018-131807"/>
    <d v="2018-10-05T00:00:00"/>
    <d v="2018-10-10T00:00:00"/>
    <s v="Standard Class"/>
    <s v="GG-14650"/>
    <s v="Greg Guthrie"/>
    <s v="Corporate"/>
    <s v="United States"/>
    <s v="Chico"/>
    <s v="California"/>
    <n v="95928"/>
    <x v="1"/>
    <s v="FUR-FU-10004666"/>
    <x v="0"/>
    <s v="Furnishings"/>
    <s v="DAX Clear Channel Poster Frame"/>
    <n v="72.900000000000006"/>
    <n v="10"/>
    <n v="0"/>
    <n v="25.52"/>
    <n v="6"/>
    <x v="13"/>
    <n v="4"/>
    <x v="13"/>
  </r>
  <r>
    <n v="7960"/>
    <s v="CA-2018-131807"/>
    <d v="2018-10-05T00:00:00"/>
    <d v="2018-10-10T00:00:00"/>
    <s v="Standard Class"/>
    <s v="GG-14650"/>
    <s v="Greg Guthrie"/>
    <s v="Corporate"/>
    <s v="United States"/>
    <s v="Chico"/>
    <s v="California"/>
    <n v="95928"/>
    <x v="1"/>
    <s v="FUR-TA-10004086"/>
    <x v="0"/>
    <s v="Tables"/>
    <s v="KI Adjustable-Height Table"/>
    <n v="206.352"/>
    <n v="4"/>
    <n v="0.1"/>
    <n v="45.4"/>
    <n v="6"/>
    <x v="13"/>
    <n v="4"/>
    <x v="13"/>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n v="2"/>
    <n v="0.3"/>
    <n v="-2.08"/>
    <n v="6"/>
    <x v="13"/>
    <n v="4"/>
    <x v="13"/>
  </r>
  <r>
    <n v="7962"/>
    <s v="CA-2018-104864"/>
    <d v="2018-11-18T00:00:00"/>
    <d v="2018-11-23T00:00:00"/>
    <s v="Second Class"/>
    <s v="JS-15685"/>
    <s v="Jim Sink"/>
    <s v="Corporate"/>
    <s v="United States"/>
    <s v="Miramar"/>
    <s v="Florida"/>
    <n v="33023"/>
    <x v="0"/>
    <s v="OFF-ST-10002301"/>
    <x v="1"/>
    <s v="Storage"/>
    <s v="Tennsco Commercial Shelving"/>
    <n v="81.36"/>
    <n v="8"/>
    <n v="0.2"/>
    <n v="25.22"/>
    <n v="5"/>
    <x v="23"/>
    <n v="4"/>
    <x v="23"/>
  </r>
  <r>
    <n v="7963"/>
    <s v="CA-2018-104864"/>
    <d v="2018-11-18T00:00:00"/>
    <d v="2018-11-23T00:00:00"/>
    <s v="Second Class"/>
    <s v="JS-15685"/>
    <s v="Jim Sink"/>
    <s v="Corporate"/>
    <s v="United States"/>
    <s v="Miramar"/>
    <s v="Florida"/>
    <n v="33023"/>
    <x v="0"/>
    <s v="OFF-BI-10001636"/>
    <x v="1"/>
    <s v="Binders"/>
    <s v="Ibico Plastic and Wire Spiral Binding Combs"/>
    <n v="20.231999999999999"/>
    <n v="7"/>
    <n v="0.1"/>
    <n v="5.26"/>
    <n v="5"/>
    <x v="23"/>
    <n v="4"/>
    <x v="23"/>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n v="389.05599999999998"/>
    <n v="8"/>
    <n v="0.1"/>
    <n v="38.909999999999997"/>
    <n v="5"/>
    <x v="23"/>
    <n v="4"/>
    <x v="23"/>
  </r>
  <r>
    <n v="7965"/>
    <s v="CA-2018-104864"/>
    <d v="2018-11-18T00:00:00"/>
    <d v="2018-11-23T00:00:00"/>
    <s v="Second Class"/>
    <s v="JS-15685"/>
    <s v="Jim Sink"/>
    <s v="Corporate"/>
    <s v="United States"/>
    <s v="Miramar"/>
    <s v="Florida"/>
    <n v="33023"/>
    <x v="0"/>
    <s v="OFF-PA-10004609"/>
    <x v="1"/>
    <s v="Paper"/>
    <s v="Xerox 221"/>
    <n v="20.736000000000001"/>
    <n v="9"/>
    <n v="0.2"/>
    <n v="2.7"/>
    <n v="5"/>
    <x v="23"/>
    <n v="4"/>
    <x v="23"/>
  </r>
  <r>
    <n v="7966"/>
    <s v="CA-2018-104864"/>
    <d v="2018-11-18T00:00:00"/>
    <d v="2018-11-23T00:00:00"/>
    <s v="Second Class"/>
    <s v="JS-15685"/>
    <s v="Jim Sink"/>
    <s v="Corporate"/>
    <s v="United States"/>
    <s v="Miramar"/>
    <s v="Florida"/>
    <n v="33023"/>
    <x v="0"/>
    <s v="OFF-PA-10003309"/>
    <x v="1"/>
    <s v="Paper"/>
    <s v="Xerox 211"/>
    <n v="41.472000000000001"/>
    <n v="1"/>
    <n v="0"/>
    <n v="4.1500000000000004"/>
    <n v="5"/>
    <x v="23"/>
    <n v="4"/>
    <x v="23"/>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n v="33.36"/>
    <n v="3"/>
    <n v="0.1"/>
    <n v="2.34"/>
    <n v="1"/>
    <x v="29"/>
    <n v="1"/>
    <x v="29"/>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n v="90.882000000000005"/>
    <n v="4"/>
    <n v="0.2"/>
    <n v="4.54"/>
    <n v="3"/>
    <x v="32"/>
    <n v="4"/>
    <x v="32"/>
  </r>
  <r>
    <n v="7969"/>
    <s v="CA-2017-157707"/>
    <d v="2017-10-10T00:00:00"/>
    <d v="2017-10-12T00:00:00"/>
    <s v="First Class"/>
    <s v="CC-12610"/>
    <s v="Corey Catlett"/>
    <s v="Corporate"/>
    <s v="United States"/>
    <s v="Denver"/>
    <s v="Colorado"/>
    <n v="80219"/>
    <x v="1"/>
    <s v="TEC-PH-10002583"/>
    <x v="2"/>
    <s v="Phones"/>
    <s v="iOttie HLCRIO102 Car Mount"/>
    <n v="15.992000000000001"/>
    <n v="4"/>
    <n v="0"/>
    <n v="1.76"/>
    <n v="3"/>
    <x v="32"/>
    <n v="4"/>
    <x v="32"/>
  </r>
  <r>
    <n v="7970"/>
    <s v="CA-2017-157707"/>
    <d v="2017-10-10T00:00:00"/>
    <d v="2017-10-12T00:00:00"/>
    <s v="First Class"/>
    <s v="CC-12610"/>
    <s v="Corey Catlett"/>
    <s v="Corporate"/>
    <s v="United States"/>
    <s v="Denver"/>
    <s v="Colorado"/>
    <n v="80219"/>
    <x v="1"/>
    <s v="FUR-CH-10004853"/>
    <x v="0"/>
    <s v="Chairs"/>
    <s v="Global Manager's Adjustable Task Chair, Storm"/>
    <n v="120.78400000000001"/>
    <n v="3"/>
    <n v="0.1"/>
    <n v="26.57"/>
    <n v="3"/>
    <x v="32"/>
    <n v="4"/>
    <x v="32"/>
  </r>
  <r>
    <n v="7971"/>
    <s v="US-2016-126753"/>
    <d v="2016-08-16T00:00:00"/>
    <d v="2016-08-20T00:00:00"/>
    <s v="Standard Class"/>
    <s v="SP-20860"/>
    <s v="Sung Pak"/>
    <s v="Corporate"/>
    <s v="United States"/>
    <s v="Philadelphia"/>
    <s v="Pennsylvania"/>
    <n v="19134"/>
    <x v="3"/>
    <s v="TEC-PH-10003580"/>
    <x v="2"/>
    <s v="Phones"/>
    <s v="Cisco IP Phone 7961G-GE VoIP phone"/>
    <n v="519.79200000000003"/>
    <n v="4"/>
    <n v="0.2"/>
    <n v="166.33"/>
    <n v="7"/>
    <x v="37"/>
    <n v="3"/>
    <x v="37"/>
  </r>
  <r>
    <n v="7972"/>
    <s v="US-2016-126753"/>
    <d v="2016-08-16T00:00:00"/>
    <d v="2016-08-20T00:00:00"/>
    <s v="Standard Class"/>
    <s v="SP-20860"/>
    <s v="Sung Pak"/>
    <s v="Corporate"/>
    <s v="United States"/>
    <s v="Philadelphia"/>
    <s v="Pennsylvania"/>
    <n v="19134"/>
    <x v="3"/>
    <s v="TEC-AC-10004227"/>
    <x v="2"/>
    <s v="Accessories"/>
    <s v="SanDisk Ultra 16 GB MicroSDHC Class 10 Memory Card"/>
    <n v="31.175999999999998"/>
    <n v="9"/>
    <n v="0.2"/>
    <n v="3.12"/>
    <n v="7"/>
    <x v="37"/>
    <n v="3"/>
    <x v="37"/>
  </r>
  <r>
    <n v="7973"/>
    <s v="US-2016-126753"/>
    <d v="2016-08-16T00:00:00"/>
    <d v="2016-08-20T00:00:00"/>
    <s v="Standard Class"/>
    <s v="SP-20860"/>
    <s v="Sung Pak"/>
    <s v="Corporate"/>
    <s v="United States"/>
    <s v="Philadelphia"/>
    <s v="Pennsylvania"/>
    <n v="19134"/>
    <x v="3"/>
    <s v="OFF-PA-10002787"/>
    <x v="1"/>
    <s v="Paper"/>
    <s v="Xerox 227"/>
    <n v="10.368"/>
    <n v="8"/>
    <n v="0.3"/>
    <n v="-0.83"/>
    <n v="7"/>
    <x v="37"/>
    <n v="3"/>
    <x v="37"/>
  </r>
  <r>
    <n v="7974"/>
    <s v="US-2016-126753"/>
    <d v="2016-08-16T00:00:00"/>
    <d v="2016-08-20T00:00:00"/>
    <s v="Standard Class"/>
    <s v="SP-20860"/>
    <s v="Sung Pak"/>
    <s v="Corporate"/>
    <s v="United States"/>
    <s v="Philadelphia"/>
    <s v="Pennsylvania"/>
    <n v="19134"/>
    <x v="3"/>
    <s v="OFF-BI-10003981"/>
    <x v="1"/>
    <s v="Binders"/>
    <s v="Avery Durable Plastic 1&quot; Binders"/>
    <n v="2.7240000000000002"/>
    <n v="8"/>
    <n v="0"/>
    <n v="0.74"/>
    <n v="7"/>
    <x v="37"/>
    <n v="3"/>
    <x v="37"/>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n v="254.352"/>
    <n v="1"/>
    <n v="0.3"/>
    <n v="-40.700000000000003"/>
    <n v="7"/>
    <x v="37"/>
    <n v="3"/>
    <x v="37"/>
  </r>
  <r>
    <n v="7976"/>
    <s v="US-2016-126753"/>
    <d v="2016-08-16T00:00:00"/>
    <d v="2016-08-20T00:00:00"/>
    <s v="Standard Class"/>
    <s v="SP-20860"/>
    <s v="Sung Pak"/>
    <s v="Corporate"/>
    <s v="United States"/>
    <s v="Philadelphia"/>
    <s v="Pennsylvania"/>
    <n v="19134"/>
    <x v="3"/>
    <s v="OFF-BI-10003727"/>
    <x v="1"/>
    <s v="Binders"/>
    <s v="Avery Durable Slant Ring Binders With Label Holder"/>
    <n v="3.762"/>
    <n v="3"/>
    <n v="0.1"/>
    <n v="0.68"/>
    <n v="7"/>
    <x v="37"/>
    <n v="3"/>
    <x v="37"/>
  </r>
  <r>
    <n v="7977"/>
    <s v="US-2016-126753"/>
    <d v="2016-08-16T00:00:00"/>
    <d v="2016-08-20T00:00:00"/>
    <s v="Standard Class"/>
    <s v="SP-20860"/>
    <s v="Sung Pak"/>
    <s v="Corporate"/>
    <s v="United States"/>
    <s v="Philadelphia"/>
    <s v="Pennsylvania"/>
    <n v="19134"/>
    <x v="3"/>
    <s v="OFF-PA-10000130"/>
    <x v="1"/>
    <s v="Paper"/>
    <s v="Xerox 199"/>
    <n v="10.272"/>
    <n v="9"/>
    <n v="0"/>
    <n v="1.64"/>
    <n v="7"/>
    <x v="37"/>
    <n v="3"/>
    <x v="37"/>
  </r>
  <r>
    <n v="7978"/>
    <s v="CA-2015-166051"/>
    <d v="2015-05-31T00:00:00"/>
    <d v="2015-06-05T00:00:00"/>
    <s v="Standard Class"/>
    <s v="JK-15625"/>
    <s v="Jim Karlsson"/>
    <s v="Consumer"/>
    <s v="United States"/>
    <s v="Jackson"/>
    <s v="Mississippi"/>
    <n v="39212"/>
    <x v="0"/>
    <s v="TEC-PH-10002680"/>
    <x v="2"/>
    <s v="Phones"/>
    <s v="Samsung Galaxy Note 3"/>
    <n v="659.97"/>
    <n v="3"/>
    <n v="0.2"/>
    <n v="211.19"/>
    <n v="2"/>
    <x v="8"/>
    <n v="2"/>
    <x v="8"/>
  </r>
  <r>
    <n v="7979"/>
    <s v="CA-2015-166051"/>
    <d v="2015-05-31T00:00:00"/>
    <d v="2015-06-05T00:00:00"/>
    <s v="Standard Class"/>
    <s v="JK-15625"/>
    <s v="Jim Karlsson"/>
    <s v="Consumer"/>
    <s v="United States"/>
    <s v="Jackson"/>
    <s v="Mississippi"/>
    <n v="39212"/>
    <x v="0"/>
    <s v="TEC-PH-10002538"/>
    <x v="2"/>
    <s v="Phones"/>
    <s v="Grandstream GXP1160 VoIP phone"/>
    <n v="113.73"/>
    <n v="3"/>
    <n v="0.2"/>
    <n v="19.329999999999998"/>
    <n v="2"/>
    <x v="8"/>
    <n v="2"/>
    <x v="8"/>
  </r>
  <r>
    <n v="7980"/>
    <s v="CA-2016-113040"/>
    <d v="2016-08-27T00:00:00"/>
    <d v="2016-08-31T00:00:00"/>
    <s v="Standard Class"/>
    <s v="CC-12100"/>
    <s v="Chad Cunningham"/>
    <s v="Home Office"/>
    <s v="United States"/>
    <s v="Los Angeles"/>
    <s v="California"/>
    <n v="90045"/>
    <x v="1"/>
    <s v="OFF-BI-10001249"/>
    <x v="1"/>
    <s v="Binders"/>
    <s v="Avery Heavy-Duty EZD View Binder with Locking Rings"/>
    <n v="5.1040000000000001"/>
    <n v="4"/>
    <n v="0.1"/>
    <n v="0.46"/>
    <n v="1"/>
    <x v="37"/>
    <n v="3"/>
    <x v="37"/>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n v="16.448"/>
    <n v="6"/>
    <n v="0"/>
    <n v="4.7699999999999996"/>
    <n v="1"/>
    <x v="46"/>
    <n v="1"/>
    <x v="46"/>
  </r>
  <r>
    <n v="7982"/>
    <s v="CA-2015-113383"/>
    <d v="2015-09-10T00:00:00"/>
    <d v="2015-09-13T00:00:00"/>
    <s v="First Class"/>
    <s v="SF-20065"/>
    <s v="Sandra Flanagan"/>
    <s v="Consumer"/>
    <s v="United States"/>
    <s v="Clifton"/>
    <s v="New Jersey"/>
    <n v="7011"/>
    <x v="3"/>
    <s v="OFF-AP-10004532"/>
    <x v="1"/>
    <s v="Appliances"/>
    <s v="Kensington 6 Outlet Guardian Standard Surge Protector"/>
    <n v="81.92"/>
    <n v="1"/>
    <n v="0.3"/>
    <n v="-22.12"/>
    <n v="2"/>
    <x v="30"/>
    <n v="3"/>
    <x v="30"/>
  </r>
  <r>
    <n v="7983"/>
    <s v="CA-2015-113383"/>
    <d v="2015-09-10T00:00:00"/>
    <d v="2015-09-13T00:00:00"/>
    <s v="First Class"/>
    <s v="SF-20065"/>
    <s v="Sandra Flanagan"/>
    <s v="Consumer"/>
    <s v="United States"/>
    <s v="Clifton"/>
    <s v="New Jersey"/>
    <n v="7011"/>
    <x v="3"/>
    <s v="FUR-FU-10001986"/>
    <x v="0"/>
    <s v="Furnishings"/>
    <s v="Dana Fluorescent Magnifying Lamp, White, 36&quot;"/>
    <n v="254.9"/>
    <n v="10"/>
    <n v="0"/>
    <n v="38.24"/>
    <n v="2"/>
    <x v="30"/>
    <n v="3"/>
    <x v="30"/>
  </r>
  <r>
    <n v="7984"/>
    <s v="CA-2018-152499"/>
    <d v="2018-01-22T00:00:00"/>
    <d v="2018-01-25T00:00:00"/>
    <s v="Second Class"/>
    <s v="EH-13765"/>
    <s v="Edward Hooks"/>
    <s v="Corporate"/>
    <s v="United States"/>
    <s v="Chicago"/>
    <s v="Illinois"/>
    <n v="60623"/>
    <x v="2"/>
    <s v="OFF-FA-10002975"/>
    <x v="1"/>
    <s v="Fasteners"/>
    <s v="Staples"/>
    <n v="15.12"/>
    <n v="8"/>
    <n v="0.2"/>
    <n v="3.48"/>
    <n v="2"/>
    <x v="44"/>
    <n v="1"/>
    <x v="44"/>
  </r>
  <r>
    <n v="7985"/>
    <s v="CA-2018-152499"/>
    <d v="2018-01-22T00:00:00"/>
    <d v="2018-01-25T00:00:00"/>
    <s v="Second Class"/>
    <s v="EH-13765"/>
    <s v="Edward Hooks"/>
    <s v="Corporate"/>
    <s v="United States"/>
    <s v="Chicago"/>
    <s v="Illinois"/>
    <n v="60623"/>
    <x v="2"/>
    <s v="OFF-AR-10003481"/>
    <x v="1"/>
    <s v="Art"/>
    <s v="Newell 348"/>
    <n v="7.8719999999999999"/>
    <n v="9"/>
    <n v="0.3"/>
    <n v="-1.81"/>
    <n v="2"/>
    <x v="44"/>
    <n v="1"/>
    <x v="44"/>
  </r>
  <r>
    <n v="7986"/>
    <s v="CA-2017-151498"/>
    <d v="2017-04-21T00:00:00"/>
    <d v="2017-04-24T00:00:00"/>
    <s v="First Class"/>
    <s v="DN-13690"/>
    <s v="Duane Noonan"/>
    <s v="Consumer"/>
    <s v="United States"/>
    <s v="Seattle"/>
    <s v="Washington"/>
    <n v="98115"/>
    <x v="1"/>
    <s v="OFF-BI-10004967"/>
    <x v="1"/>
    <s v="Binders"/>
    <s v="Round Ring Binders"/>
    <n v="8.32"/>
    <n v="4"/>
    <n v="0.1"/>
    <n v="2.75"/>
    <n v="1"/>
    <x v="25"/>
    <n v="2"/>
    <x v="25"/>
  </r>
  <r>
    <n v="7987"/>
    <s v="CA-2017-137939"/>
    <d v="2017-07-20T00:00:00"/>
    <d v="2017-07-23T00:00:00"/>
    <s v="Second Class"/>
    <s v="PJ-19015"/>
    <s v="Pauline Johnson"/>
    <s v="Consumer"/>
    <s v="United States"/>
    <s v="Long Beach"/>
    <s v="New York"/>
    <n v="11561"/>
    <x v="3"/>
    <s v="TEC-PH-10003589"/>
    <x v="2"/>
    <s v="Phones"/>
    <s v="invisibleSHIELD by ZAGG Smudge-Free Screen Protector"/>
    <n v="89.95"/>
    <n v="5"/>
    <n v="0"/>
    <n v="10.79"/>
    <n v="1"/>
    <x v="16"/>
    <n v="3"/>
    <x v="16"/>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n v="25.2"/>
    <n v="9"/>
    <n v="0.3"/>
    <n v="-2.02"/>
    <n v="4"/>
    <x v="28"/>
    <n v="3"/>
    <x v="28"/>
  </r>
  <r>
    <n v="7989"/>
    <s v="US-2017-117793"/>
    <d v="2017-08-23T00:00:00"/>
    <d v="2017-08-29T00:00:00"/>
    <s v="Standard Class"/>
    <s v="MA-17560"/>
    <s v="Matt Abelman"/>
    <s v="Home Office"/>
    <s v="United States"/>
    <s v="Sheboygan"/>
    <s v="Wisconsin"/>
    <n v="53081"/>
    <x v="2"/>
    <s v="OFF-LA-10003537"/>
    <x v="1"/>
    <s v="Labels"/>
    <s v="Avery 515"/>
    <n v="37.590000000000003"/>
    <n v="3"/>
    <n v="0"/>
    <n v="11.65"/>
    <n v="4"/>
    <x v="28"/>
    <n v="3"/>
    <x v="28"/>
  </r>
  <r>
    <n v="7990"/>
    <s v="US-2017-117793"/>
    <d v="2017-08-23T00:00:00"/>
    <d v="2017-08-29T00:00:00"/>
    <s v="Standard Class"/>
    <s v="MA-17560"/>
    <s v="Matt Abelman"/>
    <s v="Home Office"/>
    <s v="United States"/>
    <s v="Sheboygan"/>
    <s v="Wisconsin"/>
    <n v="53081"/>
    <x v="2"/>
    <s v="OFF-ST-10002406"/>
    <x v="1"/>
    <s v="Storage"/>
    <s v="Pizazz Global Quick File"/>
    <n v="14.97"/>
    <n v="6"/>
    <n v="0.2"/>
    <n v="2.4"/>
    <n v="4"/>
    <x v="28"/>
    <n v="3"/>
    <x v="28"/>
  </r>
  <r>
    <n v="7991"/>
    <s v="US-2017-117793"/>
    <d v="2017-08-23T00:00:00"/>
    <d v="2017-08-29T00:00:00"/>
    <s v="Standard Class"/>
    <s v="MA-17560"/>
    <s v="Matt Abelman"/>
    <s v="Home Office"/>
    <s v="United States"/>
    <s v="Sheboygan"/>
    <s v="Wisconsin"/>
    <n v="53081"/>
    <x v="2"/>
    <s v="TEC-AC-10003433"/>
    <x v="2"/>
    <s v="Accessories"/>
    <s v="Maxell 4.7GB DVD+R 5/Pack"/>
    <n v="1.98"/>
    <n v="6"/>
    <n v="0.1"/>
    <n v="0.4"/>
    <n v="4"/>
    <x v="28"/>
    <n v="3"/>
    <x v="28"/>
  </r>
  <r>
    <n v="7992"/>
    <s v="CA-2017-133872"/>
    <d v="2017-06-14T00:00:00"/>
    <d v="2017-06-17T00:00:00"/>
    <s v="First Class"/>
    <s v="VM-21835"/>
    <s v="Vivian Mathis"/>
    <s v="Consumer"/>
    <s v="United States"/>
    <s v="Boca Raton"/>
    <s v="Florida"/>
    <n v="33433"/>
    <x v="0"/>
    <s v="OFF-BI-10002082"/>
    <x v="1"/>
    <s v="Binders"/>
    <s v="GBC Twin Loop Wire Binding Elements"/>
    <n v="39.936"/>
    <n v="5"/>
    <n v="0.3"/>
    <n v="-9.19"/>
    <n v="2"/>
    <x v="1"/>
    <n v="2"/>
    <x v="1"/>
  </r>
  <r>
    <n v="7993"/>
    <s v="CA-2017-133872"/>
    <d v="2017-06-14T00:00:00"/>
    <d v="2017-06-17T00:00:00"/>
    <s v="First Class"/>
    <s v="VM-21835"/>
    <s v="Vivian Mathis"/>
    <s v="Consumer"/>
    <s v="United States"/>
    <s v="Boca Raton"/>
    <s v="Florida"/>
    <n v="33433"/>
    <x v="0"/>
    <s v="TEC-AC-10000521"/>
    <x v="2"/>
    <s v="Accessories"/>
    <s v="Verbatim Slim CD and DVD Storage Cases, 50/Pack"/>
    <n v="18.463999999999999"/>
    <n v="6"/>
    <n v="0"/>
    <n v="4.0599999999999996"/>
    <n v="2"/>
    <x v="1"/>
    <n v="2"/>
    <x v="1"/>
  </r>
  <r>
    <n v="7994"/>
    <s v="US-2016-165743"/>
    <d v="2016-11-20T00:00:00"/>
    <d v="2016-11-23T00:00:00"/>
    <s v="Second Class"/>
    <s v="MM-18055"/>
    <s v="Michelle Moray"/>
    <s v="Consumer"/>
    <s v="United States"/>
    <s v="Aurora"/>
    <s v="Colorado"/>
    <n v="80013"/>
    <x v="1"/>
    <s v="OFF-BI-10001982"/>
    <x v="1"/>
    <s v="Binders"/>
    <s v="Wilson Jones Custom Binder Spines &amp; Labels"/>
    <n v="4.8959999999999999"/>
    <n v="6"/>
    <n v="0"/>
    <n v="0.73"/>
    <n v="3"/>
    <x v="6"/>
    <n v="4"/>
    <x v="6"/>
  </r>
  <r>
    <n v="7995"/>
    <s v="US-2016-165743"/>
    <d v="2016-11-20T00:00:00"/>
    <d v="2016-11-23T00:00:00"/>
    <s v="Second Class"/>
    <s v="MM-18055"/>
    <s v="Michelle Moray"/>
    <s v="Consumer"/>
    <s v="United States"/>
    <s v="Aurora"/>
    <s v="Colorado"/>
    <n v="80013"/>
    <x v="1"/>
    <s v="FUR-BO-10002268"/>
    <x v="0"/>
    <s v="Bookcases"/>
    <s v="Sauder Barrister Bookcases"/>
    <n v="145.76400000000001"/>
    <n v="4"/>
    <n v="0.1"/>
    <n v="43.73"/>
    <n v="3"/>
    <x v="6"/>
    <n v="4"/>
    <x v="6"/>
  </r>
  <r>
    <n v="7996"/>
    <s v="US-2016-165743"/>
    <d v="2016-11-20T00:00:00"/>
    <d v="2016-11-23T00:00:00"/>
    <s v="Second Class"/>
    <s v="MM-18055"/>
    <s v="Michelle Moray"/>
    <s v="Consumer"/>
    <s v="United States"/>
    <s v="Aurora"/>
    <s v="Colorado"/>
    <n v="80013"/>
    <x v="1"/>
    <s v="OFF-BI-10001758"/>
    <x v="1"/>
    <s v="Binders"/>
    <s v="Wilson Jones 14 Line Acrylic Coated Pressboard Data Binders"/>
    <n v="9.6120000000000001"/>
    <n v="5"/>
    <n v="0"/>
    <n v="0.57999999999999996"/>
    <n v="3"/>
    <x v="6"/>
    <n v="4"/>
    <x v="6"/>
  </r>
  <r>
    <n v="7997"/>
    <s v="US-2018-105998"/>
    <d v="2018-11-03T00:00:00"/>
    <d v="2018-11-05T00:00:00"/>
    <s v="First Class"/>
    <s v="CR-12580"/>
    <s v="Clay Rozendal"/>
    <s v="Home Office"/>
    <s v="United States"/>
    <s v="San Diego"/>
    <s v="California"/>
    <n v="92037"/>
    <x v="1"/>
    <s v="TEC-AC-10004469"/>
    <x v="2"/>
    <s v="Accessories"/>
    <s v="Microsoft Sculpt Comfort Mouse"/>
    <n v="199.75"/>
    <n v="9"/>
    <n v="0.3"/>
    <n v="-69.91"/>
    <n v="2"/>
    <x v="23"/>
    <n v="4"/>
    <x v="23"/>
  </r>
  <r>
    <n v="7998"/>
    <s v="US-2018-105998"/>
    <d v="2018-11-03T00:00:00"/>
    <d v="2018-11-05T00:00:00"/>
    <s v="First Class"/>
    <s v="CR-12580"/>
    <s v="Clay Rozendal"/>
    <s v="Home Office"/>
    <s v="United States"/>
    <s v="San Diego"/>
    <s v="California"/>
    <n v="92037"/>
    <x v="1"/>
    <s v="FUR-TA-10001095"/>
    <x v="0"/>
    <s v="Tables"/>
    <s v="Chromcraft Round Conference Tables"/>
    <n v="1673.184"/>
    <n v="5"/>
    <n v="0.1"/>
    <n v="250.98"/>
    <n v="2"/>
    <x v="23"/>
    <n v="4"/>
    <x v="23"/>
  </r>
  <r>
    <n v="7999"/>
    <s v="US-2015-148194"/>
    <d v="2015-05-04T00:00:00"/>
    <d v="2015-05-07T00:00:00"/>
    <s v="First Class"/>
    <s v="BS-11365"/>
    <s v="Bill Shonely"/>
    <s v="Corporate"/>
    <s v="United States"/>
    <s v="Seattle"/>
    <s v="Washington"/>
    <n v="98105"/>
    <x v="1"/>
    <s v="FUR-FU-10001852"/>
    <x v="0"/>
    <s v="Furnishings"/>
    <s v="Eldon Regeneration Recycled Desk Accessories, Smoke"/>
    <n v="12.18"/>
    <n v="5"/>
    <n v="0.1"/>
    <n v="2.92"/>
    <n v="2"/>
    <x v="8"/>
    <n v="2"/>
    <x v="8"/>
  </r>
  <r>
    <n v="8000"/>
    <s v="US-2015-148194"/>
    <d v="2015-05-04T00:00:00"/>
    <d v="2015-05-07T00:00:00"/>
    <s v="First Class"/>
    <s v="BS-11365"/>
    <s v="Bill Shonely"/>
    <s v="Corporate"/>
    <s v="United States"/>
    <s v="Seattle"/>
    <s v="Washington"/>
    <n v="98105"/>
    <x v="1"/>
    <s v="OFF-AP-10000696"/>
    <x v="1"/>
    <s v="Appliances"/>
    <s v="Holmes Odor Grabber"/>
    <n v="57.68"/>
    <n v="10"/>
    <n v="0.2"/>
    <n v="15.57"/>
    <n v="2"/>
    <x v="8"/>
    <n v="2"/>
    <x v="8"/>
  </r>
  <r>
    <n v="8001"/>
    <s v="US-2016-151407"/>
    <d v="2016-11-08T00:00:00"/>
    <d v="2016-11-12T00:00:00"/>
    <s v="Standard Class"/>
    <s v="RD-19585"/>
    <s v="Rob Dowd"/>
    <s v="Consumer"/>
    <s v="United States"/>
    <s v="Dubuque"/>
    <s v="Iowa"/>
    <n v="52001"/>
    <x v="2"/>
    <s v="TEC-PH-10003885"/>
    <x v="2"/>
    <s v="Phones"/>
    <s v="Cisco SPA508G"/>
    <n v="263.95999999999998"/>
    <n v="8"/>
    <n v="0.3"/>
    <n v="-44.87"/>
    <n v="1"/>
    <x v="6"/>
    <n v="4"/>
    <x v="6"/>
  </r>
  <r>
    <n v="8002"/>
    <s v="CA-2016-110870"/>
    <d v="2016-12-12T00:00:00"/>
    <d v="2016-12-15T00:00:00"/>
    <s v="First Class"/>
    <s v="KD-16270"/>
    <s v="Karen Daniels"/>
    <s v="Consumer"/>
    <s v="United States"/>
    <s v="Los Angeles"/>
    <s v="California"/>
    <n v="90032"/>
    <x v="1"/>
    <s v="TEC-AC-10002926"/>
    <x v="2"/>
    <s v="Accessories"/>
    <s v="Logitech Wireless Marathon Mouse M705"/>
    <n v="299.94"/>
    <n v="1"/>
    <n v="0.2"/>
    <n v="59.99"/>
    <n v="2"/>
    <x v="14"/>
    <n v="4"/>
    <x v="14"/>
  </r>
  <r>
    <n v="8003"/>
    <s v="CA-2016-110870"/>
    <d v="2016-12-12T00:00:00"/>
    <d v="2016-12-15T00:00:00"/>
    <s v="First Class"/>
    <s v="KD-16270"/>
    <s v="Karen Daniels"/>
    <s v="Consumer"/>
    <s v="United States"/>
    <s v="Los Angeles"/>
    <s v="California"/>
    <n v="90032"/>
    <x v="1"/>
    <s v="OFF-SU-10001225"/>
    <x v="1"/>
    <s v="Supplies"/>
    <s v="Staple remover"/>
    <n v="25.76"/>
    <n v="2"/>
    <n v="0.2"/>
    <n v="7.47"/>
    <n v="2"/>
    <x v="14"/>
    <n v="4"/>
    <x v="14"/>
  </r>
  <r>
    <n v="8004"/>
    <s v="CA-2015-143210"/>
    <d v="2015-12-01T00:00:00"/>
    <d v="2015-12-03T00:00:00"/>
    <s v="First Class"/>
    <s v="AA-10645"/>
    <s v="Anna Andreadi"/>
    <s v="Consumer"/>
    <s v="United States"/>
    <s v="Lowell"/>
    <s v="Massachusetts"/>
    <n v="1852"/>
    <x v="3"/>
    <s v="TEC-PH-10004434"/>
    <x v="2"/>
    <s v="Phones"/>
    <s v="Cisco IPÂ PhoneÂ 7961G VoIPÂ phoneÂ - Dark gray"/>
    <n v="271.89999999999998"/>
    <n v="2"/>
    <n v="0.2"/>
    <n v="89.73"/>
    <n v="3"/>
    <x v="20"/>
    <n v="4"/>
    <x v="20"/>
  </r>
  <r>
    <n v="8005"/>
    <s v="CA-2015-143210"/>
    <d v="2015-12-01T00:00:00"/>
    <d v="2015-12-03T00:00:00"/>
    <s v="First Class"/>
    <s v="AA-10645"/>
    <s v="Anna Andreadi"/>
    <s v="Consumer"/>
    <s v="United States"/>
    <s v="Lowell"/>
    <s v="Massachusetts"/>
    <n v="1852"/>
    <x v="3"/>
    <s v="FUR-FU-10003878"/>
    <x v="0"/>
    <s v="Furnishings"/>
    <s v="Linden 10&quot; Round Wall Clock, Black"/>
    <n v="45.84"/>
    <n v="4"/>
    <n v="0.1"/>
    <n v="8.25"/>
    <n v="3"/>
    <x v="20"/>
    <n v="4"/>
    <x v="20"/>
  </r>
  <r>
    <n v="8006"/>
    <s v="CA-2015-143210"/>
    <d v="2015-12-01T00:00:00"/>
    <d v="2015-12-03T00:00:00"/>
    <s v="First Class"/>
    <s v="AA-10645"/>
    <s v="Anna Andreadi"/>
    <s v="Consumer"/>
    <s v="United States"/>
    <s v="Lowell"/>
    <s v="Massachusetts"/>
    <n v="1852"/>
    <x v="3"/>
    <s v="FUR-FU-10002268"/>
    <x v="0"/>
    <s v="Furnishings"/>
    <s v="Ultra Door Push Plate"/>
    <n v="9.82"/>
    <n v="1"/>
    <n v="0"/>
    <n v="2.65"/>
    <n v="3"/>
    <x v="20"/>
    <n v="4"/>
    <x v="20"/>
  </r>
  <r>
    <n v="8007"/>
    <s v="CA-2017-139808"/>
    <d v="2017-10-07T00:00:00"/>
    <d v="2017-10-11T00:00:00"/>
    <s v="Standard Class"/>
    <s v="MC-18100"/>
    <s v="Mick Crebagga"/>
    <s v="Consumer"/>
    <s v="United States"/>
    <s v="Marysville"/>
    <s v="Washington"/>
    <n v="98270"/>
    <x v="1"/>
    <s v="OFF-FA-10001883"/>
    <x v="1"/>
    <s v="Fasteners"/>
    <s v="Alliance Super-Size Bands, Assorted Sizes"/>
    <n v="93.36"/>
    <n v="10"/>
    <n v="0.2"/>
    <n v="15.87"/>
    <n v="1"/>
    <x v="32"/>
    <n v="4"/>
    <x v="32"/>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n v="541.24"/>
    <n v="1"/>
    <n v="0.1"/>
    <n v="86.6"/>
    <n v="3"/>
    <x v="6"/>
    <n v="4"/>
    <x v="6"/>
  </r>
  <r>
    <n v="8009"/>
    <s v="CA-2016-110863"/>
    <d v="2016-11-17T00:00:00"/>
    <d v="2016-11-24T00:00:00"/>
    <s v="Standard Class"/>
    <s v="AA-10645"/>
    <s v="Anna Andreadi"/>
    <s v="Consumer"/>
    <s v="United States"/>
    <s v="Oklahoma City"/>
    <s v="Oklahoma"/>
    <n v="73120"/>
    <x v="2"/>
    <s v="OFF-PA-10000474"/>
    <x v="1"/>
    <s v="Paper"/>
    <s v="Easy-staple paper"/>
    <n v="106.32"/>
    <n v="3"/>
    <n v="0.3"/>
    <n v="-7.44"/>
    <n v="3"/>
    <x v="6"/>
    <n v="4"/>
    <x v="6"/>
  </r>
  <r>
    <n v="8010"/>
    <s v="CA-2016-110863"/>
    <d v="2016-11-17T00:00:00"/>
    <d v="2016-11-24T00:00:00"/>
    <s v="Standard Class"/>
    <s v="AA-10645"/>
    <s v="Anna Andreadi"/>
    <s v="Consumer"/>
    <s v="United States"/>
    <s v="Oklahoma City"/>
    <s v="Oklahoma"/>
    <n v="73120"/>
    <x v="2"/>
    <s v="FUR-CH-10002073"/>
    <x v="0"/>
    <s v="Chairs"/>
    <s v="Hon Olson Stacker Chairs"/>
    <n v="1323.9"/>
    <n v="6"/>
    <n v="0"/>
    <n v="450.13"/>
    <n v="3"/>
    <x v="6"/>
    <n v="4"/>
    <x v="6"/>
  </r>
  <r>
    <n v="8011"/>
    <s v="CA-2015-127859"/>
    <d v="2015-03-17T00:00:00"/>
    <d v="2015-03-20T00:00:00"/>
    <s v="Second Class"/>
    <s v="QJ-19255"/>
    <s v="Quincy Jones"/>
    <s v="Corporate"/>
    <s v="United States"/>
    <s v="Philadelphia"/>
    <s v="Pennsylvania"/>
    <n v="19134"/>
    <x v="3"/>
    <s v="OFF-PA-10003641"/>
    <x v="1"/>
    <s v="Paper"/>
    <s v="Xerox 1909"/>
    <n v="126.624"/>
    <n v="1"/>
    <n v="0.3"/>
    <n v="-11.4"/>
    <n v="1"/>
    <x v="34"/>
    <n v="1"/>
    <x v="34"/>
  </r>
  <r>
    <n v="8012"/>
    <s v="US-2016-136427"/>
    <d v="2016-06-20T00:00:00"/>
    <d v="2016-06-23T00:00:00"/>
    <s v="First Class"/>
    <s v="JM-16195"/>
    <s v="Justin MacKendrick"/>
    <s v="Consumer"/>
    <s v="United States"/>
    <s v="Aurora"/>
    <s v="Colorado"/>
    <n v="80013"/>
    <x v="1"/>
    <s v="TEC-PH-10002070"/>
    <x v="2"/>
    <s v="Phones"/>
    <s v="Griffin GC36547 PowerJolt SE Lightning Charger"/>
    <n v="125.944"/>
    <n v="7"/>
    <n v="0.3"/>
    <n v="-11.33"/>
    <n v="1"/>
    <x v="40"/>
    <n v="2"/>
    <x v="40"/>
  </r>
  <r>
    <n v="8013"/>
    <s v="CA-2018-120168"/>
    <d v="2018-05-25T00:00:00"/>
    <d v="2018-05-25T00:00:00"/>
    <s v="Same Day"/>
    <s v="TB-21625"/>
    <s v="Trudy Brown"/>
    <s v="Consumer"/>
    <s v="United States"/>
    <s v="New York City"/>
    <s v="New York"/>
    <n v="10009"/>
    <x v="3"/>
    <s v="OFF-BI-10004519"/>
    <x v="1"/>
    <s v="Binders"/>
    <s v="GBC DocuBind P100 Manual Binding Machine"/>
    <n v="663.92"/>
    <n v="5"/>
    <n v="0"/>
    <n v="126.14"/>
    <n v="4"/>
    <x v="24"/>
    <n v="2"/>
    <x v="24"/>
  </r>
  <r>
    <n v="8014"/>
    <s v="CA-2018-120168"/>
    <d v="2018-05-25T00:00:00"/>
    <d v="2018-05-25T00:00:00"/>
    <s v="Same Day"/>
    <s v="TB-21625"/>
    <s v="Trudy Brown"/>
    <s v="Consumer"/>
    <s v="United States"/>
    <s v="New York City"/>
    <s v="New York"/>
    <n v="10009"/>
    <x v="3"/>
    <s v="TEC-AC-10002167"/>
    <x v="2"/>
    <s v="Accessories"/>
    <s v="ImationÂ 8gb Micro Traveldrive Usb 2.0Â Flash Drive"/>
    <n v="120"/>
    <n v="3"/>
    <n v="0"/>
    <n v="14.4"/>
    <n v="4"/>
    <x v="24"/>
    <n v="2"/>
    <x v="24"/>
  </r>
  <r>
    <n v="8015"/>
    <s v="CA-2018-120168"/>
    <d v="2018-05-25T00:00:00"/>
    <d v="2018-05-25T00:00:00"/>
    <s v="Same Day"/>
    <s v="TB-21625"/>
    <s v="Trudy Brown"/>
    <s v="Consumer"/>
    <s v="United States"/>
    <s v="New York City"/>
    <s v="New York"/>
    <n v="10009"/>
    <x v="3"/>
    <s v="OFF-FA-10000936"/>
    <x v="1"/>
    <s v="Fasteners"/>
    <s v="Acco Hot Clips Clips to Go"/>
    <n v="3.29"/>
    <n v="8"/>
    <n v="0.3"/>
    <n v="-0.69"/>
    <n v="4"/>
    <x v="24"/>
    <n v="2"/>
    <x v="24"/>
  </r>
  <r>
    <n v="8016"/>
    <s v="CA-2018-120168"/>
    <d v="2018-05-25T00:00:00"/>
    <d v="2018-05-25T00:00:00"/>
    <s v="Same Day"/>
    <s v="TB-21625"/>
    <s v="Trudy Brown"/>
    <s v="Consumer"/>
    <s v="United States"/>
    <s v="New York City"/>
    <s v="New York"/>
    <n v="10009"/>
    <x v="3"/>
    <s v="FUR-FU-10000732"/>
    <x v="0"/>
    <s v="Furnishings"/>
    <s v="Eldon 200 Class Desk Accessories"/>
    <n v="18.84"/>
    <n v="8"/>
    <n v="0"/>
    <n v="4.1399999999999997"/>
    <n v="4"/>
    <x v="24"/>
    <n v="2"/>
    <x v="24"/>
  </r>
  <r>
    <n v="8017"/>
    <s v="US-2015-131870"/>
    <d v="2015-09-09T00:00:00"/>
    <d v="2015-09-11T00:00:00"/>
    <s v="First Class"/>
    <s v="NF-18595"/>
    <s v="Nicole Fjeld"/>
    <s v="Home Office"/>
    <s v="United States"/>
    <s v="Lancaster"/>
    <s v="Ohio"/>
    <n v="43130"/>
    <x v="3"/>
    <s v="FUR-FU-10002501"/>
    <x v="0"/>
    <s v="Furnishings"/>
    <s v="Nu-Dell Executive Frame"/>
    <n v="60.671999999999997"/>
    <n v="8"/>
    <n v="0.1"/>
    <n v="12.74"/>
    <n v="2"/>
    <x v="30"/>
    <n v="3"/>
    <x v="30"/>
  </r>
  <r>
    <n v="8018"/>
    <s v="US-2015-131870"/>
    <d v="2015-09-09T00:00:00"/>
    <d v="2015-09-11T00:00:00"/>
    <s v="First Class"/>
    <s v="NF-18595"/>
    <s v="Nicole Fjeld"/>
    <s v="Home Office"/>
    <s v="United States"/>
    <s v="Lancaster"/>
    <s v="Ohio"/>
    <n v="43130"/>
    <x v="3"/>
    <s v="OFF-AR-10000634"/>
    <x v="1"/>
    <s v="Art"/>
    <s v="Newell 320"/>
    <n v="30.815999999999999"/>
    <n v="9"/>
    <n v="0.3"/>
    <n v="-6.78"/>
    <n v="2"/>
    <x v="30"/>
    <n v="3"/>
    <x v="30"/>
  </r>
  <r>
    <n v="8019"/>
    <s v="CA-2018-114804"/>
    <d v="2018-10-17T00:00:00"/>
    <d v="2018-10-19T00:00:00"/>
    <s v="Second Class"/>
    <s v="BF-11020"/>
    <s v="Barry FranzÃ¶sisch"/>
    <s v="Corporate"/>
    <s v="United States"/>
    <s v="Modesto"/>
    <s v="California"/>
    <n v="95351"/>
    <x v="1"/>
    <s v="TEC-PH-10001700"/>
    <x v="2"/>
    <s v="Phones"/>
    <s v="Panasonic KX-TG6844B Expandable Digital Cordless Telephone"/>
    <n v="52.792000000000002"/>
    <n v="10"/>
    <n v="0.3"/>
    <n v="-4.22"/>
    <n v="1"/>
    <x v="13"/>
    <n v="4"/>
    <x v="13"/>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n v="83.9"/>
    <n v="7"/>
    <n v="0.1"/>
    <n v="27.69"/>
    <n v="2"/>
    <x v="23"/>
    <n v="4"/>
    <x v="23"/>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n v="11.76"/>
    <n v="5"/>
    <n v="0"/>
    <n v="1.41"/>
    <n v="2"/>
    <x v="23"/>
    <n v="4"/>
    <x v="23"/>
  </r>
  <r>
    <n v="8022"/>
    <s v="CA-2015-129189"/>
    <d v="2015-07-21T00:00:00"/>
    <d v="2015-07-25T00:00:00"/>
    <s v="Standard Class"/>
    <s v="HM-14860"/>
    <s v="Harry Marie"/>
    <s v="Corporate"/>
    <s v="United States"/>
    <s v="Dallas"/>
    <s v="Texas"/>
    <n v="75217"/>
    <x v="2"/>
    <s v="OFF-AP-10000124"/>
    <x v="1"/>
    <s v="Appliances"/>
    <s v="Acco 6 Outlet Guardian Basic Surge Suppressor"/>
    <n v="4.992"/>
    <n v="10"/>
    <n v="0"/>
    <n v="0.35"/>
    <n v="4"/>
    <x v="39"/>
    <n v="3"/>
    <x v="39"/>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n v="87.92"/>
    <n v="7"/>
    <n v="0"/>
    <n v="27.26"/>
    <n v="4"/>
    <x v="39"/>
    <n v="3"/>
    <x v="39"/>
  </r>
  <r>
    <n v="8024"/>
    <s v="CA-2015-129189"/>
    <d v="2015-07-21T00:00:00"/>
    <d v="2015-07-25T00:00:00"/>
    <s v="Standard Class"/>
    <s v="HM-14860"/>
    <s v="Harry Marie"/>
    <s v="Corporate"/>
    <s v="United States"/>
    <s v="Dallas"/>
    <s v="Texas"/>
    <n v="75217"/>
    <x v="2"/>
    <s v="FUR-CH-10004997"/>
    <x v="0"/>
    <s v="Chairs"/>
    <s v="Hon Every-Day Series Multi-Task Chairs"/>
    <n v="657.93"/>
    <n v="9"/>
    <n v="0.2"/>
    <n v="59.21"/>
    <n v="4"/>
    <x v="39"/>
    <n v="3"/>
    <x v="39"/>
  </r>
  <r>
    <n v="8025"/>
    <s v="CA-2015-129189"/>
    <d v="2015-07-21T00:00:00"/>
    <d v="2015-07-25T00:00:00"/>
    <s v="Standard Class"/>
    <s v="HM-14860"/>
    <s v="Harry Marie"/>
    <s v="Corporate"/>
    <s v="United States"/>
    <s v="Dallas"/>
    <s v="Texas"/>
    <n v="75217"/>
    <x v="2"/>
    <s v="OFF-BI-10000494"/>
    <x v="1"/>
    <s v="Binders"/>
    <s v="Acco Economy Flexible Poly Round Ring Binder"/>
    <n v="1.044"/>
    <n v="10"/>
    <n v="0.3"/>
    <n v="-0.31"/>
    <n v="4"/>
    <x v="39"/>
    <n v="3"/>
    <x v="39"/>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n v="210.68"/>
    <n v="2"/>
    <n v="0.3"/>
    <n v="-18.96"/>
    <n v="4"/>
    <x v="11"/>
    <n v="3"/>
    <x v="11"/>
  </r>
  <r>
    <n v="8027"/>
    <s v="CA-2016-132465"/>
    <d v="2016-09-11T00:00:00"/>
    <d v="2016-09-15T00:00:00"/>
    <s v="Second Class"/>
    <s v="DM-13525"/>
    <s v="Don Miller"/>
    <s v="Corporate"/>
    <s v="United States"/>
    <s v="New York City"/>
    <s v="New York"/>
    <n v="10035"/>
    <x v="3"/>
    <s v="OFF-ST-10003641"/>
    <x v="1"/>
    <s v="Storage"/>
    <s v="Space Solutions Industrial Galvanized Steel Shelving."/>
    <n v="78.8"/>
    <n v="3"/>
    <n v="0"/>
    <n v="19.7"/>
    <n v="4"/>
    <x v="11"/>
    <n v="3"/>
    <x v="11"/>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n v="19.989999999999998"/>
    <n v="8"/>
    <n v="0.2"/>
    <n v="4.4000000000000004"/>
    <n v="4"/>
    <x v="11"/>
    <n v="3"/>
    <x v="11"/>
  </r>
  <r>
    <n v="8029"/>
    <s v="CA-2016-132465"/>
    <d v="2016-09-11T00:00:00"/>
    <d v="2016-09-15T00:00:00"/>
    <s v="Second Class"/>
    <s v="DM-13525"/>
    <s v="Don Miller"/>
    <s v="Corporate"/>
    <s v="United States"/>
    <s v="New York City"/>
    <s v="New York"/>
    <n v="10035"/>
    <x v="3"/>
    <s v="OFF-ST-10001932"/>
    <x v="1"/>
    <s v="Storage"/>
    <s v="Fellowes Staxonsteel Drawer Files"/>
    <n v="772.68"/>
    <n v="6"/>
    <n v="0.2"/>
    <n v="162.26"/>
    <n v="4"/>
    <x v="11"/>
    <n v="3"/>
    <x v="11"/>
  </r>
  <r>
    <n v="8030"/>
    <s v="CA-2017-166373"/>
    <d v="2017-10-21T00:00:00"/>
    <d v="2017-10-25T00:00:00"/>
    <s v="Standard Class"/>
    <s v="JF-15565"/>
    <s v="Jill Fjeld"/>
    <s v="Consumer"/>
    <s v="United States"/>
    <s v="San Antonio"/>
    <s v="Texas"/>
    <n v="78207"/>
    <x v="2"/>
    <s v="TEC-AC-10002323"/>
    <x v="2"/>
    <s v="Accessories"/>
    <s v="SanDisk Ultra 32 GB MicroSDHC Class 10 Memory Card"/>
    <n v="106.08"/>
    <n v="6"/>
    <n v="0.3"/>
    <n v="-12.73"/>
    <n v="1"/>
    <x v="32"/>
    <n v="4"/>
    <x v="32"/>
  </r>
  <r>
    <n v="8031"/>
    <s v="CA-2017-158806"/>
    <d v="2017-01-07T00:00:00"/>
    <d v="2017-01-11T00:00:00"/>
    <s v="Standard Class"/>
    <s v="NM-18520"/>
    <s v="Neoma Murray"/>
    <s v="Consumer"/>
    <s v="United States"/>
    <s v="Amarillo"/>
    <s v="Texas"/>
    <n v="79109"/>
    <x v="2"/>
    <s v="FUR-FU-10004270"/>
    <x v="0"/>
    <s v="Furnishings"/>
    <s v="Executive Impressions 13&quot; Clairmont Wall Clock"/>
    <n v="23.076000000000001"/>
    <n v="10"/>
    <n v="0"/>
    <n v="5.08"/>
    <n v="2"/>
    <x v="12"/>
    <n v="1"/>
    <x v="12"/>
  </r>
  <r>
    <n v="8032"/>
    <s v="CA-2017-158806"/>
    <d v="2017-01-07T00:00:00"/>
    <d v="2017-01-11T00:00:00"/>
    <s v="Standard Class"/>
    <s v="NM-18520"/>
    <s v="Neoma Murray"/>
    <s v="Consumer"/>
    <s v="United States"/>
    <s v="Amarillo"/>
    <s v="Texas"/>
    <n v="79109"/>
    <x v="2"/>
    <s v="OFF-PA-10004621"/>
    <x v="1"/>
    <s v="Paper"/>
    <s v="Xerox 212"/>
    <n v="25.92"/>
    <n v="8"/>
    <n v="0.2"/>
    <n v="2.59"/>
    <n v="2"/>
    <x v="12"/>
    <n v="1"/>
    <x v="12"/>
  </r>
  <r>
    <n v="8033"/>
    <s v="CA-2016-119690"/>
    <d v="2016-06-25T00:00:00"/>
    <d v="2016-06-28T00:00:00"/>
    <s v="First Class"/>
    <s v="MV-17485"/>
    <s v="Mark Van Huff"/>
    <s v="Consumer"/>
    <s v="United States"/>
    <s v="Houston"/>
    <s v="Texas"/>
    <n v="77041"/>
    <x v="2"/>
    <s v="OFF-PA-10001019"/>
    <x v="1"/>
    <s v="Paper"/>
    <s v="Xerox 1884"/>
    <n v="47.951999999999998"/>
    <n v="4"/>
    <n v="0.3"/>
    <n v="-4.32"/>
    <n v="4"/>
    <x v="40"/>
    <n v="2"/>
    <x v="40"/>
  </r>
  <r>
    <n v="8034"/>
    <s v="CA-2016-119690"/>
    <d v="2016-06-25T00:00:00"/>
    <d v="2016-06-28T00:00:00"/>
    <s v="First Class"/>
    <s v="MV-17485"/>
    <s v="Mark Van Huff"/>
    <s v="Consumer"/>
    <s v="United States"/>
    <s v="Houston"/>
    <s v="Texas"/>
    <n v="77041"/>
    <x v="2"/>
    <s v="OFF-BI-10000201"/>
    <x v="1"/>
    <s v="Binders"/>
    <s v="Avery Triangle Shaped Sheet Lifters, Black, 2/Pack"/>
    <n v="0.98399999999999999"/>
    <n v="5"/>
    <n v="0.3"/>
    <n v="-0.14000000000000001"/>
    <n v="4"/>
    <x v="40"/>
    <n v="2"/>
    <x v="40"/>
  </r>
  <r>
    <n v="8035"/>
    <s v="CA-2016-119690"/>
    <d v="2016-06-25T00:00:00"/>
    <d v="2016-06-28T00:00:00"/>
    <s v="First Class"/>
    <s v="MV-17485"/>
    <s v="Mark Van Huff"/>
    <s v="Consumer"/>
    <s v="United States"/>
    <s v="Houston"/>
    <s v="Texas"/>
    <n v="77041"/>
    <x v="2"/>
    <s v="FUR-FU-10004587"/>
    <x v="0"/>
    <s v="Furnishings"/>
    <s v="GE General Use Halogen Bulbs, 100 Watts, 1 Bulb per Pack"/>
    <n v="75.384"/>
    <n v="5"/>
    <n v="0"/>
    <n v="13.57"/>
    <n v="4"/>
    <x v="40"/>
    <n v="2"/>
    <x v="40"/>
  </r>
  <r>
    <n v="8036"/>
    <s v="CA-2016-119690"/>
    <d v="2016-06-25T00:00:00"/>
    <d v="2016-06-28T00:00:00"/>
    <s v="First Class"/>
    <s v="MV-17485"/>
    <s v="Mark Van Huff"/>
    <s v="Consumer"/>
    <s v="United States"/>
    <s v="Houston"/>
    <s v="Texas"/>
    <n v="77041"/>
    <x v="2"/>
    <s v="OFF-LA-10001613"/>
    <x v="1"/>
    <s v="Labels"/>
    <s v="Avery File Folder Labels"/>
    <n v="4.6079999999999997"/>
    <n v="5"/>
    <n v="0"/>
    <n v="0.92"/>
    <n v="4"/>
    <x v="40"/>
    <n v="2"/>
    <x v="40"/>
  </r>
  <r>
    <n v="8037"/>
    <s v="CA-2016-153738"/>
    <d v="2016-09-20T00:00:00"/>
    <d v="2016-09-22T00:00:00"/>
    <s v="First Class"/>
    <s v="AG-10270"/>
    <s v="Alejandro Grove"/>
    <s v="Consumer"/>
    <s v="United States"/>
    <s v="Lawrence"/>
    <s v="Massachusetts"/>
    <n v="1841"/>
    <x v="3"/>
    <s v="OFF-BI-10001308"/>
    <x v="1"/>
    <s v="Binders"/>
    <s v="GBC Standard Plastic Binding Systems' Combs"/>
    <n v="37.68"/>
    <n v="6"/>
    <n v="0"/>
    <n v="6.78"/>
    <n v="1"/>
    <x v="11"/>
    <n v="3"/>
    <x v="11"/>
  </r>
  <r>
    <n v="8038"/>
    <s v="CA-2018-169012"/>
    <d v="2018-07-10T00:00:00"/>
    <d v="2018-07-14T00:00:00"/>
    <s v="Standard Class"/>
    <s v="BF-11275"/>
    <s v="Beth Fritzler"/>
    <s v="Corporate"/>
    <s v="United States"/>
    <s v="Columbus"/>
    <s v="Georgia"/>
    <n v="31907"/>
    <x v="0"/>
    <s v="OFF-AP-10003278"/>
    <x v="1"/>
    <s v="Appliances"/>
    <s v="Belkin 7-Outlet SurgeMaster Home Series"/>
    <n v="41.91"/>
    <n v="4"/>
    <n v="0"/>
    <n v="11.73"/>
    <n v="1"/>
    <x v="10"/>
    <n v="3"/>
    <x v="10"/>
  </r>
  <r>
    <n v="8039"/>
    <s v="CA-2018-109393"/>
    <d v="2018-06-30T00:00:00"/>
    <d v="2018-07-02T00:00:00"/>
    <s v="Second Class"/>
    <s v="JC-15775"/>
    <s v="John Castell"/>
    <s v="Consumer"/>
    <s v="United States"/>
    <s v="Los Angeles"/>
    <s v="California"/>
    <n v="90032"/>
    <x v="1"/>
    <s v="FUR-BO-10003966"/>
    <x v="0"/>
    <s v="Bookcases"/>
    <s v="Sauder Facets Collection Library, Sky Alder Finish"/>
    <n v="435.99900000000002"/>
    <n v="1"/>
    <n v="0.2"/>
    <n v="43.6"/>
    <n v="1"/>
    <x v="27"/>
    <n v="2"/>
    <x v="27"/>
  </r>
  <r>
    <n v="8040"/>
    <s v="CA-2018-121489"/>
    <d v="2018-08-21T00:00:00"/>
    <d v="2018-08-25T00:00:00"/>
    <s v="Second Class"/>
    <s v="CM-11815"/>
    <s v="Candace McMahon"/>
    <s v="Corporate"/>
    <s v="United States"/>
    <s v="Seattle"/>
    <s v="Washington"/>
    <n v="98115"/>
    <x v="1"/>
    <s v="FUR-CH-10004698"/>
    <x v="0"/>
    <s v="Chairs"/>
    <s v="Padded Folding Chairs, Black, 4/Carton"/>
    <n v="388.70400000000001"/>
    <n v="6"/>
    <n v="0.3"/>
    <n v="-50.53"/>
    <n v="3"/>
    <x v="43"/>
    <n v="3"/>
    <x v="43"/>
  </r>
  <r>
    <n v="8041"/>
    <s v="CA-2018-121489"/>
    <d v="2018-08-21T00:00:00"/>
    <d v="2018-08-25T00:00:00"/>
    <s v="Second Class"/>
    <s v="CM-11815"/>
    <s v="Candace McMahon"/>
    <s v="Corporate"/>
    <s v="United States"/>
    <s v="Seattle"/>
    <s v="Washington"/>
    <n v="98115"/>
    <x v="1"/>
    <s v="OFF-ST-10000025"/>
    <x v="1"/>
    <s v="Storage"/>
    <s v="Fellowes Stor/Drawer Steel Plus Storage Drawers"/>
    <n v="572.58000000000004"/>
    <n v="7"/>
    <n v="0.2"/>
    <n v="114.52"/>
    <n v="3"/>
    <x v="43"/>
    <n v="3"/>
    <x v="43"/>
  </r>
  <r>
    <n v="8042"/>
    <s v="CA-2018-121489"/>
    <d v="2018-08-21T00:00:00"/>
    <d v="2018-08-25T00:00:00"/>
    <s v="Second Class"/>
    <s v="CM-11815"/>
    <s v="Candace McMahon"/>
    <s v="Corporate"/>
    <s v="United States"/>
    <s v="Seattle"/>
    <s v="Washington"/>
    <n v="98115"/>
    <x v="1"/>
    <s v="TEC-AC-10000682"/>
    <x v="2"/>
    <s v="Accessories"/>
    <s v="Kensington K72356US Mouse-in-a-Box USB Desktop Mouse"/>
    <n v="33.18"/>
    <n v="9"/>
    <n v="0.2"/>
    <n v="8.3000000000000007"/>
    <n v="3"/>
    <x v="43"/>
    <n v="3"/>
    <x v="43"/>
  </r>
  <r>
    <n v="8043"/>
    <s v="US-2018-133081"/>
    <d v="2018-03-11T00:00:00"/>
    <d v="2018-03-15T00:00:00"/>
    <s v="Standard Class"/>
    <s v="PV-18985"/>
    <s v="Paul Van Hugh"/>
    <s v="Home Office"/>
    <s v="United States"/>
    <s v="Cambridge"/>
    <s v="Massachusetts"/>
    <n v="2138"/>
    <x v="3"/>
    <s v="TEC-AC-10001772"/>
    <x v="2"/>
    <s v="Accessories"/>
    <s v="Memorex Mini Travel Drive 16 GB USB 2.0 Flash Drive"/>
    <n v="63.88"/>
    <n v="2"/>
    <n v="0"/>
    <n v="10.220000000000001"/>
    <n v="2"/>
    <x v="42"/>
    <n v="1"/>
    <x v="42"/>
  </r>
  <r>
    <n v="8044"/>
    <s v="US-2018-133081"/>
    <d v="2018-03-11T00:00:00"/>
    <d v="2018-03-15T00:00:00"/>
    <s v="Standard Class"/>
    <s v="PV-18985"/>
    <s v="Paul Van Hugh"/>
    <s v="Home Office"/>
    <s v="United States"/>
    <s v="Cambridge"/>
    <s v="Massachusetts"/>
    <n v="2138"/>
    <x v="3"/>
    <s v="FUR-FU-10001379"/>
    <x v="0"/>
    <s v="Furnishings"/>
    <s v="Executive Impressions 16-1/2&quot; Circular Wall Clock"/>
    <n v="26.72"/>
    <n v="10"/>
    <n v="0.1"/>
    <n v="3.47"/>
    <n v="2"/>
    <x v="42"/>
    <n v="1"/>
    <x v="42"/>
  </r>
  <r>
    <n v="8045"/>
    <s v="CA-2018-165008"/>
    <d v="2018-09-15T00:00:00"/>
    <d v="2018-09-17T00:00:00"/>
    <s v="Second Class"/>
    <s v="DO-13645"/>
    <s v="Doug O'Connell"/>
    <s v="Consumer"/>
    <s v="United States"/>
    <s v="Salt Lake City"/>
    <s v="Utah"/>
    <n v="84106"/>
    <x v="1"/>
    <s v="OFF-BI-10002794"/>
    <x v="1"/>
    <s v="Binders"/>
    <s v="Avery Trapezoid Ring Binder, 3&quot; Capacity, Black, 1040 sheets"/>
    <n v="295.05599999999998"/>
    <n v="10"/>
    <n v="0.1"/>
    <n v="50.16"/>
    <n v="1"/>
    <x v="15"/>
    <n v="3"/>
    <x v="15"/>
  </r>
  <r>
    <n v="8046"/>
    <s v="CA-2017-145611"/>
    <d v="2017-09-20T00:00:00"/>
    <d v="2017-09-24T00:00:00"/>
    <s v="Standard Class"/>
    <s v="HA-14905"/>
    <s v="Helen Abelman"/>
    <s v="Consumer"/>
    <s v="United States"/>
    <s v="New York City"/>
    <s v="New York"/>
    <n v="10035"/>
    <x v="3"/>
    <s v="OFF-AP-10001005"/>
    <x v="1"/>
    <s v="Appliances"/>
    <s v="Honeywell Quietcare HEPA Air Cleaner"/>
    <n v="393.25"/>
    <n v="10"/>
    <n v="0.1"/>
    <n v="58.99"/>
    <n v="1"/>
    <x v="21"/>
    <n v="3"/>
    <x v="21"/>
  </r>
  <r>
    <n v="8047"/>
    <s v="CA-2017-113600"/>
    <d v="2017-12-15T00:00:00"/>
    <d v="2017-12-17T00:00:00"/>
    <s v="Second Class"/>
    <s v="SH-20395"/>
    <s v="Shahid Hopkins"/>
    <s v="Consumer"/>
    <s v="United States"/>
    <s v="Cuyahoga Falls"/>
    <s v="Ohio"/>
    <n v="44221"/>
    <x v="3"/>
    <s v="OFF-BI-10000201"/>
    <x v="1"/>
    <s v="Binders"/>
    <s v="Avery Triangle Shaped Sheet Lifters, Black, 2/Pack"/>
    <n v="2.214"/>
    <n v="6"/>
    <n v="0.2"/>
    <n v="0.73"/>
    <n v="1"/>
    <x v="5"/>
    <n v="4"/>
    <x v="5"/>
  </r>
  <r>
    <n v="8048"/>
    <s v="CA-2018-130834"/>
    <d v="2018-11-03T00:00:00"/>
    <d v="2018-11-06T00:00:00"/>
    <s v="Second Class"/>
    <s v="JM-16195"/>
    <s v="Justin MacKendrick"/>
    <s v="Consumer"/>
    <s v="United States"/>
    <s v="Wilmington"/>
    <s v="North Carolina"/>
    <n v="28403"/>
    <x v="0"/>
    <s v="OFF-PA-10003673"/>
    <x v="1"/>
    <s v="Paper"/>
    <s v="Strathmore Photo Mount Cards"/>
    <n v="16.271999999999998"/>
    <n v="8"/>
    <n v="0"/>
    <n v="3.91"/>
    <n v="1"/>
    <x v="23"/>
    <n v="4"/>
    <x v="23"/>
  </r>
  <r>
    <n v="8049"/>
    <s v="CA-2017-168543"/>
    <d v="2017-07-03T00:00:00"/>
    <d v="2017-07-07T00:00:00"/>
    <s v="Standard Class"/>
    <s v="DK-13225"/>
    <s v="Dean Katz"/>
    <s v="Corporate"/>
    <s v="United States"/>
    <s v="New York City"/>
    <s v="New York"/>
    <n v="10035"/>
    <x v="3"/>
    <s v="OFF-AP-10000938"/>
    <x v="1"/>
    <s v="Appliances"/>
    <s v="Avanti 1.7 Cu. Ft. Refrigerator"/>
    <n v="706.86"/>
    <n v="6"/>
    <n v="0"/>
    <n v="247.4"/>
    <n v="1"/>
    <x v="16"/>
    <n v="3"/>
    <x v="16"/>
  </r>
  <r>
    <n v="8050"/>
    <s v="CA-2015-144974"/>
    <d v="2015-09-26T00:00:00"/>
    <d v="2015-09-30T00:00:00"/>
    <s v="Standard Class"/>
    <s v="CM-12715"/>
    <s v="Craig Molinari"/>
    <s v="Corporate"/>
    <s v="United States"/>
    <s v="Philadelphia"/>
    <s v="Pennsylvania"/>
    <n v="19140"/>
    <x v="3"/>
    <s v="OFF-BI-10003274"/>
    <x v="1"/>
    <s v="Binders"/>
    <s v="Avery Durable Slant Ring Binders, No Labels"/>
    <n v="5.97"/>
    <n v="2"/>
    <n v="0.3"/>
    <n v="-0.78"/>
    <n v="3"/>
    <x v="30"/>
    <n v="3"/>
    <x v="30"/>
  </r>
  <r>
    <n v="8051"/>
    <s v="CA-2015-144974"/>
    <d v="2015-09-26T00:00:00"/>
    <d v="2015-09-30T00:00:00"/>
    <s v="Standard Class"/>
    <s v="CM-12715"/>
    <s v="Craig Molinari"/>
    <s v="Corporate"/>
    <s v="United States"/>
    <s v="Philadelphia"/>
    <s v="Pennsylvania"/>
    <n v="19140"/>
    <x v="3"/>
    <s v="FUR-FU-10001095"/>
    <x v="0"/>
    <s v="Furnishings"/>
    <s v="DAX Black Cherry Wood-Tone Poster Frame"/>
    <n v="21.184000000000001"/>
    <n v="1"/>
    <n v="0.2"/>
    <n v="2.12"/>
    <n v="3"/>
    <x v="30"/>
    <n v="3"/>
    <x v="30"/>
  </r>
  <r>
    <n v="8052"/>
    <s v="CA-2015-144974"/>
    <d v="2015-09-26T00:00:00"/>
    <d v="2015-09-30T00:00:00"/>
    <s v="Standard Class"/>
    <s v="CM-12715"/>
    <s v="Craig Molinari"/>
    <s v="Corporate"/>
    <s v="United States"/>
    <s v="Philadelphia"/>
    <s v="Pennsylvania"/>
    <n v="19140"/>
    <x v="3"/>
    <s v="OFF-AP-10001492"/>
    <x v="1"/>
    <s v="Appliances"/>
    <s v="Acco Six-Outlet Power Strip, 4' Cord Length"/>
    <n v="41.375999999999998"/>
    <n v="8"/>
    <n v="0"/>
    <n v="7.45"/>
    <n v="3"/>
    <x v="30"/>
    <n v="3"/>
    <x v="30"/>
  </r>
  <r>
    <n v="8053"/>
    <s v="CA-2015-109904"/>
    <d v="2015-07-14T00:00:00"/>
    <d v="2015-07-17T00:00:00"/>
    <s v="Second Class"/>
    <s v="BF-10975"/>
    <s v="Barbara Fisher"/>
    <s v="Corporate"/>
    <s v="United States"/>
    <s v="New York City"/>
    <s v="New York"/>
    <n v="10009"/>
    <x v="3"/>
    <s v="OFF-AR-10004999"/>
    <x v="1"/>
    <s v="Art"/>
    <s v="Newell 315"/>
    <n v="17.940000000000001"/>
    <n v="9"/>
    <n v="0.2"/>
    <n v="2.5099999999999998"/>
    <n v="1"/>
    <x v="39"/>
    <n v="3"/>
    <x v="39"/>
  </r>
  <r>
    <n v="8054"/>
    <s v="CA-2018-152205"/>
    <d v="2018-09-28T00:00:00"/>
    <d v="2018-10-05T00:00:00"/>
    <s v="Standard Class"/>
    <s v="SF-20965"/>
    <s v="Sylvia Foulston"/>
    <s v="Corporate"/>
    <s v="United States"/>
    <s v="Philadelphia"/>
    <s v="Pennsylvania"/>
    <n v="19134"/>
    <x v="3"/>
    <s v="OFF-BI-10004094"/>
    <x v="1"/>
    <s v="Binders"/>
    <s v="GBC Standard Plastic Binding Systems Combs"/>
    <n v="2.6549999999999998"/>
    <n v="6"/>
    <n v="0.3"/>
    <n v="-0.37"/>
    <n v="1"/>
    <x v="15"/>
    <n v="3"/>
    <x v="15"/>
  </r>
  <r>
    <n v="8055"/>
    <s v="CA-2016-121188"/>
    <d v="2016-08-28T00:00:00"/>
    <d v="2016-09-04T00:00:00"/>
    <s v="Standard Class"/>
    <s v="CB-12025"/>
    <s v="Cassandra Brandow"/>
    <s v="Consumer"/>
    <s v="United States"/>
    <s v="Los Angeles"/>
    <s v="California"/>
    <n v="90049"/>
    <x v="1"/>
    <s v="OFF-ST-10001490"/>
    <x v="1"/>
    <s v="Storage"/>
    <s v="Hot File 7-Pocket, Floor Stand"/>
    <n v="892.35"/>
    <n v="1"/>
    <n v="0.1"/>
    <n v="205.24"/>
    <n v="6"/>
    <x v="37"/>
    <n v="3"/>
    <x v="37"/>
  </r>
  <r>
    <n v="8056"/>
    <s v="CA-2016-121188"/>
    <d v="2016-08-28T00:00:00"/>
    <d v="2016-09-04T00:00:00"/>
    <s v="Standard Class"/>
    <s v="CB-12025"/>
    <s v="Cassandra Brandow"/>
    <s v="Consumer"/>
    <s v="United States"/>
    <s v="Los Angeles"/>
    <s v="California"/>
    <n v="90049"/>
    <x v="1"/>
    <s v="FUR-BO-10004695"/>
    <x v="0"/>
    <s v="Bookcases"/>
    <s v="O'Sullivan 2-Door Barrister Bookcase in Odessa Pine"/>
    <n v="307.666"/>
    <n v="6"/>
    <n v="0.1"/>
    <n v="98.45"/>
    <n v="6"/>
    <x v="37"/>
    <n v="3"/>
    <x v="37"/>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n v="728.82"/>
    <n v="10"/>
    <n v="0.2"/>
    <n v="65.59"/>
    <n v="6"/>
    <x v="37"/>
    <n v="3"/>
    <x v="37"/>
  </r>
  <r>
    <n v="8058"/>
    <s v="CA-2016-121188"/>
    <d v="2016-08-28T00:00:00"/>
    <d v="2016-09-04T00:00:00"/>
    <s v="Standard Class"/>
    <s v="CB-12025"/>
    <s v="Cassandra Brandow"/>
    <s v="Consumer"/>
    <s v="United States"/>
    <s v="Los Angeles"/>
    <s v="California"/>
    <n v="90049"/>
    <x v="1"/>
    <s v="OFF-BI-10001617"/>
    <x v="1"/>
    <s v="Binders"/>
    <s v="GBC Wire Binding Combs"/>
    <n v="41.36"/>
    <n v="6"/>
    <n v="0.2"/>
    <n v="4.96"/>
    <n v="6"/>
    <x v="37"/>
    <n v="3"/>
    <x v="37"/>
  </r>
  <r>
    <n v="8059"/>
    <s v="CA-2016-121188"/>
    <d v="2016-08-28T00:00:00"/>
    <d v="2016-09-04T00:00:00"/>
    <s v="Standard Class"/>
    <s v="CB-12025"/>
    <s v="Cassandra Brandow"/>
    <s v="Consumer"/>
    <s v="United States"/>
    <s v="Los Angeles"/>
    <s v="California"/>
    <n v="90049"/>
    <x v="1"/>
    <s v="TEC-PH-10003589"/>
    <x v="2"/>
    <s v="Phones"/>
    <s v="invisibleSHIELD by ZAGG Smudge-Free Screen Protector"/>
    <n v="43.176000000000002"/>
    <n v="10"/>
    <n v="0"/>
    <n v="3.45"/>
    <n v="6"/>
    <x v="37"/>
    <n v="3"/>
    <x v="37"/>
  </r>
  <r>
    <n v="8060"/>
    <s v="CA-2016-121188"/>
    <d v="2016-08-28T00:00:00"/>
    <d v="2016-09-04T00:00:00"/>
    <s v="Standard Class"/>
    <s v="CB-12025"/>
    <s v="Cassandra Brandow"/>
    <s v="Consumer"/>
    <s v="United States"/>
    <s v="Los Angeles"/>
    <s v="California"/>
    <n v="90049"/>
    <x v="1"/>
    <s v="FUR-FU-10003981"/>
    <x v="0"/>
    <s v="Furnishings"/>
    <s v="Eldon Wave Desk Accessories"/>
    <n v="4.16"/>
    <n v="9"/>
    <n v="0.1"/>
    <n v="1.33"/>
    <n v="6"/>
    <x v="37"/>
    <n v="3"/>
    <x v="37"/>
  </r>
  <r>
    <n v="8061"/>
    <s v="CA-2016-156013"/>
    <d v="2016-09-20T00:00:00"/>
    <d v="2016-09-26T00:00:00"/>
    <s v="Standard Class"/>
    <s v="TC-20980"/>
    <s v="Tamara Chand"/>
    <s v="Corporate"/>
    <s v="United States"/>
    <s v="Long Beach"/>
    <s v="New York"/>
    <n v="11561"/>
    <x v="3"/>
    <s v="OFF-PA-10001970"/>
    <x v="1"/>
    <s v="Paper"/>
    <s v="Xerox 1881"/>
    <n v="61.4"/>
    <n v="1"/>
    <n v="0"/>
    <n v="5.53"/>
    <n v="2"/>
    <x v="11"/>
    <n v="3"/>
    <x v="11"/>
  </r>
  <r>
    <n v="8062"/>
    <s v="CA-2016-156013"/>
    <d v="2016-09-20T00:00:00"/>
    <d v="2016-09-26T00:00:00"/>
    <s v="Standard Class"/>
    <s v="TC-20980"/>
    <s v="Tamara Chand"/>
    <s v="Corporate"/>
    <s v="United States"/>
    <s v="Long Beach"/>
    <s v="New York"/>
    <n v="11561"/>
    <x v="3"/>
    <s v="OFF-BI-10002437"/>
    <x v="1"/>
    <s v="Binders"/>
    <s v="Recycled Premium Regency Composition Covers"/>
    <n v="24.448"/>
    <n v="10"/>
    <n v="0.3"/>
    <n v="-2.44"/>
    <n v="2"/>
    <x v="11"/>
    <n v="3"/>
    <x v="11"/>
  </r>
  <r>
    <n v="8063"/>
    <s v="CA-2017-132997"/>
    <d v="2017-11-07T00:00:00"/>
    <d v="2017-11-09T00:00:00"/>
    <s v="First Class"/>
    <s v="LW-17215"/>
    <s v="Luke Weiss"/>
    <s v="Consumer"/>
    <s v="United States"/>
    <s v="Rochester"/>
    <s v="New York"/>
    <n v="14609"/>
    <x v="3"/>
    <s v="TEC-PH-10000586"/>
    <x v="2"/>
    <s v="Phones"/>
    <s v="AT&amp;T SB67148 SynJ"/>
    <n v="263.95999999999998"/>
    <n v="8"/>
    <n v="0.1"/>
    <n v="60.71"/>
    <n v="5"/>
    <x v="0"/>
    <n v="4"/>
    <x v="0"/>
  </r>
  <r>
    <n v="8064"/>
    <s v="CA-2017-132997"/>
    <d v="2017-11-07T00:00:00"/>
    <d v="2017-11-09T00:00:00"/>
    <s v="First Class"/>
    <s v="LW-17215"/>
    <s v="Luke Weiss"/>
    <s v="Consumer"/>
    <s v="United States"/>
    <s v="Rochester"/>
    <s v="New York"/>
    <n v="14609"/>
    <x v="3"/>
    <s v="TEC-PH-10003811"/>
    <x v="2"/>
    <s v="Phones"/>
    <s v="Jabra Supreme Plus Driver EditionÂ Headset"/>
    <n v="359.97"/>
    <n v="5"/>
    <n v="0"/>
    <n v="86.39"/>
    <n v="5"/>
    <x v="0"/>
    <n v="4"/>
    <x v="0"/>
  </r>
  <r>
    <n v="8065"/>
    <s v="CA-2017-132997"/>
    <d v="2017-11-07T00:00:00"/>
    <d v="2017-11-09T00:00:00"/>
    <s v="First Class"/>
    <s v="LW-17215"/>
    <s v="Luke Weiss"/>
    <s v="Consumer"/>
    <s v="United States"/>
    <s v="Rochester"/>
    <s v="New York"/>
    <n v="14609"/>
    <x v="3"/>
    <s v="OFF-PA-10004983"/>
    <x v="1"/>
    <s v="Paper"/>
    <s v="Xerox 23"/>
    <n v="12.96"/>
    <n v="8"/>
    <n v="0.3"/>
    <n v="-3.76"/>
    <n v="5"/>
    <x v="0"/>
    <n v="4"/>
    <x v="0"/>
  </r>
  <r>
    <n v="8066"/>
    <s v="CA-2017-132997"/>
    <d v="2017-11-07T00:00:00"/>
    <d v="2017-11-09T00:00:00"/>
    <s v="First Class"/>
    <s v="LW-17215"/>
    <s v="Luke Weiss"/>
    <s v="Consumer"/>
    <s v="United States"/>
    <s v="Rochester"/>
    <s v="New York"/>
    <n v="14609"/>
    <x v="3"/>
    <s v="OFF-ST-10003479"/>
    <x v="1"/>
    <s v="Storage"/>
    <s v="Eldon Base for stackable storage shelf, platinum"/>
    <n v="116.82"/>
    <n v="8"/>
    <n v="0"/>
    <n v="26.87"/>
    <n v="5"/>
    <x v="0"/>
    <n v="4"/>
    <x v="0"/>
  </r>
  <r>
    <n v="8067"/>
    <s v="CA-2017-132997"/>
    <d v="2017-11-07T00:00:00"/>
    <d v="2017-11-09T00:00:00"/>
    <s v="First Class"/>
    <s v="LW-17215"/>
    <s v="Luke Weiss"/>
    <s v="Consumer"/>
    <s v="United States"/>
    <s v="Rochester"/>
    <s v="New York"/>
    <n v="14609"/>
    <x v="3"/>
    <s v="OFF-BI-10004318"/>
    <x v="1"/>
    <s v="Binders"/>
    <s v="Ibico EB-19 Dual Function Manual Binding System"/>
    <n v="276.78399999999999"/>
    <n v="6"/>
    <n v="0.2"/>
    <n v="60.89"/>
    <n v="5"/>
    <x v="0"/>
    <n v="4"/>
    <x v="0"/>
  </r>
  <r>
    <n v="8068"/>
    <s v="US-2016-160563"/>
    <d v="2016-10-20T00:00:00"/>
    <d v="2016-10-24T00:00:00"/>
    <s v="Standard Class"/>
    <s v="NS-18640"/>
    <s v="Noel Staavos"/>
    <s v="Corporate"/>
    <s v="United States"/>
    <s v="San Francisco"/>
    <s v="California"/>
    <n v="94109"/>
    <x v="1"/>
    <s v="TEC-AC-10002567"/>
    <x v="2"/>
    <s v="Accessories"/>
    <s v="Logitech G602 Wireless Gaming Mouse"/>
    <n v="239.97"/>
    <n v="1"/>
    <n v="0"/>
    <n v="19.2"/>
    <n v="2"/>
    <x v="2"/>
    <n v="4"/>
    <x v="2"/>
  </r>
  <r>
    <n v="8069"/>
    <s v="US-2016-160563"/>
    <d v="2016-10-20T00:00:00"/>
    <d v="2016-10-24T00:00:00"/>
    <s v="Standard Class"/>
    <s v="NS-18640"/>
    <s v="Noel Staavos"/>
    <s v="Corporate"/>
    <s v="United States"/>
    <s v="San Francisco"/>
    <s v="California"/>
    <n v="94109"/>
    <x v="1"/>
    <s v="FUR-FU-10001731"/>
    <x v="0"/>
    <s v="Furnishings"/>
    <s v="Acrylic Self-Standing Desk Frames"/>
    <n v="16.02"/>
    <n v="1"/>
    <n v="0"/>
    <n v="0.96"/>
    <n v="2"/>
    <x v="2"/>
    <n v="4"/>
    <x v="2"/>
  </r>
  <r>
    <n v="8070"/>
    <s v="CA-2018-151750"/>
    <d v="2018-01-01T00:00:00"/>
    <d v="2018-01-05T00:00:00"/>
    <s v="Standard Class"/>
    <s v="JM-15250"/>
    <s v="Janet Martin"/>
    <s v="Consumer"/>
    <s v="United States"/>
    <s v="Huntsville"/>
    <s v="Texas"/>
    <n v="77340"/>
    <x v="2"/>
    <s v="OFF-ST-10002743"/>
    <x v="1"/>
    <s v="Storage"/>
    <s v="SAFCO Boltless Steel Shelving"/>
    <n v="454.56"/>
    <n v="5"/>
    <n v="0.1"/>
    <n v="118.19"/>
    <n v="7"/>
    <x v="44"/>
    <n v="1"/>
    <x v="44"/>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n v="141.41999999999999"/>
    <n v="5"/>
    <n v="0"/>
    <n v="39.6"/>
    <n v="7"/>
    <x v="44"/>
    <n v="1"/>
    <x v="44"/>
  </r>
  <r>
    <n v="8072"/>
    <s v="CA-2018-151750"/>
    <d v="2018-01-01T00:00:00"/>
    <d v="2018-01-05T00:00:00"/>
    <s v="Standard Class"/>
    <s v="JM-15250"/>
    <s v="Janet Martin"/>
    <s v="Consumer"/>
    <s v="United States"/>
    <s v="Huntsville"/>
    <s v="Texas"/>
    <n v="77340"/>
    <x v="2"/>
    <s v="FUR-CH-10003199"/>
    <x v="0"/>
    <s v="Chairs"/>
    <s v="Office Star - Contemporary Task Swivel Chair"/>
    <n v="310.74400000000003"/>
    <n v="10"/>
    <n v="0.3"/>
    <n v="-65.260000000000005"/>
    <n v="7"/>
    <x v="44"/>
    <n v="1"/>
    <x v="44"/>
  </r>
  <r>
    <n v="8073"/>
    <s v="CA-2018-151750"/>
    <d v="2018-01-01T00:00:00"/>
    <d v="2018-01-05T00:00:00"/>
    <s v="Standard Class"/>
    <s v="JM-15250"/>
    <s v="Janet Martin"/>
    <s v="Consumer"/>
    <s v="United States"/>
    <s v="Huntsville"/>
    <s v="Texas"/>
    <n v="77340"/>
    <x v="2"/>
    <s v="OFF-AR-10003158"/>
    <x v="1"/>
    <s v="Art"/>
    <s v="Fluorescent Highlighters by Dixon"/>
    <n v="12.736000000000001"/>
    <n v="7"/>
    <n v="0"/>
    <n v="3.06"/>
    <n v="7"/>
    <x v="44"/>
    <n v="1"/>
    <x v="44"/>
  </r>
  <r>
    <n v="8074"/>
    <s v="CA-2018-151750"/>
    <d v="2018-01-01T00:00:00"/>
    <d v="2018-01-05T00:00:00"/>
    <s v="Standard Class"/>
    <s v="JM-15250"/>
    <s v="Janet Martin"/>
    <s v="Consumer"/>
    <s v="United States"/>
    <s v="Huntsville"/>
    <s v="Texas"/>
    <n v="77340"/>
    <x v="2"/>
    <s v="OFF-BI-10000301"/>
    <x v="1"/>
    <s v="Binders"/>
    <s v="GBC Instant Report Kit"/>
    <n v="6.47"/>
    <n v="5"/>
    <n v="0.2"/>
    <n v="1.1599999999999999"/>
    <n v="7"/>
    <x v="44"/>
    <n v="1"/>
    <x v="44"/>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n v="13.747999999999999"/>
    <n v="7"/>
    <n v="0.2"/>
    <n v="0.82"/>
    <n v="7"/>
    <x v="44"/>
    <n v="1"/>
    <x v="44"/>
  </r>
  <r>
    <n v="8076"/>
    <s v="CA-2018-151750"/>
    <d v="2018-01-01T00:00:00"/>
    <d v="2018-01-05T00:00:00"/>
    <s v="Standard Class"/>
    <s v="JM-15250"/>
    <s v="Janet Martin"/>
    <s v="Consumer"/>
    <s v="United States"/>
    <s v="Huntsville"/>
    <s v="Texas"/>
    <n v="77340"/>
    <x v="2"/>
    <s v="OFF-AP-10004708"/>
    <x v="1"/>
    <s v="Appliances"/>
    <s v="Fellowes Superior 10 Outlet Split Surge Protector"/>
    <n v="15.224"/>
    <n v="5"/>
    <n v="0"/>
    <n v="1.07"/>
    <n v="7"/>
    <x v="44"/>
    <n v="1"/>
    <x v="44"/>
  </r>
  <r>
    <n v="8077"/>
    <s v="CA-2016-106187"/>
    <d v="2016-06-23T00:00:00"/>
    <d v="2016-06-29T00:00:00"/>
    <s v="Standard Class"/>
    <s v="RF-19345"/>
    <s v="Randy Ferguson"/>
    <s v="Corporate"/>
    <s v="United States"/>
    <s v="East Point"/>
    <s v="Georgia"/>
    <n v="30344"/>
    <x v="0"/>
    <s v="FUR-FU-10000794"/>
    <x v="0"/>
    <s v="Furnishings"/>
    <s v="Eldon Stackable Tray, Side-Load, Legal, Smoke"/>
    <n v="27.42"/>
    <n v="3"/>
    <n v="0.2"/>
    <n v="5.48"/>
    <n v="3"/>
    <x v="40"/>
    <n v="2"/>
    <x v="40"/>
  </r>
  <r>
    <n v="8078"/>
    <s v="CA-2016-106187"/>
    <d v="2016-06-23T00:00:00"/>
    <d v="2016-06-29T00:00:00"/>
    <s v="Standard Class"/>
    <s v="RF-19345"/>
    <s v="Randy Ferguson"/>
    <s v="Corporate"/>
    <s v="United States"/>
    <s v="East Point"/>
    <s v="Georgia"/>
    <n v="30344"/>
    <x v="0"/>
    <s v="OFF-BI-10004519"/>
    <x v="1"/>
    <s v="Binders"/>
    <s v="GBC DocuBind P100 Manual Binding Machine"/>
    <n v="165.98"/>
    <n v="8"/>
    <n v="0.3"/>
    <n v="-49.79"/>
    <n v="3"/>
    <x v="40"/>
    <n v="2"/>
    <x v="40"/>
  </r>
  <r>
    <n v="8079"/>
    <s v="CA-2016-106187"/>
    <d v="2016-06-23T00:00:00"/>
    <d v="2016-06-29T00:00:00"/>
    <s v="Standard Class"/>
    <s v="RF-19345"/>
    <s v="Randy Ferguson"/>
    <s v="Corporate"/>
    <s v="United States"/>
    <s v="East Point"/>
    <s v="Georgia"/>
    <n v="30344"/>
    <x v="0"/>
    <s v="TEC-AC-10001590"/>
    <x v="2"/>
    <s v="Accessories"/>
    <s v="Dell Slim USB Multimedia Keyboard"/>
    <n v="75"/>
    <n v="3"/>
    <n v="0"/>
    <n v="18.75"/>
    <n v="3"/>
    <x v="40"/>
    <n v="2"/>
    <x v="40"/>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n v="134.27199999999999"/>
    <n v="1"/>
    <n v="0.2"/>
    <n v="12.08"/>
    <n v="1"/>
    <x v="0"/>
    <n v="4"/>
    <x v="0"/>
  </r>
  <r>
    <n v="8081"/>
    <s v="CA-2016-150714"/>
    <d v="2016-10-26T00:00:00"/>
    <d v="2016-11-01T00:00:00"/>
    <s v="Standard Class"/>
    <s v="KH-16690"/>
    <s v="Kristen Hastings"/>
    <s v="Corporate"/>
    <s v="United States"/>
    <s v="Springfield"/>
    <s v="Oregon"/>
    <n v="97477"/>
    <x v="1"/>
    <s v="OFF-LA-10001474"/>
    <x v="1"/>
    <s v="Labels"/>
    <s v="Avery 477"/>
    <n v="146.54400000000001"/>
    <n v="4"/>
    <n v="0.3"/>
    <n v="-36.64"/>
    <n v="5"/>
    <x v="2"/>
    <n v="4"/>
    <x v="2"/>
  </r>
  <r>
    <n v="8082"/>
    <s v="CA-2016-150714"/>
    <d v="2016-10-26T00:00:00"/>
    <d v="2016-11-01T00:00:00"/>
    <s v="Standard Class"/>
    <s v="KH-16690"/>
    <s v="Kristen Hastings"/>
    <s v="Corporate"/>
    <s v="United States"/>
    <s v="Springfield"/>
    <s v="Oregon"/>
    <n v="97477"/>
    <x v="1"/>
    <s v="OFF-PA-10001497"/>
    <x v="1"/>
    <s v="Paper"/>
    <s v="Xerox 1914"/>
    <n v="131.904"/>
    <n v="9"/>
    <n v="0"/>
    <n v="6.6"/>
    <n v="5"/>
    <x v="2"/>
    <n v="4"/>
    <x v="2"/>
  </r>
  <r>
    <n v="8083"/>
    <s v="CA-2016-150714"/>
    <d v="2016-10-26T00:00:00"/>
    <d v="2016-11-01T00:00:00"/>
    <s v="Standard Class"/>
    <s v="KH-16690"/>
    <s v="Kristen Hastings"/>
    <s v="Corporate"/>
    <s v="United States"/>
    <s v="Springfield"/>
    <s v="Oregon"/>
    <n v="97477"/>
    <x v="1"/>
    <s v="OFF-AP-10003287"/>
    <x v="1"/>
    <s v="Appliances"/>
    <s v="Tripp Lite TLP810NET Broadband Surge for Modem/Fax"/>
    <n v="203.88"/>
    <n v="10"/>
    <n v="0.2"/>
    <n v="16.309999999999999"/>
    <n v="5"/>
    <x v="2"/>
    <n v="4"/>
    <x v="2"/>
  </r>
  <r>
    <n v="8084"/>
    <s v="CA-2016-150714"/>
    <d v="2016-10-26T00:00:00"/>
    <d v="2016-11-01T00:00:00"/>
    <s v="Standard Class"/>
    <s v="KH-16690"/>
    <s v="Kristen Hastings"/>
    <s v="Corporate"/>
    <s v="United States"/>
    <s v="Springfield"/>
    <s v="Oregon"/>
    <n v="97477"/>
    <x v="1"/>
    <s v="OFF-BI-10002982"/>
    <x v="1"/>
    <s v="Binders"/>
    <s v="Avery Self-Adhesive Photo Pockets for Polaroid Photos"/>
    <n v="14.301"/>
    <n v="3"/>
    <n v="0"/>
    <n v="3"/>
    <n v="5"/>
    <x v="2"/>
    <n v="4"/>
    <x v="2"/>
  </r>
  <r>
    <n v="8085"/>
    <s v="CA-2016-150714"/>
    <d v="2016-10-26T00:00:00"/>
    <d v="2016-11-01T00:00:00"/>
    <s v="Standard Class"/>
    <s v="KH-16690"/>
    <s v="Kristen Hastings"/>
    <s v="Corporate"/>
    <s v="United States"/>
    <s v="Springfield"/>
    <s v="Oregon"/>
    <n v="97477"/>
    <x v="1"/>
    <s v="OFF-ST-10001809"/>
    <x v="1"/>
    <s v="Storage"/>
    <s v="Fellowes Officeware Wire Shelving"/>
    <n v="718.64"/>
    <n v="1"/>
    <n v="0"/>
    <n v="43.12"/>
    <n v="5"/>
    <x v="2"/>
    <n v="4"/>
    <x v="2"/>
  </r>
  <r>
    <n v="8086"/>
    <s v="CA-2017-105753"/>
    <d v="2017-10-20T00:00:00"/>
    <d v="2017-10-26T00:00:00"/>
    <s v="Standard Class"/>
    <s v="LC-16960"/>
    <s v="Lindsay Castell"/>
    <s v="Home Office"/>
    <s v="United States"/>
    <s v="Arlington"/>
    <s v="Virginia"/>
    <n v="22204"/>
    <x v="0"/>
    <s v="FUR-FU-10000246"/>
    <x v="0"/>
    <s v="Furnishings"/>
    <s v="Aluminum Document Frame"/>
    <n v="61.1"/>
    <n v="6"/>
    <n v="0"/>
    <n v="3.67"/>
    <n v="1"/>
    <x v="32"/>
    <n v="4"/>
    <x v="32"/>
  </r>
  <r>
    <n v="8087"/>
    <s v="CA-2018-120894"/>
    <d v="2018-04-28T00:00:00"/>
    <d v="2018-05-02T00:00:00"/>
    <s v="Standard Class"/>
    <s v="JL-15130"/>
    <s v="Jack Lebron"/>
    <s v="Consumer"/>
    <s v="United States"/>
    <s v="Wilmington"/>
    <s v="North Carolina"/>
    <n v="28403"/>
    <x v="0"/>
    <s v="OFF-AP-10000252"/>
    <x v="1"/>
    <s v="Appliances"/>
    <s v="Harmony HEPA Quiet Air Purifiers"/>
    <n v="28.08"/>
    <n v="7"/>
    <n v="0.1"/>
    <n v="7.02"/>
    <n v="1"/>
    <x v="4"/>
    <n v="2"/>
    <x v="4"/>
  </r>
  <r>
    <n v="8088"/>
    <s v="CA-2017-106621"/>
    <d v="2017-09-29T00:00:00"/>
    <d v="2017-10-01T00:00:00"/>
    <s v="Second Class"/>
    <s v="DM-12955"/>
    <s v="Dario Medina"/>
    <s v="Corporate"/>
    <s v="United States"/>
    <s v="Yuma"/>
    <s v="Arizona"/>
    <n v="85364"/>
    <x v="1"/>
    <s v="OFF-AR-10002375"/>
    <x v="1"/>
    <s v="Art"/>
    <s v="Newell 351"/>
    <n v="10.496"/>
    <n v="10"/>
    <n v="0.3"/>
    <n v="-1.47"/>
    <n v="1"/>
    <x v="21"/>
    <n v="3"/>
    <x v="21"/>
  </r>
  <r>
    <n v="8089"/>
    <s v="CA-2016-107020"/>
    <d v="2016-07-10T00:00:00"/>
    <d v="2016-07-14T00:00:00"/>
    <s v="Standard Class"/>
    <s v="MV-18190"/>
    <s v="Mike Vittorini"/>
    <s v="Consumer"/>
    <s v="United States"/>
    <s v="San Bernardino"/>
    <s v="California"/>
    <n v="92404"/>
    <x v="1"/>
    <s v="OFF-BI-10003719"/>
    <x v="1"/>
    <s v="Binders"/>
    <s v="Large Capacity Hanging Post Binders"/>
    <n v="39.92"/>
    <n v="9"/>
    <n v="0.3"/>
    <n v="-13.57"/>
    <n v="1"/>
    <x v="38"/>
    <n v="3"/>
    <x v="38"/>
  </r>
  <r>
    <n v="8090"/>
    <s v="US-2016-117492"/>
    <d v="2016-08-07T00:00:00"/>
    <d v="2016-08-09T00:00:00"/>
    <s v="First Class"/>
    <s v="NS-18640"/>
    <s v="Noel Staavos"/>
    <s v="Corporate"/>
    <s v="United States"/>
    <s v="Baltimore"/>
    <s v="Maryland"/>
    <n v="21215"/>
    <x v="3"/>
    <s v="OFF-AP-10001492"/>
    <x v="1"/>
    <s v="Appliances"/>
    <s v="Acco Six-Outlet Power Strip, 4' Cord Length"/>
    <n v="77.58"/>
    <n v="1"/>
    <n v="0"/>
    <n v="8.5299999999999994"/>
    <n v="1"/>
    <x v="37"/>
    <n v="3"/>
    <x v="37"/>
  </r>
  <r>
    <n v="8091"/>
    <s v="CA-2015-101392"/>
    <d v="2015-12-07T00:00:00"/>
    <d v="2015-12-13T00:00:00"/>
    <s v="Standard Class"/>
    <s v="AS-10630"/>
    <s v="Ann Steele"/>
    <s v="Home Office"/>
    <s v="United States"/>
    <s v="Seattle"/>
    <s v="Washington"/>
    <n v="98103"/>
    <x v="1"/>
    <s v="OFF-ST-10000532"/>
    <x v="1"/>
    <s v="Storage"/>
    <s v="Advantus Rolling Drawer Organizers"/>
    <n v="269.36"/>
    <n v="3"/>
    <n v="0"/>
    <n v="45.79"/>
    <n v="1"/>
    <x v="20"/>
    <n v="4"/>
    <x v="20"/>
  </r>
  <r>
    <n v="8092"/>
    <s v="CA-2016-127502"/>
    <d v="2016-12-10T00:00:00"/>
    <d v="2016-12-14T00:00:00"/>
    <s v="Standard Class"/>
    <s v="MT-17815"/>
    <s v="Meg Tillman"/>
    <s v="Consumer"/>
    <s v="United States"/>
    <s v="San Francisco"/>
    <s v="California"/>
    <n v="94110"/>
    <x v="1"/>
    <s v="OFF-LA-10001613"/>
    <x v="1"/>
    <s v="Labels"/>
    <s v="Avery File Folder Labels"/>
    <n v="5.76"/>
    <n v="3"/>
    <n v="0"/>
    <n v="1.21"/>
    <n v="1"/>
    <x v="14"/>
    <n v="4"/>
    <x v="14"/>
  </r>
  <r>
    <n v="8093"/>
    <s v="CA-2018-143658"/>
    <d v="2018-11-08T00:00:00"/>
    <d v="2018-11-13T00:00:00"/>
    <s v="Second Class"/>
    <s v="SR-20425"/>
    <s v="Sharelle Roach"/>
    <s v="Home Office"/>
    <s v="United States"/>
    <s v="New York City"/>
    <s v="New York"/>
    <n v="10035"/>
    <x v="3"/>
    <s v="OFF-AR-10002818"/>
    <x v="1"/>
    <s v="Art"/>
    <s v="Panasonic KP-310 Heavy-Duty Electric Pencil Sharpener"/>
    <n v="109.9"/>
    <n v="5"/>
    <n v="0.3"/>
    <n v="-7.69"/>
    <n v="1"/>
    <x v="23"/>
    <n v="4"/>
    <x v="23"/>
  </r>
  <r>
    <n v="8094"/>
    <s v="CA-2018-133046"/>
    <d v="2018-07-27T00:00:00"/>
    <d v="2018-08-01T00:00:00"/>
    <s v="Second Class"/>
    <s v="DK-13375"/>
    <s v="Dennis Kane"/>
    <s v="Consumer"/>
    <s v="United States"/>
    <s v="Seattle"/>
    <s v="Washington"/>
    <n v="98115"/>
    <x v="1"/>
    <s v="FUR-FU-10001940"/>
    <x v="0"/>
    <s v="Furnishings"/>
    <s v="Staple-based wall hangings"/>
    <n v="23.88"/>
    <n v="7"/>
    <n v="0"/>
    <n v="1.67"/>
    <n v="4"/>
    <x v="10"/>
    <n v="3"/>
    <x v="10"/>
  </r>
  <r>
    <n v="8095"/>
    <s v="CA-2018-133046"/>
    <d v="2018-07-27T00:00:00"/>
    <d v="2018-08-01T00:00:00"/>
    <s v="Second Class"/>
    <s v="DK-13375"/>
    <s v="Dennis Kane"/>
    <s v="Consumer"/>
    <s v="United States"/>
    <s v="Seattle"/>
    <s v="Washington"/>
    <n v="98115"/>
    <x v="1"/>
    <s v="OFF-PA-10003883"/>
    <x v="1"/>
    <s v="Paper"/>
    <s v="Message Book, Phone, Wirebound Standard Line Memo, 2 3/4&quot; X 5&quot;"/>
    <n v="26.2"/>
    <n v="4"/>
    <n v="0"/>
    <n v="1.57"/>
    <n v="4"/>
    <x v="10"/>
    <n v="3"/>
    <x v="10"/>
  </r>
  <r>
    <n v="8096"/>
    <s v="CA-2018-133046"/>
    <d v="2018-07-27T00:00:00"/>
    <d v="2018-08-01T00:00:00"/>
    <s v="Second Class"/>
    <s v="DK-13375"/>
    <s v="Dennis Kane"/>
    <s v="Consumer"/>
    <s v="United States"/>
    <s v="Seattle"/>
    <s v="Washington"/>
    <n v="98115"/>
    <x v="1"/>
    <s v="OFF-PA-10002787"/>
    <x v="1"/>
    <s v="Paper"/>
    <s v="Xerox 227"/>
    <n v="12.96"/>
    <n v="6"/>
    <n v="0"/>
    <n v="4.41"/>
    <n v="4"/>
    <x v="10"/>
    <n v="3"/>
    <x v="10"/>
  </r>
  <r>
    <n v="8097"/>
    <s v="CA-2018-133046"/>
    <d v="2018-07-27T00:00:00"/>
    <d v="2018-08-01T00:00:00"/>
    <s v="Second Class"/>
    <s v="DK-13375"/>
    <s v="Dennis Kane"/>
    <s v="Consumer"/>
    <s v="United States"/>
    <s v="Seattle"/>
    <s v="Washington"/>
    <n v="98115"/>
    <x v="1"/>
    <s v="TEC-AC-10000991"/>
    <x v="2"/>
    <s v="Accessories"/>
    <s v="Sony Micro Vault Click 8 GB USB 2.0 Flash Drive"/>
    <n v="234.95"/>
    <n v="10"/>
    <n v="0"/>
    <n v="28.19"/>
    <n v="4"/>
    <x v="10"/>
    <n v="3"/>
    <x v="10"/>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n v="8"/>
    <n v="0.2"/>
    <n v="27.2"/>
    <n v="2"/>
    <x v="22"/>
    <n v="4"/>
    <x v="22"/>
  </r>
  <r>
    <n v="8099"/>
    <s v="CA-2018-122798"/>
    <d v="2018-12-28T00:00:00"/>
    <d v="2019-01-01T00:00:00"/>
    <s v="Standard Class"/>
    <s v="SV-20935"/>
    <s v="Susan Vittorini"/>
    <s v="Consumer"/>
    <s v="United States"/>
    <s v="Albuquerque"/>
    <s v="New Mexico"/>
    <n v="87105"/>
    <x v="1"/>
    <s v="OFF-PA-10004239"/>
    <x v="1"/>
    <s v="Paper"/>
    <s v="Xerox 1953"/>
    <n v="4.28"/>
    <n v="7"/>
    <n v="0"/>
    <n v="0.73"/>
    <n v="2"/>
    <x v="22"/>
    <n v="4"/>
    <x v="22"/>
  </r>
  <r>
    <n v="8100"/>
    <s v="CA-2017-169663"/>
    <d v="2017-03-10T00:00:00"/>
    <d v="2017-03-13T00:00:00"/>
    <s v="First Class"/>
    <s v="RH-19510"/>
    <s v="Rick Huthwaite"/>
    <s v="Home Office"/>
    <s v="United States"/>
    <s v="Los Angeles"/>
    <s v="California"/>
    <n v="90045"/>
    <x v="1"/>
    <s v="TEC-AC-10003038"/>
    <x v="2"/>
    <s v="Accessories"/>
    <s v="Kingston Digital DataTraveler 16GB USB 2.0"/>
    <n v="26.85"/>
    <n v="10"/>
    <n v="0.3"/>
    <n v="-9.4"/>
    <n v="2"/>
    <x v="17"/>
    <n v="1"/>
    <x v="17"/>
  </r>
  <r>
    <n v="8101"/>
    <s v="CA-2017-169663"/>
    <d v="2017-03-10T00:00:00"/>
    <d v="2017-03-13T00:00:00"/>
    <s v="First Class"/>
    <s v="RH-19510"/>
    <s v="Rick Huthwaite"/>
    <s v="Home Office"/>
    <s v="United States"/>
    <s v="Los Angeles"/>
    <s v="California"/>
    <n v="90045"/>
    <x v="1"/>
    <s v="TEC-MA-10000984"/>
    <x v="2"/>
    <s v="Machines"/>
    <s v="Okidata MB760 Printer"/>
    <n v="3357.6"/>
    <n v="1"/>
    <n v="0"/>
    <n v="973.7"/>
    <n v="2"/>
    <x v="17"/>
    <n v="1"/>
    <x v="17"/>
  </r>
  <r>
    <n v="8102"/>
    <s v="CA-2016-149846"/>
    <d v="2016-05-22T00:00:00"/>
    <d v="2016-05-26T00:00:00"/>
    <s v="Standard Class"/>
    <s v="SB-20185"/>
    <s v="Sarah Brown"/>
    <s v="Consumer"/>
    <s v="United States"/>
    <s v="Los Angeles"/>
    <s v="California"/>
    <n v="90045"/>
    <x v="1"/>
    <s v="OFF-LA-10004484"/>
    <x v="1"/>
    <s v="Labels"/>
    <s v="Avery 476"/>
    <n v="8.26"/>
    <n v="9"/>
    <n v="0.1"/>
    <n v="0.5"/>
    <n v="4"/>
    <x v="33"/>
    <n v="2"/>
    <x v="33"/>
  </r>
  <r>
    <n v="8103"/>
    <s v="CA-2016-149846"/>
    <d v="2016-05-22T00:00:00"/>
    <d v="2016-05-26T00:00:00"/>
    <s v="Standard Class"/>
    <s v="SB-20185"/>
    <s v="Sarah Brown"/>
    <s v="Consumer"/>
    <s v="United States"/>
    <s v="Los Angeles"/>
    <s v="California"/>
    <n v="90045"/>
    <x v="1"/>
    <s v="TEC-MA-10004002"/>
    <x v="2"/>
    <s v="Machines"/>
    <s v="Zebra GX420t Direct Thermal/Thermal Transfer Printer"/>
    <n v="2973.32"/>
    <n v="3"/>
    <n v="0"/>
    <n v="624.4"/>
    <n v="4"/>
    <x v="33"/>
    <n v="2"/>
    <x v="33"/>
  </r>
  <r>
    <n v="8104"/>
    <s v="CA-2016-149846"/>
    <d v="2016-05-22T00:00:00"/>
    <d v="2016-05-26T00:00:00"/>
    <s v="Standard Class"/>
    <s v="SB-20185"/>
    <s v="Sarah Brown"/>
    <s v="Consumer"/>
    <s v="United States"/>
    <s v="Los Angeles"/>
    <s v="California"/>
    <n v="90045"/>
    <x v="1"/>
    <s v="OFF-ST-10002406"/>
    <x v="1"/>
    <s v="Storage"/>
    <s v="Pizazz Global Quick File"/>
    <n v="104.79"/>
    <n v="8"/>
    <n v="0.3"/>
    <n v="-22.01"/>
    <n v="4"/>
    <x v="33"/>
    <n v="2"/>
    <x v="33"/>
  </r>
  <r>
    <n v="8105"/>
    <s v="CA-2016-149846"/>
    <d v="2016-05-22T00:00:00"/>
    <d v="2016-05-26T00:00:00"/>
    <s v="Standard Class"/>
    <s v="SB-20185"/>
    <s v="Sarah Brown"/>
    <s v="Consumer"/>
    <s v="United States"/>
    <s v="Los Angeles"/>
    <s v="California"/>
    <n v="90045"/>
    <x v="1"/>
    <s v="TEC-PH-10003645"/>
    <x v="2"/>
    <s v="Phones"/>
    <s v="Aastra 57i VoIP phone"/>
    <n v="775.72799999999995"/>
    <n v="8"/>
    <n v="0.3"/>
    <n v="-232.72"/>
    <n v="4"/>
    <x v="33"/>
    <n v="2"/>
    <x v="33"/>
  </r>
  <r>
    <n v="8106"/>
    <s v="CA-2018-159149"/>
    <d v="2018-02-17T00:00:00"/>
    <d v="2018-02-19T00:00:00"/>
    <s v="First Class"/>
    <s v="CR-12820"/>
    <s v="Cyra Reiten"/>
    <s v="Home Office"/>
    <s v="United States"/>
    <s v="Houston"/>
    <s v="Texas"/>
    <n v="77041"/>
    <x v="2"/>
    <s v="FUR-BO-10001601"/>
    <x v="0"/>
    <s v="Bookcases"/>
    <s v="Sauder Mission Library with Doors, Fruitwood Finish"/>
    <n v="89.066400000000002"/>
    <n v="7"/>
    <n v="0.1"/>
    <n v="11.58"/>
    <n v="3"/>
    <x v="31"/>
    <n v="1"/>
    <x v="31"/>
  </r>
  <r>
    <n v="8107"/>
    <s v="CA-2018-159149"/>
    <d v="2018-02-17T00:00:00"/>
    <d v="2018-02-19T00:00:00"/>
    <s v="First Class"/>
    <s v="CR-12820"/>
    <s v="Cyra Reiten"/>
    <s v="Home Office"/>
    <s v="United States"/>
    <s v="Houston"/>
    <s v="Texas"/>
    <n v="77041"/>
    <x v="2"/>
    <s v="OFF-AR-10000937"/>
    <x v="1"/>
    <s v="Art"/>
    <s v="Dixon Ticonderoga Core-Lock Colored Pencils, 48-Color Set"/>
    <n v="175.44"/>
    <n v="1"/>
    <n v="0.1"/>
    <n v="15.79"/>
    <n v="3"/>
    <x v="31"/>
    <n v="1"/>
    <x v="31"/>
  </r>
  <r>
    <n v="8108"/>
    <s v="CA-2018-159149"/>
    <d v="2018-02-17T00:00:00"/>
    <d v="2018-02-19T00:00:00"/>
    <s v="First Class"/>
    <s v="CR-12820"/>
    <s v="Cyra Reiten"/>
    <s v="Home Office"/>
    <s v="United States"/>
    <s v="Houston"/>
    <s v="Texas"/>
    <n v="77041"/>
    <x v="2"/>
    <s v="TEC-PH-10000038"/>
    <x v="2"/>
    <s v="Phones"/>
    <s v="Jawbone MINI JAMBOX Wireless Bluetooth Speaker"/>
    <n v="438.33600000000001"/>
    <n v="6"/>
    <n v="0.3"/>
    <n v="-21.92"/>
    <n v="3"/>
    <x v="31"/>
    <n v="1"/>
    <x v="31"/>
  </r>
  <r>
    <n v="8109"/>
    <s v="US-2018-167570"/>
    <d v="2018-12-08T00:00:00"/>
    <d v="2018-12-15T00:00:00"/>
    <s v="Standard Class"/>
    <s v="EG-13900"/>
    <s v="Emily Grady"/>
    <s v="Consumer"/>
    <s v="United States"/>
    <s v="Philadelphia"/>
    <s v="Pennsylvania"/>
    <n v="19140"/>
    <x v="3"/>
    <s v="FUR-CH-10003396"/>
    <x v="0"/>
    <s v="Chairs"/>
    <s v="Global Deluxe Steno Chair"/>
    <n v="215.54400000000001"/>
    <n v="9"/>
    <n v="0.1"/>
    <n v="25.87"/>
    <n v="1"/>
    <x v="22"/>
    <n v="4"/>
    <x v="22"/>
  </r>
  <r>
    <n v="8110"/>
    <s v="CA-2018-160122"/>
    <d v="2018-11-18T00:00:00"/>
    <d v="2018-11-23T00:00:00"/>
    <s v="Standard Class"/>
    <s v="RD-19930"/>
    <s v="Russell D'Ascenzo"/>
    <s v="Consumer"/>
    <s v="United States"/>
    <s v="Chicago"/>
    <s v="Illinois"/>
    <n v="60623"/>
    <x v="2"/>
    <s v="OFF-EN-10002592"/>
    <x v="1"/>
    <s v="Envelopes"/>
    <s v="Peel &amp; Seel Recycled Catalog Envelopes, Brown"/>
    <n v="55.584000000000003"/>
    <n v="4"/>
    <n v="0.2"/>
    <n v="14.45"/>
    <n v="2"/>
    <x v="23"/>
    <n v="4"/>
    <x v="23"/>
  </r>
  <r>
    <n v="8111"/>
    <s v="CA-2018-160122"/>
    <d v="2018-11-18T00:00:00"/>
    <d v="2018-11-23T00:00:00"/>
    <s v="Standard Class"/>
    <s v="RD-19930"/>
    <s v="Russell D'Ascenzo"/>
    <s v="Consumer"/>
    <s v="United States"/>
    <s v="Chicago"/>
    <s v="Illinois"/>
    <n v="60623"/>
    <x v="2"/>
    <s v="FUR-CH-10000422"/>
    <x v="0"/>
    <s v="Chairs"/>
    <s v="Global Highback Leather Tilter in Burgundy"/>
    <n v="127.386"/>
    <n v="7"/>
    <n v="0.1"/>
    <n v="25.48"/>
    <n v="2"/>
    <x v="23"/>
    <n v="4"/>
    <x v="23"/>
  </r>
  <r>
    <n v="8112"/>
    <s v="CA-2017-130393"/>
    <d v="2017-12-01T00:00:00"/>
    <d v="2017-12-03T00:00:00"/>
    <s v="Second Class"/>
    <s v="JM-15865"/>
    <s v="John Murray"/>
    <s v="Consumer"/>
    <s v="United States"/>
    <s v="San Angelo"/>
    <s v="Texas"/>
    <n v="76903"/>
    <x v="2"/>
    <s v="FUR-CH-10002647"/>
    <x v="0"/>
    <s v="Chairs"/>
    <s v="Situations Contoured Folding Chairs, 4/Set"/>
    <n v="248.43"/>
    <n v="5"/>
    <n v="0.3"/>
    <n v="-47.2"/>
    <n v="3"/>
    <x v="5"/>
    <n v="4"/>
    <x v="5"/>
  </r>
  <r>
    <n v="8113"/>
    <s v="CA-2017-130393"/>
    <d v="2017-12-01T00:00:00"/>
    <d v="2017-12-03T00:00:00"/>
    <s v="Second Class"/>
    <s v="JM-15865"/>
    <s v="John Murray"/>
    <s v="Consumer"/>
    <s v="United States"/>
    <s v="San Angelo"/>
    <s v="Texas"/>
    <n v="76903"/>
    <x v="2"/>
    <s v="OFF-AP-10004859"/>
    <x v="1"/>
    <s v="Appliances"/>
    <s v="Acco 6 Outlet Guardian Premium Surge Suppressor"/>
    <n v="11.648"/>
    <n v="5"/>
    <n v="0"/>
    <n v="2.8"/>
    <n v="3"/>
    <x v="5"/>
    <n v="4"/>
    <x v="5"/>
  </r>
  <r>
    <n v="8114"/>
    <s v="CA-2017-130393"/>
    <d v="2017-12-01T00:00:00"/>
    <d v="2017-12-03T00:00:00"/>
    <s v="Second Class"/>
    <s v="JM-15865"/>
    <s v="John Murray"/>
    <s v="Consumer"/>
    <s v="United States"/>
    <s v="San Angelo"/>
    <s v="Texas"/>
    <n v="76903"/>
    <x v="2"/>
    <s v="FUR-CH-10004477"/>
    <x v="0"/>
    <s v="Chairs"/>
    <s v="Global Push Button Manager's Chair, Indigo"/>
    <n v="85.245999999999995"/>
    <n v="7"/>
    <n v="0"/>
    <n v="5.1100000000000003"/>
    <n v="3"/>
    <x v="5"/>
    <n v="4"/>
    <x v="5"/>
  </r>
  <r>
    <n v="8115"/>
    <s v="CA-2018-144820"/>
    <d v="2018-10-03T00:00:00"/>
    <d v="2018-10-07T00:00:00"/>
    <s v="Second Class"/>
    <s v="LW-16825"/>
    <s v="Laurel Workman"/>
    <s v="Corporate"/>
    <s v="United States"/>
    <s v="Pasadena"/>
    <s v="Texas"/>
    <n v="77506"/>
    <x v="2"/>
    <s v="OFF-AR-10004817"/>
    <x v="1"/>
    <s v="Art"/>
    <s v="Colorific Watercolor Pencils"/>
    <n v="20.64"/>
    <n v="7"/>
    <n v="0"/>
    <n v="4.13"/>
    <n v="1"/>
    <x v="13"/>
    <n v="4"/>
    <x v="13"/>
  </r>
  <r>
    <n v="8116"/>
    <s v="CA-2018-101014"/>
    <d v="2018-08-29T00:00:00"/>
    <d v="2018-09-04T00:00:00"/>
    <s v="Standard Class"/>
    <s v="RW-19540"/>
    <s v="Rick Wilson"/>
    <s v="Corporate"/>
    <s v="United States"/>
    <s v="Los Angeles"/>
    <s v="California"/>
    <n v="90049"/>
    <x v="1"/>
    <s v="FUR-FU-10003374"/>
    <x v="0"/>
    <s v="Furnishings"/>
    <s v="Electrix Fluorescent Magnifier Lamps &amp; Weighted Base"/>
    <n v="148.02000000000001"/>
    <n v="7"/>
    <n v="0.2"/>
    <n v="13.32"/>
    <n v="1"/>
    <x v="43"/>
    <n v="3"/>
    <x v="43"/>
  </r>
  <r>
    <n v="8117"/>
    <s v="CA-2018-105543"/>
    <d v="2018-11-24T00:00:00"/>
    <d v="2018-11-24T00:00:00"/>
    <s v="Same Day"/>
    <s v="BG-11695"/>
    <s v="Brooke Gillingham"/>
    <s v="Corporate"/>
    <s v="United States"/>
    <s v="Garden City"/>
    <s v="Kansas"/>
    <n v="67846"/>
    <x v="2"/>
    <s v="OFF-ST-10003123"/>
    <x v="1"/>
    <s v="Storage"/>
    <s v="Fellowes Bases and Tops For Staxonsteel/High-Stak Systems"/>
    <n v="33.29"/>
    <n v="8"/>
    <n v="0.3"/>
    <n v="-8.99"/>
    <n v="1"/>
    <x v="23"/>
    <n v="4"/>
    <x v="23"/>
  </r>
  <r>
    <n v="8118"/>
    <s v="US-2018-113201"/>
    <d v="2018-06-30T00:00:00"/>
    <d v="2018-07-05T00:00:00"/>
    <s v="Standard Class"/>
    <s v="TT-21220"/>
    <s v="Thomas Thornton"/>
    <s v="Consumer"/>
    <s v="United States"/>
    <s v="Los Angeles"/>
    <s v="California"/>
    <n v="90045"/>
    <x v="1"/>
    <s v="OFF-PA-10000675"/>
    <x v="1"/>
    <s v="Paper"/>
    <s v="Xerox 1919"/>
    <n v="204.95"/>
    <n v="7"/>
    <n v="0"/>
    <n v="24.59"/>
    <n v="1"/>
    <x v="27"/>
    <n v="2"/>
    <x v="27"/>
  </r>
  <r>
    <n v="8119"/>
    <s v="US-2018-106551"/>
    <d v="2018-07-22T00:00:00"/>
    <d v="2018-07-27T00:00:00"/>
    <s v="Standard Class"/>
    <s v="EB-13930"/>
    <s v="Eric Barreto"/>
    <s v="Consumer"/>
    <s v="United States"/>
    <s v="Chicago"/>
    <s v="Illinois"/>
    <n v="60653"/>
    <x v="2"/>
    <s v="FUR-CH-10004997"/>
    <x v="0"/>
    <s v="Chairs"/>
    <s v="Hon Every-Day Series Multi-Task Chairs"/>
    <n v="526.34400000000005"/>
    <n v="4"/>
    <n v="0.3"/>
    <n v="-31.58"/>
    <n v="1"/>
    <x v="10"/>
    <n v="3"/>
    <x v="10"/>
  </r>
  <r>
    <n v="8120"/>
    <s v="CA-2017-116722"/>
    <d v="2017-11-11T00:00:00"/>
    <d v="2017-11-16T00:00:00"/>
    <s v="Standard Class"/>
    <s v="LP-17080"/>
    <s v="Liz Pelletier"/>
    <s v="Consumer"/>
    <s v="United States"/>
    <s v="San Francisco"/>
    <s v="California"/>
    <n v="94110"/>
    <x v="1"/>
    <s v="FUR-FU-10001934"/>
    <x v="0"/>
    <s v="Furnishings"/>
    <s v="Magnifier Swing Arm Lamp"/>
    <n v="41.96"/>
    <n v="9"/>
    <n v="0"/>
    <n v="6.29"/>
    <n v="3"/>
    <x v="0"/>
    <n v="4"/>
    <x v="0"/>
  </r>
  <r>
    <n v="8121"/>
    <s v="CA-2017-116722"/>
    <d v="2017-11-11T00:00:00"/>
    <d v="2017-11-16T00:00:00"/>
    <s v="Standard Class"/>
    <s v="LP-17080"/>
    <s v="Liz Pelletier"/>
    <s v="Consumer"/>
    <s v="United States"/>
    <s v="San Francisco"/>
    <s v="California"/>
    <n v="94110"/>
    <x v="1"/>
    <s v="FUR-CH-10004997"/>
    <x v="0"/>
    <s v="Chairs"/>
    <s v="Hon Every-Day Series Multi-Task Chairs"/>
    <n v="451.15199999999999"/>
    <n v="9"/>
    <n v="0"/>
    <n v="81.209999999999994"/>
    <n v="3"/>
    <x v="0"/>
    <n v="4"/>
    <x v="0"/>
  </r>
  <r>
    <n v="8122"/>
    <s v="CA-2017-116722"/>
    <d v="2017-11-11T00:00:00"/>
    <d v="2017-11-16T00:00:00"/>
    <s v="Standard Class"/>
    <s v="LP-17080"/>
    <s v="Liz Pelletier"/>
    <s v="Consumer"/>
    <s v="United States"/>
    <s v="San Francisco"/>
    <s v="California"/>
    <n v="94110"/>
    <x v="1"/>
    <s v="OFF-BI-10001890"/>
    <x v="1"/>
    <s v="Binders"/>
    <s v="Avery Poly Binder Pockets"/>
    <n v="31.504000000000001"/>
    <n v="3"/>
    <n v="0.3"/>
    <n v="-10.4"/>
    <n v="3"/>
    <x v="0"/>
    <n v="4"/>
    <x v="0"/>
  </r>
  <r>
    <n v="8123"/>
    <s v="CA-2015-138128"/>
    <d v="2015-12-09T00:00:00"/>
    <d v="2015-12-15T00:00:00"/>
    <s v="Standard Class"/>
    <s v="FP-14320"/>
    <s v="Frank Preis"/>
    <s v="Consumer"/>
    <s v="United States"/>
    <s v="Philadelphia"/>
    <s v="Pennsylvania"/>
    <n v="19134"/>
    <x v="3"/>
    <s v="OFF-EN-10002500"/>
    <x v="1"/>
    <s v="Envelopes"/>
    <s v="Globe Weis Peel &amp; Seel First Class Envelopes"/>
    <n v="30.672000000000001"/>
    <n v="6"/>
    <n v="0.1"/>
    <n v="6.13"/>
    <n v="2"/>
    <x v="20"/>
    <n v="4"/>
    <x v="20"/>
  </r>
  <r>
    <n v="8124"/>
    <s v="CA-2015-138128"/>
    <d v="2015-12-09T00:00:00"/>
    <d v="2015-12-15T00:00:00"/>
    <s v="Standard Class"/>
    <s v="FP-14320"/>
    <s v="Frank Preis"/>
    <s v="Consumer"/>
    <s v="United States"/>
    <s v="Philadelphia"/>
    <s v="Pennsylvania"/>
    <n v="19134"/>
    <x v="3"/>
    <s v="TEC-CO-10001766"/>
    <x v="2"/>
    <s v="Copiers"/>
    <s v="Canon PC940 Copier"/>
    <n v="1079.9760000000001"/>
    <n v="4"/>
    <n v="0.3"/>
    <n v="-64.8"/>
    <n v="2"/>
    <x v="20"/>
    <n v="4"/>
    <x v="20"/>
  </r>
  <r>
    <n v="8125"/>
    <s v="US-2018-150070"/>
    <d v="2018-09-07T00:00:00"/>
    <d v="2018-09-12T00:00:00"/>
    <s v="Standard Class"/>
    <s v="JA-15970"/>
    <s v="Joseph Airdo"/>
    <s v="Consumer"/>
    <s v="United States"/>
    <s v="Modesto"/>
    <s v="California"/>
    <n v="95351"/>
    <x v="1"/>
    <s v="FUR-CH-10004860"/>
    <x v="0"/>
    <s v="Chairs"/>
    <s v="Global Low Back Tilter Chair"/>
    <n v="161.56800000000001"/>
    <n v="5"/>
    <n v="0.1"/>
    <n v="54.93"/>
    <n v="1"/>
    <x v="15"/>
    <n v="3"/>
    <x v="15"/>
  </r>
  <r>
    <n v="8126"/>
    <s v="CA-2016-137064"/>
    <d v="2016-02-06T00:00:00"/>
    <d v="2016-02-13T00:00:00"/>
    <s v="Standard Class"/>
    <s v="TS-21655"/>
    <s v="Trudy Schmidt"/>
    <s v="Consumer"/>
    <s v="United States"/>
    <s v="Houston"/>
    <s v="Texas"/>
    <n v="77070"/>
    <x v="2"/>
    <s v="OFF-BI-10002049"/>
    <x v="1"/>
    <s v="Binders"/>
    <s v="UniKeep View Case Binders"/>
    <n v="2.9340000000000002"/>
    <n v="8"/>
    <n v="0"/>
    <n v="0.94"/>
    <n v="3"/>
    <x v="36"/>
    <n v="1"/>
    <x v="36"/>
  </r>
  <r>
    <n v="8127"/>
    <s v="CA-2016-137064"/>
    <d v="2016-02-06T00:00:00"/>
    <d v="2016-02-13T00:00:00"/>
    <s v="Standard Class"/>
    <s v="TS-21655"/>
    <s v="Trudy Schmidt"/>
    <s v="Consumer"/>
    <s v="United States"/>
    <s v="Houston"/>
    <s v="Texas"/>
    <n v="77070"/>
    <x v="2"/>
    <s v="TEC-AC-10003499"/>
    <x v="2"/>
    <s v="Accessories"/>
    <s v="Memorex Mini Travel Drive 8 GB USB 2.0 Flash Drive"/>
    <n v="18.527999999999999"/>
    <n v="7"/>
    <n v="0.1"/>
    <n v="4.26"/>
    <n v="3"/>
    <x v="36"/>
    <n v="1"/>
    <x v="36"/>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n v="670.75199999999995"/>
    <n v="8"/>
    <n v="0.2"/>
    <n v="127.44"/>
    <n v="3"/>
    <x v="36"/>
    <n v="1"/>
    <x v="36"/>
  </r>
  <r>
    <n v="8129"/>
    <s v="CA-2018-157350"/>
    <d v="2018-08-26T00:00:00"/>
    <d v="2018-09-01T00:00:00"/>
    <s v="Standard Class"/>
    <s v="DP-13000"/>
    <s v="Darren Powers"/>
    <s v="Consumer"/>
    <s v="United States"/>
    <s v="Chicago"/>
    <s v="Illinois"/>
    <n v="60610"/>
    <x v="2"/>
    <s v="FUR-FU-10000222"/>
    <x v="0"/>
    <s v="Furnishings"/>
    <s v="Seth Thomas 16&quot; Steel Case Clock"/>
    <n v="64.959999999999994"/>
    <n v="6"/>
    <n v="0"/>
    <n v="20.79"/>
    <n v="1"/>
    <x v="43"/>
    <n v="3"/>
    <x v="43"/>
  </r>
  <r>
    <n v="8130"/>
    <s v="CA-2015-127866"/>
    <d v="2015-07-20T00:00:00"/>
    <d v="2015-07-23T00:00:00"/>
    <s v="First Class"/>
    <s v="JD-15895"/>
    <s v="Jonathan Doherty"/>
    <s v="Corporate"/>
    <s v="United States"/>
    <s v="Riverside"/>
    <s v="California"/>
    <n v="92503"/>
    <x v="1"/>
    <s v="TEC-AC-10000023"/>
    <x v="2"/>
    <s v="Accessories"/>
    <s v="Maxell 74 Minute CD-R Spindle, 50/Pack"/>
    <n v="41.94"/>
    <n v="9"/>
    <n v="0.1"/>
    <n v="2.52"/>
    <n v="4"/>
    <x v="39"/>
    <n v="3"/>
    <x v="39"/>
  </r>
  <r>
    <n v="8131"/>
    <s v="CA-2015-127866"/>
    <d v="2015-07-20T00:00:00"/>
    <d v="2015-07-23T00:00:00"/>
    <s v="First Class"/>
    <s v="JD-15895"/>
    <s v="Jonathan Doherty"/>
    <s v="Corporate"/>
    <s v="United States"/>
    <s v="Riverside"/>
    <s v="California"/>
    <n v="92503"/>
    <x v="1"/>
    <s v="OFF-PA-10003971"/>
    <x v="1"/>
    <s v="Paper"/>
    <s v="Xerox 1965"/>
    <n v="11.96"/>
    <n v="4"/>
    <n v="0.3"/>
    <n v="-3.11"/>
    <n v="4"/>
    <x v="39"/>
    <n v="3"/>
    <x v="39"/>
  </r>
  <r>
    <n v="8132"/>
    <s v="CA-2015-127866"/>
    <d v="2015-07-20T00:00:00"/>
    <d v="2015-07-23T00:00:00"/>
    <s v="First Class"/>
    <s v="JD-15895"/>
    <s v="Jonathan Doherty"/>
    <s v="Corporate"/>
    <s v="United States"/>
    <s v="Riverside"/>
    <s v="California"/>
    <n v="92503"/>
    <x v="1"/>
    <s v="OFF-AR-10003481"/>
    <x v="1"/>
    <s v="Art"/>
    <s v="Newell 348"/>
    <n v="13.12"/>
    <n v="8"/>
    <n v="0.2"/>
    <n v="1.31"/>
    <n v="4"/>
    <x v="39"/>
    <n v="3"/>
    <x v="39"/>
  </r>
  <r>
    <n v="8133"/>
    <s v="CA-2015-127866"/>
    <d v="2015-07-20T00:00:00"/>
    <d v="2015-07-23T00:00:00"/>
    <s v="First Class"/>
    <s v="JD-15895"/>
    <s v="Jonathan Doherty"/>
    <s v="Corporate"/>
    <s v="United States"/>
    <s v="Riverside"/>
    <s v="California"/>
    <n v="92503"/>
    <x v="1"/>
    <s v="OFF-ST-10001490"/>
    <x v="1"/>
    <s v="Storage"/>
    <s v="Hot File 7-Pocket, Floor Stand"/>
    <n v="535.41"/>
    <n v="7"/>
    <n v="0"/>
    <n v="96.37"/>
    <n v="4"/>
    <x v="39"/>
    <n v="3"/>
    <x v="39"/>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n v="72.78"/>
    <n v="10"/>
    <n v="0.1"/>
    <n v="19.649999999999999"/>
    <n v="1"/>
    <x v="2"/>
    <n v="4"/>
    <x v="2"/>
  </r>
  <r>
    <n v="8135"/>
    <s v="CA-2016-121776"/>
    <d v="2016-02-16T00:00:00"/>
    <d v="2016-02-21T00:00:00"/>
    <s v="Standard Class"/>
    <s v="RD-19585"/>
    <s v="Rob Dowd"/>
    <s v="Consumer"/>
    <s v="United States"/>
    <s v="Los Angeles"/>
    <s v="California"/>
    <n v="90008"/>
    <x v="1"/>
    <s v="OFF-PA-10001970"/>
    <x v="1"/>
    <s v="Paper"/>
    <s v="Xerox 1881"/>
    <n v="36.840000000000003"/>
    <n v="2"/>
    <n v="0.3"/>
    <n v="-11.79"/>
    <n v="2"/>
    <x v="36"/>
    <n v="1"/>
    <x v="36"/>
  </r>
  <r>
    <n v="8136"/>
    <s v="CA-2016-121776"/>
    <d v="2016-02-16T00:00:00"/>
    <d v="2016-02-21T00:00:00"/>
    <s v="Standard Class"/>
    <s v="RD-19585"/>
    <s v="Rob Dowd"/>
    <s v="Consumer"/>
    <s v="United States"/>
    <s v="Los Angeles"/>
    <s v="California"/>
    <n v="90008"/>
    <x v="1"/>
    <s v="OFF-LA-10002762"/>
    <x v="1"/>
    <s v="Labels"/>
    <s v="Avery 485"/>
    <n v="87.71"/>
    <n v="4"/>
    <n v="0.2"/>
    <n v="14.91"/>
    <n v="2"/>
    <x v="36"/>
    <n v="1"/>
    <x v="36"/>
  </r>
  <r>
    <n v="8137"/>
    <s v="CA-2017-118073"/>
    <d v="2017-08-12T00:00:00"/>
    <d v="2017-08-16T00:00:00"/>
    <s v="Standard Class"/>
    <s v="CS-12490"/>
    <s v="Cindy Schnelling"/>
    <s v="Corporate"/>
    <s v="United States"/>
    <s v="Lakeland"/>
    <s v="Florida"/>
    <n v="33801"/>
    <x v="0"/>
    <s v="FUR-TA-10002533"/>
    <x v="0"/>
    <s v="Tables"/>
    <s v="BPI Conference Tables"/>
    <n v="562.29250000000002"/>
    <n v="4"/>
    <n v="0"/>
    <n v="50.61"/>
    <n v="1"/>
    <x v="28"/>
    <n v="3"/>
    <x v="28"/>
  </r>
  <r>
    <n v="8138"/>
    <s v="CA-2015-103219"/>
    <d v="2015-11-09T00:00:00"/>
    <d v="2015-11-13T00:00:00"/>
    <s v="Standard Class"/>
    <s v="BF-11215"/>
    <s v="Benjamin Farhat"/>
    <s v="Home Office"/>
    <s v="United States"/>
    <s v="New York City"/>
    <s v="New York"/>
    <n v="10035"/>
    <x v="3"/>
    <s v="FUR-FU-10004091"/>
    <x v="0"/>
    <s v="Furnishings"/>
    <s v="Eldon 200 Class Desk Accessories, Black"/>
    <n v="56.52"/>
    <n v="5"/>
    <n v="0.3"/>
    <n v="-5.09"/>
    <n v="1"/>
    <x v="7"/>
    <n v="4"/>
    <x v="7"/>
  </r>
  <r>
    <n v="8139"/>
    <s v="CA-2017-102561"/>
    <d v="2017-07-18T00:00:00"/>
    <d v="2017-07-22T00:00:00"/>
    <s v="Standard Class"/>
    <s v="NK-18490"/>
    <s v="Neil Knudson"/>
    <s v="Home Office"/>
    <s v="United States"/>
    <s v="Philadelphia"/>
    <s v="Pennsylvania"/>
    <n v="19140"/>
    <x v="3"/>
    <s v="OFF-AR-10001545"/>
    <x v="1"/>
    <s v="Art"/>
    <s v="Newell 326"/>
    <n v="11.263999999999999"/>
    <n v="2"/>
    <n v="0.2"/>
    <n v="1.8"/>
    <n v="3"/>
    <x v="16"/>
    <n v="3"/>
    <x v="16"/>
  </r>
  <r>
    <n v="8140"/>
    <s v="CA-2017-102561"/>
    <d v="2017-07-18T00:00:00"/>
    <d v="2017-07-22T00:00:00"/>
    <s v="Standard Class"/>
    <s v="NK-18490"/>
    <s v="Neil Knudson"/>
    <s v="Home Office"/>
    <s v="United States"/>
    <s v="Philadelphia"/>
    <s v="Pennsylvania"/>
    <n v="19140"/>
    <x v="3"/>
    <s v="OFF-ST-10001476"/>
    <x v="1"/>
    <s v="Storage"/>
    <s v="Steel Personal Filing/Posting Tote"/>
    <n v="284.08"/>
    <n v="4"/>
    <n v="0"/>
    <n v="19.89"/>
    <n v="3"/>
    <x v="16"/>
    <n v="3"/>
    <x v="16"/>
  </r>
  <r>
    <n v="8141"/>
    <s v="CA-2017-102561"/>
    <d v="2017-07-18T00:00:00"/>
    <d v="2017-07-22T00:00:00"/>
    <s v="Standard Class"/>
    <s v="NK-18490"/>
    <s v="Neil Knudson"/>
    <s v="Home Office"/>
    <s v="United States"/>
    <s v="Philadelphia"/>
    <s v="Pennsylvania"/>
    <n v="19140"/>
    <x v="3"/>
    <s v="OFF-PA-10004971"/>
    <x v="1"/>
    <s v="Paper"/>
    <s v="Xerox 196"/>
    <n v="18.495999999999999"/>
    <n v="9"/>
    <n v="0.3"/>
    <n v="-4.8099999999999996"/>
    <n v="3"/>
    <x v="16"/>
    <n v="3"/>
    <x v="16"/>
  </r>
  <r>
    <n v="8142"/>
    <s v="CA-2017-100993"/>
    <d v="2017-02-05T00:00:00"/>
    <d v="2017-02-10T00:00:00"/>
    <s v="Standard Class"/>
    <s v="AZ-10750"/>
    <s v="Annie Zypern"/>
    <s v="Consumer"/>
    <s v="United States"/>
    <s v="San Diego"/>
    <s v="California"/>
    <n v="92037"/>
    <x v="1"/>
    <s v="OFF-LA-10003223"/>
    <x v="1"/>
    <s v="Labels"/>
    <s v="Avery 508"/>
    <n v="14.73"/>
    <n v="9"/>
    <n v="0.1"/>
    <n v="1.62"/>
    <n v="4"/>
    <x v="47"/>
    <n v="1"/>
    <x v="47"/>
  </r>
  <r>
    <n v="8143"/>
    <s v="CA-2017-100993"/>
    <d v="2017-02-05T00:00:00"/>
    <d v="2017-02-10T00:00:00"/>
    <s v="Standard Class"/>
    <s v="AZ-10750"/>
    <s v="Annie Zypern"/>
    <s v="Consumer"/>
    <s v="United States"/>
    <s v="San Diego"/>
    <s v="California"/>
    <n v="92037"/>
    <x v="1"/>
    <s v="OFF-ST-10004340"/>
    <x v="1"/>
    <s v="Storage"/>
    <s v="Fellowes Mobile File Cart, Black"/>
    <n v="186.54"/>
    <n v="1"/>
    <n v="0"/>
    <n v="31.71"/>
    <n v="4"/>
    <x v="47"/>
    <n v="1"/>
    <x v="47"/>
  </r>
  <r>
    <n v="8144"/>
    <s v="CA-2017-100993"/>
    <d v="2017-02-05T00:00:00"/>
    <d v="2017-02-10T00:00:00"/>
    <s v="Standard Class"/>
    <s v="AZ-10750"/>
    <s v="Annie Zypern"/>
    <s v="Consumer"/>
    <s v="United States"/>
    <s v="San Diego"/>
    <s v="California"/>
    <n v="92037"/>
    <x v="1"/>
    <s v="FUR-TA-10001095"/>
    <x v="0"/>
    <s v="Tables"/>
    <s v="Chromcraft Round Conference Tables"/>
    <n v="557.72799999999995"/>
    <n v="4"/>
    <n v="0.3"/>
    <n v="-184.05"/>
    <n v="4"/>
    <x v="47"/>
    <n v="1"/>
    <x v="47"/>
  </r>
  <r>
    <n v="8145"/>
    <s v="CA-2017-100993"/>
    <d v="2017-02-05T00:00:00"/>
    <d v="2017-02-10T00:00:00"/>
    <s v="Standard Class"/>
    <s v="AZ-10750"/>
    <s v="Annie Zypern"/>
    <s v="Consumer"/>
    <s v="United States"/>
    <s v="San Diego"/>
    <s v="California"/>
    <n v="92037"/>
    <x v="1"/>
    <s v="TEC-PH-10001448"/>
    <x v="2"/>
    <s v="Phones"/>
    <s v="Anker Astro 15000mAh USB Portable Charger"/>
    <n v="159.96799999999999"/>
    <n v="7"/>
    <n v="0"/>
    <n v="41.59"/>
    <n v="4"/>
    <x v="47"/>
    <n v="1"/>
    <x v="47"/>
  </r>
  <r>
    <n v="8146"/>
    <s v="US-2015-112949"/>
    <d v="2015-06-20T00:00:00"/>
    <d v="2015-06-27T00:00:00"/>
    <s v="Standard Class"/>
    <s v="Co-12640"/>
    <s v="Corey-Lock"/>
    <s v="Consumer"/>
    <s v="United States"/>
    <s v="Lawton"/>
    <s v="Oklahoma"/>
    <n v="73505"/>
    <x v="2"/>
    <s v="OFF-AP-10001005"/>
    <x v="1"/>
    <s v="Appliances"/>
    <s v="Honeywell Quietcare HEPA Air Cleaner"/>
    <n v="471.9"/>
    <n v="6"/>
    <n v="0.3"/>
    <n v="-61.35"/>
    <n v="2"/>
    <x v="3"/>
    <n v="2"/>
    <x v="3"/>
  </r>
  <r>
    <n v="8147"/>
    <s v="US-2015-112949"/>
    <d v="2015-06-20T00:00:00"/>
    <d v="2015-06-27T00:00:00"/>
    <s v="Standard Class"/>
    <s v="Co-12640"/>
    <s v="Corey-Lock"/>
    <s v="Consumer"/>
    <s v="United States"/>
    <s v="Lawton"/>
    <s v="Oklahoma"/>
    <n v="73505"/>
    <x v="2"/>
    <s v="OFF-AR-10003469"/>
    <x v="1"/>
    <s v="Art"/>
    <s v="Nontoxic Chalk"/>
    <n v="3.52"/>
    <n v="9"/>
    <n v="0.1"/>
    <n v="0.95"/>
    <n v="2"/>
    <x v="3"/>
    <n v="2"/>
    <x v="3"/>
  </r>
  <r>
    <n v="8148"/>
    <s v="US-2018-146822"/>
    <d v="2018-06-09T00:00:00"/>
    <d v="2018-06-14T00:00:00"/>
    <s v="Standard Class"/>
    <s v="AG-10675"/>
    <s v="Anna Gayman"/>
    <s v="Consumer"/>
    <s v="United States"/>
    <s v="Salem"/>
    <s v="Virginia"/>
    <n v="24153"/>
    <x v="0"/>
    <s v="OFF-PA-10000249"/>
    <x v="1"/>
    <s v="Paper"/>
    <s v="Easy-staple paper"/>
    <n v="49.12"/>
    <n v="6"/>
    <n v="0.1"/>
    <n v="5.89"/>
    <n v="1"/>
    <x v="27"/>
    <n v="2"/>
    <x v="27"/>
  </r>
  <r>
    <n v="8149"/>
    <s v="US-2017-131058"/>
    <d v="2017-12-27T00:00:00"/>
    <d v="2017-12-31T00:00:00"/>
    <s v="Standard Class"/>
    <s v="EM-14140"/>
    <s v="Eugene Moren"/>
    <s v="Home Office"/>
    <s v="United States"/>
    <s v="Santa Ana"/>
    <s v="California"/>
    <n v="92704"/>
    <x v="1"/>
    <s v="OFF-LA-10001613"/>
    <x v="1"/>
    <s v="Labels"/>
    <s v="Avery File Folder Labels"/>
    <n v="20.16"/>
    <n v="9"/>
    <n v="0.1"/>
    <n v="5.85"/>
    <n v="1"/>
    <x v="5"/>
    <n v="4"/>
    <x v="5"/>
  </r>
  <r>
    <n v="8150"/>
    <s v="CA-2015-167997"/>
    <d v="2015-01-26T00:00:00"/>
    <d v="2015-01-29T00:00:00"/>
    <s v="First Class"/>
    <s v="CA-11965"/>
    <s v="Carol Adams"/>
    <s v="Corporate"/>
    <s v="United States"/>
    <s v="Rapid City"/>
    <s v="South Dakota"/>
    <n v="57701"/>
    <x v="2"/>
    <s v="OFF-BI-10001758"/>
    <x v="1"/>
    <s v="Binders"/>
    <s v="Wilson Jones 14 Line Acrylic Coated Pressboard Data Binders"/>
    <n v="10.68"/>
    <n v="3"/>
    <n v="0.2"/>
    <n v="1.07"/>
    <n v="2"/>
    <x v="46"/>
    <n v="1"/>
    <x v="46"/>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n v="141.96"/>
    <n v="2"/>
    <n v="0.3"/>
    <n v="-38.33"/>
    <n v="2"/>
    <x v="46"/>
    <n v="1"/>
    <x v="46"/>
  </r>
  <r>
    <n v="8152"/>
    <s v="CA-2018-140151"/>
    <d v="2018-03-23T00:00:00"/>
    <d v="2018-03-25T00:00:00"/>
    <s v="First Class"/>
    <s v="RB-19360"/>
    <s v="Raymond Buch"/>
    <s v="Consumer"/>
    <s v="United States"/>
    <s v="Seattle"/>
    <s v="Washington"/>
    <n v="98115"/>
    <x v="1"/>
    <s v="OFF-ST-10001558"/>
    <x v="1"/>
    <s v="Storage"/>
    <s v="Acco Perma 4000 Stacking Storage Drawers"/>
    <n v="32.479999999999997"/>
    <n v="4"/>
    <n v="0.2"/>
    <n v="9.09"/>
    <n v="3"/>
    <x v="42"/>
    <n v="1"/>
    <x v="42"/>
  </r>
  <r>
    <n v="8153"/>
    <s v="CA-2018-140151"/>
    <d v="2018-03-23T00:00:00"/>
    <d v="2018-03-25T00:00:00"/>
    <s v="First Class"/>
    <s v="RB-19360"/>
    <s v="Raymond Buch"/>
    <s v="Consumer"/>
    <s v="United States"/>
    <s v="Seattle"/>
    <s v="Washington"/>
    <n v="98115"/>
    <x v="1"/>
    <s v="OFF-PA-10002986"/>
    <x v="1"/>
    <s v="Paper"/>
    <s v="Xerox 1898"/>
    <n v="20.04"/>
    <n v="10"/>
    <n v="0.2"/>
    <n v="6.81"/>
    <n v="3"/>
    <x v="42"/>
    <n v="1"/>
    <x v="42"/>
  </r>
  <r>
    <n v="8154"/>
    <s v="CA-2018-140151"/>
    <d v="2018-03-23T00:00:00"/>
    <d v="2018-03-25T00:00:00"/>
    <s v="First Class"/>
    <s v="RB-19360"/>
    <s v="Raymond Buch"/>
    <s v="Consumer"/>
    <s v="United States"/>
    <s v="Seattle"/>
    <s v="Washington"/>
    <n v="98115"/>
    <x v="1"/>
    <s v="TEC-CO-10004722"/>
    <x v="2"/>
    <s v="Copiers"/>
    <s v="Canon imageCLASS 2200 Advanced Copier"/>
    <n v="13999.96"/>
    <n v="8"/>
    <n v="0.1"/>
    <n v="840"/>
    <n v="3"/>
    <x v="42"/>
    <n v="1"/>
    <x v="42"/>
  </r>
  <r>
    <n v="8155"/>
    <s v="US-2018-143770"/>
    <d v="2018-03-20T00:00:00"/>
    <d v="2018-03-24T00:00:00"/>
    <s v="Standard Class"/>
    <s v="RD-19720"/>
    <s v="Roger Demir"/>
    <s v="Consumer"/>
    <s v="United States"/>
    <s v="Middletown"/>
    <s v="Connecticut"/>
    <n v="6457"/>
    <x v="3"/>
    <s v="TEC-AC-10002842"/>
    <x v="2"/>
    <s v="Accessories"/>
    <s v="WD My Passport Ultra 2TB Portable External Hard Drive"/>
    <n v="238"/>
    <n v="4"/>
    <n v="0.3"/>
    <n v="-61.88"/>
    <n v="2"/>
    <x v="42"/>
    <n v="1"/>
    <x v="42"/>
  </r>
  <r>
    <n v="8156"/>
    <s v="US-2018-143770"/>
    <d v="2018-03-20T00:00:00"/>
    <d v="2018-03-24T00:00:00"/>
    <s v="Standard Class"/>
    <s v="RD-19720"/>
    <s v="Roger Demir"/>
    <s v="Consumer"/>
    <s v="United States"/>
    <s v="Middletown"/>
    <s v="Connecticut"/>
    <n v="6457"/>
    <x v="3"/>
    <s v="OFF-PA-10001125"/>
    <x v="1"/>
    <s v="Paper"/>
    <s v="Xerox 1988"/>
    <n v="61.96"/>
    <n v="3"/>
    <n v="0.3"/>
    <n v="-14.87"/>
    <n v="2"/>
    <x v="42"/>
    <n v="1"/>
    <x v="42"/>
  </r>
  <r>
    <n v="8157"/>
    <s v="CA-2017-131296"/>
    <d v="2017-10-04T00:00:00"/>
    <d v="2017-10-09T00:00:00"/>
    <s v="Standard Class"/>
    <s v="MS-17830"/>
    <s v="Melanie Seite"/>
    <s v="Consumer"/>
    <s v="United States"/>
    <s v="Baltimore"/>
    <s v="Maryland"/>
    <n v="21215"/>
    <x v="3"/>
    <s v="FUR-TA-10002622"/>
    <x v="0"/>
    <s v="Tables"/>
    <s v="Bush Andora Conference Table, Maple/Graphite Gray Finish"/>
    <n v="239.37200000000001"/>
    <n v="7"/>
    <n v="0.3"/>
    <n v="-67.02"/>
    <n v="1"/>
    <x v="32"/>
    <n v="4"/>
    <x v="32"/>
  </r>
  <r>
    <n v="8158"/>
    <s v="CA-2017-103464"/>
    <d v="2017-11-18T00:00:00"/>
    <d v="2017-11-22T00:00:00"/>
    <s v="Standard Class"/>
    <s v="PG-18820"/>
    <s v="Patrick Gardner"/>
    <s v="Consumer"/>
    <s v="United States"/>
    <s v="San Diego"/>
    <s v="California"/>
    <n v="92105"/>
    <x v="1"/>
    <s v="TEC-AC-10002842"/>
    <x v="2"/>
    <s v="Accessories"/>
    <s v="WD My Passport Ultra 2TB Portable External Hard Drive"/>
    <n v="595"/>
    <n v="10"/>
    <n v="0"/>
    <n v="71.400000000000006"/>
    <n v="1"/>
    <x v="0"/>
    <n v="4"/>
    <x v="0"/>
  </r>
  <r>
    <n v="8159"/>
    <s v="CA-2018-136238"/>
    <d v="2018-12-26T00:00:00"/>
    <d v="2019-01-01T00:00:00"/>
    <s v="Standard Class"/>
    <s v="KB-16240"/>
    <s v="Karen Bern"/>
    <s v="Corporate"/>
    <s v="United States"/>
    <s v="Odessa"/>
    <s v="Texas"/>
    <n v="79762"/>
    <x v="2"/>
    <s v="OFF-PA-10004285"/>
    <x v="1"/>
    <s v="Paper"/>
    <s v="Xerox 1959"/>
    <n v="16.032"/>
    <n v="4"/>
    <n v="0.2"/>
    <n v="0.8"/>
    <n v="1"/>
    <x v="22"/>
    <n v="4"/>
    <x v="22"/>
  </r>
  <r>
    <n v="8160"/>
    <s v="CA-2017-120803"/>
    <d v="2017-03-09T00:00:00"/>
    <d v="2017-03-13T00:00:00"/>
    <s v="Standard Class"/>
    <s v="RB-19465"/>
    <s v="Rick Bensley"/>
    <s v="Home Office"/>
    <s v="United States"/>
    <s v="Milford"/>
    <s v="Connecticut"/>
    <n v="6460"/>
    <x v="3"/>
    <s v="TEC-AC-10004469"/>
    <x v="2"/>
    <s v="Accessories"/>
    <s v="Microsoft Sculpt Comfort Mouse"/>
    <n v="199.75"/>
    <n v="3"/>
    <n v="0.1"/>
    <n v="21.97"/>
    <n v="1"/>
    <x v="17"/>
    <n v="1"/>
    <x v="17"/>
  </r>
  <r>
    <n v="8161"/>
    <s v="CA-2017-134138"/>
    <d v="2017-02-16T00:00:00"/>
    <d v="2017-02-20T00:00:00"/>
    <s v="Standard Class"/>
    <s v="JD-15790"/>
    <s v="John Dryer"/>
    <s v="Consumer"/>
    <s v="United States"/>
    <s v="Belleville"/>
    <s v="New Jersey"/>
    <n v="7109"/>
    <x v="3"/>
    <s v="FUR-CH-10001545"/>
    <x v="0"/>
    <s v="Chairs"/>
    <s v="Hon Comfortask Task/Swivel Chairs"/>
    <n v="227.96"/>
    <n v="4"/>
    <n v="0.1"/>
    <n v="45.59"/>
    <n v="1"/>
    <x v="47"/>
    <n v="1"/>
    <x v="47"/>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n v="293.52"/>
    <n v="8"/>
    <n v="0.1"/>
    <n v="70.44"/>
    <n v="2"/>
    <x v="11"/>
    <n v="3"/>
    <x v="11"/>
  </r>
  <r>
    <n v="8163"/>
    <s v="CA-2016-120915"/>
    <d v="2016-09-28T00:00:00"/>
    <d v="2016-10-03T00:00:00"/>
    <s v="Second Class"/>
    <s v="JJ-15445"/>
    <s v="Jennifer Jackson"/>
    <s v="Consumer"/>
    <s v="United States"/>
    <s v="New York City"/>
    <s v="New York"/>
    <n v="10035"/>
    <x v="3"/>
    <s v="TEC-PH-10003012"/>
    <x v="2"/>
    <s v="Phones"/>
    <s v="Nortel Meridian M3904 Professional Digital phone"/>
    <n v="307.98"/>
    <n v="10"/>
    <n v="0.2"/>
    <n v="67.760000000000005"/>
    <n v="2"/>
    <x v="11"/>
    <n v="3"/>
    <x v="11"/>
  </r>
  <r>
    <n v="8164"/>
    <s v="CA-2016-168207"/>
    <d v="2016-11-02T00:00:00"/>
    <d v="2016-11-06T00:00:00"/>
    <s v="Standard Class"/>
    <s v="LT-17110"/>
    <s v="Liz Thompson"/>
    <s v="Consumer"/>
    <s v="United States"/>
    <s v="San Diego"/>
    <s v="California"/>
    <n v="92105"/>
    <x v="1"/>
    <s v="FUR-FU-10004909"/>
    <x v="0"/>
    <s v="Furnishings"/>
    <s v="Contemporary Wood/Metal Frame"/>
    <n v="96.96"/>
    <n v="5"/>
    <n v="0.2"/>
    <n v="5.82"/>
    <n v="4"/>
    <x v="6"/>
    <n v="4"/>
    <x v="6"/>
  </r>
  <r>
    <n v="8165"/>
    <s v="CA-2016-168207"/>
    <d v="2016-11-02T00:00:00"/>
    <d v="2016-11-06T00:00:00"/>
    <s v="Standard Class"/>
    <s v="LT-17110"/>
    <s v="Liz Thompson"/>
    <s v="Consumer"/>
    <s v="United States"/>
    <s v="San Diego"/>
    <s v="California"/>
    <n v="92105"/>
    <x v="1"/>
    <s v="OFF-BI-10001524"/>
    <x v="1"/>
    <s v="Binders"/>
    <s v="GBC Premium Transparent Covers with Diagonal Lined Pattern"/>
    <n v="117.488"/>
    <n v="6"/>
    <n v="0"/>
    <n v="37.6"/>
    <n v="4"/>
    <x v="6"/>
    <n v="4"/>
    <x v="6"/>
  </r>
  <r>
    <n v="8166"/>
    <s v="CA-2016-168207"/>
    <d v="2016-11-02T00:00:00"/>
    <d v="2016-11-06T00:00:00"/>
    <s v="Standard Class"/>
    <s v="LT-17110"/>
    <s v="Liz Thompson"/>
    <s v="Consumer"/>
    <s v="United States"/>
    <s v="San Diego"/>
    <s v="California"/>
    <n v="92105"/>
    <x v="1"/>
    <s v="OFF-BI-10003355"/>
    <x v="1"/>
    <s v="Binders"/>
    <s v="Cardinal Holdit Business Card Pockets"/>
    <n v="11.952"/>
    <n v="8"/>
    <n v="0"/>
    <n v="2.87"/>
    <n v="4"/>
    <x v="6"/>
    <n v="4"/>
    <x v="6"/>
  </r>
  <r>
    <n v="8167"/>
    <s v="CA-2016-168207"/>
    <d v="2016-11-02T00:00:00"/>
    <d v="2016-11-06T00:00:00"/>
    <s v="Standard Class"/>
    <s v="LT-17110"/>
    <s v="Liz Thompson"/>
    <s v="Consumer"/>
    <s v="United States"/>
    <s v="San Diego"/>
    <s v="California"/>
    <n v="92105"/>
    <x v="1"/>
    <s v="FUR-BO-10004357"/>
    <x v="0"/>
    <s v="Bookcases"/>
    <s v="O'Sullivan Living Dimensions 3-Shelf Bookcases"/>
    <n v="512.49900000000002"/>
    <n v="8"/>
    <n v="0.1"/>
    <n v="46.12"/>
    <n v="4"/>
    <x v="6"/>
    <n v="4"/>
    <x v="6"/>
  </r>
  <r>
    <n v="8168"/>
    <s v="CA-2017-144148"/>
    <d v="2017-07-31T00:00:00"/>
    <d v="2017-08-05T00:00:00"/>
    <s v="Standard Class"/>
    <s v="AH-10690"/>
    <s v="Anna HÃ¤berlin"/>
    <s v="Corporate"/>
    <s v="United States"/>
    <s v="San Francisco"/>
    <s v="California"/>
    <n v="94122"/>
    <x v="1"/>
    <s v="FUR-TA-10002774"/>
    <x v="0"/>
    <s v="Tables"/>
    <s v="Laminate Occasional Tables"/>
    <n v="863.12800000000004"/>
    <n v="9"/>
    <n v="0.2"/>
    <n v="302.08999999999997"/>
    <n v="1"/>
    <x v="16"/>
    <n v="3"/>
    <x v="16"/>
  </r>
  <r>
    <n v="8169"/>
    <s v="CA-2018-107174"/>
    <d v="2018-11-06T00:00:00"/>
    <d v="2018-11-13T00:00:00"/>
    <s v="Standard Class"/>
    <s v="AB-10060"/>
    <s v="Adam Bellavance"/>
    <s v="Home Office"/>
    <s v="United States"/>
    <s v="Seattle"/>
    <s v="Washington"/>
    <n v="98105"/>
    <x v="1"/>
    <s v="FUR-TA-10004575"/>
    <x v="0"/>
    <s v="Tables"/>
    <s v="Hon 5100 Series Wood Tables"/>
    <n v="2036.86"/>
    <n v="3"/>
    <n v="0"/>
    <n v="264.79000000000002"/>
    <n v="3"/>
    <x v="23"/>
    <n v="4"/>
    <x v="23"/>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n v="449.56799999999998"/>
    <n v="10"/>
    <n v="0.1"/>
    <n v="62.94"/>
    <n v="3"/>
    <x v="23"/>
    <n v="4"/>
    <x v="23"/>
  </r>
  <r>
    <n v="8171"/>
    <s v="CA-2018-107174"/>
    <d v="2018-11-06T00:00:00"/>
    <d v="2018-11-13T00:00:00"/>
    <s v="Standard Class"/>
    <s v="AB-10060"/>
    <s v="Adam Bellavance"/>
    <s v="Home Office"/>
    <s v="United States"/>
    <s v="Seattle"/>
    <s v="Washington"/>
    <n v="98105"/>
    <x v="1"/>
    <s v="TEC-AC-10001465"/>
    <x v="2"/>
    <s v="Accessories"/>
    <s v="SanDisk Cruzer 64 GB USB Flash Drive"/>
    <n v="108.96"/>
    <n v="9"/>
    <n v="0.2"/>
    <n v="32.69"/>
    <n v="3"/>
    <x v="23"/>
    <n v="4"/>
    <x v="23"/>
  </r>
  <r>
    <n v="8172"/>
    <s v="CA-2017-146150"/>
    <d v="2017-02-14T00:00:00"/>
    <d v="2017-02-19T00:00:00"/>
    <s v="Standard Class"/>
    <s v="FM-14380"/>
    <s v="Fred McMath"/>
    <s v="Consumer"/>
    <s v="United States"/>
    <s v="Jackson"/>
    <s v="Mississippi"/>
    <n v="39212"/>
    <x v="0"/>
    <s v="OFF-AR-10002240"/>
    <x v="1"/>
    <s v="Art"/>
    <s v="Panasonic KP-150 Electric Pencil Sharpener"/>
    <n v="264.18"/>
    <n v="7"/>
    <n v="0.1"/>
    <n v="84.54"/>
    <n v="1"/>
    <x v="47"/>
    <n v="1"/>
    <x v="47"/>
  </r>
  <r>
    <n v="8173"/>
    <s v="CA-2015-114125"/>
    <d v="2015-07-09T00:00:00"/>
    <d v="2015-07-13T00:00:00"/>
    <s v="Standard Class"/>
    <s v="GH-14410"/>
    <s v="Gary Hansen"/>
    <s v="Home Office"/>
    <s v="United States"/>
    <s v="Los Angeles"/>
    <s v="California"/>
    <n v="90049"/>
    <x v="1"/>
    <s v="OFF-LA-10004559"/>
    <x v="1"/>
    <s v="Labels"/>
    <s v="Avery 49"/>
    <n v="2.88"/>
    <n v="1"/>
    <n v="0.3"/>
    <n v="-0.75"/>
    <n v="3"/>
    <x v="39"/>
    <n v="3"/>
    <x v="39"/>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n v="41.904000000000003"/>
    <n v="1"/>
    <n v="0.3"/>
    <n v="-9.64"/>
    <n v="3"/>
    <x v="39"/>
    <n v="3"/>
    <x v="39"/>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n v="23.92"/>
    <n v="5"/>
    <n v="0.2"/>
    <n v="3.59"/>
    <n v="3"/>
    <x v="39"/>
    <n v="3"/>
    <x v="39"/>
  </r>
  <r>
    <n v="8176"/>
    <s v="CA-2017-114944"/>
    <d v="2017-01-30T00:00:00"/>
    <d v="2017-02-04T00:00:00"/>
    <s v="Standard Class"/>
    <s v="HE-14800"/>
    <s v="Harold Engle"/>
    <s v="Corporate"/>
    <s v="United States"/>
    <s v="Chicago"/>
    <s v="Illinois"/>
    <n v="60623"/>
    <x v="2"/>
    <s v="OFF-PA-10003892"/>
    <x v="1"/>
    <s v="Paper"/>
    <s v="Xerox 1943"/>
    <n v="156.512"/>
    <n v="3"/>
    <n v="0"/>
    <n v="46.95"/>
    <n v="1"/>
    <x v="12"/>
    <n v="1"/>
    <x v="12"/>
  </r>
  <r>
    <n v="8177"/>
    <s v="CA-2017-135965"/>
    <d v="2017-09-22T00:00:00"/>
    <d v="2017-09-25T00:00:00"/>
    <s v="First Class"/>
    <s v="SZ-20035"/>
    <s v="Sam Zeldin"/>
    <s v="Home Office"/>
    <s v="United States"/>
    <s v="New York City"/>
    <s v="New York"/>
    <n v="10035"/>
    <x v="3"/>
    <s v="OFF-ST-10002370"/>
    <x v="1"/>
    <s v="Storage"/>
    <s v="Sortfiler Multipurpose Personal File Organizer, Black"/>
    <n v="128.34"/>
    <n v="1"/>
    <n v="0.1"/>
    <n v="23.1"/>
    <n v="1"/>
    <x v="21"/>
    <n v="3"/>
    <x v="21"/>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n v="474.95"/>
    <n v="10"/>
    <n v="0.1"/>
    <n v="42.75"/>
    <n v="1"/>
    <x v="22"/>
    <n v="4"/>
    <x v="22"/>
  </r>
  <r>
    <n v="8179"/>
    <s v="CA-2017-166429"/>
    <d v="2017-09-02T00:00:00"/>
    <d v="2017-09-08T00:00:00"/>
    <s v="Standard Class"/>
    <s v="TG-21310"/>
    <s v="Toby Gnade"/>
    <s v="Consumer"/>
    <s v="United States"/>
    <s v="Des Moines"/>
    <s v="Washington"/>
    <n v="98198"/>
    <x v="1"/>
    <s v="TEC-CO-10002095"/>
    <x v="2"/>
    <s v="Copiers"/>
    <s v="Hewlett Packard 610 Color Digital Copier / Printer"/>
    <n v="999.98"/>
    <n v="1"/>
    <n v="0.2"/>
    <n v="180"/>
    <n v="1"/>
    <x v="21"/>
    <n v="3"/>
    <x v="21"/>
  </r>
  <r>
    <n v="8180"/>
    <s v="CA-2016-112767"/>
    <d v="2016-08-02T00:00:00"/>
    <d v="2016-08-06T00:00:00"/>
    <s v="Standard Class"/>
    <s v="DK-12985"/>
    <s v="Darren Koutras"/>
    <s v="Consumer"/>
    <s v="United States"/>
    <s v="Springfield"/>
    <s v="Oregon"/>
    <n v="97477"/>
    <x v="1"/>
    <s v="FUR-TA-10003469"/>
    <x v="0"/>
    <s v="Tables"/>
    <s v="Balt Split Level Computer Training Table"/>
    <n v="277.5"/>
    <n v="7"/>
    <n v="0"/>
    <n v="97.13"/>
    <n v="1"/>
    <x v="37"/>
    <n v="3"/>
    <x v="37"/>
  </r>
  <r>
    <n v="8181"/>
    <s v="CA-2016-119879"/>
    <d v="2016-11-21T00:00:00"/>
    <d v="2016-11-25T00:00:00"/>
    <s v="Standard Class"/>
    <s v="SS-20410"/>
    <s v="Shahid Shariari"/>
    <s v="Consumer"/>
    <s v="United States"/>
    <s v="Philadelphia"/>
    <s v="Pennsylvania"/>
    <n v="19120"/>
    <x v="3"/>
    <s v="FUR-TA-10002958"/>
    <x v="0"/>
    <s v="Tables"/>
    <s v="Bevis Oval Conference Table, Walnut"/>
    <n v="1252.704"/>
    <n v="5"/>
    <n v="0"/>
    <n v="313.18"/>
    <n v="2"/>
    <x v="6"/>
    <n v="4"/>
    <x v="6"/>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n v="110.97"/>
    <n v="5"/>
    <n v="0.2"/>
    <n v="12.21"/>
    <n v="2"/>
    <x v="6"/>
    <n v="4"/>
    <x v="6"/>
  </r>
  <r>
    <n v="8183"/>
    <s v="CA-2018-155642"/>
    <d v="2018-05-18T00:00:00"/>
    <d v="2018-05-22T00:00:00"/>
    <s v="Standard Class"/>
    <s v="BM-11575"/>
    <s v="Brendan Murry"/>
    <s v="Corporate"/>
    <s v="United States"/>
    <s v="Chicago"/>
    <s v="Illinois"/>
    <n v="60653"/>
    <x v="2"/>
    <s v="FUR-FU-10004973"/>
    <x v="0"/>
    <s v="Furnishings"/>
    <s v="Flat Face Poster Frame"/>
    <n v="22.608000000000001"/>
    <n v="8"/>
    <n v="0"/>
    <n v="7.46"/>
    <n v="2"/>
    <x v="24"/>
    <n v="2"/>
    <x v="24"/>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n v="1.8919999999999999"/>
    <n v="2"/>
    <n v="0.1"/>
    <n v="0.4"/>
    <n v="2"/>
    <x v="24"/>
    <n v="2"/>
    <x v="24"/>
  </r>
  <r>
    <n v="8185"/>
    <s v="US-2018-101721"/>
    <d v="2018-07-23T00:00:00"/>
    <d v="2018-07-27T00:00:00"/>
    <s v="Standard Class"/>
    <s v="MY-17380"/>
    <s v="Maribeth Yedwab"/>
    <s v="Corporate"/>
    <s v="United States"/>
    <s v="Chicago"/>
    <s v="Illinois"/>
    <n v="60623"/>
    <x v="2"/>
    <s v="OFF-PA-10003641"/>
    <x v="1"/>
    <s v="Paper"/>
    <s v="Xerox 1909"/>
    <n v="63.311999999999998"/>
    <n v="8"/>
    <n v="0.3"/>
    <n v="-12.03"/>
    <n v="1"/>
    <x v="10"/>
    <n v="3"/>
    <x v="10"/>
  </r>
  <r>
    <n v="8186"/>
    <s v="CA-2016-136728"/>
    <d v="2016-09-13T00:00:00"/>
    <d v="2016-09-17T00:00:00"/>
    <s v="Second Class"/>
    <s v="AG-10900"/>
    <s v="Arthur Gainer"/>
    <s v="Consumer"/>
    <s v="United States"/>
    <s v="Chicago"/>
    <s v="Illinois"/>
    <n v="60623"/>
    <x v="2"/>
    <s v="OFF-EN-10002621"/>
    <x v="1"/>
    <s v="Envelopes"/>
    <s v="Staple envelope"/>
    <n v="7.8239999999999998"/>
    <n v="4"/>
    <n v="0"/>
    <n v="1.17"/>
    <n v="2"/>
    <x v="11"/>
    <n v="3"/>
    <x v="11"/>
  </r>
  <r>
    <n v="8187"/>
    <s v="CA-2016-136728"/>
    <d v="2016-09-13T00:00:00"/>
    <d v="2016-09-17T00:00:00"/>
    <s v="Second Class"/>
    <s v="AG-10900"/>
    <s v="Arthur Gainer"/>
    <s v="Consumer"/>
    <s v="United States"/>
    <s v="Chicago"/>
    <s v="Illinois"/>
    <n v="60623"/>
    <x v="2"/>
    <s v="FUR-CH-10003817"/>
    <x v="0"/>
    <s v="Chairs"/>
    <s v="Global Value Steno Chair, Gray"/>
    <n v="170.072"/>
    <n v="8"/>
    <n v="0"/>
    <n v="32.31"/>
    <n v="2"/>
    <x v="11"/>
    <n v="3"/>
    <x v="11"/>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n v="62.82"/>
    <n v="7"/>
    <n v="0.2"/>
    <n v="9.42"/>
    <n v="1"/>
    <x v="5"/>
    <n v="4"/>
    <x v="5"/>
  </r>
  <r>
    <n v="8189"/>
    <s v="CA-2016-140375"/>
    <d v="2016-10-02T00:00:00"/>
    <d v="2016-10-05T00:00:00"/>
    <s v="Second Class"/>
    <s v="SG-20470"/>
    <s v="Sheri Gordon"/>
    <s v="Consumer"/>
    <s v="United States"/>
    <s v="Rockville"/>
    <s v="Maryland"/>
    <n v="20852"/>
    <x v="3"/>
    <s v="OFF-PA-10001870"/>
    <x v="1"/>
    <s v="Paper"/>
    <s v="Xerox 202"/>
    <n v="19.440000000000001"/>
    <n v="5"/>
    <n v="0.2"/>
    <n v="5.25"/>
    <n v="2"/>
    <x v="2"/>
    <n v="4"/>
    <x v="2"/>
  </r>
  <r>
    <n v="8190"/>
    <s v="CA-2016-140375"/>
    <d v="2016-10-02T00:00:00"/>
    <d v="2016-10-05T00:00:00"/>
    <s v="Second Class"/>
    <s v="SG-20470"/>
    <s v="Sheri Gordon"/>
    <s v="Consumer"/>
    <s v="United States"/>
    <s v="Rockville"/>
    <s v="Maryland"/>
    <n v="20852"/>
    <x v="3"/>
    <s v="OFF-BI-10000320"/>
    <x v="1"/>
    <s v="Binders"/>
    <s v="GBC Plastic Binding Combs"/>
    <n v="7.38"/>
    <n v="3"/>
    <n v="0.1"/>
    <n v="0.74"/>
    <n v="2"/>
    <x v="2"/>
    <n v="4"/>
    <x v="2"/>
  </r>
  <r>
    <n v="8191"/>
    <s v="US-2018-155866"/>
    <d v="2018-11-17T00:00:00"/>
    <d v="2018-11-21T00:00:00"/>
    <s v="Standard Class"/>
    <s v="CC-12370"/>
    <s v="Christopher Conant"/>
    <s v="Consumer"/>
    <s v="United States"/>
    <s v="New York City"/>
    <s v="New York"/>
    <n v="10011"/>
    <x v="3"/>
    <s v="OFF-PA-10004735"/>
    <x v="1"/>
    <s v="Paper"/>
    <s v="Xerox 1905"/>
    <n v="38.880000000000003"/>
    <n v="9"/>
    <n v="0"/>
    <n v="5.83"/>
    <n v="2"/>
    <x v="23"/>
    <n v="4"/>
    <x v="2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n v="187.76"/>
    <n v="2"/>
    <n v="0.2"/>
    <n v="30.04"/>
    <n v="2"/>
    <x v="23"/>
    <n v="4"/>
    <x v="23"/>
  </r>
  <r>
    <n v="8193"/>
    <s v="CA-2016-141327"/>
    <d v="2016-11-30T00:00:00"/>
    <d v="2016-12-03T00:00:00"/>
    <s v="First Class"/>
    <s v="LR-16915"/>
    <s v="Lena Radford"/>
    <s v="Consumer"/>
    <s v="United States"/>
    <s v="Durham"/>
    <s v="North Carolina"/>
    <n v="27707"/>
    <x v="0"/>
    <s v="OFF-BI-10000546"/>
    <x v="1"/>
    <s v="Binders"/>
    <s v="Avery Durable Binders"/>
    <n v="6.048"/>
    <n v="2"/>
    <n v="0.1"/>
    <n v="0.73"/>
    <n v="3"/>
    <x v="6"/>
    <n v="4"/>
    <x v="6"/>
  </r>
  <r>
    <n v="8194"/>
    <s v="CA-2016-141327"/>
    <d v="2016-11-30T00:00:00"/>
    <d v="2016-12-03T00:00:00"/>
    <s v="First Class"/>
    <s v="LR-16915"/>
    <s v="Lena Radford"/>
    <s v="Consumer"/>
    <s v="United States"/>
    <s v="Durham"/>
    <s v="North Carolina"/>
    <n v="27707"/>
    <x v="0"/>
    <s v="OFF-AP-10001293"/>
    <x v="1"/>
    <s v="Appliances"/>
    <s v="Belkin 8 Outlet Surge Protector"/>
    <n v="98.352000000000004"/>
    <n v="5"/>
    <n v="0"/>
    <n v="34.42"/>
    <n v="3"/>
    <x v="6"/>
    <n v="4"/>
    <x v="6"/>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n v="335.74400000000003"/>
    <n v="7"/>
    <n v="0.1"/>
    <n v="100.72"/>
    <n v="3"/>
    <x v="6"/>
    <n v="4"/>
    <x v="6"/>
  </r>
  <r>
    <n v="8196"/>
    <s v="CA-2016-136700"/>
    <d v="2016-12-06T00:00:00"/>
    <d v="2016-12-11T00:00:00"/>
    <s v="Second Class"/>
    <s v="DB-13120"/>
    <s v="David Bremer"/>
    <s v="Corporate"/>
    <s v="United States"/>
    <s v="Santa Barbara"/>
    <s v="California"/>
    <n v="93101"/>
    <x v="1"/>
    <s v="OFF-PA-10004519"/>
    <x v="1"/>
    <s v="Paper"/>
    <s v="Spiral Phone Message Books with Labels by Adams"/>
    <n v="8.9600000000000009"/>
    <n v="3"/>
    <n v="0"/>
    <n v="2.33"/>
    <n v="1"/>
    <x v="14"/>
    <n v="4"/>
    <x v="14"/>
  </r>
  <r>
    <n v="8197"/>
    <s v="CA-2018-102736"/>
    <d v="2018-09-05T00:00:00"/>
    <d v="2018-09-09T00:00:00"/>
    <s v="Standard Class"/>
    <s v="LP-17095"/>
    <s v="Liz Preis"/>
    <s v="Consumer"/>
    <s v="United States"/>
    <s v="Knoxville"/>
    <s v="Tennessee"/>
    <n v="37918"/>
    <x v="0"/>
    <s v="TEC-AC-10004568"/>
    <x v="2"/>
    <s v="Accessories"/>
    <s v="MaxellÂ LTO Ultrium - 800 GB"/>
    <n v="89.567999999999998"/>
    <n v="6"/>
    <n v="0.3"/>
    <n v="-24.18"/>
    <n v="3"/>
    <x v="15"/>
    <n v="3"/>
    <x v="15"/>
  </r>
  <r>
    <n v="8198"/>
    <s v="CA-2018-102736"/>
    <d v="2018-09-05T00:00:00"/>
    <d v="2018-09-09T00:00:00"/>
    <s v="Standard Class"/>
    <s v="LP-17095"/>
    <s v="Liz Preis"/>
    <s v="Consumer"/>
    <s v="United States"/>
    <s v="Knoxville"/>
    <s v="Tennessee"/>
    <n v="37918"/>
    <x v="0"/>
    <s v="OFF-AR-10001897"/>
    <x v="1"/>
    <s v="Art"/>
    <s v="Model L Table or Wall-Mount Pencil Sharpener"/>
    <n v="71.959999999999994"/>
    <n v="2"/>
    <n v="0"/>
    <n v="15.83"/>
    <n v="3"/>
    <x v="15"/>
    <n v="3"/>
    <x v="15"/>
  </r>
  <r>
    <n v="8199"/>
    <s v="CA-2018-102736"/>
    <d v="2018-09-05T00:00:00"/>
    <d v="2018-09-09T00:00:00"/>
    <s v="Standard Class"/>
    <s v="LP-17095"/>
    <s v="Liz Preis"/>
    <s v="Consumer"/>
    <s v="United States"/>
    <s v="Knoxville"/>
    <s v="Tennessee"/>
    <n v="37918"/>
    <x v="0"/>
    <s v="OFF-PA-10001800"/>
    <x v="1"/>
    <s v="Paper"/>
    <s v="Xerox 220"/>
    <n v="15.552"/>
    <n v="7"/>
    <n v="0"/>
    <n v="5.29"/>
    <n v="3"/>
    <x v="15"/>
    <n v="3"/>
    <x v="15"/>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n v="10.43"/>
    <n v="9"/>
    <n v="0"/>
    <n v="3.02"/>
    <n v="2"/>
    <x v="4"/>
    <n v="2"/>
    <x v="4"/>
  </r>
  <r>
    <n v="8201"/>
    <s v="CA-2018-125269"/>
    <d v="2018-04-24T00:00:00"/>
    <d v="2018-04-30T00:00:00"/>
    <s v="Standard Class"/>
    <s v="AF-10870"/>
    <s v="Art Ferguson"/>
    <s v="Consumer"/>
    <s v="United States"/>
    <s v="Chicago"/>
    <s v="Illinois"/>
    <n v="60610"/>
    <x v="2"/>
    <s v="OFF-ST-10004123"/>
    <x v="1"/>
    <s v="Storage"/>
    <s v="Safco Industrial Wire Shelving System"/>
    <n v="72.784000000000006"/>
    <n v="7"/>
    <n v="0"/>
    <n v="24.75"/>
    <n v="2"/>
    <x v="4"/>
    <n v="2"/>
    <x v="4"/>
  </r>
  <r>
    <n v="8202"/>
    <s v="CA-2016-114811"/>
    <d v="2016-11-08T00:00:00"/>
    <d v="2016-11-08T00:00:00"/>
    <s v="Same Day"/>
    <s v="KD-16495"/>
    <s v="Keith Dawkins"/>
    <s v="Corporate"/>
    <s v="United States"/>
    <s v="New York City"/>
    <s v="New York"/>
    <n v="10024"/>
    <x v="3"/>
    <s v="OFF-ST-10000885"/>
    <x v="1"/>
    <s v="Storage"/>
    <s v="Fellowes Desktop Hanging File Manager"/>
    <n v="67.150000000000006"/>
    <n v="6"/>
    <n v="0"/>
    <n v="23.5"/>
    <n v="5"/>
    <x v="6"/>
    <n v="4"/>
    <x v="6"/>
  </r>
  <r>
    <n v="8203"/>
    <s v="CA-2016-114811"/>
    <d v="2016-11-08T00:00:00"/>
    <d v="2016-11-08T00:00:00"/>
    <s v="Same Day"/>
    <s v="KD-16495"/>
    <s v="Keith Dawkins"/>
    <s v="Corporate"/>
    <s v="United States"/>
    <s v="New York City"/>
    <s v="New York"/>
    <n v="10024"/>
    <x v="3"/>
    <s v="TEC-PH-10004165"/>
    <x v="2"/>
    <s v="Phones"/>
    <s v="Mitel MiVoice 5330e IP Phone"/>
    <n v="549.98"/>
    <n v="6"/>
    <n v="0.1"/>
    <n v="115.5"/>
    <n v="5"/>
    <x v="6"/>
    <n v="4"/>
    <x v="6"/>
  </r>
  <r>
    <n v="8204"/>
    <s v="CA-2016-114811"/>
    <d v="2016-11-08T00:00:00"/>
    <d v="2016-11-08T00:00:00"/>
    <s v="Same Day"/>
    <s v="KD-16495"/>
    <s v="Keith Dawkins"/>
    <s v="Corporate"/>
    <s v="United States"/>
    <s v="New York City"/>
    <s v="New York"/>
    <n v="10024"/>
    <x v="3"/>
    <s v="FUR-FU-10002240"/>
    <x v="0"/>
    <s v="Furnishings"/>
    <s v="Nu-Dell EZ-Mount Plastic Wall Frames"/>
    <n v="11.82"/>
    <n v="2"/>
    <n v="0"/>
    <n v="3.55"/>
    <n v="5"/>
    <x v="6"/>
    <n v="4"/>
    <x v="6"/>
  </r>
  <r>
    <n v="8205"/>
    <s v="CA-2016-114811"/>
    <d v="2016-11-08T00:00:00"/>
    <d v="2016-11-08T00:00:00"/>
    <s v="Same Day"/>
    <s v="KD-16495"/>
    <s v="Keith Dawkins"/>
    <s v="Corporate"/>
    <s v="United States"/>
    <s v="New York City"/>
    <s v="New York"/>
    <n v="10024"/>
    <x v="3"/>
    <s v="TEC-MA-10000045"/>
    <x v="2"/>
    <s v="Machines"/>
    <s v="Zebra ZM400 Thermal Label Printer"/>
    <n v="4643.8"/>
    <n v="5"/>
    <n v="0.3"/>
    <n v="-1346.7"/>
    <n v="5"/>
    <x v="6"/>
    <n v="4"/>
    <x v="6"/>
  </r>
  <r>
    <n v="8206"/>
    <s v="CA-2016-114811"/>
    <d v="2016-11-08T00:00:00"/>
    <d v="2016-11-08T00:00:00"/>
    <s v="Same Day"/>
    <s v="KD-16495"/>
    <s v="Keith Dawkins"/>
    <s v="Corporate"/>
    <s v="United States"/>
    <s v="New York City"/>
    <s v="New York"/>
    <n v="10024"/>
    <x v="3"/>
    <s v="FUR-CH-10003746"/>
    <x v="0"/>
    <s v="Chairs"/>
    <s v="Hon 4070 Series Pagoda Round Back Stacking Chairs"/>
    <n v="577.76400000000001"/>
    <n v="10"/>
    <n v="0"/>
    <n v="161.77000000000001"/>
    <n v="5"/>
    <x v="6"/>
    <n v="4"/>
    <x v="6"/>
  </r>
  <r>
    <n v="8207"/>
    <s v="CA-2016-122266"/>
    <d v="2016-04-26T00:00:00"/>
    <d v="2016-04-30T00:00:00"/>
    <s v="Standard Class"/>
    <s v="SA-20830"/>
    <s v="Sue Ann Reed"/>
    <s v="Consumer"/>
    <s v="United States"/>
    <s v="Daytona Beach"/>
    <s v="Florida"/>
    <n v="32114"/>
    <x v="0"/>
    <s v="FUR-TA-10000577"/>
    <x v="0"/>
    <s v="Tables"/>
    <s v="Bretford CR4500 Series Slim Rectangular Table"/>
    <n v="191.5155"/>
    <n v="9"/>
    <n v="0.1"/>
    <n v="9.58"/>
    <n v="2"/>
    <x v="19"/>
    <n v="2"/>
    <x v="19"/>
  </r>
  <r>
    <n v="8208"/>
    <s v="CA-2016-122266"/>
    <d v="2016-04-26T00:00:00"/>
    <d v="2016-04-30T00:00:00"/>
    <s v="Standard Class"/>
    <s v="SA-20830"/>
    <s v="Sue Ann Reed"/>
    <s v="Consumer"/>
    <s v="United States"/>
    <s v="Daytona Beach"/>
    <s v="Florida"/>
    <n v="32114"/>
    <x v="0"/>
    <s v="OFF-AR-10004757"/>
    <x v="1"/>
    <s v="Art"/>
    <s v="Crayola Colored Pencils"/>
    <n v="2.6240000000000001"/>
    <n v="7"/>
    <n v="0.2"/>
    <n v="0.89"/>
    <n v="2"/>
    <x v="19"/>
    <n v="2"/>
    <x v="19"/>
  </r>
  <r>
    <n v="8209"/>
    <s v="CA-2016-141565"/>
    <d v="2016-09-20T00:00:00"/>
    <d v="2016-09-24T00:00:00"/>
    <s v="Standard Class"/>
    <s v="BG-11035"/>
    <s v="Barry Gonzalez"/>
    <s v="Consumer"/>
    <s v="United States"/>
    <s v="Nashville"/>
    <s v="Tennessee"/>
    <n v="37211"/>
    <x v="0"/>
    <s v="OFF-BI-10000545"/>
    <x v="1"/>
    <s v="Binders"/>
    <s v="GBC Ibimaster 500 Manual ProClick Binding System"/>
    <n v="1369.7639999999999"/>
    <n v="2"/>
    <n v="0"/>
    <n v="273.95"/>
    <n v="2"/>
    <x v="11"/>
    <n v="3"/>
    <x v="11"/>
  </r>
  <r>
    <n v="8210"/>
    <s v="CA-2016-141565"/>
    <d v="2016-09-20T00:00:00"/>
    <d v="2016-09-24T00:00:00"/>
    <s v="Standard Class"/>
    <s v="BG-11035"/>
    <s v="Barry Gonzalez"/>
    <s v="Consumer"/>
    <s v="United States"/>
    <s v="Nashville"/>
    <s v="Tennessee"/>
    <n v="37211"/>
    <x v="0"/>
    <s v="OFF-ST-10001522"/>
    <x v="1"/>
    <s v="Storage"/>
    <s v="Gould Plastics 18-Pocket Panel Bin, 34w x 5-1/4d x 20-1/2h"/>
    <n v="294.36799999999999"/>
    <n v="5"/>
    <n v="0"/>
    <n v="38.270000000000003"/>
    <n v="2"/>
    <x v="11"/>
    <n v="3"/>
    <x v="11"/>
  </r>
  <r>
    <n v="8211"/>
    <s v="CA-2018-128769"/>
    <d v="2018-09-07T00:00:00"/>
    <d v="2018-09-12T00:00:00"/>
    <s v="Standard Class"/>
    <s v="DM-12955"/>
    <s v="Dario Medina"/>
    <s v="Corporate"/>
    <s v="United States"/>
    <s v="Nashville"/>
    <s v="Tennessee"/>
    <n v="37211"/>
    <x v="0"/>
    <s v="OFF-AP-10001271"/>
    <x v="1"/>
    <s v="Appliances"/>
    <s v="Eureka The Boss Cordless Rechargeable Stick Vac"/>
    <n v="81.567999999999998"/>
    <n v="10"/>
    <n v="0"/>
    <n v="22.84"/>
    <n v="1"/>
    <x v="15"/>
    <n v="3"/>
    <x v="15"/>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n v="44.46"/>
    <n v="6"/>
    <n v="0.1"/>
    <n v="7.11"/>
    <n v="2"/>
    <x v="0"/>
    <n v="4"/>
    <x v="0"/>
  </r>
  <r>
    <n v="8213"/>
    <s v="CA-2017-116337"/>
    <d v="2017-11-07T00:00:00"/>
    <d v="2017-11-12T00:00:00"/>
    <s v="Standard Class"/>
    <s v="MC-17845"/>
    <s v="Michael Chen"/>
    <s v="Consumer"/>
    <s v="United States"/>
    <s v="Dallas"/>
    <s v="Texas"/>
    <n v="75220"/>
    <x v="2"/>
    <s v="OFF-ST-10001272"/>
    <x v="1"/>
    <s v="Storage"/>
    <s v="Mini 13-1/2 Capacity Data Binder Rack, Pearl"/>
    <n v="314.08800000000002"/>
    <n v="9"/>
    <n v="0.2"/>
    <n v="72.239999999999995"/>
    <n v="2"/>
    <x v="0"/>
    <n v="4"/>
    <x v="0"/>
  </r>
  <r>
    <n v="8214"/>
    <s v="CA-2016-120845"/>
    <d v="2016-09-25T00:00:00"/>
    <d v="2016-10-02T00:00:00"/>
    <s v="Standard Class"/>
    <s v="ML-17395"/>
    <s v="Marina Lichtenstein"/>
    <s v="Corporate"/>
    <s v="United States"/>
    <s v="Murfreesboro"/>
    <s v="Tennessee"/>
    <n v="37130"/>
    <x v="0"/>
    <s v="OFF-BI-10001116"/>
    <x v="1"/>
    <s v="Binders"/>
    <s v="Wilson Jones 1&quot; Hanging DublLock Ring Binders"/>
    <n v="6.3360000000000003"/>
    <n v="10"/>
    <n v="0"/>
    <n v="0.38"/>
    <n v="4"/>
    <x v="11"/>
    <n v="3"/>
    <x v="11"/>
  </r>
  <r>
    <n v="8215"/>
    <s v="CA-2016-120845"/>
    <d v="2016-09-25T00:00:00"/>
    <d v="2016-10-02T00:00:00"/>
    <s v="Standard Class"/>
    <s v="ML-17395"/>
    <s v="Marina Lichtenstein"/>
    <s v="Corporate"/>
    <s v="United States"/>
    <s v="Murfreesboro"/>
    <s v="Tennessee"/>
    <n v="37130"/>
    <x v="0"/>
    <s v="OFF-PA-10004665"/>
    <x v="1"/>
    <s v="Paper"/>
    <s v="Advantus Motivational Note Cards"/>
    <n v="10.48"/>
    <n v="6"/>
    <n v="0.1"/>
    <n v="0.94"/>
    <n v="4"/>
    <x v="11"/>
    <n v="3"/>
    <x v="11"/>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n v="2.4689999999999999"/>
    <n v="4"/>
    <n v="0.1"/>
    <n v="0.4"/>
    <n v="4"/>
    <x v="11"/>
    <n v="3"/>
    <x v="11"/>
  </r>
  <r>
    <n v="8217"/>
    <s v="CA-2016-120845"/>
    <d v="2016-09-25T00:00:00"/>
    <d v="2016-10-02T00:00:00"/>
    <s v="Standard Class"/>
    <s v="ML-17395"/>
    <s v="Marina Lichtenstein"/>
    <s v="Corporate"/>
    <s v="United States"/>
    <s v="Murfreesboro"/>
    <s v="Tennessee"/>
    <n v="37130"/>
    <x v="0"/>
    <s v="OFF-BI-10001982"/>
    <x v="1"/>
    <s v="Binders"/>
    <s v="Wilson Jones Custom Binder Spines &amp; Labels"/>
    <n v="3.2639999999999998"/>
    <n v="5"/>
    <n v="0.3"/>
    <n v="-0.52"/>
    <n v="4"/>
    <x v="11"/>
    <n v="3"/>
    <x v="11"/>
  </r>
  <r>
    <n v="8218"/>
    <s v="CA-2015-120775"/>
    <d v="2015-10-03T00:00:00"/>
    <d v="2015-10-07T00:00:00"/>
    <s v="Standard Class"/>
    <s v="RD-19930"/>
    <s v="Russell D'Ascenzo"/>
    <s v="Consumer"/>
    <s v="United States"/>
    <s v="Dallas"/>
    <s v="Texas"/>
    <n v="75217"/>
    <x v="2"/>
    <s v="OFF-FA-10002676"/>
    <x v="1"/>
    <s v="Fasteners"/>
    <s v="Colored Push Pins"/>
    <n v="4.3440000000000003"/>
    <n v="6"/>
    <n v="0"/>
    <n v="0.61"/>
    <n v="5"/>
    <x v="18"/>
    <n v="4"/>
    <x v="18"/>
  </r>
  <r>
    <n v="8219"/>
    <s v="CA-2015-120775"/>
    <d v="2015-10-03T00:00:00"/>
    <d v="2015-10-07T00:00:00"/>
    <s v="Standard Class"/>
    <s v="RD-19930"/>
    <s v="Russell D'Ascenzo"/>
    <s v="Consumer"/>
    <s v="United States"/>
    <s v="Dallas"/>
    <s v="Texas"/>
    <n v="75217"/>
    <x v="2"/>
    <s v="FUR-FU-10000758"/>
    <x v="0"/>
    <s v="Furnishings"/>
    <s v="DAX Natural Wood-Tone Poster Frame"/>
    <n v="31.776"/>
    <n v="3"/>
    <n v="0"/>
    <n v="7.63"/>
    <n v="5"/>
    <x v="18"/>
    <n v="4"/>
    <x v="18"/>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n v="4.9279999999999999"/>
    <n v="5"/>
    <n v="0.1"/>
    <n v="0.44"/>
    <n v="5"/>
    <x v="18"/>
    <n v="4"/>
    <x v="18"/>
  </r>
  <r>
    <n v="8221"/>
    <s v="CA-2015-120775"/>
    <d v="2015-10-03T00:00:00"/>
    <d v="2015-10-07T00:00:00"/>
    <s v="Standard Class"/>
    <s v="RD-19930"/>
    <s v="Russell D'Ascenzo"/>
    <s v="Consumer"/>
    <s v="United States"/>
    <s v="Dallas"/>
    <s v="Texas"/>
    <n v="75217"/>
    <x v="2"/>
    <s v="OFF-BI-10002609"/>
    <x v="1"/>
    <s v="Binders"/>
    <s v="Avery Hidden Tab Dividers for Binding Systems"/>
    <n v="1.788"/>
    <n v="1"/>
    <n v="0.3"/>
    <n v="-0.55000000000000004"/>
    <n v="5"/>
    <x v="18"/>
    <n v="4"/>
    <x v="18"/>
  </r>
  <r>
    <n v="8222"/>
    <s v="CA-2015-120775"/>
    <d v="2015-10-03T00:00:00"/>
    <d v="2015-10-07T00:00:00"/>
    <s v="Standard Class"/>
    <s v="RD-19930"/>
    <s v="Russell D'Ascenzo"/>
    <s v="Consumer"/>
    <s v="United States"/>
    <s v="Dallas"/>
    <s v="Texas"/>
    <n v="75217"/>
    <x v="2"/>
    <s v="OFF-FA-10000254"/>
    <x v="1"/>
    <s v="Fasteners"/>
    <s v="Sterling Rubber Bands by Alliance"/>
    <n v="15.071999999999999"/>
    <n v="3"/>
    <n v="0.2"/>
    <n v="3.17"/>
    <n v="5"/>
    <x v="18"/>
    <n v="4"/>
    <x v="18"/>
  </r>
  <r>
    <n v="8223"/>
    <s v="CA-2015-152905"/>
    <d v="2015-02-18T00:00:00"/>
    <d v="2015-02-24T00:00:00"/>
    <s v="Standard Class"/>
    <s v="AB-10015"/>
    <s v="Aaron Bergman"/>
    <s v="Consumer"/>
    <s v="United States"/>
    <s v="Arlington"/>
    <s v="Texas"/>
    <n v="76017"/>
    <x v="2"/>
    <s v="OFF-ST-10000321"/>
    <x v="1"/>
    <s v="Storage"/>
    <s v="Akro Stacking Bins"/>
    <n v="12.624000000000001"/>
    <n v="6"/>
    <n v="0"/>
    <n v="4.29"/>
    <n v="1"/>
    <x v="45"/>
    <n v="1"/>
    <x v="45"/>
  </r>
  <r>
    <n v="8224"/>
    <s v="CA-2017-104633"/>
    <d v="2017-06-12T00:00:00"/>
    <d v="2017-06-16T00:00:00"/>
    <s v="Standard Class"/>
    <s v="EA-14035"/>
    <s v="Erin Ashbrook"/>
    <s v="Corporate"/>
    <s v="United States"/>
    <s v="Pasadena"/>
    <s v="California"/>
    <n v="91104"/>
    <x v="1"/>
    <s v="OFF-PA-10000241"/>
    <x v="1"/>
    <s v="Paper"/>
    <s v="IBM Multi-Purpose Copy Paper, 8 1/2 x 11&quot;, Case"/>
    <n v="185.88"/>
    <n v="3"/>
    <n v="0"/>
    <n v="26.02"/>
    <n v="2"/>
    <x v="1"/>
    <n v="2"/>
    <x v="1"/>
  </r>
  <r>
    <n v="8225"/>
    <s v="CA-2017-104633"/>
    <d v="2017-06-12T00:00:00"/>
    <d v="2017-06-16T00:00:00"/>
    <s v="Standard Class"/>
    <s v="EA-14035"/>
    <s v="Erin Ashbrook"/>
    <s v="Corporate"/>
    <s v="United States"/>
    <s v="Pasadena"/>
    <s v="California"/>
    <n v="91104"/>
    <x v="1"/>
    <s v="OFF-PA-10004782"/>
    <x v="1"/>
    <s v="Paper"/>
    <s v="Xerox 228"/>
    <n v="12.96"/>
    <n v="3"/>
    <n v="0"/>
    <n v="3.24"/>
    <n v="2"/>
    <x v="1"/>
    <n v="2"/>
    <x v="1"/>
  </r>
  <r>
    <n v="8226"/>
    <s v="CA-2018-104136"/>
    <d v="2018-11-01T00:00:00"/>
    <d v="2018-11-04T00:00:00"/>
    <s v="Second Class"/>
    <s v="SF-20065"/>
    <s v="Sandra Flanagan"/>
    <s v="Consumer"/>
    <s v="United States"/>
    <s v="Everett"/>
    <s v="Massachusetts"/>
    <n v="2149"/>
    <x v="3"/>
    <s v="OFF-PA-10004243"/>
    <x v="1"/>
    <s v="Paper"/>
    <s v="Xerox 1939"/>
    <n v="189.7"/>
    <n v="2"/>
    <n v="0"/>
    <n v="62.6"/>
    <n v="2"/>
    <x v="23"/>
    <n v="4"/>
    <x v="23"/>
  </r>
  <r>
    <n v="8227"/>
    <s v="CA-2018-104136"/>
    <d v="2018-11-01T00:00:00"/>
    <d v="2018-11-04T00:00:00"/>
    <s v="Second Class"/>
    <s v="SF-20065"/>
    <s v="Sandra Flanagan"/>
    <s v="Consumer"/>
    <s v="United States"/>
    <s v="Everett"/>
    <s v="Massachusetts"/>
    <n v="2149"/>
    <x v="3"/>
    <s v="OFF-PA-10001033"/>
    <x v="1"/>
    <s v="Paper"/>
    <s v="Xerox 1893"/>
    <n v="40.99"/>
    <n v="8"/>
    <n v="0"/>
    <n v="7.79"/>
    <n v="2"/>
    <x v="23"/>
    <n v="4"/>
    <x v="23"/>
  </r>
  <r>
    <n v="8228"/>
    <s v="CA-2017-123050"/>
    <d v="2017-04-04T00:00:00"/>
    <d v="2017-04-08T00:00:00"/>
    <s v="Second Class"/>
    <s v="BC-11125"/>
    <s v="Becky Castell"/>
    <s v="Home Office"/>
    <s v="United States"/>
    <s v="Troy"/>
    <s v="New York"/>
    <n v="12180"/>
    <x v="3"/>
    <s v="FUR-FU-10000723"/>
    <x v="0"/>
    <s v="Furnishings"/>
    <s v="Deflect-o EconoMat Studded, No Bevel Mat for Low Pile Carpeting"/>
    <n v="82.64"/>
    <n v="7"/>
    <n v="0.1"/>
    <n v="18.18"/>
    <n v="3"/>
    <x v="25"/>
    <n v="2"/>
    <x v="25"/>
  </r>
  <r>
    <n v="8229"/>
    <s v="CA-2017-123050"/>
    <d v="2017-04-04T00:00:00"/>
    <d v="2017-04-08T00:00:00"/>
    <s v="Second Class"/>
    <s v="BC-11125"/>
    <s v="Becky Castell"/>
    <s v="Home Office"/>
    <s v="United States"/>
    <s v="Troy"/>
    <s v="New York"/>
    <n v="12180"/>
    <x v="3"/>
    <s v="OFF-ST-10003455"/>
    <x v="1"/>
    <s v="Storage"/>
    <s v="Tenex File Box, Personal Filing Tote with Lid, Black"/>
    <n v="31.02"/>
    <n v="10"/>
    <n v="0.3"/>
    <n v="-6.51"/>
    <n v="3"/>
    <x v="25"/>
    <n v="2"/>
    <x v="25"/>
  </r>
  <r>
    <n v="8230"/>
    <s v="CA-2017-123050"/>
    <d v="2017-04-04T00:00:00"/>
    <d v="2017-04-08T00:00:00"/>
    <s v="Second Class"/>
    <s v="BC-11125"/>
    <s v="Becky Castell"/>
    <s v="Home Office"/>
    <s v="United States"/>
    <s v="Troy"/>
    <s v="New York"/>
    <n v="12180"/>
    <x v="3"/>
    <s v="TEC-AC-10001109"/>
    <x v="2"/>
    <s v="Accessories"/>
    <s v="Logitech Trackman Marble Mouse"/>
    <n v="89.97"/>
    <n v="2"/>
    <n v="0.3"/>
    <n v="-9.9"/>
    <n v="3"/>
    <x v="25"/>
    <n v="2"/>
    <x v="25"/>
  </r>
  <r>
    <n v="8231"/>
    <s v="CA-2017-162355"/>
    <d v="2017-06-30T00:00:00"/>
    <d v="2017-07-02T00:00:00"/>
    <s v="Second Class"/>
    <s v="PF-19165"/>
    <s v="Philip Fox"/>
    <s v="Consumer"/>
    <s v="United States"/>
    <s v="Sandy Springs"/>
    <s v="Georgia"/>
    <n v="30328"/>
    <x v="0"/>
    <s v="OFF-AR-10004344"/>
    <x v="1"/>
    <s v="Art"/>
    <s v="Bulldog Vacuum Base Pencil Sharpener"/>
    <n v="35.97"/>
    <n v="5"/>
    <n v="0.2"/>
    <n v="6.11"/>
    <n v="2"/>
    <x v="1"/>
    <n v="2"/>
    <x v="1"/>
  </r>
  <r>
    <n v="8232"/>
    <s v="CA-2017-162355"/>
    <d v="2017-06-30T00:00:00"/>
    <d v="2017-07-02T00:00:00"/>
    <s v="Second Class"/>
    <s v="PF-19165"/>
    <s v="Philip Fox"/>
    <s v="Consumer"/>
    <s v="United States"/>
    <s v="Sandy Springs"/>
    <s v="Georgia"/>
    <n v="30328"/>
    <x v="0"/>
    <s v="FUR-BO-10004695"/>
    <x v="0"/>
    <s v="Bookcases"/>
    <s v="O'Sullivan 2-Door Barrister Bookcase in Odessa Pine"/>
    <n v="1266.8599999999999"/>
    <n v="4"/>
    <n v="0.2"/>
    <n v="63.34"/>
    <n v="2"/>
    <x v="1"/>
    <n v="2"/>
    <x v="1"/>
  </r>
  <r>
    <n v="8233"/>
    <s v="CA-2015-158225"/>
    <d v="2015-09-22T00:00:00"/>
    <d v="2015-09-28T00:00:00"/>
    <s v="Standard Class"/>
    <s v="SE-20110"/>
    <s v="Sanjit Engle"/>
    <s v="Consumer"/>
    <s v="United States"/>
    <s v="San Jose"/>
    <s v="California"/>
    <n v="95123"/>
    <x v="1"/>
    <s v="OFF-ST-10000675"/>
    <x v="1"/>
    <s v="Storage"/>
    <s v="File Shuttle II and Handi-File, Black"/>
    <n v="169.45"/>
    <n v="9"/>
    <n v="0"/>
    <n v="20.329999999999998"/>
    <n v="2"/>
    <x v="30"/>
    <n v="3"/>
    <x v="30"/>
  </r>
  <r>
    <n v="8234"/>
    <s v="CA-2015-158225"/>
    <d v="2015-09-22T00:00:00"/>
    <d v="2015-09-28T00:00:00"/>
    <s v="Standard Class"/>
    <s v="SE-20110"/>
    <s v="Sanjit Engle"/>
    <s v="Consumer"/>
    <s v="United States"/>
    <s v="San Jose"/>
    <s v="California"/>
    <n v="95123"/>
    <x v="1"/>
    <s v="OFF-ST-10002301"/>
    <x v="1"/>
    <s v="Storage"/>
    <s v="Tennsco Commercial Shelving"/>
    <n v="40.68"/>
    <n v="6"/>
    <n v="0.2"/>
    <n v="10.98"/>
    <n v="2"/>
    <x v="30"/>
    <n v="3"/>
    <x v="30"/>
  </r>
  <r>
    <n v="8235"/>
    <s v="CA-2018-102204"/>
    <d v="2018-05-01T00:00:00"/>
    <d v="2018-05-06T00:00:00"/>
    <s v="Standard Class"/>
    <s v="CJ-12010"/>
    <s v="Caroline Jumper"/>
    <s v="Consumer"/>
    <s v="United States"/>
    <s v="Jacksonville"/>
    <s v="Florida"/>
    <n v="32216"/>
    <x v="0"/>
    <s v="OFF-SU-10001212"/>
    <x v="1"/>
    <s v="Supplies"/>
    <s v="Kleencut Forged Office Shears by Acme United Corporation"/>
    <n v="3.3279999999999998"/>
    <n v="7"/>
    <n v="0"/>
    <n v="1.1299999999999999"/>
    <n v="3"/>
    <x v="24"/>
    <n v="2"/>
    <x v="24"/>
  </r>
  <r>
    <n v="8236"/>
    <s v="CA-2018-102204"/>
    <d v="2018-05-01T00:00:00"/>
    <d v="2018-05-06T00:00:00"/>
    <s v="Standard Class"/>
    <s v="CJ-12010"/>
    <s v="Caroline Jumper"/>
    <s v="Consumer"/>
    <s v="United States"/>
    <s v="Jacksonville"/>
    <s v="Florida"/>
    <n v="32216"/>
    <x v="0"/>
    <s v="FUR-TA-10001889"/>
    <x v="0"/>
    <s v="Tables"/>
    <s v="Bush Advantage Collection Racetrack Conference Table"/>
    <n v="933.26199999999994"/>
    <n v="2"/>
    <n v="0.3"/>
    <n v="-121.32"/>
    <n v="3"/>
    <x v="24"/>
    <n v="2"/>
    <x v="24"/>
  </r>
  <r>
    <n v="8237"/>
    <s v="CA-2018-102204"/>
    <d v="2018-05-01T00:00:00"/>
    <d v="2018-05-06T00:00:00"/>
    <s v="Standard Class"/>
    <s v="CJ-12010"/>
    <s v="Caroline Jumper"/>
    <s v="Consumer"/>
    <s v="United States"/>
    <s v="Jacksonville"/>
    <s v="Florida"/>
    <n v="32216"/>
    <x v="0"/>
    <s v="FUR-CH-10002024"/>
    <x v="0"/>
    <s v="Chairs"/>
    <s v="HON 5400 Series Task Chairs for Big and Tall"/>
    <n v="2803.92"/>
    <n v="3"/>
    <n v="0.2"/>
    <n v="392.55"/>
    <n v="3"/>
    <x v="24"/>
    <n v="2"/>
    <x v="24"/>
  </r>
  <r>
    <n v="8238"/>
    <s v="CA-2018-103065"/>
    <d v="2018-10-20T00:00:00"/>
    <d v="2018-10-20T00:00:00"/>
    <s v="Same Day"/>
    <s v="PT-19090"/>
    <s v="Pete Takahito"/>
    <s v="Consumer"/>
    <s v="United States"/>
    <s v="Jacksonville"/>
    <s v="Florida"/>
    <n v="32216"/>
    <x v="0"/>
    <s v="OFF-ST-10000617"/>
    <x v="1"/>
    <s v="Storage"/>
    <s v="Woodgrain Magazine Files by Perma"/>
    <n v="4.7679999999999998"/>
    <n v="2"/>
    <n v="0"/>
    <n v="0.33"/>
    <n v="4"/>
    <x v="13"/>
    <n v="4"/>
    <x v="13"/>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n v="6.6719999999999997"/>
    <n v="2"/>
    <n v="0.3"/>
    <n v="-1.8"/>
    <n v="4"/>
    <x v="13"/>
    <n v="4"/>
    <x v="13"/>
  </r>
  <r>
    <n v="8240"/>
    <s v="CA-2018-103065"/>
    <d v="2018-10-20T00:00:00"/>
    <d v="2018-10-20T00:00:00"/>
    <s v="Same Day"/>
    <s v="PT-19090"/>
    <s v="Pete Takahito"/>
    <s v="Consumer"/>
    <s v="United States"/>
    <s v="Jacksonville"/>
    <s v="Florida"/>
    <n v="32216"/>
    <x v="0"/>
    <s v="OFF-AR-10003251"/>
    <x v="1"/>
    <s v="Art"/>
    <s v="Prang Drawing Pencil Set"/>
    <n v="4.4480000000000004"/>
    <n v="5"/>
    <n v="0.2"/>
    <n v="0.57999999999999996"/>
    <n v="4"/>
    <x v="13"/>
    <n v="4"/>
    <x v="13"/>
  </r>
  <r>
    <n v="8241"/>
    <s v="CA-2018-103065"/>
    <d v="2018-10-20T00:00:00"/>
    <d v="2018-10-20T00:00:00"/>
    <s v="Same Day"/>
    <s v="PT-19090"/>
    <s v="Pete Takahito"/>
    <s v="Consumer"/>
    <s v="United States"/>
    <s v="Jacksonville"/>
    <s v="Florida"/>
    <n v="32216"/>
    <x v="0"/>
    <s v="FUR-FU-10000175"/>
    <x v="0"/>
    <s v="Furnishings"/>
    <s v="DAX Wood Document Frame."/>
    <n v="43.936"/>
    <n v="3"/>
    <n v="0"/>
    <n v="14.5"/>
    <n v="4"/>
    <x v="13"/>
    <n v="4"/>
    <x v="13"/>
  </r>
  <r>
    <n v="8242"/>
    <s v="CA-2015-109855"/>
    <d v="2015-09-01T00:00:00"/>
    <d v="2015-09-05T00:00:00"/>
    <s v="Standard Class"/>
    <s v="LH-16900"/>
    <s v="Lena Hernandez"/>
    <s v="Consumer"/>
    <s v="United States"/>
    <s v="New York City"/>
    <s v="New York"/>
    <n v="10009"/>
    <x v="3"/>
    <s v="OFF-BI-10004716"/>
    <x v="1"/>
    <s v="Binders"/>
    <s v="Wilson Jones Hanging Recycled Pressboard Data Binders"/>
    <n v="23.744"/>
    <n v="9"/>
    <n v="0"/>
    <n v="5.94"/>
    <n v="2"/>
    <x v="30"/>
    <n v="3"/>
    <x v="30"/>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n v="357"/>
    <n v="4"/>
    <n v="0.1"/>
    <n v="124.95"/>
    <n v="2"/>
    <x v="30"/>
    <n v="3"/>
    <x v="30"/>
  </r>
  <r>
    <n v="8244"/>
    <s v="CA-2015-109897"/>
    <d v="2015-08-12T00:00:00"/>
    <d v="2015-08-16T00:00:00"/>
    <s v="Standard Class"/>
    <s v="BW-11200"/>
    <s v="Ben Wallace"/>
    <s v="Consumer"/>
    <s v="United States"/>
    <s v="San Francisco"/>
    <s v="California"/>
    <n v="94122"/>
    <x v="1"/>
    <s v="TEC-PH-10003691"/>
    <x v="2"/>
    <s v="Phones"/>
    <s v="BlackBerry Q10"/>
    <n v="806.33600000000001"/>
    <n v="6"/>
    <n v="0"/>
    <n v="161.27000000000001"/>
    <n v="2"/>
    <x v="9"/>
    <n v="3"/>
    <x v="9"/>
  </r>
  <r>
    <n v="8245"/>
    <s v="CA-2015-109897"/>
    <d v="2015-08-12T00:00:00"/>
    <d v="2015-08-16T00:00:00"/>
    <s v="Standard Class"/>
    <s v="BW-11200"/>
    <s v="Ben Wallace"/>
    <s v="Consumer"/>
    <s v="United States"/>
    <s v="San Francisco"/>
    <s v="California"/>
    <n v="94122"/>
    <x v="1"/>
    <s v="FUR-FU-10002878"/>
    <x v="0"/>
    <s v="Furnishings"/>
    <s v="Seth Thomas 14&quot; Day/Date Wall Clock"/>
    <n v="85.44"/>
    <n v="1"/>
    <n v="0"/>
    <n v="25.63"/>
    <n v="2"/>
    <x v="9"/>
    <n v="3"/>
    <x v="9"/>
  </r>
  <r>
    <n v="8246"/>
    <s v="US-2015-143581"/>
    <d v="2015-08-19T00:00:00"/>
    <d v="2015-08-23T00:00:00"/>
    <s v="Standard Class"/>
    <s v="BS-11365"/>
    <s v="Bill Shonely"/>
    <s v="Corporate"/>
    <s v="United States"/>
    <s v="Columbus"/>
    <s v="Georgia"/>
    <n v="31907"/>
    <x v="0"/>
    <s v="OFF-ST-10000991"/>
    <x v="1"/>
    <s v="Storage"/>
    <s v="Space Solutions HD Industrial Steel Shelving."/>
    <n v="344.91"/>
    <n v="2"/>
    <n v="0"/>
    <n v="72.430000000000007"/>
    <n v="1"/>
    <x v="9"/>
    <n v="3"/>
    <x v="9"/>
  </r>
  <r>
    <n v="8247"/>
    <s v="CA-2016-129217"/>
    <d v="2016-05-10T00:00:00"/>
    <d v="2016-05-10T00:00:00"/>
    <s v="Same Day"/>
    <s v="DP-13390"/>
    <s v="Dennis Pardue"/>
    <s v="Home Office"/>
    <s v="United States"/>
    <s v="Aurora"/>
    <s v="Illinois"/>
    <n v="60505"/>
    <x v="2"/>
    <s v="OFF-AP-10002439"/>
    <x v="1"/>
    <s v="Appliances"/>
    <s v="Tripp Lite Isotel 8 Ultra 8 Outlet Metal Surge"/>
    <n v="70.97"/>
    <n v="8"/>
    <n v="0"/>
    <n v="18.45"/>
    <n v="2"/>
    <x v="33"/>
    <n v="2"/>
    <x v="33"/>
  </r>
  <r>
    <n v="8248"/>
    <s v="CA-2016-129217"/>
    <d v="2016-05-10T00:00:00"/>
    <d v="2016-05-10T00:00:00"/>
    <s v="Same Day"/>
    <s v="DP-13390"/>
    <s v="Dennis Pardue"/>
    <s v="Home Office"/>
    <s v="United States"/>
    <s v="Aurora"/>
    <s v="Illinois"/>
    <n v="60505"/>
    <x v="2"/>
    <s v="OFF-AR-10004602"/>
    <x v="1"/>
    <s v="Art"/>
    <s v="Boston KS Multi-Size Manual Pencil Sharpener"/>
    <n v="36.783999999999999"/>
    <n v="4"/>
    <n v="0"/>
    <n v="11.4"/>
    <n v="2"/>
    <x v="33"/>
    <n v="2"/>
    <x v="33"/>
  </r>
  <r>
    <n v="8249"/>
    <s v="CA-2017-133816"/>
    <d v="2017-05-10T00:00:00"/>
    <d v="2017-05-13T00:00:00"/>
    <s v="Second Class"/>
    <s v="CS-12400"/>
    <s v="Christopher Schild"/>
    <s v="Home Office"/>
    <s v="United States"/>
    <s v="Philadelphia"/>
    <s v="Pennsylvania"/>
    <n v="19134"/>
    <x v="3"/>
    <s v="TEC-PH-10001795"/>
    <x v="2"/>
    <s v="Phones"/>
    <s v="ClearOne CHATAttach 160 -Â speaker phone"/>
    <n v="743.98800000000006"/>
    <n v="6"/>
    <n v="0"/>
    <n v="252.96"/>
    <n v="1"/>
    <x v="35"/>
    <n v="2"/>
    <x v="35"/>
  </r>
  <r>
    <n v="8250"/>
    <s v="CA-2016-140221"/>
    <d v="2016-03-05T00:00:00"/>
    <d v="2016-03-09T00:00:00"/>
    <s v="Second Class"/>
    <s v="MS-17365"/>
    <s v="Maribeth Schnelling"/>
    <s v="Consumer"/>
    <s v="United States"/>
    <s v="Chicago"/>
    <s v="Illinois"/>
    <n v="60653"/>
    <x v="2"/>
    <s v="OFF-BI-10002854"/>
    <x v="1"/>
    <s v="Binders"/>
    <s v="Performers Binder/Pad Holder, Black"/>
    <n v="11.212"/>
    <n v="1"/>
    <n v="0.2"/>
    <n v="0.56000000000000005"/>
    <n v="4"/>
    <x v="29"/>
    <n v="1"/>
    <x v="29"/>
  </r>
  <r>
    <n v="8251"/>
    <s v="CA-2016-140221"/>
    <d v="2016-03-05T00:00:00"/>
    <d v="2016-03-09T00:00:00"/>
    <s v="Second Class"/>
    <s v="MS-17365"/>
    <s v="Maribeth Schnelling"/>
    <s v="Consumer"/>
    <s v="United States"/>
    <s v="Chicago"/>
    <s v="Illinois"/>
    <n v="60653"/>
    <x v="2"/>
    <s v="FUR-FU-10000023"/>
    <x v="0"/>
    <s v="Furnishings"/>
    <s v="Eldon Wave Desk Accessories"/>
    <n v="4.7119999999999997"/>
    <n v="8"/>
    <n v="0"/>
    <n v="0.66"/>
    <n v="4"/>
    <x v="29"/>
    <n v="1"/>
    <x v="29"/>
  </r>
  <r>
    <n v="8252"/>
    <s v="CA-2016-140221"/>
    <d v="2016-03-05T00:00:00"/>
    <d v="2016-03-09T00:00:00"/>
    <s v="Second Class"/>
    <s v="MS-17365"/>
    <s v="Maribeth Schnelling"/>
    <s v="Consumer"/>
    <s v="United States"/>
    <s v="Chicago"/>
    <s v="Illinois"/>
    <n v="60653"/>
    <x v="2"/>
    <s v="OFF-AP-10000828"/>
    <x v="1"/>
    <s v="Appliances"/>
    <s v="Avanti 4.4 Cu. Ft. Refrigerator"/>
    <n v="180.98"/>
    <n v="5"/>
    <n v="0"/>
    <n v="18.100000000000001"/>
    <n v="4"/>
    <x v="29"/>
    <n v="1"/>
    <x v="29"/>
  </r>
  <r>
    <n v="8253"/>
    <s v="CA-2016-140221"/>
    <d v="2016-03-05T00:00:00"/>
    <d v="2016-03-09T00:00:00"/>
    <s v="Second Class"/>
    <s v="MS-17365"/>
    <s v="Maribeth Schnelling"/>
    <s v="Consumer"/>
    <s v="United States"/>
    <s v="Chicago"/>
    <s v="Illinois"/>
    <n v="60653"/>
    <x v="2"/>
    <s v="OFF-ST-10000777"/>
    <x v="1"/>
    <s v="Storage"/>
    <s v="Companion Letter/Legal File, Black"/>
    <n v="60.415999999999997"/>
    <n v="7"/>
    <n v="0.3"/>
    <n v="-6.04"/>
    <n v="4"/>
    <x v="29"/>
    <n v="1"/>
    <x v="29"/>
  </r>
  <r>
    <n v="8254"/>
    <s v="CA-2018-152310"/>
    <d v="2018-08-12T00:00:00"/>
    <d v="2018-08-19T00:00:00"/>
    <s v="Standard Class"/>
    <s v="DK-12895"/>
    <s v="Dana Kaydos"/>
    <s v="Consumer"/>
    <s v="United States"/>
    <s v="Seattle"/>
    <s v="Washington"/>
    <n v="98103"/>
    <x v="1"/>
    <s v="TEC-CO-10000971"/>
    <x v="2"/>
    <s v="Copiers"/>
    <s v="Hewlett Packard 310 Color Digital Copier"/>
    <n v="299.99"/>
    <n v="8"/>
    <n v="0.3"/>
    <n v="-27"/>
    <n v="6"/>
    <x v="43"/>
    <n v="3"/>
    <x v="43"/>
  </r>
  <r>
    <n v="8255"/>
    <s v="CA-2018-152310"/>
    <d v="2018-08-12T00:00:00"/>
    <d v="2018-08-19T00:00:00"/>
    <s v="Standard Class"/>
    <s v="DK-12895"/>
    <s v="Dana Kaydos"/>
    <s v="Consumer"/>
    <s v="United States"/>
    <s v="Seattle"/>
    <s v="Washington"/>
    <n v="98103"/>
    <x v="1"/>
    <s v="OFF-PA-10003134"/>
    <x v="1"/>
    <s v="Paper"/>
    <s v="Xerox 1937"/>
    <n v="192.16"/>
    <n v="8"/>
    <n v="0.1"/>
    <n v="51.88"/>
    <n v="6"/>
    <x v="43"/>
    <n v="3"/>
    <x v="43"/>
  </r>
  <r>
    <n v="8256"/>
    <s v="CA-2018-152310"/>
    <d v="2018-08-12T00:00:00"/>
    <d v="2018-08-19T00:00:00"/>
    <s v="Standard Class"/>
    <s v="DK-12895"/>
    <s v="Dana Kaydos"/>
    <s v="Consumer"/>
    <s v="United States"/>
    <s v="Seattle"/>
    <s v="Washington"/>
    <n v="98103"/>
    <x v="1"/>
    <s v="TEC-PH-10002538"/>
    <x v="2"/>
    <s v="Phones"/>
    <s v="Grandstream GXP1160 VoIP phone"/>
    <n v="242.624"/>
    <n v="7"/>
    <n v="0"/>
    <n v="29.11"/>
    <n v="6"/>
    <x v="43"/>
    <n v="3"/>
    <x v="43"/>
  </r>
  <r>
    <n v="8257"/>
    <s v="CA-2018-152310"/>
    <d v="2018-08-12T00:00:00"/>
    <d v="2018-08-19T00:00:00"/>
    <s v="Standard Class"/>
    <s v="DK-12895"/>
    <s v="Dana Kaydos"/>
    <s v="Consumer"/>
    <s v="United States"/>
    <s v="Seattle"/>
    <s v="Washington"/>
    <n v="98103"/>
    <x v="1"/>
    <s v="OFF-ST-10001228"/>
    <x v="1"/>
    <s v="Storage"/>
    <s v="Personal File Boxes with Fold-Down Carry Handle"/>
    <n v="46.74"/>
    <n v="9"/>
    <n v="0.2"/>
    <n v="14.02"/>
    <n v="6"/>
    <x v="43"/>
    <n v="3"/>
    <x v="43"/>
  </r>
  <r>
    <n v="8258"/>
    <s v="CA-2018-152310"/>
    <d v="2018-08-12T00:00:00"/>
    <d v="2018-08-19T00:00:00"/>
    <s v="Standard Class"/>
    <s v="DK-12895"/>
    <s v="Dana Kaydos"/>
    <s v="Consumer"/>
    <s v="United States"/>
    <s v="Seattle"/>
    <s v="Washington"/>
    <n v="98103"/>
    <x v="1"/>
    <s v="TEC-AC-10000397"/>
    <x v="2"/>
    <s v="Accessories"/>
    <s v="Perixx PERIBOARD-512B, Ergonomic Split Keyboard"/>
    <n v="174.95"/>
    <n v="6"/>
    <n v="0.1"/>
    <n v="27.99"/>
    <n v="6"/>
    <x v="43"/>
    <n v="3"/>
    <x v="43"/>
  </r>
  <r>
    <n v="8259"/>
    <s v="CA-2018-152310"/>
    <d v="2018-08-12T00:00:00"/>
    <d v="2018-08-19T00:00:00"/>
    <s v="Standard Class"/>
    <s v="DK-12895"/>
    <s v="Dana Kaydos"/>
    <s v="Consumer"/>
    <s v="United States"/>
    <s v="Seattle"/>
    <s v="Washington"/>
    <n v="98103"/>
    <x v="1"/>
    <s v="OFF-BI-10004308"/>
    <x v="1"/>
    <s v="Binders"/>
    <s v="Avery Legal 4-Ring Binder"/>
    <n v="100.70399999999999"/>
    <n v="7"/>
    <n v="0.3"/>
    <n v="-13.09"/>
    <n v="6"/>
    <x v="43"/>
    <n v="3"/>
    <x v="43"/>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n v="368.91"/>
    <n v="10"/>
    <n v="0.3"/>
    <n v="-103.29"/>
    <n v="3"/>
    <x v="1"/>
    <n v="2"/>
    <x v="1"/>
  </r>
  <r>
    <n v="8261"/>
    <s v="CA-2017-118101"/>
    <d v="2017-06-26T00:00:00"/>
    <d v="2017-06-26T00:00:00"/>
    <s v="Same Day"/>
    <s v="SN-20560"/>
    <s v="Skye Norling"/>
    <s v="Home Office"/>
    <s v="United States"/>
    <s v="Roseville"/>
    <s v="Michigan"/>
    <n v="48066"/>
    <x v="2"/>
    <s v="OFF-BI-10000773"/>
    <x v="1"/>
    <s v="Binders"/>
    <s v="Insertable Tab Post Binder Dividers"/>
    <n v="8.02"/>
    <n v="8"/>
    <n v="0.1"/>
    <n v="0.88"/>
    <n v="3"/>
    <x v="1"/>
    <n v="2"/>
    <x v="1"/>
  </r>
  <r>
    <n v="8262"/>
    <s v="CA-2017-118101"/>
    <d v="2017-06-26T00:00:00"/>
    <d v="2017-06-26T00:00:00"/>
    <s v="Same Day"/>
    <s v="SN-20560"/>
    <s v="Skye Norling"/>
    <s v="Home Office"/>
    <s v="United States"/>
    <s v="Roseville"/>
    <s v="Michigan"/>
    <n v="48066"/>
    <x v="2"/>
    <s v="OFF-ST-10001837"/>
    <x v="1"/>
    <s v="Storage"/>
    <s v="SAFCO Mobile Desk Side File, Wire Frame"/>
    <n v="171.04"/>
    <n v="10"/>
    <n v="0.2"/>
    <n v="13.68"/>
    <n v="3"/>
    <x v="1"/>
    <n v="2"/>
    <x v="1"/>
  </r>
  <r>
    <n v="8263"/>
    <s v="CA-2017-100307"/>
    <d v="2017-12-15T00:00:00"/>
    <d v="2017-12-19T00:00:00"/>
    <s v="Standard Class"/>
    <s v="TC-21475"/>
    <s v="Tony Chapman"/>
    <s v="Home Office"/>
    <s v="United States"/>
    <s v="Fayetteville"/>
    <s v="Arkansas"/>
    <n v="72701"/>
    <x v="0"/>
    <s v="OFF-PA-10002552"/>
    <x v="1"/>
    <s v="Paper"/>
    <s v="Xerox 1958"/>
    <n v="19.440000000000001"/>
    <n v="8"/>
    <n v="0.3"/>
    <n v="-1.17"/>
    <n v="1"/>
    <x v="5"/>
    <n v="4"/>
    <x v="5"/>
  </r>
  <r>
    <n v="8264"/>
    <s v="CA-2016-138457"/>
    <d v="2016-09-13T00:00:00"/>
    <d v="2016-09-17T00:00:00"/>
    <s v="Standard Class"/>
    <s v="AM-10705"/>
    <s v="Anne McFarland"/>
    <s v="Consumer"/>
    <s v="United States"/>
    <s v="Jacksonville"/>
    <s v="North Carolina"/>
    <n v="28540"/>
    <x v="0"/>
    <s v="OFF-BI-10000014"/>
    <x v="1"/>
    <s v="Binders"/>
    <s v="Heavy-Duty E-Z-D Binders"/>
    <n v="13.092000000000001"/>
    <n v="5"/>
    <n v="0"/>
    <n v="1.57"/>
    <n v="1"/>
    <x v="11"/>
    <n v="3"/>
    <x v="11"/>
  </r>
  <r>
    <n v="8265"/>
    <s v="CA-2015-131800"/>
    <d v="2015-12-30T00:00:00"/>
    <d v="2016-01-04T00:00:00"/>
    <s v="Standard Class"/>
    <s v="AJ-10960"/>
    <s v="Astrea Jones"/>
    <s v="Consumer"/>
    <s v="United States"/>
    <s v="New York City"/>
    <s v="New York"/>
    <n v="10035"/>
    <x v="3"/>
    <s v="OFF-AP-10004136"/>
    <x v="1"/>
    <s v="Appliances"/>
    <s v="Kensington 6 Outlet SmartSocket Surge Protector"/>
    <n v="122.94"/>
    <n v="1"/>
    <n v="0"/>
    <n v="38.11"/>
    <n v="2"/>
    <x v="20"/>
    <n v="4"/>
    <x v="20"/>
  </r>
  <r>
    <n v="8266"/>
    <s v="CA-2015-131800"/>
    <d v="2015-12-30T00:00:00"/>
    <d v="2016-01-04T00:00:00"/>
    <s v="Standard Class"/>
    <s v="AJ-10960"/>
    <s v="Astrea Jones"/>
    <s v="Consumer"/>
    <s v="United States"/>
    <s v="New York City"/>
    <s v="New York"/>
    <n v="10035"/>
    <x v="3"/>
    <s v="OFF-BI-10003429"/>
    <x v="1"/>
    <s v="Binders"/>
    <s v="Cardinal HOLDit! Binder Insert Strips,Extra Strips"/>
    <n v="35.448"/>
    <n v="8"/>
    <n v="0.1"/>
    <n v="4.6100000000000003"/>
    <n v="2"/>
    <x v="20"/>
    <n v="4"/>
    <x v="20"/>
  </r>
  <r>
    <n v="8267"/>
    <s v="CA-2015-118304"/>
    <d v="2015-04-29T00:00:00"/>
    <d v="2015-05-04T00:00:00"/>
    <s v="Standard Class"/>
    <s v="KH-16360"/>
    <s v="Katherine Hughes"/>
    <s v="Consumer"/>
    <s v="United States"/>
    <s v="Dover"/>
    <s v="Delaware"/>
    <n v="19901"/>
    <x v="3"/>
    <s v="TEC-PH-10000376"/>
    <x v="2"/>
    <s v="Phones"/>
    <s v="Square Credit Card Reader"/>
    <n v="19.98"/>
    <n v="1"/>
    <n v="0"/>
    <n v="3.2"/>
    <n v="1"/>
    <x v="41"/>
    <n v="2"/>
    <x v="41"/>
  </r>
  <r>
    <n v="8268"/>
    <s v="CA-2018-121790"/>
    <d v="2018-01-30T00:00:00"/>
    <d v="2018-02-06T00:00:00"/>
    <s v="Standard Class"/>
    <s v="LP-17095"/>
    <s v="Liz Preis"/>
    <s v="Consumer"/>
    <s v="United States"/>
    <s v="Aurora"/>
    <s v="Illinois"/>
    <n v="60505"/>
    <x v="2"/>
    <s v="FUR-TA-10003469"/>
    <x v="0"/>
    <s v="Tables"/>
    <s v="Balt Split Level Computer Training Table"/>
    <n v="69.375"/>
    <n v="3"/>
    <n v="0"/>
    <n v="7.63"/>
    <n v="4"/>
    <x v="44"/>
    <n v="1"/>
    <x v="44"/>
  </r>
  <r>
    <n v="8269"/>
    <s v="CA-2018-121790"/>
    <d v="2018-01-30T00:00:00"/>
    <d v="2018-02-06T00:00:00"/>
    <s v="Standard Class"/>
    <s v="LP-17095"/>
    <s v="Liz Preis"/>
    <s v="Consumer"/>
    <s v="United States"/>
    <s v="Aurora"/>
    <s v="Illinois"/>
    <n v="60505"/>
    <x v="2"/>
    <s v="OFF-SU-10004231"/>
    <x v="1"/>
    <s v="Supplies"/>
    <s v="Acme Tagit Stainless Steel Antibacterial Scissors"/>
    <n v="31.68"/>
    <n v="9"/>
    <n v="0.2"/>
    <n v="5.39"/>
    <n v="4"/>
    <x v="44"/>
    <n v="1"/>
    <x v="44"/>
  </r>
  <r>
    <n v="8270"/>
    <s v="CA-2018-121790"/>
    <d v="2018-01-30T00:00:00"/>
    <d v="2018-02-06T00:00:00"/>
    <s v="Standard Class"/>
    <s v="LP-17095"/>
    <s v="Liz Preis"/>
    <s v="Consumer"/>
    <s v="United States"/>
    <s v="Aurora"/>
    <s v="Illinois"/>
    <n v="60505"/>
    <x v="2"/>
    <s v="TEC-PH-10002584"/>
    <x v="2"/>
    <s v="Phones"/>
    <s v="Samsung Galaxy S4"/>
    <n v="2003.1679999999999"/>
    <n v="8"/>
    <n v="0"/>
    <n v="100.16"/>
    <n v="4"/>
    <x v="44"/>
    <n v="1"/>
    <x v="44"/>
  </r>
  <r>
    <n v="8271"/>
    <s v="CA-2018-121790"/>
    <d v="2018-01-30T00:00:00"/>
    <d v="2018-02-06T00:00:00"/>
    <s v="Standard Class"/>
    <s v="LP-17095"/>
    <s v="Liz Preis"/>
    <s v="Consumer"/>
    <s v="United States"/>
    <s v="Aurora"/>
    <s v="Illinois"/>
    <n v="60505"/>
    <x v="2"/>
    <s v="OFF-AR-10003602"/>
    <x v="1"/>
    <s v="Art"/>
    <s v="Quartet Omega Colored Chalk, 12/Pack"/>
    <n v="9.3439999999999994"/>
    <n v="7"/>
    <n v="0"/>
    <n v="1.1200000000000001"/>
    <n v="4"/>
    <x v="44"/>
    <n v="1"/>
    <x v="44"/>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n v="2563.056"/>
    <n v="8"/>
    <n v="0"/>
    <n v="435.72"/>
    <n v="1"/>
    <x v="5"/>
    <n v="4"/>
    <x v="5"/>
  </r>
  <r>
    <n v="8273"/>
    <s v="CA-2017-139549"/>
    <d v="2017-10-20T00:00:00"/>
    <d v="2017-10-25T00:00:00"/>
    <s v="Standard Class"/>
    <s v="MY-18295"/>
    <s v="Muhammed Yedwab"/>
    <s v="Corporate"/>
    <s v="United States"/>
    <s v="El Cajon"/>
    <s v="California"/>
    <n v="92020"/>
    <x v="1"/>
    <s v="FUR-CH-10001802"/>
    <x v="0"/>
    <s v="Chairs"/>
    <s v="Hon Every-Day Chair Series Swivel Task Chairs"/>
    <n v="387.13600000000002"/>
    <n v="5"/>
    <n v="0"/>
    <n v="73.56"/>
    <n v="1"/>
    <x v="32"/>
    <n v="4"/>
    <x v="32"/>
  </r>
  <r>
    <n v="8274"/>
    <s v="CA-2016-104059"/>
    <d v="2016-06-13T00:00:00"/>
    <d v="2016-06-15T00:00:00"/>
    <s v="Second Class"/>
    <s v="FC-14245"/>
    <s v="Frank Carlisle"/>
    <s v="Home Office"/>
    <s v="United States"/>
    <s v="Springfield"/>
    <s v="Ohio"/>
    <n v="45503"/>
    <x v="3"/>
    <s v="OFF-AR-10000634"/>
    <x v="1"/>
    <s v="Art"/>
    <s v="Newell 320"/>
    <n v="3.4239999999999999"/>
    <n v="2"/>
    <n v="0"/>
    <n v="1.03"/>
    <n v="1"/>
    <x v="40"/>
    <n v="2"/>
    <x v="40"/>
  </r>
  <r>
    <n v="8275"/>
    <s v="CA-2018-164112"/>
    <d v="2018-06-30T00:00:00"/>
    <d v="2018-07-04T00:00:00"/>
    <s v="Standard Class"/>
    <s v="ND-18460"/>
    <s v="Neil Ducich"/>
    <s v="Corporate"/>
    <s v="United States"/>
    <s v="Mount Vernon"/>
    <s v="New York"/>
    <n v="10550"/>
    <x v="3"/>
    <s v="OFF-ST-10002615"/>
    <x v="1"/>
    <s v="Storage"/>
    <s v="Dual Level, Single-Width Filing Carts"/>
    <n v="1085.42"/>
    <n v="7"/>
    <n v="0"/>
    <n v="217.08"/>
    <n v="1"/>
    <x v="27"/>
    <n v="2"/>
    <x v="27"/>
  </r>
  <r>
    <n v="8276"/>
    <s v="CA-2016-143882"/>
    <d v="2016-06-26T00:00:00"/>
    <d v="2016-06-30T00:00:00"/>
    <s v="Standard Class"/>
    <s v="DB-13360"/>
    <s v="Dennis Bolton"/>
    <s v="Home Office"/>
    <s v="United States"/>
    <s v="Lakewood"/>
    <s v="Ohio"/>
    <n v="44107"/>
    <x v="3"/>
    <s v="OFF-PA-10004040"/>
    <x v="1"/>
    <s v="Paper"/>
    <s v="Universal Premium White Copier/Laser Paper (20Lb. and 87 Bright)"/>
    <n v="43.055999999999997"/>
    <n v="10"/>
    <n v="0"/>
    <n v="2.58"/>
    <n v="1"/>
    <x v="40"/>
    <n v="2"/>
    <x v="40"/>
  </r>
  <r>
    <n v="8277"/>
    <s v="US-2017-139262"/>
    <d v="2017-02-21T00:00:00"/>
    <d v="2017-02-25T00:00:00"/>
    <s v="Standard Class"/>
    <s v="LC-16960"/>
    <s v="Lindsay Castell"/>
    <s v="Home Office"/>
    <s v="United States"/>
    <s v="Tampa"/>
    <s v="Florida"/>
    <n v="33614"/>
    <x v="0"/>
    <s v="OFF-BI-10003727"/>
    <x v="1"/>
    <s v="Binders"/>
    <s v="Avery Durable Slant Ring Binders With Label Holder"/>
    <n v="3.762"/>
    <n v="8"/>
    <n v="0.2"/>
    <n v="0.83"/>
    <n v="3"/>
    <x v="47"/>
    <n v="1"/>
    <x v="47"/>
  </r>
  <r>
    <n v="8278"/>
    <s v="US-2017-139262"/>
    <d v="2017-02-21T00:00:00"/>
    <d v="2017-02-25T00:00:00"/>
    <s v="Standard Class"/>
    <s v="LC-16960"/>
    <s v="Lindsay Castell"/>
    <s v="Home Office"/>
    <s v="United States"/>
    <s v="Tampa"/>
    <s v="Florida"/>
    <n v="33614"/>
    <x v="0"/>
    <s v="OFF-BI-10002026"/>
    <x v="1"/>
    <s v="Binders"/>
    <s v="Avery Arch Ring Binders"/>
    <n v="34.86"/>
    <n v="1"/>
    <n v="0"/>
    <n v="11.5"/>
    <n v="3"/>
    <x v="47"/>
    <n v="1"/>
    <x v="47"/>
  </r>
  <r>
    <n v="8279"/>
    <s v="US-2017-139262"/>
    <d v="2017-02-21T00:00:00"/>
    <d v="2017-02-25T00:00:00"/>
    <s v="Standard Class"/>
    <s v="LC-16960"/>
    <s v="Lindsay Castell"/>
    <s v="Home Office"/>
    <s v="United States"/>
    <s v="Tampa"/>
    <s v="Florida"/>
    <n v="33614"/>
    <x v="0"/>
    <s v="OFF-ST-10001496"/>
    <x v="1"/>
    <s v="Storage"/>
    <s v="Standard Rollaway File with Lock"/>
    <n v="432.45600000000002"/>
    <n v="4"/>
    <n v="0.1"/>
    <n v="90.82"/>
    <n v="3"/>
    <x v="47"/>
    <n v="1"/>
    <x v="47"/>
  </r>
  <r>
    <n v="8280"/>
    <s v="CA-2018-146192"/>
    <d v="2018-04-22T00:00:00"/>
    <d v="2018-04-26T00:00:00"/>
    <s v="Standard Class"/>
    <s v="BD-11725"/>
    <s v="Bruce Degenhardt"/>
    <s v="Consumer"/>
    <s v="United States"/>
    <s v="Columbus"/>
    <s v="Georgia"/>
    <n v="31907"/>
    <x v="0"/>
    <s v="OFF-ST-10003716"/>
    <x v="1"/>
    <s v="Storage"/>
    <s v="Tennsco Double-Tier Lockers"/>
    <n v="675.06"/>
    <n v="8"/>
    <n v="0"/>
    <n v="47.25"/>
    <n v="1"/>
    <x v="4"/>
    <n v="2"/>
    <x v="4"/>
  </r>
  <r>
    <n v="8281"/>
    <s v="CA-2018-134810"/>
    <d v="2018-05-09T00:00:00"/>
    <d v="2018-05-10T00:00:00"/>
    <s v="First Class"/>
    <s v="MC-17605"/>
    <s v="Matt Connell"/>
    <s v="Corporate"/>
    <s v="United States"/>
    <s v="Jacksonville"/>
    <s v="North Carolina"/>
    <n v="28540"/>
    <x v="0"/>
    <s v="OFF-EN-10002504"/>
    <x v="1"/>
    <s v="Envelopes"/>
    <s v="Tyvek  Top-Opening Peel &amp; Seel Envelopes, Plain White"/>
    <n v="65.231999999999999"/>
    <n v="3"/>
    <n v="0.1"/>
    <n v="22.83"/>
    <n v="2"/>
    <x v="24"/>
    <n v="2"/>
    <x v="24"/>
  </r>
  <r>
    <n v="8282"/>
    <s v="CA-2018-134810"/>
    <d v="2018-05-09T00:00:00"/>
    <d v="2018-05-10T00:00:00"/>
    <s v="First Class"/>
    <s v="MC-17605"/>
    <s v="Matt Connell"/>
    <s v="Corporate"/>
    <s v="United States"/>
    <s v="Jacksonville"/>
    <s v="North Carolina"/>
    <n v="28540"/>
    <x v="0"/>
    <s v="FUR-CH-10001270"/>
    <x v="0"/>
    <s v="Chairs"/>
    <s v="Harbour Creations Steel Folding Chair"/>
    <n v="207"/>
    <n v="2"/>
    <n v="0.3"/>
    <n v="-12.42"/>
    <n v="2"/>
    <x v="24"/>
    <n v="2"/>
    <x v="24"/>
  </r>
  <r>
    <n v="8283"/>
    <s v="CA-2016-154284"/>
    <d v="2016-12-21T00:00:00"/>
    <d v="2016-12-26T00:00:00"/>
    <s v="Second Class"/>
    <s v="SZ-20035"/>
    <s v="Sam Zeldin"/>
    <s v="Home Office"/>
    <s v="United States"/>
    <s v="Saint Charles"/>
    <s v="Illinois"/>
    <n v="60174"/>
    <x v="2"/>
    <s v="TEC-MA-10004241"/>
    <x v="2"/>
    <s v="Machines"/>
    <s v="Star Micronics TSP800 TSP847IIU Receipt Printer"/>
    <n v="600.53"/>
    <n v="4"/>
    <n v="0.2"/>
    <n v="66.06"/>
    <n v="4"/>
    <x v="14"/>
    <n v="4"/>
    <x v="14"/>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n v="59.904000000000003"/>
    <n v="8"/>
    <n v="0"/>
    <n v="13.78"/>
    <n v="4"/>
    <x v="14"/>
    <n v="4"/>
    <x v="14"/>
  </r>
  <r>
    <n v="8285"/>
    <s v="CA-2016-154284"/>
    <d v="2016-12-21T00:00:00"/>
    <d v="2016-12-26T00:00:00"/>
    <s v="Second Class"/>
    <s v="SZ-20035"/>
    <s v="Sam Zeldin"/>
    <s v="Home Office"/>
    <s v="United States"/>
    <s v="Saint Charles"/>
    <s v="Illinois"/>
    <n v="60174"/>
    <x v="2"/>
    <s v="TEC-AC-10003198"/>
    <x v="2"/>
    <s v="Accessories"/>
    <s v="Enermax Acrylux Wireless Keyboard"/>
    <n v="637.44000000000005"/>
    <n v="4"/>
    <n v="0.1"/>
    <n v="191.23"/>
    <n v="4"/>
    <x v="14"/>
    <n v="4"/>
    <x v="14"/>
  </r>
  <r>
    <n v="8286"/>
    <s v="CA-2016-154284"/>
    <d v="2016-12-21T00:00:00"/>
    <d v="2016-12-26T00:00:00"/>
    <s v="Second Class"/>
    <s v="SZ-20035"/>
    <s v="Sam Zeldin"/>
    <s v="Home Office"/>
    <s v="United States"/>
    <s v="Saint Charles"/>
    <s v="Illinois"/>
    <n v="60174"/>
    <x v="2"/>
    <s v="FUR-FU-10003039"/>
    <x v="0"/>
    <s v="Furnishings"/>
    <s v="Howard Miller 11-1/2&quot; Diameter Grantwood Wall Clock"/>
    <n v="51.756"/>
    <n v="4"/>
    <n v="0"/>
    <n v="2.59"/>
    <n v="4"/>
    <x v="14"/>
    <n v="4"/>
    <x v="14"/>
  </r>
  <r>
    <n v="8287"/>
    <s v="CA-2015-156244"/>
    <d v="2015-08-12T00:00:00"/>
    <d v="2015-08-16T00:00:00"/>
    <s v="Standard Class"/>
    <s v="DH-13675"/>
    <s v="Duane Huffman"/>
    <s v="Home Office"/>
    <s v="United States"/>
    <s v="Miami"/>
    <s v="Florida"/>
    <n v="33180"/>
    <x v="0"/>
    <s v="OFF-PA-10000295"/>
    <x v="1"/>
    <s v="Paper"/>
    <s v="Xerox 229"/>
    <n v="31.103999999999999"/>
    <n v="1"/>
    <n v="0"/>
    <n v="5.29"/>
    <n v="6"/>
    <x v="9"/>
    <n v="3"/>
    <x v="9"/>
  </r>
  <r>
    <n v="8288"/>
    <s v="CA-2015-156244"/>
    <d v="2015-08-12T00:00:00"/>
    <d v="2015-08-16T00:00:00"/>
    <s v="Standard Class"/>
    <s v="DH-13675"/>
    <s v="Duane Huffman"/>
    <s v="Home Office"/>
    <s v="United States"/>
    <s v="Miami"/>
    <s v="Florida"/>
    <n v="33180"/>
    <x v="0"/>
    <s v="OFF-AR-10004344"/>
    <x v="1"/>
    <s v="Art"/>
    <s v="Bulldog Vacuum Base Pencil Sharpener"/>
    <n v="47.96"/>
    <n v="1"/>
    <n v="0"/>
    <n v="4.8"/>
    <n v="6"/>
    <x v="9"/>
    <n v="3"/>
    <x v="9"/>
  </r>
  <r>
    <n v="8289"/>
    <s v="CA-2015-156244"/>
    <d v="2015-08-12T00:00:00"/>
    <d v="2015-08-16T00:00:00"/>
    <s v="Standard Class"/>
    <s v="DH-13675"/>
    <s v="Duane Huffman"/>
    <s v="Home Office"/>
    <s v="United States"/>
    <s v="Miami"/>
    <s v="Florida"/>
    <n v="33180"/>
    <x v="0"/>
    <s v="TEC-AC-10002473"/>
    <x v="2"/>
    <s v="Accessories"/>
    <s v="Maxell 4.7GB DVD-R"/>
    <n v="158.928"/>
    <n v="5"/>
    <n v="0.3"/>
    <n v="-11.12"/>
    <n v="6"/>
    <x v="9"/>
    <n v="3"/>
    <x v="9"/>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n v="211.24799999999999"/>
    <n v="6"/>
    <n v="0.2"/>
    <n v="73.94"/>
    <n v="6"/>
    <x v="9"/>
    <n v="3"/>
    <x v="9"/>
  </r>
  <r>
    <n v="8291"/>
    <s v="CA-2015-156244"/>
    <d v="2015-08-12T00:00:00"/>
    <d v="2015-08-16T00:00:00"/>
    <s v="Standard Class"/>
    <s v="DH-13675"/>
    <s v="Duane Huffman"/>
    <s v="Home Office"/>
    <s v="United States"/>
    <s v="Miami"/>
    <s v="Florida"/>
    <n v="33180"/>
    <x v="0"/>
    <s v="OFF-SU-10000432"/>
    <x v="1"/>
    <s v="Supplies"/>
    <s v="Acco Side-Punched Conventional Columnar Pads"/>
    <n v="5.5519999999999996"/>
    <n v="7"/>
    <n v="0"/>
    <n v="0.56000000000000005"/>
    <n v="6"/>
    <x v="9"/>
    <n v="3"/>
    <x v="9"/>
  </r>
  <r>
    <n v="8292"/>
    <s v="CA-2015-156244"/>
    <d v="2015-08-12T00:00:00"/>
    <d v="2015-08-16T00:00:00"/>
    <s v="Standard Class"/>
    <s v="DH-13675"/>
    <s v="Duane Huffman"/>
    <s v="Home Office"/>
    <s v="United States"/>
    <s v="Miami"/>
    <s v="Florida"/>
    <n v="33180"/>
    <x v="0"/>
    <s v="OFF-LA-10000443"/>
    <x v="1"/>
    <s v="Labels"/>
    <s v="Avery 501"/>
    <n v="2.952"/>
    <n v="7"/>
    <n v="0"/>
    <n v="0.47"/>
    <n v="6"/>
    <x v="9"/>
    <n v="3"/>
    <x v="9"/>
  </r>
  <r>
    <n v="8293"/>
    <s v="CA-2016-106362"/>
    <d v="2016-12-11T00:00:00"/>
    <d v="2016-12-15T00:00:00"/>
    <s v="Standard Class"/>
    <s v="LC-16885"/>
    <s v="Lena Creighton"/>
    <s v="Consumer"/>
    <s v="United States"/>
    <s v="Troy"/>
    <s v="Ohio"/>
    <n v="45373"/>
    <x v="3"/>
    <s v="OFF-BI-10003166"/>
    <x v="1"/>
    <s v="Binders"/>
    <s v="GBC Plasticlear Binding Covers"/>
    <n v="10.332000000000001"/>
    <n v="5"/>
    <n v="0"/>
    <n v="2.89"/>
    <n v="1"/>
    <x v="14"/>
    <n v="4"/>
    <x v="14"/>
  </r>
  <r>
    <n v="8294"/>
    <s v="US-2018-168802"/>
    <d v="2018-11-03T00:00:00"/>
    <d v="2018-11-07T00:00:00"/>
    <s v="Standard Class"/>
    <s v="JO-15145"/>
    <s v="Jack O'Briant"/>
    <s v="Corporate"/>
    <s v="United States"/>
    <s v="Seattle"/>
    <s v="Washington"/>
    <n v="98103"/>
    <x v="1"/>
    <s v="OFF-BI-10002393"/>
    <x v="1"/>
    <s v="Binders"/>
    <s v="Binder Posts"/>
    <n v="18.367999999999999"/>
    <n v="2"/>
    <n v="0.1"/>
    <n v="3.31"/>
    <n v="1"/>
    <x v="23"/>
    <n v="4"/>
    <x v="23"/>
  </r>
  <r>
    <n v="8295"/>
    <s v="US-2018-146906"/>
    <d v="2018-03-13T00:00:00"/>
    <d v="2018-03-17T00:00:00"/>
    <s v="Standard Class"/>
    <s v="MT-17815"/>
    <s v="Meg Tillman"/>
    <s v="Consumer"/>
    <s v="United States"/>
    <s v="New York City"/>
    <s v="New York"/>
    <n v="10011"/>
    <x v="3"/>
    <s v="TEC-PH-10001809"/>
    <x v="2"/>
    <s v="Phones"/>
    <s v="Panasonic KX T7736-B Digital phone"/>
    <n v="299.89999999999998"/>
    <n v="9"/>
    <n v="0.1"/>
    <n v="98.97"/>
    <n v="1"/>
    <x v="42"/>
    <n v="1"/>
    <x v="42"/>
  </r>
  <r>
    <n v="8296"/>
    <s v="CA-2017-166380"/>
    <d v="2017-05-30T00:00:00"/>
    <d v="2017-06-03T00:00:00"/>
    <s v="Standard Class"/>
    <s v="EB-13750"/>
    <s v="Edward Becker"/>
    <s v="Corporate"/>
    <s v="United States"/>
    <s v="Arlington"/>
    <s v="Virginia"/>
    <n v="22204"/>
    <x v="0"/>
    <s v="OFF-EN-10002600"/>
    <x v="1"/>
    <s v="Envelopes"/>
    <s v="Redi-Strip #10 Envelopes, 4 1/8 x 9 1/2"/>
    <n v="26.55"/>
    <n v="9"/>
    <n v="0"/>
    <n v="3.19"/>
    <n v="2"/>
    <x v="35"/>
    <n v="2"/>
    <x v="35"/>
  </r>
  <r>
    <n v="8297"/>
    <s v="CA-2017-166380"/>
    <d v="2017-05-30T00:00:00"/>
    <d v="2017-06-03T00:00:00"/>
    <s v="Standard Class"/>
    <s v="EB-13750"/>
    <s v="Edward Becker"/>
    <s v="Corporate"/>
    <s v="United States"/>
    <s v="Arlington"/>
    <s v="Virginia"/>
    <n v="22204"/>
    <x v="0"/>
    <s v="TEC-AC-10000109"/>
    <x v="2"/>
    <s v="Accessories"/>
    <s v="Sony Micro Vault Click 16 GB USB 2.0 Flash Drive"/>
    <n v="111.98"/>
    <n v="3"/>
    <n v="0.2"/>
    <n v="11.2"/>
    <n v="2"/>
    <x v="35"/>
    <n v="2"/>
    <x v="35"/>
  </r>
  <r>
    <n v="8298"/>
    <s v="US-2016-158911"/>
    <d v="2016-07-05T00:00:00"/>
    <d v="2016-07-11T00:00:00"/>
    <s v="Standard Class"/>
    <s v="RS-19765"/>
    <s v="Roland Schwarz"/>
    <s v="Corporate"/>
    <s v="United States"/>
    <s v="Charlotte"/>
    <s v="North Carolina"/>
    <n v="28205"/>
    <x v="0"/>
    <s v="FUR-FU-10003829"/>
    <x v="0"/>
    <s v="Furnishings"/>
    <s v="Stackable Trays"/>
    <n v="4.9279999999999999"/>
    <n v="8"/>
    <n v="0.1"/>
    <n v="0.54"/>
    <n v="2"/>
    <x v="38"/>
    <n v="3"/>
    <x v="38"/>
  </r>
  <r>
    <n v="8299"/>
    <s v="US-2016-158911"/>
    <d v="2016-07-05T00:00:00"/>
    <d v="2016-07-11T00:00:00"/>
    <s v="Standard Class"/>
    <s v="RS-19765"/>
    <s v="Roland Schwarz"/>
    <s v="Corporate"/>
    <s v="United States"/>
    <s v="Charlotte"/>
    <s v="North Carolina"/>
    <n v="28205"/>
    <x v="0"/>
    <s v="OFF-LA-10003223"/>
    <x v="1"/>
    <s v="Labels"/>
    <s v="Avery 508"/>
    <n v="11.784000000000001"/>
    <n v="8"/>
    <n v="0"/>
    <n v="4.01"/>
    <n v="2"/>
    <x v="38"/>
    <n v="3"/>
    <x v="38"/>
  </r>
  <r>
    <n v="8300"/>
    <s v="US-2015-103338"/>
    <d v="2015-03-11T00:00:00"/>
    <d v="2015-03-15T00:00:00"/>
    <s v="Standard Class"/>
    <s v="RB-19435"/>
    <s v="Richard Bierner"/>
    <s v="Consumer"/>
    <s v="United States"/>
    <s v="Roseville"/>
    <s v="California"/>
    <n v="95661"/>
    <x v="1"/>
    <s v="OFF-AR-10001770"/>
    <x v="1"/>
    <s v="Art"/>
    <s v="Economy #2 Pencils"/>
    <n v="7.98"/>
    <n v="2"/>
    <n v="0.1"/>
    <n v="1.36"/>
    <n v="1"/>
    <x v="34"/>
    <n v="1"/>
    <x v="34"/>
  </r>
  <r>
    <n v="8301"/>
    <s v="CA-2016-109169"/>
    <d v="2016-04-20T00:00:00"/>
    <d v="2016-04-24T00:00:00"/>
    <s v="Standard Class"/>
    <s v="OT-18730"/>
    <s v="Olvera Toch"/>
    <s v="Consumer"/>
    <s v="United States"/>
    <s v="Detroit"/>
    <s v="Michigan"/>
    <n v="48234"/>
    <x v="2"/>
    <s v="OFF-EN-10003296"/>
    <x v="1"/>
    <s v="Envelopes"/>
    <s v="Tyvek Side-Opening Peel &amp; Seel Expanding Envelopes"/>
    <n v="180.96"/>
    <n v="7"/>
    <n v="0"/>
    <n v="10.86"/>
    <n v="1"/>
    <x v="19"/>
    <n v="2"/>
    <x v="19"/>
  </r>
  <r>
    <n v="8302"/>
    <s v="US-2018-167318"/>
    <d v="2018-07-26T00:00:00"/>
    <d v="2018-08-01T00:00:00"/>
    <s v="Standard Class"/>
    <s v="GZ-14545"/>
    <s v="George Zrebassa"/>
    <s v="Corporate"/>
    <s v="United States"/>
    <s v="Los Angeles"/>
    <s v="California"/>
    <n v="90036"/>
    <x v="1"/>
    <s v="TEC-AC-10003870"/>
    <x v="2"/>
    <s v="Accessories"/>
    <s v="LogitechÂ Z-906 Speaker sys - home theater - 5.1-CH"/>
    <n v="1649.95"/>
    <n v="9"/>
    <n v="0"/>
    <n v="329.99"/>
    <n v="2"/>
    <x v="10"/>
    <n v="3"/>
    <x v="10"/>
  </r>
  <r>
    <n v="8303"/>
    <s v="US-2018-167318"/>
    <d v="2018-07-26T00:00:00"/>
    <d v="2018-08-01T00:00:00"/>
    <s v="Standard Class"/>
    <s v="GZ-14545"/>
    <s v="George Zrebassa"/>
    <s v="Corporate"/>
    <s v="United States"/>
    <s v="Los Angeles"/>
    <s v="California"/>
    <n v="90036"/>
    <x v="1"/>
    <s v="FUR-CH-10000665"/>
    <x v="0"/>
    <s v="Chairs"/>
    <s v="Global Airflow Leather Mesh Back Chair, Black"/>
    <n v="362.35199999999998"/>
    <n v="3"/>
    <n v="0.2"/>
    <n v="65.22"/>
    <n v="2"/>
    <x v="10"/>
    <n v="3"/>
    <x v="10"/>
  </r>
  <r>
    <n v="8304"/>
    <s v="US-2015-120313"/>
    <d v="2015-10-31T00:00:00"/>
    <d v="2015-11-02T00:00:00"/>
    <s v="Second Class"/>
    <s v="NL-18310"/>
    <s v="Nancy Lomonaco"/>
    <s v="Home Office"/>
    <s v="United States"/>
    <s v="San Francisco"/>
    <s v="California"/>
    <n v="94110"/>
    <x v="1"/>
    <s v="TEC-PH-10003092"/>
    <x v="2"/>
    <s v="Phones"/>
    <s v="Motorola L804"/>
    <n v="73.584000000000003"/>
    <n v="7"/>
    <n v="0.3"/>
    <n v="-20.6"/>
    <n v="1"/>
    <x v="18"/>
    <n v="4"/>
    <x v="18"/>
  </r>
  <r>
    <n v="8305"/>
    <s v="CA-2018-135419"/>
    <d v="2018-11-03T00:00:00"/>
    <d v="2018-11-09T00:00:00"/>
    <s v="Standard Class"/>
    <s v="BG-11740"/>
    <s v="Bruce Geld"/>
    <s v="Consumer"/>
    <s v="United States"/>
    <s v="Bakersfield"/>
    <s v="California"/>
    <n v="93309"/>
    <x v="1"/>
    <s v="FUR-TA-10001086"/>
    <x v="0"/>
    <s v="Tables"/>
    <s v="SAFCO PlanMaster Boards, 60w x 37-1/2d, White Melamine"/>
    <n v="486.36799999999999"/>
    <n v="4"/>
    <n v="0"/>
    <n v="34.049999999999997"/>
    <n v="1"/>
    <x v="23"/>
    <n v="4"/>
    <x v="23"/>
  </r>
  <r>
    <n v="8306"/>
    <s v="CA-2017-128671"/>
    <d v="2017-08-11T00:00:00"/>
    <d v="2017-08-16T00:00:00"/>
    <s v="Standard Class"/>
    <s v="MT-18070"/>
    <s v="Michelle Tran"/>
    <s v="Home Office"/>
    <s v="United States"/>
    <s v="Tulsa"/>
    <s v="Oklahoma"/>
    <n v="74133"/>
    <x v="2"/>
    <s v="OFF-PA-10001870"/>
    <x v="1"/>
    <s v="Paper"/>
    <s v="Xerox 202"/>
    <n v="32.4"/>
    <n v="5"/>
    <n v="0"/>
    <n v="10.69"/>
    <n v="3"/>
    <x v="28"/>
    <n v="3"/>
    <x v="28"/>
  </r>
  <r>
    <n v="8307"/>
    <s v="CA-2017-128671"/>
    <d v="2017-08-11T00:00:00"/>
    <d v="2017-08-16T00:00:00"/>
    <s v="Standard Class"/>
    <s v="MT-18070"/>
    <s v="Michelle Tran"/>
    <s v="Home Office"/>
    <s v="United States"/>
    <s v="Tulsa"/>
    <s v="Oklahoma"/>
    <n v="74133"/>
    <x v="2"/>
    <s v="OFF-BI-10003305"/>
    <x v="1"/>
    <s v="Binders"/>
    <s v="Avery Hanging File Binders"/>
    <n v="41.86"/>
    <n v="7"/>
    <n v="0.3"/>
    <n v="-12.56"/>
    <n v="3"/>
    <x v="28"/>
    <n v="3"/>
    <x v="28"/>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n v="77.56"/>
    <n v="10"/>
    <n v="0.1"/>
    <n v="24.04"/>
    <n v="3"/>
    <x v="28"/>
    <n v="3"/>
    <x v="28"/>
  </r>
  <r>
    <n v="8309"/>
    <s v="CA-2017-149335"/>
    <d v="2017-07-25T00:00:00"/>
    <d v="2017-07-25T00:00:00"/>
    <s v="Same Day"/>
    <s v="BC-11125"/>
    <s v="Becky Castell"/>
    <s v="Home Office"/>
    <s v="United States"/>
    <s v="San Francisco"/>
    <s v="California"/>
    <n v="94122"/>
    <x v="1"/>
    <s v="OFF-AR-10001419"/>
    <x v="1"/>
    <s v="Art"/>
    <s v="Newell 325"/>
    <n v="37.17"/>
    <n v="10"/>
    <n v="0"/>
    <n v="4.83"/>
    <n v="1"/>
    <x v="16"/>
    <n v="3"/>
    <x v="16"/>
  </r>
  <r>
    <n v="8310"/>
    <s v="CA-2015-168312"/>
    <d v="2015-03-01T00:00:00"/>
    <d v="2015-03-07T00:00:00"/>
    <s v="Standard Class"/>
    <s v="GW-14605"/>
    <s v="Giulietta Weimer"/>
    <s v="Consumer"/>
    <s v="United States"/>
    <s v="Houston"/>
    <s v="Texas"/>
    <n v="77036"/>
    <x v="2"/>
    <s v="OFF-ST-10003692"/>
    <x v="1"/>
    <s v="Storage"/>
    <s v="Recycled Steel Personal File for Hanging File Folders"/>
    <n v="137.352"/>
    <n v="9"/>
    <n v="0.2"/>
    <n v="12.36"/>
    <n v="2"/>
    <x v="34"/>
    <n v="1"/>
    <x v="34"/>
  </r>
  <r>
    <n v="8311"/>
    <s v="CA-2015-168312"/>
    <d v="2015-03-01T00:00:00"/>
    <d v="2015-03-07T00:00:00"/>
    <s v="Standard Class"/>
    <s v="GW-14605"/>
    <s v="Giulietta Weimer"/>
    <s v="Consumer"/>
    <s v="United States"/>
    <s v="Houston"/>
    <s v="Texas"/>
    <n v="77036"/>
    <x v="2"/>
    <s v="FUR-TA-10001866"/>
    <x v="0"/>
    <s v="Tables"/>
    <s v="Bevis Round Conference Room Tables and Bases"/>
    <n v="376.50900000000001"/>
    <n v="5"/>
    <n v="0"/>
    <n v="128.01"/>
    <n v="2"/>
    <x v="34"/>
    <n v="1"/>
    <x v="34"/>
  </r>
  <r>
    <n v="8312"/>
    <s v="US-2018-105935"/>
    <d v="2018-01-26T00:00:00"/>
    <d v="2018-01-31T00:00:00"/>
    <s v="Standard Class"/>
    <s v="BD-11500"/>
    <s v="Bradley Drucker"/>
    <s v="Consumer"/>
    <s v="United States"/>
    <s v="Columbus"/>
    <s v="Georgia"/>
    <n v="31907"/>
    <x v="0"/>
    <s v="FUR-FU-10002157"/>
    <x v="0"/>
    <s v="Furnishings"/>
    <s v="Artistic Insta-Plaque"/>
    <n v="62.72"/>
    <n v="2"/>
    <n v="0"/>
    <n v="21.95"/>
    <n v="2"/>
    <x v="44"/>
    <n v="1"/>
    <x v="44"/>
  </r>
  <r>
    <n v="8313"/>
    <s v="US-2018-105935"/>
    <d v="2018-01-26T00:00:00"/>
    <d v="2018-01-31T00:00:00"/>
    <s v="Standard Class"/>
    <s v="BD-11500"/>
    <s v="Bradley Drucker"/>
    <s v="Consumer"/>
    <s v="United States"/>
    <s v="Columbus"/>
    <s v="Georgia"/>
    <n v="31907"/>
    <x v="0"/>
    <s v="TEC-PH-10001459"/>
    <x v="2"/>
    <s v="Phones"/>
    <s v="Samsung Galaxy Mega 6.3"/>
    <n v="2939.93"/>
    <n v="9"/>
    <n v="0.1"/>
    <n v="940.78"/>
    <n v="2"/>
    <x v="44"/>
    <n v="1"/>
    <x v="44"/>
  </r>
  <r>
    <n v="8314"/>
    <s v="CA-2015-161508"/>
    <d v="2015-07-12T00:00:00"/>
    <d v="2015-07-16T00:00:00"/>
    <s v="Standard Class"/>
    <s v="PV-18985"/>
    <s v="Paul Van Hugh"/>
    <s v="Home Office"/>
    <s v="United States"/>
    <s v="League City"/>
    <s v="Texas"/>
    <n v="77573"/>
    <x v="2"/>
    <s v="FUR-CH-10002126"/>
    <x v="0"/>
    <s v="Chairs"/>
    <s v="Hon Deluxe Fabric Upholstered Stacking Chairs"/>
    <n v="512.35799999999995"/>
    <n v="2"/>
    <n v="0.3"/>
    <n v="-92.22"/>
    <n v="4"/>
    <x v="39"/>
    <n v="3"/>
    <x v="39"/>
  </r>
  <r>
    <n v="8315"/>
    <s v="CA-2015-161508"/>
    <d v="2015-07-12T00:00:00"/>
    <d v="2015-07-16T00:00:00"/>
    <s v="Standard Class"/>
    <s v="PV-18985"/>
    <s v="Paul Van Hugh"/>
    <s v="Home Office"/>
    <s v="United States"/>
    <s v="League City"/>
    <s v="Texas"/>
    <n v="77573"/>
    <x v="2"/>
    <s v="OFF-FA-10001561"/>
    <x v="1"/>
    <s v="Fasteners"/>
    <s v="Stockwell Push Pins"/>
    <n v="3.488"/>
    <n v="1"/>
    <n v="0"/>
    <n v="1.19"/>
    <n v="4"/>
    <x v="39"/>
    <n v="3"/>
    <x v="39"/>
  </r>
  <r>
    <n v="8316"/>
    <s v="CA-2015-161508"/>
    <d v="2015-07-12T00:00:00"/>
    <d v="2015-07-16T00:00:00"/>
    <s v="Standard Class"/>
    <s v="PV-18985"/>
    <s v="Paul Van Hugh"/>
    <s v="Home Office"/>
    <s v="United States"/>
    <s v="League City"/>
    <s v="Texas"/>
    <n v="77573"/>
    <x v="2"/>
    <s v="OFF-AR-10003158"/>
    <x v="1"/>
    <s v="Art"/>
    <s v="Fluorescent Highlighters by Dixon"/>
    <n v="22.288"/>
    <n v="1"/>
    <n v="0"/>
    <n v="3.79"/>
    <n v="4"/>
    <x v="39"/>
    <n v="3"/>
    <x v="39"/>
  </r>
  <r>
    <n v="8317"/>
    <s v="CA-2015-161508"/>
    <d v="2015-07-12T00:00:00"/>
    <d v="2015-07-16T00:00:00"/>
    <s v="Standard Class"/>
    <s v="PV-18985"/>
    <s v="Paul Van Hugh"/>
    <s v="Home Office"/>
    <s v="United States"/>
    <s v="League City"/>
    <s v="Texas"/>
    <n v="77573"/>
    <x v="2"/>
    <s v="OFF-PA-10001804"/>
    <x v="1"/>
    <s v="Paper"/>
    <s v="Xerox 195"/>
    <n v="16.032"/>
    <n v="10"/>
    <n v="0"/>
    <n v="1.44"/>
    <n v="4"/>
    <x v="39"/>
    <n v="3"/>
    <x v="39"/>
  </r>
  <r>
    <n v="8318"/>
    <s v="CA-2018-130904"/>
    <d v="2018-04-11T00:00:00"/>
    <d v="2018-04-16T00:00:00"/>
    <s v="Standard Class"/>
    <s v="HM-14980"/>
    <s v="Henry MacAllister"/>
    <s v="Consumer"/>
    <s v="United States"/>
    <s v="Burlington"/>
    <s v="North Carolina"/>
    <n v="27217"/>
    <x v="0"/>
    <s v="OFF-AR-10000422"/>
    <x v="1"/>
    <s v="Art"/>
    <s v="Pencil and Crayon Sharpener"/>
    <n v="1.752"/>
    <n v="10"/>
    <n v="0.2"/>
    <n v="0.19"/>
    <n v="2"/>
    <x v="4"/>
    <n v="2"/>
    <x v="4"/>
  </r>
  <r>
    <n v="8319"/>
    <s v="CA-2018-130904"/>
    <d v="2018-04-11T00:00:00"/>
    <d v="2018-04-16T00:00:00"/>
    <s v="Standard Class"/>
    <s v="HM-14980"/>
    <s v="Henry MacAllister"/>
    <s v="Consumer"/>
    <s v="United States"/>
    <s v="Burlington"/>
    <s v="North Carolina"/>
    <n v="27217"/>
    <x v="0"/>
    <s v="OFF-AR-10000127"/>
    <x v="1"/>
    <s v="Art"/>
    <s v="Newell 321"/>
    <n v="20.992000000000001"/>
    <n v="5"/>
    <n v="0"/>
    <n v="5.67"/>
    <n v="2"/>
    <x v="4"/>
    <n v="2"/>
    <x v="4"/>
  </r>
  <r>
    <n v="8320"/>
    <s v="CA-2018-133620"/>
    <d v="2018-11-13T00:00:00"/>
    <d v="2018-11-18T00:00:00"/>
    <s v="Standard Class"/>
    <s v="EM-14065"/>
    <s v="Erin Mull"/>
    <s v="Consumer"/>
    <s v="United States"/>
    <s v="New York City"/>
    <s v="New York"/>
    <n v="10009"/>
    <x v="3"/>
    <s v="OFF-ST-10004634"/>
    <x v="1"/>
    <s v="Storage"/>
    <s v="Personal Folder Holder, Ebony"/>
    <n v="11.21"/>
    <n v="5"/>
    <n v="0"/>
    <n v="0.9"/>
    <n v="1"/>
    <x v="23"/>
    <n v="4"/>
    <x v="23"/>
  </r>
  <r>
    <n v="8321"/>
    <s v="CA-2016-142937"/>
    <d v="2016-12-05T00:00:00"/>
    <d v="2016-12-06T00:00:00"/>
    <s v="First Class"/>
    <s v="SF-20065"/>
    <s v="Sandra Flanagan"/>
    <s v="Consumer"/>
    <s v="United States"/>
    <s v="Dallas"/>
    <s v="Texas"/>
    <n v="75220"/>
    <x v="2"/>
    <s v="OFF-AR-10003582"/>
    <x v="1"/>
    <s v="Art"/>
    <s v="Boston Electric Pencil Sharpener, Model 1818, Charcoal Black"/>
    <n v="45.04"/>
    <n v="9"/>
    <n v="0.2"/>
    <n v="2.25"/>
    <n v="1"/>
    <x v="14"/>
    <n v="4"/>
    <x v="14"/>
  </r>
  <r>
    <n v="8322"/>
    <s v="US-2017-149790"/>
    <d v="2017-09-26T00:00:00"/>
    <d v="2017-10-01T00:00:00"/>
    <s v="Standard Class"/>
    <s v="SC-20380"/>
    <s v="Shahid Collister"/>
    <s v="Consumer"/>
    <s v="United States"/>
    <s v="Houston"/>
    <s v="Texas"/>
    <n v="77095"/>
    <x v="2"/>
    <s v="OFF-BI-10002026"/>
    <x v="1"/>
    <s v="Binders"/>
    <s v="Ibico Recycled Linen-Style Covers"/>
    <n v="15.624000000000001"/>
    <n v="4"/>
    <n v="0"/>
    <n v="3.91"/>
    <n v="1"/>
    <x v="21"/>
    <n v="3"/>
    <x v="21"/>
  </r>
  <r>
    <n v="8323"/>
    <s v="CA-2017-130778"/>
    <d v="2017-11-19T00:00:00"/>
    <d v="2017-11-25T00:00:00"/>
    <s v="Standard Class"/>
    <s v="ND-18370"/>
    <s v="Natalie DeCherney"/>
    <s v="Consumer"/>
    <s v="United States"/>
    <s v="Long Beach"/>
    <s v="New York"/>
    <n v="11561"/>
    <x v="3"/>
    <s v="OFF-AP-10000595"/>
    <x v="1"/>
    <s v="Appliances"/>
    <s v="Disposable Triple-Filter Dust Bags"/>
    <n v="8.74"/>
    <n v="3"/>
    <n v="0"/>
    <n v="0.7"/>
    <n v="2"/>
    <x v="0"/>
    <n v="4"/>
    <x v="0"/>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n v="44.75"/>
    <n v="8"/>
    <n v="0.3"/>
    <n v="-12.08"/>
    <n v="2"/>
    <x v="0"/>
    <n v="4"/>
    <x v="0"/>
  </r>
  <r>
    <n v="8325"/>
    <s v="CA-2018-144456"/>
    <d v="2018-09-08T00:00:00"/>
    <d v="2018-09-09T00:00:00"/>
    <s v="First Class"/>
    <s v="FC-14245"/>
    <s v="Frank Carlisle"/>
    <s v="Home Office"/>
    <s v="United States"/>
    <s v="Hialeah"/>
    <s v="Florida"/>
    <n v="33012"/>
    <x v="0"/>
    <s v="OFF-ST-10001321"/>
    <x v="1"/>
    <s v="Storage"/>
    <s v="Decoflex Hanging Personal Folder File, Blue"/>
    <n v="61.68"/>
    <n v="6"/>
    <n v="0.3"/>
    <n v="-17.27"/>
    <n v="2"/>
    <x v="15"/>
    <n v="3"/>
    <x v="15"/>
  </r>
  <r>
    <n v="8326"/>
    <s v="CA-2018-144456"/>
    <d v="2018-09-08T00:00:00"/>
    <d v="2018-09-09T00:00:00"/>
    <s v="First Class"/>
    <s v="FC-14245"/>
    <s v="Frank Carlisle"/>
    <s v="Home Office"/>
    <s v="United States"/>
    <s v="Hialeah"/>
    <s v="Florida"/>
    <n v="33012"/>
    <x v="0"/>
    <s v="TEC-PH-10001750"/>
    <x v="2"/>
    <s v="Phones"/>
    <s v="Samsung Rugby III"/>
    <n v="158.376"/>
    <n v="8"/>
    <n v="0.1"/>
    <n v="30.09"/>
    <n v="2"/>
    <x v="15"/>
    <n v="3"/>
    <x v="15"/>
  </r>
  <r>
    <n v="8327"/>
    <s v="CA-2018-103478"/>
    <d v="2018-07-21T00:00:00"/>
    <d v="2018-07-24T00:00:00"/>
    <s v="Second Class"/>
    <s v="KL-16555"/>
    <s v="Kelly Lampkin"/>
    <s v="Corporate"/>
    <s v="United States"/>
    <s v="Aurora"/>
    <s v="Illinois"/>
    <n v="60505"/>
    <x v="2"/>
    <s v="OFF-BI-10001890"/>
    <x v="1"/>
    <s v="Binders"/>
    <s v="Avery Poly Binder Pockets"/>
    <n v="2.8639999999999999"/>
    <n v="10"/>
    <n v="0"/>
    <n v="0.6"/>
    <n v="2"/>
    <x v="10"/>
    <n v="3"/>
    <x v="10"/>
  </r>
  <r>
    <n v="8328"/>
    <s v="CA-2018-103478"/>
    <d v="2018-07-21T00:00:00"/>
    <d v="2018-07-24T00:00:00"/>
    <s v="Second Class"/>
    <s v="KL-16555"/>
    <s v="Kelly Lampkin"/>
    <s v="Corporate"/>
    <s v="United States"/>
    <s v="Aurora"/>
    <s v="Illinois"/>
    <n v="60505"/>
    <x v="2"/>
    <s v="OFF-BI-10004224"/>
    <x v="1"/>
    <s v="Binders"/>
    <s v="Catalog Binders with Expanding Posts"/>
    <n v="94.191999999999993"/>
    <n v="8"/>
    <n v="0.2"/>
    <n v="12.24"/>
    <n v="2"/>
    <x v="10"/>
    <n v="3"/>
    <x v="10"/>
  </r>
  <r>
    <n v="8329"/>
    <s v="CA-2018-118577"/>
    <d v="2018-10-06T00:00:00"/>
    <d v="2018-10-11T00:00:00"/>
    <s v="Standard Class"/>
    <s v="XP-21865"/>
    <s v="Xylona Preis"/>
    <s v="Consumer"/>
    <s v="United States"/>
    <s v="Belleville"/>
    <s v="New Jersey"/>
    <n v="7109"/>
    <x v="3"/>
    <s v="OFF-PA-10001357"/>
    <x v="1"/>
    <s v="Paper"/>
    <s v="Xerox 1886"/>
    <n v="143.69999999999999"/>
    <n v="2"/>
    <n v="0.3"/>
    <n v="-22.99"/>
    <n v="2"/>
    <x v="13"/>
    <n v="4"/>
    <x v="13"/>
  </r>
  <r>
    <n v="8330"/>
    <s v="CA-2018-118577"/>
    <d v="2018-10-06T00:00:00"/>
    <d v="2018-10-11T00:00:00"/>
    <s v="Standard Class"/>
    <s v="XP-21865"/>
    <s v="Xylona Preis"/>
    <s v="Consumer"/>
    <s v="United States"/>
    <s v="Belleville"/>
    <s v="New Jersey"/>
    <n v="7109"/>
    <x v="3"/>
    <s v="OFF-PA-10004888"/>
    <x v="1"/>
    <s v="Paper"/>
    <s v="Xerox 217"/>
    <n v="6.48"/>
    <n v="4"/>
    <n v="0.3"/>
    <n v="-1.1000000000000001"/>
    <n v="2"/>
    <x v="13"/>
    <n v="4"/>
    <x v="13"/>
  </r>
  <r>
    <n v="8331"/>
    <s v="CA-2018-113572"/>
    <d v="2018-11-07T00:00:00"/>
    <d v="2018-11-11T00:00:00"/>
    <s v="Standard Class"/>
    <s v="FP-14320"/>
    <s v="Frank Preis"/>
    <s v="Consumer"/>
    <s v="United States"/>
    <s v="New York City"/>
    <s v="New York"/>
    <n v="10024"/>
    <x v="3"/>
    <s v="TEC-AC-10002370"/>
    <x v="2"/>
    <s v="Accessories"/>
    <s v="Maxell CD-R Discs"/>
    <n v="7.88"/>
    <n v="4"/>
    <n v="0.1"/>
    <n v="1.89"/>
    <n v="1"/>
    <x v="23"/>
    <n v="4"/>
    <x v="23"/>
  </r>
  <r>
    <n v="8332"/>
    <s v="CA-2017-153269"/>
    <d v="2017-03-09T00:00:00"/>
    <d v="2017-03-12T00:00:00"/>
    <s v="First Class"/>
    <s v="PS-18760"/>
    <s v="Pamela Stobb"/>
    <s v="Consumer"/>
    <s v="United States"/>
    <s v="Andover"/>
    <s v="Massachusetts"/>
    <n v="1810"/>
    <x v="3"/>
    <s v="OFF-ST-10004634"/>
    <x v="1"/>
    <s v="Storage"/>
    <s v="Personal Folder Holder, Ebony"/>
    <n v="11.21"/>
    <n v="2"/>
    <n v="0.2"/>
    <n v="1.46"/>
    <n v="4"/>
    <x v="17"/>
    <n v="1"/>
    <x v="17"/>
  </r>
  <r>
    <n v="8333"/>
    <s v="CA-2017-153269"/>
    <d v="2017-03-09T00:00:00"/>
    <d v="2017-03-12T00:00:00"/>
    <s v="First Class"/>
    <s v="PS-18760"/>
    <s v="Pamela Stobb"/>
    <s v="Consumer"/>
    <s v="United States"/>
    <s v="Andover"/>
    <s v="Massachusetts"/>
    <n v="1810"/>
    <x v="3"/>
    <s v="FUR-CH-10002647"/>
    <x v="0"/>
    <s v="Chairs"/>
    <s v="Situations Contoured Folding Chairs, 4/Set"/>
    <n v="354.9"/>
    <n v="2"/>
    <n v="0"/>
    <n v="117.12"/>
    <n v="4"/>
    <x v="17"/>
    <n v="1"/>
    <x v="17"/>
  </r>
  <r>
    <n v="8334"/>
    <s v="CA-2017-153269"/>
    <d v="2017-03-09T00:00:00"/>
    <d v="2017-03-12T00:00:00"/>
    <s v="First Class"/>
    <s v="PS-18760"/>
    <s v="Pamela Stobb"/>
    <s v="Consumer"/>
    <s v="United States"/>
    <s v="Andover"/>
    <s v="Massachusetts"/>
    <n v="1810"/>
    <x v="3"/>
    <s v="OFF-PA-10001801"/>
    <x v="1"/>
    <s v="Paper"/>
    <s v="Xerox 193"/>
    <n v="17.940000000000001"/>
    <n v="10"/>
    <n v="0.2"/>
    <n v="6.1"/>
    <n v="4"/>
    <x v="17"/>
    <n v="1"/>
    <x v="17"/>
  </r>
  <r>
    <n v="8335"/>
    <s v="CA-2017-153269"/>
    <d v="2017-03-09T00:00:00"/>
    <d v="2017-03-12T00:00:00"/>
    <s v="First Class"/>
    <s v="PS-18760"/>
    <s v="Pamela Stobb"/>
    <s v="Consumer"/>
    <s v="United States"/>
    <s v="Andover"/>
    <s v="Massachusetts"/>
    <n v="1810"/>
    <x v="3"/>
    <s v="OFF-BI-10004632"/>
    <x v="1"/>
    <s v="Binders"/>
    <s v="GBC Binding covers"/>
    <n v="51.8"/>
    <n v="10"/>
    <n v="0.3"/>
    <n v="-16.579999999999998"/>
    <n v="4"/>
    <x v="17"/>
    <n v="1"/>
    <x v="17"/>
  </r>
  <r>
    <n v="8336"/>
    <s v="CA-2018-161655"/>
    <d v="2018-05-13T00:00:00"/>
    <d v="2018-05-18T00:00:00"/>
    <s v="Second Class"/>
    <s v="CW-11905"/>
    <s v="Carl Weiss"/>
    <s v="Home Office"/>
    <s v="United States"/>
    <s v="Newark"/>
    <s v="Delaware"/>
    <n v="19711"/>
    <x v="3"/>
    <s v="OFF-BI-10002082"/>
    <x v="1"/>
    <s v="Binders"/>
    <s v="GBC Twin Loop Wire Binding Elements"/>
    <n v="299.52"/>
    <n v="10"/>
    <n v="0.3"/>
    <n v="-74.88"/>
    <n v="1"/>
    <x v="24"/>
    <n v="2"/>
    <x v="24"/>
  </r>
  <r>
    <n v="8337"/>
    <s v="CA-2017-101469"/>
    <d v="2017-07-02T00:00:00"/>
    <d v="2017-07-08T00:00:00"/>
    <s v="Standard Class"/>
    <s v="KH-16360"/>
    <s v="Katherine Hughes"/>
    <s v="Consumer"/>
    <s v="United States"/>
    <s v="Arlington"/>
    <s v="Virginia"/>
    <n v="22204"/>
    <x v="0"/>
    <s v="OFF-AR-10003986"/>
    <x v="1"/>
    <s v="Art"/>
    <s v="Avery Hi-Liter Pen Style Six-Color Fluorescent Set"/>
    <n v="7.7"/>
    <n v="6"/>
    <n v="0.3"/>
    <n v="-0.39"/>
    <n v="1"/>
    <x v="16"/>
    <n v="3"/>
    <x v="16"/>
  </r>
  <r>
    <n v="8338"/>
    <s v="CA-2015-153087"/>
    <d v="2015-12-27T00:00:00"/>
    <d v="2016-01-03T00:00:00"/>
    <s v="Standard Class"/>
    <s v="TC-20980"/>
    <s v="Tamara Chand"/>
    <s v="Corporate"/>
    <s v="United States"/>
    <s v="Decatur"/>
    <s v="Alabama"/>
    <n v="35601"/>
    <x v="0"/>
    <s v="OFF-PA-10001243"/>
    <x v="1"/>
    <s v="Paper"/>
    <s v="Xerox 1983"/>
    <n v="23.92"/>
    <n v="1"/>
    <n v="0"/>
    <n v="7.18"/>
    <n v="2"/>
    <x v="20"/>
    <n v="4"/>
    <x v="20"/>
  </r>
  <r>
    <n v="8339"/>
    <s v="CA-2015-153087"/>
    <d v="2015-12-27T00:00:00"/>
    <d v="2016-01-03T00:00:00"/>
    <s v="Standard Class"/>
    <s v="TC-20980"/>
    <s v="Tamara Chand"/>
    <s v="Corporate"/>
    <s v="United States"/>
    <s v="Decatur"/>
    <s v="Alabama"/>
    <n v="35601"/>
    <x v="0"/>
    <s v="TEC-AC-10003198"/>
    <x v="2"/>
    <s v="Accessories"/>
    <s v="Enermax Acrylux Wireless Keyboard"/>
    <n v="498"/>
    <n v="4"/>
    <n v="0.2"/>
    <n v="119.52"/>
    <n v="2"/>
    <x v="20"/>
    <n v="4"/>
    <x v="20"/>
  </r>
  <r>
    <n v="8340"/>
    <s v="CA-2018-135076"/>
    <d v="2018-04-13T00:00:00"/>
    <d v="2018-04-17T00:00:00"/>
    <s v="Standard Class"/>
    <s v="YS-21880"/>
    <s v="Yana Sorensen"/>
    <s v="Corporate"/>
    <s v="United States"/>
    <s v="Hesperia"/>
    <s v="California"/>
    <n v="92345"/>
    <x v="1"/>
    <s v="FUR-CH-10003774"/>
    <x v="0"/>
    <s v="Chairs"/>
    <s v="Global Wood Trimmed Manager's Task Chair, Khaki"/>
    <n v="436.70400000000001"/>
    <n v="1"/>
    <n v="0"/>
    <n v="39.299999999999997"/>
    <n v="1"/>
    <x v="4"/>
    <n v="2"/>
    <x v="4"/>
  </r>
  <r>
    <n v="8341"/>
    <s v="CA-2015-161634"/>
    <d v="2015-11-14T00:00:00"/>
    <d v="2015-11-20T00:00:00"/>
    <s v="Standard Class"/>
    <s v="CC-12220"/>
    <s v="Chris Cortes"/>
    <s v="Consumer"/>
    <s v="United States"/>
    <s v="Chesapeake"/>
    <s v="Virginia"/>
    <n v="23320"/>
    <x v="0"/>
    <s v="OFF-PA-10002262"/>
    <x v="1"/>
    <s v="Paper"/>
    <s v="Xerox 192"/>
    <n v="32.4"/>
    <n v="8"/>
    <n v="0"/>
    <n v="4.54"/>
    <n v="1"/>
    <x v="7"/>
    <n v="4"/>
    <x v="7"/>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n v="61.44"/>
    <n v="10"/>
    <n v="0"/>
    <n v="12.29"/>
    <n v="1"/>
    <x v="27"/>
    <n v="2"/>
    <x v="27"/>
  </r>
  <r>
    <n v="8343"/>
    <s v="CA-2017-132549"/>
    <d v="2017-11-25T00:00:00"/>
    <d v="2017-11-30T00:00:00"/>
    <s v="Standard Class"/>
    <s v="JK-15370"/>
    <s v="Jay Kimmel"/>
    <s v="Consumer"/>
    <s v="United States"/>
    <s v="Huntsville"/>
    <s v="Alabama"/>
    <n v="35810"/>
    <x v="0"/>
    <s v="OFF-ST-10001325"/>
    <x v="1"/>
    <s v="Storage"/>
    <s v="Sterilite Officeware Hinged File Box"/>
    <n v="73.36"/>
    <n v="2"/>
    <n v="0.3"/>
    <n v="-11"/>
    <n v="1"/>
    <x v="0"/>
    <n v="4"/>
    <x v="0"/>
  </r>
  <r>
    <n v="8344"/>
    <s v="US-2015-155544"/>
    <d v="2015-03-21T00:00:00"/>
    <d v="2015-03-25T00:00:00"/>
    <s v="Standard Class"/>
    <s v="GM-14440"/>
    <s v="Gary McGarr"/>
    <s v="Consumer"/>
    <s v="United States"/>
    <s v="Knoxville"/>
    <s v="Tennessee"/>
    <n v="37918"/>
    <x v="0"/>
    <s v="OFF-LA-10004544"/>
    <x v="1"/>
    <s v="Labels"/>
    <s v="Avery 505"/>
    <n v="59.2"/>
    <n v="6"/>
    <n v="0.1"/>
    <n v="2.96"/>
    <n v="3"/>
    <x v="34"/>
    <n v="1"/>
    <x v="34"/>
  </r>
  <r>
    <n v="8345"/>
    <s v="US-2015-155544"/>
    <d v="2015-03-21T00:00:00"/>
    <d v="2015-03-25T00:00:00"/>
    <s v="Standard Class"/>
    <s v="GM-14440"/>
    <s v="Gary McGarr"/>
    <s v="Consumer"/>
    <s v="United States"/>
    <s v="Knoxville"/>
    <s v="Tennessee"/>
    <n v="37918"/>
    <x v="0"/>
    <s v="FUR-FU-10001473"/>
    <x v="0"/>
    <s v="Furnishings"/>
    <s v="DAX Wood Document Frame"/>
    <n v="32.951999999999998"/>
    <n v="6"/>
    <n v="0.3"/>
    <n v="-2.97"/>
    <n v="3"/>
    <x v="34"/>
    <n v="1"/>
    <x v="34"/>
  </r>
  <r>
    <n v="8346"/>
    <s v="US-2015-155544"/>
    <d v="2015-03-21T00:00:00"/>
    <d v="2015-03-25T00:00:00"/>
    <s v="Standard Class"/>
    <s v="GM-14440"/>
    <s v="Gary McGarr"/>
    <s v="Consumer"/>
    <s v="United States"/>
    <s v="Knoxville"/>
    <s v="Tennessee"/>
    <n v="37918"/>
    <x v="0"/>
    <s v="FUR-CH-10000422"/>
    <x v="0"/>
    <s v="Chairs"/>
    <s v="Global Highback Leather Tilter in Burgundy"/>
    <n v="218.376"/>
    <n v="7"/>
    <n v="0.2"/>
    <n v="48.04"/>
    <n v="3"/>
    <x v="34"/>
    <n v="1"/>
    <x v="34"/>
  </r>
  <r>
    <n v="8347"/>
    <s v="US-2016-115238"/>
    <d v="2016-04-30T00:00:00"/>
    <d v="2016-05-04T00:00:00"/>
    <s v="Standard Class"/>
    <s v="JW-15220"/>
    <s v="Jane Waco"/>
    <s v="Corporate"/>
    <s v="United States"/>
    <s v="Lawrence"/>
    <s v="Massachusetts"/>
    <n v="1841"/>
    <x v="3"/>
    <s v="FUR-FU-10002960"/>
    <x v="0"/>
    <s v="Furnishings"/>
    <s v="Eldon 200 Class Desk Accessories, Burgundy"/>
    <n v="31.4"/>
    <n v="5"/>
    <n v="0.3"/>
    <n v="-10.68"/>
    <n v="5"/>
    <x v="19"/>
    <n v="2"/>
    <x v="19"/>
  </r>
  <r>
    <n v="8348"/>
    <s v="US-2016-115238"/>
    <d v="2016-04-30T00:00:00"/>
    <d v="2016-05-04T00:00:00"/>
    <s v="Standard Class"/>
    <s v="JW-15220"/>
    <s v="Jane Waco"/>
    <s v="Corporate"/>
    <s v="United States"/>
    <s v="Lawrence"/>
    <s v="Massachusetts"/>
    <n v="1841"/>
    <x v="3"/>
    <s v="FUR-FU-10002445"/>
    <x v="0"/>
    <s v="Furnishings"/>
    <s v="DAX Two-Tone Rosewood/Black Document Frame, Desktop, 5 x 7"/>
    <n v="9.48"/>
    <n v="5"/>
    <n v="0.1"/>
    <n v="0.47"/>
    <n v="5"/>
    <x v="19"/>
    <n v="2"/>
    <x v="19"/>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n v="209.5"/>
    <n v="1"/>
    <n v="0"/>
    <n v="35.619999999999997"/>
    <n v="5"/>
    <x v="19"/>
    <n v="2"/>
    <x v="19"/>
  </r>
  <r>
    <n v="8350"/>
    <s v="US-2016-115238"/>
    <d v="2016-04-30T00:00:00"/>
    <d v="2016-05-04T00:00:00"/>
    <s v="Standard Class"/>
    <s v="JW-15220"/>
    <s v="Jane Waco"/>
    <s v="Corporate"/>
    <s v="United States"/>
    <s v="Lawrence"/>
    <s v="Massachusetts"/>
    <n v="1841"/>
    <x v="3"/>
    <s v="FUR-FU-10001025"/>
    <x v="0"/>
    <s v="Furnishings"/>
    <s v="Eldon ImÃ ge Series Desk Accessories, Clear"/>
    <n v="24.3"/>
    <n v="8"/>
    <n v="0.2"/>
    <n v="8.26"/>
    <n v="5"/>
    <x v="19"/>
    <n v="2"/>
    <x v="19"/>
  </r>
  <r>
    <n v="8351"/>
    <s v="US-2016-115238"/>
    <d v="2016-04-30T00:00:00"/>
    <d v="2016-05-04T00:00:00"/>
    <s v="Standard Class"/>
    <s v="JW-15220"/>
    <s v="Jane Waco"/>
    <s v="Corporate"/>
    <s v="United States"/>
    <s v="Lawrence"/>
    <s v="Massachusetts"/>
    <n v="1841"/>
    <x v="3"/>
    <s v="OFF-PA-10002689"/>
    <x v="1"/>
    <s v="Paper"/>
    <s v="Weyerhaeuser First Choice Laser/Copy Paper (20Lb. and 88 Bright)"/>
    <n v="6.48"/>
    <n v="3"/>
    <n v="0.2"/>
    <n v="1.56"/>
    <n v="5"/>
    <x v="19"/>
    <n v="2"/>
    <x v="19"/>
  </r>
  <r>
    <n v="8352"/>
    <s v="CA-2018-132199"/>
    <d v="2018-05-03T00:00:00"/>
    <d v="2018-05-08T00:00:00"/>
    <s v="Standard Class"/>
    <s v="BO-11350"/>
    <s v="Bill Overfelt"/>
    <s v="Corporate"/>
    <s v="United States"/>
    <s v="Philadelphia"/>
    <s v="Pennsylvania"/>
    <n v="19134"/>
    <x v="3"/>
    <s v="FUR-FU-10004245"/>
    <x v="0"/>
    <s v="Furnishings"/>
    <s v="Career Cubicle Clock, 8 1/4&quot;, Black"/>
    <n v="32.448"/>
    <n v="2"/>
    <n v="0.1"/>
    <n v="1.95"/>
    <n v="5"/>
    <x v="24"/>
    <n v="2"/>
    <x v="24"/>
  </r>
  <r>
    <n v="8353"/>
    <s v="CA-2018-132199"/>
    <d v="2018-05-03T00:00:00"/>
    <d v="2018-05-08T00:00:00"/>
    <s v="Standard Class"/>
    <s v="BO-11350"/>
    <s v="Bill Overfelt"/>
    <s v="Corporate"/>
    <s v="United States"/>
    <s v="Philadelphia"/>
    <s v="Pennsylvania"/>
    <n v="19134"/>
    <x v="3"/>
    <s v="OFF-BI-10003684"/>
    <x v="1"/>
    <s v="Binders"/>
    <s v="Wilson Jones Legal Size Ring Binders"/>
    <n v="26.388000000000002"/>
    <n v="10"/>
    <n v="0"/>
    <n v="2.37"/>
    <n v="5"/>
    <x v="24"/>
    <n v="2"/>
    <x v="24"/>
  </r>
  <r>
    <n v="8354"/>
    <s v="CA-2018-132199"/>
    <d v="2018-05-03T00:00:00"/>
    <d v="2018-05-08T00:00:00"/>
    <s v="Standard Class"/>
    <s v="BO-11350"/>
    <s v="Bill Overfelt"/>
    <s v="Corporate"/>
    <s v="United States"/>
    <s v="Philadelphia"/>
    <s v="Pennsylvania"/>
    <n v="19134"/>
    <x v="3"/>
    <s v="FUR-TA-10003748"/>
    <x v="0"/>
    <s v="Tables"/>
    <s v="Bevis 36 x 72 Conference Tables"/>
    <n v="373.47"/>
    <n v="7"/>
    <n v="0.3"/>
    <n v="-63.49"/>
    <n v="5"/>
    <x v="24"/>
    <n v="2"/>
    <x v="24"/>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n v="64.2"/>
    <n v="6"/>
    <n v="0.2"/>
    <n v="4.49"/>
    <n v="5"/>
    <x v="24"/>
    <n v="2"/>
    <x v="24"/>
  </r>
  <r>
    <n v="8356"/>
    <s v="CA-2018-132199"/>
    <d v="2018-05-03T00:00:00"/>
    <d v="2018-05-08T00:00:00"/>
    <s v="Standard Class"/>
    <s v="BO-11350"/>
    <s v="Bill Overfelt"/>
    <s v="Corporate"/>
    <s v="United States"/>
    <s v="Philadelphia"/>
    <s v="Pennsylvania"/>
    <n v="19134"/>
    <x v="3"/>
    <s v="OFF-FA-10002280"/>
    <x v="1"/>
    <s v="Fasteners"/>
    <s v="Advantus Plastic Paper Clips"/>
    <n v="8"/>
    <n v="10"/>
    <n v="0.1"/>
    <n v="0.96"/>
    <n v="5"/>
    <x v="24"/>
    <n v="2"/>
    <x v="24"/>
  </r>
  <r>
    <n v="8357"/>
    <s v="CA-2017-163174"/>
    <d v="2017-08-26T00:00:00"/>
    <d v="2017-08-30T00:00:00"/>
    <s v="Standard Class"/>
    <s v="XP-21865"/>
    <s v="Xylona Preis"/>
    <s v="Consumer"/>
    <s v="United States"/>
    <s v="Athens"/>
    <s v="Georgia"/>
    <n v="30605"/>
    <x v="0"/>
    <s v="FUR-FU-10000308"/>
    <x v="0"/>
    <s v="Furnishings"/>
    <s v="Deflect-o Glass Clear Studded Chair Mats"/>
    <n v="186.54"/>
    <n v="5"/>
    <n v="0"/>
    <n v="39.17"/>
    <n v="1"/>
    <x v="28"/>
    <n v="3"/>
    <x v="28"/>
  </r>
  <r>
    <n v="8358"/>
    <s v="CA-2015-110555"/>
    <d v="2015-04-11T00:00:00"/>
    <d v="2015-04-18T00:00:00"/>
    <s v="Standard Class"/>
    <s v="MM-18055"/>
    <s v="Michelle Moray"/>
    <s v="Consumer"/>
    <s v="United States"/>
    <s v="Great Falls"/>
    <s v="Montana"/>
    <n v="59405"/>
    <x v="1"/>
    <s v="OFF-ST-10000876"/>
    <x v="1"/>
    <s v="Storage"/>
    <s v="Eldon Simplefile Box Office"/>
    <n v="87.08"/>
    <n v="1"/>
    <n v="0.2"/>
    <n v="22.64"/>
    <n v="3"/>
    <x v="41"/>
    <n v="2"/>
    <x v="41"/>
  </r>
  <r>
    <n v="8359"/>
    <s v="CA-2015-110555"/>
    <d v="2015-04-11T00:00:00"/>
    <d v="2015-04-18T00:00:00"/>
    <s v="Standard Class"/>
    <s v="MM-18055"/>
    <s v="Michelle Moray"/>
    <s v="Consumer"/>
    <s v="United States"/>
    <s v="Great Falls"/>
    <s v="Montana"/>
    <n v="59405"/>
    <x v="1"/>
    <s v="TEC-PH-10000586"/>
    <x v="2"/>
    <s v="Phones"/>
    <s v="AT&amp;T SB67148 SynJ"/>
    <n v="105.584"/>
    <n v="10"/>
    <n v="0"/>
    <n v="35.9"/>
    <n v="3"/>
    <x v="41"/>
    <n v="2"/>
    <x v="41"/>
  </r>
  <r>
    <n v="8360"/>
    <s v="CA-2015-110555"/>
    <d v="2015-04-11T00:00:00"/>
    <d v="2015-04-18T00:00:00"/>
    <s v="Standard Class"/>
    <s v="MM-18055"/>
    <s v="Michelle Moray"/>
    <s v="Consumer"/>
    <s v="United States"/>
    <s v="Great Falls"/>
    <s v="Montana"/>
    <n v="59405"/>
    <x v="1"/>
    <s v="TEC-AC-10003399"/>
    <x v="2"/>
    <s v="Accessories"/>
    <s v="Memorex Mini Travel Drive 64 GB USB 2.0 Flash Drive"/>
    <n v="217.44"/>
    <n v="3"/>
    <n v="0"/>
    <n v="73.930000000000007"/>
    <n v="3"/>
    <x v="41"/>
    <n v="2"/>
    <x v="41"/>
  </r>
  <r>
    <n v="8361"/>
    <s v="CA-2018-147207"/>
    <d v="2018-01-02T00:00:00"/>
    <d v="2018-01-04T00:00:00"/>
    <s v="Second Class"/>
    <s v="TS-21655"/>
    <s v="Trudy Schmidt"/>
    <s v="Consumer"/>
    <s v="United States"/>
    <s v="El Paso"/>
    <s v="Texas"/>
    <n v="79907"/>
    <x v="2"/>
    <s v="OFF-AR-10001955"/>
    <x v="1"/>
    <s v="Art"/>
    <s v="Newell 319"/>
    <n v="31.744"/>
    <n v="10"/>
    <n v="0.1"/>
    <n v="10.48"/>
    <n v="4"/>
    <x v="44"/>
    <n v="1"/>
    <x v="44"/>
  </r>
  <r>
    <n v="8362"/>
    <s v="CA-2018-147207"/>
    <d v="2018-01-02T00:00:00"/>
    <d v="2018-01-04T00:00:00"/>
    <s v="Second Class"/>
    <s v="TS-21655"/>
    <s v="Trudy Schmidt"/>
    <s v="Consumer"/>
    <s v="United States"/>
    <s v="El Paso"/>
    <s v="Texas"/>
    <n v="79907"/>
    <x v="2"/>
    <s v="OFF-AP-10000027"/>
    <x v="1"/>
    <s v="Appliances"/>
    <s v="Hoover Commercial SteamVac"/>
    <n v="5.4320000000000004"/>
    <n v="1"/>
    <n v="0.2"/>
    <n v="1.41"/>
    <n v="4"/>
    <x v="44"/>
    <n v="1"/>
    <x v="44"/>
  </r>
  <r>
    <n v="8363"/>
    <s v="CA-2018-147207"/>
    <d v="2018-01-02T00:00:00"/>
    <d v="2018-01-04T00:00:00"/>
    <s v="Second Class"/>
    <s v="TS-21655"/>
    <s v="Trudy Schmidt"/>
    <s v="Consumer"/>
    <s v="United States"/>
    <s v="El Paso"/>
    <s v="Texas"/>
    <n v="79907"/>
    <x v="2"/>
    <s v="FUR-TA-10002958"/>
    <x v="0"/>
    <s v="Tables"/>
    <s v="Bevis Oval Conference Table, Walnut"/>
    <n v="913.43"/>
    <n v="2"/>
    <n v="0.1"/>
    <n v="45.67"/>
    <n v="4"/>
    <x v="44"/>
    <n v="1"/>
    <x v="44"/>
  </r>
  <r>
    <n v="8364"/>
    <s v="CA-2018-147207"/>
    <d v="2018-01-02T00:00:00"/>
    <d v="2018-01-04T00:00:00"/>
    <s v="Second Class"/>
    <s v="TS-21655"/>
    <s v="Trudy Schmidt"/>
    <s v="Consumer"/>
    <s v="United States"/>
    <s v="El Paso"/>
    <s v="Texas"/>
    <n v="79907"/>
    <x v="2"/>
    <s v="OFF-ST-10002615"/>
    <x v="1"/>
    <s v="Storage"/>
    <s v="Dual Level, Single-Width Filing Carts"/>
    <n v="372.14400000000001"/>
    <n v="3"/>
    <n v="0.3"/>
    <n v="-107.92"/>
    <n v="4"/>
    <x v="44"/>
    <n v="1"/>
    <x v="44"/>
  </r>
  <r>
    <n v="8365"/>
    <s v="CA-2018-137631"/>
    <d v="2018-04-28T00:00:00"/>
    <d v="2018-05-02T00:00:00"/>
    <s v="Standard Class"/>
    <s v="JL-15235"/>
    <s v="Janet Lee"/>
    <s v="Consumer"/>
    <s v="United States"/>
    <s v="Kissimmee"/>
    <s v="Florida"/>
    <n v="34741"/>
    <x v="0"/>
    <s v="TEC-PH-10002624"/>
    <x v="2"/>
    <s v="Phones"/>
    <s v="Samsung Galaxy S4 Mini"/>
    <n v="751.98400000000004"/>
    <n v="10"/>
    <n v="0.3"/>
    <n v="-45.12"/>
    <n v="1"/>
    <x v="4"/>
    <n v="2"/>
    <x v="4"/>
  </r>
  <r>
    <n v="8366"/>
    <s v="CA-2018-157273"/>
    <d v="2018-01-30T00:00:00"/>
    <d v="2018-02-02T00:00:00"/>
    <s v="First Class"/>
    <s v="SZ-20035"/>
    <s v="Sam Zeldin"/>
    <s v="Home Office"/>
    <s v="United States"/>
    <s v="Seattle"/>
    <s v="Washington"/>
    <n v="98105"/>
    <x v="1"/>
    <s v="TEC-PH-10002275"/>
    <x v="2"/>
    <s v="Phones"/>
    <s v="Mitel 5320 IP Phone VoIP phone"/>
    <n v="604.76800000000003"/>
    <n v="10"/>
    <n v="0.2"/>
    <n v="96.76"/>
    <n v="1"/>
    <x v="44"/>
    <n v="1"/>
    <x v="44"/>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n v="27.36"/>
    <n v="7"/>
    <n v="0.3"/>
    <n v="-4.38"/>
    <n v="3"/>
    <x v="30"/>
    <n v="3"/>
    <x v="30"/>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n v="20.56"/>
    <n v="10"/>
    <n v="0"/>
    <n v="2.4700000000000002"/>
    <n v="3"/>
    <x v="30"/>
    <n v="3"/>
    <x v="30"/>
  </r>
  <r>
    <n v="8369"/>
    <s v="CA-2015-109918"/>
    <d v="2015-09-07T00:00:00"/>
    <d v="2015-09-12T00:00:00"/>
    <s v="Second Class"/>
    <s v="LR-17035"/>
    <s v="Lisa Ryan"/>
    <s v="Corporate"/>
    <s v="United States"/>
    <s v="Santa Clara"/>
    <s v="California"/>
    <n v="95051"/>
    <x v="1"/>
    <s v="OFF-BI-10004308"/>
    <x v="1"/>
    <s v="Binders"/>
    <s v="Avery Legal 4-Ring Binder"/>
    <n v="83.92"/>
    <n v="3"/>
    <n v="0.3"/>
    <n v="-15.94"/>
    <n v="3"/>
    <x v="30"/>
    <n v="3"/>
    <x v="30"/>
  </r>
  <r>
    <n v="8370"/>
    <s v="CA-2017-118745"/>
    <d v="2017-06-11T00:00:00"/>
    <d v="2017-06-16T00:00:00"/>
    <s v="Standard Class"/>
    <s v="SV-20365"/>
    <s v="Seth Vernon"/>
    <s v="Consumer"/>
    <s v="United States"/>
    <s v="Los Angeles"/>
    <s v="California"/>
    <n v="90049"/>
    <x v="1"/>
    <s v="FUR-TA-10003473"/>
    <x v="0"/>
    <s v="Tables"/>
    <s v="Bretford Rectangular Conference Table Tops"/>
    <n v="902.71199999999999"/>
    <n v="3"/>
    <n v="0"/>
    <n v="180.54"/>
    <n v="1"/>
    <x v="1"/>
    <n v="2"/>
    <x v="1"/>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n v="120.666"/>
    <n v="1"/>
    <n v="0.2"/>
    <n v="42.23"/>
    <n v="1"/>
    <x v="32"/>
    <n v="4"/>
    <x v="32"/>
  </r>
  <r>
    <n v="8372"/>
    <s v="CA-2015-165393"/>
    <d v="2015-12-27T00:00:00"/>
    <d v="2015-12-30T00:00:00"/>
    <s v="First Class"/>
    <s v="NC-18415"/>
    <s v="Nathan Cano"/>
    <s v="Consumer"/>
    <s v="United States"/>
    <s v="Fort Worth"/>
    <s v="Texas"/>
    <n v="76106"/>
    <x v="2"/>
    <s v="OFF-BI-10001658"/>
    <x v="1"/>
    <s v="Binders"/>
    <s v="GBC Standard Therm-A-Bind Covers"/>
    <n v="4.984"/>
    <n v="3"/>
    <n v="0"/>
    <n v="1.1499999999999999"/>
    <n v="1"/>
    <x v="20"/>
    <n v="4"/>
    <x v="20"/>
  </r>
  <r>
    <n v="8373"/>
    <s v="CA-2017-113726"/>
    <d v="2017-11-24T00:00:00"/>
    <d v="2017-12-01T00:00:00"/>
    <s v="Standard Class"/>
    <s v="SC-20680"/>
    <s v="Steve Carroll"/>
    <s v="Home Office"/>
    <s v="United States"/>
    <s v="Seattle"/>
    <s v="Washington"/>
    <n v="98105"/>
    <x v="1"/>
    <s v="FUR-FU-10003535"/>
    <x v="0"/>
    <s v="Furnishings"/>
    <s v="Howard Miller Distant Time Traveler Alarm Clock"/>
    <n v="82.26"/>
    <n v="4"/>
    <n v="0.1"/>
    <n v="9.8699999999999992"/>
    <n v="1"/>
    <x v="0"/>
    <n v="4"/>
    <x v="0"/>
  </r>
  <r>
    <n v="8374"/>
    <s v="CA-2017-152940"/>
    <d v="2017-11-10T00:00:00"/>
    <d v="2017-11-13T00:00:00"/>
    <s v="First Class"/>
    <s v="RO-19780"/>
    <s v="Rose O'Brian"/>
    <s v="Consumer"/>
    <s v="United States"/>
    <s v="San Francisco"/>
    <s v="California"/>
    <n v="94110"/>
    <x v="1"/>
    <s v="OFF-ST-10000352"/>
    <x v="1"/>
    <s v="Storage"/>
    <s v="Acco Perma 2700 Stacking Storage Drawers"/>
    <n v="29.74"/>
    <n v="7"/>
    <n v="0.2"/>
    <n v="7.14"/>
    <n v="1"/>
    <x v="0"/>
    <n v="4"/>
    <x v="0"/>
  </r>
  <r>
    <n v="8375"/>
    <s v="CA-2016-158701"/>
    <d v="2016-01-05T00:00:00"/>
    <d v="2016-01-10T00:00:00"/>
    <s v="Standard Class"/>
    <s v="JL-15175"/>
    <s v="James Lanier"/>
    <s v="Home Office"/>
    <s v="United States"/>
    <s v="San Francisco"/>
    <s v="California"/>
    <n v="94110"/>
    <x v="1"/>
    <s v="OFF-AP-10004859"/>
    <x v="1"/>
    <s v="Appliances"/>
    <s v="Acco 6 Outlet Guardian Premium Surge Suppressor"/>
    <n v="87.36"/>
    <n v="8"/>
    <n v="0.2"/>
    <n v="8.74"/>
    <n v="2"/>
    <x v="26"/>
    <n v="1"/>
    <x v="26"/>
  </r>
  <r>
    <n v="8376"/>
    <s v="CA-2016-158701"/>
    <d v="2016-01-05T00:00:00"/>
    <d v="2016-01-10T00:00:00"/>
    <s v="Standard Class"/>
    <s v="JL-15175"/>
    <s v="James Lanier"/>
    <s v="Home Office"/>
    <s v="United States"/>
    <s v="San Francisco"/>
    <s v="California"/>
    <n v="94110"/>
    <x v="1"/>
    <s v="OFF-BI-10001294"/>
    <x v="1"/>
    <s v="Binders"/>
    <s v="Fellowes Binding Cases"/>
    <n v="56.16"/>
    <n v="3"/>
    <n v="0.3"/>
    <n v="-14.04"/>
    <n v="2"/>
    <x v="26"/>
    <n v="1"/>
    <x v="26"/>
  </r>
  <r>
    <n v="8377"/>
    <s v="CA-2018-156272"/>
    <d v="2018-03-21T00:00:00"/>
    <d v="2018-03-27T00:00:00"/>
    <s v="Standard Class"/>
    <s v="PW-19030"/>
    <s v="Pauline Webber"/>
    <s v="Corporate"/>
    <s v="United States"/>
    <s v="Pompano Beach"/>
    <s v="Florida"/>
    <n v="33068"/>
    <x v="0"/>
    <s v="OFF-AP-10001242"/>
    <x v="1"/>
    <s v="Appliances"/>
    <s v="APC 7 Outlet Network SurgeArrest Surge Protector"/>
    <n v="64.384"/>
    <n v="6"/>
    <n v="0.2"/>
    <n v="5.79"/>
    <n v="1"/>
    <x v="42"/>
    <n v="1"/>
    <x v="42"/>
  </r>
  <r>
    <n v="8378"/>
    <s v="CA-2016-162964"/>
    <d v="2016-11-12T00:00:00"/>
    <d v="2016-11-18T00:00:00"/>
    <s v="Standard Class"/>
    <s v="MF-18250"/>
    <s v="Monica Federle"/>
    <s v="Corporate"/>
    <s v="United States"/>
    <s v="Houston"/>
    <s v="Texas"/>
    <n v="77095"/>
    <x v="2"/>
    <s v="OFF-ST-10002344"/>
    <x v="1"/>
    <s v="Storage"/>
    <s v="Carina 42&quot;Hx23 3/4&quot;W Media Storage Unit"/>
    <n v="64.784000000000006"/>
    <n v="2"/>
    <n v="0.1"/>
    <n v="11.66"/>
    <n v="3"/>
    <x v="6"/>
    <n v="4"/>
    <x v="6"/>
  </r>
  <r>
    <n v="8379"/>
    <s v="CA-2016-162964"/>
    <d v="2016-11-12T00:00:00"/>
    <d v="2016-11-18T00:00:00"/>
    <s v="Standard Class"/>
    <s v="MF-18250"/>
    <s v="Monica Federle"/>
    <s v="Corporate"/>
    <s v="United States"/>
    <s v="Houston"/>
    <s v="Texas"/>
    <n v="77095"/>
    <x v="2"/>
    <s v="OFF-PA-10003349"/>
    <x v="1"/>
    <s v="Paper"/>
    <s v="Xerox 1957"/>
    <n v="15.552"/>
    <n v="2"/>
    <n v="0"/>
    <n v="0.78"/>
    <n v="3"/>
    <x v="6"/>
    <n v="4"/>
    <x v="6"/>
  </r>
  <r>
    <n v="8380"/>
    <s v="CA-2016-162964"/>
    <d v="2016-11-12T00:00:00"/>
    <d v="2016-11-18T00:00:00"/>
    <s v="Standard Class"/>
    <s v="MF-18250"/>
    <s v="Monica Federle"/>
    <s v="Corporate"/>
    <s v="United States"/>
    <s v="Houston"/>
    <s v="Texas"/>
    <n v="77095"/>
    <x v="2"/>
    <s v="OFF-EN-10003055"/>
    <x v="1"/>
    <s v="Envelopes"/>
    <s v="Blue String-Tie &amp; Button Interoffice Envelopes, 10 x 13"/>
    <n v="223.88800000000001"/>
    <n v="1"/>
    <n v="0.1"/>
    <n v="29.11"/>
    <n v="3"/>
    <x v="6"/>
    <n v="4"/>
    <x v="6"/>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n v="10.896000000000001"/>
    <n v="3"/>
    <n v="0"/>
    <n v="3.49"/>
    <n v="1"/>
    <x v="30"/>
    <n v="3"/>
    <x v="30"/>
  </r>
  <r>
    <n v="8382"/>
    <s v="CA-2017-134544"/>
    <d v="2017-03-17T00:00:00"/>
    <d v="2017-03-19T00:00:00"/>
    <s v="Second Class"/>
    <s v="AC-10660"/>
    <s v="Anna Chung"/>
    <s v="Consumer"/>
    <s v="United States"/>
    <s v="San Francisco"/>
    <s v="California"/>
    <n v="94109"/>
    <x v="1"/>
    <s v="TEC-PH-10003800"/>
    <x v="2"/>
    <s v="Phones"/>
    <s v="i.Sound Portable Power - 8000 mAh"/>
    <n v="84.784000000000006"/>
    <n v="7"/>
    <n v="0.2"/>
    <n v="27.98"/>
    <n v="1"/>
    <x v="17"/>
    <n v="1"/>
    <x v="17"/>
  </r>
  <r>
    <n v="8383"/>
    <s v="CA-2017-163048"/>
    <d v="2017-02-08T00:00:00"/>
    <d v="2017-02-15T00:00:00"/>
    <s v="Standard Class"/>
    <s v="MH-17440"/>
    <s v="Mark Haberlin"/>
    <s v="Corporate"/>
    <s v="United States"/>
    <s v="Houston"/>
    <s v="Texas"/>
    <n v="77036"/>
    <x v="2"/>
    <s v="FUR-CH-10001270"/>
    <x v="0"/>
    <s v="Chairs"/>
    <s v="Harbour Creations Steel Folding Chair"/>
    <n v="241.5"/>
    <n v="10"/>
    <n v="0.1"/>
    <n v="50.72"/>
    <n v="1"/>
    <x v="47"/>
    <n v="1"/>
    <x v="47"/>
  </r>
  <r>
    <n v="8384"/>
    <s v="CA-2017-145135"/>
    <d v="2017-11-26T00:00:00"/>
    <d v="2017-11-28T00:00:00"/>
    <s v="First Class"/>
    <s v="CD-12790"/>
    <s v="Cynthia Delaney"/>
    <s v="Home Office"/>
    <s v="United States"/>
    <s v="Shelton"/>
    <s v="Connecticut"/>
    <n v="6484"/>
    <x v="3"/>
    <s v="TEC-AC-10003447"/>
    <x v="2"/>
    <s v="Accessories"/>
    <s v="Micropad Numeric Keypads"/>
    <n v="59.97"/>
    <n v="1"/>
    <n v="0.3"/>
    <n v="-3.6"/>
    <n v="2"/>
    <x v="0"/>
    <n v="4"/>
    <x v="0"/>
  </r>
  <r>
    <n v="8385"/>
    <s v="CA-2017-145135"/>
    <d v="2017-11-26T00:00:00"/>
    <d v="2017-11-28T00:00:00"/>
    <s v="First Class"/>
    <s v="CD-12790"/>
    <s v="Cynthia Delaney"/>
    <s v="Home Office"/>
    <s v="United States"/>
    <s v="Shelton"/>
    <s v="Connecticut"/>
    <n v="6484"/>
    <x v="3"/>
    <s v="OFF-PA-10004285"/>
    <x v="1"/>
    <s v="Paper"/>
    <s v="Xerox 1959"/>
    <n v="13.36"/>
    <n v="7"/>
    <n v="0"/>
    <n v="2.14"/>
    <n v="2"/>
    <x v="0"/>
    <n v="4"/>
    <x v="0"/>
  </r>
  <r>
    <n v="8386"/>
    <s v="CA-2018-137582"/>
    <d v="2018-09-04T00:00:00"/>
    <d v="2018-09-08T00:00:00"/>
    <s v="Standard Class"/>
    <s v="CV-12805"/>
    <s v="Cynthia Voltz"/>
    <s v="Corporate"/>
    <s v="United States"/>
    <s v="Oakland"/>
    <s v="California"/>
    <n v="94601"/>
    <x v="1"/>
    <s v="OFF-BI-10001757"/>
    <x v="1"/>
    <s v="Binders"/>
    <s v="Pressboard Hanging Data Binders for Unburst Sheets"/>
    <n v="11.808"/>
    <n v="2"/>
    <n v="0.3"/>
    <n v="-0.83"/>
    <n v="1"/>
    <x v="15"/>
    <n v="3"/>
    <x v="15"/>
  </r>
  <r>
    <n v="8387"/>
    <s v="CA-2016-149601"/>
    <d v="2016-05-28T00:00:00"/>
    <d v="2016-06-03T00:00:00"/>
    <s v="Standard Class"/>
    <s v="TB-21625"/>
    <s v="Trudy Brown"/>
    <s v="Consumer"/>
    <s v="United States"/>
    <s v="Manchester"/>
    <s v="Connecticut"/>
    <n v="6040"/>
    <x v="3"/>
    <s v="OFF-ST-10001558"/>
    <x v="1"/>
    <s v="Storage"/>
    <s v="Acco Perma 4000 Stacking Storage Drawers"/>
    <n v="16.239999999999998"/>
    <n v="5"/>
    <n v="0"/>
    <n v="3.25"/>
    <n v="2"/>
    <x v="33"/>
    <n v="2"/>
    <x v="33"/>
  </r>
  <r>
    <n v="8388"/>
    <s v="CA-2016-149601"/>
    <d v="2016-05-28T00:00:00"/>
    <d v="2016-06-03T00:00:00"/>
    <s v="Standard Class"/>
    <s v="TB-21625"/>
    <s v="Trudy Brown"/>
    <s v="Consumer"/>
    <s v="United States"/>
    <s v="Manchester"/>
    <s v="Connecticut"/>
    <n v="6040"/>
    <x v="3"/>
    <s v="OFF-ST-10001328"/>
    <x v="1"/>
    <s v="Storage"/>
    <s v="Personal Filing Tote with Lid, Black/Gray"/>
    <n v="77.55"/>
    <n v="6"/>
    <n v="0.1"/>
    <n v="9.31"/>
    <n v="2"/>
    <x v="33"/>
    <n v="2"/>
    <x v="33"/>
  </r>
  <r>
    <n v="8389"/>
    <s v="CA-2015-139423"/>
    <d v="2015-11-01T00:00:00"/>
    <d v="2015-11-05T00:00:00"/>
    <s v="Standard Class"/>
    <s v="DG-13300"/>
    <s v="Deirdre Greer"/>
    <s v="Corporate"/>
    <s v="United States"/>
    <s v="Orange"/>
    <s v="New Jersey"/>
    <n v="7050"/>
    <x v="3"/>
    <s v="OFF-AP-10004708"/>
    <x v="1"/>
    <s v="Appliances"/>
    <s v="Fellowes Superior 10 Outlet Split Surge Protector"/>
    <n v="76.12"/>
    <n v="6"/>
    <n v="0.1"/>
    <n v="11.42"/>
    <n v="1"/>
    <x v="7"/>
    <n v="4"/>
    <x v="7"/>
  </r>
  <r>
    <n v="8390"/>
    <s v="CA-2017-102596"/>
    <d v="2017-12-27T00:00:00"/>
    <d v="2017-12-30T00:00:00"/>
    <s v="First Class"/>
    <s v="RD-19810"/>
    <s v="Ross DeVincentis"/>
    <s v="Home Office"/>
    <s v="United States"/>
    <s v="Akron"/>
    <s v="Ohio"/>
    <n v="44312"/>
    <x v="3"/>
    <s v="OFF-FA-10000621"/>
    <x v="1"/>
    <s v="Fasteners"/>
    <s v="OIC Colored Binder Clips, Assorted Sizes"/>
    <n v="17.184000000000001"/>
    <n v="9"/>
    <n v="0.2"/>
    <n v="5.67"/>
    <n v="1"/>
    <x v="5"/>
    <n v="4"/>
    <x v="5"/>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n v="11.76"/>
    <n v="10"/>
    <n v="0.2"/>
    <n v="3.88"/>
    <n v="1"/>
    <x v="22"/>
    <n v="4"/>
    <x v="22"/>
  </r>
  <r>
    <n v="8392"/>
    <s v="CA-2018-110625"/>
    <d v="2018-12-23T00:00:00"/>
    <d v="2018-12-30T00:00:00"/>
    <s v="Standard Class"/>
    <s v="JB-16045"/>
    <s v="Julia Barnett"/>
    <s v="Home Office"/>
    <s v="United States"/>
    <s v="Danbury"/>
    <s v="Connecticut"/>
    <n v="6810"/>
    <x v="3"/>
    <s v="FUR-FU-10001473"/>
    <x v="0"/>
    <s v="Furnishings"/>
    <s v="DAX Wood Document Frame"/>
    <n v="27.46"/>
    <n v="5"/>
    <n v="0.3"/>
    <n v="-6.04"/>
    <n v="1"/>
    <x v="22"/>
    <n v="4"/>
    <x v="22"/>
  </r>
  <r>
    <n v="8393"/>
    <s v="CA-2017-142594"/>
    <d v="2017-12-01T00:00:00"/>
    <d v="2017-12-06T00:00:00"/>
    <s v="Second Class"/>
    <s v="EJ-14155"/>
    <s v="Eva Jacobs"/>
    <s v="Consumer"/>
    <s v="United States"/>
    <s v="Franklin"/>
    <s v="Massachusetts"/>
    <n v="2038"/>
    <x v="3"/>
    <s v="TEC-PH-10000193"/>
    <x v="2"/>
    <s v="Phones"/>
    <s v="Jensen SMPS-640 -Â speaker phone"/>
    <n v="137.94"/>
    <n v="9"/>
    <n v="0.2"/>
    <n v="48.28"/>
    <n v="4"/>
    <x v="5"/>
    <n v="4"/>
    <x v="5"/>
  </r>
  <r>
    <n v="8394"/>
    <s v="CA-2017-142594"/>
    <d v="2017-12-01T00:00:00"/>
    <d v="2017-12-06T00:00:00"/>
    <s v="Second Class"/>
    <s v="EJ-14155"/>
    <s v="Eva Jacobs"/>
    <s v="Consumer"/>
    <s v="United States"/>
    <s v="Franklin"/>
    <s v="Massachusetts"/>
    <n v="2038"/>
    <x v="3"/>
    <s v="FUR-FU-10002045"/>
    <x v="0"/>
    <s v="Furnishings"/>
    <s v="Executive Impressions 14&quot;"/>
    <n v="111.15"/>
    <n v="10"/>
    <n v="0"/>
    <n v="33.35"/>
    <n v="4"/>
    <x v="5"/>
    <n v="4"/>
    <x v="5"/>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n v="901.95"/>
    <n v="8"/>
    <n v="0.2"/>
    <n v="297.64"/>
    <n v="4"/>
    <x v="5"/>
    <n v="4"/>
    <x v="5"/>
  </r>
  <r>
    <n v="8396"/>
    <s v="CA-2017-142594"/>
    <d v="2017-12-01T00:00:00"/>
    <d v="2017-12-06T00:00:00"/>
    <s v="Second Class"/>
    <s v="EJ-14155"/>
    <s v="Eva Jacobs"/>
    <s v="Consumer"/>
    <s v="United States"/>
    <s v="Franklin"/>
    <s v="Massachusetts"/>
    <n v="2038"/>
    <x v="3"/>
    <s v="FUR-TA-10001095"/>
    <x v="0"/>
    <s v="Tables"/>
    <s v="Chromcraft Round Conference Tables"/>
    <n v="366.00900000000001"/>
    <n v="10"/>
    <n v="0"/>
    <n v="98.82"/>
    <n v="4"/>
    <x v="5"/>
    <n v="4"/>
    <x v="5"/>
  </r>
  <r>
    <n v="8397"/>
    <s v="CA-2015-152254"/>
    <d v="2015-06-30T00:00:00"/>
    <d v="2015-06-30T00:00:00"/>
    <s v="Same Day"/>
    <s v="BD-11620"/>
    <s v="Brian DeCherney"/>
    <s v="Consumer"/>
    <s v="United States"/>
    <s v="Wilmington"/>
    <s v="North Carolina"/>
    <n v="28403"/>
    <x v="0"/>
    <s v="OFF-PA-10001144"/>
    <x v="1"/>
    <s v="Paper"/>
    <s v="Xerox 1913"/>
    <n v="310.68799999999999"/>
    <n v="7"/>
    <n v="0"/>
    <n v="31.07"/>
    <n v="1"/>
    <x v="3"/>
    <n v="2"/>
    <x v="3"/>
  </r>
  <r>
    <n v="8398"/>
    <s v="US-2015-120236"/>
    <d v="2015-09-03T00:00:00"/>
    <d v="2015-09-04T00:00:00"/>
    <s v="First Class"/>
    <s v="MR-17545"/>
    <s v="Mathew Reese"/>
    <s v="Home Office"/>
    <s v="United States"/>
    <s v="Houston"/>
    <s v="Texas"/>
    <n v="77095"/>
    <x v="2"/>
    <s v="OFF-BI-10004099"/>
    <x v="1"/>
    <s v="Binders"/>
    <s v="GBC VeloBinder Strips"/>
    <n v="7.68"/>
    <n v="7"/>
    <n v="0"/>
    <n v="1.31"/>
    <n v="1"/>
    <x v="30"/>
    <n v="3"/>
    <x v="30"/>
  </r>
  <r>
    <n v="8399"/>
    <s v="CA-2018-120061"/>
    <d v="2018-11-02T00:00:00"/>
    <d v="2018-11-07T00:00:00"/>
    <s v="Second Class"/>
    <s v="SR-20425"/>
    <s v="Sharelle Roach"/>
    <s v="Home Office"/>
    <s v="United States"/>
    <s v="Springfield"/>
    <s v="Ohio"/>
    <n v="45503"/>
    <x v="3"/>
    <s v="FUR-CH-10001973"/>
    <x v="0"/>
    <s v="Chairs"/>
    <s v="Office Star Flex Back Scooter Chair with White Frame"/>
    <n v="155.37200000000001"/>
    <n v="6"/>
    <n v="0.3"/>
    <n v="-37.29"/>
    <n v="1"/>
    <x v="23"/>
    <n v="4"/>
    <x v="23"/>
  </r>
  <r>
    <n v="8400"/>
    <s v="CA-2016-133837"/>
    <d v="2016-04-13T00:00:00"/>
    <d v="2016-04-18T00:00:00"/>
    <s v="Standard Class"/>
    <s v="TH-21100"/>
    <s v="Thea Hendricks"/>
    <s v="Consumer"/>
    <s v="United States"/>
    <s v="Glendale"/>
    <s v="Arizona"/>
    <n v="85301"/>
    <x v="1"/>
    <s v="OFF-ST-10000344"/>
    <x v="1"/>
    <s v="Storage"/>
    <s v="Neat Ideas Personal Hanging Folder Files, Black"/>
    <n v="10.744"/>
    <n v="7"/>
    <n v="0.2"/>
    <n v="1.18"/>
    <n v="1"/>
    <x v="19"/>
    <n v="2"/>
    <x v="19"/>
  </r>
  <r>
    <n v="8401"/>
    <s v="CA-2016-110814"/>
    <d v="2016-12-05T00:00:00"/>
    <d v="2016-12-09T00:00:00"/>
    <s v="Second Class"/>
    <s v="BD-11635"/>
    <s v="Brian Derr"/>
    <s v="Consumer"/>
    <s v="United States"/>
    <s v="New York City"/>
    <s v="New York"/>
    <n v="10009"/>
    <x v="3"/>
    <s v="OFF-BI-10002026"/>
    <x v="1"/>
    <s v="Binders"/>
    <s v="Avery Arch Ring Binders"/>
    <n v="232.4"/>
    <n v="5"/>
    <n v="0"/>
    <n v="65.069999999999993"/>
    <n v="3"/>
    <x v="14"/>
    <n v="4"/>
    <x v="14"/>
  </r>
  <r>
    <n v="8402"/>
    <s v="CA-2016-110814"/>
    <d v="2016-12-05T00:00:00"/>
    <d v="2016-12-09T00:00:00"/>
    <s v="Second Class"/>
    <s v="BD-11635"/>
    <s v="Brian Derr"/>
    <s v="Consumer"/>
    <s v="United States"/>
    <s v="New York City"/>
    <s v="New York"/>
    <n v="10009"/>
    <x v="3"/>
    <s v="FUR-CH-10003535"/>
    <x v="0"/>
    <s v="Chairs"/>
    <s v="Global Armless Task Chair, Royal Blue"/>
    <n v="164.64599999999999"/>
    <n v="8"/>
    <n v="0"/>
    <n v="29.64"/>
    <n v="3"/>
    <x v="14"/>
    <n v="4"/>
    <x v="14"/>
  </r>
  <r>
    <n v="8403"/>
    <s v="CA-2016-110814"/>
    <d v="2016-12-05T00:00:00"/>
    <d v="2016-12-09T00:00:00"/>
    <s v="Second Class"/>
    <s v="BD-11635"/>
    <s v="Brian Derr"/>
    <s v="Consumer"/>
    <s v="United States"/>
    <s v="New York City"/>
    <s v="New York"/>
    <n v="10009"/>
    <x v="3"/>
    <s v="OFF-PA-10004156"/>
    <x v="1"/>
    <s v="Paper"/>
    <s v="Xerox 188"/>
    <n v="22.68"/>
    <n v="8"/>
    <n v="0.2"/>
    <n v="3.86"/>
    <n v="3"/>
    <x v="14"/>
    <n v="4"/>
    <x v="14"/>
  </r>
  <r>
    <n v="8404"/>
    <s v="CA-2017-154067"/>
    <d v="2017-02-01T00:00:00"/>
    <d v="2017-02-07T00:00:00"/>
    <s v="Standard Class"/>
    <s v="SM-20950"/>
    <s v="Suzanne McNair"/>
    <s v="Corporate"/>
    <s v="United States"/>
    <s v="Los Angeles"/>
    <s v="California"/>
    <n v="90036"/>
    <x v="1"/>
    <s v="OFF-PA-10002254"/>
    <x v="1"/>
    <s v="Paper"/>
    <s v="Xerox 1883"/>
    <n v="105.52"/>
    <n v="4"/>
    <n v="0"/>
    <n v="31.66"/>
    <n v="1"/>
    <x v="47"/>
    <n v="1"/>
    <x v="47"/>
  </r>
  <r>
    <n v="8405"/>
    <s v="CA-2018-140480"/>
    <d v="2018-07-08T00:00:00"/>
    <d v="2018-07-12T00:00:00"/>
    <s v="Standard Class"/>
    <s v="HE-14800"/>
    <s v="Harold Engle"/>
    <s v="Corporate"/>
    <s v="United States"/>
    <s v="Newark"/>
    <s v="Delaware"/>
    <n v="19711"/>
    <x v="3"/>
    <s v="FUR-FU-10003247"/>
    <x v="0"/>
    <s v="Furnishings"/>
    <s v="36X48 HARDFLOOR CHAIRMAT"/>
    <n v="83.92"/>
    <n v="10"/>
    <n v="0.2"/>
    <n v="7.55"/>
    <n v="5"/>
    <x v="10"/>
    <n v="3"/>
    <x v="10"/>
  </r>
  <r>
    <n v="8406"/>
    <s v="CA-2018-140480"/>
    <d v="2018-07-08T00:00:00"/>
    <d v="2018-07-12T00:00:00"/>
    <s v="Standard Class"/>
    <s v="HE-14800"/>
    <s v="Harold Engle"/>
    <s v="Corporate"/>
    <s v="United States"/>
    <s v="Newark"/>
    <s v="Delaware"/>
    <n v="19711"/>
    <x v="3"/>
    <s v="TEC-AC-10002473"/>
    <x v="2"/>
    <s v="Accessories"/>
    <s v="Maxell 4.7GB DVD-R"/>
    <n v="141.9"/>
    <n v="4"/>
    <n v="0.3"/>
    <n v="-34.06"/>
    <n v="5"/>
    <x v="10"/>
    <n v="3"/>
    <x v="10"/>
  </r>
  <r>
    <n v="8407"/>
    <s v="CA-2018-140480"/>
    <d v="2018-07-08T00:00:00"/>
    <d v="2018-07-12T00:00:00"/>
    <s v="Standard Class"/>
    <s v="HE-14800"/>
    <s v="Harold Engle"/>
    <s v="Corporate"/>
    <s v="United States"/>
    <s v="Newark"/>
    <s v="Delaware"/>
    <n v="19711"/>
    <x v="3"/>
    <s v="FUR-FU-10001057"/>
    <x v="0"/>
    <s v="Furnishings"/>
    <s v="Tensor Track Tree Floor Lamp"/>
    <n v="39.979999999999997"/>
    <n v="6"/>
    <n v="0.3"/>
    <n v="-3.2"/>
    <n v="5"/>
    <x v="10"/>
    <n v="3"/>
    <x v="10"/>
  </r>
  <r>
    <n v="8408"/>
    <s v="CA-2018-140480"/>
    <d v="2018-07-08T00:00:00"/>
    <d v="2018-07-12T00:00:00"/>
    <s v="Standard Class"/>
    <s v="HE-14800"/>
    <s v="Harold Engle"/>
    <s v="Corporate"/>
    <s v="United States"/>
    <s v="Newark"/>
    <s v="Delaware"/>
    <n v="19711"/>
    <x v="3"/>
    <s v="OFF-AR-10001419"/>
    <x v="1"/>
    <s v="Art"/>
    <s v="Newell 325"/>
    <n v="28.91"/>
    <n v="2"/>
    <n v="0.3"/>
    <n v="-2.89"/>
    <n v="5"/>
    <x v="10"/>
    <n v="3"/>
    <x v="10"/>
  </r>
  <r>
    <n v="8409"/>
    <s v="CA-2018-140480"/>
    <d v="2018-07-08T00:00:00"/>
    <d v="2018-07-12T00:00:00"/>
    <s v="Standard Class"/>
    <s v="HE-14800"/>
    <s v="Harold Engle"/>
    <s v="Corporate"/>
    <s v="United States"/>
    <s v="Newark"/>
    <s v="Delaware"/>
    <n v="19711"/>
    <x v="3"/>
    <s v="OFF-AR-10004010"/>
    <x v="1"/>
    <s v="Art"/>
    <s v="Hunt Boston Vacuum Mount KS Pencil Sharpener"/>
    <n v="174.95"/>
    <n v="5"/>
    <n v="0"/>
    <n v="12.25"/>
    <n v="5"/>
    <x v="10"/>
    <n v="3"/>
    <x v="10"/>
  </r>
  <r>
    <n v="8410"/>
    <s v="CA-2016-134082"/>
    <d v="2016-12-11T00:00:00"/>
    <d v="2016-12-17T00:00:00"/>
    <s v="Standard Class"/>
    <s v="JK-15640"/>
    <s v="Jim Kriz"/>
    <s v="Home Office"/>
    <s v="United States"/>
    <s v="San Bernardino"/>
    <s v="California"/>
    <n v="92404"/>
    <x v="1"/>
    <s v="OFF-BI-10004230"/>
    <x v="1"/>
    <s v="Binders"/>
    <s v="GBC Recycled Grain Textured Covers"/>
    <n v="110.52800000000001"/>
    <n v="8"/>
    <n v="0"/>
    <n v="22.11"/>
    <n v="1"/>
    <x v="14"/>
    <n v="4"/>
    <x v="14"/>
  </r>
  <r>
    <n v="8411"/>
    <s v="CA-2017-130820"/>
    <d v="2017-11-15T00:00:00"/>
    <d v="2017-11-15T00:00:00"/>
    <s v="Same Day"/>
    <s v="ON-18715"/>
    <s v="Odella Nelson"/>
    <s v="Corporate"/>
    <s v="United States"/>
    <s v="Burlington"/>
    <s v="North Carolina"/>
    <n v="27217"/>
    <x v="0"/>
    <s v="FUR-TA-10001768"/>
    <x v="0"/>
    <s v="Tables"/>
    <s v="Hon Racetrack Conference Tables"/>
    <n v="630.024"/>
    <n v="5"/>
    <n v="0"/>
    <n v="113.4"/>
    <n v="1"/>
    <x v="0"/>
    <n v="4"/>
    <x v="0"/>
  </r>
  <r>
    <n v="8412"/>
    <s v="CA-2017-159765"/>
    <d v="2017-05-09T00:00:00"/>
    <d v="2017-05-12T00:00:00"/>
    <s v="Second Class"/>
    <s v="TH-21100"/>
    <s v="Thea Hendricks"/>
    <s v="Consumer"/>
    <s v="United States"/>
    <s v="Salem"/>
    <s v="Virginia"/>
    <n v="24153"/>
    <x v="0"/>
    <s v="OFF-AR-10003514"/>
    <x v="1"/>
    <s v="Art"/>
    <s v="4009 Highlighters by Sanford"/>
    <n v="27.86"/>
    <n v="4"/>
    <n v="0.1"/>
    <n v="7.8"/>
    <n v="1"/>
    <x v="35"/>
    <n v="2"/>
    <x v="35"/>
  </r>
  <r>
    <n v="8413"/>
    <s v="CA-2018-132290"/>
    <d v="2018-03-10T00:00:00"/>
    <d v="2018-03-14T00:00:00"/>
    <s v="Standard Class"/>
    <s v="MD-17350"/>
    <s v="Maribeth Dona"/>
    <s v="Consumer"/>
    <s v="United States"/>
    <s v="Dallas"/>
    <s v="Texas"/>
    <n v="75217"/>
    <x v="2"/>
    <s v="FUR-TA-10002228"/>
    <x v="0"/>
    <s v="Tables"/>
    <s v="Bevis Traditional Conference Table Top, Plinth Base"/>
    <n v="933.40800000000002"/>
    <n v="5"/>
    <n v="0.2"/>
    <n v="196.02"/>
    <n v="1"/>
    <x v="42"/>
    <n v="1"/>
    <x v="42"/>
  </r>
  <r>
    <n v="8414"/>
    <s v="CA-2017-147109"/>
    <d v="2017-12-17T00:00:00"/>
    <d v="2017-12-21T00:00:00"/>
    <s v="Standard Class"/>
    <s v="AH-10075"/>
    <s v="Adam Hart"/>
    <s v="Corporate"/>
    <s v="United States"/>
    <s v="Arlington"/>
    <s v="Texas"/>
    <n v="76017"/>
    <x v="2"/>
    <s v="OFF-PA-10001972"/>
    <x v="1"/>
    <s v="Paper"/>
    <s v="Xerox 214"/>
    <n v="51.84"/>
    <n v="9"/>
    <n v="0"/>
    <n v="3.11"/>
    <n v="2"/>
    <x v="5"/>
    <n v="4"/>
    <x v="5"/>
  </r>
  <r>
    <n v="8415"/>
    <s v="CA-2017-147109"/>
    <d v="2017-12-17T00:00:00"/>
    <d v="2017-12-21T00:00:00"/>
    <s v="Standard Class"/>
    <s v="AH-10075"/>
    <s v="Adam Hart"/>
    <s v="Corporate"/>
    <s v="United States"/>
    <s v="Arlington"/>
    <s v="Texas"/>
    <n v="76017"/>
    <x v="2"/>
    <s v="TEC-AC-10002942"/>
    <x v="2"/>
    <s v="Accessories"/>
    <s v="WD My Passport Ultra 1TB Portable External Hard Drive"/>
    <n v="165.6"/>
    <n v="2"/>
    <n v="0"/>
    <n v="48.02"/>
    <n v="2"/>
    <x v="5"/>
    <n v="4"/>
    <x v="5"/>
  </r>
  <r>
    <n v="8416"/>
    <s v="CA-2018-107265"/>
    <d v="2018-04-06T00:00:00"/>
    <d v="2018-04-12T00:00:00"/>
    <s v="Standard Class"/>
    <s v="ML-17755"/>
    <s v="Max Ludwig"/>
    <s v="Home Office"/>
    <s v="United States"/>
    <s v="Marion"/>
    <s v="Iowa"/>
    <n v="52302"/>
    <x v="2"/>
    <s v="OFF-PA-10000474"/>
    <x v="1"/>
    <s v="Paper"/>
    <s v="Easy-staple paper"/>
    <n v="106.32"/>
    <n v="7"/>
    <n v="0.1"/>
    <n v="24.45"/>
    <n v="1"/>
    <x v="4"/>
    <n v="2"/>
    <x v="4"/>
  </r>
  <r>
    <n v="8417"/>
    <s v="CA-2018-118199"/>
    <d v="2018-05-09T00:00:00"/>
    <d v="2018-05-11T00:00:00"/>
    <s v="First Class"/>
    <s v="LB-16795"/>
    <s v="Laurel Beltran"/>
    <s v="Home Office"/>
    <s v="United States"/>
    <s v="Seattle"/>
    <s v="Washington"/>
    <n v="98105"/>
    <x v="1"/>
    <s v="OFF-BI-10004330"/>
    <x v="1"/>
    <s v="Binders"/>
    <s v="GBC Velobind Prepunched Cover Sets, Regency Series"/>
    <n v="147.91999999999999"/>
    <n v="1"/>
    <n v="0"/>
    <n v="35.5"/>
    <n v="5"/>
    <x v="24"/>
    <n v="2"/>
    <x v="24"/>
  </r>
  <r>
    <n v="8418"/>
    <s v="CA-2018-118199"/>
    <d v="2018-05-09T00:00:00"/>
    <d v="2018-05-11T00:00:00"/>
    <s v="First Class"/>
    <s v="LB-16795"/>
    <s v="Laurel Beltran"/>
    <s v="Home Office"/>
    <s v="United States"/>
    <s v="Seattle"/>
    <s v="Washington"/>
    <n v="98105"/>
    <x v="1"/>
    <s v="OFF-ST-10000604"/>
    <x v="1"/>
    <s v="Storage"/>
    <s v="Home/Office Personal File Carts"/>
    <n v="104.28"/>
    <n v="9"/>
    <n v="0"/>
    <n v="23.98"/>
    <n v="5"/>
    <x v="24"/>
    <n v="2"/>
    <x v="24"/>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n v="286.85000000000002"/>
    <n v="9"/>
    <n v="0.2"/>
    <n v="74.58"/>
    <n v="5"/>
    <x v="24"/>
    <n v="2"/>
    <x v="24"/>
  </r>
  <r>
    <n v="8420"/>
    <s v="CA-2018-118199"/>
    <d v="2018-05-09T00:00:00"/>
    <d v="2018-05-11T00:00:00"/>
    <s v="First Class"/>
    <s v="LB-16795"/>
    <s v="Laurel Beltran"/>
    <s v="Home Office"/>
    <s v="United States"/>
    <s v="Seattle"/>
    <s v="Washington"/>
    <n v="98105"/>
    <x v="1"/>
    <s v="OFF-ST-10000636"/>
    <x v="1"/>
    <s v="Storage"/>
    <s v="Rogers Profile Extra Capacity Storage Tub"/>
    <n v="66.959999999999994"/>
    <n v="8"/>
    <n v="0.1"/>
    <n v="4.6900000000000004"/>
    <n v="5"/>
    <x v="24"/>
    <n v="2"/>
    <x v="24"/>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n v="199.98"/>
    <n v="5"/>
    <n v="0"/>
    <n v="24"/>
    <n v="5"/>
    <x v="24"/>
    <n v="2"/>
    <x v="24"/>
  </r>
  <r>
    <n v="8422"/>
    <s v="CA-2018-150091"/>
    <d v="2018-10-12T00:00:00"/>
    <d v="2018-10-16T00:00:00"/>
    <s v="Standard Class"/>
    <s v="NP-18670"/>
    <s v="Nora Paige"/>
    <s v="Consumer"/>
    <s v="United States"/>
    <s v="Lakewood"/>
    <s v="New Jersey"/>
    <n v="8701"/>
    <x v="3"/>
    <s v="TEC-AC-10002167"/>
    <x v="2"/>
    <s v="Accessories"/>
    <s v="ImationÂ 8gb Micro Traveldrive Usb 2.0Â Flash Drive"/>
    <n v="45"/>
    <n v="3"/>
    <n v="0.3"/>
    <n v="-7.2"/>
    <n v="4"/>
    <x v="13"/>
    <n v="4"/>
    <x v="13"/>
  </r>
  <r>
    <n v="8423"/>
    <s v="CA-2018-150091"/>
    <d v="2018-10-12T00:00:00"/>
    <d v="2018-10-16T00:00:00"/>
    <s v="Standard Class"/>
    <s v="NP-18670"/>
    <s v="Nora Paige"/>
    <s v="Consumer"/>
    <s v="United States"/>
    <s v="Lakewood"/>
    <s v="New Jersey"/>
    <n v="8701"/>
    <x v="3"/>
    <s v="OFF-FA-10000621"/>
    <x v="1"/>
    <s v="Fasteners"/>
    <s v="OIC Colored Binder Clips, Assorted Sizes"/>
    <n v="17.899999999999999"/>
    <n v="6"/>
    <n v="0.1"/>
    <n v="5.73"/>
    <n v="4"/>
    <x v="13"/>
    <n v="4"/>
    <x v="13"/>
  </r>
  <r>
    <n v="8424"/>
    <s v="CA-2018-150091"/>
    <d v="2018-10-12T00:00:00"/>
    <d v="2018-10-16T00:00:00"/>
    <s v="Standard Class"/>
    <s v="NP-18670"/>
    <s v="Nora Paige"/>
    <s v="Consumer"/>
    <s v="United States"/>
    <s v="Lakewood"/>
    <s v="New Jersey"/>
    <n v="8701"/>
    <x v="3"/>
    <s v="FUR-FU-10004053"/>
    <x v="0"/>
    <s v="Furnishings"/>
    <s v="DAX Two-Tone Silver Metal Document Frame"/>
    <n v="40.479999999999997"/>
    <n v="2"/>
    <n v="0"/>
    <n v="4.05"/>
    <n v="4"/>
    <x v="13"/>
    <n v="4"/>
    <x v="13"/>
  </r>
  <r>
    <n v="8425"/>
    <s v="CA-2018-150091"/>
    <d v="2018-10-12T00:00:00"/>
    <d v="2018-10-16T00:00:00"/>
    <s v="Standard Class"/>
    <s v="NP-18670"/>
    <s v="Nora Paige"/>
    <s v="Consumer"/>
    <s v="United States"/>
    <s v="Lakewood"/>
    <s v="New Jersey"/>
    <n v="8701"/>
    <x v="3"/>
    <s v="FUR-BO-10003404"/>
    <x v="0"/>
    <s v="Bookcases"/>
    <s v="Global Adaptabilites Bookcase, Cherry/Storm Gray Finish"/>
    <n v="2154.9"/>
    <n v="1"/>
    <n v="0.3"/>
    <n v="-560.27"/>
    <n v="4"/>
    <x v="13"/>
    <n v="4"/>
    <x v="13"/>
  </r>
  <r>
    <n v="8426"/>
    <s v="CA-2017-137652"/>
    <d v="2017-08-28T00:00:00"/>
    <d v="2017-08-30T00:00:00"/>
    <s v="First Class"/>
    <s v="EB-13750"/>
    <s v="Edward Becker"/>
    <s v="Corporate"/>
    <s v="United States"/>
    <s v="Cincinnati"/>
    <s v="Ohio"/>
    <n v="45231"/>
    <x v="3"/>
    <s v="OFF-BI-10004099"/>
    <x v="1"/>
    <s v="Binders"/>
    <s v="GBC VeloBinder Strips"/>
    <n v="18.431999999999999"/>
    <n v="9"/>
    <n v="0.3"/>
    <n v="-2.0299999999999998"/>
    <n v="1"/>
    <x v="28"/>
    <n v="3"/>
    <x v="28"/>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n v="10.944000000000001"/>
    <n v="7"/>
    <n v="0.1"/>
    <n v="0.66"/>
    <n v="1"/>
    <x v="2"/>
    <n v="4"/>
    <x v="2"/>
  </r>
  <r>
    <n v="8428"/>
    <s v="CA-2018-167017"/>
    <d v="2018-11-23T00:00:00"/>
    <d v="2018-11-25T00:00:00"/>
    <s v="First Class"/>
    <s v="DC-12850"/>
    <s v="Dan Campbell"/>
    <s v="Consumer"/>
    <s v="United States"/>
    <s v="Roseville"/>
    <s v="Michigan"/>
    <n v="48066"/>
    <x v="2"/>
    <s v="OFF-SU-10001935"/>
    <x v="1"/>
    <s v="Supplies"/>
    <s v="Staple remover"/>
    <n v="4.3600000000000003"/>
    <n v="8"/>
    <n v="0"/>
    <n v="0.61"/>
    <n v="1"/>
    <x v="23"/>
    <n v="4"/>
    <x v="23"/>
  </r>
  <r>
    <n v="8429"/>
    <s v="US-2018-132220"/>
    <d v="2018-11-12T00:00:00"/>
    <d v="2018-11-16T00:00:00"/>
    <s v="Standard Class"/>
    <s v="DJ-13510"/>
    <s v="Don Jones"/>
    <s v="Corporate"/>
    <s v="United States"/>
    <s v="Tempe"/>
    <s v="Arizona"/>
    <n v="85281"/>
    <x v="1"/>
    <s v="TEC-AC-10004227"/>
    <x v="2"/>
    <s v="Accessories"/>
    <s v="SanDisk Ultra 16 GB MicroSDHC Class 10 Memory Card"/>
    <n v="62.351999999999997"/>
    <n v="5"/>
    <n v="0"/>
    <n v="16.84"/>
    <n v="1"/>
    <x v="23"/>
    <n v="4"/>
    <x v="23"/>
  </r>
  <r>
    <n v="8430"/>
    <s v="CA-2017-118129"/>
    <d v="2017-12-19T00:00:00"/>
    <d v="2017-12-21T00:00:00"/>
    <s v="Second Class"/>
    <s v="CL-12565"/>
    <s v="Clay Ludtke"/>
    <s v="Consumer"/>
    <s v="United States"/>
    <s v="Reading"/>
    <s v="Pennsylvania"/>
    <n v="19601"/>
    <x v="3"/>
    <s v="FUR-FU-10004904"/>
    <x v="0"/>
    <s v="Furnishings"/>
    <s v="Eldon &quot;L&quot; Workstation Diamond Chairmat"/>
    <n v="303.92"/>
    <n v="5"/>
    <n v="0"/>
    <n v="100.29"/>
    <n v="1"/>
    <x v="5"/>
    <n v="4"/>
    <x v="5"/>
  </r>
  <r>
    <n v="8431"/>
    <s v="US-2015-113124"/>
    <d v="2015-03-30T00:00:00"/>
    <d v="2015-04-05T00:00:00"/>
    <s v="Standard Class"/>
    <s v="NC-18340"/>
    <s v="Nat Carroll"/>
    <s v="Consumer"/>
    <s v="United States"/>
    <s v="Apple Valley"/>
    <s v="Minnesota"/>
    <n v="55124"/>
    <x v="2"/>
    <s v="OFF-ST-10001511"/>
    <x v="1"/>
    <s v="Storage"/>
    <s v="Space Solutions Commercial Steel Shelving"/>
    <n v="129.30000000000001"/>
    <n v="7"/>
    <n v="0.2"/>
    <n v="19.399999999999999"/>
    <n v="1"/>
    <x v="34"/>
    <n v="1"/>
    <x v="34"/>
  </r>
  <r>
    <n v="8432"/>
    <s v="CA-2018-155621"/>
    <d v="2018-11-08T00:00:00"/>
    <d v="2018-11-13T00:00:00"/>
    <s v="Standard Class"/>
    <s v="KN-16450"/>
    <s v="Kean Nguyen"/>
    <s v="Corporate"/>
    <s v="United States"/>
    <s v="Baltimore"/>
    <s v="Maryland"/>
    <n v="21215"/>
    <x v="3"/>
    <s v="FUR-FU-10003535"/>
    <x v="0"/>
    <s v="Furnishings"/>
    <s v="Howard Miller Distant Time Traveler Alarm Clock"/>
    <n v="274.2"/>
    <n v="10"/>
    <n v="0"/>
    <n v="93.23"/>
    <n v="1"/>
    <x v="23"/>
    <n v="4"/>
    <x v="23"/>
  </r>
  <r>
    <n v="8433"/>
    <s v="US-2015-127635"/>
    <d v="2015-09-14T00:00:00"/>
    <d v="2015-09-18T00:00:00"/>
    <s v="Second Class"/>
    <s v="SC-20260"/>
    <s v="Scott Cohen"/>
    <s v="Corporate"/>
    <s v="United States"/>
    <s v="Corpus Christi"/>
    <s v="Texas"/>
    <n v="78415"/>
    <x v="2"/>
    <s v="OFF-FA-10000053"/>
    <x v="1"/>
    <s v="Fasteners"/>
    <s v="Revere Boxed Rubber Bands by Revere"/>
    <n v="6.048"/>
    <n v="6"/>
    <n v="0.2"/>
    <n v="1.69"/>
    <n v="4"/>
    <x v="30"/>
    <n v="3"/>
    <x v="30"/>
  </r>
  <r>
    <n v="8434"/>
    <s v="US-2015-127635"/>
    <d v="2015-09-14T00:00:00"/>
    <d v="2015-09-18T00:00:00"/>
    <s v="Second Class"/>
    <s v="SC-20260"/>
    <s v="Scott Cohen"/>
    <s v="Corporate"/>
    <s v="United States"/>
    <s v="Corpus Christi"/>
    <s v="Texas"/>
    <n v="78415"/>
    <x v="2"/>
    <s v="OFF-PA-10004610"/>
    <x v="1"/>
    <s v="Paper"/>
    <s v="Xerox 1900"/>
    <n v="6.8479999999999999"/>
    <n v="3"/>
    <n v="0.3"/>
    <n v="-0.62"/>
    <n v="4"/>
    <x v="30"/>
    <n v="3"/>
    <x v="30"/>
  </r>
  <r>
    <n v="8435"/>
    <s v="US-2015-127635"/>
    <d v="2015-09-14T00:00:00"/>
    <d v="2015-09-18T00:00:00"/>
    <s v="Second Class"/>
    <s v="SC-20260"/>
    <s v="Scott Cohen"/>
    <s v="Corporate"/>
    <s v="United States"/>
    <s v="Corpus Christi"/>
    <s v="Texas"/>
    <n v="78415"/>
    <x v="2"/>
    <s v="FUR-FU-10000550"/>
    <x v="0"/>
    <s v="Furnishings"/>
    <s v="Stacking Trays by OIC"/>
    <n v="9.9600000000000009"/>
    <n v="7"/>
    <n v="0"/>
    <n v="0.9"/>
    <n v="4"/>
    <x v="30"/>
    <n v="3"/>
    <x v="30"/>
  </r>
  <r>
    <n v="8436"/>
    <s v="US-2015-127635"/>
    <d v="2015-09-14T00:00:00"/>
    <d v="2015-09-18T00:00:00"/>
    <s v="Second Class"/>
    <s v="SC-20260"/>
    <s v="Scott Cohen"/>
    <s v="Corporate"/>
    <s v="United States"/>
    <s v="Corpus Christi"/>
    <s v="Texas"/>
    <n v="78415"/>
    <x v="2"/>
    <s v="OFF-BI-10001721"/>
    <x v="1"/>
    <s v="Binders"/>
    <s v="Trimflex Flexible Post Binders"/>
    <n v="8.5519999999999996"/>
    <n v="9"/>
    <n v="0.2"/>
    <n v="0.94"/>
    <n v="4"/>
    <x v="30"/>
    <n v="3"/>
    <x v="30"/>
  </r>
  <r>
    <n v="8437"/>
    <s v="CA-2016-151470"/>
    <d v="2016-09-20T00:00:00"/>
    <d v="2016-09-26T00:00:00"/>
    <s v="Standard Class"/>
    <s v="AM-10705"/>
    <s v="Anne McFarland"/>
    <s v="Consumer"/>
    <s v="United States"/>
    <s v="Las Vegas"/>
    <s v="Nevada"/>
    <n v="89115"/>
    <x v="1"/>
    <s v="OFF-BI-10004040"/>
    <x v="1"/>
    <s v="Binders"/>
    <s v="Wilson Jones Impact Binders"/>
    <n v="45.584000000000003"/>
    <n v="5"/>
    <n v="0.3"/>
    <n v="-14.59"/>
    <n v="1"/>
    <x v="11"/>
    <n v="3"/>
    <x v="11"/>
  </r>
  <r>
    <n v="8438"/>
    <s v="CA-2016-112823"/>
    <d v="2016-12-10T00:00:00"/>
    <d v="2016-12-16T00:00:00"/>
    <s v="Standard Class"/>
    <s v="RA-19945"/>
    <s v="Ryan Akin"/>
    <s v="Consumer"/>
    <s v="United States"/>
    <s v="Cleveland"/>
    <s v="Ohio"/>
    <n v="44105"/>
    <x v="3"/>
    <s v="TEC-AC-10002550"/>
    <x v="2"/>
    <s v="Accessories"/>
    <s v="Maxell 4.7GB DVD-RW 3/Pack"/>
    <n v="25.488"/>
    <n v="4"/>
    <n v="0.3"/>
    <n v="-2.8"/>
    <n v="1"/>
    <x v="14"/>
    <n v="4"/>
    <x v="14"/>
  </r>
  <r>
    <n v="8439"/>
    <s v="CA-2015-108861"/>
    <d v="2015-05-28T00:00:00"/>
    <d v="2015-06-01T00:00:00"/>
    <s v="Standard Class"/>
    <s v="MM-17260"/>
    <s v="Magdelene Morse"/>
    <s v="Consumer"/>
    <s v="United States"/>
    <s v="Seattle"/>
    <s v="Washington"/>
    <n v="98105"/>
    <x v="1"/>
    <s v="OFF-BI-10003876"/>
    <x v="1"/>
    <s v="Binders"/>
    <s v="Green Canvas Binder for 8-1/2&quot; x 14&quot; Sheets"/>
    <n v="136.96"/>
    <n v="8"/>
    <n v="0.3"/>
    <n v="-8.2200000000000006"/>
    <n v="1"/>
    <x v="8"/>
    <n v="2"/>
    <x v="8"/>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n v="49.616"/>
    <n v="7"/>
    <n v="0.3"/>
    <n v="-13.4"/>
    <n v="1"/>
    <x v="42"/>
    <n v="1"/>
    <x v="42"/>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n v="7"/>
    <n v="0.2"/>
    <n v="2.75"/>
    <n v="1"/>
    <x v="5"/>
    <n v="4"/>
    <x v="5"/>
  </r>
  <r>
    <n v="8442"/>
    <s v="CA-2018-145779"/>
    <d v="2018-05-06T00:00:00"/>
    <d v="2018-05-10T00:00:00"/>
    <s v="Standard Class"/>
    <s v="DB-13615"/>
    <s v="Doug Bickford"/>
    <s v="Consumer"/>
    <s v="United States"/>
    <s v="Tucson"/>
    <s v="Arizona"/>
    <n v="85705"/>
    <x v="1"/>
    <s v="OFF-PA-10002254"/>
    <x v="1"/>
    <s v="Paper"/>
    <s v="Xerox 1883"/>
    <n v="84.415999999999997"/>
    <n v="6"/>
    <n v="0.3"/>
    <n v="-13.51"/>
    <n v="1"/>
    <x v="24"/>
    <n v="2"/>
    <x v="24"/>
  </r>
  <r>
    <n v="8443"/>
    <s v="US-2017-155173"/>
    <d v="2017-03-06T00:00:00"/>
    <d v="2017-03-10T00:00:00"/>
    <s v="Standard Class"/>
    <s v="JB-16045"/>
    <s v="Julia Barnett"/>
    <s v="Home Office"/>
    <s v="United States"/>
    <s v="Philadelphia"/>
    <s v="Pennsylvania"/>
    <n v="19120"/>
    <x v="3"/>
    <s v="TEC-PH-10004586"/>
    <x v="2"/>
    <s v="Phones"/>
    <s v="Wilson SignalBoost 841262 DB PRO Amplifier Kit"/>
    <n v="431.94"/>
    <n v="8"/>
    <n v="0"/>
    <n v="64.790000000000006"/>
    <n v="3"/>
    <x v="17"/>
    <n v="1"/>
    <x v="17"/>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n v="2.0430000000000001"/>
    <n v="1"/>
    <n v="0.2"/>
    <n v="0.47"/>
    <n v="3"/>
    <x v="17"/>
    <n v="1"/>
    <x v="17"/>
  </r>
  <r>
    <n v="8445"/>
    <s v="US-2017-155173"/>
    <d v="2017-03-06T00:00:00"/>
    <d v="2017-03-10T00:00:00"/>
    <s v="Standard Class"/>
    <s v="JB-16045"/>
    <s v="Julia Barnett"/>
    <s v="Home Office"/>
    <s v="United States"/>
    <s v="Philadelphia"/>
    <s v="Pennsylvania"/>
    <n v="19120"/>
    <x v="3"/>
    <s v="TEC-PH-10002538"/>
    <x v="2"/>
    <s v="Phones"/>
    <s v="Grandstream GXP1160 VoIP phone"/>
    <n v="68.238"/>
    <n v="8"/>
    <n v="0"/>
    <n v="3.41"/>
    <n v="3"/>
    <x v="17"/>
    <n v="1"/>
    <x v="17"/>
  </r>
  <r>
    <n v="8446"/>
    <s v="CA-2018-125451"/>
    <d v="2018-10-23T00:00:00"/>
    <d v="2018-10-24T00:00:00"/>
    <s v="First Class"/>
    <s v="AH-10075"/>
    <s v="Adam Hart"/>
    <s v="Corporate"/>
    <s v="United States"/>
    <s v="Cranston"/>
    <s v="Rhode Island"/>
    <n v="2920"/>
    <x v="3"/>
    <s v="FUR-TA-10001039"/>
    <x v="0"/>
    <s v="Tables"/>
    <s v="KI Adjustable-Height Table"/>
    <n v="240.744"/>
    <n v="1"/>
    <n v="0.1"/>
    <n v="36.11"/>
    <n v="6"/>
    <x v="13"/>
    <n v="4"/>
    <x v="13"/>
  </r>
  <r>
    <n v="8447"/>
    <s v="CA-2018-125451"/>
    <d v="2018-10-23T00:00:00"/>
    <d v="2018-10-24T00:00:00"/>
    <s v="First Class"/>
    <s v="AH-10075"/>
    <s v="Adam Hart"/>
    <s v="Corporate"/>
    <s v="United States"/>
    <s v="Cranston"/>
    <s v="Rhode Island"/>
    <n v="2920"/>
    <x v="3"/>
    <s v="FUR-FU-10004963"/>
    <x v="0"/>
    <s v="Furnishings"/>
    <s v="Eldon 400 Class Desk Accessories, Black Carbon"/>
    <n v="35"/>
    <n v="8"/>
    <n v="0"/>
    <n v="5.6"/>
    <n v="6"/>
    <x v="13"/>
    <n v="4"/>
    <x v="13"/>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n v="210.68"/>
    <n v="9"/>
    <n v="0.3"/>
    <n v="-44.24"/>
    <n v="6"/>
    <x v="13"/>
    <n v="4"/>
    <x v="13"/>
  </r>
  <r>
    <n v="8449"/>
    <s v="CA-2018-125451"/>
    <d v="2018-10-23T00:00:00"/>
    <d v="2018-10-24T00:00:00"/>
    <s v="First Class"/>
    <s v="AH-10075"/>
    <s v="Adam Hart"/>
    <s v="Corporate"/>
    <s v="United States"/>
    <s v="Cranston"/>
    <s v="Rhode Island"/>
    <n v="2920"/>
    <x v="3"/>
    <s v="FUR-TA-10004915"/>
    <x v="0"/>
    <s v="Tables"/>
    <s v="Office Impressions End Table, 20-1/2&quot;H x 24&quot;W x 20&quot;D"/>
    <n v="637.89599999999996"/>
    <n v="4"/>
    <n v="0.3"/>
    <n v="-44.65"/>
    <n v="6"/>
    <x v="13"/>
    <n v="4"/>
    <x v="13"/>
  </r>
  <r>
    <n v="8450"/>
    <s v="CA-2018-125451"/>
    <d v="2018-10-23T00:00:00"/>
    <d v="2018-10-24T00:00:00"/>
    <s v="First Class"/>
    <s v="AH-10075"/>
    <s v="Adam Hart"/>
    <s v="Corporate"/>
    <s v="United States"/>
    <s v="Cranston"/>
    <s v="Rhode Island"/>
    <n v="2920"/>
    <x v="3"/>
    <s v="OFF-PA-10003724"/>
    <x v="1"/>
    <s v="Paper"/>
    <s v="Wirebound Message Book, 4 per Page"/>
    <n v="43.44"/>
    <n v="3"/>
    <n v="0"/>
    <n v="6.52"/>
    <n v="6"/>
    <x v="13"/>
    <n v="4"/>
    <x v="13"/>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n v="2.2200000000000002"/>
    <n v="3"/>
    <n v="0.3"/>
    <n v="-0.69"/>
    <n v="6"/>
    <x v="13"/>
    <n v="4"/>
    <x v="13"/>
  </r>
  <r>
    <n v="8452"/>
    <s v="CA-2015-131387"/>
    <d v="2015-04-28T00:00:00"/>
    <d v="2015-04-30T00:00:00"/>
    <s v="First Class"/>
    <s v="AI-10855"/>
    <s v="Arianne Irving"/>
    <s v="Consumer"/>
    <s v="United States"/>
    <s v="San Francisco"/>
    <s v="California"/>
    <n v="94122"/>
    <x v="1"/>
    <s v="TEC-PH-10001459"/>
    <x v="2"/>
    <s v="Phones"/>
    <s v="Samsung Galaxy Mega 6.3"/>
    <n v="1679.96"/>
    <n v="8"/>
    <n v="0.1"/>
    <n v="554.39"/>
    <n v="1"/>
    <x v="41"/>
    <n v="2"/>
    <x v="41"/>
  </r>
  <r>
    <n v="8453"/>
    <s v="CA-2017-125087"/>
    <d v="2017-04-18T00:00:00"/>
    <d v="2017-04-23T00:00:00"/>
    <s v="Standard Class"/>
    <s v="TH-21115"/>
    <s v="Thea Hudgings"/>
    <s v="Corporate"/>
    <s v="United States"/>
    <s v="Houston"/>
    <s v="Texas"/>
    <n v="77070"/>
    <x v="2"/>
    <s v="FUR-CH-10002880"/>
    <x v="0"/>
    <s v="Chairs"/>
    <s v="Global High-Back Leather Tilter, Burgundy"/>
    <n v="344.37200000000001"/>
    <n v="8"/>
    <n v="0.2"/>
    <n v="17.22"/>
    <n v="3"/>
    <x v="25"/>
    <n v="2"/>
    <x v="25"/>
  </r>
  <r>
    <n v="8454"/>
    <s v="CA-2017-125087"/>
    <d v="2017-04-18T00:00:00"/>
    <d v="2017-04-23T00:00:00"/>
    <s v="Standard Class"/>
    <s v="TH-21115"/>
    <s v="Thea Hudgings"/>
    <s v="Corporate"/>
    <s v="United States"/>
    <s v="Houston"/>
    <s v="Texas"/>
    <n v="77070"/>
    <x v="2"/>
    <s v="OFF-ST-10001780"/>
    <x v="1"/>
    <s v="Storage"/>
    <s v="Tennsco 16-Compartment Lockers with Coat Rack"/>
    <n v="1554.9359999999999"/>
    <n v="3"/>
    <n v="0.3"/>
    <n v="-388.73"/>
    <n v="3"/>
    <x v="25"/>
    <n v="2"/>
    <x v="25"/>
  </r>
  <r>
    <n v="8455"/>
    <s v="CA-2017-125087"/>
    <d v="2017-04-18T00:00:00"/>
    <d v="2017-04-23T00:00:00"/>
    <s v="Standard Class"/>
    <s v="TH-21115"/>
    <s v="Thea Hudgings"/>
    <s v="Corporate"/>
    <s v="United States"/>
    <s v="Houston"/>
    <s v="Texas"/>
    <n v="77070"/>
    <x v="2"/>
    <s v="FUR-FU-10004748"/>
    <x v="0"/>
    <s v="Furnishings"/>
    <s v="Howard Miller 16&quot; Diameter Gallery Wall Clock"/>
    <n v="127.88"/>
    <n v="7"/>
    <n v="0"/>
    <n v="25.58"/>
    <n v="3"/>
    <x v="25"/>
    <n v="2"/>
    <x v="25"/>
  </r>
  <r>
    <n v="8456"/>
    <s v="CA-2017-154081"/>
    <d v="2017-05-22T00:00:00"/>
    <d v="2017-05-29T00:00:00"/>
    <s v="Standard Class"/>
    <s v="JE-15610"/>
    <s v="Jim Epp"/>
    <s v="Corporate"/>
    <s v="United States"/>
    <s v="Los Angeles"/>
    <s v="California"/>
    <n v="90049"/>
    <x v="1"/>
    <s v="TEC-PH-10001918"/>
    <x v="2"/>
    <s v="Phones"/>
    <s v="Nortel Business Series Terminal T7208 Digital phone"/>
    <n v="222.38399999999999"/>
    <n v="10"/>
    <n v="0"/>
    <n v="11.12"/>
    <n v="1"/>
    <x v="35"/>
    <n v="2"/>
    <x v="35"/>
  </r>
  <r>
    <n v="8457"/>
    <s v="US-2018-118556"/>
    <d v="2018-05-28T00:00:00"/>
    <d v="2018-06-02T00:00:00"/>
    <s v="Second Class"/>
    <s v="TH-21235"/>
    <s v="Tiffany House"/>
    <s v="Corporate"/>
    <s v="United States"/>
    <s v="Chicago"/>
    <s v="Illinois"/>
    <n v="60653"/>
    <x v="2"/>
    <s v="FUR-CH-10001146"/>
    <x v="0"/>
    <s v="Chairs"/>
    <s v="Global Task Chair, Black"/>
    <n v="106.869"/>
    <n v="2"/>
    <n v="0.1"/>
    <n v="12.82"/>
    <n v="2"/>
    <x v="24"/>
    <n v="2"/>
    <x v="24"/>
  </r>
  <r>
    <n v="8458"/>
    <s v="US-2018-118556"/>
    <d v="2018-05-28T00:00:00"/>
    <d v="2018-06-02T00:00:00"/>
    <s v="Second Class"/>
    <s v="TH-21235"/>
    <s v="Tiffany House"/>
    <s v="Corporate"/>
    <s v="United States"/>
    <s v="Chicago"/>
    <s v="Illinois"/>
    <n v="60653"/>
    <x v="2"/>
    <s v="OFF-BI-10004364"/>
    <x v="1"/>
    <s v="Binders"/>
    <s v="Storex Dura Pro Binders"/>
    <n v="3.5640000000000001"/>
    <n v="4"/>
    <n v="0"/>
    <n v="1.07"/>
    <n v="2"/>
    <x v="24"/>
    <n v="2"/>
    <x v="24"/>
  </r>
  <r>
    <n v="8459"/>
    <s v="CA-2015-126200"/>
    <d v="2015-08-25T00:00:00"/>
    <d v="2015-08-29T00:00:00"/>
    <s v="Standard Class"/>
    <s v="JE-15715"/>
    <s v="Joe Elijah"/>
    <s v="Consumer"/>
    <s v="United States"/>
    <s v="Houston"/>
    <s v="Texas"/>
    <n v="77070"/>
    <x v="2"/>
    <s v="OFF-BI-10002133"/>
    <x v="1"/>
    <s v="Binders"/>
    <s v="Wilson Jones Elliptical Ring 3 1/2&quot; Capacity Binders, 800 sheets"/>
    <n v="25.68"/>
    <n v="9"/>
    <n v="0"/>
    <n v="8.99"/>
    <n v="2"/>
    <x v="9"/>
    <n v="3"/>
    <x v="9"/>
  </r>
  <r>
    <n v="8460"/>
    <s v="CA-2015-126200"/>
    <d v="2015-08-25T00:00:00"/>
    <d v="2015-08-29T00:00:00"/>
    <s v="Standard Class"/>
    <s v="JE-15715"/>
    <s v="Joe Elijah"/>
    <s v="Consumer"/>
    <s v="United States"/>
    <s v="Houston"/>
    <s v="Texas"/>
    <n v="77070"/>
    <x v="2"/>
    <s v="OFF-BI-10002225"/>
    <x v="1"/>
    <s v="Binders"/>
    <s v="Square Ring Data Binders, Rigid 75 Pt. Covers, 11&quot; x 14-7/8&quot;"/>
    <n v="12.384"/>
    <n v="5"/>
    <n v="0.3"/>
    <n v="-2.23"/>
    <n v="2"/>
    <x v="9"/>
    <n v="3"/>
    <x v="9"/>
  </r>
  <r>
    <n v="8461"/>
    <s v="CA-2015-146500"/>
    <d v="2015-08-30T00:00:00"/>
    <d v="2015-09-04T00:00:00"/>
    <s v="Standard Class"/>
    <s v="AT-10735"/>
    <s v="Annie Thurman"/>
    <s v="Consumer"/>
    <s v="United States"/>
    <s v="Bristol"/>
    <s v="Connecticut"/>
    <n v="6010"/>
    <x v="3"/>
    <s v="OFF-BI-10002432"/>
    <x v="1"/>
    <s v="Binders"/>
    <s v="Wilson Jones Standard D-Ring Binders"/>
    <n v="25.3"/>
    <n v="4"/>
    <n v="0.1"/>
    <n v="4.55"/>
    <n v="2"/>
    <x v="9"/>
    <n v="3"/>
    <x v="9"/>
  </r>
  <r>
    <n v="8462"/>
    <s v="CA-2015-146500"/>
    <d v="2015-08-30T00:00:00"/>
    <d v="2015-09-04T00:00:00"/>
    <s v="Standard Class"/>
    <s v="AT-10735"/>
    <s v="Annie Thurman"/>
    <s v="Consumer"/>
    <s v="United States"/>
    <s v="Bristol"/>
    <s v="Connecticut"/>
    <n v="6010"/>
    <x v="3"/>
    <s v="OFF-ST-10000563"/>
    <x v="1"/>
    <s v="Storage"/>
    <s v="Fellowes Bankers Box Stor/Drawer Steel Plus"/>
    <n v="95.94"/>
    <n v="10"/>
    <n v="0.2"/>
    <n v="23.03"/>
    <n v="2"/>
    <x v="9"/>
    <n v="3"/>
    <x v="9"/>
  </r>
  <r>
    <n v="8463"/>
    <s v="CA-2016-169537"/>
    <d v="2016-09-03T00:00:00"/>
    <d v="2016-09-07T00:00:00"/>
    <s v="Second Class"/>
    <s v="JH-15820"/>
    <s v="John Huston"/>
    <s v="Consumer"/>
    <s v="United States"/>
    <s v="Holland"/>
    <s v="Michigan"/>
    <n v="49423"/>
    <x v="2"/>
    <s v="OFF-LA-10001982"/>
    <x v="1"/>
    <s v="Labels"/>
    <s v="Smead Alpha-Z Color-Coded Name Labels First Letter Starter Set"/>
    <n v="7.5"/>
    <n v="4"/>
    <n v="0"/>
    <n v="0.68"/>
    <n v="1"/>
    <x v="11"/>
    <n v="3"/>
    <x v="11"/>
  </r>
  <r>
    <n v="8464"/>
    <s v="CA-2015-100881"/>
    <d v="2015-03-28T00:00:00"/>
    <d v="2015-04-01T00:00:00"/>
    <s v="Standard Class"/>
    <s v="DR-12940"/>
    <s v="Daniel Raglin"/>
    <s v="Home Office"/>
    <s v="United States"/>
    <s v="Albuquerque"/>
    <s v="New Mexico"/>
    <n v="87105"/>
    <x v="1"/>
    <s v="TEC-PH-10003273"/>
    <x v="2"/>
    <s v="Phones"/>
    <s v="AT&amp;T TR1909W"/>
    <n v="302.37599999999998"/>
    <n v="2"/>
    <n v="0.2"/>
    <n v="69.55"/>
    <n v="1"/>
    <x v="34"/>
    <n v="1"/>
    <x v="34"/>
  </r>
  <r>
    <n v="8465"/>
    <s v="CA-2016-144043"/>
    <d v="2016-05-10T00:00:00"/>
    <d v="2016-05-15T00:00:00"/>
    <s v="Standard Class"/>
    <s v="AB-10165"/>
    <s v="Alan Barnes"/>
    <s v="Consumer"/>
    <s v="United States"/>
    <s v="Louisville"/>
    <s v="Colorado"/>
    <n v="80027"/>
    <x v="1"/>
    <s v="TEC-AC-10002718"/>
    <x v="2"/>
    <s v="Accessories"/>
    <s v="Belkin Standard 104 key USB Keyboard"/>
    <n v="46.688000000000002"/>
    <n v="5"/>
    <n v="0.2"/>
    <n v="14.01"/>
    <n v="1"/>
    <x v="33"/>
    <n v="2"/>
    <x v="33"/>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n v="17.940000000000001"/>
    <n v="4"/>
    <n v="0.3"/>
    <n v="-1.26"/>
    <n v="1"/>
    <x v="19"/>
    <n v="2"/>
    <x v="19"/>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n v="370.14"/>
    <n v="1"/>
    <n v="0"/>
    <n v="25.91"/>
    <n v="1"/>
    <x v="19"/>
    <n v="2"/>
    <x v="19"/>
  </r>
  <r>
    <n v="8468"/>
    <s v="CA-2017-168557"/>
    <d v="2017-09-19T00:00:00"/>
    <d v="2017-09-23T00:00:00"/>
    <s v="Standard Class"/>
    <s v="FH-14275"/>
    <s v="Frank Hawley"/>
    <s v="Corporate"/>
    <s v="United States"/>
    <s v="San Francisco"/>
    <s v="California"/>
    <n v="94122"/>
    <x v="1"/>
    <s v="OFF-BI-10002309"/>
    <x v="1"/>
    <s v="Binders"/>
    <s v="Avery Heavy-Duty EZD  Binder With Locking Rings"/>
    <n v="8.9280000000000008"/>
    <n v="5"/>
    <n v="0"/>
    <n v="2.0499999999999998"/>
    <n v="1"/>
    <x v="21"/>
    <n v="3"/>
    <x v="21"/>
  </r>
  <r>
    <n v="8469"/>
    <s v="US-2017-164196"/>
    <d v="2017-11-11T00:00:00"/>
    <d v="2017-11-17T00:00:00"/>
    <s v="Standard Class"/>
    <s v="AS-10285"/>
    <s v="Alejandro Savely"/>
    <s v="Corporate"/>
    <s v="United States"/>
    <s v="Noblesville"/>
    <s v="Indiana"/>
    <n v="46060"/>
    <x v="2"/>
    <s v="FUR-TA-10001950"/>
    <x v="0"/>
    <s v="Tables"/>
    <s v="Balt Solid Wood Round Tables"/>
    <n v="2678.94"/>
    <n v="10"/>
    <n v="0.1"/>
    <n v="857.26"/>
    <n v="1"/>
    <x v="0"/>
    <n v="4"/>
    <x v="0"/>
  </r>
  <r>
    <n v="8470"/>
    <s v="US-2018-132031"/>
    <d v="2018-04-23T00:00:00"/>
    <d v="2018-04-27T00:00:00"/>
    <s v="Standard Class"/>
    <s v="PN-18775"/>
    <s v="Parhena Norris"/>
    <s v="Home Office"/>
    <s v="United States"/>
    <s v="Clarksville"/>
    <s v="Tennessee"/>
    <n v="37042"/>
    <x v="0"/>
    <s v="FUR-BO-10001972"/>
    <x v="0"/>
    <s v="Bookcases"/>
    <s v="O'Sullivan 4-Shelf Bookcase in Odessa Pine"/>
    <n v="387.13600000000002"/>
    <n v="3"/>
    <n v="0.1"/>
    <n v="23.23"/>
    <n v="4"/>
    <x v="4"/>
    <n v="2"/>
    <x v="4"/>
  </r>
  <r>
    <n v="8471"/>
    <s v="US-2018-132031"/>
    <d v="2018-04-23T00:00:00"/>
    <d v="2018-04-27T00:00:00"/>
    <s v="Standard Class"/>
    <s v="PN-18775"/>
    <s v="Parhena Norris"/>
    <s v="Home Office"/>
    <s v="United States"/>
    <s v="Clarksville"/>
    <s v="Tennessee"/>
    <n v="37042"/>
    <x v="0"/>
    <s v="TEC-AC-10002473"/>
    <x v="2"/>
    <s v="Accessories"/>
    <s v="Maxell 4.7GB DVD-R"/>
    <n v="45.408000000000001"/>
    <n v="1"/>
    <n v="0.3"/>
    <n v="-11.81"/>
    <n v="4"/>
    <x v="4"/>
    <n v="2"/>
    <x v="4"/>
  </r>
  <r>
    <n v="8472"/>
    <s v="US-2018-132031"/>
    <d v="2018-04-23T00:00:00"/>
    <d v="2018-04-27T00:00:00"/>
    <s v="Standard Class"/>
    <s v="PN-18775"/>
    <s v="Parhena Norris"/>
    <s v="Home Office"/>
    <s v="United States"/>
    <s v="Clarksville"/>
    <s v="Tennessee"/>
    <n v="37042"/>
    <x v="0"/>
    <s v="FUR-FU-10000193"/>
    <x v="0"/>
    <s v="Furnishings"/>
    <s v="Tenex Chairmats For Use with Hard Floors"/>
    <n v="77.951999999999998"/>
    <n v="10"/>
    <n v="0.2"/>
    <n v="19.489999999999998"/>
    <n v="4"/>
    <x v="4"/>
    <n v="2"/>
    <x v="4"/>
  </r>
  <r>
    <n v="8473"/>
    <s v="US-2018-132031"/>
    <d v="2018-04-23T00:00:00"/>
    <d v="2018-04-27T00:00:00"/>
    <s v="Standard Class"/>
    <s v="PN-18775"/>
    <s v="Parhena Norris"/>
    <s v="Home Office"/>
    <s v="United States"/>
    <s v="Clarksville"/>
    <s v="Tennessee"/>
    <n v="37042"/>
    <x v="0"/>
    <s v="OFF-LA-10000081"/>
    <x v="1"/>
    <s v="Labels"/>
    <s v="Avery 496"/>
    <n v="3"/>
    <n v="8"/>
    <n v="0"/>
    <n v="0.96"/>
    <n v="4"/>
    <x v="4"/>
    <n v="2"/>
    <x v="4"/>
  </r>
  <r>
    <n v="8474"/>
    <s v="CA-2016-169733"/>
    <d v="2016-10-22T00:00:00"/>
    <d v="2016-10-26T00:00:00"/>
    <s v="Second Class"/>
    <s v="GM-14500"/>
    <s v="Gene McClure"/>
    <s v="Consumer"/>
    <s v="United States"/>
    <s v="Hollywood"/>
    <s v="Florida"/>
    <n v="33021"/>
    <x v="0"/>
    <s v="OFF-ST-10000876"/>
    <x v="1"/>
    <s v="Storage"/>
    <s v="Eldon Simplefile Box Office"/>
    <n v="9.952"/>
    <n v="1"/>
    <n v="0.3"/>
    <n v="-0.6"/>
    <n v="1"/>
    <x v="2"/>
    <n v="4"/>
    <x v="2"/>
  </r>
  <r>
    <n v="8475"/>
    <s v="CA-2018-169404"/>
    <d v="2018-04-09T00:00:00"/>
    <d v="2018-04-14T00:00:00"/>
    <s v="Standard Class"/>
    <s v="NC-18625"/>
    <s v="Noah Childs"/>
    <s v="Corporate"/>
    <s v="United States"/>
    <s v="York"/>
    <s v="Pennsylvania"/>
    <n v="17403"/>
    <x v="3"/>
    <s v="OFF-BI-10004492"/>
    <x v="1"/>
    <s v="Binders"/>
    <s v="Tuf-Vin Binders"/>
    <n v="37.896000000000001"/>
    <n v="2"/>
    <n v="0"/>
    <n v="8.34"/>
    <n v="2"/>
    <x v="4"/>
    <n v="2"/>
    <x v="4"/>
  </r>
  <r>
    <n v="8476"/>
    <s v="CA-2018-169404"/>
    <d v="2018-04-09T00:00:00"/>
    <d v="2018-04-14T00:00:00"/>
    <s v="Standard Class"/>
    <s v="NC-18625"/>
    <s v="Noah Childs"/>
    <s v="Corporate"/>
    <s v="United States"/>
    <s v="York"/>
    <s v="Pennsylvania"/>
    <n v="17403"/>
    <x v="3"/>
    <s v="OFF-PA-10001033"/>
    <x v="1"/>
    <s v="Paper"/>
    <s v="Xerox 1893"/>
    <n v="65.584000000000003"/>
    <n v="5"/>
    <n v="0.1"/>
    <n v="20.99"/>
    <n v="2"/>
    <x v="4"/>
    <n v="2"/>
    <x v="4"/>
  </r>
  <r>
    <n v="8477"/>
    <s v="CA-2018-134880"/>
    <d v="2018-10-27T00:00:00"/>
    <d v="2018-11-01T00:00:00"/>
    <s v="Standard Class"/>
    <s v="TW-21025"/>
    <s v="Tamara Willingham"/>
    <s v="Home Office"/>
    <s v="United States"/>
    <s v="Mesa"/>
    <s v="Arizona"/>
    <n v="85204"/>
    <x v="1"/>
    <s v="OFF-PA-10004039"/>
    <x v="1"/>
    <s v="Paper"/>
    <s v="Xerox 1882"/>
    <n v="44.783999999999999"/>
    <n v="2"/>
    <n v="0.3"/>
    <n v="-13.44"/>
    <n v="1"/>
    <x v="13"/>
    <n v="4"/>
    <x v="13"/>
  </r>
  <r>
    <n v="8478"/>
    <s v="CA-2016-145758"/>
    <d v="2016-10-30T00:00:00"/>
    <d v="2016-10-30T00:00:00"/>
    <s v="Same Day"/>
    <s v="BF-11020"/>
    <s v="Barry FranzÃ¶sisch"/>
    <s v="Corporate"/>
    <s v="United States"/>
    <s v="New York City"/>
    <s v="New York"/>
    <n v="10024"/>
    <x v="3"/>
    <s v="TEC-MA-10004552"/>
    <x v="2"/>
    <s v="Machines"/>
    <s v="Star Micronics TSP100 TSP143LAN Receipt Printer"/>
    <n v="1035.8"/>
    <n v="9"/>
    <n v="0"/>
    <n v="217.52"/>
    <n v="1"/>
    <x v="2"/>
    <n v="4"/>
    <x v="2"/>
  </r>
  <r>
    <n v="8479"/>
    <s v="CA-2018-158736"/>
    <d v="2018-12-18T00:00:00"/>
    <d v="2018-12-24T00:00:00"/>
    <s v="Standard Class"/>
    <s v="TT-21460"/>
    <s v="Tonja Turnell"/>
    <s v="Home Office"/>
    <s v="United States"/>
    <s v="San Francisco"/>
    <s v="California"/>
    <n v="94110"/>
    <x v="1"/>
    <s v="OFF-AR-10002578"/>
    <x v="1"/>
    <s v="Art"/>
    <s v="Newell 335"/>
    <n v="5.76"/>
    <n v="1"/>
    <n v="0"/>
    <n v="1.84"/>
    <n v="1"/>
    <x v="22"/>
    <n v="4"/>
    <x v="22"/>
  </r>
  <r>
    <n v="8480"/>
    <s v="US-2017-119270"/>
    <d v="2017-03-12T00:00:00"/>
    <d v="2017-03-16T00:00:00"/>
    <s v="Standard Class"/>
    <s v="SW-20245"/>
    <s v="Scot Wooten"/>
    <s v="Consumer"/>
    <s v="United States"/>
    <s v="Los Angeles"/>
    <s v="California"/>
    <n v="90036"/>
    <x v="1"/>
    <s v="OFF-PA-10004022"/>
    <x v="1"/>
    <s v="Paper"/>
    <s v="Hammermill Color Copier Paper (28Lb. and 96 Bright)"/>
    <n v="19.98"/>
    <n v="9"/>
    <n v="0.3"/>
    <n v="-1"/>
    <n v="1"/>
    <x v="17"/>
    <n v="1"/>
    <x v="17"/>
  </r>
  <r>
    <n v="8481"/>
    <s v="CA-2015-109890"/>
    <d v="2015-07-21T00:00:00"/>
    <d v="2015-07-27T00:00:00"/>
    <s v="Standard Class"/>
    <s v="PG-18820"/>
    <s v="Patrick Gardner"/>
    <s v="Consumer"/>
    <s v="United States"/>
    <s v="Omaha"/>
    <s v="Nebraska"/>
    <n v="68104"/>
    <x v="2"/>
    <s v="TEC-PH-10004100"/>
    <x v="2"/>
    <s v="Phones"/>
    <s v="Griffin GC17055 Auxiliary Audio Cable"/>
    <n v="35.979999999999997"/>
    <n v="6"/>
    <n v="0"/>
    <n v="10.79"/>
    <n v="1"/>
    <x v="39"/>
    <n v="3"/>
    <x v="39"/>
  </r>
  <r>
    <n v="8482"/>
    <s v="CA-2017-138583"/>
    <d v="2017-05-24T00:00:00"/>
    <d v="2017-05-28T00:00:00"/>
    <s v="Standard Class"/>
    <s v="DP-13390"/>
    <s v="Dennis Pardue"/>
    <s v="Home Office"/>
    <s v="United States"/>
    <s v="Philadelphia"/>
    <s v="Pennsylvania"/>
    <n v="19120"/>
    <x v="3"/>
    <s v="OFF-AR-10001860"/>
    <x v="1"/>
    <s v="Art"/>
    <s v="BIC Liqua Brite Liner"/>
    <n v="16.655999999999999"/>
    <n v="8"/>
    <n v="0.1"/>
    <n v="1.83"/>
    <n v="1"/>
    <x v="35"/>
    <n v="2"/>
    <x v="35"/>
  </r>
  <r>
    <n v="8483"/>
    <s v="US-2018-118535"/>
    <d v="2018-02-11T00:00:00"/>
    <d v="2018-02-15T00:00:00"/>
    <s v="Standard Class"/>
    <s v="DJ-13510"/>
    <s v="Don Jones"/>
    <s v="Corporate"/>
    <s v="United States"/>
    <s v="New York City"/>
    <s v="New York"/>
    <n v="10024"/>
    <x v="3"/>
    <s v="OFF-LA-10001297"/>
    <x v="1"/>
    <s v="Labels"/>
    <s v="Avery 473"/>
    <n v="20.7"/>
    <n v="5"/>
    <n v="0.1"/>
    <n v="2.48"/>
    <n v="1"/>
    <x v="31"/>
    <n v="1"/>
    <x v="31"/>
  </r>
  <r>
    <n v="8484"/>
    <s v="CA-2017-126284"/>
    <d v="2017-09-20T00:00:00"/>
    <d v="2017-09-24T00:00:00"/>
    <s v="Standard Class"/>
    <s v="EN-13780"/>
    <s v="Edward Nazzal"/>
    <s v="Consumer"/>
    <s v="United States"/>
    <s v="Grand Rapids"/>
    <s v="Michigan"/>
    <n v="49505"/>
    <x v="2"/>
    <s v="OFF-BI-10004828"/>
    <x v="1"/>
    <s v="Binders"/>
    <s v="GBC Poly Designer Binding Covers"/>
    <n v="83.7"/>
    <n v="4"/>
    <n v="0.1"/>
    <n v="12.56"/>
    <n v="1"/>
    <x v="21"/>
    <n v="3"/>
    <x v="21"/>
  </r>
  <r>
    <n v="8485"/>
    <s v="CA-2018-142391"/>
    <d v="2018-09-24T00:00:00"/>
    <d v="2018-09-24T00:00:00"/>
    <s v="Same Day"/>
    <s v="PB-19150"/>
    <s v="Philip Brown"/>
    <s v="Consumer"/>
    <s v="United States"/>
    <s v="Seattle"/>
    <s v="Washington"/>
    <n v="98115"/>
    <x v="1"/>
    <s v="FUR-FU-10002759"/>
    <x v="0"/>
    <s v="Furnishings"/>
    <s v="12-1/2 Diameter Round Wall Clock"/>
    <n v="199.8"/>
    <n v="8"/>
    <n v="0.1"/>
    <n v="67.930000000000007"/>
    <n v="1"/>
    <x v="15"/>
    <n v="3"/>
    <x v="15"/>
  </r>
  <r>
    <n v="8486"/>
    <s v="CA-2018-124716"/>
    <d v="2018-03-27T00:00:00"/>
    <d v="2018-03-31T00:00:00"/>
    <s v="Standard Class"/>
    <s v="BD-11560"/>
    <s v="Brendan Dodson"/>
    <s v="Home Office"/>
    <s v="United States"/>
    <s v="Fresno"/>
    <s v="California"/>
    <n v="93727"/>
    <x v="1"/>
    <s v="OFF-PA-10000740"/>
    <x v="1"/>
    <s v="Paper"/>
    <s v="Xerox 1982"/>
    <n v="45.68"/>
    <n v="1"/>
    <n v="0.2"/>
    <n v="15.53"/>
    <n v="3"/>
    <x v="42"/>
    <n v="1"/>
    <x v="42"/>
  </r>
  <r>
    <n v="8487"/>
    <s v="CA-2018-124716"/>
    <d v="2018-03-27T00:00:00"/>
    <d v="2018-03-31T00:00:00"/>
    <s v="Standard Class"/>
    <s v="BD-11560"/>
    <s v="Brendan Dodson"/>
    <s v="Home Office"/>
    <s v="United States"/>
    <s v="Fresno"/>
    <s v="California"/>
    <n v="93727"/>
    <x v="1"/>
    <s v="OFF-PA-10001144"/>
    <x v="1"/>
    <s v="Paper"/>
    <s v="Xerox 1913"/>
    <n v="110.96"/>
    <n v="3"/>
    <n v="0.1"/>
    <n v="11.1"/>
    <n v="3"/>
    <x v="42"/>
    <n v="1"/>
    <x v="42"/>
  </r>
  <r>
    <n v="8488"/>
    <s v="CA-2018-124716"/>
    <d v="2018-03-27T00:00:00"/>
    <d v="2018-03-31T00:00:00"/>
    <s v="Standard Class"/>
    <s v="BD-11560"/>
    <s v="Brendan Dodson"/>
    <s v="Home Office"/>
    <s v="United States"/>
    <s v="Fresno"/>
    <s v="California"/>
    <n v="93727"/>
    <x v="1"/>
    <s v="OFF-PA-10000859"/>
    <x v="1"/>
    <s v="Paper"/>
    <s v="Unpadded Memo Slips"/>
    <n v="11.94"/>
    <n v="7"/>
    <n v="0.1"/>
    <n v="1.55"/>
    <n v="3"/>
    <x v="42"/>
    <n v="1"/>
    <x v="42"/>
  </r>
  <r>
    <n v="8489"/>
    <s v="CA-2017-158841"/>
    <d v="2017-02-02T00:00:00"/>
    <d v="2017-02-04T00:00:00"/>
    <s v="Second Class"/>
    <s v="SE-20110"/>
    <s v="Sanjit Engle"/>
    <s v="Consumer"/>
    <s v="United States"/>
    <s v="Arlington"/>
    <s v="Virginia"/>
    <n v="22204"/>
    <x v="0"/>
    <s v="TEC-MA-10001127"/>
    <x v="2"/>
    <s v="Machines"/>
    <s v="HP Designjet T520 Inkjet Large Format Printer - 24&quot; Color"/>
    <n v="8749.9500000000007"/>
    <n v="1"/>
    <n v="0"/>
    <n v="787.5"/>
    <n v="3"/>
    <x v="47"/>
    <n v="1"/>
    <x v="47"/>
  </r>
  <r>
    <n v="8490"/>
    <s v="CA-2017-158841"/>
    <d v="2017-02-02T00:00:00"/>
    <d v="2017-02-04T00:00:00"/>
    <s v="Second Class"/>
    <s v="SE-20110"/>
    <s v="Sanjit Engle"/>
    <s v="Consumer"/>
    <s v="United States"/>
    <s v="Arlington"/>
    <s v="Virginia"/>
    <n v="22204"/>
    <x v="0"/>
    <s v="OFF-BI-10002557"/>
    <x v="1"/>
    <s v="Binders"/>
    <s v="Presstex Flexible Ring Binders"/>
    <n v="36.4"/>
    <n v="4"/>
    <n v="0"/>
    <n v="12.38"/>
    <n v="3"/>
    <x v="47"/>
    <n v="1"/>
    <x v="47"/>
  </r>
  <r>
    <n v="8491"/>
    <s v="CA-2017-158841"/>
    <d v="2017-02-02T00:00:00"/>
    <d v="2017-02-04T00:00:00"/>
    <s v="Second Class"/>
    <s v="SE-20110"/>
    <s v="Sanjit Engle"/>
    <s v="Consumer"/>
    <s v="United States"/>
    <s v="Arlington"/>
    <s v="Virginia"/>
    <n v="22204"/>
    <x v="0"/>
    <s v="FUR-FU-10001731"/>
    <x v="0"/>
    <s v="Furnishings"/>
    <s v="Acrylic Self-Standing Desk Frames"/>
    <n v="18.690000000000001"/>
    <n v="10"/>
    <n v="0.2"/>
    <n v="1.31"/>
    <n v="3"/>
    <x v="47"/>
    <n v="1"/>
    <x v="47"/>
  </r>
  <r>
    <n v="8492"/>
    <s v="CA-2018-106824"/>
    <d v="2018-07-07T00:00:00"/>
    <d v="2018-07-11T00:00:00"/>
    <s v="Standard Class"/>
    <s v="AT-10735"/>
    <s v="Annie Thurman"/>
    <s v="Consumer"/>
    <s v="United States"/>
    <s v="Los Angeles"/>
    <s v="California"/>
    <n v="90049"/>
    <x v="1"/>
    <s v="OFF-FA-10001135"/>
    <x v="1"/>
    <s v="Fasteners"/>
    <s v="Brites Rubber Bands, 1 1/2 oz. Box"/>
    <n v="5.94"/>
    <n v="3"/>
    <n v="0.1"/>
    <n v="1.84"/>
    <n v="1"/>
    <x v="10"/>
    <n v="3"/>
    <x v="10"/>
  </r>
  <r>
    <n v="8493"/>
    <s v="CA-2016-109190"/>
    <d v="2016-10-23T00:00:00"/>
    <d v="2016-10-28T00:00:00"/>
    <s v="Standard Class"/>
    <s v="CC-12685"/>
    <s v="Craig Carroll"/>
    <s v="Consumer"/>
    <s v="United States"/>
    <s v="Lubbock"/>
    <s v="Texas"/>
    <n v="79424"/>
    <x v="2"/>
    <s v="OFF-PA-10000069"/>
    <x v="1"/>
    <s v="Paper"/>
    <s v="TOPS 4 x 6 Fluorescent Color Memo Sheets, 500 Sheets per Pack"/>
    <n v="60.735999999999997"/>
    <n v="4"/>
    <n v="0"/>
    <n v="5.47"/>
    <n v="3"/>
    <x v="2"/>
    <n v="4"/>
    <x v="2"/>
  </r>
  <r>
    <n v="8494"/>
    <s v="CA-2016-109190"/>
    <d v="2016-10-23T00:00:00"/>
    <d v="2016-10-28T00:00:00"/>
    <s v="Standard Class"/>
    <s v="CC-12685"/>
    <s v="Craig Carroll"/>
    <s v="Consumer"/>
    <s v="United States"/>
    <s v="Lubbock"/>
    <s v="Texas"/>
    <n v="79424"/>
    <x v="2"/>
    <s v="TEC-CO-10001943"/>
    <x v="2"/>
    <s v="Copiers"/>
    <s v="Canon PC-428 Personal Copier"/>
    <n v="479.976"/>
    <n v="4"/>
    <n v="0"/>
    <n v="96"/>
    <n v="3"/>
    <x v="2"/>
    <n v="4"/>
    <x v="2"/>
  </r>
  <r>
    <n v="8495"/>
    <s v="CA-2016-109190"/>
    <d v="2016-10-23T00:00:00"/>
    <d v="2016-10-28T00:00:00"/>
    <s v="Standard Class"/>
    <s v="CC-12685"/>
    <s v="Craig Carroll"/>
    <s v="Consumer"/>
    <s v="United States"/>
    <s v="Lubbock"/>
    <s v="Texas"/>
    <n v="79424"/>
    <x v="2"/>
    <s v="OFF-BI-10000977"/>
    <x v="1"/>
    <s v="Binders"/>
    <s v="Ibico Plastic Spiral Binding Combs"/>
    <n v="6.08"/>
    <n v="7"/>
    <n v="0.2"/>
    <n v="0.36"/>
    <n v="3"/>
    <x v="2"/>
    <n v="4"/>
    <x v="2"/>
  </r>
  <r>
    <n v="8496"/>
    <s v="CA-2017-143154"/>
    <d v="2017-12-02T00:00:00"/>
    <d v="2017-12-08T00:00:00"/>
    <s v="Standard Class"/>
    <s v="AS-10225"/>
    <s v="Alan Schoenberger"/>
    <s v="Corporate"/>
    <s v="United States"/>
    <s v="Longmont"/>
    <s v="Colorado"/>
    <n v="80501"/>
    <x v="1"/>
    <s v="TEC-AC-10002942"/>
    <x v="2"/>
    <s v="Accessories"/>
    <s v="WD My Passport Ultra 1TB Portable External Hard Drive"/>
    <n v="165.6"/>
    <n v="9"/>
    <n v="0"/>
    <n v="23.18"/>
    <n v="1"/>
    <x v="5"/>
    <n v="4"/>
    <x v="5"/>
  </r>
  <r>
    <n v="8497"/>
    <s v="CA-2015-169061"/>
    <d v="2015-03-05T00:00:00"/>
    <d v="2015-03-08T00:00:00"/>
    <s v="Second Class"/>
    <s v="AB-10150"/>
    <s v="Aimee Bixby"/>
    <s v="Consumer"/>
    <s v="United States"/>
    <s v="Yonkers"/>
    <s v="New York"/>
    <n v="10701"/>
    <x v="3"/>
    <s v="OFF-AR-10000588"/>
    <x v="1"/>
    <s v="Art"/>
    <s v="Newell 345"/>
    <n v="59.52"/>
    <n v="10"/>
    <n v="0"/>
    <n v="16.07"/>
    <n v="5"/>
    <x v="34"/>
    <n v="1"/>
    <x v="34"/>
  </r>
  <r>
    <n v="8498"/>
    <s v="CA-2015-169061"/>
    <d v="2015-03-05T00:00:00"/>
    <d v="2015-03-08T00:00:00"/>
    <s v="Second Class"/>
    <s v="AB-10150"/>
    <s v="Aimee Bixby"/>
    <s v="Consumer"/>
    <s v="United States"/>
    <s v="Yonkers"/>
    <s v="New York"/>
    <n v="10701"/>
    <x v="3"/>
    <s v="TEC-AC-10002001"/>
    <x v="2"/>
    <s v="Accessories"/>
    <s v="Logitech Wireless Gaming Headset G930"/>
    <n v="479.97"/>
    <n v="4"/>
    <n v="0"/>
    <n v="158.38999999999999"/>
    <n v="5"/>
    <x v="34"/>
    <n v="1"/>
    <x v="34"/>
  </r>
  <r>
    <n v="8499"/>
    <s v="CA-2015-169061"/>
    <d v="2015-03-05T00:00:00"/>
    <d v="2015-03-08T00:00:00"/>
    <s v="Second Class"/>
    <s v="AB-10150"/>
    <s v="Aimee Bixby"/>
    <s v="Consumer"/>
    <s v="United States"/>
    <s v="Yonkers"/>
    <s v="New York"/>
    <n v="10701"/>
    <x v="3"/>
    <s v="OFF-SU-10000381"/>
    <x v="1"/>
    <s v="Supplies"/>
    <s v="Acme Forged Steel Scissors with Black Enamel Handles"/>
    <n v="18.62"/>
    <n v="2"/>
    <n v="0.2"/>
    <n v="1.1200000000000001"/>
    <n v="5"/>
    <x v="34"/>
    <n v="1"/>
    <x v="34"/>
  </r>
  <r>
    <n v="8500"/>
    <s v="CA-2015-169061"/>
    <d v="2015-03-05T00:00:00"/>
    <d v="2015-03-08T00:00:00"/>
    <s v="Second Class"/>
    <s v="AB-10150"/>
    <s v="Aimee Bixby"/>
    <s v="Consumer"/>
    <s v="United States"/>
    <s v="Yonkers"/>
    <s v="New York"/>
    <n v="10701"/>
    <x v="3"/>
    <s v="OFF-BI-10001617"/>
    <x v="1"/>
    <s v="Binders"/>
    <s v="GBC Wire Binding Combs"/>
    <n v="49.631999999999998"/>
    <n v="1"/>
    <n v="0.1"/>
    <n v="7.44"/>
    <n v="5"/>
    <x v="34"/>
    <n v="1"/>
    <x v="34"/>
  </r>
  <r>
    <n v="8501"/>
    <s v="CA-2015-169061"/>
    <d v="2015-03-05T00:00:00"/>
    <d v="2015-03-08T00:00:00"/>
    <s v="Second Class"/>
    <s v="AB-10150"/>
    <s v="Aimee Bixby"/>
    <s v="Consumer"/>
    <s v="United States"/>
    <s v="Yonkers"/>
    <s v="New York"/>
    <n v="10701"/>
    <x v="3"/>
    <s v="OFF-PA-10001878"/>
    <x v="1"/>
    <s v="Paper"/>
    <s v="Xerox 1891"/>
    <n v="97.82"/>
    <n v="8"/>
    <n v="0"/>
    <n v="8.8000000000000007"/>
    <n v="5"/>
    <x v="34"/>
    <n v="1"/>
    <x v="34"/>
  </r>
  <r>
    <n v="8502"/>
    <s v="CA-2016-102316"/>
    <d v="2016-03-01T00:00:00"/>
    <d v="2016-03-03T00:00:00"/>
    <s v="Second Class"/>
    <s v="DH-13075"/>
    <s v="Dave Hallsten"/>
    <s v="Corporate"/>
    <s v="United States"/>
    <s v="Los Angeles"/>
    <s v="California"/>
    <n v="90045"/>
    <x v="1"/>
    <s v="TEC-PH-10000376"/>
    <x v="2"/>
    <s v="Phones"/>
    <s v="Square Credit Card Reader"/>
    <n v="15.984"/>
    <n v="8"/>
    <n v="0"/>
    <n v="3.52"/>
    <n v="2"/>
    <x v="29"/>
    <n v="1"/>
    <x v="29"/>
  </r>
  <r>
    <n v="8503"/>
    <s v="CA-2016-102316"/>
    <d v="2016-03-01T00:00:00"/>
    <d v="2016-03-03T00:00:00"/>
    <s v="Second Class"/>
    <s v="DH-13075"/>
    <s v="Dave Hallsten"/>
    <s v="Corporate"/>
    <s v="United States"/>
    <s v="Los Angeles"/>
    <s v="California"/>
    <n v="90045"/>
    <x v="1"/>
    <s v="FUR-CH-10003396"/>
    <x v="0"/>
    <s v="Chairs"/>
    <s v="Global Deluxe Steno Chair"/>
    <n v="184.75200000000001"/>
    <n v="10"/>
    <n v="0.1"/>
    <n v="53.58"/>
    <n v="2"/>
    <x v="29"/>
    <n v="1"/>
    <x v="29"/>
  </r>
  <r>
    <n v="8504"/>
    <s v="CA-2015-164903"/>
    <d v="2015-02-20T00:00:00"/>
    <d v="2015-02-24T00:00:00"/>
    <s v="Standard Class"/>
    <s v="SR-20740"/>
    <s v="Steven Roelle"/>
    <s v="Home Office"/>
    <s v="United States"/>
    <s v="Los Angeles"/>
    <s v="California"/>
    <n v="90049"/>
    <x v="1"/>
    <s v="OFF-PA-10003363"/>
    <x v="1"/>
    <s v="Paper"/>
    <s v="Xerox 204"/>
    <n v="12.96"/>
    <n v="7"/>
    <n v="0.3"/>
    <n v="-4.54"/>
    <n v="1"/>
    <x v="45"/>
    <n v="1"/>
    <x v="45"/>
  </r>
  <r>
    <n v="8505"/>
    <s v="CA-2017-109400"/>
    <d v="2017-05-02T00:00:00"/>
    <d v="2017-05-06T00:00:00"/>
    <s v="Standard Class"/>
    <s v="NR-18550"/>
    <s v="Nick Radford"/>
    <s v="Consumer"/>
    <s v="United States"/>
    <s v="Amarillo"/>
    <s v="Texas"/>
    <n v="79109"/>
    <x v="2"/>
    <s v="FUR-CH-10003298"/>
    <x v="0"/>
    <s v="Chairs"/>
    <s v="Office Star - Contemporary Task Swivel chair with Loop Arms, Charcoal"/>
    <n v="366.74400000000003"/>
    <n v="9"/>
    <n v="0.1"/>
    <n v="99.02"/>
    <n v="1"/>
    <x v="35"/>
    <n v="2"/>
    <x v="35"/>
  </r>
  <r>
    <n v="8506"/>
    <s v="CA-2017-130400"/>
    <d v="2017-03-08T00:00:00"/>
    <d v="2017-03-12T00:00:00"/>
    <s v="Standard Class"/>
    <s v="SJ-20125"/>
    <s v="Sanjit Jacobs"/>
    <s v="Home Office"/>
    <s v="United States"/>
    <s v="Dallas"/>
    <s v="Texas"/>
    <n v="75217"/>
    <x v="2"/>
    <s v="OFF-BI-10001757"/>
    <x v="1"/>
    <s v="Binders"/>
    <s v="Pressboard Hanging Data Binders for Unburst Sheets"/>
    <n v="8.8559999999999999"/>
    <n v="3"/>
    <n v="0"/>
    <n v="1.51"/>
    <n v="3"/>
    <x v="17"/>
    <n v="1"/>
    <x v="17"/>
  </r>
  <r>
    <n v="8507"/>
    <s v="CA-2017-130400"/>
    <d v="2017-03-08T00:00:00"/>
    <d v="2017-03-12T00:00:00"/>
    <s v="Standard Class"/>
    <s v="SJ-20125"/>
    <s v="Sanjit Jacobs"/>
    <s v="Home Office"/>
    <s v="United States"/>
    <s v="Dallas"/>
    <s v="Texas"/>
    <n v="75217"/>
    <x v="2"/>
    <s v="TEC-AC-10004633"/>
    <x v="2"/>
    <s v="Accessories"/>
    <s v="Verbatim 25 GB 6x Blu-ray Single Layer Recordable Disc, 3/Pack"/>
    <n v="27.96"/>
    <n v="10"/>
    <n v="0.1"/>
    <n v="5.87"/>
    <n v="3"/>
    <x v="17"/>
    <n v="1"/>
    <x v="17"/>
  </r>
  <r>
    <n v="8508"/>
    <s v="CA-2017-130400"/>
    <d v="2017-03-08T00:00:00"/>
    <d v="2017-03-12T00:00:00"/>
    <s v="Standard Class"/>
    <s v="SJ-20125"/>
    <s v="Sanjit Jacobs"/>
    <s v="Home Office"/>
    <s v="United States"/>
    <s v="Dallas"/>
    <s v="Texas"/>
    <n v="75217"/>
    <x v="2"/>
    <s v="OFF-EN-10001453"/>
    <x v="1"/>
    <s v="Envelopes"/>
    <s v="Tyvek Interoffice Envelopes, 9 1/2&quot; x 12 1/2&quot;, 100/Box"/>
    <n v="146.352"/>
    <n v="3"/>
    <n v="0.2"/>
    <n v="35.119999999999997"/>
    <n v="3"/>
    <x v="17"/>
    <n v="1"/>
    <x v="17"/>
  </r>
  <r>
    <n v="8509"/>
    <s v="CA-2016-135853"/>
    <d v="2016-12-11T00:00:00"/>
    <d v="2016-12-14T00:00:00"/>
    <s v="First Class"/>
    <s v="CA-12775"/>
    <s v="Cynthia Arntzen"/>
    <s v="Consumer"/>
    <s v="United States"/>
    <s v="Detroit"/>
    <s v="Michigan"/>
    <n v="48205"/>
    <x v="2"/>
    <s v="TEC-AC-10004761"/>
    <x v="2"/>
    <s v="Accessories"/>
    <s v="Maxell 4.7GB DVD+RW 3/Pack"/>
    <n v="175.23"/>
    <n v="4"/>
    <n v="0.3"/>
    <n v="-47.31"/>
    <n v="3"/>
    <x v="14"/>
    <n v="4"/>
    <x v="14"/>
  </r>
  <r>
    <n v="8510"/>
    <s v="CA-2016-135853"/>
    <d v="2016-12-11T00:00:00"/>
    <d v="2016-12-14T00:00:00"/>
    <s v="First Class"/>
    <s v="CA-12775"/>
    <s v="Cynthia Arntzen"/>
    <s v="Consumer"/>
    <s v="United States"/>
    <s v="Detroit"/>
    <s v="Michigan"/>
    <n v="48205"/>
    <x v="2"/>
    <s v="TEC-PH-10003691"/>
    <x v="2"/>
    <s v="Phones"/>
    <s v="BlackBerry Q10"/>
    <n v="125.99"/>
    <n v="4"/>
    <n v="0.3"/>
    <n v="-27.72"/>
    <n v="3"/>
    <x v="14"/>
    <n v="4"/>
    <x v="14"/>
  </r>
  <r>
    <n v="8511"/>
    <s v="CA-2016-135853"/>
    <d v="2016-12-11T00:00:00"/>
    <d v="2016-12-14T00:00:00"/>
    <s v="First Class"/>
    <s v="CA-12775"/>
    <s v="Cynthia Arntzen"/>
    <s v="Consumer"/>
    <s v="United States"/>
    <s v="Detroit"/>
    <s v="Michigan"/>
    <n v="48205"/>
    <x v="2"/>
    <s v="OFF-BI-10004965"/>
    <x v="1"/>
    <s v="Binders"/>
    <s v="Ibico Covers for Plastic or Wire Binding Elements"/>
    <n v="23"/>
    <n v="5"/>
    <n v="0"/>
    <n v="6.44"/>
    <n v="3"/>
    <x v="14"/>
    <n v="4"/>
    <x v="14"/>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n v="25.584"/>
    <n v="6"/>
    <n v="0.3"/>
    <n v="-3.07"/>
    <n v="1"/>
    <x v="5"/>
    <n v="4"/>
    <x v="5"/>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n v="73.784000000000006"/>
    <n v="4"/>
    <n v="0"/>
    <n v="13.28"/>
    <n v="1"/>
    <x v="47"/>
    <n v="1"/>
    <x v="47"/>
  </r>
  <r>
    <n v="8514"/>
    <s v="CA-2018-141614"/>
    <d v="2018-06-05T00:00:00"/>
    <d v="2018-06-09T00:00:00"/>
    <s v="Standard Class"/>
    <s v="NS-18640"/>
    <s v="Noel Staavos"/>
    <s v="Corporate"/>
    <s v="United States"/>
    <s v="Orlando"/>
    <s v="Florida"/>
    <n v="32839"/>
    <x v="0"/>
    <s v="OFF-PA-10002787"/>
    <x v="1"/>
    <s v="Paper"/>
    <s v="Xerox 227"/>
    <n v="20.736000000000001"/>
    <n v="9"/>
    <n v="0"/>
    <n v="1.24"/>
    <n v="1"/>
    <x v="27"/>
    <n v="2"/>
    <x v="27"/>
  </r>
  <r>
    <n v="8515"/>
    <s v="CA-2016-122168"/>
    <d v="2016-08-21T00:00:00"/>
    <d v="2016-08-26T00:00:00"/>
    <s v="Standard Class"/>
    <s v="HG-14965"/>
    <s v="Henry Goldwyn"/>
    <s v="Corporate"/>
    <s v="United States"/>
    <s v="Florence"/>
    <s v="Kentucky"/>
    <n v="41042"/>
    <x v="0"/>
    <s v="OFF-AR-10003602"/>
    <x v="1"/>
    <s v="Art"/>
    <s v="Quartet Omega Colored Chalk, 12/Pack"/>
    <n v="17.52"/>
    <n v="8"/>
    <n v="0.1"/>
    <n v="5.43"/>
    <n v="2"/>
    <x v="37"/>
    <n v="3"/>
    <x v="37"/>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n v="35.76"/>
    <n v="8"/>
    <n v="0"/>
    <n v="4.29"/>
    <n v="2"/>
    <x v="37"/>
    <n v="3"/>
    <x v="37"/>
  </r>
  <r>
    <n v="8517"/>
    <s v="CA-2017-132899"/>
    <d v="2017-04-07T00:00:00"/>
    <d v="2017-04-11T00:00:00"/>
    <s v="Standard Class"/>
    <s v="SF-20200"/>
    <s v="Sarah Foster"/>
    <s v="Consumer"/>
    <s v="United States"/>
    <s v="New York City"/>
    <s v="New York"/>
    <n v="10009"/>
    <x v="3"/>
    <s v="OFF-AR-10002833"/>
    <x v="1"/>
    <s v="Art"/>
    <s v="Newell 322"/>
    <n v="3.64"/>
    <n v="1"/>
    <n v="0.1"/>
    <n v="0.18"/>
    <n v="1"/>
    <x v="25"/>
    <n v="2"/>
    <x v="25"/>
  </r>
  <r>
    <n v="8518"/>
    <s v="CA-2018-149720"/>
    <d v="2018-06-04T00:00:00"/>
    <d v="2018-06-07T00:00:00"/>
    <s v="Second Class"/>
    <s v="EM-14065"/>
    <s v="Erin Mull"/>
    <s v="Consumer"/>
    <s v="United States"/>
    <s v="Frisco"/>
    <s v="Texas"/>
    <n v="75034"/>
    <x v="2"/>
    <s v="FUR-FU-10002501"/>
    <x v="0"/>
    <s v="Furnishings"/>
    <s v="Nu-Dell Executive Frame"/>
    <n v="30.335999999999999"/>
    <n v="6"/>
    <n v="0.1"/>
    <n v="10.62"/>
    <n v="1"/>
    <x v="27"/>
    <n v="2"/>
    <x v="27"/>
  </r>
  <r>
    <n v="8519"/>
    <s v="CA-2018-118003"/>
    <d v="2018-12-04T00:00:00"/>
    <d v="2018-12-10T00:00:00"/>
    <s v="Standard Class"/>
    <s v="DO-13645"/>
    <s v="Doug O'Connell"/>
    <s v="Consumer"/>
    <s v="United States"/>
    <s v="Paterson"/>
    <s v="New Jersey"/>
    <n v="7501"/>
    <x v="3"/>
    <s v="FUR-FU-10002506"/>
    <x v="0"/>
    <s v="Furnishings"/>
    <s v="Tensor &quot;Hersey Kiss&quot; Styled Floor Lamp"/>
    <n v="12.99"/>
    <n v="10"/>
    <n v="0"/>
    <n v="0.65"/>
    <n v="3"/>
    <x v="22"/>
    <n v="4"/>
    <x v="22"/>
  </r>
  <r>
    <n v="8520"/>
    <s v="CA-2018-118003"/>
    <d v="2018-12-04T00:00:00"/>
    <d v="2018-12-10T00:00:00"/>
    <s v="Standard Class"/>
    <s v="DO-13645"/>
    <s v="Doug O'Connell"/>
    <s v="Consumer"/>
    <s v="United States"/>
    <s v="Paterson"/>
    <s v="New Jersey"/>
    <n v="7501"/>
    <x v="3"/>
    <s v="FUR-CH-10003817"/>
    <x v="0"/>
    <s v="Chairs"/>
    <s v="Global Value Steno Chair, Gray"/>
    <n v="182.22"/>
    <n v="2"/>
    <n v="0.1"/>
    <n v="51.02"/>
    <n v="3"/>
    <x v="22"/>
    <n v="4"/>
    <x v="22"/>
  </r>
  <r>
    <n v="8521"/>
    <s v="CA-2018-118003"/>
    <d v="2018-12-04T00:00:00"/>
    <d v="2018-12-10T00:00:00"/>
    <s v="Standard Class"/>
    <s v="DO-13645"/>
    <s v="Doug O'Connell"/>
    <s v="Consumer"/>
    <s v="United States"/>
    <s v="Paterson"/>
    <s v="New Jersey"/>
    <n v="7501"/>
    <x v="3"/>
    <s v="FUR-CH-10004860"/>
    <x v="0"/>
    <s v="Chairs"/>
    <s v="Global Low Back Tilter Chair"/>
    <n v="302.94"/>
    <n v="8"/>
    <n v="0"/>
    <n v="39.380000000000003"/>
    <n v="3"/>
    <x v="22"/>
    <n v="4"/>
    <x v="22"/>
  </r>
  <r>
    <n v="8522"/>
    <s v="CA-2017-141887"/>
    <d v="2017-01-11T00:00:00"/>
    <d v="2017-01-15T00:00:00"/>
    <s v="Standard Class"/>
    <s v="MP-17470"/>
    <s v="Mark Packer"/>
    <s v="Home Office"/>
    <s v="United States"/>
    <s v="Columbus"/>
    <s v="Ohio"/>
    <n v="43229"/>
    <x v="3"/>
    <s v="FUR-FU-10002268"/>
    <x v="0"/>
    <s v="Furnishings"/>
    <s v="Ultra Door Push Plate"/>
    <n v="54.991999999999997"/>
    <n v="5"/>
    <n v="0.1"/>
    <n v="15.95"/>
    <n v="1"/>
    <x v="12"/>
    <n v="1"/>
    <x v="12"/>
  </r>
  <r>
    <n v="8523"/>
    <s v="US-2017-160206"/>
    <d v="2017-04-01T00:00:00"/>
    <d v="2017-04-07T00:00:00"/>
    <s v="Standard Class"/>
    <s v="MY-18295"/>
    <s v="Muhammed Yedwab"/>
    <s v="Corporate"/>
    <s v="United States"/>
    <s v="Milwaukee"/>
    <s v="Wisconsin"/>
    <n v="53209"/>
    <x v="2"/>
    <s v="TEC-PH-10000148"/>
    <x v="2"/>
    <s v="Phones"/>
    <s v="Cyber Acoustics AC-202b Speech Recognition Stereo Headset"/>
    <n v="12.99"/>
    <n v="5"/>
    <n v="0.3"/>
    <n v="-2.6"/>
    <n v="1"/>
    <x v="25"/>
    <n v="2"/>
    <x v="25"/>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n v="55.86"/>
    <n v="4"/>
    <n v="0.3"/>
    <n v="-10.050000000000001"/>
    <n v="1"/>
    <x v="15"/>
    <n v="3"/>
    <x v="15"/>
  </r>
  <r>
    <n v="8525"/>
    <s v="CA-2018-161172"/>
    <d v="2018-03-16T00:00:00"/>
    <d v="2018-03-16T00:00:00"/>
    <s v="Same Day"/>
    <s v="SP-20920"/>
    <s v="Susan Pistek"/>
    <s v="Consumer"/>
    <s v="United States"/>
    <s v="Columbus"/>
    <s v="Ohio"/>
    <n v="43229"/>
    <x v="3"/>
    <s v="TEC-PH-10004348"/>
    <x v="2"/>
    <s v="Phones"/>
    <s v="OtterBox Defender Series Case - iPhone 5c"/>
    <n v="44.375999999999998"/>
    <n v="10"/>
    <n v="0.1"/>
    <n v="11.98"/>
    <n v="5"/>
    <x v="42"/>
    <n v="1"/>
    <x v="42"/>
  </r>
  <r>
    <n v="8526"/>
    <s v="CA-2018-161172"/>
    <d v="2018-03-16T00:00:00"/>
    <d v="2018-03-16T00:00:00"/>
    <s v="Same Day"/>
    <s v="SP-20920"/>
    <s v="Susan Pistek"/>
    <s v="Consumer"/>
    <s v="United States"/>
    <s v="Columbus"/>
    <s v="Ohio"/>
    <n v="43229"/>
    <x v="3"/>
    <s v="FUR-FU-10003424"/>
    <x v="0"/>
    <s v="Furnishings"/>
    <s v="Nu-Dell Oak Frame"/>
    <n v="51.264000000000003"/>
    <n v="7"/>
    <n v="0"/>
    <n v="3.59"/>
    <n v="5"/>
    <x v="42"/>
    <n v="1"/>
    <x v="42"/>
  </r>
  <r>
    <n v="8527"/>
    <s v="CA-2018-161172"/>
    <d v="2018-03-16T00:00:00"/>
    <d v="2018-03-16T00:00:00"/>
    <s v="Same Day"/>
    <s v="SP-20920"/>
    <s v="Susan Pistek"/>
    <s v="Consumer"/>
    <s v="United States"/>
    <s v="Columbus"/>
    <s v="Ohio"/>
    <n v="43229"/>
    <x v="3"/>
    <s v="OFF-BI-10004654"/>
    <x v="1"/>
    <s v="Binders"/>
    <s v="Avery Binding System Hidden Tab Executive Style Index Sets"/>
    <n v="5.1929999999999996"/>
    <n v="5"/>
    <n v="0"/>
    <n v="0.83"/>
    <n v="5"/>
    <x v="42"/>
    <n v="1"/>
    <x v="42"/>
  </r>
  <r>
    <n v="8528"/>
    <s v="CA-2018-161172"/>
    <d v="2018-03-16T00:00:00"/>
    <d v="2018-03-16T00:00:00"/>
    <s v="Same Day"/>
    <s v="SP-20920"/>
    <s v="Susan Pistek"/>
    <s v="Consumer"/>
    <s v="United States"/>
    <s v="Columbus"/>
    <s v="Ohio"/>
    <n v="43229"/>
    <x v="3"/>
    <s v="TEC-AC-10004571"/>
    <x v="2"/>
    <s v="Accessories"/>
    <s v="Logitech G700s Rechargeable Gaming Mouse"/>
    <n v="159.98400000000001"/>
    <n v="3"/>
    <n v="0.2"/>
    <n v="20.8"/>
    <n v="5"/>
    <x v="42"/>
    <n v="1"/>
    <x v="42"/>
  </r>
  <r>
    <n v="8529"/>
    <s v="CA-2018-161172"/>
    <d v="2018-03-16T00:00:00"/>
    <d v="2018-03-16T00:00:00"/>
    <s v="Same Day"/>
    <s v="SP-20920"/>
    <s v="Susan Pistek"/>
    <s v="Consumer"/>
    <s v="United States"/>
    <s v="Columbus"/>
    <s v="Ohio"/>
    <n v="43229"/>
    <x v="3"/>
    <s v="OFF-ST-10000675"/>
    <x v="1"/>
    <s v="Storage"/>
    <s v="File Shuttle II and Handi-File, Black"/>
    <n v="54.223999999999997"/>
    <n v="1"/>
    <n v="0.1"/>
    <n v="17.350000000000001"/>
    <n v="5"/>
    <x v="42"/>
    <n v="1"/>
    <x v="42"/>
  </r>
  <r>
    <n v="8530"/>
    <s v="CA-2018-137624"/>
    <d v="2018-11-10T00:00:00"/>
    <d v="2018-11-17T00:00:00"/>
    <s v="Standard Class"/>
    <s v="ME-17320"/>
    <s v="Maria Etezadi"/>
    <s v="Home Office"/>
    <s v="United States"/>
    <s v="Los Angeles"/>
    <s v="California"/>
    <n v="90008"/>
    <x v="1"/>
    <s v="FUR-CH-10001714"/>
    <x v="0"/>
    <s v="Chairs"/>
    <s v="Global Leather &amp; Oak Executive Chair, Burgundy"/>
    <n v="241.42400000000001"/>
    <n v="1"/>
    <n v="0.1"/>
    <n v="53.11"/>
    <n v="1"/>
    <x v="23"/>
    <n v="4"/>
    <x v="23"/>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n v="33.36"/>
    <n v="1"/>
    <n v="0.2"/>
    <n v="10.34"/>
    <n v="4"/>
    <x v="0"/>
    <n v="4"/>
    <x v="0"/>
  </r>
  <r>
    <n v="8532"/>
    <s v="CA-2017-156748"/>
    <d v="2017-11-30T00:00:00"/>
    <d v="2017-12-06T00:00:00"/>
    <s v="Standard Class"/>
    <s v="BS-11755"/>
    <s v="Bruce Stewart"/>
    <s v="Consumer"/>
    <s v="United States"/>
    <s v="Detroit"/>
    <s v="Michigan"/>
    <n v="48227"/>
    <x v="2"/>
    <s v="OFF-PA-10002713"/>
    <x v="1"/>
    <s v="Paper"/>
    <s v="Adams Phone Message Book, 200 Message Capacity, 8 1/16â€ x 11â€"/>
    <n v="13.76"/>
    <n v="10"/>
    <n v="0.2"/>
    <n v="4.82"/>
    <n v="4"/>
    <x v="0"/>
    <n v="4"/>
    <x v="0"/>
  </r>
  <r>
    <n v="8533"/>
    <s v="CA-2017-156748"/>
    <d v="2017-11-30T00:00:00"/>
    <d v="2017-12-06T00:00:00"/>
    <s v="Standard Class"/>
    <s v="BS-11755"/>
    <s v="Bruce Stewart"/>
    <s v="Consumer"/>
    <s v="United States"/>
    <s v="Detroit"/>
    <s v="Michigan"/>
    <n v="48227"/>
    <x v="2"/>
    <s v="OFF-ST-10001370"/>
    <x v="1"/>
    <s v="Storage"/>
    <s v="Sensible Storage WireTech Storage Systems"/>
    <n v="496.86"/>
    <n v="9"/>
    <n v="0.3"/>
    <n v="-29.81"/>
    <n v="4"/>
    <x v="0"/>
    <n v="4"/>
    <x v="0"/>
  </r>
  <r>
    <n v="8534"/>
    <s v="CA-2017-156748"/>
    <d v="2017-11-30T00:00:00"/>
    <d v="2017-12-06T00:00:00"/>
    <s v="Standard Class"/>
    <s v="BS-11755"/>
    <s v="Bruce Stewart"/>
    <s v="Consumer"/>
    <s v="United States"/>
    <s v="Detroit"/>
    <s v="Michigan"/>
    <n v="48227"/>
    <x v="2"/>
    <s v="FUR-CH-10000513"/>
    <x v="0"/>
    <s v="Chairs"/>
    <s v="High-Back Leather Manager's Chair"/>
    <n v="389.97"/>
    <n v="8"/>
    <n v="0.3"/>
    <n v="-113.09"/>
    <n v="4"/>
    <x v="0"/>
    <n v="4"/>
    <x v="0"/>
  </r>
  <r>
    <n v="8535"/>
    <s v="CA-2016-169677"/>
    <d v="2016-01-13T00:00:00"/>
    <d v="2016-01-15T00:00:00"/>
    <s v="Second Class"/>
    <s v="KS-16300"/>
    <s v="Karen Seio"/>
    <s v="Corporate"/>
    <s v="United States"/>
    <s v="Columbus"/>
    <s v="Georgia"/>
    <n v="31907"/>
    <x v="0"/>
    <s v="OFF-LA-10003223"/>
    <x v="1"/>
    <s v="Labels"/>
    <s v="Avery 508"/>
    <n v="9.82"/>
    <n v="9"/>
    <n v="0.3"/>
    <n v="-3.34"/>
    <n v="1"/>
    <x v="26"/>
    <n v="1"/>
    <x v="26"/>
  </r>
  <r>
    <n v="8536"/>
    <s v="US-2015-163146"/>
    <d v="2015-05-16T00:00:00"/>
    <d v="2015-05-20T00:00:00"/>
    <s v="Standard Class"/>
    <s v="CC-12475"/>
    <s v="Cindy Chapman"/>
    <s v="Consumer"/>
    <s v="United States"/>
    <s v="San Francisco"/>
    <s v="California"/>
    <n v="94122"/>
    <x v="1"/>
    <s v="TEC-AC-10002217"/>
    <x v="2"/>
    <s v="Accessories"/>
    <s v="ImationÂ Clip USBÂ flash driveÂ - 8 GB"/>
    <n v="56.4"/>
    <n v="9"/>
    <n v="0.3"/>
    <n v="-18.61"/>
    <n v="1"/>
    <x v="8"/>
    <n v="2"/>
    <x v="8"/>
  </r>
  <r>
    <n v="8537"/>
    <s v="CA-2016-157343"/>
    <d v="2016-06-07T00:00:00"/>
    <d v="2016-06-11T00:00:00"/>
    <s v="Standard Class"/>
    <s v="HD-14785"/>
    <s v="Harold Dahlen"/>
    <s v="Home Office"/>
    <s v="United States"/>
    <s v="Philadelphia"/>
    <s v="Pennsylvania"/>
    <n v="19143"/>
    <x v="3"/>
    <s v="OFF-BI-10003707"/>
    <x v="1"/>
    <s v="Binders"/>
    <s v="Aluminum Screw Posts"/>
    <n v="18.312000000000001"/>
    <n v="1"/>
    <n v="0.3"/>
    <n v="-1.65"/>
    <n v="3"/>
    <x v="40"/>
    <n v="2"/>
    <x v="40"/>
  </r>
  <r>
    <n v="8538"/>
    <s v="CA-2016-157343"/>
    <d v="2016-06-07T00:00:00"/>
    <d v="2016-06-11T00:00:00"/>
    <s v="Standard Class"/>
    <s v="HD-14785"/>
    <s v="Harold Dahlen"/>
    <s v="Home Office"/>
    <s v="United States"/>
    <s v="Philadelphia"/>
    <s v="Pennsylvania"/>
    <n v="19143"/>
    <x v="3"/>
    <s v="OFF-PA-10000552"/>
    <x v="1"/>
    <s v="Paper"/>
    <s v="Xerox 200"/>
    <n v="25.92"/>
    <n v="3"/>
    <n v="0"/>
    <n v="9.07"/>
    <n v="3"/>
    <x v="40"/>
    <n v="2"/>
    <x v="40"/>
  </r>
  <r>
    <n v="8539"/>
    <s v="CA-2016-157343"/>
    <d v="2016-06-07T00:00:00"/>
    <d v="2016-06-11T00:00:00"/>
    <s v="Standard Class"/>
    <s v="HD-14785"/>
    <s v="Harold Dahlen"/>
    <s v="Home Office"/>
    <s v="United States"/>
    <s v="Philadelphia"/>
    <s v="Pennsylvania"/>
    <n v="19143"/>
    <x v="3"/>
    <s v="OFF-AR-10003183"/>
    <x v="1"/>
    <s v="Art"/>
    <s v="Avery Fluorescent Highlighter Four-Color Set"/>
    <n v="8.016"/>
    <n v="9"/>
    <n v="0.3"/>
    <n v="-1.04"/>
    <n v="3"/>
    <x v="40"/>
    <n v="2"/>
    <x v="40"/>
  </r>
  <r>
    <n v="8540"/>
    <s v="CA-2018-147354"/>
    <d v="2018-03-09T00:00:00"/>
    <d v="2018-03-13T00:00:00"/>
    <s v="Standard Class"/>
    <s v="KB-16315"/>
    <s v="Karl Braun"/>
    <s v="Consumer"/>
    <s v="United States"/>
    <s v="Los Angeles"/>
    <s v="California"/>
    <n v="90008"/>
    <x v="1"/>
    <s v="TEC-CO-10000971"/>
    <x v="2"/>
    <s v="Copiers"/>
    <s v="Hewlett Packard 310 Color Digital Copier"/>
    <n v="479.98399999999998"/>
    <n v="3"/>
    <n v="0.3"/>
    <n v="-33.6"/>
    <n v="2"/>
    <x v="42"/>
    <n v="1"/>
    <x v="42"/>
  </r>
  <r>
    <n v="8541"/>
    <s v="CA-2018-147354"/>
    <d v="2018-03-09T00:00:00"/>
    <d v="2018-03-13T00:00:00"/>
    <s v="Standard Class"/>
    <s v="KB-16315"/>
    <s v="Karl Braun"/>
    <s v="Consumer"/>
    <s v="United States"/>
    <s v="Los Angeles"/>
    <s v="California"/>
    <n v="90008"/>
    <x v="1"/>
    <s v="OFF-BI-10003910"/>
    <x v="1"/>
    <s v="Binders"/>
    <s v="DXL Angle-View Binders with Locking Rings by Samsill"/>
    <n v="30.84"/>
    <n v="10"/>
    <n v="0.1"/>
    <n v="9.56"/>
    <n v="2"/>
    <x v="42"/>
    <n v="1"/>
    <x v="42"/>
  </r>
  <r>
    <n v="8542"/>
    <s v="CA-2016-157287"/>
    <d v="2016-12-22T00:00:00"/>
    <d v="2016-12-23T00:00:00"/>
    <s v="First Class"/>
    <s v="HR-14830"/>
    <s v="Harold Ryan"/>
    <s v="Corporate"/>
    <s v="United States"/>
    <s v="Philadelphia"/>
    <s v="Pennsylvania"/>
    <n v="19140"/>
    <x v="3"/>
    <s v="OFF-ST-10001172"/>
    <x v="1"/>
    <s v="Storage"/>
    <s v="Tennsco Lockers, Sand"/>
    <n v="33.567999999999998"/>
    <n v="7"/>
    <n v="0"/>
    <n v="5.04"/>
    <n v="2"/>
    <x v="14"/>
    <n v="4"/>
    <x v="14"/>
  </r>
  <r>
    <n v="8543"/>
    <s v="CA-2016-157287"/>
    <d v="2016-12-22T00:00:00"/>
    <d v="2016-12-23T00:00:00"/>
    <s v="First Class"/>
    <s v="HR-14830"/>
    <s v="Harold Ryan"/>
    <s v="Corporate"/>
    <s v="United States"/>
    <s v="Philadelphia"/>
    <s v="Pennsylvania"/>
    <n v="19140"/>
    <x v="3"/>
    <s v="FUR-CH-10001270"/>
    <x v="0"/>
    <s v="Chairs"/>
    <s v="Harbour Creations Steel Folding Chair"/>
    <n v="422.625"/>
    <n v="7"/>
    <n v="0.1"/>
    <n v="126.79"/>
    <n v="2"/>
    <x v="14"/>
    <n v="4"/>
    <x v="14"/>
  </r>
  <r>
    <n v="8544"/>
    <s v="CA-2015-137575"/>
    <d v="2015-08-06T00:00:00"/>
    <d v="2015-08-11T00:00:00"/>
    <s v="Standard Class"/>
    <s v="TB-21625"/>
    <s v="Trudy Brown"/>
    <s v="Consumer"/>
    <s v="United States"/>
    <s v="New York City"/>
    <s v="New York"/>
    <n v="10035"/>
    <x v="3"/>
    <s v="TEC-AC-10004571"/>
    <x v="2"/>
    <s v="Accessories"/>
    <s v="Logitech G700s Rechargeable Gaming Mouse"/>
    <n v="199.98"/>
    <n v="7"/>
    <n v="0"/>
    <n v="36"/>
    <n v="1"/>
    <x v="9"/>
    <n v="3"/>
    <x v="9"/>
  </r>
  <r>
    <n v="8545"/>
    <s v="CA-2017-119074"/>
    <d v="2017-03-27T00:00:00"/>
    <d v="2017-03-31T00:00:00"/>
    <s v="Standard Class"/>
    <s v="DS-13180"/>
    <s v="David Smith"/>
    <s v="Corporate"/>
    <s v="United States"/>
    <s v="Columbus"/>
    <s v="Georgia"/>
    <n v="31907"/>
    <x v="0"/>
    <s v="FUR-FU-10004053"/>
    <x v="0"/>
    <s v="Furnishings"/>
    <s v="DAX Two-Tone Silver Metal Document Frame"/>
    <n v="20.239999999999998"/>
    <n v="8"/>
    <n v="0"/>
    <n v="1.82"/>
    <n v="3"/>
    <x v="17"/>
    <n v="1"/>
    <x v="17"/>
  </r>
  <r>
    <n v="8546"/>
    <s v="CA-2017-119074"/>
    <d v="2017-03-27T00:00:00"/>
    <d v="2017-03-31T00:00:00"/>
    <s v="Standard Class"/>
    <s v="DS-13180"/>
    <s v="David Smith"/>
    <s v="Corporate"/>
    <s v="United States"/>
    <s v="Columbus"/>
    <s v="Georgia"/>
    <n v="31907"/>
    <x v="0"/>
    <s v="FUR-FU-10003731"/>
    <x v="0"/>
    <s v="Furnishings"/>
    <s v="Eldon Expressions Wood and Plastic Desk Accessories, Oak"/>
    <n v="39.92"/>
    <n v="8"/>
    <n v="0"/>
    <n v="8.3800000000000008"/>
    <n v="3"/>
    <x v="17"/>
    <n v="1"/>
    <x v="17"/>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n v="32.54"/>
    <n v="6"/>
    <n v="0.2"/>
    <n v="4.88"/>
    <n v="3"/>
    <x v="17"/>
    <n v="1"/>
    <x v="17"/>
  </r>
  <r>
    <n v="8548"/>
    <s v="CA-2016-149566"/>
    <d v="2016-12-05T00:00:00"/>
    <d v="2016-12-10T00:00:00"/>
    <s v="Standard Class"/>
    <s v="GB-14530"/>
    <s v="George Bell"/>
    <s v="Corporate"/>
    <s v="United States"/>
    <s v="Los Angeles"/>
    <s v="California"/>
    <n v="90049"/>
    <x v="1"/>
    <s v="TEC-AC-10001266"/>
    <x v="2"/>
    <s v="Accessories"/>
    <s v="Memorex Micro Travel Drive 8 GB"/>
    <n v="39"/>
    <n v="6"/>
    <n v="0.3"/>
    <n v="-10.53"/>
    <n v="2"/>
    <x v="14"/>
    <n v="4"/>
    <x v="14"/>
  </r>
  <r>
    <n v="8549"/>
    <s v="CA-2016-149566"/>
    <d v="2016-12-05T00:00:00"/>
    <d v="2016-12-10T00:00:00"/>
    <s v="Standard Class"/>
    <s v="GB-14530"/>
    <s v="George Bell"/>
    <s v="Corporate"/>
    <s v="United States"/>
    <s v="Los Angeles"/>
    <s v="California"/>
    <n v="90049"/>
    <x v="1"/>
    <s v="OFF-LA-10000452"/>
    <x v="1"/>
    <s v="Labels"/>
    <s v="Avery 488"/>
    <n v="12.6"/>
    <n v="3"/>
    <n v="0.1"/>
    <n v="2.02"/>
    <n v="2"/>
    <x v="14"/>
    <n v="4"/>
    <x v="14"/>
  </r>
  <r>
    <n v="8550"/>
    <s v="CA-2016-126186"/>
    <d v="2016-09-11T00:00:00"/>
    <d v="2016-09-12T00:00:00"/>
    <s v="First Class"/>
    <s v="GB-14530"/>
    <s v="George Bell"/>
    <s v="Corporate"/>
    <s v="United States"/>
    <s v="Aurora"/>
    <s v="Colorado"/>
    <n v="80013"/>
    <x v="1"/>
    <s v="FUR-FU-10000073"/>
    <x v="0"/>
    <s v="Furnishings"/>
    <s v="Deflect-O Glasstique Clear Desk Accessories"/>
    <n v="24.64"/>
    <n v="1"/>
    <n v="0"/>
    <n v="3.2"/>
    <n v="1"/>
    <x v="11"/>
    <n v="3"/>
    <x v="11"/>
  </r>
  <r>
    <n v="8551"/>
    <s v="CA-2016-121132"/>
    <d v="2016-07-17T00:00:00"/>
    <d v="2016-07-24T00:00:00"/>
    <s v="Standard Class"/>
    <s v="VB-21745"/>
    <s v="Victoria Brennan"/>
    <s v="Corporate"/>
    <s v="United States"/>
    <s v="Houston"/>
    <s v="Texas"/>
    <n v="77041"/>
    <x v="2"/>
    <s v="OFF-LA-10002368"/>
    <x v="1"/>
    <s v="Labels"/>
    <s v="Avery 479"/>
    <n v="6.2640000000000002"/>
    <n v="10"/>
    <n v="0.1"/>
    <n v="0.63"/>
    <n v="2"/>
    <x v="38"/>
    <n v="3"/>
    <x v="38"/>
  </r>
  <r>
    <n v="8552"/>
    <s v="CA-2016-121132"/>
    <d v="2016-07-17T00:00:00"/>
    <d v="2016-07-24T00:00:00"/>
    <s v="Standard Class"/>
    <s v="VB-21745"/>
    <s v="Victoria Brennan"/>
    <s v="Corporate"/>
    <s v="United States"/>
    <s v="Houston"/>
    <s v="Texas"/>
    <n v="77041"/>
    <x v="2"/>
    <s v="OFF-FA-10004248"/>
    <x v="1"/>
    <s v="Fasteners"/>
    <s v="Advantus T-Pin Paper Clips"/>
    <n v="14.432"/>
    <n v="10"/>
    <n v="0.3"/>
    <n v="-3.32"/>
    <n v="2"/>
    <x v="38"/>
    <n v="3"/>
    <x v="38"/>
  </r>
  <r>
    <n v="8553"/>
    <s v="CA-2015-140473"/>
    <d v="2015-05-30T00:00:00"/>
    <d v="2015-06-03T00:00:00"/>
    <s v="Standard Class"/>
    <s v="MC-17425"/>
    <s v="Mark Cousins"/>
    <s v="Corporate"/>
    <s v="United States"/>
    <s v="Chicago"/>
    <s v="Illinois"/>
    <n v="60623"/>
    <x v="2"/>
    <s v="TEC-CO-10004202"/>
    <x v="2"/>
    <s v="Copiers"/>
    <s v="Brother DCP1000 Digital 3 in 1 Multifunction Machine"/>
    <n v="719.976"/>
    <n v="5"/>
    <n v="0.1"/>
    <n v="129.6"/>
    <n v="1"/>
    <x v="8"/>
    <n v="2"/>
    <x v="8"/>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n v="239.92"/>
    <n v="10"/>
    <n v="0.3"/>
    <n v="-83.97"/>
    <n v="1"/>
    <x v="23"/>
    <n v="4"/>
    <x v="23"/>
  </r>
  <r>
    <n v="8555"/>
    <s v="CA-2017-102092"/>
    <d v="2017-12-09T00:00:00"/>
    <d v="2017-12-11T00:00:00"/>
    <s v="First Class"/>
    <s v="PM-18940"/>
    <s v="Paul MacIntyre"/>
    <s v="Consumer"/>
    <s v="United States"/>
    <s v="Springfield"/>
    <s v="Virginia"/>
    <n v="22153"/>
    <x v="0"/>
    <s v="FUR-TA-10002530"/>
    <x v="0"/>
    <s v="Tables"/>
    <s v="Iceberg OfficeWorks 42&quot; Round Tables"/>
    <n v="1056.8599999999999"/>
    <n v="2"/>
    <n v="0"/>
    <n v="264.22000000000003"/>
    <n v="1"/>
    <x v="5"/>
    <n v="4"/>
    <x v="5"/>
  </r>
  <r>
    <n v="8556"/>
    <s v="CA-2016-117884"/>
    <d v="2016-03-22T00:00:00"/>
    <d v="2016-03-22T00:00:00"/>
    <s v="Same Day"/>
    <s v="DC-13285"/>
    <s v="Debra Catini"/>
    <s v="Consumer"/>
    <s v="United States"/>
    <s v="Plantation"/>
    <s v="Florida"/>
    <n v="33317"/>
    <x v="0"/>
    <s v="TEC-AC-10002567"/>
    <x v="2"/>
    <s v="Accessories"/>
    <s v="Logitech G602 Wireless Gaming Mouse"/>
    <n v="447.94400000000002"/>
    <n v="6"/>
    <n v="0.1"/>
    <n v="85.11"/>
    <n v="2"/>
    <x v="29"/>
    <n v="1"/>
    <x v="29"/>
  </r>
  <r>
    <n v="8557"/>
    <s v="CA-2016-117884"/>
    <d v="2016-03-22T00:00:00"/>
    <d v="2016-03-22T00:00:00"/>
    <s v="Same Day"/>
    <s v="DC-13285"/>
    <s v="Debra Catini"/>
    <s v="Consumer"/>
    <s v="United States"/>
    <s v="Plantation"/>
    <s v="Florida"/>
    <n v="33317"/>
    <x v="0"/>
    <s v="OFF-ST-10002182"/>
    <x v="1"/>
    <s v="Storage"/>
    <s v="Iris 3-Drawer Stacking Bin, Black"/>
    <n v="150.40799999999999"/>
    <n v="6"/>
    <n v="0.3"/>
    <n v="-48.13"/>
    <n v="2"/>
    <x v="29"/>
    <n v="1"/>
    <x v="29"/>
  </r>
  <r>
    <n v="8558"/>
    <s v="CA-2017-132829"/>
    <d v="2017-12-23T00:00:00"/>
    <d v="2017-12-26T00:00:00"/>
    <s v="Second Class"/>
    <s v="LA-16780"/>
    <s v="Laura Armstrong"/>
    <s v="Corporate"/>
    <s v="United States"/>
    <s v="Houston"/>
    <s v="Texas"/>
    <n v="77041"/>
    <x v="2"/>
    <s v="TEC-PH-10004539"/>
    <x v="2"/>
    <s v="Phones"/>
    <s v="Wireless Extenders zBoost YX545 SOHO Signal Booster"/>
    <n v="453.57600000000002"/>
    <n v="1"/>
    <n v="0.3"/>
    <n v="-45.36"/>
    <n v="5"/>
    <x v="5"/>
    <n v="4"/>
    <x v="5"/>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n v="45.36"/>
    <n v="10"/>
    <n v="0.3"/>
    <n v="-5.9"/>
    <n v="5"/>
    <x v="5"/>
    <n v="4"/>
    <x v="5"/>
  </r>
  <r>
    <n v="8560"/>
    <s v="CA-2017-132829"/>
    <d v="2017-12-23T00:00:00"/>
    <d v="2017-12-26T00:00:00"/>
    <s v="Second Class"/>
    <s v="LA-16780"/>
    <s v="Laura Armstrong"/>
    <s v="Corporate"/>
    <s v="United States"/>
    <s v="Houston"/>
    <s v="Texas"/>
    <n v="77041"/>
    <x v="2"/>
    <s v="TEC-PH-10004345"/>
    <x v="2"/>
    <s v="Phones"/>
    <s v="Cisco SPA 502G IP Phone"/>
    <n v="287.88"/>
    <n v="5"/>
    <n v="0.1"/>
    <n v="86.36"/>
    <n v="5"/>
    <x v="5"/>
    <n v="4"/>
    <x v="5"/>
  </r>
  <r>
    <n v="8561"/>
    <s v="CA-2017-132829"/>
    <d v="2017-12-23T00:00:00"/>
    <d v="2017-12-26T00:00:00"/>
    <s v="Second Class"/>
    <s v="LA-16780"/>
    <s v="Laura Armstrong"/>
    <s v="Corporate"/>
    <s v="United States"/>
    <s v="Houston"/>
    <s v="Texas"/>
    <n v="77041"/>
    <x v="2"/>
    <s v="TEC-PH-10004912"/>
    <x v="2"/>
    <s v="Phones"/>
    <s v="Cisco SPA112 2 Port Phone Adapter"/>
    <n v="131.88"/>
    <n v="6"/>
    <n v="0"/>
    <n v="17.14"/>
    <n v="5"/>
    <x v="5"/>
    <n v="4"/>
    <x v="5"/>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n v="2.3279999999999998"/>
    <n v="10"/>
    <n v="0.2"/>
    <n v="0.47"/>
    <n v="5"/>
    <x v="5"/>
    <n v="4"/>
    <x v="5"/>
  </r>
  <r>
    <n v="8563"/>
    <s v="CA-2017-123540"/>
    <d v="2017-04-02T00:00:00"/>
    <d v="2017-04-06T00:00:00"/>
    <s v="Second Class"/>
    <s v="DJ-13420"/>
    <s v="Denny Joy"/>
    <s v="Corporate"/>
    <s v="United States"/>
    <s v="Milwaukee"/>
    <s v="Wisconsin"/>
    <n v="53209"/>
    <x v="2"/>
    <s v="FUR-CH-10000847"/>
    <x v="0"/>
    <s v="Chairs"/>
    <s v="Global Executive Mid-Back Manager's Chair"/>
    <n v="1454.9"/>
    <n v="5"/>
    <n v="0.3"/>
    <n v="-145.49"/>
    <n v="1"/>
    <x v="25"/>
    <n v="2"/>
    <x v="25"/>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n v="4.8419999999999996"/>
    <n v="7"/>
    <n v="0.3"/>
    <n v="-0.77"/>
    <n v="2"/>
    <x v="4"/>
    <n v="2"/>
    <x v="4"/>
  </r>
  <r>
    <n v="8565"/>
    <s v="US-2018-108315"/>
    <d v="2018-04-30T00:00:00"/>
    <d v="2018-05-04T00:00:00"/>
    <s v="Standard Class"/>
    <s v="MH-18115"/>
    <s v="Mick Hernandez"/>
    <s v="Home Office"/>
    <s v="United States"/>
    <s v="Sanford"/>
    <s v="Florida"/>
    <n v="32771"/>
    <x v="0"/>
    <s v="FUR-FU-10000747"/>
    <x v="0"/>
    <s v="Furnishings"/>
    <s v="Tenex B1-RE Series Chair Mats for Low Pile Carpets"/>
    <n v="220.70400000000001"/>
    <n v="2"/>
    <n v="0"/>
    <n v="46.35"/>
    <n v="2"/>
    <x v="4"/>
    <n v="2"/>
    <x v="4"/>
  </r>
  <r>
    <n v="8566"/>
    <s v="CA-2017-134110"/>
    <d v="2017-11-17T00:00:00"/>
    <d v="2017-11-18T00:00:00"/>
    <s v="First Class"/>
    <s v="BG-11035"/>
    <s v="Barry Gonzalez"/>
    <s v="Consumer"/>
    <s v="United States"/>
    <s v="The Colony"/>
    <s v="Texas"/>
    <n v="75056"/>
    <x v="2"/>
    <s v="TEC-PH-10002350"/>
    <x v="2"/>
    <s v="Phones"/>
    <s v="Apple EarPods with Remote and Mic"/>
    <n v="67.176000000000002"/>
    <n v="5"/>
    <n v="0.2"/>
    <n v="20.149999999999999"/>
    <n v="2"/>
    <x v="0"/>
    <n v="4"/>
    <x v="0"/>
  </r>
  <r>
    <n v="8567"/>
    <s v="CA-2017-134110"/>
    <d v="2017-11-17T00:00:00"/>
    <d v="2017-11-18T00:00:00"/>
    <s v="First Class"/>
    <s v="BG-11035"/>
    <s v="Barry Gonzalez"/>
    <s v="Consumer"/>
    <s v="United States"/>
    <s v="The Colony"/>
    <s v="Texas"/>
    <n v="75056"/>
    <x v="2"/>
    <s v="OFF-PA-10000697"/>
    <x v="1"/>
    <s v="Paper"/>
    <s v="TOPS Voice Message Log Book, Flash Format"/>
    <n v="15.231999999999999"/>
    <n v="4"/>
    <n v="0"/>
    <n v="3.5"/>
    <n v="2"/>
    <x v="0"/>
    <n v="4"/>
    <x v="0"/>
  </r>
  <r>
    <n v="8568"/>
    <s v="US-2017-136581"/>
    <d v="2017-11-10T00:00:00"/>
    <d v="2017-11-12T00:00:00"/>
    <s v="First Class"/>
    <s v="SV-20365"/>
    <s v="Seth Vernon"/>
    <s v="Consumer"/>
    <s v="United States"/>
    <s v="Troy"/>
    <s v="Ohio"/>
    <n v="45373"/>
    <x v="3"/>
    <s v="OFF-PA-10002787"/>
    <x v="1"/>
    <s v="Paper"/>
    <s v="Xerox 227"/>
    <n v="31.103999999999999"/>
    <n v="1"/>
    <n v="0"/>
    <n v="3.11"/>
    <n v="1"/>
    <x v="0"/>
    <n v="4"/>
    <x v="0"/>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n v="5"/>
    <n v="0"/>
    <n v="125.94"/>
    <n v="3"/>
    <x v="5"/>
    <n v="4"/>
    <x v="5"/>
  </r>
  <r>
    <n v="8570"/>
    <s v="CA-2017-162390"/>
    <d v="2017-12-06T00:00:00"/>
    <d v="2017-12-12T00:00:00"/>
    <s v="Standard Class"/>
    <s v="DP-13105"/>
    <s v="Dave Poirier"/>
    <s v="Corporate"/>
    <s v="United States"/>
    <s v="Hempstead"/>
    <s v="New York"/>
    <n v="11550"/>
    <x v="3"/>
    <s v="OFF-BI-10001721"/>
    <x v="1"/>
    <s v="Binders"/>
    <s v="Trimflex Flexible Post Binders"/>
    <n v="222.352"/>
    <n v="5"/>
    <n v="0.1"/>
    <n v="26.68"/>
    <n v="3"/>
    <x v="5"/>
    <n v="4"/>
    <x v="5"/>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n v="1"/>
    <n v="0.2"/>
    <n v="148.80000000000001"/>
    <n v="3"/>
    <x v="5"/>
    <n v="4"/>
    <x v="5"/>
  </r>
  <r>
    <n v="8572"/>
    <s v="CA-2017-162222"/>
    <d v="2017-04-03T00:00:00"/>
    <d v="2017-04-03T00:00:00"/>
    <s v="Same Day"/>
    <s v="SR-20740"/>
    <s v="Steven Roelle"/>
    <s v="Home Office"/>
    <s v="United States"/>
    <s v="Dallas"/>
    <s v="Texas"/>
    <n v="75081"/>
    <x v="2"/>
    <s v="OFF-PA-10003893"/>
    <x v="1"/>
    <s v="Paper"/>
    <s v="Xerox 1962"/>
    <n v="10.272"/>
    <n v="2"/>
    <n v="0"/>
    <n v="1.1299999999999999"/>
    <n v="1"/>
    <x v="25"/>
    <n v="2"/>
    <x v="25"/>
  </r>
  <r>
    <n v="8573"/>
    <s v="CA-2015-121629"/>
    <d v="2015-11-28T00:00:00"/>
    <d v="2015-12-02T00:00:00"/>
    <s v="Standard Class"/>
    <s v="BT-11680"/>
    <s v="Brian Thompson"/>
    <s v="Consumer"/>
    <s v="United States"/>
    <s v="Houston"/>
    <s v="Texas"/>
    <n v="77041"/>
    <x v="2"/>
    <s v="TEC-MA-10004679"/>
    <x v="2"/>
    <s v="Machines"/>
    <s v="StarTech.com 10/100 VDSL2 Ethernet Extender Kit"/>
    <n v="998.85"/>
    <n v="6"/>
    <n v="0.3"/>
    <n v="-219.75"/>
    <n v="1"/>
    <x v="7"/>
    <n v="4"/>
    <x v="7"/>
  </r>
  <r>
    <n v="8574"/>
    <s v="CA-2016-164623"/>
    <d v="2016-10-20T00:00:00"/>
    <d v="2016-10-22T00:00:00"/>
    <s v="First Class"/>
    <s v="MS-17770"/>
    <s v="Maxwell Schwartz"/>
    <s v="Consumer"/>
    <s v="United States"/>
    <s v="New York City"/>
    <s v="New York"/>
    <n v="10035"/>
    <x v="3"/>
    <s v="OFF-PA-10000249"/>
    <x v="1"/>
    <s v="Paper"/>
    <s v="Easy-staple paper"/>
    <n v="24.56"/>
    <n v="6"/>
    <n v="0.3"/>
    <n v="-1.47"/>
    <n v="1"/>
    <x v="2"/>
    <n v="4"/>
    <x v="2"/>
  </r>
  <r>
    <n v="8575"/>
    <s v="CA-2015-159849"/>
    <d v="2015-09-19T00:00:00"/>
    <d v="2015-09-19T00:00:00"/>
    <s v="Same Day"/>
    <s v="JK-15640"/>
    <s v="Jim Kriz"/>
    <s v="Home Office"/>
    <s v="United States"/>
    <s v="San Francisco"/>
    <s v="California"/>
    <n v="94110"/>
    <x v="1"/>
    <s v="OFF-FA-10000053"/>
    <x v="1"/>
    <s v="Fasteners"/>
    <s v="Revere Boxed Rubber Bands by Revere"/>
    <n v="5.67"/>
    <n v="2"/>
    <n v="0"/>
    <n v="0.96"/>
    <n v="1"/>
    <x v="30"/>
    <n v="3"/>
    <x v="30"/>
  </r>
  <r>
    <n v="8576"/>
    <s v="CA-2018-101273"/>
    <d v="2018-08-27T00:00:00"/>
    <d v="2018-08-30T00:00:00"/>
    <s v="Second Class"/>
    <s v="ST-20530"/>
    <s v="Shui Tom"/>
    <s v="Consumer"/>
    <s v="United States"/>
    <s v="Port Saint Lucie"/>
    <s v="Florida"/>
    <n v="34952"/>
    <x v="0"/>
    <s v="OFF-AP-10000804"/>
    <x v="1"/>
    <s v="Appliances"/>
    <s v="Hoover Portapower Portable Vacuum"/>
    <n v="14.336"/>
    <n v="10"/>
    <n v="0.3"/>
    <n v="-4.7300000000000004"/>
    <n v="1"/>
    <x v="43"/>
    <n v="3"/>
    <x v="43"/>
  </r>
  <r>
    <n v="8577"/>
    <s v="CA-2018-106747"/>
    <d v="2018-07-03T00:00:00"/>
    <d v="2018-07-04T00:00:00"/>
    <s v="First Class"/>
    <s v="TS-21505"/>
    <s v="Tony Sayre"/>
    <s v="Consumer"/>
    <s v="United States"/>
    <s v="Concord"/>
    <s v="New Hampshire"/>
    <n v="3301"/>
    <x v="3"/>
    <s v="FUR-FU-10004188"/>
    <x v="0"/>
    <s v="Furnishings"/>
    <s v="Luxo Professional Combination Clamp-On Lamps"/>
    <n v="102.3"/>
    <n v="6"/>
    <n v="0.1"/>
    <n v="32.74"/>
    <n v="1"/>
    <x v="10"/>
    <n v="3"/>
    <x v="10"/>
  </r>
  <r>
    <n v="8578"/>
    <s v="CA-2018-146164"/>
    <d v="2018-12-22T00:00:00"/>
    <d v="2018-12-26T00:00:00"/>
    <s v="Standard Class"/>
    <s v="CM-12190"/>
    <s v="Charlotte Melton"/>
    <s v="Consumer"/>
    <s v="United States"/>
    <s v="Rochester"/>
    <s v="Minnesota"/>
    <n v="55901"/>
    <x v="2"/>
    <s v="FUR-TA-10004915"/>
    <x v="0"/>
    <s v="Tables"/>
    <s v="Office Impressions End Table, 20-1/2&quot;H x 24&quot;W x 20&quot;D"/>
    <n v="607.52"/>
    <n v="1"/>
    <n v="0"/>
    <n v="115.43"/>
    <n v="2"/>
    <x v="22"/>
    <n v="4"/>
    <x v="22"/>
  </r>
  <r>
    <n v="8579"/>
    <s v="CA-2018-146164"/>
    <d v="2018-12-22T00:00:00"/>
    <d v="2018-12-26T00:00:00"/>
    <s v="Standard Class"/>
    <s v="CM-12190"/>
    <s v="Charlotte Melton"/>
    <s v="Consumer"/>
    <s v="United States"/>
    <s v="Rochester"/>
    <s v="Minnesota"/>
    <n v="55901"/>
    <x v="2"/>
    <s v="OFF-ST-10001228"/>
    <x v="1"/>
    <s v="Storage"/>
    <s v="Personal File Boxes with Fold-Down Carry Handle"/>
    <n v="31.16"/>
    <n v="10"/>
    <n v="0"/>
    <n v="9.35"/>
    <n v="2"/>
    <x v="22"/>
    <n v="4"/>
    <x v="22"/>
  </r>
  <r>
    <n v="8580"/>
    <s v="CA-2017-111605"/>
    <d v="2017-12-27T00:00:00"/>
    <d v="2018-01-02T00:00:00"/>
    <s v="Standard Class"/>
    <s v="JW-15955"/>
    <s v="Joni Wasserman"/>
    <s v="Consumer"/>
    <s v="United States"/>
    <s v="Louisville"/>
    <s v="Kentucky"/>
    <n v="40214"/>
    <x v="0"/>
    <s v="OFF-LA-10002368"/>
    <x v="1"/>
    <s v="Labels"/>
    <s v="Avery 479"/>
    <n v="2.61"/>
    <n v="1"/>
    <n v="0.1"/>
    <n v="0.31"/>
    <n v="1"/>
    <x v="5"/>
    <n v="4"/>
    <x v="5"/>
  </r>
  <r>
    <n v="8581"/>
    <s v="CA-2015-130673"/>
    <d v="2015-05-20T00:00:00"/>
    <d v="2015-05-22T00:00:00"/>
    <s v="Second Class"/>
    <s v="MC-17590"/>
    <s v="Matt Collister"/>
    <s v="Corporate"/>
    <s v="United States"/>
    <s v="San Marcos"/>
    <s v="Texas"/>
    <n v="78666"/>
    <x v="2"/>
    <s v="FUR-FU-10003489"/>
    <x v="0"/>
    <s v="Furnishings"/>
    <s v="Contemporary Borderless Frame"/>
    <n v="10.332000000000001"/>
    <n v="6"/>
    <n v="0.2"/>
    <n v="2.89"/>
    <n v="4"/>
    <x v="8"/>
    <n v="2"/>
    <x v="8"/>
  </r>
  <r>
    <n v="8582"/>
    <s v="CA-2015-130673"/>
    <d v="2015-05-20T00:00:00"/>
    <d v="2015-05-22T00:00:00"/>
    <s v="Second Class"/>
    <s v="MC-17590"/>
    <s v="Matt Collister"/>
    <s v="Corporate"/>
    <s v="United States"/>
    <s v="San Marcos"/>
    <s v="Texas"/>
    <n v="78666"/>
    <x v="2"/>
    <s v="OFF-PA-10000289"/>
    <x v="1"/>
    <s v="Paper"/>
    <s v="Xerox 213"/>
    <n v="10.368"/>
    <n v="7"/>
    <n v="0.1"/>
    <n v="0.73"/>
    <n v="4"/>
    <x v="8"/>
    <n v="2"/>
    <x v="8"/>
  </r>
  <r>
    <n v="8583"/>
    <s v="CA-2015-130673"/>
    <d v="2015-05-20T00:00:00"/>
    <d v="2015-05-22T00:00:00"/>
    <s v="Second Class"/>
    <s v="MC-17590"/>
    <s v="Matt Collister"/>
    <s v="Corporate"/>
    <s v="United States"/>
    <s v="San Marcos"/>
    <s v="Texas"/>
    <n v="78666"/>
    <x v="2"/>
    <s v="TEC-AC-10004227"/>
    <x v="2"/>
    <s v="Accessories"/>
    <s v="SanDisk Ultra 16 GB MicroSDHC Class 10 Memory Card"/>
    <n v="20.783999999999999"/>
    <n v="5"/>
    <n v="0.1"/>
    <n v="4.57"/>
    <n v="4"/>
    <x v="8"/>
    <n v="2"/>
    <x v="8"/>
  </r>
  <r>
    <n v="8584"/>
    <s v="CA-2015-130673"/>
    <d v="2015-05-20T00:00:00"/>
    <d v="2015-05-22T00:00:00"/>
    <s v="Second Class"/>
    <s v="MC-17590"/>
    <s v="Matt Collister"/>
    <s v="Corporate"/>
    <s v="United States"/>
    <s v="San Marcos"/>
    <s v="Texas"/>
    <n v="78666"/>
    <x v="2"/>
    <s v="OFF-ST-10000636"/>
    <x v="1"/>
    <s v="Storage"/>
    <s v="Rogers Profile Extra Capacity Storage Tub"/>
    <n v="66.959999999999994"/>
    <n v="1"/>
    <n v="0.1"/>
    <n v="6.03"/>
    <n v="4"/>
    <x v="8"/>
    <n v="2"/>
    <x v="8"/>
  </r>
  <r>
    <n v="8585"/>
    <s v="CA-2015-104808"/>
    <d v="2015-02-04T00:00:00"/>
    <d v="2015-02-08T00:00:00"/>
    <s v="Second Class"/>
    <s v="MH-17440"/>
    <s v="Mark Haberlin"/>
    <s v="Corporate"/>
    <s v="United States"/>
    <s v="Escondido"/>
    <s v="California"/>
    <n v="92025"/>
    <x v="1"/>
    <s v="OFF-BI-10003676"/>
    <x v="1"/>
    <s v="Binders"/>
    <s v="GBC Standard Recycled Report Covers, Clear Plastic Sheets"/>
    <n v="17.248000000000001"/>
    <n v="7"/>
    <n v="0.1"/>
    <n v="4.66"/>
    <n v="1"/>
    <x v="45"/>
    <n v="1"/>
    <x v="45"/>
  </r>
  <r>
    <n v="8586"/>
    <s v="US-2018-132927"/>
    <d v="2018-12-09T00:00:00"/>
    <d v="2018-12-15T00:00:00"/>
    <s v="Standard Class"/>
    <s v="RD-19720"/>
    <s v="Roger Demir"/>
    <s v="Consumer"/>
    <s v="United States"/>
    <s v="Philadelphia"/>
    <s v="Pennsylvania"/>
    <n v="19134"/>
    <x v="3"/>
    <s v="OFF-BI-10001116"/>
    <x v="1"/>
    <s v="Binders"/>
    <s v="Wilson Jones 1&quot; Hanging DublLock Ring Binders"/>
    <n v="11.087999999999999"/>
    <n v="4"/>
    <n v="0.1"/>
    <n v="0.78"/>
    <n v="1"/>
    <x v="22"/>
    <n v="4"/>
    <x v="22"/>
  </r>
  <r>
    <n v="8587"/>
    <s v="CA-2018-162015"/>
    <d v="2018-07-11T00:00:00"/>
    <d v="2018-07-18T00:00:00"/>
    <s v="Standard Class"/>
    <s v="KB-16240"/>
    <s v="Karen Bern"/>
    <s v="Corporate"/>
    <s v="United States"/>
    <s v="Los Angeles"/>
    <s v="California"/>
    <n v="90049"/>
    <x v="1"/>
    <s v="TEC-AC-10003832"/>
    <x v="2"/>
    <s v="Accessories"/>
    <s v="LogitechÂ P710e Mobile Speakerphone"/>
    <n v="1287.45"/>
    <n v="1"/>
    <n v="0"/>
    <n v="218.87"/>
    <n v="2"/>
    <x v="10"/>
    <n v="3"/>
    <x v="10"/>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n v="168.1"/>
    <n v="8"/>
    <n v="0"/>
    <n v="18.489999999999998"/>
    <n v="2"/>
    <x v="10"/>
    <n v="3"/>
    <x v="10"/>
  </r>
  <r>
    <n v="8589"/>
    <s v="CA-2016-138492"/>
    <d v="2016-05-15T00:00:00"/>
    <d v="2016-05-22T00:00:00"/>
    <s v="Standard Class"/>
    <s v="FC-14335"/>
    <s v="Fred Chung"/>
    <s v="Corporate"/>
    <s v="United States"/>
    <s v="Philadelphia"/>
    <s v="Pennsylvania"/>
    <n v="19140"/>
    <x v="3"/>
    <s v="OFF-ST-10002583"/>
    <x v="1"/>
    <s v="Storage"/>
    <s v="Fellowes Neat Ideas Storage Cubes"/>
    <n v="51.968000000000004"/>
    <n v="3"/>
    <n v="0.2"/>
    <n v="6.24"/>
    <n v="1"/>
    <x v="33"/>
    <n v="2"/>
    <x v="33"/>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n v="4.7679999999999998"/>
    <n v="10"/>
    <n v="0"/>
    <n v="0.24"/>
    <n v="1"/>
    <x v="44"/>
    <n v="1"/>
    <x v="44"/>
  </r>
  <r>
    <n v="8591"/>
    <s v="CA-2018-126676"/>
    <d v="2018-09-29T00:00:00"/>
    <d v="2018-10-01T00:00:00"/>
    <s v="First Class"/>
    <s v="FH-14365"/>
    <s v="Fred Hopkins"/>
    <s v="Corporate"/>
    <s v="United States"/>
    <s v="Hempstead"/>
    <s v="New York"/>
    <n v="11550"/>
    <x v="3"/>
    <s v="OFF-EN-10004846"/>
    <x v="1"/>
    <s v="Envelopes"/>
    <s v="Letter or Legal Size Expandable Poly String Tie Envelopes"/>
    <n v="7.98"/>
    <n v="2"/>
    <n v="0.3"/>
    <n v="-1.84"/>
    <n v="1"/>
    <x v="15"/>
    <n v="3"/>
    <x v="15"/>
  </r>
  <r>
    <n v="8592"/>
    <s v="CA-2018-101700"/>
    <d v="2018-04-23T00:00:00"/>
    <d v="2018-04-26T00:00:00"/>
    <s v="First Class"/>
    <s v="SO-20335"/>
    <s v="Sean O'Donnell"/>
    <s v="Consumer"/>
    <s v="United States"/>
    <s v="Greeley"/>
    <s v="Colorado"/>
    <n v="80634"/>
    <x v="1"/>
    <s v="OFF-EN-10003134"/>
    <x v="1"/>
    <s v="Envelopes"/>
    <s v="Staple envelope"/>
    <n v="18.687999999999999"/>
    <n v="7"/>
    <n v="0"/>
    <n v="5.61"/>
    <n v="2"/>
    <x v="4"/>
    <n v="2"/>
    <x v="4"/>
  </r>
  <r>
    <n v="8593"/>
    <s v="CA-2018-101700"/>
    <d v="2018-04-23T00:00:00"/>
    <d v="2018-04-26T00:00:00"/>
    <s v="First Class"/>
    <s v="SO-20335"/>
    <s v="Sean O'Donnell"/>
    <s v="Consumer"/>
    <s v="United States"/>
    <s v="Greeley"/>
    <s v="Colorado"/>
    <n v="80634"/>
    <x v="1"/>
    <s v="FUR-FU-10001025"/>
    <x v="0"/>
    <s v="Furnishings"/>
    <s v="Eldon ImÃ ge Series Desk Accessories, Clear"/>
    <n v="11.664"/>
    <n v="9"/>
    <n v="0.3"/>
    <n v="-3.38"/>
    <n v="2"/>
    <x v="4"/>
    <n v="2"/>
    <x v="4"/>
  </r>
  <r>
    <n v="8594"/>
    <s v="CA-2018-159667"/>
    <d v="2018-11-09T00:00:00"/>
    <d v="2018-11-13T00:00:00"/>
    <s v="Standard Class"/>
    <s v="PM-19135"/>
    <s v="Peter McVee"/>
    <s v="Home Office"/>
    <s v="United States"/>
    <s v="Jacksonville"/>
    <s v="Florida"/>
    <n v="32216"/>
    <x v="0"/>
    <s v="TEC-AC-10002567"/>
    <x v="2"/>
    <s v="Accessories"/>
    <s v="Logitech G602 Wireless Gaming Mouse"/>
    <n v="191.976"/>
    <n v="2"/>
    <n v="0"/>
    <n v="42.23"/>
    <n v="2"/>
    <x v="23"/>
    <n v="4"/>
    <x v="23"/>
  </r>
  <r>
    <n v="8595"/>
    <s v="CA-2018-159667"/>
    <d v="2018-11-09T00:00:00"/>
    <d v="2018-11-13T00:00:00"/>
    <s v="Standard Class"/>
    <s v="PM-19135"/>
    <s v="Peter McVee"/>
    <s v="Home Office"/>
    <s v="United States"/>
    <s v="Jacksonville"/>
    <s v="Florida"/>
    <n v="32216"/>
    <x v="0"/>
    <s v="TEC-PH-10004094"/>
    <x v="2"/>
    <s v="Phones"/>
    <s v="Motorola L703CM"/>
    <n v="499.16800000000001"/>
    <n v="2"/>
    <n v="0.2"/>
    <n v="169.72"/>
    <n v="2"/>
    <x v="23"/>
    <n v="4"/>
    <x v="23"/>
  </r>
  <r>
    <n v="8596"/>
    <s v="CA-2015-111934"/>
    <d v="2015-05-05T00:00:00"/>
    <d v="2015-05-07T00:00:00"/>
    <s v="First Class"/>
    <s v="GD-14590"/>
    <s v="Giulietta Dortch"/>
    <s v="Corporate"/>
    <s v="United States"/>
    <s v="Arlington"/>
    <s v="Virginia"/>
    <n v="22204"/>
    <x v="0"/>
    <s v="OFF-BI-10004364"/>
    <x v="1"/>
    <s v="Binders"/>
    <s v="Storex Dura Pro Binders"/>
    <n v="11.88"/>
    <n v="5"/>
    <n v="0"/>
    <n v="2.85"/>
    <n v="2"/>
    <x v="8"/>
    <n v="2"/>
    <x v="8"/>
  </r>
  <r>
    <n v="8597"/>
    <s v="CA-2015-111934"/>
    <d v="2015-05-05T00:00:00"/>
    <d v="2015-05-07T00:00:00"/>
    <s v="First Class"/>
    <s v="GD-14590"/>
    <s v="Giulietta Dortch"/>
    <s v="Corporate"/>
    <s v="United States"/>
    <s v="Arlington"/>
    <s v="Virginia"/>
    <n v="22204"/>
    <x v="0"/>
    <s v="OFF-PA-10000474"/>
    <x v="1"/>
    <s v="Paper"/>
    <s v="Easy-staple paper"/>
    <n v="35.44"/>
    <n v="9"/>
    <n v="0"/>
    <n v="4.25"/>
    <n v="2"/>
    <x v="8"/>
    <n v="2"/>
    <x v="8"/>
  </r>
  <r>
    <n v="8598"/>
    <s v="US-2017-117387"/>
    <d v="2017-10-27T00:00:00"/>
    <d v="2017-10-31T00:00:00"/>
    <s v="Standard Class"/>
    <s v="PA-19060"/>
    <s v="Pete Armstrong"/>
    <s v="Home Office"/>
    <s v="United States"/>
    <s v="San Francisco"/>
    <s v="California"/>
    <n v="94122"/>
    <x v="1"/>
    <s v="OFF-BI-10004308"/>
    <x v="1"/>
    <s v="Binders"/>
    <s v="Avery Legal 4-Ring Binder"/>
    <n v="67.135999999999996"/>
    <n v="9"/>
    <n v="0"/>
    <n v="8.73"/>
    <n v="1"/>
    <x v="32"/>
    <n v="4"/>
    <x v="32"/>
  </r>
  <r>
    <n v="8599"/>
    <s v="CA-2015-141110"/>
    <d v="2015-11-26T00:00:00"/>
    <d v="2015-12-01T00:00:00"/>
    <s v="Standard Class"/>
    <s v="LS-17200"/>
    <s v="Luke Schmidt"/>
    <s v="Corporate"/>
    <s v="United States"/>
    <s v="Fresno"/>
    <s v="California"/>
    <n v="93727"/>
    <x v="1"/>
    <s v="OFF-BI-10002012"/>
    <x v="1"/>
    <s v="Binders"/>
    <s v="Wilson Jones Easy Flow II Sheet Lifters"/>
    <n v="4.32"/>
    <n v="2"/>
    <n v="0"/>
    <n v="0.82"/>
    <n v="4"/>
    <x v="7"/>
    <n v="4"/>
    <x v="7"/>
  </r>
  <r>
    <n v="8600"/>
    <s v="CA-2015-141110"/>
    <d v="2015-11-26T00:00:00"/>
    <d v="2015-12-01T00:00:00"/>
    <s v="Standard Class"/>
    <s v="LS-17200"/>
    <s v="Luke Schmidt"/>
    <s v="Corporate"/>
    <s v="United States"/>
    <s v="Fresno"/>
    <s v="California"/>
    <n v="93727"/>
    <x v="1"/>
    <s v="OFF-PA-10002586"/>
    <x v="1"/>
    <s v="Paper"/>
    <s v="Xerox 1970"/>
    <n v="14.94"/>
    <n v="3"/>
    <n v="0"/>
    <n v="2.69"/>
    <n v="4"/>
    <x v="7"/>
    <n v="4"/>
    <x v="7"/>
  </r>
  <r>
    <n v="8601"/>
    <s v="CA-2015-141110"/>
    <d v="2015-11-26T00:00:00"/>
    <d v="2015-12-01T00:00:00"/>
    <s v="Standard Class"/>
    <s v="LS-17200"/>
    <s v="Luke Schmidt"/>
    <s v="Corporate"/>
    <s v="United States"/>
    <s v="Fresno"/>
    <s v="California"/>
    <n v="93727"/>
    <x v="1"/>
    <s v="OFF-AP-10000692"/>
    <x v="1"/>
    <s v="Appliances"/>
    <s v="Fellowes Mighty 8 Compact Surge Protector"/>
    <n v="40.54"/>
    <n v="4"/>
    <n v="0"/>
    <n v="8.92"/>
    <n v="4"/>
    <x v="7"/>
    <n v="4"/>
    <x v="7"/>
  </r>
  <r>
    <n v="8602"/>
    <s v="CA-2015-141110"/>
    <d v="2015-11-26T00:00:00"/>
    <d v="2015-12-01T00:00:00"/>
    <s v="Standard Class"/>
    <s v="LS-17200"/>
    <s v="Luke Schmidt"/>
    <s v="Corporate"/>
    <s v="United States"/>
    <s v="Fresno"/>
    <s v="California"/>
    <n v="93727"/>
    <x v="1"/>
    <s v="OFF-BI-10001553"/>
    <x v="1"/>
    <s v="Binders"/>
    <s v="SpineVue Locking Slant-D Ring Binders by Cardinal"/>
    <n v="7.3120000000000003"/>
    <n v="9"/>
    <n v="0.1"/>
    <n v="1.1000000000000001"/>
    <n v="4"/>
    <x v="7"/>
    <n v="4"/>
    <x v="7"/>
  </r>
  <r>
    <n v="8603"/>
    <s v="US-2015-133949"/>
    <d v="2015-12-31T00:00:00"/>
    <d v="2015-12-31T00:00:00"/>
    <s v="Same Day"/>
    <s v="JL-15175"/>
    <s v="James Lanier"/>
    <s v="Home Office"/>
    <s v="United States"/>
    <s v="Reno"/>
    <s v="Nevada"/>
    <n v="89502"/>
    <x v="1"/>
    <s v="TEC-PH-10004908"/>
    <x v="2"/>
    <s v="Phones"/>
    <s v="Panasonic KX TS3282W Corded phone"/>
    <n v="475.94400000000002"/>
    <n v="9"/>
    <n v="0"/>
    <n v="142.78"/>
    <n v="1"/>
    <x v="20"/>
    <n v="4"/>
    <x v="20"/>
  </r>
  <r>
    <n v="8604"/>
    <s v="US-2017-116365"/>
    <d v="2017-01-03T00:00:00"/>
    <d v="2017-01-08T00:00:00"/>
    <s v="Standard Class"/>
    <s v="CA-12310"/>
    <s v="Christine Abelman"/>
    <s v="Corporate"/>
    <s v="United States"/>
    <s v="San Antonio"/>
    <s v="Texas"/>
    <n v="78207"/>
    <x v="2"/>
    <s v="TEC-AC-10002217"/>
    <x v="2"/>
    <s v="Accessories"/>
    <s v="ImationÂ Clip USBÂ flash driveÂ - 8 GB"/>
    <n v="30.08"/>
    <n v="9"/>
    <n v="0.3"/>
    <n v="-6.92"/>
    <n v="3"/>
    <x v="12"/>
    <n v="1"/>
    <x v="12"/>
  </r>
  <r>
    <n v="8605"/>
    <s v="US-2017-116365"/>
    <d v="2017-01-03T00:00:00"/>
    <d v="2017-01-08T00:00:00"/>
    <s v="Standard Class"/>
    <s v="CA-12310"/>
    <s v="Christine Abelman"/>
    <s v="Corporate"/>
    <s v="United States"/>
    <s v="San Antonio"/>
    <s v="Texas"/>
    <n v="78207"/>
    <x v="2"/>
    <s v="TEC-AC-10002942"/>
    <x v="2"/>
    <s v="Accessories"/>
    <s v="WD My Passport Ultra 1TB Portable External Hard Drive"/>
    <n v="165.6"/>
    <n v="3"/>
    <n v="0.3"/>
    <n v="-46.37"/>
    <n v="3"/>
    <x v="12"/>
    <n v="1"/>
    <x v="12"/>
  </r>
  <r>
    <n v="8606"/>
    <s v="US-2017-116365"/>
    <d v="2017-01-03T00:00:00"/>
    <d v="2017-01-08T00:00:00"/>
    <s v="Standard Class"/>
    <s v="CA-12310"/>
    <s v="Christine Abelman"/>
    <s v="Corporate"/>
    <s v="United States"/>
    <s v="San Antonio"/>
    <s v="Texas"/>
    <n v="78207"/>
    <x v="2"/>
    <s v="TEC-PH-10002890"/>
    <x v="2"/>
    <s v="Phones"/>
    <s v="AT&amp;T 17929 Lendline Telephone"/>
    <n v="180.96"/>
    <n v="3"/>
    <n v="0.3"/>
    <n v="-19.91"/>
    <n v="3"/>
    <x v="12"/>
    <n v="1"/>
    <x v="12"/>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n v="23.18"/>
    <n v="4"/>
    <n v="0"/>
    <n v="2.5499999999999998"/>
    <n v="1"/>
    <x v="43"/>
    <n v="3"/>
    <x v="43"/>
  </r>
  <r>
    <n v="8608"/>
    <s v="CA-2015-151946"/>
    <d v="2015-06-04T00:00:00"/>
    <d v="2015-06-09T00:00:00"/>
    <s v="Standard Class"/>
    <s v="BT-11440"/>
    <s v="Bobby Trafton"/>
    <s v="Consumer"/>
    <s v="United States"/>
    <s v="New York City"/>
    <s v="New York"/>
    <n v="10035"/>
    <x v="3"/>
    <s v="FUR-FU-10002878"/>
    <x v="0"/>
    <s v="Furnishings"/>
    <s v="Seth Thomas 14&quot; Day/Date Wall Clock"/>
    <n v="56.96"/>
    <n v="5"/>
    <n v="0.2"/>
    <n v="2.85"/>
    <n v="4"/>
    <x v="3"/>
    <n v="2"/>
    <x v="3"/>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n v="15.56"/>
    <n v="10"/>
    <n v="0.2"/>
    <n v="3.42"/>
    <n v="4"/>
    <x v="3"/>
    <n v="2"/>
    <x v="3"/>
  </r>
  <r>
    <n v="8610"/>
    <s v="CA-2015-151946"/>
    <d v="2015-06-04T00:00:00"/>
    <d v="2015-06-09T00:00:00"/>
    <s v="Standard Class"/>
    <s v="BT-11440"/>
    <s v="Bobby Trafton"/>
    <s v="Consumer"/>
    <s v="United States"/>
    <s v="New York City"/>
    <s v="New York"/>
    <n v="10035"/>
    <x v="3"/>
    <s v="FUR-BO-10003272"/>
    <x v="0"/>
    <s v="Bookcases"/>
    <s v="O'Sullivan Living Dimensions 5-Shelf Bookcases"/>
    <n v="353.56799999999998"/>
    <n v="10"/>
    <n v="0.3"/>
    <n v="-102.53"/>
    <n v="4"/>
    <x v="3"/>
    <n v="2"/>
    <x v="3"/>
  </r>
  <r>
    <n v="8611"/>
    <s v="CA-2015-151946"/>
    <d v="2015-06-04T00:00:00"/>
    <d v="2015-06-09T00:00:00"/>
    <s v="Standard Class"/>
    <s v="BT-11440"/>
    <s v="Bobby Trafton"/>
    <s v="Consumer"/>
    <s v="United States"/>
    <s v="New York City"/>
    <s v="New York"/>
    <n v="10035"/>
    <x v="3"/>
    <s v="FUR-FU-10002191"/>
    <x v="0"/>
    <s v="Furnishings"/>
    <s v="G.E. Halogen Desk Lamp Bulbs"/>
    <n v="13.96"/>
    <n v="9"/>
    <n v="0.2"/>
    <n v="0.84"/>
    <n v="4"/>
    <x v="3"/>
    <n v="2"/>
    <x v="3"/>
  </r>
  <r>
    <n v="8612"/>
    <s v="CA-2018-123624"/>
    <d v="2018-11-13T00:00:00"/>
    <d v="2018-11-17T00:00:00"/>
    <s v="Second Class"/>
    <s v="SE-20110"/>
    <s v="Sanjit Engle"/>
    <s v="Consumer"/>
    <s v="United States"/>
    <s v="Oxnard"/>
    <s v="California"/>
    <n v="93030"/>
    <x v="1"/>
    <s v="TEC-AC-10000682"/>
    <x v="2"/>
    <s v="Accessories"/>
    <s v="Kensington K72356US Mouse-in-a-Box USB Desktop Mouse"/>
    <n v="82.95"/>
    <n v="2"/>
    <n v="0.2"/>
    <n v="6.64"/>
    <n v="1"/>
    <x v="23"/>
    <n v="4"/>
    <x v="23"/>
  </r>
  <r>
    <n v="8613"/>
    <s v="CA-2017-146437"/>
    <d v="2017-01-28T00:00:00"/>
    <d v="2017-02-01T00:00:00"/>
    <s v="Second Class"/>
    <s v="HG-14965"/>
    <s v="Henry Goldwyn"/>
    <s v="Corporate"/>
    <s v="United States"/>
    <s v="Los Angeles"/>
    <s v="California"/>
    <n v="90036"/>
    <x v="1"/>
    <s v="OFF-AR-10000588"/>
    <x v="1"/>
    <s v="Art"/>
    <s v="Newell 345"/>
    <n v="39.68"/>
    <n v="2"/>
    <n v="0"/>
    <n v="5.95"/>
    <n v="1"/>
    <x v="12"/>
    <n v="1"/>
    <x v="12"/>
  </r>
  <r>
    <n v="8614"/>
    <s v="CA-2017-138233"/>
    <d v="2017-11-09T00:00:00"/>
    <d v="2017-11-14T00:00:00"/>
    <s v="Standard Class"/>
    <s v="PF-19165"/>
    <s v="Philip Fox"/>
    <s v="Consumer"/>
    <s v="United States"/>
    <s v="Oakland"/>
    <s v="California"/>
    <n v="94601"/>
    <x v="1"/>
    <s v="TEC-AC-10002001"/>
    <x v="2"/>
    <s v="Accessories"/>
    <s v="Logitech Wireless Gaming Headset G930"/>
    <n v="479.97"/>
    <n v="10"/>
    <n v="0.1"/>
    <n v="105.59"/>
    <n v="1"/>
    <x v="0"/>
    <n v="4"/>
    <x v="0"/>
  </r>
  <r>
    <n v="8615"/>
    <s v="CA-2017-165918"/>
    <d v="2017-09-10T00:00:00"/>
    <d v="2017-09-14T00:00:00"/>
    <s v="Standard Class"/>
    <s v="BD-11770"/>
    <s v="Bryan Davis"/>
    <s v="Consumer"/>
    <s v="United States"/>
    <s v="Edmonds"/>
    <s v="Washington"/>
    <n v="98026"/>
    <x v="1"/>
    <s v="OFF-LA-10003720"/>
    <x v="1"/>
    <s v="Labels"/>
    <s v="Avery 487"/>
    <n v="7.38"/>
    <n v="9"/>
    <n v="0"/>
    <n v="2.5099999999999998"/>
    <n v="4"/>
    <x v="21"/>
    <n v="3"/>
    <x v="21"/>
  </r>
  <r>
    <n v="8616"/>
    <s v="CA-2017-165918"/>
    <d v="2017-09-10T00:00:00"/>
    <d v="2017-09-14T00:00:00"/>
    <s v="Standard Class"/>
    <s v="BD-11770"/>
    <s v="Bryan Davis"/>
    <s v="Consumer"/>
    <s v="United States"/>
    <s v="Edmonds"/>
    <s v="Washington"/>
    <n v="98026"/>
    <x v="1"/>
    <s v="OFF-BI-10004364"/>
    <x v="1"/>
    <s v="Binders"/>
    <s v="Storex Dura Pro Binders"/>
    <n v="14.256"/>
    <n v="10"/>
    <n v="0.2"/>
    <n v="3.85"/>
    <n v="4"/>
    <x v="21"/>
    <n v="3"/>
    <x v="21"/>
  </r>
  <r>
    <n v="8617"/>
    <s v="CA-2017-165918"/>
    <d v="2017-09-10T00:00:00"/>
    <d v="2017-09-14T00:00:00"/>
    <s v="Standard Class"/>
    <s v="BD-11770"/>
    <s v="Bryan Davis"/>
    <s v="Consumer"/>
    <s v="United States"/>
    <s v="Edmonds"/>
    <s v="Washington"/>
    <n v="98026"/>
    <x v="1"/>
    <s v="OFF-PA-10000100"/>
    <x v="1"/>
    <s v="Paper"/>
    <s v="Xerox 1945"/>
    <n v="81.98"/>
    <n v="10"/>
    <n v="0.2"/>
    <n v="17.22"/>
    <n v="4"/>
    <x v="21"/>
    <n v="3"/>
    <x v="21"/>
  </r>
  <r>
    <n v="8618"/>
    <s v="CA-2017-165918"/>
    <d v="2017-09-10T00:00:00"/>
    <d v="2017-09-14T00:00:00"/>
    <s v="Standard Class"/>
    <s v="BD-11770"/>
    <s v="Bryan Davis"/>
    <s v="Consumer"/>
    <s v="United States"/>
    <s v="Edmonds"/>
    <s v="Washington"/>
    <n v="98026"/>
    <x v="1"/>
    <s v="OFF-BI-10004826"/>
    <x v="1"/>
    <s v="Binders"/>
    <s v="JM Magazine Binder"/>
    <n v="39.624000000000002"/>
    <n v="4"/>
    <n v="0.1"/>
    <n v="3.17"/>
    <n v="4"/>
    <x v="21"/>
    <n v="3"/>
    <x v="21"/>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n v="399.67200000000003"/>
    <n v="4"/>
    <n v="0.2"/>
    <n v="59.95"/>
    <n v="1"/>
    <x v="42"/>
    <n v="1"/>
    <x v="42"/>
  </r>
  <r>
    <n v="8620"/>
    <s v="CA-2018-132437"/>
    <d v="2018-09-08T00:00:00"/>
    <d v="2018-09-13T00:00:00"/>
    <s v="Second Class"/>
    <s v="EM-14095"/>
    <s v="Eudokia Martin"/>
    <s v="Corporate"/>
    <s v="United States"/>
    <s v="New York City"/>
    <s v="New York"/>
    <n v="10024"/>
    <x v="3"/>
    <s v="OFF-ST-10001031"/>
    <x v="1"/>
    <s v="Storage"/>
    <s v="Adjustable Personal File Tote"/>
    <n v="65.12"/>
    <n v="10"/>
    <n v="0.2"/>
    <n v="11.07"/>
    <n v="1"/>
    <x v="15"/>
    <n v="3"/>
    <x v="15"/>
  </r>
  <r>
    <n v="8621"/>
    <s v="US-2018-119319"/>
    <d v="2018-11-06T00:00:00"/>
    <d v="2018-11-09T00:00:00"/>
    <s v="Second Class"/>
    <s v="LC-17050"/>
    <s v="Liz Carlisle"/>
    <s v="Consumer"/>
    <s v="United States"/>
    <s v="Dallas"/>
    <s v="Texas"/>
    <n v="75217"/>
    <x v="2"/>
    <s v="FUR-FU-10003878"/>
    <x v="0"/>
    <s v="Furnishings"/>
    <s v="Linden 10&quot; Round Wall Clock, Black"/>
    <n v="30.56"/>
    <n v="2"/>
    <n v="0.2"/>
    <n v="1.83"/>
    <n v="1"/>
    <x v="23"/>
    <n v="4"/>
    <x v="23"/>
  </r>
  <r>
    <n v="8622"/>
    <s v="CA-2018-104318"/>
    <d v="2018-05-13T00:00:00"/>
    <d v="2018-05-18T00:00:00"/>
    <s v="Standard Class"/>
    <s v="FH-14275"/>
    <s v="Frank Hawley"/>
    <s v="Corporate"/>
    <s v="United States"/>
    <s v="Franklin"/>
    <s v="Tennessee"/>
    <n v="37064"/>
    <x v="0"/>
    <s v="OFF-AP-10000358"/>
    <x v="1"/>
    <s v="Appliances"/>
    <s v="Fellowes Basic Home/Office Series Surge Protectors"/>
    <n v="20.768000000000001"/>
    <n v="4"/>
    <n v="0"/>
    <n v="4.1500000000000004"/>
    <n v="1"/>
    <x v="24"/>
    <n v="2"/>
    <x v="24"/>
  </r>
  <r>
    <n v="8623"/>
    <s v="US-2017-114230"/>
    <d v="2017-11-27T00:00:00"/>
    <d v="2017-12-01T00:00:00"/>
    <s v="Standard Class"/>
    <s v="CM-12235"/>
    <s v="Chris McAfee"/>
    <s v="Consumer"/>
    <s v="United States"/>
    <s v="Phoenix"/>
    <s v="Arizona"/>
    <n v="85023"/>
    <x v="1"/>
    <s v="OFF-ST-10000876"/>
    <x v="1"/>
    <s v="Storage"/>
    <s v="Eldon Simplefile Box Office"/>
    <n v="39.808"/>
    <n v="9"/>
    <n v="0.2"/>
    <n v="8.36"/>
    <n v="1"/>
    <x v="0"/>
    <n v="4"/>
    <x v="0"/>
  </r>
  <r>
    <n v="8624"/>
    <s v="CA-2016-136147"/>
    <d v="2016-11-13T00:00:00"/>
    <d v="2016-11-18T00:00:00"/>
    <s v="Standard Class"/>
    <s v="FM-14380"/>
    <s v="Fred McMath"/>
    <s v="Consumer"/>
    <s v="United States"/>
    <s v="Miami"/>
    <s v="Florida"/>
    <n v="33178"/>
    <x v="0"/>
    <s v="OFF-BI-10004224"/>
    <x v="1"/>
    <s v="Binders"/>
    <s v="Catalog Binders with Expanding Posts"/>
    <n v="121.104"/>
    <n v="6"/>
    <n v="0.2"/>
    <n v="36.33"/>
    <n v="2"/>
    <x v="6"/>
    <n v="4"/>
    <x v="6"/>
  </r>
  <r>
    <n v="8625"/>
    <s v="CA-2016-136147"/>
    <d v="2016-11-13T00:00:00"/>
    <d v="2016-11-18T00:00:00"/>
    <s v="Standard Class"/>
    <s v="FM-14380"/>
    <s v="Fred McMath"/>
    <s v="Consumer"/>
    <s v="United States"/>
    <s v="Miami"/>
    <s v="Florida"/>
    <n v="33178"/>
    <x v="0"/>
    <s v="TEC-AC-10004568"/>
    <x v="2"/>
    <s v="Accessories"/>
    <s v="MaxellÂ LTO Ultrium - 800 GB"/>
    <n v="111.96"/>
    <n v="10"/>
    <n v="0.3"/>
    <n v="-13.44"/>
    <n v="2"/>
    <x v="6"/>
    <n v="4"/>
    <x v="6"/>
  </r>
  <r>
    <n v="8626"/>
    <s v="CA-2016-156118"/>
    <d v="2016-12-08T00:00:00"/>
    <d v="2016-12-12T00:00:00"/>
    <s v="Standard Class"/>
    <s v="HG-14965"/>
    <s v="Henry Goldwyn"/>
    <s v="Corporate"/>
    <s v="United States"/>
    <s v="Colorado Springs"/>
    <s v="Colorado"/>
    <n v="80906"/>
    <x v="1"/>
    <s v="OFF-PA-10000533"/>
    <x v="1"/>
    <s v="Paper"/>
    <s v="Southworth Parchment Paper &amp; Envelopes"/>
    <n v="15.696"/>
    <n v="9"/>
    <n v="0.3"/>
    <n v="-5.49"/>
    <n v="1"/>
    <x v="14"/>
    <n v="4"/>
    <x v="14"/>
  </r>
  <r>
    <n v="8627"/>
    <s v="CA-2016-164084"/>
    <d v="2016-09-07T00:00:00"/>
    <d v="2016-09-12T00:00:00"/>
    <s v="Standard Class"/>
    <s v="AG-10525"/>
    <s v="Andy Gerbode"/>
    <s v="Corporate"/>
    <s v="United States"/>
    <s v="New York City"/>
    <s v="New York"/>
    <n v="10011"/>
    <x v="3"/>
    <s v="OFF-ST-10003638"/>
    <x v="1"/>
    <s v="Storage"/>
    <s v="Mobile Personal File Cube"/>
    <n v="70.260000000000005"/>
    <n v="4"/>
    <n v="0"/>
    <n v="20.38"/>
    <n v="5"/>
    <x v="11"/>
    <n v="3"/>
    <x v="11"/>
  </r>
  <r>
    <n v="8628"/>
    <s v="CA-2016-164084"/>
    <d v="2016-09-07T00:00:00"/>
    <d v="2016-09-12T00:00:00"/>
    <s v="Standard Class"/>
    <s v="AG-10525"/>
    <s v="Andy Gerbode"/>
    <s v="Corporate"/>
    <s v="United States"/>
    <s v="New York City"/>
    <s v="New York"/>
    <n v="10011"/>
    <x v="3"/>
    <s v="TEC-AC-10002305"/>
    <x v="2"/>
    <s v="Accessories"/>
    <s v="KeyTronicÂ E03601U1 -Â KeyboardÂ - Beige"/>
    <n v="90"/>
    <n v="6"/>
    <n v="0"/>
    <n v="27"/>
    <n v="5"/>
    <x v="11"/>
    <n v="3"/>
    <x v="11"/>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n v="6.0960000000000001"/>
    <n v="2"/>
    <n v="0"/>
    <n v="2.13"/>
    <n v="5"/>
    <x v="11"/>
    <n v="3"/>
    <x v="11"/>
  </r>
  <r>
    <n v="8630"/>
    <s v="CA-2016-164084"/>
    <d v="2016-09-07T00:00:00"/>
    <d v="2016-09-12T00:00:00"/>
    <s v="Standard Class"/>
    <s v="AG-10525"/>
    <s v="Andy Gerbode"/>
    <s v="Corporate"/>
    <s v="United States"/>
    <s v="New York City"/>
    <s v="New York"/>
    <n v="10011"/>
    <x v="3"/>
    <s v="FUR-TA-10003569"/>
    <x v="0"/>
    <s v="Tables"/>
    <s v="Bretford CR8500 Series Meeting Room Furniture"/>
    <n v="481.17599999999999"/>
    <n v="2"/>
    <n v="0.2"/>
    <n v="28.87"/>
    <n v="5"/>
    <x v="11"/>
    <n v="3"/>
    <x v="11"/>
  </r>
  <r>
    <n v="8631"/>
    <s v="CA-2016-164084"/>
    <d v="2016-09-07T00:00:00"/>
    <d v="2016-09-12T00:00:00"/>
    <s v="Standard Class"/>
    <s v="AG-10525"/>
    <s v="Andy Gerbode"/>
    <s v="Corporate"/>
    <s v="United States"/>
    <s v="New York City"/>
    <s v="New York"/>
    <n v="10011"/>
    <x v="3"/>
    <s v="OFF-FA-10003059"/>
    <x v="1"/>
    <s v="Fasteners"/>
    <s v="Assorted Color Push Pins"/>
    <n v="7.24"/>
    <n v="2"/>
    <n v="0.3"/>
    <n v="-1.23"/>
    <n v="5"/>
    <x v="11"/>
    <n v="3"/>
    <x v="11"/>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n v="177.45"/>
    <n v="4"/>
    <n v="0"/>
    <n v="42.59"/>
    <n v="3"/>
    <x v="16"/>
    <n v="3"/>
    <x v="16"/>
  </r>
  <r>
    <n v="8633"/>
    <s v="CA-2017-107783"/>
    <d v="2017-07-28T00:00:00"/>
    <d v="2017-07-29T00:00:00"/>
    <s v="First Class"/>
    <s v="OT-18730"/>
    <s v="Olvera Toch"/>
    <s v="Consumer"/>
    <s v="United States"/>
    <s v="Bethlehem"/>
    <s v="Pennsylvania"/>
    <n v="18018"/>
    <x v="3"/>
    <s v="OFF-BI-10000545"/>
    <x v="1"/>
    <s v="Binders"/>
    <s v="GBC Ibimaster 500 Manual ProClick Binding System"/>
    <n v="1369.7639999999999"/>
    <n v="1"/>
    <n v="0.1"/>
    <n v="178.07"/>
    <n v="3"/>
    <x v="16"/>
    <n v="3"/>
    <x v="16"/>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n v="9.48"/>
    <n v="9"/>
    <n v="0"/>
    <n v="1.04"/>
    <n v="3"/>
    <x v="16"/>
    <n v="3"/>
    <x v="16"/>
  </r>
  <r>
    <n v="8635"/>
    <s v="CA-2018-159793"/>
    <d v="2018-08-25T00:00:00"/>
    <d v="2018-08-29T00:00:00"/>
    <s v="Standard Class"/>
    <s v="SV-20365"/>
    <s v="Seth Vernon"/>
    <s v="Consumer"/>
    <s v="United States"/>
    <s v="Philadelphia"/>
    <s v="Pennsylvania"/>
    <n v="19140"/>
    <x v="3"/>
    <s v="FUR-BO-10001798"/>
    <x v="0"/>
    <s v="Bookcases"/>
    <s v="Bush Somerset Collection Bookcase"/>
    <n v="130.97999999999999"/>
    <n v="1"/>
    <n v="0"/>
    <n v="45.84"/>
    <n v="1"/>
    <x v="43"/>
    <n v="3"/>
    <x v="43"/>
  </r>
  <r>
    <n v="8636"/>
    <s v="CA-2015-160094"/>
    <d v="2015-04-30T00:00:00"/>
    <d v="2015-05-02T00:00:00"/>
    <s v="First Class"/>
    <s v="JM-16195"/>
    <s v="Justin MacKendrick"/>
    <s v="Consumer"/>
    <s v="United States"/>
    <s v="Louisville"/>
    <s v="Kentucky"/>
    <n v="40214"/>
    <x v="0"/>
    <s v="OFF-AR-10004010"/>
    <x v="1"/>
    <s v="Art"/>
    <s v="Hunt Boston Vacuum Mount KS Pencil Sharpener"/>
    <n v="174.95"/>
    <n v="7"/>
    <n v="0.3"/>
    <n v="-57.73"/>
    <n v="2"/>
    <x v="41"/>
    <n v="2"/>
    <x v="41"/>
  </r>
  <r>
    <n v="8637"/>
    <s v="CA-2015-160094"/>
    <d v="2015-04-30T00:00:00"/>
    <d v="2015-05-02T00:00:00"/>
    <s v="First Class"/>
    <s v="JM-16195"/>
    <s v="Justin MacKendrick"/>
    <s v="Consumer"/>
    <s v="United States"/>
    <s v="Louisville"/>
    <s v="Kentucky"/>
    <n v="40214"/>
    <x v="0"/>
    <s v="OFF-ST-10000585"/>
    <x v="1"/>
    <s v="Storage"/>
    <s v="Economy Rollaway Files"/>
    <n v="826"/>
    <n v="9"/>
    <n v="0.1"/>
    <n v="148.68"/>
    <n v="2"/>
    <x v="41"/>
    <n v="2"/>
    <x v="41"/>
  </r>
  <r>
    <n v="8638"/>
    <s v="CA-2018-151281"/>
    <d v="2018-04-27T00:00:00"/>
    <d v="2018-05-02T00:00:00"/>
    <s v="Standard Class"/>
    <s v="HM-14980"/>
    <s v="Henry MacAllister"/>
    <s v="Consumer"/>
    <s v="United States"/>
    <s v="Seattle"/>
    <s v="Washington"/>
    <n v="98105"/>
    <x v="1"/>
    <s v="FUR-FU-10000397"/>
    <x v="0"/>
    <s v="Furnishings"/>
    <s v="Luxo Economy Swing Arm Lamp"/>
    <n v="139.58000000000001"/>
    <n v="8"/>
    <n v="0.3"/>
    <n v="-34.9"/>
    <n v="1"/>
    <x v="4"/>
    <n v="2"/>
    <x v="4"/>
  </r>
  <r>
    <n v="8639"/>
    <s v="CA-2018-118346"/>
    <d v="2018-07-23T00:00:00"/>
    <d v="2018-07-24T00:00:00"/>
    <s v="First Class"/>
    <s v="PO-19180"/>
    <s v="Philisse Overcash"/>
    <s v="Home Office"/>
    <s v="United States"/>
    <s v="Kenosha"/>
    <s v="Wisconsin"/>
    <n v="53142"/>
    <x v="2"/>
    <s v="TEC-AC-10000736"/>
    <x v="2"/>
    <s v="Accessories"/>
    <s v="Logitech G600 MMO Gaming Mouse"/>
    <n v="399.95"/>
    <n v="7"/>
    <n v="0"/>
    <n v="127.98"/>
    <n v="1"/>
    <x v="10"/>
    <n v="3"/>
    <x v="10"/>
  </r>
  <r>
    <n v="8640"/>
    <s v="CA-2015-129819"/>
    <d v="2015-12-13T00:00:00"/>
    <d v="2015-12-15T00:00:00"/>
    <s v="Second Class"/>
    <s v="KC-16675"/>
    <s v="Kimberly Carter"/>
    <s v="Corporate"/>
    <s v="United States"/>
    <s v="Henderson"/>
    <s v="Kentucky"/>
    <n v="42420"/>
    <x v="0"/>
    <s v="OFF-BI-10004970"/>
    <x v="1"/>
    <s v="Binders"/>
    <s v="ACCOHIDE 3-Ring Binder, Blue, 1&quot;"/>
    <n v="12.39"/>
    <n v="4"/>
    <n v="0.3"/>
    <n v="-4.09"/>
    <n v="1"/>
    <x v="20"/>
    <n v="4"/>
    <x v="20"/>
  </r>
  <r>
    <n v="8641"/>
    <s v="US-2018-148551"/>
    <d v="2018-01-12T00:00:00"/>
    <d v="2018-01-16T00:00:00"/>
    <s v="Standard Class"/>
    <s v="DB-13120"/>
    <s v="David Bremer"/>
    <s v="Corporate"/>
    <s v="United States"/>
    <s v="Dallas"/>
    <s v="Texas"/>
    <n v="75217"/>
    <x v="2"/>
    <s v="OFF-BI-10000545"/>
    <x v="1"/>
    <s v="Binders"/>
    <s v="GBC Ibimaster 500 Manual ProClick Binding System"/>
    <n v="760.98"/>
    <n v="10"/>
    <n v="0"/>
    <n v="144.59"/>
    <n v="1"/>
    <x v="44"/>
    <n v="1"/>
    <x v="44"/>
  </r>
  <r>
    <n v="8642"/>
    <s v="CA-2018-147767"/>
    <d v="2018-12-02T00:00:00"/>
    <d v="2018-12-02T00:00:00"/>
    <s v="Same Day"/>
    <s v="SV-20935"/>
    <s v="Susan Vittorini"/>
    <s v="Consumer"/>
    <s v="United States"/>
    <s v="Peoria"/>
    <s v="Arizona"/>
    <n v="85345"/>
    <x v="1"/>
    <s v="OFF-BI-10001670"/>
    <x v="1"/>
    <s v="Binders"/>
    <s v="Vinyl Sectional Post Binders"/>
    <n v="67.86"/>
    <n v="1"/>
    <n v="0"/>
    <n v="23.75"/>
    <n v="1"/>
    <x v="22"/>
    <n v="4"/>
    <x v="22"/>
  </r>
  <r>
    <n v="8643"/>
    <s v="CA-2016-108259"/>
    <d v="2016-11-08T00:00:00"/>
    <d v="2016-11-15T00:00:00"/>
    <s v="Standard Class"/>
    <s v="NS-18640"/>
    <s v="Noel Staavos"/>
    <s v="Corporate"/>
    <s v="United States"/>
    <s v="Jacksonville"/>
    <s v="North Carolina"/>
    <n v="28540"/>
    <x v="0"/>
    <s v="OFF-FA-10000624"/>
    <x v="1"/>
    <s v="Fasteners"/>
    <s v="OIC Binder Clips"/>
    <n v="31.504000000000001"/>
    <n v="9"/>
    <n v="0"/>
    <n v="7.25"/>
    <n v="4"/>
    <x v="6"/>
    <n v="4"/>
    <x v="6"/>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n v="5.04"/>
    <n v="8"/>
    <n v="0"/>
    <n v="1.41"/>
    <n v="4"/>
    <x v="6"/>
    <n v="4"/>
    <x v="6"/>
  </r>
  <r>
    <n v="8645"/>
    <s v="CA-2016-108259"/>
    <d v="2016-11-08T00:00:00"/>
    <d v="2016-11-15T00:00:00"/>
    <s v="Standard Class"/>
    <s v="NS-18640"/>
    <s v="Noel Staavos"/>
    <s v="Corporate"/>
    <s v="United States"/>
    <s v="Jacksonville"/>
    <s v="North Carolina"/>
    <n v="28540"/>
    <x v="0"/>
    <s v="OFF-BI-10000315"/>
    <x v="1"/>
    <s v="Binders"/>
    <s v="Poly Designer Cover &amp; Back"/>
    <n v="39.878999999999998"/>
    <n v="10"/>
    <n v="0.2"/>
    <n v="11.56"/>
    <n v="4"/>
    <x v="6"/>
    <n v="4"/>
    <x v="6"/>
  </r>
  <r>
    <n v="8646"/>
    <s v="CA-2016-108259"/>
    <d v="2016-11-08T00:00:00"/>
    <d v="2016-11-15T00:00:00"/>
    <s v="Standard Class"/>
    <s v="NS-18640"/>
    <s v="Noel Staavos"/>
    <s v="Corporate"/>
    <s v="United States"/>
    <s v="Jacksonville"/>
    <s v="North Carolina"/>
    <n v="28540"/>
    <x v="0"/>
    <s v="FUR-FU-10000023"/>
    <x v="0"/>
    <s v="Furnishings"/>
    <s v="Eldon Wave Desk Accessories"/>
    <n v="4.7119999999999997"/>
    <n v="4"/>
    <n v="0.1"/>
    <n v="0.38"/>
    <n v="4"/>
    <x v="6"/>
    <n v="4"/>
    <x v="6"/>
  </r>
  <r>
    <n v="8647"/>
    <s v="CA-2017-113341"/>
    <d v="2017-11-25T00:00:00"/>
    <d v="2017-11-29T00:00:00"/>
    <s v="Standard Class"/>
    <s v="MH-17455"/>
    <s v="Mark Hamilton"/>
    <s v="Consumer"/>
    <s v="United States"/>
    <s v="Los Angeles"/>
    <s v="California"/>
    <n v="90032"/>
    <x v="1"/>
    <s v="FUR-CH-10004698"/>
    <x v="0"/>
    <s v="Chairs"/>
    <s v="Padded Folding Chairs, Black, 4/Carton"/>
    <n v="194.352"/>
    <n v="7"/>
    <n v="0.1"/>
    <n v="52.48"/>
    <n v="1"/>
    <x v="0"/>
    <n v="4"/>
    <x v="0"/>
  </r>
  <r>
    <n v="8648"/>
    <s v="US-2016-131842"/>
    <d v="2016-12-05T00:00:00"/>
    <d v="2016-12-08T00:00:00"/>
    <s v="First Class"/>
    <s v="RR-19525"/>
    <s v="Rick Reed"/>
    <s v="Corporate"/>
    <s v="United States"/>
    <s v="Nashville"/>
    <s v="Tennessee"/>
    <n v="37211"/>
    <x v="0"/>
    <s v="FUR-CH-10004477"/>
    <x v="0"/>
    <s v="Chairs"/>
    <s v="Global Push Button Manager's Chair, Indigo"/>
    <n v="97.424000000000007"/>
    <n v="6"/>
    <n v="0.2"/>
    <n v="17.54"/>
    <n v="1"/>
    <x v="14"/>
    <n v="4"/>
    <x v="14"/>
  </r>
  <r>
    <n v="8649"/>
    <s v="CA-2017-164574"/>
    <d v="2017-07-29T00:00:00"/>
    <d v="2017-08-03T00:00:00"/>
    <s v="Standard Class"/>
    <s v="RH-19555"/>
    <s v="Ritsa Hightower"/>
    <s v="Consumer"/>
    <s v="United States"/>
    <s v="Charlotte"/>
    <s v="North Carolina"/>
    <n v="28205"/>
    <x v="0"/>
    <s v="OFF-ST-10003816"/>
    <x v="1"/>
    <s v="Storage"/>
    <s v="Fellowes High-Stak Drawer Files"/>
    <n v="704.76"/>
    <n v="8"/>
    <n v="0.3"/>
    <n v="-155.05000000000001"/>
    <n v="2"/>
    <x v="16"/>
    <n v="3"/>
    <x v="16"/>
  </r>
  <r>
    <n v="8650"/>
    <s v="CA-2017-164574"/>
    <d v="2017-07-29T00:00:00"/>
    <d v="2017-08-03T00:00:00"/>
    <s v="Standard Class"/>
    <s v="RH-19555"/>
    <s v="Ritsa Hightower"/>
    <s v="Consumer"/>
    <s v="United States"/>
    <s v="Charlotte"/>
    <s v="North Carolina"/>
    <n v="28205"/>
    <x v="0"/>
    <s v="OFF-BI-10002429"/>
    <x v="1"/>
    <s v="Binders"/>
    <s v="Premier Elliptical Ring Binder, Black"/>
    <n v="27.396000000000001"/>
    <n v="6"/>
    <n v="0.1"/>
    <n v="7.94"/>
    <n v="2"/>
    <x v="16"/>
    <n v="3"/>
    <x v="16"/>
  </r>
  <r>
    <n v="8651"/>
    <s v="CA-2015-142769"/>
    <d v="2015-09-13T00:00:00"/>
    <d v="2015-09-13T00:00:00"/>
    <s v="Same Day"/>
    <s v="RP-19390"/>
    <s v="Resi PÃ¶lking"/>
    <s v="Consumer"/>
    <s v="United States"/>
    <s v="Seattle"/>
    <s v="Washington"/>
    <n v="98103"/>
    <x v="1"/>
    <s v="OFF-FA-10000840"/>
    <x v="1"/>
    <s v="Fasteners"/>
    <s v="OIC Thumb-Tacks"/>
    <n v="5.7"/>
    <n v="6"/>
    <n v="0.1"/>
    <n v="1.03"/>
    <n v="8"/>
    <x v="30"/>
    <n v="3"/>
    <x v="30"/>
  </r>
  <r>
    <n v="8652"/>
    <s v="CA-2015-142769"/>
    <d v="2015-09-13T00:00:00"/>
    <d v="2015-09-13T00:00:00"/>
    <s v="Same Day"/>
    <s v="RP-19390"/>
    <s v="Resi PÃ¶lking"/>
    <s v="Consumer"/>
    <s v="United States"/>
    <s v="Seattle"/>
    <s v="Washington"/>
    <n v="98103"/>
    <x v="1"/>
    <s v="FUR-FU-10001918"/>
    <x v="0"/>
    <s v="Furnishings"/>
    <s v="C-Line Cubicle Keepers Polyproplyene Holder With Velcro Backings"/>
    <n v="14.19"/>
    <n v="2"/>
    <n v="0"/>
    <n v="1.99"/>
    <n v="8"/>
    <x v="30"/>
    <n v="3"/>
    <x v="30"/>
  </r>
  <r>
    <n v="8653"/>
    <s v="CA-2015-142769"/>
    <d v="2015-09-13T00:00:00"/>
    <d v="2015-09-13T00:00:00"/>
    <s v="Same Day"/>
    <s v="RP-19390"/>
    <s v="Resi PÃ¶lking"/>
    <s v="Consumer"/>
    <s v="United States"/>
    <s v="Seattle"/>
    <s v="Washington"/>
    <n v="98103"/>
    <x v="1"/>
    <s v="OFF-SU-10001574"/>
    <x v="1"/>
    <s v="Supplies"/>
    <s v="Acme Value Line Scissors"/>
    <n v="7.3"/>
    <n v="6"/>
    <n v="0.2"/>
    <n v="1.97"/>
    <n v="8"/>
    <x v="30"/>
    <n v="3"/>
    <x v="30"/>
  </r>
  <r>
    <n v="8654"/>
    <s v="CA-2015-142769"/>
    <d v="2015-09-13T00:00:00"/>
    <d v="2015-09-13T00:00:00"/>
    <s v="Same Day"/>
    <s v="RP-19390"/>
    <s v="Resi PÃ¶lking"/>
    <s v="Consumer"/>
    <s v="United States"/>
    <s v="Seattle"/>
    <s v="Washington"/>
    <n v="98103"/>
    <x v="1"/>
    <s v="TEC-AC-10001606"/>
    <x v="2"/>
    <s v="Accessories"/>
    <s v="Logitech Wireless Performance Mouse MX for PC and Mac"/>
    <n v="199.98"/>
    <n v="10"/>
    <n v="0.1"/>
    <n v="44"/>
    <n v="8"/>
    <x v="30"/>
    <n v="3"/>
    <x v="30"/>
  </r>
  <r>
    <n v="8655"/>
    <s v="CA-2015-142769"/>
    <d v="2015-09-13T00:00:00"/>
    <d v="2015-09-13T00:00:00"/>
    <s v="Same Day"/>
    <s v="RP-19390"/>
    <s v="Resi PÃ¶lking"/>
    <s v="Consumer"/>
    <s v="United States"/>
    <s v="Seattle"/>
    <s v="Washington"/>
    <n v="98103"/>
    <x v="1"/>
    <s v="TEC-AC-10003399"/>
    <x v="2"/>
    <s v="Accessories"/>
    <s v="Memorex Mini Travel Drive 64 GB USB 2.0 Flash Drive"/>
    <n v="144.96"/>
    <n v="7"/>
    <n v="0.3"/>
    <n v="-39.14"/>
    <n v="8"/>
    <x v="30"/>
    <n v="3"/>
    <x v="30"/>
  </r>
  <r>
    <n v="8656"/>
    <s v="CA-2015-142769"/>
    <d v="2015-09-13T00:00:00"/>
    <d v="2015-09-13T00:00:00"/>
    <s v="Same Day"/>
    <s v="RP-19390"/>
    <s v="Resi PÃ¶lking"/>
    <s v="Consumer"/>
    <s v="United States"/>
    <s v="Seattle"/>
    <s v="Washington"/>
    <n v="98103"/>
    <x v="1"/>
    <s v="TEC-AC-10000865"/>
    <x v="2"/>
    <s v="Accessories"/>
    <s v="WD My Passport Ultra 500GB Portable External Hard Drive"/>
    <n v="118"/>
    <n v="1"/>
    <n v="0.2"/>
    <n v="40.119999999999997"/>
    <n v="8"/>
    <x v="30"/>
    <n v="3"/>
    <x v="30"/>
  </r>
  <r>
    <n v="8657"/>
    <s v="CA-2015-142769"/>
    <d v="2015-09-13T00:00:00"/>
    <d v="2015-09-13T00:00:00"/>
    <s v="Same Day"/>
    <s v="RP-19390"/>
    <s v="Resi PÃ¶lking"/>
    <s v="Consumer"/>
    <s v="United States"/>
    <s v="Seattle"/>
    <s v="Washington"/>
    <n v="98103"/>
    <x v="1"/>
    <s v="OFF-PA-10002923"/>
    <x v="1"/>
    <s v="Paper"/>
    <s v="Xerox 1942"/>
    <n v="48.94"/>
    <n v="10"/>
    <n v="0.3"/>
    <n v="-8.81"/>
    <n v="8"/>
    <x v="30"/>
    <n v="3"/>
    <x v="30"/>
  </r>
  <r>
    <n v="8658"/>
    <s v="CA-2015-142769"/>
    <d v="2015-09-13T00:00:00"/>
    <d v="2015-09-13T00:00:00"/>
    <s v="Same Day"/>
    <s v="RP-19390"/>
    <s v="Resi PÃ¶lking"/>
    <s v="Consumer"/>
    <s v="United States"/>
    <s v="Seattle"/>
    <s v="Washington"/>
    <n v="98103"/>
    <x v="1"/>
    <s v="OFF-AP-10004785"/>
    <x v="1"/>
    <s v="Appliances"/>
    <s v="Holmes Replacement Filter for HEPA Air Cleaner, Medium Room"/>
    <n v="22.66"/>
    <n v="8"/>
    <n v="0.1"/>
    <n v="2.95"/>
    <n v="8"/>
    <x v="30"/>
    <n v="3"/>
    <x v="30"/>
  </r>
  <r>
    <n v="8659"/>
    <s v="CA-2017-168361"/>
    <d v="2017-06-21T00:00:00"/>
    <d v="2017-06-25T00:00:00"/>
    <s v="Standard Class"/>
    <s v="KB-16600"/>
    <s v="Ken Brennan"/>
    <s v="Corporate"/>
    <s v="United States"/>
    <s v="Chicago"/>
    <s v="Illinois"/>
    <n v="60623"/>
    <x v="2"/>
    <s v="OFF-BI-10003727"/>
    <x v="1"/>
    <s v="Binders"/>
    <s v="Avery Durable Slant Ring Binders With Label Holder"/>
    <n v="0.83599999999999997"/>
    <n v="3"/>
    <n v="0.3"/>
    <n v="-0.15"/>
    <n v="1"/>
    <x v="1"/>
    <n v="2"/>
    <x v="1"/>
  </r>
  <r>
    <n v="8660"/>
    <s v="CA-2017-153185"/>
    <d v="2017-09-03T00:00:00"/>
    <d v="2017-09-08T00:00:00"/>
    <s v="Standard Class"/>
    <s v="MH-17620"/>
    <s v="Matt Hagelstein"/>
    <s v="Corporate"/>
    <s v="United States"/>
    <s v="Cincinnati"/>
    <s v="Ohio"/>
    <n v="45231"/>
    <x v="3"/>
    <s v="OFF-PA-10002246"/>
    <x v="1"/>
    <s v="Paper"/>
    <s v="Wirebound Four 2-3/4 x 5 Forms per Page, 400 Sets per Book"/>
    <n v="30.96"/>
    <n v="10"/>
    <n v="0.2"/>
    <n v="6.81"/>
    <n v="1"/>
    <x v="21"/>
    <n v="3"/>
    <x v="21"/>
  </r>
  <r>
    <n v="8661"/>
    <s v="CA-2018-124765"/>
    <d v="2018-11-25T00:00:00"/>
    <d v="2018-11-30T00:00:00"/>
    <s v="Standard Class"/>
    <s v="HZ-14950"/>
    <s v="Henia Zydlo"/>
    <s v="Consumer"/>
    <s v="United States"/>
    <s v="Fort Lauderdale"/>
    <s v="Florida"/>
    <n v="33311"/>
    <x v="0"/>
    <s v="FUR-BO-10003965"/>
    <x v="0"/>
    <s v="Bookcases"/>
    <s v="O'Sullivan Manor Hill 2-Door Library in Brianna Oak"/>
    <n v="723.92"/>
    <n v="1"/>
    <n v="0.1"/>
    <n v="180.98"/>
    <n v="1"/>
    <x v="23"/>
    <n v="4"/>
    <x v="23"/>
  </r>
  <r>
    <n v="8662"/>
    <s v="CA-2016-131856"/>
    <d v="2016-05-12T00:00:00"/>
    <d v="2016-05-17T00:00:00"/>
    <s v="Standard Class"/>
    <s v="JG-15160"/>
    <s v="James Galang"/>
    <s v="Consumer"/>
    <s v="United States"/>
    <s v="Houston"/>
    <s v="Texas"/>
    <n v="77041"/>
    <x v="2"/>
    <s v="FUR-FU-10000175"/>
    <x v="0"/>
    <s v="Furnishings"/>
    <s v="DAX Wood Document Frame."/>
    <n v="21.968"/>
    <n v="1"/>
    <n v="0"/>
    <n v="1.54"/>
    <n v="3"/>
    <x v="33"/>
    <n v="2"/>
    <x v="33"/>
  </r>
  <r>
    <n v="8663"/>
    <s v="CA-2016-131856"/>
    <d v="2016-05-12T00:00:00"/>
    <d v="2016-05-17T00:00:00"/>
    <s v="Standard Class"/>
    <s v="JG-15160"/>
    <s v="James Galang"/>
    <s v="Consumer"/>
    <s v="United States"/>
    <s v="Houston"/>
    <s v="Texas"/>
    <n v="77041"/>
    <x v="2"/>
    <s v="TEC-PH-10001336"/>
    <x v="2"/>
    <s v="Phones"/>
    <s v="Digium D40 VoIP phone"/>
    <n v="619.15200000000004"/>
    <n v="5"/>
    <n v="0"/>
    <n v="105.26"/>
    <n v="3"/>
    <x v="33"/>
    <n v="2"/>
    <x v="33"/>
  </r>
  <r>
    <n v="8664"/>
    <s v="CA-2016-131856"/>
    <d v="2016-05-12T00:00:00"/>
    <d v="2016-05-17T00:00:00"/>
    <s v="Standard Class"/>
    <s v="JG-15160"/>
    <s v="James Galang"/>
    <s v="Consumer"/>
    <s v="United States"/>
    <s v="Houston"/>
    <s v="Texas"/>
    <n v="77041"/>
    <x v="2"/>
    <s v="OFF-PA-10001954"/>
    <x v="1"/>
    <s v="Paper"/>
    <s v="Xerox 1964"/>
    <n v="127.904"/>
    <n v="5"/>
    <n v="0.2"/>
    <n v="37.090000000000003"/>
    <n v="3"/>
    <x v="33"/>
    <n v="2"/>
    <x v="33"/>
  </r>
  <r>
    <n v="8665"/>
    <s v="CA-2018-126634"/>
    <d v="2018-03-30T00:00:00"/>
    <d v="2018-04-01T00:00:00"/>
    <s v="Second Class"/>
    <s v="AB-10165"/>
    <s v="Alan Barnes"/>
    <s v="Consumer"/>
    <s v="United States"/>
    <s v="Lakewood"/>
    <s v="California"/>
    <n v="90712"/>
    <x v="1"/>
    <s v="FUR-FU-10004973"/>
    <x v="0"/>
    <s v="Furnishings"/>
    <s v="Flat Face Poster Frame"/>
    <n v="94.2"/>
    <n v="5"/>
    <n v="0"/>
    <n v="5.65"/>
    <n v="1"/>
    <x v="42"/>
    <n v="1"/>
    <x v="42"/>
  </r>
  <r>
    <n v="8666"/>
    <s v="CA-2017-118500"/>
    <d v="2017-11-17T00:00:00"/>
    <d v="2017-11-18T00:00:00"/>
    <s v="First Class"/>
    <s v="HJ-14875"/>
    <s v="Heather Jas"/>
    <s v="Home Office"/>
    <s v="United States"/>
    <s v="San Francisco"/>
    <s v="California"/>
    <n v="94122"/>
    <x v="1"/>
    <s v="OFF-SU-10004231"/>
    <x v="1"/>
    <s v="Supplies"/>
    <s v="Acme Tagit Stainless Steel Antibacterial Scissors"/>
    <n v="49.5"/>
    <n v="7"/>
    <n v="0"/>
    <n v="13.86"/>
    <n v="1"/>
    <x v="0"/>
    <n v="4"/>
    <x v="0"/>
  </r>
  <r>
    <n v="8667"/>
    <s v="CA-2017-163951"/>
    <d v="2017-12-30T00:00:00"/>
    <d v="2018-01-02T00:00:00"/>
    <s v="First Class"/>
    <s v="CJ-11875"/>
    <s v="Carl Jackson"/>
    <s v="Corporate"/>
    <s v="United States"/>
    <s v="Philadelphia"/>
    <s v="Pennsylvania"/>
    <n v="19140"/>
    <x v="3"/>
    <s v="OFF-AR-10004269"/>
    <x v="1"/>
    <s v="Art"/>
    <s v="Newell 31"/>
    <n v="16.52"/>
    <n v="2"/>
    <n v="0"/>
    <n v="1.98"/>
    <n v="1"/>
    <x v="5"/>
    <n v="4"/>
    <x v="5"/>
  </r>
  <r>
    <n v="8668"/>
    <s v="CA-2017-149916"/>
    <d v="2017-12-22T00:00:00"/>
    <d v="2017-12-24T00:00:00"/>
    <s v="Second Class"/>
    <s v="ED-13885"/>
    <s v="Emily Ducich"/>
    <s v="Home Office"/>
    <s v="United States"/>
    <s v="Seattle"/>
    <s v="Washington"/>
    <n v="98115"/>
    <x v="1"/>
    <s v="OFF-BI-10004002"/>
    <x v="1"/>
    <s v="Binders"/>
    <s v="Wilson Jones International Size A4 Ring Binders"/>
    <n v="55.36"/>
    <n v="10"/>
    <n v="0.3"/>
    <n v="-2.77"/>
    <n v="2"/>
    <x v="5"/>
    <n v="4"/>
    <x v="5"/>
  </r>
  <r>
    <n v="8669"/>
    <s v="CA-2017-149916"/>
    <d v="2017-12-22T00:00:00"/>
    <d v="2017-12-24T00:00:00"/>
    <s v="Second Class"/>
    <s v="ED-13885"/>
    <s v="Emily Ducich"/>
    <s v="Home Office"/>
    <s v="United States"/>
    <s v="Seattle"/>
    <s v="Washington"/>
    <n v="98115"/>
    <x v="1"/>
    <s v="TEC-MA-10000752"/>
    <x v="2"/>
    <s v="Machines"/>
    <s v="Texas Instrument TI-15 Fraction Calculator"/>
    <n v="11.56"/>
    <n v="1"/>
    <n v="0"/>
    <n v="3.01"/>
    <n v="2"/>
    <x v="5"/>
    <n v="4"/>
    <x v="5"/>
  </r>
  <r>
    <n v="8670"/>
    <s v="CA-2016-158918"/>
    <d v="2016-12-20T00:00:00"/>
    <d v="2016-12-25T00:00:00"/>
    <s v="Second Class"/>
    <s v="AI-10855"/>
    <s v="Arianne Irving"/>
    <s v="Consumer"/>
    <s v="United States"/>
    <s v="Los Angeles"/>
    <s v="California"/>
    <n v="90036"/>
    <x v="1"/>
    <s v="OFF-PA-10004947"/>
    <x v="1"/>
    <s v="Paper"/>
    <s v="Easy-staple paper"/>
    <n v="17.12"/>
    <n v="9"/>
    <n v="0"/>
    <n v="5.14"/>
    <n v="1"/>
    <x v="14"/>
    <n v="4"/>
    <x v="14"/>
  </r>
  <r>
    <n v="8671"/>
    <s v="US-2015-159611"/>
    <d v="2015-12-27T00:00:00"/>
    <d v="2016-01-01T00:00:00"/>
    <s v="Second Class"/>
    <s v="KB-16315"/>
    <s v="Karl Braun"/>
    <s v="Consumer"/>
    <s v="United States"/>
    <s v="Cleveland"/>
    <s v="Ohio"/>
    <n v="44105"/>
    <x v="3"/>
    <s v="FUR-FU-10004904"/>
    <x v="0"/>
    <s v="Furnishings"/>
    <s v="Eldon &quot;L&quot; Workstation Diamond Chairmat"/>
    <n v="182.352"/>
    <n v="4"/>
    <n v="0.2"/>
    <n v="20.059999999999999"/>
    <n v="2"/>
    <x v="20"/>
    <n v="4"/>
    <x v="20"/>
  </r>
  <r>
    <n v="8672"/>
    <s v="US-2015-159611"/>
    <d v="2015-12-27T00:00:00"/>
    <d v="2016-01-01T00:00:00"/>
    <s v="Second Class"/>
    <s v="KB-16315"/>
    <s v="Karl Braun"/>
    <s v="Consumer"/>
    <s v="United States"/>
    <s v="Cleveland"/>
    <s v="Ohio"/>
    <n v="44105"/>
    <x v="3"/>
    <s v="OFF-ST-10002790"/>
    <x v="1"/>
    <s v="Storage"/>
    <s v="Safco Industrial Shelving"/>
    <n v="118.16"/>
    <n v="4"/>
    <n v="0.2"/>
    <n v="35.450000000000003"/>
    <n v="2"/>
    <x v="20"/>
    <n v="4"/>
    <x v="20"/>
  </r>
  <r>
    <n v="8673"/>
    <s v="CA-2018-163265"/>
    <d v="2018-02-16T00:00:00"/>
    <d v="2018-02-21T00:00:00"/>
    <s v="Standard Class"/>
    <s v="JS-16030"/>
    <s v="Joy Smith"/>
    <s v="Consumer"/>
    <s v="United States"/>
    <s v="Decatur"/>
    <s v="Illinois"/>
    <n v="62521"/>
    <x v="2"/>
    <s v="OFF-FA-10004854"/>
    <x v="1"/>
    <s v="Fasteners"/>
    <s v="Vinyl Coated Wire Paper Clips in Organizer Box, 800/Box"/>
    <n v="18.367999999999999"/>
    <n v="2"/>
    <n v="0"/>
    <n v="3.67"/>
    <n v="5"/>
    <x v="31"/>
    <n v="1"/>
    <x v="31"/>
  </r>
  <r>
    <n v="8674"/>
    <s v="CA-2018-163265"/>
    <d v="2018-02-16T00:00:00"/>
    <d v="2018-02-21T00:00:00"/>
    <s v="Standard Class"/>
    <s v="JS-16030"/>
    <s v="Joy Smith"/>
    <s v="Consumer"/>
    <s v="United States"/>
    <s v="Decatur"/>
    <s v="Illinois"/>
    <n v="62521"/>
    <x v="2"/>
    <s v="FUR-CH-10004063"/>
    <x v="0"/>
    <s v="Chairs"/>
    <s v="Global Deluxe High-Back Manager's Chair"/>
    <n v="600.55799999999999"/>
    <n v="1"/>
    <n v="0"/>
    <n v="144.13"/>
    <n v="5"/>
    <x v="31"/>
    <n v="1"/>
    <x v="31"/>
  </r>
  <r>
    <n v="8675"/>
    <s v="CA-2018-163265"/>
    <d v="2018-02-16T00:00:00"/>
    <d v="2018-02-21T00:00:00"/>
    <s v="Standard Class"/>
    <s v="JS-16030"/>
    <s v="Joy Smith"/>
    <s v="Consumer"/>
    <s v="United States"/>
    <s v="Decatur"/>
    <s v="Illinois"/>
    <n v="62521"/>
    <x v="2"/>
    <s v="OFF-ST-10000642"/>
    <x v="1"/>
    <s v="Storage"/>
    <s v="Tennsco Lockers, Gray"/>
    <n v="50.351999999999997"/>
    <n v="9"/>
    <n v="0.3"/>
    <n v="-9.06"/>
    <n v="5"/>
    <x v="31"/>
    <n v="1"/>
    <x v="31"/>
  </r>
  <r>
    <n v="8676"/>
    <s v="CA-2018-163265"/>
    <d v="2018-02-16T00:00:00"/>
    <d v="2018-02-21T00:00:00"/>
    <s v="Standard Class"/>
    <s v="JS-16030"/>
    <s v="Joy Smith"/>
    <s v="Consumer"/>
    <s v="United States"/>
    <s v="Decatur"/>
    <s v="Illinois"/>
    <n v="62521"/>
    <x v="2"/>
    <s v="OFF-AR-10004078"/>
    <x v="1"/>
    <s v="Art"/>
    <s v="Newell 312"/>
    <n v="28.032"/>
    <n v="1"/>
    <n v="0"/>
    <n v="1.4"/>
    <n v="5"/>
    <x v="31"/>
    <n v="1"/>
    <x v="31"/>
  </r>
  <r>
    <n v="8677"/>
    <s v="CA-2018-163265"/>
    <d v="2018-02-16T00:00:00"/>
    <d v="2018-02-21T00:00:00"/>
    <s v="Standard Class"/>
    <s v="JS-16030"/>
    <s v="Joy Smith"/>
    <s v="Consumer"/>
    <s v="United States"/>
    <s v="Decatur"/>
    <s v="Illinois"/>
    <n v="62521"/>
    <x v="2"/>
    <s v="FUR-FU-10004270"/>
    <x v="0"/>
    <s v="Furnishings"/>
    <s v="Executive Impressions 13&quot; Clairmont Wall Clock"/>
    <n v="7.6920000000000002"/>
    <n v="6"/>
    <n v="0.3"/>
    <n v="-0.46"/>
    <n v="5"/>
    <x v="31"/>
    <n v="1"/>
    <x v="31"/>
  </r>
  <r>
    <n v="8678"/>
    <s v="CA-2018-141705"/>
    <d v="2018-10-24T00:00:00"/>
    <d v="2018-10-26T00:00:00"/>
    <s v="First Class"/>
    <s v="PO-18850"/>
    <s v="Patrick O'Brill"/>
    <s v="Consumer"/>
    <s v="United States"/>
    <s v="Mansfield"/>
    <s v="Texas"/>
    <n v="76063"/>
    <x v="2"/>
    <s v="FUR-TA-10004607"/>
    <x v="0"/>
    <s v="Tables"/>
    <s v="Hon 2111 Invitation Series Straight Table"/>
    <n v="517.40499999999997"/>
    <n v="4"/>
    <n v="0.1"/>
    <n v="139.69999999999999"/>
    <n v="1"/>
    <x v="13"/>
    <n v="4"/>
    <x v="13"/>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n v="8.6080000000000005"/>
    <n v="4"/>
    <n v="0"/>
    <n v="0.77"/>
    <n v="2"/>
    <x v="21"/>
    <n v="3"/>
    <x v="21"/>
  </r>
  <r>
    <n v="8680"/>
    <s v="CA-2017-112739"/>
    <d v="2017-09-02T00:00:00"/>
    <d v="2017-09-07T00:00:00"/>
    <s v="Second Class"/>
    <s v="RD-19810"/>
    <s v="Ross DeVincentis"/>
    <s v="Home Office"/>
    <s v="United States"/>
    <s v="Houston"/>
    <s v="Texas"/>
    <n v="77070"/>
    <x v="2"/>
    <s v="TEC-AC-10001714"/>
    <x v="2"/>
    <s v="Accessories"/>
    <s v="LogitechÂ MX Performance Wireless Mouse"/>
    <n v="159.56"/>
    <n v="3"/>
    <n v="0"/>
    <n v="44.68"/>
    <n v="2"/>
    <x v="21"/>
    <n v="3"/>
    <x v="21"/>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n v="2104.5500000000002"/>
    <n v="8"/>
    <n v="0"/>
    <n v="568.23"/>
    <n v="2"/>
    <x v="5"/>
    <n v="4"/>
    <x v="5"/>
  </r>
  <r>
    <n v="8682"/>
    <s v="CA-2017-143805"/>
    <d v="2017-12-01T00:00:00"/>
    <d v="2017-12-03T00:00:00"/>
    <s v="Second Class"/>
    <s v="JD-15895"/>
    <s v="Jonathan Doherty"/>
    <s v="Corporate"/>
    <s v="United States"/>
    <s v="Richmond"/>
    <s v="Virginia"/>
    <n v="23223"/>
    <x v="0"/>
    <s v="OFF-SU-10004664"/>
    <x v="1"/>
    <s v="Supplies"/>
    <s v="Acme Softgrip Scissors"/>
    <n v="40.700000000000003"/>
    <n v="9"/>
    <n v="0.2"/>
    <n v="9.77"/>
    <n v="2"/>
    <x v="5"/>
    <n v="4"/>
    <x v="5"/>
  </r>
  <r>
    <n v="8683"/>
    <s v="CA-2015-133634"/>
    <d v="2015-11-05T00:00:00"/>
    <d v="2015-11-10T00:00:00"/>
    <s v="Standard Class"/>
    <s v="SR-20740"/>
    <s v="Steven Roelle"/>
    <s v="Home Office"/>
    <s v="United States"/>
    <s v="Arlington"/>
    <s v="Virginia"/>
    <n v="22204"/>
    <x v="0"/>
    <s v="TEC-AC-10002550"/>
    <x v="2"/>
    <s v="Accessories"/>
    <s v="Maxell 4.7GB DVD-RW 3/Pack"/>
    <n v="47.79"/>
    <n v="2"/>
    <n v="0"/>
    <n v="11.95"/>
    <n v="1"/>
    <x v="7"/>
    <n v="4"/>
    <x v="7"/>
  </r>
  <r>
    <n v="8684"/>
    <s v="CA-2018-101665"/>
    <d v="2018-11-25T00:00:00"/>
    <d v="2018-12-01T00:00:00"/>
    <s v="Standard Class"/>
    <s v="TZ-21580"/>
    <s v="Tracy Zic"/>
    <s v="Consumer"/>
    <s v="United States"/>
    <s v="San Francisco"/>
    <s v="California"/>
    <n v="94122"/>
    <x v="1"/>
    <s v="OFF-AR-10002335"/>
    <x v="1"/>
    <s v="Art"/>
    <s v="DIXON Oriole Pencils"/>
    <n v="5.16"/>
    <n v="1"/>
    <n v="0"/>
    <n v="1.1399999999999999"/>
    <n v="1"/>
    <x v="23"/>
    <n v="4"/>
    <x v="23"/>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n v="21.21"/>
    <n v="1"/>
    <n v="0"/>
    <n v="3.39"/>
    <n v="1"/>
    <x v="5"/>
    <n v="4"/>
    <x v="5"/>
  </r>
  <r>
    <n v="8686"/>
    <s v="CA-2018-137323"/>
    <d v="2018-11-14T00:00:00"/>
    <d v="2018-11-18T00:00:00"/>
    <s v="Second Class"/>
    <s v="PW-19030"/>
    <s v="Pauline Webber"/>
    <s v="Corporate"/>
    <s v="United States"/>
    <s v="Watertown"/>
    <s v="New York"/>
    <n v="13601"/>
    <x v="3"/>
    <s v="OFF-ST-10003996"/>
    <x v="1"/>
    <s v="Storage"/>
    <s v="Letter/Legal File Tote with Clear Snap-On Lid, Black Granite"/>
    <n v="96.36"/>
    <n v="8"/>
    <n v="0"/>
    <n v="20.239999999999998"/>
    <n v="1"/>
    <x v="23"/>
    <n v="4"/>
    <x v="23"/>
  </r>
  <r>
    <n v="8687"/>
    <s v="CA-2017-144015"/>
    <d v="2017-06-26T00:00:00"/>
    <d v="2017-06-26T00:00:00"/>
    <s v="Same Day"/>
    <s v="AH-10075"/>
    <s v="Adam Hart"/>
    <s v="Corporate"/>
    <s v="United States"/>
    <s v="Los Angeles"/>
    <s v="California"/>
    <n v="90036"/>
    <x v="1"/>
    <s v="OFF-SU-10003505"/>
    <x v="1"/>
    <s v="Supplies"/>
    <s v="Premier Electric Letter Opener"/>
    <n v="231.72"/>
    <n v="10"/>
    <n v="0"/>
    <n v="57.93"/>
    <n v="3"/>
    <x v="1"/>
    <n v="2"/>
    <x v="1"/>
  </r>
  <r>
    <n v="8688"/>
    <s v="CA-2017-144015"/>
    <d v="2017-06-26T00:00:00"/>
    <d v="2017-06-26T00:00:00"/>
    <s v="Same Day"/>
    <s v="AH-10075"/>
    <s v="Adam Hart"/>
    <s v="Corporate"/>
    <s v="United States"/>
    <s v="Los Angeles"/>
    <s v="California"/>
    <n v="90036"/>
    <x v="1"/>
    <s v="OFF-FA-10000624"/>
    <x v="1"/>
    <s v="Fasteners"/>
    <s v="OIC Binder Clips"/>
    <n v="17.899999999999999"/>
    <n v="4"/>
    <n v="0"/>
    <n v="5.01"/>
    <n v="3"/>
    <x v="1"/>
    <n v="2"/>
    <x v="1"/>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n v="12.48"/>
    <n v="3"/>
    <n v="0.1"/>
    <n v="3"/>
    <n v="3"/>
    <x v="1"/>
    <n v="2"/>
    <x v="1"/>
  </r>
  <r>
    <n v="8690"/>
    <s v="CA-2015-101427"/>
    <d v="2015-12-26T00:00:00"/>
    <d v="2015-12-30T00:00:00"/>
    <s v="Standard Class"/>
    <s v="AY-10555"/>
    <s v="Andy Yotov"/>
    <s v="Corporate"/>
    <s v="United States"/>
    <s v="Philadelphia"/>
    <s v="Pennsylvania"/>
    <n v="19140"/>
    <x v="3"/>
    <s v="OFF-AR-10002257"/>
    <x v="1"/>
    <s v="Art"/>
    <s v="Eldon Spacemaker Box, Quick-Snap Lid, Clear"/>
    <n v="8.016"/>
    <n v="7"/>
    <n v="0.1"/>
    <n v="1.68"/>
    <n v="1"/>
    <x v="20"/>
    <n v="4"/>
    <x v="20"/>
  </r>
  <r>
    <n v="8691"/>
    <s v="CA-2017-136770"/>
    <d v="2017-08-14T00:00:00"/>
    <d v="2017-08-18T00:00:00"/>
    <s v="Standard Class"/>
    <s v="SP-20650"/>
    <s v="Stephanie Phelps"/>
    <s v="Corporate"/>
    <s v="United States"/>
    <s v="Akron"/>
    <s v="Ohio"/>
    <n v="44312"/>
    <x v="3"/>
    <s v="TEC-PH-10003580"/>
    <x v="2"/>
    <s v="Phones"/>
    <s v="Cisco IP Phone 7961G-GE VoIP phone"/>
    <n v="259.89600000000002"/>
    <n v="4"/>
    <n v="0.2"/>
    <n v="51.98"/>
    <n v="3"/>
    <x v="28"/>
    <n v="3"/>
    <x v="28"/>
  </r>
  <r>
    <n v="8692"/>
    <s v="CA-2017-136770"/>
    <d v="2017-08-14T00:00:00"/>
    <d v="2017-08-18T00:00:00"/>
    <s v="Standard Class"/>
    <s v="SP-20650"/>
    <s v="Stephanie Phelps"/>
    <s v="Corporate"/>
    <s v="United States"/>
    <s v="Akron"/>
    <s v="Ohio"/>
    <n v="44312"/>
    <x v="3"/>
    <s v="TEC-PH-10001530"/>
    <x v="2"/>
    <s v="Phones"/>
    <s v="Plantronics Voyager Pro Legend"/>
    <n v="247.18799999999999"/>
    <n v="5"/>
    <n v="0.2"/>
    <n v="37.08"/>
    <n v="3"/>
    <x v="28"/>
    <n v="3"/>
    <x v="28"/>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n v="279.95999999999998"/>
    <n v="5"/>
    <n v="0"/>
    <n v="53.19"/>
    <n v="3"/>
    <x v="28"/>
    <n v="3"/>
    <x v="28"/>
  </r>
  <r>
    <n v="8694"/>
    <s v="CA-2017-118311"/>
    <d v="2017-10-24T00:00:00"/>
    <d v="2017-10-28T00:00:00"/>
    <s v="Standard Class"/>
    <s v="ED-13885"/>
    <s v="Emily Ducich"/>
    <s v="Home Office"/>
    <s v="United States"/>
    <s v="San Francisco"/>
    <s v="California"/>
    <n v="94110"/>
    <x v="1"/>
    <s v="TEC-AC-10000892"/>
    <x v="2"/>
    <s v="Accessories"/>
    <s v="NETGEAR N750 Dual Band Wi-Fi Gigabit Router"/>
    <n v="450"/>
    <n v="4"/>
    <n v="0"/>
    <n v="135"/>
    <n v="1"/>
    <x v="32"/>
    <n v="4"/>
    <x v="32"/>
  </r>
  <r>
    <n v="8695"/>
    <s v="US-2015-112795"/>
    <d v="2015-08-23T00:00:00"/>
    <d v="2015-08-28T00:00:00"/>
    <s v="Second Class"/>
    <s v="CR-12625"/>
    <s v="Corey Roper"/>
    <s v="Home Office"/>
    <s v="United States"/>
    <s v="Grand Rapids"/>
    <s v="Michigan"/>
    <n v="49505"/>
    <x v="2"/>
    <s v="OFF-PA-10001934"/>
    <x v="1"/>
    <s v="Paper"/>
    <s v="Xerox 1993"/>
    <n v="19.440000000000001"/>
    <n v="10"/>
    <n v="0"/>
    <n v="5.83"/>
    <n v="1"/>
    <x v="9"/>
    <n v="3"/>
    <x v="9"/>
  </r>
  <r>
    <n v="8696"/>
    <s v="CA-2018-127096"/>
    <d v="2018-09-15T00:00:00"/>
    <d v="2018-09-17T00:00:00"/>
    <s v="Second Class"/>
    <s v="CS-12400"/>
    <s v="Christopher Schild"/>
    <s v="Home Office"/>
    <s v="United States"/>
    <s v="San Francisco"/>
    <s v="California"/>
    <n v="94109"/>
    <x v="1"/>
    <s v="FUR-TA-10003473"/>
    <x v="0"/>
    <s v="Tables"/>
    <s v="Bretford Rectangular Conference Table Tops"/>
    <n v="300.904"/>
    <n v="10"/>
    <n v="0"/>
    <n v="99.3"/>
    <n v="1"/>
    <x v="15"/>
    <n v="3"/>
    <x v="15"/>
  </r>
  <r>
    <n v="8697"/>
    <s v="CA-2018-119284"/>
    <d v="2018-06-15T00:00:00"/>
    <d v="2018-06-20T00:00:00"/>
    <s v="Standard Class"/>
    <s v="TS-21205"/>
    <s v="Thomas Seio"/>
    <s v="Corporate"/>
    <s v="United States"/>
    <s v="Nashville"/>
    <s v="Tennessee"/>
    <n v="37211"/>
    <x v="0"/>
    <s v="TEC-PH-10001051"/>
    <x v="2"/>
    <s v="Phones"/>
    <s v="HTC One"/>
    <n v="239.976"/>
    <n v="5"/>
    <n v="0"/>
    <n v="24"/>
    <n v="7"/>
    <x v="27"/>
    <n v="2"/>
    <x v="27"/>
  </r>
  <r>
    <n v="8698"/>
    <s v="CA-2018-119284"/>
    <d v="2018-06-15T00:00:00"/>
    <d v="2018-06-20T00:00:00"/>
    <s v="Standard Class"/>
    <s v="TS-21205"/>
    <s v="Thomas Seio"/>
    <s v="Corporate"/>
    <s v="United States"/>
    <s v="Nashville"/>
    <s v="Tennessee"/>
    <n v="37211"/>
    <x v="0"/>
    <s v="FUR-FU-10004351"/>
    <x v="0"/>
    <s v="Furnishings"/>
    <s v="Staple-based wall hangings"/>
    <n v="31.167999999999999"/>
    <n v="9"/>
    <n v="0.3"/>
    <n v="-2.4900000000000002"/>
    <n v="7"/>
    <x v="27"/>
    <n v="2"/>
    <x v="27"/>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n v="120.96"/>
    <n v="4"/>
    <n v="0"/>
    <n v="25.4"/>
    <n v="7"/>
    <x v="27"/>
    <n v="2"/>
    <x v="27"/>
  </r>
  <r>
    <n v="8700"/>
    <s v="CA-2018-119284"/>
    <d v="2018-06-15T00:00:00"/>
    <d v="2018-06-20T00:00:00"/>
    <s v="Standard Class"/>
    <s v="TS-21205"/>
    <s v="Thomas Seio"/>
    <s v="Corporate"/>
    <s v="United States"/>
    <s v="Nashville"/>
    <s v="Tennessee"/>
    <n v="37211"/>
    <x v="0"/>
    <s v="TEC-PH-10000560"/>
    <x v="2"/>
    <s v="Phones"/>
    <s v="Samsung Galaxy S III - 16GB - pebble blue (T-Mobile)"/>
    <n v="2239.9360000000001"/>
    <n v="1"/>
    <n v="0.1"/>
    <n v="582.38"/>
    <n v="7"/>
    <x v="27"/>
    <n v="2"/>
    <x v="27"/>
  </r>
  <r>
    <n v="8701"/>
    <s v="CA-2018-119284"/>
    <d v="2018-06-15T00:00:00"/>
    <d v="2018-06-20T00:00:00"/>
    <s v="Standard Class"/>
    <s v="TS-21205"/>
    <s v="Thomas Seio"/>
    <s v="Corporate"/>
    <s v="United States"/>
    <s v="Nashville"/>
    <s v="Tennessee"/>
    <n v="37211"/>
    <x v="0"/>
    <s v="OFF-AP-10004249"/>
    <x v="1"/>
    <s v="Appliances"/>
    <s v="Staple holder"/>
    <n v="76.608000000000004"/>
    <n v="10"/>
    <n v="0"/>
    <n v="16.850000000000001"/>
    <n v="7"/>
    <x v="27"/>
    <n v="2"/>
    <x v="27"/>
  </r>
  <r>
    <n v="8702"/>
    <s v="CA-2018-119284"/>
    <d v="2018-06-15T00:00:00"/>
    <d v="2018-06-20T00:00:00"/>
    <s v="Standard Class"/>
    <s v="TS-21205"/>
    <s v="Thomas Seio"/>
    <s v="Corporate"/>
    <s v="United States"/>
    <s v="Nashville"/>
    <s v="Tennessee"/>
    <n v="37211"/>
    <x v="0"/>
    <s v="OFF-ST-10001490"/>
    <x v="1"/>
    <s v="Storage"/>
    <s v="Hot File 7-Pocket, Floor Stand"/>
    <n v="142.77600000000001"/>
    <n v="7"/>
    <n v="0.3"/>
    <n v="-38.549999999999997"/>
    <n v="7"/>
    <x v="27"/>
    <n v="2"/>
    <x v="27"/>
  </r>
  <r>
    <n v="8703"/>
    <s v="CA-2018-119284"/>
    <d v="2018-06-15T00:00:00"/>
    <d v="2018-06-20T00:00:00"/>
    <s v="Standard Class"/>
    <s v="TS-21205"/>
    <s v="Thomas Seio"/>
    <s v="Corporate"/>
    <s v="United States"/>
    <s v="Nashville"/>
    <s v="Tennessee"/>
    <n v="37211"/>
    <x v="0"/>
    <s v="OFF-PA-10000312"/>
    <x v="1"/>
    <s v="Paper"/>
    <s v="Xerox 1955"/>
    <n v="91.36"/>
    <n v="9"/>
    <n v="0"/>
    <n v="19.190000000000001"/>
    <n v="7"/>
    <x v="27"/>
    <n v="2"/>
    <x v="27"/>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n v="3.552"/>
    <n v="5"/>
    <n v="0"/>
    <n v="0.64"/>
    <n v="1"/>
    <x v="29"/>
    <n v="1"/>
    <x v="29"/>
  </r>
  <r>
    <n v="8705"/>
    <s v="CA-2017-111318"/>
    <d v="2017-07-23T00:00:00"/>
    <d v="2017-07-26T00:00:00"/>
    <s v="First Class"/>
    <s v="IL-15100"/>
    <s v="Ivan Liston"/>
    <s v="Consumer"/>
    <s v="United States"/>
    <s v="Houston"/>
    <s v="Texas"/>
    <n v="77041"/>
    <x v="2"/>
    <s v="TEC-PH-10004100"/>
    <x v="2"/>
    <s v="Phones"/>
    <s v="Griffin GC17055 Auxiliary Audio Cable"/>
    <n v="115.136"/>
    <n v="5"/>
    <n v="0"/>
    <n v="19.57"/>
    <n v="1"/>
    <x v="16"/>
    <n v="3"/>
    <x v="16"/>
  </r>
  <r>
    <n v="8706"/>
    <s v="US-2015-132745"/>
    <d v="2015-10-01T00:00:00"/>
    <d v="2015-10-05T00:00:00"/>
    <s v="Standard Class"/>
    <s v="NF-18475"/>
    <s v="Neil FranzÃ¶sisch"/>
    <s v="Home Office"/>
    <s v="United States"/>
    <s v="Reno"/>
    <s v="Nevada"/>
    <n v="89502"/>
    <x v="1"/>
    <s v="OFF-FA-10000254"/>
    <x v="1"/>
    <s v="Fasteners"/>
    <s v="Sterling Rubber Bands by Alliance"/>
    <n v="4.71"/>
    <n v="3"/>
    <n v="0.2"/>
    <n v="1.37"/>
    <n v="1"/>
    <x v="18"/>
    <n v="4"/>
    <x v="18"/>
  </r>
  <r>
    <n v="8707"/>
    <s v="CA-2015-146815"/>
    <d v="2015-09-08T00:00:00"/>
    <d v="2015-09-13T00:00:00"/>
    <s v="Standard Class"/>
    <s v="PP-18955"/>
    <s v="Paul Prost"/>
    <s v="Home Office"/>
    <s v="United States"/>
    <s v="New York City"/>
    <s v="New York"/>
    <n v="10009"/>
    <x v="3"/>
    <s v="FUR-CH-10004289"/>
    <x v="0"/>
    <s v="Chairs"/>
    <s v="Global Super Steno Chair"/>
    <n v="172.76400000000001"/>
    <n v="2"/>
    <n v="0.2"/>
    <n v="38.01"/>
    <n v="2"/>
    <x v="30"/>
    <n v="3"/>
    <x v="30"/>
  </r>
  <r>
    <n v="8708"/>
    <s v="CA-2015-146815"/>
    <d v="2015-09-08T00:00:00"/>
    <d v="2015-09-13T00:00:00"/>
    <s v="Standard Class"/>
    <s v="PP-18955"/>
    <s v="Paul Prost"/>
    <s v="Home Office"/>
    <s v="United States"/>
    <s v="New York City"/>
    <s v="New York"/>
    <n v="10009"/>
    <x v="3"/>
    <s v="OFF-AR-10003469"/>
    <x v="1"/>
    <s v="Art"/>
    <s v="Nontoxic Chalk"/>
    <n v="3.52"/>
    <n v="1"/>
    <n v="0.3"/>
    <n v="-0.63"/>
    <n v="2"/>
    <x v="30"/>
    <n v="3"/>
    <x v="30"/>
  </r>
  <r>
    <n v="8709"/>
    <s v="CA-2015-119144"/>
    <d v="2015-11-16T00:00:00"/>
    <d v="2015-11-18T00:00:00"/>
    <s v="First Class"/>
    <s v="JD-16150"/>
    <s v="Justin Deggeller"/>
    <s v="Corporate"/>
    <s v="United States"/>
    <s v="Los Angeles"/>
    <s v="California"/>
    <n v="90008"/>
    <x v="1"/>
    <s v="TEC-PH-10004188"/>
    <x v="2"/>
    <s v="Phones"/>
    <s v="OtterBox Commuter Series Case - Samsung Galaxy S4"/>
    <n v="79.968000000000004"/>
    <n v="8"/>
    <n v="0"/>
    <n v="15.99"/>
    <n v="3"/>
    <x v="7"/>
    <n v="4"/>
    <x v="7"/>
  </r>
  <r>
    <n v="8710"/>
    <s v="CA-2015-119144"/>
    <d v="2015-11-16T00:00:00"/>
    <d v="2015-11-18T00:00:00"/>
    <s v="First Class"/>
    <s v="JD-16150"/>
    <s v="Justin Deggeller"/>
    <s v="Corporate"/>
    <s v="United States"/>
    <s v="Los Angeles"/>
    <s v="California"/>
    <n v="90008"/>
    <x v="1"/>
    <s v="FUR-BO-10004015"/>
    <x v="0"/>
    <s v="Bookcases"/>
    <s v="Bush Andora Bookcase, Maple/Graphite Gray Finish"/>
    <n v="305.97449999999998"/>
    <n v="4"/>
    <n v="0.1"/>
    <n v="64.25"/>
    <n v="3"/>
    <x v="7"/>
    <n v="4"/>
    <x v="7"/>
  </r>
  <r>
    <n v="8711"/>
    <s v="CA-2015-119144"/>
    <d v="2015-11-16T00:00:00"/>
    <d v="2015-11-18T00:00:00"/>
    <s v="First Class"/>
    <s v="JD-16150"/>
    <s v="Justin Deggeller"/>
    <s v="Corporate"/>
    <s v="United States"/>
    <s v="Los Angeles"/>
    <s v="California"/>
    <n v="90008"/>
    <x v="1"/>
    <s v="OFF-ST-10000991"/>
    <x v="1"/>
    <s v="Storage"/>
    <s v="Space Solutions HD Industrial Steel Shelving."/>
    <n v="344.91"/>
    <n v="10"/>
    <n v="0"/>
    <n v="117.27"/>
    <n v="3"/>
    <x v="7"/>
    <n v="4"/>
    <x v="7"/>
  </r>
  <r>
    <n v="8712"/>
    <s v="CA-2015-105648"/>
    <d v="2015-03-03T00:00:00"/>
    <d v="2015-03-07T00:00:00"/>
    <s v="Standard Class"/>
    <s v="EJ-14155"/>
    <s v="Eva Jacobs"/>
    <s v="Consumer"/>
    <s v="United States"/>
    <s v="San Diego"/>
    <s v="California"/>
    <n v="92037"/>
    <x v="1"/>
    <s v="FUR-TA-10002958"/>
    <x v="0"/>
    <s v="Tables"/>
    <s v="Bevis Oval Conference Table, Walnut"/>
    <n v="626.35199999999998"/>
    <n v="5"/>
    <n v="0.1"/>
    <n v="43.84"/>
    <n v="1"/>
    <x v="34"/>
    <n v="1"/>
    <x v="34"/>
  </r>
  <r>
    <n v="8713"/>
    <s v="US-2016-145422"/>
    <d v="2016-12-03T00:00:00"/>
    <d v="2016-12-07T00:00:00"/>
    <s v="Standard Class"/>
    <s v="PW-19240"/>
    <s v="Pierre Wener"/>
    <s v="Consumer"/>
    <s v="United States"/>
    <s v="San Francisco"/>
    <s v="California"/>
    <n v="94110"/>
    <x v="1"/>
    <s v="FUR-BO-10002213"/>
    <x v="0"/>
    <s v="Bookcases"/>
    <s v="Sauder Forest Hills Library, Woodland Oak Finish"/>
    <n v="359.49900000000002"/>
    <n v="3"/>
    <n v="0"/>
    <n v="35.950000000000003"/>
    <n v="1"/>
    <x v="14"/>
    <n v="4"/>
    <x v="14"/>
  </r>
  <r>
    <n v="8714"/>
    <s v="CA-2018-136623"/>
    <d v="2018-07-11T00:00:00"/>
    <d v="2018-07-16T00:00:00"/>
    <s v="Standard Class"/>
    <s v="TS-21430"/>
    <s v="Tom Stivers"/>
    <s v="Corporate"/>
    <s v="United States"/>
    <s v="San Diego"/>
    <s v="California"/>
    <n v="92105"/>
    <x v="1"/>
    <s v="TEC-PH-10000004"/>
    <x v="2"/>
    <s v="Phones"/>
    <s v="Belkin iPhone and iPad Lightning Cable"/>
    <n v="71.951999999999998"/>
    <n v="10"/>
    <n v="0.1"/>
    <n v="7.91"/>
    <n v="2"/>
    <x v="10"/>
    <n v="3"/>
    <x v="10"/>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n v="29.8"/>
    <n v="4"/>
    <n v="0"/>
    <n v="6.85"/>
    <n v="2"/>
    <x v="10"/>
    <n v="3"/>
    <x v="10"/>
  </r>
  <r>
    <n v="8716"/>
    <s v="CA-2018-121678"/>
    <d v="2018-11-16T00:00:00"/>
    <d v="2018-11-20T00:00:00"/>
    <s v="Second Class"/>
    <s v="BM-11650"/>
    <s v="Brian Moss"/>
    <s v="Corporate"/>
    <s v="United States"/>
    <s v="Elyria"/>
    <s v="Ohio"/>
    <n v="44035"/>
    <x v="3"/>
    <s v="OFF-BI-10002949"/>
    <x v="1"/>
    <s v="Binders"/>
    <s v="Prestige Round Ring Binders"/>
    <n v="1.8240000000000001"/>
    <n v="2"/>
    <n v="0.2"/>
    <n v="0.55000000000000004"/>
    <n v="1"/>
    <x v="23"/>
    <n v="4"/>
    <x v="23"/>
  </r>
  <r>
    <n v="8717"/>
    <s v="CA-2017-120824"/>
    <d v="2017-06-12T00:00:00"/>
    <d v="2017-06-16T00:00:00"/>
    <s v="Second Class"/>
    <s v="AW-10930"/>
    <s v="Arthur Wiediger"/>
    <s v="Home Office"/>
    <s v="United States"/>
    <s v="Houston"/>
    <s v="Texas"/>
    <n v="77070"/>
    <x v="2"/>
    <s v="OFF-AP-10001242"/>
    <x v="1"/>
    <s v="Appliances"/>
    <s v="APC 7 Outlet Network SurgeArrest Surge Protector"/>
    <n v="64.384"/>
    <n v="2"/>
    <n v="0"/>
    <n v="19.96"/>
    <n v="7"/>
    <x v="1"/>
    <n v="2"/>
    <x v="1"/>
  </r>
  <r>
    <n v="8718"/>
    <s v="CA-2017-120824"/>
    <d v="2017-06-12T00:00:00"/>
    <d v="2017-06-16T00:00:00"/>
    <s v="Second Class"/>
    <s v="AW-10930"/>
    <s v="Arthur Wiediger"/>
    <s v="Home Office"/>
    <s v="United States"/>
    <s v="Houston"/>
    <s v="Texas"/>
    <n v="77070"/>
    <x v="2"/>
    <s v="FUR-FU-10001424"/>
    <x v="0"/>
    <s v="Furnishings"/>
    <s v="Dax Clear Box Frame"/>
    <n v="6.984"/>
    <n v="9"/>
    <n v="0.2"/>
    <n v="2.17"/>
    <n v="7"/>
    <x v="1"/>
    <n v="2"/>
    <x v="1"/>
  </r>
  <r>
    <n v="8719"/>
    <s v="CA-2017-120824"/>
    <d v="2017-06-12T00:00:00"/>
    <d v="2017-06-16T00:00:00"/>
    <s v="Second Class"/>
    <s v="AW-10930"/>
    <s v="Arthur Wiediger"/>
    <s v="Home Office"/>
    <s v="United States"/>
    <s v="Houston"/>
    <s v="Texas"/>
    <n v="77070"/>
    <x v="2"/>
    <s v="OFF-AR-10003469"/>
    <x v="1"/>
    <s v="Art"/>
    <s v="Nontoxic Chalk"/>
    <n v="11.263999999999999"/>
    <n v="9"/>
    <n v="0"/>
    <n v="0.79"/>
    <n v="7"/>
    <x v="1"/>
    <n v="2"/>
    <x v="1"/>
  </r>
  <r>
    <n v="8720"/>
    <s v="CA-2017-120824"/>
    <d v="2017-06-12T00:00:00"/>
    <d v="2017-06-16T00:00:00"/>
    <s v="Second Class"/>
    <s v="AW-10930"/>
    <s v="Arthur Wiediger"/>
    <s v="Home Office"/>
    <s v="United States"/>
    <s v="Houston"/>
    <s v="Texas"/>
    <n v="77070"/>
    <x v="2"/>
    <s v="OFF-PA-10000232"/>
    <x v="1"/>
    <s v="Paper"/>
    <s v="Xerox 1975"/>
    <n v="15.552"/>
    <n v="4"/>
    <n v="0.1"/>
    <n v="4.3499999999999996"/>
    <n v="7"/>
    <x v="1"/>
    <n v="2"/>
    <x v="1"/>
  </r>
  <r>
    <n v="8721"/>
    <s v="CA-2017-120824"/>
    <d v="2017-06-12T00:00:00"/>
    <d v="2017-06-16T00:00:00"/>
    <s v="Second Class"/>
    <s v="AW-10930"/>
    <s v="Arthur Wiediger"/>
    <s v="Home Office"/>
    <s v="United States"/>
    <s v="Houston"/>
    <s v="Texas"/>
    <n v="77070"/>
    <x v="2"/>
    <s v="FUR-CH-10000229"/>
    <x v="0"/>
    <s v="Chairs"/>
    <s v="Global Enterprise Series Seating High-Back Swivel/Tilt Chairs"/>
    <n v="379.37200000000001"/>
    <n v="7"/>
    <n v="0"/>
    <n v="106.22"/>
    <n v="7"/>
    <x v="1"/>
    <n v="2"/>
    <x v="1"/>
  </r>
  <r>
    <n v="8722"/>
    <s v="CA-2017-120824"/>
    <d v="2017-06-12T00:00:00"/>
    <d v="2017-06-16T00:00:00"/>
    <s v="Second Class"/>
    <s v="AW-10930"/>
    <s v="Arthur Wiediger"/>
    <s v="Home Office"/>
    <s v="United States"/>
    <s v="Houston"/>
    <s v="Texas"/>
    <n v="77070"/>
    <x v="2"/>
    <s v="OFF-ST-10002562"/>
    <x v="1"/>
    <s v="Storage"/>
    <s v="Staple magnet"/>
    <n v="67.536000000000001"/>
    <n v="4"/>
    <n v="0.1"/>
    <n v="22.29"/>
    <n v="7"/>
    <x v="1"/>
    <n v="2"/>
    <x v="1"/>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n v="1.524"/>
    <n v="1"/>
    <n v="0"/>
    <n v="0.17"/>
    <n v="7"/>
    <x v="1"/>
    <n v="2"/>
    <x v="1"/>
  </r>
  <r>
    <n v="8724"/>
    <s v="US-2017-135209"/>
    <d v="2017-12-29T00:00:00"/>
    <d v="2017-12-31T00:00:00"/>
    <s v="Second Class"/>
    <s v="MH-17290"/>
    <s v="Marc Harrigan"/>
    <s v="Home Office"/>
    <s v="United States"/>
    <s v="Miami"/>
    <s v="Florida"/>
    <n v="33178"/>
    <x v="0"/>
    <s v="OFF-PA-10002986"/>
    <x v="1"/>
    <s v="Paper"/>
    <s v="Xerox 1898"/>
    <n v="37.408000000000001"/>
    <n v="9"/>
    <n v="0"/>
    <n v="11.97"/>
    <n v="2"/>
    <x v="5"/>
    <n v="4"/>
    <x v="5"/>
  </r>
  <r>
    <n v="8725"/>
    <s v="US-2017-135209"/>
    <d v="2017-12-29T00:00:00"/>
    <d v="2017-12-31T00:00:00"/>
    <s v="Second Class"/>
    <s v="MH-17290"/>
    <s v="Marc Harrigan"/>
    <s v="Home Office"/>
    <s v="United States"/>
    <s v="Miami"/>
    <s v="Florida"/>
    <n v="33178"/>
    <x v="0"/>
    <s v="OFF-PA-10000143"/>
    <x v="1"/>
    <s v="Paper"/>
    <s v="Astroparche Fine Business Paper"/>
    <n v="25.344000000000001"/>
    <n v="1"/>
    <n v="0"/>
    <n v="1.52"/>
    <n v="2"/>
    <x v="5"/>
    <n v="4"/>
    <x v="5"/>
  </r>
  <r>
    <n v="8726"/>
    <s v="CA-2018-148145"/>
    <d v="2018-03-18T00:00:00"/>
    <d v="2018-03-23T00:00:00"/>
    <s v="Standard Class"/>
    <s v="SW-20275"/>
    <s v="Scott Williamson"/>
    <s v="Consumer"/>
    <s v="United States"/>
    <s v="Seattle"/>
    <s v="Washington"/>
    <n v="98115"/>
    <x v="1"/>
    <s v="OFF-AR-10003752"/>
    <x v="1"/>
    <s v="Art"/>
    <s v="Deluxe Chalkboard Eraser Cleaner"/>
    <n v="46.2"/>
    <n v="4"/>
    <n v="0"/>
    <n v="14.32"/>
    <n v="1"/>
    <x v="42"/>
    <n v="1"/>
    <x v="42"/>
  </r>
  <r>
    <n v="8727"/>
    <s v="CA-2016-103870"/>
    <d v="2016-12-27T00:00:00"/>
    <d v="2016-12-31T00:00:00"/>
    <s v="Standard Class"/>
    <s v="SP-20860"/>
    <s v="Sung Pak"/>
    <s v="Corporate"/>
    <s v="United States"/>
    <s v="Murfreesboro"/>
    <s v="Tennessee"/>
    <n v="37130"/>
    <x v="0"/>
    <s v="TEC-AC-10002370"/>
    <x v="2"/>
    <s v="Accessories"/>
    <s v="Maxell CD-R Discs"/>
    <n v="4.7279999999999998"/>
    <n v="5"/>
    <n v="0.2"/>
    <n v="1.32"/>
    <n v="5"/>
    <x v="14"/>
    <n v="4"/>
    <x v="14"/>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n v="53.351999999999997"/>
    <n v="1"/>
    <n v="0.2"/>
    <n v="7.47"/>
    <n v="5"/>
    <x v="14"/>
    <n v="4"/>
    <x v="14"/>
  </r>
  <r>
    <n v="8729"/>
    <s v="CA-2016-103870"/>
    <d v="2016-12-27T00:00:00"/>
    <d v="2016-12-31T00:00:00"/>
    <s v="Standard Class"/>
    <s v="SP-20860"/>
    <s v="Sung Pak"/>
    <s v="Corporate"/>
    <s v="United States"/>
    <s v="Murfreesboro"/>
    <s v="Tennessee"/>
    <n v="37130"/>
    <x v="0"/>
    <s v="FUR-BO-10002853"/>
    <x v="0"/>
    <s v="Bookcases"/>
    <s v="O'Sullivan 5-Shelf Heavy-Duty Bookcases"/>
    <n v="131.10400000000001"/>
    <n v="5"/>
    <n v="0"/>
    <n v="19.670000000000002"/>
    <n v="5"/>
    <x v="14"/>
    <n v="4"/>
    <x v="14"/>
  </r>
  <r>
    <n v="8730"/>
    <s v="CA-2016-103870"/>
    <d v="2016-12-27T00:00:00"/>
    <d v="2016-12-31T00:00:00"/>
    <s v="Standard Class"/>
    <s v="SP-20860"/>
    <s v="Sung Pak"/>
    <s v="Corporate"/>
    <s v="United States"/>
    <s v="Murfreesboro"/>
    <s v="Tennessee"/>
    <n v="37130"/>
    <x v="0"/>
    <s v="OFF-ST-10002562"/>
    <x v="1"/>
    <s v="Storage"/>
    <s v="Staple magnet"/>
    <n v="22.512"/>
    <n v="3"/>
    <n v="0"/>
    <n v="3.83"/>
    <n v="5"/>
    <x v="14"/>
    <n v="4"/>
    <x v="14"/>
  </r>
  <r>
    <n v="8731"/>
    <s v="CA-2016-103870"/>
    <d v="2016-12-27T00:00:00"/>
    <d v="2016-12-31T00:00:00"/>
    <s v="Standard Class"/>
    <s v="SP-20860"/>
    <s v="Sung Pak"/>
    <s v="Corporate"/>
    <s v="United States"/>
    <s v="Murfreesboro"/>
    <s v="Tennessee"/>
    <n v="37130"/>
    <x v="0"/>
    <s v="TEC-AC-10004227"/>
    <x v="2"/>
    <s v="Accessories"/>
    <s v="SanDisk Ultra 16 GB MicroSDHC Class 10 Memory Card"/>
    <n v="72.744"/>
    <n v="5"/>
    <n v="0"/>
    <n v="16.73"/>
    <n v="5"/>
    <x v="14"/>
    <n v="4"/>
    <x v="14"/>
  </r>
  <r>
    <n v="8732"/>
    <s v="CA-2016-111017"/>
    <d v="2016-07-31T00:00:00"/>
    <d v="2016-08-06T00:00:00"/>
    <s v="Standard Class"/>
    <s v="SC-20695"/>
    <s v="Steve Chapman"/>
    <s v="Corporate"/>
    <s v="United States"/>
    <s v="Saint Louis"/>
    <s v="Missouri"/>
    <n v="63116"/>
    <x v="2"/>
    <s v="OFF-SU-10002573"/>
    <x v="1"/>
    <s v="Supplies"/>
    <s v="Acme 10&quot; Easy Grip Assistive Scissors"/>
    <n v="52.59"/>
    <n v="5"/>
    <n v="0"/>
    <n v="13.15"/>
    <n v="1"/>
    <x v="38"/>
    <n v="3"/>
    <x v="38"/>
  </r>
  <r>
    <n v="8733"/>
    <s v="CA-2018-116988"/>
    <d v="2018-06-27T00:00:00"/>
    <d v="2018-06-29T00:00:00"/>
    <s v="Second Class"/>
    <s v="PW-19030"/>
    <s v="Pauline Webber"/>
    <s v="Corporate"/>
    <s v="United States"/>
    <s v="Seattle"/>
    <s v="Washington"/>
    <n v="98105"/>
    <x v="1"/>
    <s v="OFF-PA-10003848"/>
    <x v="1"/>
    <s v="Paper"/>
    <s v="Xerox 1997"/>
    <n v="19.440000000000001"/>
    <n v="7"/>
    <n v="0"/>
    <n v="6.8"/>
    <n v="3"/>
    <x v="27"/>
    <n v="2"/>
    <x v="27"/>
  </r>
  <r>
    <n v="8734"/>
    <s v="CA-2018-116988"/>
    <d v="2018-06-27T00:00:00"/>
    <d v="2018-06-29T00:00:00"/>
    <s v="Second Class"/>
    <s v="PW-19030"/>
    <s v="Pauline Webber"/>
    <s v="Corporate"/>
    <s v="United States"/>
    <s v="Seattle"/>
    <s v="Washington"/>
    <n v="98105"/>
    <x v="1"/>
    <s v="FUR-FU-10001290"/>
    <x v="0"/>
    <s v="Furnishings"/>
    <s v="Executive Impressions Supervisor Wall Clock"/>
    <n v="126.3"/>
    <n v="3"/>
    <n v="0"/>
    <n v="35.36"/>
    <n v="3"/>
    <x v="27"/>
    <n v="2"/>
    <x v="27"/>
  </r>
  <r>
    <n v="8735"/>
    <s v="CA-2018-116988"/>
    <d v="2018-06-27T00:00:00"/>
    <d v="2018-06-29T00:00:00"/>
    <s v="Second Class"/>
    <s v="PW-19030"/>
    <s v="Pauline Webber"/>
    <s v="Corporate"/>
    <s v="United States"/>
    <s v="Seattle"/>
    <s v="Washington"/>
    <n v="98105"/>
    <x v="1"/>
    <s v="TEC-AC-10003832"/>
    <x v="2"/>
    <s v="Accessories"/>
    <s v="LogitechÂ P710e Mobile Speakerphone"/>
    <n v="1287.45"/>
    <n v="8"/>
    <n v="0"/>
    <n v="450.61"/>
    <n v="3"/>
    <x v="27"/>
    <n v="2"/>
    <x v="27"/>
  </r>
  <r>
    <n v="8736"/>
    <s v="US-2015-169390"/>
    <d v="2015-02-07T00:00:00"/>
    <d v="2015-02-10T00:00:00"/>
    <s v="Second Class"/>
    <s v="CS-12250"/>
    <s v="Chris Selesnick"/>
    <s v="Corporate"/>
    <s v="United States"/>
    <s v="New York City"/>
    <s v="New York"/>
    <n v="10024"/>
    <x v="3"/>
    <s v="OFF-ST-10001558"/>
    <x v="1"/>
    <s v="Storage"/>
    <s v="Acco Perma 4000 Stacking Storage Drawers"/>
    <n v="64.959999999999994"/>
    <n v="9"/>
    <n v="0.2"/>
    <n v="12.99"/>
    <n v="1"/>
    <x v="45"/>
    <n v="1"/>
    <x v="45"/>
  </r>
  <r>
    <n v="8737"/>
    <s v="CA-2017-168774"/>
    <d v="2017-09-04T00:00:00"/>
    <d v="2017-09-09T00:00:00"/>
    <s v="Standard Class"/>
    <s v="RP-19855"/>
    <s v="Roy Phan"/>
    <s v="Corporate"/>
    <s v="United States"/>
    <s v="Woodbury"/>
    <s v="Minnesota"/>
    <n v="55125"/>
    <x v="2"/>
    <s v="OFF-ST-10001490"/>
    <x v="1"/>
    <s v="Storage"/>
    <s v="Hot File 7-Pocket, Floor Stand"/>
    <n v="535.41"/>
    <n v="1"/>
    <n v="0.1"/>
    <n v="133.85"/>
    <n v="1"/>
    <x v="21"/>
    <n v="3"/>
    <x v="21"/>
  </r>
  <r>
    <n v="8738"/>
    <s v="CA-2018-161592"/>
    <d v="2018-04-06T00:00:00"/>
    <d v="2018-04-10T00:00:00"/>
    <s v="Standard Class"/>
    <s v="CS-12175"/>
    <s v="Charles Sheldon"/>
    <s v="Corporate"/>
    <s v="United States"/>
    <s v="Chattanooga"/>
    <s v="Tennessee"/>
    <n v="37421"/>
    <x v="0"/>
    <s v="OFF-BI-10003669"/>
    <x v="1"/>
    <s v="Binders"/>
    <s v="3M Organizer Strips"/>
    <n v="8.1"/>
    <n v="6"/>
    <n v="0.3"/>
    <n v="-0.49"/>
    <n v="1"/>
    <x v="4"/>
    <n v="2"/>
    <x v="4"/>
  </r>
  <r>
    <n v="8739"/>
    <s v="US-2018-131961"/>
    <d v="2018-12-08T00:00:00"/>
    <d v="2018-12-11T00:00:00"/>
    <s v="First Class"/>
    <s v="MJ-17740"/>
    <s v="Max Jones"/>
    <s v="Consumer"/>
    <s v="United States"/>
    <s v="Philadelphia"/>
    <s v="Pennsylvania"/>
    <n v="19140"/>
    <x v="3"/>
    <s v="OFF-AR-10004441"/>
    <x v="1"/>
    <s v="Art"/>
    <s v="BIC Brite Liner Highlighters"/>
    <n v="13.247999999999999"/>
    <n v="5"/>
    <n v="0"/>
    <n v="2.52"/>
    <n v="2"/>
    <x v="22"/>
    <n v="4"/>
    <x v="22"/>
  </r>
  <r>
    <n v="8740"/>
    <s v="US-2018-131961"/>
    <d v="2018-12-08T00:00:00"/>
    <d v="2018-12-11T00:00:00"/>
    <s v="First Class"/>
    <s v="MJ-17740"/>
    <s v="Max Jones"/>
    <s v="Consumer"/>
    <s v="United States"/>
    <s v="Philadelphia"/>
    <s v="Pennsylvania"/>
    <n v="19140"/>
    <x v="3"/>
    <s v="TEC-PH-10001924"/>
    <x v="2"/>
    <s v="Phones"/>
    <s v="iHome FM Clock Radio with Lightning Dock"/>
    <n v="83.988"/>
    <n v="2"/>
    <n v="0.3"/>
    <n v="-14.28"/>
    <n v="2"/>
    <x v="22"/>
    <n v="4"/>
    <x v="22"/>
  </r>
  <r>
    <n v="8741"/>
    <s v="CA-2017-102498"/>
    <d v="2017-07-24T00:00:00"/>
    <d v="2017-07-25T00:00:00"/>
    <s v="First Class"/>
    <s v="JG-15160"/>
    <s v="James Galang"/>
    <s v="Consumer"/>
    <s v="United States"/>
    <s v="Lafayette"/>
    <s v="Louisiana"/>
    <n v="70506"/>
    <x v="0"/>
    <s v="OFF-AR-10004456"/>
    <x v="1"/>
    <s v="Art"/>
    <s v="Panasonic KP-4ABK Battery-Operated Pencil Sharpener"/>
    <n v="73.2"/>
    <n v="9"/>
    <n v="0.1"/>
    <n v="21.23"/>
    <n v="1"/>
    <x v="16"/>
    <n v="3"/>
    <x v="16"/>
  </r>
  <r>
    <n v="8742"/>
    <s v="CA-2016-113222"/>
    <d v="2016-11-09T00:00:00"/>
    <d v="2016-11-09T00:00:00"/>
    <s v="Same Day"/>
    <s v="AG-10765"/>
    <s v="Anthony Garverick"/>
    <s v="Home Office"/>
    <s v="United States"/>
    <s v="Lawrence"/>
    <s v="Indiana"/>
    <n v="46226"/>
    <x v="2"/>
    <s v="OFF-BI-10001890"/>
    <x v="1"/>
    <s v="Binders"/>
    <s v="Avery Poly Binder Pockets"/>
    <n v="10.74"/>
    <n v="5"/>
    <n v="0.2"/>
    <n v="3.22"/>
    <n v="1"/>
    <x v="6"/>
    <n v="4"/>
    <x v="6"/>
  </r>
  <r>
    <n v="8743"/>
    <s v="US-2016-144771"/>
    <d v="2016-10-02T00:00:00"/>
    <d v="2016-10-04T00:00:00"/>
    <s v="First Class"/>
    <s v="CK-12205"/>
    <s v="Chloris Kastensmidt"/>
    <s v="Consumer"/>
    <s v="United States"/>
    <s v="Hillsboro"/>
    <s v="Oregon"/>
    <n v="97123"/>
    <x v="1"/>
    <s v="FUR-FU-10000629"/>
    <x v="0"/>
    <s v="Furnishings"/>
    <s v="9-3/4 Diameter Round Wall Clock"/>
    <n v="11.032"/>
    <n v="5"/>
    <n v="0"/>
    <n v="2.21"/>
    <n v="2"/>
    <x v="2"/>
    <n v="4"/>
    <x v="2"/>
  </r>
  <r>
    <n v="8744"/>
    <s v="US-2016-144771"/>
    <d v="2016-10-02T00:00:00"/>
    <d v="2016-10-04T00:00:00"/>
    <s v="First Class"/>
    <s v="CK-12205"/>
    <s v="Chloris Kastensmidt"/>
    <s v="Consumer"/>
    <s v="United States"/>
    <s v="Hillsboro"/>
    <s v="Oregon"/>
    <n v="97123"/>
    <x v="1"/>
    <s v="TEC-AC-10002323"/>
    <x v="2"/>
    <s v="Accessories"/>
    <s v="SanDisk Ultra 32 GB MicroSDHC Class 10 Memory Card"/>
    <n v="53.04"/>
    <n v="6"/>
    <n v="0"/>
    <n v="10.61"/>
    <n v="2"/>
    <x v="2"/>
    <n v="4"/>
    <x v="2"/>
  </r>
  <r>
    <n v="8745"/>
    <s v="CA-2016-162376"/>
    <d v="2016-11-22T00:00:00"/>
    <d v="2016-11-25T00:00:00"/>
    <s v="Second Class"/>
    <s v="HD-14785"/>
    <s v="Harold Dahlen"/>
    <s v="Home Office"/>
    <s v="United States"/>
    <s v="Cambridge"/>
    <s v="Massachusetts"/>
    <n v="2138"/>
    <x v="3"/>
    <s v="OFF-AR-10003056"/>
    <x v="1"/>
    <s v="Art"/>
    <s v="Newell 341"/>
    <n v="17.12"/>
    <n v="8"/>
    <n v="0.1"/>
    <n v="5.65"/>
    <n v="2"/>
    <x v="6"/>
    <n v="4"/>
    <x v="6"/>
  </r>
  <r>
    <n v="8746"/>
    <s v="CA-2016-162376"/>
    <d v="2016-11-22T00:00:00"/>
    <d v="2016-11-25T00:00:00"/>
    <s v="Second Class"/>
    <s v="HD-14785"/>
    <s v="Harold Dahlen"/>
    <s v="Home Office"/>
    <s v="United States"/>
    <s v="Cambridge"/>
    <s v="Massachusetts"/>
    <n v="2138"/>
    <x v="3"/>
    <s v="OFF-PA-10000300"/>
    <x v="1"/>
    <s v="Paper"/>
    <s v="Xerox 1936"/>
    <n v="59.94"/>
    <n v="3"/>
    <n v="0.1"/>
    <n v="7.19"/>
    <n v="2"/>
    <x v="6"/>
    <n v="4"/>
    <x v="6"/>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n v="210.58"/>
    <n v="6"/>
    <n v="0"/>
    <n v="44.22"/>
    <n v="3"/>
    <x v="31"/>
    <n v="1"/>
    <x v="31"/>
  </r>
  <r>
    <n v="8748"/>
    <s v="CA-2018-128076"/>
    <d v="2018-02-02T00:00:00"/>
    <d v="2018-02-07T00:00:00"/>
    <s v="Standard Class"/>
    <s v="BO-11350"/>
    <s v="Bill Overfelt"/>
    <s v="Corporate"/>
    <s v="United States"/>
    <s v="San Diego"/>
    <s v="California"/>
    <n v="92105"/>
    <x v="1"/>
    <s v="OFF-BI-10003638"/>
    <x v="1"/>
    <s v="Binders"/>
    <s v="GBC Durable Plastic Covers"/>
    <n v="30.96"/>
    <n v="1"/>
    <n v="0"/>
    <n v="5.57"/>
    <n v="3"/>
    <x v="31"/>
    <n v="1"/>
    <x v="31"/>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n v="239.98400000000001"/>
    <n v="5"/>
    <n v="0"/>
    <n v="62.4"/>
    <n v="3"/>
    <x v="31"/>
    <n v="1"/>
    <x v="31"/>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n v="3050.3760000000002"/>
    <n v="5"/>
    <n v="0"/>
    <n v="793.1"/>
    <n v="2"/>
    <x v="40"/>
    <n v="2"/>
    <x v="40"/>
  </r>
  <r>
    <n v="8751"/>
    <s v="US-2016-163825"/>
    <d v="2016-06-16T00:00:00"/>
    <d v="2016-06-19T00:00:00"/>
    <s v="First Class"/>
    <s v="LC-16885"/>
    <s v="Lena Creighton"/>
    <s v="Consumer"/>
    <s v="United States"/>
    <s v="New York City"/>
    <s v="New York"/>
    <n v="10009"/>
    <x v="3"/>
    <s v="TEC-PH-10004922"/>
    <x v="2"/>
    <s v="Phones"/>
    <s v="RCA Visys Integrated PBX 8-Line Router"/>
    <n v="133.97999999999999"/>
    <n v="1"/>
    <n v="0.3"/>
    <n v="-37.51"/>
    <n v="2"/>
    <x v="40"/>
    <n v="2"/>
    <x v="40"/>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n v="93.248000000000005"/>
    <n v="10"/>
    <n v="0"/>
    <n v="7.46"/>
    <n v="2"/>
    <x v="35"/>
    <n v="2"/>
    <x v="35"/>
  </r>
  <r>
    <n v="8753"/>
    <s v="CA-2017-105662"/>
    <d v="2017-05-05T00:00:00"/>
    <d v="2017-05-09T00:00:00"/>
    <s v="Standard Class"/>
    <s v="RB-19465"/>
    <s v="Rick Bensley"/>
    <s v="Home Office"/>
    <s v="United States"/>
    <s v="Tallahassee"/>
    <s v="Florida"/>
    <n v="32303"/>
    <x v="0"/>
    <s v="TEC-PH-10001198"/>
    <x v="2"/>
    <s v="Phones"/>
    <s v="Avaya 4621SW VoIP phone"/>
    <n v="177.48"/>
    <n v="7"/>
    <n v="0.3"/>
    <n v="-40.82"/>
    <n v="2"/>
    <x v="35"/>
    <n v="2"/>
    <x v="35"/>
  </r>
  <r>
    <n v="8754"/>
    <s v="CA-2018-152198"/>
    <d v="2018-09-09T00:00:00"/>
    <d v="2018-09-10T00:00:00"/>
    <s v="First Class"/>
    <s v="JD-16015"/>
    <s v="Joy Daniels"/>
    <s v="Consumer"/>
    <s v="United States"/>
    <s v="Toledo"/>
    <s v="Ohio"/>
    <n v="43615"/>
    <x v="3"/>
    <s v="OFF-LA-10000443"/>
    <x v="1"/>
    <s v="Labels"/>
    <s v="Avery 501"/>
    <n v="17.712"/>
    <n v="10"/>
    <n v="0.2"/>
    <n v="3.54"/>
    <n v="3"/>
    <x v="15"/>
    <n v="3"/>
    <x v="15"/>
  </r>
  <r>
    <n v="8755"/>
    <s v="CA-2018-152198"/>
    <d v="2018-09-09T00:00:00"/>
    <d v="2018-09-10T00:00:00"/>
    <s v="First Class"/>
    <s v="JD-16015"/>
    <s v="Joy Daniels"/>
    <s v="Consumer"/>
    <s v="United States"/>
    <s v="Toledo"/>
    <s v="Ohio"/>
    <n v="43615"/>
    <x v="3"/>
    <s v="OFF-BI-10003669"/>
    <x v="1"/>
    <s v="Binders"/>
    <s v="3M Organizer Strips"/>
    <n v="4.8600000000000003"/>
    <n v="1"/>
    <n v="0"/>
    <n v="0.83"/>
    <n v="3"/>
    <x v="15"/>
    <n v="3"/>
    <x v="15"/>
  </r>
  <r>
    <n v="8756"/>
    <s v="CA-2018-152198"/>
    <d v="2018-09-09T00:00:00"/>
    <d v="2018-09-10T00:00:00"/>
    <s v="First Class"/>
    <s v="JD-16015"/>
    <s v="Joy Daniels"/>
    <s v="Consumer"/>
    <s v="United States"/>
    <s v="Toledo"/>
    <s v="Ohio"/>
    <n v="43615"/>
    <x v="3"/>
    <s v="OFF-BI-10001628"/>
    <x v="1"/>
    <s v="Binders"/>
    <s v="Acco Data Flex Cable Posts For Top &amp; Bottom Load Binders, 6&quot; Capacity"/>
    <n v="6.258"/>
    <n v="8"/>
    <n v="0"/>
    <n v="0.5"/>
    <n v="3"/>
    <x v="15"/>
    <n v="3"/>
    <x v="15"/>
  </r>
  <r>
    <n v="8757"/>
    <s v="CA-2017-114307"/>
    <d v="2017-07-22T00:00:00"/>
    <d v="2017-07-26T00:00:00"/>
    <s v="Standard Class"/>
    <s v="MF-17665"/>
    <s v="Maureen Fritzler"/>
    <s v="Corporate"/>
    <s v="United States"/>
    <s v="Columbia"/>
    <s v="Maryland"/>
    <n v="21044"/>
    <x v="3"/>
    <s v="OFF-AP-10002350"/>
    <x v="1"/>
    <s v="Appliances"/>
    <s v="Belkin F9H710-06 7 Outlet SurgeMaster Surge Protector"/>
    <n v="37.68"/>
    <n v="9"/>
    <n v="0.2"/>
    <n v="10.55"/>
    <n v="4"/>
    <x v="16"/>
    <n v="3"/>
    <x v="16"/>
  </r>
  <r>
    <n v="8758"/>
    <s v="CA-2017-114307"/>
    <d v="2017-07-22T00:00:00"/>
    <d v="2017-07-26T00:00:00"/>
    <s v="Standard Class"/>
    <s v="MF-17665"/>
    <s v="Maureen Fritzler"/>
    <s v="Corporate"/>
    <s v="United States"/>
    <s v="Columbia"/>
    <s v="Maryland"/>
    <n v="21044"/>
    <x v="3"/>
    <s v="OFF-PA-10004100"/>
    <x v="1"/>
    <s v="Paper"/>
    <s v="Xerox 216"/>
    <n v="51.84"/>
    <n v="8"/>
    <n v="0"/>
    <n v="10.89"/>
    <n v="4"/>
    <x v="16"/>
    <n v="3"/>
    <x v="16"/>
  </r>
  <r>
    <n v="8759"/>
    <s v="CA-2017-114307"/>
    <d v="2017-07-22T00:00:00"/>
    <d v="2017-07-26T00:00:00"/>
    <s v="Standard Class"/>
    <s v="MF-17665"/>
    <s v="Maureen Fritzler"/>
    <s v="Corporate"/>
    <s v="United States"/>
    <s v="Columbia"/>
    <s v="Maryland"/>
    <n v="21044"/>
    <x v="3"/>
    <s v="FUR-FU-10000794"/>
    <x v="0"/>
    <s v="Furnishings"/>
    <s v="Eldon Stackable Tray, Side-Load, Legal, Smoke"/>
    <n v="27.42"/>
    <n v="3"/>
    <n v="0"/>
    <n v="3.29"/>
    <n v="4"/>
    <x v="16"/>
    <n v="3"/>
    <x v="16"/>
  </r>
  <r>
    <n v="8760"/>
    <s v="CA-2017-114307"/>
    <d v="2017-07-22T00:00:00"/>
    <d v="2017-07-26T00:00:00"/>
    <s v="Standard Class"/>
    <s v="MF-17665"/>
    <s v="Maureen Fritzler"/>
    <s v="Corporate"/>
    <s v="United States"/>
    <s v="Columbia"/>
    <s v="Maryland"/>
    <n v="21044"/>
    <x v="3"/>
    <s v="OFF-BI-10002012"/>
    <x v="1"/>
    <s v="Binders"/>
    <s v="Wilson Jones Easy Flow II Sheet Lifters"/>
    <n v="5.4"/>
    <n v="3"/>
    <n v="0"/>
    <n v="0.81"/>
    <n v="4"/>
    <x v="16"/>
    <n v="3"/>
    <x v="16"/>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n v="1270.99"/>
    <n v="5"/>
    <n v="0.2"/>
    <n v="419.43"/>
    <n v="2"/>
    <x v="12"/>
    <n v="1"/>
    <x v="12"/>
  </r>
  <r>
    <n v="8762"/>
    <s v="CA-2017-159891"/>
    <d v="2017-01-31T00:00:00"/>
    <d v="2017-02-06T00:00:00"/>
    <s v="Standard Class"/>
    <s v="BF-11170"/>
    <s v="Ben Ferrer"/>
    <s v="Home Office"/>
    <s v="United States"/>
    <s v="Atlanta"/>
    <s v="Georgia"/>
    <n v="30318"/>
    <x v="0"/>
    <s v="OFF-EN-10004483"/>
    <x v="1"/>
    <s v="Envelopes"/>
    <s v="#10 White Business Envelopes,4 1/8 x 9 1/2"/>
    <n v="125.36"/>
    <n v="8"/>
    <n v="0.1"/>
    <n v="37.61"/>
    <n v="2"/>
    <x v="12"/>
    <n v="1"/>
    <x v="12"/>
  </r>
  <r>
    <n v="8763"/>
    <s v="CA-2017-112578"/>
    <d v="2017-12-29T00:00:00"/>
    <d v="2018-01-02T00:00:00"/>
    <s v="Standard Class"/>
    <s v="FO-14305"/>
    <s v="Frank Olsen"/>
    <s v="Consumer"/>
    <s v="United States"/>
    <s v="Sacramento"/>
    <s v="California"/>
    <n v="95823"/>
    <x v="1"/>
    <s v="OFF-ST-10003722"/>
    <x v="1"/>
    <s v="Storage"/>
    <s v="Project Tote Personal File"/>
    <n v="14.03"/>
    <n v="4"/>
    <n v="0.1"/>
    <n v="4.49"/>
    <n v="2"/>
    <x v="5"/>
    <n v="4"/>
    <x v="5"/>
  </r>
  <r>
    <n v="8764"/>
    <s v="CA-2017-112578"/>
    <d v="2017-12-29T00:00:00"/>
    <d v="2018-01-02T00:00:00"/>
    <s v="Standard Class"/>
    <s v="FO-14305"/>
    <s v="Frank Olsen"/>
    <s v="Consumer"/>
    <s v="United States"/>
    <s v="Sacramento"/>
    <s v="California"/>
    <n v="95823"/>
    <x v="1"/>
    <s v="OFF-SU-10002557"/>
    <x v="1"/>
    <s v="Supplies"/>
    <s v="Fiskars Spring-Action Scissors"/>
    <n v="27.96"/>
    <n v="7"/>
    <n v="0.2"/>
    <n v="9.7899999999999991"/>
    <n v="2"/>
    <x v="5"/>
    <n v="4"/>
    <x v="5"/>
  </r>
  <r>
    <n v="8765"/>
    <s v="CA-2016-107083"/>
    <d v="2016-11-21T00:00:00"/>
    <d v="2016-11-27T00:00:00"/>
    <s v="Standard Class"/>
    <s v="BB-11545"/>
    <s v="Brenda Bowman"/>
    <s v="Corporate"/>
    <s v="United States"/>
    <s v="Fort Worth"/>
    <s v="Texas"/>
    <n v="76106"/>
    <x v="2"/>
    <s v="OFF-AR-10002257"/>
    <x v="1"/>
    <s v="Art"/>
    <s v="Eldon Spacemaker Box, Quick-Snap Lid, Clear"/>
    <n v="5.3440000000000003"/>
    <n v="10"/>
    <n v="0.1"/>
    <n v="0.8"/>
    <n v="4"/>
    <x v="6"/>
    <n v="4"/>
    <x v="6"/>
  </r>
  <r>
    <n v="8766"/>
    <s v="CA-2016-107083"/>
    <d v="2016-11-21T00:00:00"/>
    <d v="2016-11-27T00:00:00"/>
    <s v="Standard Class"/>
    <s v="BB-11545"/>
    <s v="Brenda Bowman"/>
    <s v="Corporate"/>
    <s v="United States"/>
    <s v="Fort Worth"/>
    <s v="Texas"/>
    <n v="76106"/>
    <x v="2"/>
    <s v="OFF-BI-10000756"/>
    <x v="1"/>
    <s v="Binders"/>
    <s v="Storex DuraTech Recycled Plastic Frosted Binders"/>
    <n v="1.696"/>
    <n v="3"/>
    <n v="0.1"/>
    <n v="0.1"/>
    <n v="4"/>
    <x v="6"/>
    <n v="4"/>
    <x v="6"/>
  </r>
  <r>
    <n v="8767"/>
    <s v="CA-2016-107083"/>
    <d v="2016-11-21T00:00:00"/>
    <d v="2016-11-27T00:00:00"/>
    <s v="Standard Class"/>
    <s v="BB-11545"/>
    <s v="Brenda Bowman"/>
    <s v="Corporate"/>
    <s v="United States"/>
    <s v="Fort Worth"/>
    <s v="Texas"/>
    <n v="76106"/>
    <x v="2"/>
    <s v="OFF-AP-10004136"/>
    <x v="1"/>
    <s v="Appliances"/>
    <s v="Kensington 6 Outlet SmartSocket Surge Protector"/>
    <n v="24.588000000000001"/>
    <n v="9"/>
    <n v="0"/>
    <n v="3.93"/>
    <n v="4"/>
    <x v="6"/>
    <n v="4"/>
    <x v="6"/>
  </r>
  <r>
    <n v="8768"/>
    <s v="CA-2016-107083"/>
    <d v="2016-11-21T00:00:00"/>
    <d v="2016-11-27T00:00:00"/>
    <s v="Standard Class"/>
    <s v="BB-11545"/>
    <s v="Brenda Bowman"/>
    <s v="Corporate"/>
    <s v="United States"/>
    <s v="Fort Worth"/>
    <s v="Texas"/>
    <n v="76106"/>
    <x v="2"/>
    <s v="OFF-BI-10002194"/>
    <x v="1"/>
    <s v="Binders"/>
    <s v="Cardinal Hold-It CD Pocket"/>
    <n v="7.98"/>
    <n v="9"/>
    <n v="0"/>
    <n v="0.88"/>
    <n v="4"/>
    <x v="6"/>
    <n v="4"/>
    <x v="6"/>
  </r>
  <r>
    <n v="8769"/>
    <s v="CA-2016-151722"/>
    <d v="2016-10-05T00:00:00"/>
    <d v="2016-10-09T00:00:00"/>
    <s v="Standard Class"/>
    <s v="IL-15100"/>
    <s v="Ivan Liston"/>
    <s v="Consumer"/>
    <s v="United States"/>
    <s v="Columbus"/>
    <s v="Ohio"/>
    <n v="43229"/>
    <x v="3"/>
    <s v="TEC-AC-10000892"/>
    <x v="2"/>
    <s v="Accessories"/>
    <s v="NETGEAR N750 Dual Band Wi-Fi Gigabit Router"/>
    <n v="288"/>
    <n v="5"/>
    <n v="0"/>
    <n v="80.64"/>
    <n v="1"/>
    <x v="2"/>
    <n v="4"/>
    <x v="2"/>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n v="146.952"/>
    <n v="9"/>
    <n v="0.3"/>
    <n v="-30.86"/>
    <n v="2"/>
    <x v="21"/>
    <n v="3"/>
    <x v="21"/>
  </r>
  <r>
    <n v="8771"/>
    <s v="CA-2017-151148"/>
    <d v="2017-09-12T00:00:00"/>
    <d v="2017-09-13T00:00:00"/>
    <s v="Same Day"/>
    <s v="PO-19180"/>
    <s v="Philisse Overcash"/>
    <s v="Home Office"/>
    <s v="United States"/>
    <s v="Louisville"/>
    <s v="Colorado"/>
    <n v="80027"/>
    <x v="1"/>
    <s v="FUR-CH-10002304"/>
    <x v="0"/>
    <s v="Chairs"/>
    <s v="Global Stack Chair without Arms, Black"/>
    <n v="83.135999999999996"/>
    <n v="4"/>
    <n v="0.1"/>
    <n v="6.65"/>
    <n v="2"/>
    <x v="21"/>
    <n v="3"/>
    <x v="21"/>
  </r>
  <r>
    <n v="8772"/>
    <s v="CA-2018-115882"/>
    <d v="2018-09-14T00:00:00"/>
    <d v="2018-09-17T00:00:00"/>
    <s v="First Class"/>
    <s v="DB-13555"/>
    <s v="Dorothy Badders"/>
    <s v="Corporate"/>
    <s v="United States"/>
    <s v="Raleigh"/>
    <s v="North Carolina"/>
    <n v="27604"/>
    <x v="0"/>
    <s v="OFF-AP-10002534"/>
    <x v="1"/>
    <s v="Appliances"/>
    <s v="3.6 Cubic Foot Counter Height Office Refrigerator"/>
    <n v="942.78399999999999"/>
    <n v="4"/>
    <n v="0.3"/>
    <n v="-84.85"/>
    <n v="2"/>
    <x v="15"/>
    <n v="3"/>
    <x v="15"/>
  </r>
  <r>
    <n v="8773"/>
    <s v="CA-2018-115882"/>
    <d v="2018-09-14T00:00:00"/>
    <d v="2018-09-17T00:00:00"/>
    <s v="First Class"/>
    <s v="DB-13555"/>
    <s v="Dorothy Badders"/>
    <s v="Corporate"/>
    <s v="United States"/>
    <s v="Raleigh"/>
    <s v="North Carolina"/>
    <n v="27604"/>
    <x v="0"/>
    <s v="OFF-PA-10001125"/>
    <x v="1"/>
    <s v="Paper"/>
    <s v="Xerox 1988"/>
    <n v="74.352000000000004"/>
    <n v="3"/>
    <n v="0.2"/>
    <n v="5.2"/>
    <n v="2"/>
    <x v="15"/>
    <n v="3"/>
    <x v="15"/>
  </r>
  <r>
    <n v="8774"/>
    <s v="CA-2016-132276"/>
    <d v="2016-02-23T00:00:00"/>
    <d v="2016-02-28T00:00:00"/>
    <s v="Standard Class"/>
    <s v="LC-16960"/>
    <s v="Lindsay Castell"/>
    <s v="Home Office"/>
    <s v="United States"/>
    <s v="New York City"/>
    <s v="New York"/>
    <n v="10024"/>
    <x v="3"/>
    <s v="OFF-AP-10000804"/>
    <x v="1"/>
    <s v="Appliances"/>
    <s v="Hoover Portapower Portable Vacuum"/>
    <n v="26.88"/>
    <n v="10"/>
    <n v="0.3"/>
    <n v="-3.49"/>
    <n v="2"/>
    <x v="36"/>
    <n v="1"/>
    <x v="36"/>
  </r>
  <r>
    <n v="8775"/>
    <s v="CA-2016-132276"/>
    <d v="2016-02-23T00:00:00"/>
    <d v="2016-02-28T00:00:00"/>
    <s v="Standard Class"/>
    <s v="LC-16960"/>
    <s v="Lindsay Castell"/>
    <s v="Home Office"/>
    <s v="United States"/>
    <s v="New York City"/>
    <s v="New York"/>
    <n v="10024"/>
    <x v="3"/>
    <s v="OFF-BI-10002982"/>
    <x v="1"/>
    <s v="Binders"/>
    <s v="Avery Self-Adhesive Photo Pockets for Polaroid Photos"/>
    <n v="10.896000000000001"/>
    <n v="3"/>
    <n v="0"/>
    <n v="3.81"/>
    <n v="2"/>
    <x v="36"/>
    <n v="1"/>
    <x v="36"/>
  </r>
  <r>
    <n v="8776"/>
    <s v="CA-2017-163636"/>
    <d v="2017-12-05T00:00:00"/>
    <d v="2017-12-09T00:00:00"/>
    <s v="Second Class"/>
    <s v="MP-18175"/>
    <s v="Mike Pelletier"/>
    <s v="Home Office"/>
    <s v="United States"/>
    <s v="Chicago"/>
    <s v="Illinois"/>
    <n v="60623"/>
    <x v="2"/>
    <s v="OFF-AR-10001547"/>
    <x v="1"/>
    <s v="Art"/>
    <s v="Newell 311"/>
    <n v="3.536"/>
    <n v="3"/>
    <n v="0.1"/>
    <n v="0.21"/>
    <n v="1"/>
    <x v="5"/>
    <n v="4"/>
    <x v="5"/>
  </r>
  <r>
    <n v="8777"/>
    <s v="CA-2017-102813"/>
    <d v="2017-07-02T00:00:00"/>
    <d v="2017-07-03T00:00:00"/>
    <s v="First Class"/>
    <s v="EA-14035"/>
    <s v="Erin Ashbrook"/>
    <s v="Corporate"/>
    <s v="United States"/>
    <s v="Huntsville"/>
    <s v="Texas"/>
    <n v="77340"/>
    <x v="2"/>
    <s v="FUR-CH-10000665"/>
    <x v="0"/>
    <s v="Chairs"/>
    <s v="Global Airflow Leather Mesh Back Chair, Black"/>
    <n v="528.42999999999995"/>
    <n v="1"/>
    <n v="0.2"/>
    <n v="158.53"/>
    <n v="2"/>
    <x v="16"/>
    <n v="3"/>
    <x v="16"/>
  </r>
  <r>
    <n v="8778"/>
    <s v="CA-2017-102813"/>
    <d v="2017-07-02T00:00:00"/>
    <d v="2017-07-03T00:00:00"/>
    <s v="First Class"/>
    <s v="EA-14035"/>
    <s v="Erin Ashbrook"/>
    <s v="Corporate"/>
    <s v="United States"/>
    <s v="Huntsville"/>
    <s v="Texas"/>
    <n v="77340"/>
    <x v="2"/>
    <s v="OFF-PA-10000520"/>
    <x v="1"/>
    <s v="Paper"/>
    <s v="Xerox 201"/>
    <n v="41.472000000000001"/>
    <n v="2"/>
    <n v="0"/>
    <n v="2.9"/>
    <n v="2"/>
    <x v="16"/>
    <n v="3"/>
    <x v="16"/>
  </r>
  <r>
    <n v="8779"/>
    <s v="CA-2018-135377"/>
    <d v="2018-12-13T00:00:00"/>
    <d v="2018-12-18T00:00:00"/>
    <s v="Standard Class"/>
    <s v="BP-11095"/>
    <s v="Bart Pistole"/>
    <s v="Corporate"/>
    <s v="United States"/>
    <s v="New York City"/>
    <s v="New York"/>
    <n v="10024"/>
    <x v="3"/>
    <s v="FUR-BO-10004015"/>
    <x v="0"/>
    <s v="Bookcases"/>
    <s v="Bush Andora Bookcase, Maple/Graphite Gray Finish"/>
    <n v="287.976"/>
    <n v="9"/>
    <n v="0"/>
    <n v="43.2"/>
    <n v="1"/>
    <x v="22"/>
    <n v="4"/>
    <x v="22"/>
  </r>
  <r>
    <n v="8780"/>
    <s v="CA-2016-165813"/>
    <d v="2016-03-20T00:00:00"/>
    <d v="2016-03-22T00:00:00"/>
    <s v="Second Class"/>
    <s v="BM-11785"/>
    <s v="Bryan Mills"/>
    <s v="Consumer"/>
    <s v="United States"/>
    <s v="Salem"/>
    <s v="Oregon"/>
    <n v="97301"/>
    <x v="1"/>
    <s v="OFF-ST-10004258"/>
    <x v="1"/>
    <s v="Storage"/>
    <s v="Portable Personal File Box"/>
    <n v="29.303999999999998"/>
    <n v="4"/>
    <n v="0.3"/>
    <n v="-2.64"/>
    <n v="1"/>
    <x v="29"/>
    <n v="1"/>
    <x v="29"/>
  </r>
  <r>
    <n v="8781"/>
    <s v="CA-2016-133585"/>
    <d v="2016-03-01T00:00:00"/>
    <d v="2016-03-04T00:00:00"/>
    <s v="First Class"/>
    <s v="CM-12715"/>
    <s v="Craig Molinari"/>
    <s v="Corporate"/>
    <s v="United States"/>
    <s v="Houston"/>
    <s v="Texas"/>
    <n v="77070"/>
    <x v="2"/>
    <s v="OFF-AR-10003696"/>
    <x v="1"/>
    <s v="Art"/>
    <s v="Panasonic KP-350BK Electric Pencil Sharpener with Auto Stop"/>
    <n v="55.328000000000003"/>
    <n v="10"/>
    <n v="0.1"/>
    <n v="5.53"/>
    <n v="2"/>
    <x v="29"/>
    <n v="1"/>
    <x v="29"/>
  </r>
  <r>
    <n v="8782"/>
    <s v="CA-2016-133585"/>
    <d v="2016-03-01T00:00:00"/>
    <d v="2016-03-04T00:00:00"/>
    <s v="First Class"/>
    <s v="CM-12715"/>
    <s v="Craig Molinari"/>
    <s v="Corporate"/>
    <s v="United States"/>
    <s v="Houston"/>
    <s v="Texas"/>
    <n v="77070"/>
    <x v="2"/>
    <s v="FUR-BO-10001811"/>
    <x v="0"/>
    <s v="Bookcases"/>
    <s v="Atlantic Metals Mobile 5-Shelf Bookcases, Custom Colors"/>
    <n v="1227.9983999999999"/>
    <n v="4"/>
    <n v="0.3"/>
    <n v="-208.76"/>
    <n v="2"/>
    <x v="29"/>
    <n v="1"/>
    <x v="29"/>
  </r>
  <r>
    <n v="8783"/>
    <s v="CA-2017-116911"/>
    <d v="2017-09-15T00:00:00"/>
    <d v="2017-09-20T00:00:00"/>
    <s v="Standard Class"/>
    <s v="JD-16150"/>
    <s v="Justin Deggeller"/>
    <s v="Corporate"/>
    <s v="United States"/>
    <s v="Twin Falls"/>
    <s v="Idaho"/>
    <n v="83301"/>
    <x v="1"/>
    <s v="OFF-BI-10001249"/>
    <x v="1"/>
    <s v="Binders"/>
    <s v="Avery Heavy-Duty EZD View Binder with Locking Rings"/>
    <n v="20.416"/>
    <n v="4"/>
    <n v="0.3"/>
    <n v="-1.84"/>
    <n v="2"/>
    <x v="21"/>
    <n v="3"/>
    <x v="21"/>
  </r>
  <r>
    <n v="8784"/>
    <s v="CA-2017-116911"/>
    <d v="2017-09-15T00:00:00"/>
    <d v="2017-09-20T00:00:00"/>
    <s v="Standard Class"/>
    <s v="JD-16150"/>
    <s v="Justin Deggeller"/>
    <s v="Corporate"/>
    <s v="United States"/>
    <s v="Twin Falls"/>
    <s v="Idaho"/>
    <n v="83301"/>
    <x v="1"/>
    <s v="FUR-TA-10003473"/>
    <x v="0"/>
    <s v="Tables"/>
    <s v="Bretford Rectangular Conference Table Tops"/>
    <n v="1128.3900000000001"/>
    <n v="9"/>
    <n v="0"/>
    <n v="349.8"/>
    <n v="2"/>
    <x v="21"/>
    <n v="3"/>
    <x v="21"/>
  </r>
  <r>
    <n v="8785"/>
    <s v="US-2018-129224"/>
    <d v="2018-03-17T00:00:00"/>
    <d v="2018-03-23T00:00:00"/>
    <s v="Standard Class"/>
    <s v="AS-10630"/>
    <s v="Ann Steele"/>
    <s v="Home Office"/>
    <s v="United States"/>
    <s v="Knoxville"/>
    <s v="Tennessee"/>
    <n v="37918"/>
    <x v="0"/>
    <s v="OFF-LA-10003190"/>
    <x v="1"/>
    <s v="Labels"/>
    <s v="Avery 474"/>
    <n v="4.6079999999999997"/>
    <n v="1"/>
    <n v="0.2"/>
    <n v="1.2"/>
    <n v="1"/>
    <x v="42"/>
    <n v="1"/>
    <x v="42"/>
  </r>
  <r>
    <n v="8786"/>
    <s v="CA-2018-145765"/>
    <d v="2018-05-28T00:00:00"/>
    <d v="2018-06-02T00:00:00"/>
    <s v="Standard Class"/>
    <s v="CM-11815"/>
    <s v="Candace McMahon"/>
    <s v="Corporate"/>
    <s v="United States"/>
    <s v="Phoenix"/>
    <s v="Arizona"/>
    <n v="85023"/>
    <x v="1"/>
    <s v="TEC-PH-10001305"/>
    <x v="2"/>
    <s v="Phones"/>
    <s v="Panasonic KX TS208W Corded phone"/>
    <n v="195.96"/>
    <n v="9"/>
    <n v="0"/>
    <n v="50.95"/>
    <n v="3"/>
    <x v="24"/>
    <n v="2"/>
    <x v="24"/>
  </r>
  <r>
    <n v="8787"/>
    <s v="CA-2018-145765"/>
    <d v="2018-05-28T00:00:00"/>
    <d v="2018-06-02T00:00:00"/>
    <s v="Standard Class"/>
    <s v="CM-11815"/>
    <s v="Candace McMahon"/>
    <s v="Corporate"/>
    <s v="United States"/>
    <s v="Phoenix"/>
    <s v="Arizona"/>
    <n v="85023"/>
    <x v="1"/>
    <s v="OFF-PA-10001534"/>
    <x v="1"/>
    <s v="Paper"/>
    <s v="Xerox 230"/>
    <n v="15.552"/>
    <n v="1"/>
    <n v="0"/>
    <n v="1.87"/>
    <n v="3"/>
    <x v="24"/>
    <n v="2"/>
    <x v="24"/>
  </r>
  <r>
    <n v="8788"/>
    <s v="CA-2018-145765"/>
    <d v="2018-05-28T00:00:00"/>
    <d v="2018-06-02T00:00:00"/>
    <s v="Standard Class"/>
    <s v="CM-11815"/>
    <s v="Candace McMahon"/>
    <s v="Corporate"/>
    <s v="United States"/>
    <s v="Phoenix"/>
    <s v="Arizona"/>
    <n v="85023"/>
    <x v="1"/>
    <s v="TEC-AC-10000844"/>
    <x v="2"/>
    <s v="Accessories"/>
    <s v="LogitechÂ Gaming G510s - Keyboard"/>
    <n v="271.96800000000002"/>
    <n v="4"/>
    <n v="0"/>
    <n v="21.76"/>
    <n v="3"/>
    <x v="24"/>
    <n v="2"/>
    <x v="24"/>
  </r>
  <r>
    <n v="8789"/>
    <s v="CA-2018-126914"/>
    <d v="2018-06-15T00:00:00"/>
    <d v="2018-06-19T00:00:00"/>
    <s v="Standard Class"/>
    <s v="JE-15715"/>
    <s v="Joe Elijah"/>
    <s v="Consumer"/>
    <s v="United States"/>
    <s v="Monroe"/>
    <s v="North Carolina"/>
    <n v="28110"/>
    <x v="0"/>
    <s v="FUR-CH-10000847"/>
    <x v="0"/>
    <s v="Chairs"/>
    <s v="Global Executive Mid-Back Manager's Chair"/>
    <n v="698.35199999999998"/>
    <n v="6"/>
    <n v="0.1"/>
    <n v="181.57"/>
    <n v="2"/>
    <x v="27"/>
    <n v="2"/>
    <x v="27"/>
  </r>
  <r>
    <n v="8790"/>
    <s v="CA-2018-126914"/>
    <d v="2018-06-15T00:00:00"/>
    <d v="2018-06-19T00:00:00"/>
    <s v="Standard Class"/>
    <s v="JE-15715"/>
    <s v="Joe Elijah"/>
    <s v="Consumer"/>
    <s v="United States"/>
    <s v="Monroe"/>
    <s v="North Carolina"/>
    <n v="28110"/>
    <x v="0"/>
    <s v="FUR-BO-10000468"/>
    <x v="0"/>
    <s v="Bookcases"/>
    <s v="O'Sullivan 2-Shelf Heavy-Duty Bookcases"/>
    <n v="77.727999999999994"/>
    <n v="10"/>
    <n v="0.2"/>
    <n v="16.32"/>
    <n v="2"/>
    <x v="27"/>
    <n v="2"/>
    <x v="27"/>
  </r>
  <r>
    <n v="8791"/>
    <s v="CA-2016-169572"/>
    <d v="2016-09-06T00:00:00"/>
    <d v="2016-09-12T00:00:00"/>
    <s v="Standard Class"/>
    <s v="AG-10525"/>
    <s v="Andy Gerbode"/>
    <s v="Corporate"/>
    <s v="United States"/>
    <s v="Richmond"/>
    <s v="Virginia"/>
    <n v="23223"/>
    <x v="0"/>
    <s v="OFF-BI-10002799"/>
    <x v="1"/>
    <s v="Binders"/>
    <s v="SlimView Poly Binder, 3/8&quot;"/>
    <n v="46.62"/>
    <n v="6"/>
    <n v="0.2"/>
    <n v="6.99"/>
    <n v="1"/>
    <x v="11"/>
    <n v="3"/>
    <x v="11"/>
  </r>
  <r>
    <n v="8792"/>
    <s v="CA-2018-162075"/>
    <d v="2018-03-18T00:00:00"/>
    <d v="2018-03-24T00:00:00"/>
    <s v="Standard Class"/>
    <s v="TT-21220"/>
    <s v="Thomas Thornton"/>
    <s v="Consumer"/>
    <s v="United States"/>
    <s v="Houston"/>
    <s v="Texas"/>
    <n v="77041"/>
    <x v="2"/>
    <s v="TEC-PH-10001557"/>
    <x v="2"/>
    <s v="Phones"/>
    <s v="Pyle PMP37LED"/>
    <n v="537.54399999999998"/>
    <n v="6"/>
    <n v="0"/>
    <n v="139.76"/>
    <n v="1"/>
    <x v="42"/>
    <n v="1"/>
    <x v="42"/>
  </r>
  <r>
    <n v="8793"/>
    <s v="CA-2015-162992"/>
    <d v="2015-12-19T00:00:00"/>
    <d v="2015-12-21T00:00:00"/>
    <s v="First Class"/>
    <s v="BP-11095"/>
    <s v="Bart Pistole"/>
    <s v="Corporate"/>
    <s v="United States"/>
    <s v="Los Angeles"/>
    <s v="California"/>
    <n v="90008"/>
    <x v="1"/>
    <s v="OFF-LA-10001934"/>
    <x v="1"/>
    <s v="Labels"/>
    <s v="Avery 516"/>
    <n v="14.62"/>
    <n v="5"/>
    <n v="0.2"/>
    <n v="4.24"/>
    <n v="4"/>
    <x v="20"/>
    <n v="4"/>
    <x v="20"/>
  </r>
  <r>
    <n v="8794"/>
    <s v="CA-2015-162992"/>
    <d v="2015-12-19T00:00:00"/>
    <d v="2015-12-21T00:00:00"/>
    <s v="First Class"/>
    <s v="BP-11095"/>
    <s v="Bart Pistole"/>
    <s v="Corporate"/>
    <s v="United States"/>
    <s v="Los Angeles"/>
    <s v="California"/>
    <n v="90008"/>
    <x v="1"/>
    <s v="OFF-FA-10004248"/>
    <x v="1"/>
    <s v="Fasteners"/>
    <s v="Advantus T-Pin Paper Clips"/>
    <n v="22.55"/>
    <n v="9"/>
    <n v="0.2"/>
    <n v="4.0599999999999996"/>
    <n v="4"/>
    <x v="20"/>
    <n v="4"/>
    <x v="20"/>
  </r>
  <r>
    <n v="8795"/>
    <s v="CA-2015-162992"/>
    <d v="2015-12-19T00:00:00"/>
    <d v="2015-12-21T00:00:00"/>
    <s v="First Class"/>
    <s v="BP-11095"/>
    <s v="Bart Pistole"/>
    <s v="Corporate"/>
    <s v="United States"/>
    <s v="Los Angeles"/>
    <s v="California"/>
    <n v="90008"/>
    <x v="1"/>
    <s v="TEC-PH-10001944"/>
    <x v="2"/>
    <s v="Phones"/>
    <s v="Wi-Ex zBoost YX540 Cellular Phone Signal Booster"/>
    <n v="583.79999999999995"/>
    <n v="10"/>
    <n v="0.2"/>
    <n v="52.54"/>
    <n v="4"/>
    <x v="20"/>
    <n v="4"/>
    <x v="20"/>
  </r>
  <r>
    <n v="8796"/>
    <s v="CA-2015-162992"/>
    <d v="2015-12-19T00:00:00"/>
    <d v="2015-12-21T00:00:00"/>
    <s v="First Class"/>
    <s v="BP-11095"/>
    <s v="Bart Pistole"/>
    <s v="Corporate"/>
    <s v="United States"/>
    <s v="Los Angeles"/>
    <s v="California"/>
    <n v="90008"/>
    <x v="1"/>
    <s v="TEC-PH-10002085"/>
    <x v="2"/>
    <s v="Phones"/>
    <s v="Clarity 53712"/>
    <n v="211.16800000000001"/>
    <n v="7"/>
    <n v="0.2"/>
    <n v="14.78"/>
    <n v="4"/>
    <x v="20"/>
    <n v="4"/>
    <x v="20"/>
  </r>
  <r>
    <n v="8797"/>
    <s v="CA-2017-106397"/>
    <d v="2017-07-07T00:00:00"/>
    <d v="2017-07-13T00:00:00"/>
    <s v="Standard Class"/>
    <s v="MJ-17740"/>
    <s v="Max Jones"/>
    <s v="Consumer"/>
    <s v="United States"/>
    <s v="Orem"/>
    <s v="Utah"/>
    <n v="84057"/>
    <x v="1"/>
    <s v="OFF-PA-10003441"/>
    <x v="1"/>
    <s v="Paper"/>
    <s v="Xerox 226"/>
    <n v="12.96"/>
    <n v="10"/>
    <n v="0.3"/>
    <n v="-4.41"/>
    <n v="2"/>
    <x v="16"/>
    <n v="3"/>
    <x v="16"/>
  </r>
  <r>
    <n v="8798"/>
    <s v="CA-2017-106397"/>
    <d v="2017-07-07T00:00:00"/>
    <d v="2017-07-13T00:00:00"/>
    <s v="Standard Class"/>
    <s v="MJ-17740"/>
    <s v="Max Jones"/>
    <s v="Consumer"/>
    <s v="United States"/>
    <s v="Orem"/>
    <s v="Utah"/>
    <n v="84057"/>
    <x v="1"/>
    <s v="OFF-AR-10004602"/>
    <x v="1"/>
    <s v="Art"/>
    <s v="Boston KS Multi-Size Manual Pencil Sharpener"/>
    <n v="45.98"/>
    <n v="10"/>
    <n v="0.1"/>
    <n v="13.33"/>
    <n v="2"/>
    <x v="16"/>
    <n v="3"/>
    <x v="16"/>
  </r>
  <r>
    <n v="8799"/>
    <s v="US-2017-150140"/>
    <d v="2017-04-06T00:00:00"/>
    <d v="2017-04-10T00:00:00"/>
    <s v="Standard Class"/>
    <s v="VM-21685"/>
    <s v="Valerie Mitchum"/>
    <s v="Home Office"/>
    <s v="United States"/>
    <s v="Burlington"/>
    <s v="Vermont"/>
    <m/>
    <x v="3"/>
    <s v="TEC-PH-10002555"/>
    <x v="2"/>
    <s v="Phones"/>
    <s v="Nortel Meridian M5316 Digital phone"/>
    <n v="1294.75"/>
    <n v="9"/>
    <n v="0.3"/>
    <n v="-90.63"/>
    <n v="1"/>
    <x v="25"/>
    <n v="2"/>
    <x v="25"/>
  </r>
  <r>
    <n v="8800"/>
    <s v="CA-2015-116666"/>
    <d v="2015-05-08T00:00:00"/>
    <d v="2015-05-10T00:00:00"/>
    <s v="First Class"/>
    <s v="KT-16480"/>
    <s v="Kean Thornton"/>
    <s v="Consumer"/>
    <s v="United States"/>
    <s v="Philadelphia"/>
    <s v="Pennsylvania"/>
    <n v="19134"/>
    <x v="3"/>
    <s v="TEC-CO-10001449"/>
    <x v="2"/>
    <s v="Copiers"/>
    <s v="Hewlett Packard LaserJet 3310 Copier"/>
    <n v="1799.97"/>
    <n v="9"/>
    <n v="0.2"/>
    <n v="503.99"/>
    <n v="1"/>
    <x v="8"/>
    <n v="2"/>
    <x v="8"/>
  </r>
  <r>
    <n v="8801"/>
    <s v="CA-2018-148992"/>
    <d v="2018-11-23T00:00:00"/>
    <d v="2018-11-27T00:00:00"/>
    <s v="Standard Class"/>
    <s v="CS-12250"/>
    <s v="Chris Selesnick"/>
    <s v="Corporate"/>
    <s v="United States"/>
    <s v="Chicago"/>
    <s v="Illinois"/>
    <n v="60623"/>
    <x v="2"/>
    <s v="OFF-PA-10004285"/>
    <x v="1"/>
    <s v="Paper"/>
    <s v="Xerox 1959"/>
    <n v="10.688000000000001"/>
    <n v="10"/>
    <n v="0.1"/>
    <n v="3.42"/>
    <n v="1"/>
    <x v="23"/>
    <n v="4"/>
    <x v="23"/>
  </r>
  <r>
    <n v="8802"/>
    <s v="CA-2017-140935"/>
    <d v="2017-11-10T00:00:00"/>
    <d v="2017-11-12T00:00:00"/>
    <s v="First Class"/>
    <s v="AB-10015"/>
    <s v="Aaron Bergman"/>
    <s v="Consumer"/>
    <s v="United States"/>
    <s v="Oklahoma City"/>
    <s v="Oklahoma"/>
    <n v="73120"/>
    <x v="2"/>
    <s v="TEC-PH-10000562"/>
    <x v="2"/>
    <s v="Phones"/>
    <s v="Samsung Convoy 3"/>
    <n v="221.98"/>
    <n v="1"/>
    <n v="0"/>
    <n v="26.64"/>
    <n v="2"/>
    <x v="0"/>
    <n v="4"/>
    <x v="0"/>
  </r>
  <r>
    <n v="8803"/>
    <s v="CA-2017-140935"/>
    <d v="2017-11-10T00:00:00"/>
    <d v="2017-11-12T00:00:00"/>
    <s v="First Class"/>
    <s v="AB-10015"/>
    <s v="Aaron Bergman"/>
    <s v="Consumer"/>
    <s v="United States"/>
    <s v="Oklahoma City"/>
    <s v="Oklahoma"/>
    <n v="73120"/>
    <x v="2"/>
    <s v="FUR-BO-10003966"/>
    <x v="0"/>
    <s v="Bookcases"/>
    <s v="Sauder Facets Collection Library, Sky Alder Finish"/>
    <n v="341.96"/>
    <n v="8"/>
    <n v="0.3"/>
    <n v="-47.87"/>
    <n v="2"/>
    <x v="0"/>
    <n v="4"/>
    <x v="0"/>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n v="2"/>
    <n v="0"/>
    <n v="4.5199999999999996"/>
    <n v="2"/>
    <x v="20"/>
    <n v="4"/>
    <x v="20"/>
  </r>
  <r>
    <n v="8805"/>
    <s v="CA-2015-157644"/>
    <d v="2015-12-31T00:00:00"/>
    <d v="2016-01-01T00:00:00"/>
    <s v="First Class"/>
    <s v="AH-10030"/>
    <s v="Aaron Hawkins"/>
    <s v="Corporate"/>
    <s v="United States"/>
    <s v="New York City"/>
    <s v="New York"/>
    <n v="10035"/>
    <x v="3"/>
    <s v="OFF-LA-10003148"/>
    <x v="1"/>
    <s v="Labels"/>
    <s v="Avery 51"/>
    <n v="18.899999999999999"/>
    <n v="7"/>
    <n v="0.3"/>
    <n v="-6.05"/>
    <n v="2"/>
    <x v="20"/>
    <n v="4"/>
    <x v="20"/>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n v="102.72"/>
    <n v="1"/>
    <n v="0.3"/>
    <n v="-27.73"/>
    <n v="1"/>
    <x v="43"/>
    <n v="3"/>
    <x v="43"/>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n v="40.479999999999997"/>
    <n v="4"/>
    <n v="0.2"/>
    <n v="10.52"/>
    <n v="1"/>
    <x v="21"/>
    <n v="3"/>
    <x v="21"/>
  </r>
  <r>
    <n v="8808"/>
    <s v="US-2018-110646"/>
    <d v="2018-10-26T00:00:00"/>
    <d v="2018-10-31T00:00:00"/>
    <s v="Standard Class"/>
    <s v="JF-15190"/>
    <s v="Jamie Frazer"/>
    <s v="Consumer"/>
    <s v="United States"/>
    <s v="Philadelphia"/>
    <s v="Pennsylvania"/>
    <n v="19134"/>
    <x v="3"/>
    <s v="OFF-BI-10004330"/>
    <x v="1"/>
    <s v="Binders"/>
    <s v="GBC Velobind Prepunched Cover Sets, Regency Series"/>
    <n v="33.281999999999996"/>
    <n v="4"/>
    <n v="0.3"/>
    <n v="-3.33"/>
    <n v="3"/>
    <x v="13"/>
    <n v="4"/>
    <x v="13"/>
  </r>
  <r>
    <n v="8809"/>
    <s v="US-2018-110646"/>
    <d v="2018-10-26T00:00:00"/>
    <d v="2018-10-31T00:00:00"/>
    <s v="Standard Class"/>
    <s v="JF-15190"/>
    <s v="Jamie Frazer"/>
    <s v="Consumer"/>
    <s v="United States"/>
    <s v="Philadelphia"/>
    <s v="Pennsylvania"/>
    <n v="19134"/>
    <x v="3"/>
    <s v="TEC-PH-10002807"/>
    <x v="2"/>
    <s v="Phones"/>
    <s v="Motorla HX550 Universal Bluetooth Headset"/>
    <n v="118.65"/>
    <n v="3"/>
    <n v="0"/>
    <n v="22.54"/>
    <n v="3"/>
    <x v="13"/>
    <n v="4"/>
    <x v="13"/>
  </r>
  <r>
    <n v="8810"/>
    <s v="US-2018-110646"/>
    <d v="2018-10-26T00:00:00"/>
    <d v="2018-10-31T00:00:00"/>
    <s v="Standard Class"/>
    <s v="JF-15190"/>
    <s v="Jamie Frazer"/>
    <s v="Consumer"/>
    <s v="United States"/>
    <s v="Philadelphia"/>
    <s v="Pennsylvania"/>
    <n v="19134"/>
    <x v="3"/>
    <s v="OFF-LA-10001404"/>
    <x v="1"/>
    <s v="Labels"/>
    <s v="Avery 517"/>
    <n v="14.76"/>
    <n v="4"/>
    <n v="0.1"/>
    <n v="4.43"/>
    <n v="3"/>
    <x v="13"/>
    <n v="4"/>
    <x v="13"/>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n v="37.520000000000003"/>
    <n v="8"/>
    <n v="0.3"/>
    <n v="-9.76"/>
    <n v="1"/>
    <x v="24"/>
    <n v="2"/>
    <x v="24"/>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n v="207.14400000000001"/>
    <n v="4"/>
    <n v="0.3"/>
    <n v="-43.5"/>
    <n v="2"/>
    <x v="17"/>
    <n v="1"/>
    <x v="17"/>
  </r>
  <r>
    <n v="8813"/>
    <s v="US-2017-140172"/>
    <d v="2017-03-08T00:00:00"/>
    <d v="2017-03-13T00:00:00"/>
    <s v="Standard Class"/>
    <s v="SP-20650"/>
    <s v="Stephanie Phelps"/>
    <s v="Corporate"/>
    <s v="United States"/>
    <s v="Jackson"/>
    <s v="Michigan"/>
    <n v="49201"/>
    <x v="2"/>
    <s v="OFF-AR-10002766"/>
    <x v="1"/>
    <s v="Art"/>
    <s v="Prang Drawing Pencil Set"/>
    <n v="13.9"/>
    <n v="2"/>
    <n v="0.1"/>
    <n v="1.81"/>
    <n v="2"/>
    <x v="17"/>
    <n v="1"/>
    <x v="17"/>
  </r>
  <r>
    <n v="8814"/>
    <s v="CA-2016-127754"/>
    <d v="2016-07-26T00:00:00"/>
    <d v="2016-07-31T00:00:00"/>
    <s v="Standard Class"/>
    <s v="CK-12760"/>
    <s v="Cyma Kinney"/>
    <s v="Corporate"/>
    <s v="United States"/>
    <s v="Glendale"/>
    <s v="Arizona"/>
    <n v="85301"/>
    <x v="1"/>
    <s v="FUR-CH-10003199"/>
    <x v="0"/>
    <s v="Chairs"/>
    <s v="Office Star - Contemporary Task Swivel Chair"/>
    <n v="266.35199999999998"/>
    <n v="9"/>
    <n v="0.3"/>
    <n v="-21.31"/>
    <n v="1"/>
    <x v="38"/>
    <n v="3"/>
    <x v="38"/>
  </r>
  <r>
    <n v="8815"/>
    <s v="CA-2016-144274"/>
    <d v="2016-11-23T00:00:00"/>
    <d v="2016-11-25T00:00:00"/>
    <s v="Second Class"/>
    <s v="PW-19240"/>
    <s v="Pierre Wener"/>
    <s v="Consumer"/>
    <s v="United States"/>
    <s v="Wilmington"/>
    <s v="Delaware"/>
    <n v="19805"/>
    <x v="3"/>
    <s v="TEC-PH-10003012"/>
    <x v="2"/>
    <s v="Phones"/>
    <s v="Nortel Meridian M3904 Professional Digital phone"/>
    <n v="307.98"/>
    <n v="6"/>
    <n v="0.3"/>
    <n v="-80.069999999999993"/>
    <n v="5"/>
    <x v="6"/>
    <n v="4"/>
    <x v="6"/>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n v="44.1"/>
    <n v="9"/>
    <n v="0.3"/>
    <n v="-6.62"/>
    <n v="5"/>
    <x v="6"/>
    <n v="4"/>
    <x v="6"/>
  </r>
  <r>
    <n v="8817"/>
    <s v="CA-2016-144274"/>
    <d v="2016-11-23T00:00:00"/>
    <d v="2016-11-25T00:00:00"/>
    <s v="Second Class"/>
    <s v="PW-19240"/>
    <s v="Pierre Wener"/>
    <s v="Consumer"/>
    <s v="United States"/>
    <s v="Wilmington"/>
    <s v="Delaware"/>
    <n v="19805"/>
    <x v="3"/>
    <s v="OFF-AR-10001940"/>
    <x v="1"/>
    <s v="Art"/>
    <s v="Sanford Colorific Eraseable Coloring Pencils, 12 Count"/>
    <n v="13.12"/>
    <n v="7"/>
    <n v="0.1"/>
    <n v="0.79"/>
    <n v="5"/>
    <x v="6"/>
    <n v="4"/>
    <x v="6"/>
  </r>
  <r>
    <n v="8818"/>
    <s v="CA-2016-144274"/>
    <d v="2016-11-23T00:00:00"/>
    <d v="2016-11-25T00:00:00"/>
    <s v="Second Class"/>
    <s v="PW-19240"/>
    <s v="Pierre Wener"/>
    <s v="Consumer"/>
    <s v="United States"/>
    <s v="Wilmington"/>
    <s v="Delaware"/>
    <n v="19805"/>
    <x v="3"/>
    <s v="OFF-EN-10003286"/>
    <x v="1"/>
    <s v="Envelopes"/>
    <s v="Staple envelope"/>
    <n v="16.559999999999999"/>
    <n v="6"/>
    <n v="0"/>
    <n v="5.13"/>
    <n v="5"/>
    <x v="6"/>
    <n v="4"/>
    <x v="6"/>
  </r>
  <r>
    <n v="8819"/>
    <s v="CA-2016-144274"/>
    <d v="2016-11-23T00:00:00"/>
    <d v="2016-11-25T00:00:00"/>
    <s v="Second Class"/>
    <s v="PW-19240"/>
    <s v="Pierre Wener"/>
    <s v="Consumer"/>
    <s v="United States"/>
    <s v="Wilmington"/>
    <s v="Delaware"/>
    <n v="19805"/>
    <x v="3"/>
    <s v="OFF-PA-10003441"/>
    <x v="1"/>
    <s v="Paper"/>
    <s v="Xerox 226"/>
    <n v="38.880000000000003"/>
    <n v="3"/>
    <n v="0.2"/>
    <n v="1.94"/>
    <n v="5"/>
    <x v="6"/>
    <n v="4"/>
    <x v="6"/>
  </r>
  <r>
    <n v="8820"/>
    <s v="CA-2016-142930"/>
    <d v="2016-11-28T00:00:00"/>
    <d v="2016-12-02T00:00:00"/>
    <s v="Standard Class"/>
    <s v="EB-14170"/>
    <s v="Evan Bailliet"/>
    <s v="Consumer"/>
    <s v="United States"/>
    <s v="Austin"/>
    <s v="Texas"/>
    <n v="78745"/>
    <x v="2"/>
    <s v="OFF-PA-10003395"/>
    <x v="1"/>
    <s v="Paper"/>
    <s v="Xerox 1941"/>
    <n v="335.52"/>
    <n v="5"/>
    <n v="0"/>
    <n v="60.39"/>
    <n v="1"/>
    <x v="6"/>
    <n v="4"/>
    <x v="6"/>
  </r>
  <r>
    <n v="8821"/>
    <s v="CA-2018-100622"/>
    <d v="2018-11-03T00:00:00"/>
    <d v="2018-11-07T00:00:00"/>
    <s v="Standard Class"/>
    <s v="DK-13090"/>
    <s v="Dave Kipp"/>
    <s v="Consumer"/>
    <s v="United States"/>
    <s v="Orlando"/>
    <s v="Florida"/>
    <n v="32839"/>
    <x v="0"/>
    <s v="TEC-CO-10003236"/>
    <x v="2"/>
    <s v="Copiers"/>
    <s v="Canon Image Class D660 Copier"/>
    <n v="959.98400000000004"/>
    <n v="3"/>
    <n v="0"/>
    <n v="326.39"/>
    <n v="4"/>
    <x v="23"/>
    <n v="4"/>
    <x v="23"/>
  </r>
  <r>
    <n v="8822"/>
    <s v="CA-2018-100622"/>
    <d v="2018-11-03T00:00:00"/>
    <d v="2018-11-07T00:00:00"/>
    <s v="Standard Class"/>
    <s v="DK-13090"/>
    <s v="Dave Kipp"/>
    <s v="Consumer"/>
    <s v="United States"/>
    <s v="Orlando"/>
    <s v="Florida"/>
    <n v="32839"/>
    <x v="0"/>
    <s v="OFF-BI-10002982"/>
    <x v="1"/>
    <s v="Binders"/>
    <s v="Avery Self-Adhesive Photo Pockets for Polaroid Photos"/>
    <n v="4.0860000000000003"/>
    <n v="7"/>
    <n v="0"/>
    <n v="0.56999999999999995"/>
    <n v="4"/>
    <x v="23"/>
    <n v="4"/>
    <x v="23"/>
  </r>
  <r>
    <n v="8823"/>
    <s v="CA-2018-100622"/>
    <d v="2018-11-03T00:00:00"/>
    <d v="2018-11-07T00:00:00"/>
    <s v="Standard Class"/>
    <s v="DK-13090"/>
    <s v="Dave Kipp"/>
    <s v="Consumer"/>
    <s v="United States"/>
    <s v="Orlando"/>
    <s v="Florida"/>
    <n v="32839"/>
    <x v="0"/>
    <s v="OFF-AR-10004010"/>
    <x v="1"/>
    <s v="Art"/>
    <s v="Hunt Boston Vacuum Mount KS Pencil Sharpener"/>
    <n v="55.984000000000002"/>
    <n v="3"/>
    <n v="0.3"/>
    <n v="-15.12"/>
    <n v="4"/>
    <x v="23"/>
    <n v="4"/>
    <x v="23"/>
  </r>
  <r>
    <n v="8824"/>
    <s v="CA-2018-100622"/>
    <d v="2018-11-03T00:00:00"/>
    <d v="2018-11-07T00:00:00"/>
    <s v="Standard Class"/>
    <s v="DK-13090"/>
    <s v="Dave Kipp"/>
    <s v="Consumer"/>
    <s v="United States"/>
    <s v="Orlando"/>
    <s v="Florida"/>
    <n v="32839"/>
    <x v="0"/>
    <s v="OFF-PA-10002947"/>
    <x v="1"/>
    <s v="Paper"/>
    <s v="Xerox 1923"/>
    <n v="10.688000000000001"/>
    <n v="6"/>
    <n v="0.1"/>
    <n v="2.46"/>
    <n v="4"/>
    <x v="23"/>
    <n v="4"/>
    <x v="23"/>
  </r>
  <r>
    <n v="8825"/>
    <s v="CA-2018-117156"/>
    <d v="2018-03-21T00:00:00"/>
    <d v="2018-03-23T00:00:00"/>
    <s v="Second Class"/>
    <s v="TB-21055"/>
    <s v="Ted Butterfield"/>
    <s v="Consumer"/>
    <s v="United States"/>
    <s v="Reading"/>
    <s v="Pennsylvania"/>
    <n v="19601"/>
    <x v="3"/>
    <s v="OFF-EN-10003845"/>
    <x v="1"/>
    <s v="Envelopes"/>
    <s v="Colored Envelopes"/>
    <n v="8.8559999999999999"/>
    <n v="10"/>
    <n v="0.1"/>
    <n v="2.04"/>
    <n v="1"/>
    <x v="42"/>
    <n v="1"/>
    <x v="42"/>
  </r>
  <r>
    <n v="8826"/>
    <s v="CA-2016-115399"/>
    <d v="2016-12-19T00:00:00"/>
    <d v="2016-12-22T00:00:00"/>
    <s v="First Class"/>
    <s v="AG-10900"/>
    <s v="Arthur Gainer"/>
    <s v="Consumer"/>
    <s v="United States"/>
    <s v="Philadelphia"/>
    <s v="Pennsylvania"/>
    <n v="19134"/>
    <x v="3"/>
    <s v="OFF-LA-10003190"/>
    <x v="1"/>
    <s v="Labels"/>
    <s v="Avery 474"/>
    <n v="6.9119999999999999"/>
    <n v="3"/>
    <n v="0"/>
    <n v="2.0699999999999998"/>
    <n v="1"/>
    <x v="14"/>
    <n v="4"/>
    <x v="14"/>
  </r>
  <r>
    <n v="8827"/>
    <s v="US-2015-157847"/>
    <d v="2015-04-02T00:00:00"/>
    <d v="2015-04-06T00:00:00"/>
    <s v="Second Class"/>
    <s v="SC-20020"/>
    <s v="Sam Craven"/>
    <s v="Consumer"/>
    <s v="United States"/>
    <s v="Houston"/>
    <s v="Texas"/>
    <n v="77095"/>
    <x v="2"/>
    <s v="OFF-PA-10002986"/>
    <x v="1"/>
    <s v="Paper"/>
    <s v="Xerox 1898"/>
    <n v="26.72"/>
    <n v="7"/>
    <n v="0.2"/>
    <n v="1.6"/>
    <n v="2"/>
    <x v="41"/>
    <n v="2"/>
    <x v="41"/>
  </r>
  <r>
    <n v="8828"/>
    <s v="US-2015-157847"/>
    <d v="2015-04-02T00:00:00"/>
    <d v="2015-04-06T00:00:00"/>
    <s v="Second Class"/>
    <s v="SC-20020"/>
    <s v="Sam Craven"/>
    <s v="Consumer"/>
    <s v="United States"/>
    <s v="Houston"/>
    <s v="Texas"/>
    <n v="77095"/>
    <x v="2"/>
    <s v="OFF-PA-10001593"/>
    <x v="1"/>
    <s v="Paper"/>
    <s v="Xerox 1947"/>
    <n v="33.488"/>
    <n v="7"/>
    <n v="0.3"/>
    <n v="-9.3800000000000008"/>
    <n v="2"/>
    <x v="41"/>
    <n v="2"/>
    <x v="41"/>
  </r>
  <r>
    <n v="8829"/>
    <s v="CA-2016-115168"/>
    <d v="2016-06-05T00:00:00"/>
    <d v="2016-06-09T00:00:00"/>
    <s v="Standard Class"/>
    <s v="BB-11545"/>
    <s v="Brenda Bowman"/>
    <s v="Corporate"/>
    <s v="United States"/>
    <s v="Saint Charles"/>
    <s v="Missouri"/>
    <n v="63301"/>
    <x v="2"/>
    <s v="OFF-PA-10000528"/>
    <x v="1"/>
    <s v="Paper"/>
    <s v="Xerox 1981"/>
    <n v="10.56"/>
    <n v="3"/>
    <n v="0"/>
    <n v="1.1599999999999999"/>
    <n v="1"/>
    <x v="40"/>
    <n v="2"/>
    <x v="40"/>
  </r>
  <r>
    <n v="8830"/>
    <s v="CA-2015-109680"/>
    <d v="2015-10-06T00:00:00"/>
    <d v="2015-10-09T00:00:00"/>
    <s v="First Class"/>
    <s v="VP-21760"/>
    <s v="Victoria Pisteka"/>
    <s v="Corporate"/>
    <s v="United States"/>
    <s v="Indianapolis"/>
    <s v="Indiana"/>
    <n v="46203"/>
    <x v="2"/>
    <s v="OFF-ST-10001932"/>
    <x v="1"/>
    <s v="Storage"/>
    <s v="Fellowes Staxonsteel Drawer Files"/>
    <n v="386.34"/>
    <n v="4"/>
    <n v="0.3"/>
    <n v="-46.36"/>
    <n v="1"/>
    <x v="18"/>
    <n v="4"/>
    <x v="18"/>
  </r>
  <r>
    <n v="8831"/>
    <s v="CA-2017-167983"/>
    <d v="2017-08-21T00:00:00"/>
    <d v="2017-08-24T00:00:00"/>
    <s v="Second Class"/>
    <s v="RP-19270"/>
    <s v="Rachel Payne"/>
    <s v="Corporate"/>
    <s v="United States"/>
    <s v="Seattle"/>
    <s v="Washington"/>
    <n v="98115"/>
    <x v="1"/>
    <s v="OFF-BI-10003727"/>
    <x v="1"/>
    <s v="Binders"/>
    <s v="Avery Durable Slant Ring Binders With Label Holder"/>
    <n v="33.44"/>
    <n v="8"/>
    <n v="0"/>
    <n v="4.3499999999999996"/>
    <n v="1"/>
    <x v="28"/>
    <n v="3"/>
    <x v="28"/>
  </r>
  <r>
    <n v="8832"/>
    <s v="CA-2016-145324"/>
    <d v="2016-11-15T00:00:00"/>
    <d v="2016-11-19T00:00:00"/>
    <s v="Standard Class"/>
    <s v="DH-13675"/>
    <s v="Duane Huffman"/>
    <s v="Home Office"/>
    <s v="United States"/>
    <s v="Harrisonburg"/>
    <s v="Virginia"/>
    <n v="22801"/>
    <x v="0"/>
    <s v="FUR-FU-10002759"/>
    <x v="0"/>
    <s v="Furnishings"/>
    <s v="12-1/2 Diameter Round Wall Clock"/>
    <n v="39.96"/>
    <n v="6"/>
    <n v="0"/>
    <n v="11.19"/>
    <n v="1"/>
    <x v="6"/>
    <n v="4"/>
    <x v="6"/>
  </r>
  <r>
    <n v="8833"/>
    <s v="CA-2016-153423"/>
    <d v="2016-06-22T00:00:00"/>
    <d v="2016-06-27T00:00:00"/>
    <s v="Standard Class"/>
    <s v="SW-20455"/>
    <s v="Shaun Weien"/>
    <s v="Consumer"/>
    <s v="United States"/>
    <s v="Rochester"/>
    <s v="New York"/>
    <n v="14609"/>
    <x v="3"/>
    <s v="OFF-BI-10000545"/>
    <x v="1"/>
    <s v="Binders"/>
    <s v="GBC Ibimaster 500 Manual ProClick Binding System"/>
    <n v="1217.568"/>
    <n v="5"/>
    <n v="0.2"/>
    <n v="121.76"/>
    <n v="1"/>
    <x v="40"/>
    <n v="2"/>
    <x v="40"/>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n v="15.51"/>
    <n v="2"/>
    <n v="0.1"/>
    <n v="5.43"/>
    <n v="5"/>
    <x v="15"/>
    <n v="3"/>
    <x v="15"/>
  </r>
  <r>
    <n v="8835"/>
    <s v="US-2018-132675"/>
    <d v="2018-09-24T00:00:00"/>
    <d v="2018-09-28T00:00:00"/>
    <s v="Standard Class"/>
    <s v="KF-16285"/>
    <s v="Karen Ferguson"/>
    <s v="Home Office"/>
    <s v="United States"/>
    <s v="Sandy Springs"/>
    <s v="Georgia"/>
    <n v="30328"/>
    <x v="0"/>
    <s v="TEC-PH-10003171"/>
    <x v="2"/>
    <s v="Phones"/>
    <s v="Plantronics Encore H101 Dual EarpiecesÂ Headset"/>
    <n v="89.9"/>
    <n v="9"/>
    <n v="0.3"/>
    <n v="-28.77"/>
    <n v="5"/>
    <x v="15"/>
    <n v="3"/>
    <x v="15"/>
  </r>
  <r>
    <n v="8836"/>
    <s v="US-2018-132675"/>
    <d v="2018-09-24T00:00:00"/>
    <d v="2018-09-28T00:00:00"/>
    <s v="Standard Class"/>
    <s v="KF-16285"/>
    <s v="Karen Ferguson"/>
    <s v="Home Office"/>
    <s v="United States"/>
    <s v="Sandy Springs"/>
    <s v="Georgia"/>
    <n v="30328"/>
    <x v="0"/>
    <s v="OFF-AR-10000614"/>
    <x v="1"/>
    <s v="Art"/>
    <s v="Barrel Sharpener"/>
    <n v="14.28"/>
    <n v="3"/>
    <n v="0.2"/>
    <n v="2.71"/>
    <n v="5"/>
    <x v="15"/>
    <n v="3"/>
    <x v="15"/>
  </r>
  <r>
    <n v="8837"/>
    <s v="US-2018-132675"/>
    <d v="2018-09-24T00:00:00"/>
    <d v="2018-09-28T00:00:00"/>
    <s v="Standard Class"/>
    <s v="KF-16285"/>
    <s v="Karen Ferguson"/>
    <s v="Home Office"/>
    <s v="United States"/>
    <s v="Sandy Springs"/>
    <s v="Georgia"/>
    <n v="30328"/>
    <x v="0"/>
    <s v="OFF-AR-10000034"/>
    <x v="1"/>
    <s v="Art"/>
    <s v="BIC Brite Liner Grip Highlighters, Assorted, 5/Pack"/>
    <n v="12.72"/>
    <n v="6"/>
    <n v="0.1"/>
    <n v="2.04"/>
    <n v="5"/>
    <x v="15"/>
    <n v="3"/>
    <x v="15"/>
  </r>
  <r>
    <n v="8838"/>
    <s v="US-2018-132675"/>
    <d v="2018-09-24T00:00:00"/>
    <d v="2018-09-28T00:00:00"/>
    <s v="Standard Class"/>
    <s v="KF-16285"/>
    <s v="Karen Ferguson"/>
    <s v="Home Office"/>
    <s v="United States"/>
    <s v="Sandy Springs"/>
    <s v="Georgia"/>
    <n v="30328"/>
    <x v="0"/>
    <s v="OFF-LA-10003766"/>
    <x v="1"/>
    <s v="Labels"/>
    <s v="Self-Adhesive Removable Labels"/>
    <n v="15.75"/>
    <n v="8"/>
    <n v="0.1"/>
    <n v="3.31"/>
    <n v="5"/>
    <x v="15"/>
    <n v="3"/>
    <x v="15"/>
  </r>
  <r>
    <n v="8839"/>
    <s v="CA-2015-153808"/>
    <d v="2015-04-06T00:00:00"/>
    <d v="2015-04-10T00:00:00"/>
    <s v="Second Class"/>
    <s v="FH-14275"/>
    <s v="Frank Hawley"/>
    <s v="Corporate"/>
    <s v="United States"/>
    <s v="Los Angeles"/>
    <s v="California"/>
    <n v="90004"/>
    <x v="1"/>
    <s v="OFF-AR-10001725"/>
    <x v="1"/>
    <s v="Art"/>
    <s v="Boston Home &amp; Office Model 2000 Electric Pencil Sharpeners"/>
    <n v="70.95"/>
    <n v="2"/>
    <n v="0.3"/>
    <n v="-16.32"/>
    <n v="3"/>
    <x v="41"/>
    <n v="2"/>
    <x v="41"/>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n v="65.567999999999998"/>
    <n v="3"/>
    <n v="0"/>
    <n v="20.98"/>
    <n v="3"/>
    <x v="41"/>
    <n v="2"/>
    <x v="41"/>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n v="299.97000000000003"/>
    <n v="3"/>
    <n v="0.1"/>
    <n v="71.989999999999995"/>
    <n v="3"/>
    <x v="41"/>
    <n v="2"/>
    <x v="41"/>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n v="89.97"/>
    <n v="4"/>
    <n v="0"/>
    <n v="8.1"/>
    <n v="2"/>
    <x v="47"/>
    <n v="1"/>
    <x v="47"/>
  </r>
  <r>
    <n v="8843"/>
    <s v="US-2017-112396"/>
    <d v="2017-02-09T00:00:00"/>
    <d v="2017-02-13T00:00:00"/>
    <s v="Standard Class"/>
    <s v="JR-16210"/>
    <s v="Justin Ritter"/>
    <s v="Corporate"/>
    <s v="United States"/>
    <s v="San Francisco"/>
    <s v="California"/>
    <n v="94110"/>
    <x v="1"/>
    <s v="TEC-AC-10004761"/>
    <x v="2"/>
    <s v="Accessories"/>
    <s v="Maxell 4.7GB DVD+RW 3/Pack"/>
    <n v="31.86"/>
    <n v="6"/>
    <n v="0.1"/>
    <n v="9.8800000000000008"/>
    <n v="2"/>
    <x v="47"/>
    <n v="1"/>
    <x v="47"/>
  </r>
  <r>
    <n v="8844"/>
    <s v="CA-2015-141173"/>
    <d v="2015-11-18T00:00:00"/>
    <d v="2015-11-20T00:00:00"/>
    <s v="Second Class"/>
    <s v="JC-16105"/>
    <s v="Julie Creighton"/>
    <s v="Corporate"/>
    <s v="United States"/>
    <s v="Minneapolis"/>
    <s v="Minnesota"/>
    <n v="55407"/>
    <x v="2"/>
    <s v="OFF-ST-10000885"/>
    <x v="1"/>
    <s v="Storage"/>
    <s v="Fellowes Desktop Hanging File Manager"/>
    <n v="67.150000000000006"/>
    <n v="10"/>
    <n v="0.2"/>
    <n v="13.43"/>
    <n v="1"/>
    <x v="7"/>
    <n v="4"/>
    <x v="7"/>
  </r>
  <r>
    <n v="8845"/>
    <s v="CA-2018-156664"/>
    <d v="2018-12-18T00:00:00"/>
    <d v="2018-12-23T00:00:00"/>
    <s v="Standard Class"/>
    <s v="BP-11290"/>
    <s v="Beth Paige"/>
    <s v="Consumer"/>
    <s v="United States"/>
    <s v="Columbus"/>
    <s v="Ohio"/>
    <n v="43229"/>
    <x v="3"/>
    <s v="OFF-BI-10004209"/>
    <x v="1"/>
    <s v="Binders"/>
    <s v="Fellowes Twister Kit, Gray/Clear, 3/pkg"/>
    <n v="7.2359999999999998"/>
    <n v="4"/>
    <n v="0.2"/>
    <n v="2.5299999999999998"/>
    <n v="4"/>
    <x v="22"/>
    <n v="4"/>
    <x v="22"/>
  </r>
  <r>
    <n v="8846"/>
    <s v="CA-2018-156664"/>
    <d v="2018-12-18T00:00:00"/>
    <d v="2018-12-23T00:00:00"/>
    <s v="Standard Class"/>
    <s v="BP-11290"/>
    <s v="Beth Paige"/>
    <s v="Consumer"/>
    <s v="United States"/>
    <s v="Columbus"/>
    <s v="Ohio"/>
    <n v="43229"/>
    <x v="3"/>
    <s v="OFF-FA-10002988"/>
    <x v="1"/>
    <s v="Fasteners"/>
    <s v="Ideal Clamps"/>
    <n v="4.8239999999999998"/>
    <n v="9"/>
    <n v="0.2"/>
    <n v="1.64"/>
    <n v="4"/>
    <x v="22"/>
    <n v="4"/>
    <x v="22"/>
  </r>
  <r>
    <n v="8847"/>
    <s v="CA-2018-156664"/>
    <d v="2018-12-18T00:00:00"/>
    <d v="2018-12-23T00:00:00"/>
    <s v="Standard Class"/>
    <s v="BP-11290"/>
    <s v="Beth Paige"/>
    <s v="Consumer"/>
    <s v="United States"/>
    <s v="Columbus"/>
    <s v="Ohio"/>
    <n v="43229"/>
    <x v="3"/>
    <s v="OFF-PA-10002222"/>
    <x v="1"/>
    <s v="Paper"/>
    <s v="Xerox Color Copier Paper, 11&quot; x 17&quot;, Ream"/>
    <n v="91.36"/>
    <n v="9"/>
    <n v="0.3"/>
    <n v="-28.32"/>
    <n v="4"/>
    <x v="22"/>
    <n v="4"/>
    <x v="22"/>
  </r>
  <r>
    <n v="8848"/>
    <s v="CA-2018-156664"/>
    <d v="2018-12-18T00:00:00"/>
    <d v="2018-12-23T00:00:00"/>
    <s v="Standard Class"/>
    <s v="BP-11290"/>
    <s v="Beth Paige"/>
    <s v="Consumer"/>
    <s v="United States"/>
    <s v="Columbus"/>
    <s v="Ohio"/>
    <n v="43229"/>
    <x v="3"/>
    <s v="OFF-AP-10004487"/>
    <x v="1"/>
    <s v="Appliances"/>
    <s v="Kensington 4 Outlet MasterPiece Compact Power Control Center"/>
    <n v="130.11199999999999"/>
    <n v="1"/>
    <n v="0.3"/>
    <n v="-44.24"/>
    <n v="4"/>
    <x v="22"/>
    <n v="4"/>
    <x v="22"/>
  </r>
  <r>
    <n v="8849"/>
    <s v="CA-2016-140718"/>
    <d v="2016-07-02T00:00:00"/>
    <d v="2016-07-04T00:00:00"/>
    <s v="First Class"/>
    <s v="FA-14230"/>
    <s v="Frank Atkinson"/>
    <s v="Corporate"/>
    <s v="United States"/>
    <s v="Raleigh"/>
    <s v="North Carolina"/>
    <n v="27604"/>
    <x v="0"/>
    <s v="TEC-PH-10003505"/>
    <x v="2"/>
    <s v="Phones"/>
    <s v="Geemarc AmpliPOWER60"/>
    <n v="74.239999999999995"/>
    <n v="5"/>
    <n v="0.2"/>
    <n v="25.98"/>
    <n v="4"/>
    <x v="38"/>
    <n v="3"/>
    <x v="38"/>
  </r>
  <r>
    <n v="8850"/>
    <s v="CA-2016-140718"/>
    <d v="2016-07-02T00:00:00"/>
    <d v="2016-07-04T00:00:00"/>
    <s v="First Class"/>
    <s v="FA-14230"/>
    <s v="Frank Atkinson"/>
    <s v="Corporate"/>
    <s v="United States"/>
    <s v="Raleigh"/>
    <s v="North Carolina"/>
    <n v="27604"/>
    <x v="0"/>
    <s v="FUR-FU-10000076"/>
    <x v="0"/>
    <s v="Furnishings"/>
    <s v="24-Hour Round Wall Clock"/>
    <n v="159.84"/>
    <n v="2"/>
    <n v="0"/>
    <n v="47.95"/>
    <n v="4"/>
    <x v="38"/>
    <n v="3"/>
    <x v="38"/>
  </r>
  <r>
    <n v="8851"/>
    <s v="CA-2016-140718"/>
    <d v="2016-07-02T00:00:00"/>
    <d v="2016-07-04T00:00:00"/>
    <s v="First Class"/>
    <s v="FA-14230"/>
    <s v="Frank Atkinson"/>
    <s v="Corporate"/>
    <s v="United States"/>
    <s v="Raleigh"/>
    <s v="North Carolina"/>
    <n v="27604"/>
    <x v="0"/>
    <s v="OFF-BI-10004728"/>
    <x v="1"/>
    <s v="Binders"/>
    <s v="Wilson Jones Turn Tabs Binder Tool for Ring Binders"/>
    <n v="2.8919999999999999"/>
    <n v="7"/>
    <n v="0.3"/>
    <n v="-0.38"/>
    <n v="4"/>
    <x v="38"/>
    <n v="3"/>
    <x v="38"/>
  </r>
  <r>
    <n v="8852"/>
    <s v="CA-2016-140718"/>
    <d v="2016-07-02T00:00:00"/>
    <d v="2016-07-04T00:00:00"/>
    <s v="First Class"/>
    <s v="FA-14230"/>
    <s v="Frank Atkinson"/>
    <s v="Corporate"/>
    <s v="United States"/>
    <s v="Raleigh"/>
    <s v="North Carolina"/>
    <n v="27604"/>
    <x v="0"/>
    <s v="OFF-PA-10002250"/>
    <x v="1"/>
    <s v="Paper"/>
    <s v="Things To Do Today Pad"/>
    <n v="9.3919999999999995"/>
    <n v="2"/>
    <n v="0"/>
    <n v="1.1299999999999999"/>
    <n v="4"/>
    <x v="38"/>
    <n v="3"/>
    <x v="38"/>
  </r>
  <r>
    <n v="8853"/>
    <s v="CA-2015-119977"/>
    <d v="2015-10-08T00:00:00"/>
    <d v="2015-10-13T00:00:00"/>
    <s v="Second Class"/>
    <s v="DN-13690"/>
    <s v="Duane Noonan"/>
    <s v="Consumer"/>
    <s v="United States"/>
    <s v="New York City"/>
    <s v="New York"/>
    <n v="10011"/>
    <x v="3"/>
    <s v="OFF-PA-10003823"/>
    <x v="1"/>
    <s v="Paper"/>
    <s v="Xerox 197"/>
    <n v="123.92"/>
    <n v="9"/>
    <n v="0.3"/>
    <n v="-35.94"/>
    <n v="1"/>
    <x v="18"/>
    <n v="4"/>
    <x v="18"/>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n v="55.6"/>
    <n v="4"/>
    <n v="0"/>
    <n v="14.46"/>
    <n v="2"/>
    <x v="11"/>
    <n v="3"/>
    <x v="11"/>
  </r>
  <r>
    <n v="8855"/>
    <s v="US-2016-115343"/>
    <d v="2016-09-22T00:00:00"/>
    <d v="2016-09-25T00:00:00"/>
    <s v="First Class"/>
    <s v="FO-14305"/>
    <s v="Frank Olsen"/>
    <s v="Consumer"/>
    <s v="United States"/>
    <s v="Philadelphia"/>
    <s v="Pennsylvania"/>
    <n v="19143"/>
    <x v="3"/>
    <s v="TEC-AC-10003832"/>
    <x v="2"/>
    <s v="Accessories"/>
    <s v="LogitechÂ P710e Mobile Speakerphone"/>
    <n v="617.976"/>
    <n v="6"/>
    <n v="0.1"/>
    <n v="191.57"/>
    <n v="2"/>
    <x v="11"/>
    <n v="3"/>
    <x v="11"/>
  </r>
  <r>
    <n v="8856"/>
    <s v="CA-2018-163671"/>
    <d v="2018-12-24T00:00:00"/>
    <d v="2018-12-30T00:00:00"/>
    <s v="Standard Class"/>
    <s v="DP-13105"/>
    <s v="Dave Poirier"/>
    <s v="Corporate"/>
    <s v="United States"/>
    <s v="Meridian"/>
    <s v="Idaho"/>
    <n v="83642"/>
    <x v="1"/>
    <s v="OFF-BI-10001679"/>
    <x v="1"/>
    <s v="Binders"/>
    <s v="GBC Instant Index System for Binding Systems"/>
    <n v="21.312000000000001"/>
    <n v="7"/>
    <n v="0"/>
    <n v="1.92"/>
    <n v="1"/>
    <x v="22"/>
    <n v="4"/>
    <x v="22"/>
  </r>
  <r>
    <n v="8857"/>
    <s v="CA-2018-135909"/>
    <d v="2018-10-13T00:00:00"/>
    <d v="2018-10-20T00:00:00"/>
    <s v="Standard Class"/>
    <s v="JW-15220"/>
    <s v="Jane Waco"/>
    <s v="Corporate"/>
    <s v="United States"/>
    <s v="Sacramento"/>
    <s v="California"/>
    <n v="95823"/>
    <x v="1"/>
    <s v="TEC-AC-10002335"/>
    <x v="2"/>
    <s v="Accessories"/>
    <s v="Logitech Media Keyboard K200"/>
    <n v="209.94"/>
    <n v="1"/>
    <n v="0"/>
    <n v="41.99"/>
    <n v="3"/>
    <x v="13"/>
    <n v="4"/>
    <x v="13"/>
  </r>
  <r>
    <n v="8858"/>
    <s v="CA-2018-135909"/>
    <d v="2018-10-13T00:00:00"/>
    <d v="2018-10-20T00:00:00"/>
    <s v="Standard Class"/>
    <s v="JW-15220"/>
    <s v="Jane Waco"/>
    <s v="Corporate"/>
    <s v="United States"/>
    <s v="Sacramento"/>
    <s v="California"/>
    <n v="95823"/>
    <x v="1"/>
    <s v="TEC-PH-10003187"/>
    <x v="2"/>
    <s v="Phones"/>
    <s v="Anker Astro Mini 3000mAh Ultra-Compact Portable Charger"/>
    <n v="31.984000000000002"/>
    <n v="4"/>
    <n v="0.1"/>
    <n v="9.2799999999999994"/>
    <n v="3"/>
    <x v="13"/>
    <n v="4"/>
    <x v="13"/>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n v="5083.96"/>
    <n v="6"/>
    <n v="0.2"/>
    <n v="1067.6300000000001"/>
    <n v="3"/>
    <x v="13"/>
    <n v="4"/>
    <x v="13"/>
  </r>
  <r>
    <n v="8860"/>
    <s v="US-2018-114356"/>
    <d v="2018-08-20T00:00:00"/>
    <d v="2018-08-26T00:00:00"/>
    <s v="Standard Class"/>
    <s v="TT-21460"/>
    <s v="Tonja Turnell"/>
    <s v="Home Office"/>
    <s v="United States"/>
    <s v="Charlotte"/>
    <s v="North Carolina"/>
    <n v="28205"/>
    <x v="0"/>
    <s v="TEC-PH-10003171"/>
    <x v="2"/>
    <s v="Phones"/>
    <s v="Plantronics Encore H101 Dual EarpiecesÂ Headset"/>
    <n v="35.96"/>
    <n v="8"/>
    <n v="0"/>
    <n v="2.88"/>
    <n v="1"/>
    <x v="43"/>
    <n v="3"/>
    <x v="43"/>
  </r>
  <r>
    <n v="8861"/>
    <s v="CA-2016-125934"/>
    <d v="2016-09-11T00:00:00"/>
    <d v="2016-09-18T00:00:00"/>
    <s v="Standard Class"/>
    <s v="SN-20560"/>
    <s v="Skye Norling"/>
    <s v="Home Office"/>
    <s v="United States"/>
    <s v="Paterson"/>
    <s v="New Jersey"/>
    <n v="7501"/>
    <x v="3"/>
    <s v="OFF-LA-10000414"/>
    <x v="1"/>
    <s v="Labels"/>
    <s v="Avery 503"/>
    <n v="31.05"/>
    <n v="9"/>
    <n v="0.1"/>
    <n v="4.04"/>
    <n v="5"/>
    <x v="11"/>
    <n v="3"/>
    <x v="11"/>
  </r>
  <r>
    <n v="8862"/>
    <s v="CA-2016-125934"/>
    <d v="2016-09-11T00:00:00"/>
    <d v="2016-09-18T00:00:00"/>
    <s v="Standard Class"/>
    <s v="SN-20560"/>
    <s v="Skye Norling"/>
    <s v="Home Office"/>
    <s v="United States"/>
    <s v="Paterson"/>
    <s v="New Jersey"/>
    <n v="7501"/>
    <x v="3"/>
    <s v="FUR-FU-10002107"/>
    <x v="0"/>
    <s v="Furnishings"/>
    <s v="Eldon Pizzaz Desk Accessories"/>
    <n v="8.92"/>
    <n v="10"/>
    <n v="0"/>
    <n v="0.71"/>
    <n v="5"/>
    <x v="11"/>
    <n v="3"/>
    <x v="11"/>
  </r>
  <r>
    <n v="8863"/>
    <s v="CA-2016-125934"/>
    <d v="2016-09-11T00:00:00"/>
    <d v="2016-09-18T00:00:00"/>
    <s v="Standard Class"/>
    <s v="SN-20560"/>
    <s v="Skye Norling"/>
    <s v="Home Office"/>
    <s v="United States"/>
    <s v="Paterson"/>
    <s v="New Jersey"/>
    <n v="7501"/>
    <x v="3"/>
    <s v="OFF-BI-10004593"/>
    <x v="1"/>
    <s v="Binders"/>
    <s v="Ibico Laser Imprintable Binding System Covers"/>
    <n v="209.6"/>
    <n v="3"/>
    <n v="0.3"/>
    <n v="-60.78"/>
    <n v="5"/>
    <x v="11"/>
    <n v="3"/>
    <x v="11"/>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n v="111.04"/>
    <n v="9"/>
    <n v="0.1"/>
    <n v="31.09"/>
    <n v="5"/>
    <x v="11"/>
    <n v="3"/>
    <x v="11"/>
  </r>
  <r>
    <n v="8865"/>
    <s v="CA-2016-125934"/>
    <d v="2016-09-11T00:00:00"/>
    <d v="2016-09-18T00:00:00"/>
    <s v="Standard Class"/>
    <s v="SN-20560"/>
    <s v="Skye Norling"/>
    <s v="Home Office"/>
    <s v="United States"/>
    <s v="Paterson"/>
    <s v="New Jersey"/>
    <n v="7501"/>
    <x v="3"/>
    <s v="OFF-PA-10000556"/>
    <x v="1"/>
    <s v="Paper"/>
    <s v="Xerox 208"/>
    <n v="38.880000000000003"/>
    <n v="2"/>
    <n v="0.2"/>
    <n v="8.5500000000000007"/>
    <n v="5"/>
    <x v="11"/>
    <n v="3"/>
    <x v="11"/>
  </r>
  <r>
    <n v="8866"/>
    <s v="CA-2016-158148"/>
    <d v="2016-12-20T00:00:00"/>
    <d v="2016-12-26T00:00:00"/>
    <s v="Standard Class"/>
    <s v="JM-15865"/>
    <s v="John Murray"/>
    <s v="Consumer"/>
    <s v="United States"/>
    <s v="Arlington"/>
    <s v="Virginia"/>
    <n v="22204"/>
    <x v="0"/>
    <s v="OFF-AP-10003281"/>
    <x v="1"/>
    <s v="Appliances"/>
    <s v="Acco 6 Outlet Guardian Standard Surge Suppressor"/>
    <n v="36.270000000000003"/>
    <n v="7"/>
    <n v="0"/>
    <n v="12.69"/>
    <n v="1"/>
    <x v="14"/>
    <n v="4"/>
    <x v="14"/>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n v="493.43"/>
    <n v="7"/>
    <n v="0.3"/>
    <n v="-138.16"/>
    <n v="2"/>
    <x v="30"/>
    <n v="3"/>
    <x v="30"/>
  </r>
  <r>
    <n v="8868"/>
    <s v="CA-2015-120411"/>
    <d v="2015-09-20T00:00:00"/>
    <d v="2015-09-23T00:00:00"/>
    <s v="First Class"/>
    <s v="SB-20185"/>
    <s v="Sarah Brown"/>
    <s v="Consumer"/>
    <s v="United States"/>
    <s v="Chicago"/>
    <s v="Illinois"/>
    <n v="60653"/>
    <x v="2"/>
    <s v="TEC-PH-10002185"/>
    <x v="2"/>
    <s v="Phones"/>
    <s v="QVS USB Car Charger 2-Port 2.1Amp for iPod/iPhone/iPad/iPad 2/iPad 3"/>
    <n v="11.12"/>
    <n v="9"/>
    <n v="0.2"/>
    <n v="3.78"/>
    <n v="2"/>
    <x v="30"/>
    <n v="3"/>
    <x v="30"/>
  </r>
  <r>
    <n v="8869"/>
    <s v="CA-2017-158260"/>
    <d v="2017-11-04T00:00:00"/>
    <d v="2017-11-08T00:00:00"/>
    <s v="Standard Class"/>
    <s v="CC-12475"/>
    <s v="Cindy Chapman"/>
    <s v="Consumer"/>
    <s v="United States"/>
    <s v="San Diego"/>
    <s v="California"/>
    <n v="92037"/>
    <x v="1"/>
    <s v="TEC-MA-10003176"/>
    <x v="2"/>
    <s v="Machines"/>
    <s v="Okidata B400 Printer"/>
    <n v="686.4"/>
    <n v="9"/>
    <n v="0.3"/>
    <n v="-185.33"/>
    <n v="1"/>
    <x v="0"/>
    <n v="4"/>
    <x v="0"/>
  </r>
  <r>
    <n v="8870"/>
    <s v="CA-2018-101805"/>
    <d v="2018-12-01T00:00:00"/>
    <d v="2018-12-06T00:00:00"/>
    <s v="Standard Class"/>
    <s v="SH-19975"/>
    <s v="Sally Hughsby"/>
    <s v="Corporate"/>
    <s v="United States"/>
    <s v="Seattle"/>
    <s v="Washington"/>
    <n v="98105"/>
    <x v="1"/>
    <s v="OFF-BI-10002003"/>
    <x v="1"/>
    <s v="Binders"/>
    <s v="Ibico Presentation Index for Binding Systems"/>
    <n v="15.92"/>
    <n v="5"/>
    <n v="0"/>
    <n v="3.34"/>
    <n v="3"/>
    <x v="22"/>
    <n v="4"/>
    <x v="22"/>
  </r>
  <r>
    <n v="8871"/>
    <s v="CA-2018-101805"/>
    <d v="2018-12-01T00:00:00"/>
    <d v="2018-12-06T00:00:00"/>
    <s v="Standard Class"/>
    <s v="SH-19975"/>
    <s v="Sally Hughsby"/>
    <s v="Corporate"/>
    <s v="United States"/>
    <s v="Seattle"/>
    <s v="Washington"/>
    <n v="98105"/>
    <x v="1"/>
    <s v="FUR-FU-10000023"/>
    <x v="0"/>
    <s v="Furnishings"/>
    <s v="Eldon Wave Desk Accessories"/>
    <n v="70.680000000000007"/>
    <n v="2"/>
    <n v="0.3"/>
    <n v="-17.670000000000002"/>
    <n v="3"/>
    <x v="22"/>
    <n v="4"/>
    <x v="22"/>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n v="541.24"/>
    <n v="5"/>
    <n v="0"/>
    <n v="92.01"/>
    <n v="3"/>
    <x v="22"/>
    <n v="4"/>
    <x v="22"/>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n v="10"/>
    <n v="0.3"/>
    <n v="-19.38"/>
    <n v="2"/>
    <x v="18"/>
    <n v="4"/>
    <x v="18"/>
  </r>
  <r>
    <n v="8874"/>
    <s v="US-2015-105137"/>
    <d v="2015-10-10T00:00:00"/>
    <d v="2015-10-10T00:00:00"/>
    <s v="Same Day"/>
    <s v="RB-19435"/>
    <s v="Richard Bierner"/>
    <s v="Consumer"/>
    <s v="United States"/>
    <s v="Columbus"/>
    <s v="Ohio"/>
    <n v="43229"/>
    <x v="3"/>
    <s v="OFF-BI-10002429"/>
    <x v="1"/>
    <s v="Binders"/>
    <s v="Premier Elliptical Ring Binder, Black"/>
    <n v="18.263999999999999"/>
    <n v="2"/>
    <n v="0.1"/>
    <n v="6.21"/>
    <n v="2"/>
    <x v="18"/>
    <n v="4"/>
    <x v="18"/>
  </r>
  <r>
    <n v="8875"/>
    <s v="CA-2018-142489"/>
    <d v="2018-11-14T00:00:00"/>
    <d v="2018-11-16T00:00:00"/>
    <s v="Second Class"/>
    <s v="TC-21295"/>
    <s v="Toby Carlisle"/>
    <s v="Consumer"/>
    <s v="United States"/>
    <s v="Houston"/>
    <s v="Texas"/>
    <n v="77095"/>
    <x v="2"/>
    <s v="OFF-BI-10003684"/>
    <x v="1"/>
    <s v="Binders"/>
    <s v="Wilson Jones Legal Size Ring Binders"/>
    <n v="21.99"/>
    <n v="3"/>
    <n v="0"/>
    <n v="7.04"/>
    <n v="1"/>
    <x v="23"/>
    <n v="4"/>
    <x v="23"/>
  </r>
  <r>
    <n v="8876"/>
    <s v="US-2017-141264"/>
    <d v="2017-08-13T00:00:00"/>
    <d v="2017-08-19T00:00:00"/>
    <s v="Standard Class"/>
    <s v="CT-11995"/>
    <s v="Carol Triggs"/>
    <s v="Consumer"/>
    <s v="United States"/>
    <s v="Irving"/>
    <s v="Texas"/>
    <n v="75061"/>
    <x v="2"/>
    <s v="OFF-SU-10003505"/>
    <x v="1"/>
    <s v="Supplies"/>
    <s v="Premier Electric Letter Opener"/>
    <n v="185.376"/>
    <n v="5"/>
    <n v="0.1"/>
    <n v="25.95"/>
    <n v="2"/>
    <x v="28"/>
    <n v="3"/>
    <x v="28"/>
  </r>
  <r>
    <n v="8877"/>
    <s v="US-2017-141264"/>
    <d v="2017-08-13T00:00:00"/>
    <d v="2017-08-19T00:00:00"/>
    <s v="Standard Class"/>
    <s v="CT-11995"/>
    <s v="Carol Triggs"/>
    <s v="Consumer"/>
    <s v="United States"/>
    <s v="Irving"/>
    <s v="Texas"/>
    <n v="75061"/>
    <x v="2"/>
    <s v="OFF-AP-10002534"/>
    <x v="1"/>
    <s v="Appliances"/>
    <s v="3.6 Cubic Foot Counter Height Office Refrigerator"/>
    <n v="58.923999999999999"/>
    <n v="10"/>
    <n v="0"/>
    <n v="5.3"/>
    <n v="2"/>
    <x v="28"/>
    <n v="3"/>
    <x v="28"/>
  </r>
  <r>
    <n v="8878"/>
    <s v="CA-2018-126928"/>
    <d v="2018-09-17T00:00:00"/>
    <d v="2018-09-23T00:00:00"/>
    <s v="Standard Class"/>
    <s v="GZ-14470"/>
    <s v="Gary Zandusky"/>
    <s v="Consumer"/>
    <s v="United States"/>
    <s v="Morristown"/>
    <s v="New Jersey"/>
    <n v="7960"/>
    <x v="3"/>
    <s v="TEC-MA-10004626"/>
    <x v="2"/>
    <s v="Machines"/>
    <s v="Lexmark 20R1285 X6650 Wireless All-in-One Printer"/>
    <n v="480"/>
    <n v="4"/>
    <n v="0"/>
    <n v="124.8"/>
    <n v="2"/>
    <x v="15"/>
    <n v="3"/>
    <x v="15"/>
  </r>
  <r>
    <n v="8879"/>
    <s v="CA-2018-126928"/>
    <d v="2018-09-17T00:00:00"/>
    <d v="2018-09-23T00:00:00"/>
    <s v="Standard Class"/>
    <s v="GZ-14470"/>
    <s v="Gary Zandusky"/>
    <s v="Consumer"/>
    <s v="United States"/>
    <s v="Morristown"/>
    <s v="New Jersey"/>
    <n v="7960"/>
    <x v="3"/>
    <s v="OFF-ST-10000615"/>
    <x v="1"/>
    <s v="Storage"/>
    <s v="SimpliFile Personal File, Black Granite, 15w x 6-15/16d x 11-1/4h"/>
    <n v="34.049999999999997"/>
    <n v="6"/>
    <n v="0.2"/>
    <n v="8.85"/>
    <n v="2"/>
    <x v="15"/>
    <n v="3"/>
    <x v="15"/>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n v="192.72"/>
    <n v="8"/>
    <n v="0.3"/>
    <n v="-57.82"/>
    <n v="2"/>
    <x v="29"/>
    <n v="1"/>
    <x v="29"/>
  </r>
  <r>
    <n v="8881"/>
    <s v="US-2016-107944"/>
    <d v="2016-03-23T00:00:00"/>
    <d v="2016-03-25T00:00:00"/>
    <s v="First Class"/>
    <s v="AM-10360"/>
    <s v="Alice McCarthy"/>
    <s v="Corporate"/>
    <s v="United States"/>
    <s v="Los Angeles"/>
    <s v="California"/>
    <n v="90008"/>
    <x v="1"/>
    <s v="TEC-AC-10000736"/>
    <x v="2"/>
    <s v="Accessories"/>
    <s v="Logitech G600 MMO Gaming Mouse"/>
    <n v="239.97"/>
    <n v="6"/>
    <n v="0.3"/>
    <n v="-79.19"/>
    <n v="2"/>
    <x v="29"/>
    <n v="1"/>
    <x v="29"/>
  </r>
  <r>
    <n v="8882"/>
    <s v="CA-2017-135594"/>
    <d v="2017-06-30T00:00:00"/>
    <d v="2017-07-03T00:00:00"/>
    <s v="Second Class"/>
    <s v="AH-10120"/>
    <s v="Adrian Hane"/>
    <s v="Home Office"/>
    <s v="United States"/>
    <s v="Aurora"/>
    <s v="Illinois"/>
    <n v="60505"/>
    <x v="2"/>
    <s v="TEC-AC-10003038"/>
    <x v="2"/>
    <s v="Accessories"/>
    <s v="Kingston Digital DataTraveler 16GB USB 2.0"/>
    <n v="50.12"/>
    <n v="9"/>
    <n v="0"/>
    <n v="8.02"/>
    <n v="1"/>
    <x v="1"/>
    <n v="2"/>
    <x v="1"/>
  </r>
  <r>
    <n v="8883"/>
    <s v="US-2018-115252"/>
    <d v="2018-10-20T00:00:00"/>
    <d v="2018-10-25T00:00:00"/>
    <s v="Standard Class"/>
    <s v="MY-18295"/>
    <s v="Muhammed Yedwab"/>
    <s v="Corporate"/>
    <s v="United States"/>
    <s v="Durham"/>
    <s v="North Carolina"/>
    <n v="27707"/>
    <x v="0"/>
    <s v="TEC-PH-10004071"/>
    <x v="2"/>
    <s v="Phones"/>
    <s v="PayAnywhere Card Reader"/>
    <n v="15.984"/>
    <n v="7"/>
    <n v="0.2"/>
    <n v="5.27"/>
    <n v="2"/>
    <x v="13"/>
    <n v="4"/>
    <x v="13"/>
  </r>
  <r>
    <n v="8884"/>
    <s v="US-2018-115252"/>
    <d v="2018-10-20T00:00:00"/>
    <d v="2018-10-25T00:00:00"/>
    <s v="Standard Class"/>
    <s v="MY-18295"/>
    <s v="Muhammed Yedwab"/>
    <s v="Corporate"/>
    <s v="United States"/>
    <s v="Durham"/>
    <s v="North Carolina"/>
    <n v="27707"/>
    <x v="0"/>
    <s v="OFF-PA-10001667"/>
    <x v="1"/>
    <s v="Paper"/>
    <s v="Great White Multi-Use Recycled Paper (20Lb. and 84 Bright)"/>
    <n v="14.352"/>
    <n v="4"/>
    <n v="0"/>
    <n v="1.29"/>
    <n v="2"/>
    <x v="13"/>
    <n v="4"/>
    <x v="13"/>
  </r>
  <r>
    <n v="8885"/>
    <s v="CA-2015-107398"/>
    <d v="2015-08-25T00:00:00"/>
    <d v="2015-08-30T00:00:00"/>
    <s v="Standard Class"/>
    <s v="BS-11590"/>
    <s v="Brendan Sweed"/>
    <s v="Corporate"/>
    <s v="United States"/>
    <s v="Columbus"/>
    <s v="Ohio"/>
    <n v="43229"/>
    <x v="3"/>
    <s v="OFF-BI-10001982"/>
    <x v="1"/>
    <s v="Binders"/>
    <s v="Wilson Jones Custom Binder Spines &amp; Labels"/>
    <n v="6.5279999999999996"/>
    <n v="8"/>
    <n v="0.1"/>
    <n v="0.59"/>
    <n v="3"/>
    <x v="9"/>
    <n v="3"/>
    <x v="9"/>
  </r>
  <r>
    <n v="8886"/>
    <s v="CA-2015-107398"/>
    <d v="2015-08-25T00:00:00"/>
    <d v="2015-08-30T00:00:00"/>
    <s v="Standard Class"/>
    <s v="BS-11590"/>
    <s v="Brendan Sweed"/>
    <s v="Corporate"/>
    <s v="United States"/>
    <s v="Columbus"/>
    <s v="Ohio"/>
    <n v="43229"/>
    <x v="3"/>
    <s v="OFF-BI-10004141"/>
    <x v="1"/>
    <s v="Binders"/>
    <s v="Insertable Tab Indexes For Data Binders"/>
    <n v="2.8620000000000001"/>
    <n v="9"/>
    <n v="0.2"/>
    <n v="0.37"/>
    <n v="3"/>
    <x v="9"/>
    <n v="3"/>
    <x v="9"/>
  </r>
  <r>
    <n v="8887"/>
    <s v="CA-2015-107398"/>
    <d v="2015-08-25T00:00:00"/>
    <d v="2015-08-30T00:00:00"/>
    <s v="Standard Class"/>
    <s v="BS-11590"/>
    <s v="Brendan Sweed"/>
    <s v="Corporate"/>
    <s v="United States"/>
    <s v="Columbus"/>
    <s v="Ohio"/>
    <n v="43229"/>
    <x v="3"/>
    <s v="OFF-BI-10002103"/>
    <x v="1"/>
    <s v="Binders"/>
    <s v="Cardinal Slant-D Ring Binder, Heavy Gauge Vinyl"/>
    <n v="20.856000000000002"/>
    <n v="2"/>
    <n v="0"/>
    <n v="3.13"/>
    <n v="3"/>
    <x v="9"/>
    <n v="3"/>
    <x v="9"/>
  </r>
  <r>
    <n v="8888"/>
    <s v="CA-2015-169642"/>
    <d v="2015-07-27T00:00:00"/>
    <d v="2015-07-30T00:00:00"/>
    <s v="Second Class"/>
    <s v="BB-10990"/>
    <s v="Barry Blumstein"/>
    <s v="Corporate"/>
    <s v="United States"/>
    <s v="Los Angeles"/>
    <s v="California"/>
    <n v="90036"/>
    <x v="1"/>
    <s v="OFF-ST-10002574"/>
    <x v="1"/>
    <s v="Storage"/>
    <s v="SAFCO Commercial Wire Shelving, Black"/>
    <n v="276.27999999999997"/>
    <n v="9"/>
    <n v="0.2"/>
    <n v="60.78"/>
    <n v="1"/>
    <x v="39"/>
    <n v="3"/>
    <x v="39"/>
  </r>
  <r>
    <n v="8889"/>
    <s v="CA-2018-103968"/>
    <d v="2018-12-01T00:00:00"/>
    <d v="2018-12-07T00:00:00"/>
    <s v="Standard Class"/>
    <s v="ML-17755"/>
    <s v="Max Ludwig"/>
    <s v="Home Office"/>
    <s v="United States"/>
    <s v="Stockton"/>
    <s v="California"/>
    <n v="95207"/>
    <x v="1"/>
    <s v="FUR-FU-10003394"/>
    <x v="0"/>
    <s v="Furnishings"/>
    <s v="Tenex &quot;The Solids&quot; Textured Chair Mats"/>
    <n v="629.64"/>
    <n v="7"/>
    <n v="0.2"/>
    <n v="75.56"/>
    <n v="1"/>
    <x v="22"/>
    <n v="4"/>
    <x v="22"/>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n v="449.97"/>
    <n v="5"/>
    <n v="0.1"/>
    <n v="152.99"/>
    <n v="2"/>
    <x v="32"/>
    <n v="4"/>
    <x v="32"/>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n v="1927.59"/>
    <n v="6"/>
    <n v="0.3"/>
    <n v="-559"/>
    <n v="2"/>
    <x v="32"/>
    <n v="4"/>
    <x v="32"/>
  </r>
  <r>
    <n v="8892"/>
    <s v="CA-2017-162159"/>
    <d v="2017-09-16T00:00:00"/>
    <d v="2017-09-18T00:00:00"/>
    <s v="First Class"/>
    <s v="CR-12625"/>
    <s v="Corey Roper"/>
    <s v="Home Office"/>
    <s v="United States"/>
    <s v="Columbus"/>
    <s v="Georgia"/>
    <n v="31907"/>
    <x v="0"/>
    <s v="FUR-CH-10001146"/>
    <x v="0"/>
    <s v="Chairs"/>
    <s v="Global Value Mid-Back Manager's Chair, Gray"/>
    <n v="121.78"/>
    <n v="3"/>
    <n v="0.2"/>
    <n v="38.97"/>
    <n v="1"/>
    <x v="21"/>
    <n v="3"/>
    <x v="21"/>
  </r>
  <r>
    <n v="8893"/>
    <s v="CA-2016-111038"/>
    <d v="2016-12-01T00:00:00"/>
    <d v="2016-12-06T00:00:00"/>
    <s v="Standard Class"/>
    <s v="LC-16960"/>
    <s v="Lindsay Castell"/>
    <s v="Home Office"/>
    <s v="United States"/>
    <s v="San Diego"/>
    <s v="California"/>
    <n v="92037"/>
    <x v="1"/>
    <s v="FUR-CH-10003973"/>
    <x v="0"/>
    <s v="Chairs"/>
    <s v="GuestStacker Chair with Chrome Finish Legs"/>
    <n v="2676.672"/>
    <n v="10"/>
    <n v="0.2"/>
    <n v="910.07"/>
    <n v="1"/>
    <x v="14"/>
    <n v="4"/>
    <x v="14"/>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n v="489.23"/>
    <n v="3"/>
    <n v="0"/>
    <n v="29.35"/>
    <n v="1"/>
    <x v="9"/>
    <n v="3"/>
    <x v="9"/>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n v="312.02999999999997"/>
    <n v="4"/>
    <n v="0.1"/>
    <n v="84.25"/>
    <n v="4"/>
    <x v="28"/>
    <n v="3"/>
    <x v="28"/>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n v="17.940000000000001"/>
    <n v="2"/>
    <n v="0.1"/>
    <n v="3.95"/>
    <n v="4"/>
    <x v="28"/>
    <n v="3"/>
    <x v="28"/>
  </r>
  <r>
    <n v="8897"/>
    <s v="CA-2017-167241"/>
    <d v="2017-08-15T00:00:00"/>
    <d v="2017-08-22T00:00:00"/>
    <s v="Standard Class"/>
    <s v="BD-11320"/>
    <s v="Bill Donatelli"/>
    <s v="Consumer"/>
    <s v="United States"/>
    <s v="Los Angeles"/>
    <s v="California"/>
    <n v="90004"/>
    <x v="1"/>
    <s v="TEC-PH-10004614"/>
    <x v="2"/>
    <s v="Phones"/>
    <s v="AT&amp;T 841000 Phone"/>
    <n v="165.6"/>
    <n v="2"/>
    <n v="0"/>
    <n v="26.5"/>
    <n v="4"/>
    <x v="28"/>
    <n v="3"/>
    <x v="28"/>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n v="37.520000000000003"/>
    <n v="9"/>
    <n v="0"/>
    <n v="9.76"/>
    <n v="4"/>
    <x v="28"/>
    <n v="3"/>
    <x v="28"/>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8"/>
    <n v="0.1"/>
    <n v="94.04"/>
    <n v="2"/>
    <x v="37"/>
    <n v="3"/>
    <x v="37"/>
  </r>
  <r>
    <n v="8900"/>
    <s v="CA-2016-163237"/>
    <d v="2016-08-07T00:00:00"/>
    <d v="2016-08-09T00:00:00"/>
    <s v="Second Class"/>
    <s v="EM-14095"/>
    <s v="Eudokia Martin"/>
    <s v="Corporate"/>
    <s v="United States"/>
    <s v="Springfield"/>
    <s v="Virginia"/>
    <n v="22153"/>
    <x v="0"/>
    <s v="OFF-LA-10004545"/>
    <x v="1"/>
    <s v="Labels"/>
    <s v="Avery 50"/>
    <n v="25.06"/>
    <n v="7"/>
    <n v="0"/>
    <n v="7.52"/>
    <n v="2"/>
    <x v="37"/>
    <n v="3"/>
    <x v="37"/>
  </r>
  <r>
    <n v="8901"/>
    <s v="CA-2017-150483"/>
    <d v="2017-05-31T00:00:00"/>
    <d v="2017-06-04T00:00:00"/>
    <s v="Standard Class"/>
    <s v="BP-11290"/>
    <s v="Beth Paige"/>
    <s v="Consumer"/>
    <s v="United States"/>
    <s v="Decatur"/>
    <s v="Illinois"/>
    <n v="62521"/>
    <x v="2"/>
    <s v="FUR-FU-10001379"/>
    <x v="0"/>
    <s v="Furnishings"/>
    <s v="Executive Impressions 16-1/2&quot; Circular Wall Clock"/>
    <n v="32.064"/>
    <n v="5"/>
    <n v="0"/>
    <n v="11.22"/>
    <n v="4"/>
    <x v="35"/>
    <n v="2"/>
    <x v="35"/>
  </r>
  <r>
    <n v="8902"/>
    <s v="CA-2017-150483"/>
    <d v="2017-05-31T00:00:00"/>
    <d v="2017-06-04T00:00:00"/>
    <s v="Standard Class"/>
    <s v="BP-11290"/>
    <s v="Beth Paige"/>
    <s v="Consumer"/>
    <s v="United States"/>
    <s v="Decatur"/>
    <s v="Illinois"/>
    <n v="62521"/>
    <x v="2"/>
    <s v="OFF-PA-10001846"/>
    <x v="1"/>
    <s v="Paper"/>
    <s v="Xerox 1899"/>
    <n v="18.495999999999999"/>
    <n v="2"/>
    <n v="0"/>
    <n v="2.96"/>
    <n v="4"/>
    <x v="35"/>
    <n v="2"/>
    <x v="35"/>
  </r>
  <r>
    <n v="8903"/>
    <s v="CA-2017-150483"/>
    <d v="2017-05-31T00:00:00"/>
    <d v="2017-06-04T00:00:00"/>
    <s v="Standard Class"/>
    <s v="BP-11290"/>
    <s v="Beth Paige"/>
    <s v="Consumer"/>
    <s v="United States"/>
    <s v="Decatur"/>
    <s v="Illinois"/>
    <n v="62521"/>
    <x v="2"/>
    <s v="FUR-CH-10000422"/>
    <x v="0"/>
    <s v="Chairs"/>
    <s v="Global Highback Leather Tilter in Burgundy"/>
    <n v="191.07900000000001"/>
    <n v="9"/>
    <n v="0.1"/>
    <n v="38.22"/>
    <n v="4"/>
    <x v="35"/>
    <n v="2"/>
    <x v="35"/>
  </r>
  <r>
    <n v="8904"/>
    <s v="CA-2017-150483"/>
    <d v="2017-05-31T00:00:00"/>
    <d v="2017-06-04T00:00:00"/>
    <s v="Standard Class"/>
    <s v="BP-11290"/>
    <s v="Beth Paige"/>
    <s v="Consumer"/>
    <s v="United States"/>
    <s v="Decatur"/>
    <s v="Illinois"/>
    <n v="62521"/>
    <x v="2"/>
    <s v="OFF-PA-10004621"/>
    <x v="1"/>
    <s v="Paper"/>
    <s v="Xerox 212"/>
    <n v="10.368"/>
    <n v="9"/>
    <n v="0.2"/>
    <n v="3.63"/>
    <n v="4"/>
    <x v="35"/>
    <n v="2"/>
    <x v="35"/>
  </r>
  <r>
    <n v="8905"/>
    <s v="US-2017-126431"/>
    <d v="2017-07-01T00:00:00"/>
    <d v="2017-07-01T00:00:00"/>
    <s v="Same Day"/>
    <s v="SU-20665"/>
    <s v="Stephanie Ulpright"/>
    <s v="Home Office"/>
    <s v="United States"/>
    <s v="New York City"/>
    <s v="New York"/>
    <n v="10009"/>
    <x v="3"/>
    <s v="OFF-LA-10001474"/>
    <x v="1"/>
    <s v="Labels"/>
    <s v="Avery 477"/>
    <n v="30.53"/>
    <n v="8"/>
    <n v="0.2"/>
    <n v="1.83"/>
    <n v="3"/>
    <x v="16"/>
    <n v="3"/>
    <x v="16"/>
  </r>
  <r>
    <n v="8906"/>
    <s v="US-2017-126431"/>
    <d v="2017-07-01T00:00:00"/>
    <d v="2017-07-01T00:00:00"/>
    <s v="Same Day"/>
    <s v="SU-20665"/>
    <s v="Stephanie Ulpright"/>
    <s v="Home Office"/>
    <s v="United States"/>
    <s v="New York City"/>
    <s v="New York"/>
    <n v="10009"/>
    <x v="3"/>
    <s v="TEC-AC-10001635"/>
    <x v="2"/>
    <s v="Accessories"/>
    <s v="KeyTronicÂ KT400U2 -Â KeyboardÂ - Black"/>
    <n v="30.84"/>
    <n v="9"/>
    <n v="0"/>
    <n v="10.49"/>
    <n v="3"/>
    <x v="16"/>
    <n v="3"/>
    <x v="16"/>
  </r>
  <r>
    <n v="8907"/>
    <s v="US-2017-126431"/>
    <d v="2017-07-01T00:00:00"/>
    <d v="2017-07-01T00:00:00"/>
    <s v="Same Day"/>
    <s v="SU-20665"/>
    <s v="Stephanie Ulpright"/>
    <s v="Home Office"/>
    <s v="United States"/>
    <s v="New York City"/>
    <s v="New York"/>
    <n v="10009"/>
    <x v="3"/>
    <s v="OFF-PA-10001950"/>
    <x v="1"/>
    <s v="Paper"/>
    <s v="Southworth 25% Cotton Antique Laid Paper &amp; Envelopes"/>
    <n v="75.06"/>
    <n v="10"/>
    <n v="0"/>
    <n v="21.77"/>
    <n v="3"/>
    <x v="16"/>
    <n v="3"/>
    <x v="16"/>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6"/>
    <n v="0"/>
    <n v="13.4"/>
    <n v="1"/>
    <x v="5"/>
    <n v="4"/>
    <x v="5"/>
  </r>
  <r>
    <n v="8909"/>
    <s v="CA-2016-109603"/>
    <d v="2016-01-26T00:00:00"/>
    <d v="2016-02-01T00:00:00"/>
    <s v="Standard Class"/>
    <s v="EM-13825"/>
    <s v="Elizabeth Moffitt"/>
    <s v="Corporate"/>
    <s v="United States"/>
    <s v="Moreno Valley"/>
    <s v="California"/>
    <n v="92553"/>
    <x v="1"/>
    <s v="OFF-PA-10003790"/>
    <x v="1"/>
    <s v="Paper"/>
    <s v="Xerox 1991"/>
    <n v="182.72"/>
    <n v="4"/>
    <n v="0"/>
    <n v="52.99"/>
    <n v="1"/>
    <x v="26"/>
    <n v="1"/>
    <x v="26"/>
  </r>
  <r>
    <n v="8910"/>
    <s v="CA-2018-160661"/>
    <d v="2018-10-28T00:00:00"/>
    <d v="2018-11-01T00:00:00"/>
    <s v="Standard Class"/>
    <s v="SA-20830"/>
    <s v="Sue Ann Reed"/>
    <s v="Consumer"/>
    <s v="United States"/>
    <s v="Everett"/>
    <s v="Massachusetts"/>
    <n v="2149"/>
    <x v="3"/>
    <s v="OFF-LA-10002475"/>
    <x v="1"/>
    <s v="Labels"/>
    <s v="Avery 519"/>
    <n v="21.93"/>
    <n v="6"/>
    <n v="0.2"/>
    <n v="5.7"/>
    <n v="1"/>
    <x v="13"/>
    <n v="4"/>
    <x v="13"/>
  </r>
  <r>
    <n v="8911"/>
    <s v="CA-2018-102610"/>
    <d v="2018-11-04T00:00:00"/>
    <d v="2018-11-08T00:00:00"/>
    <s v="Standard Class"/>
    <s v="CA-12265"/>
    <s v="Christina Anderson"/>
    <s v="Consumer"/>
    <s v="United States"/>
    <s v="Chattanooga"/>
    <s v="Tennessee"/>
    <n v="37421"/>
    <x v="0"/>
    <s v="TEC-AC-10000303"/>
    <x v="2"/>
    <s v="Accessories"/>
    <s v="Logitech M510 Wireless Mouse"/>
    <n v="95.975999999999999"/>
    <n v="2"/>
    <n v="0"/>
    <n v="8.64"/>
    <n v="4"/>
    <x v="23"/>
    <n v="4"/>
    <x v="23"/>
  </r>
  <r>
    <n v="8912"/>
    <s v="CA-2018-102610"/>
    <d v="2018-11-04T00:00:00"/>
    <d v="2018-11-08T00:00:00"/>
    <s v="Standard Class"/>
    <s v="CA-12265"/>
    <s v="Christina Anderson"/>
    <s v="Consumer"/>
    <s v="United States"/>
    <s v="Chattanooga"/>
    <s v="Tennessee"/>
    <n v="37421"/>
    <x v="0"/>
    <s v="TEC-PH-10000127"/>
    <x v="2"/>
    <s v="Phones"/>
    <s v="iOttie XL Car Mount"/>
    <n v="143.928"/>
    <n v="3"/>
    <n v="0.2"/>
    <n v="37.42"/>
    <n v="4"/>
    <x v="23"/>
    <n v="4"/>
    <x v="23"/>
  </r>
  <r>
    <n v="8913"/>
    <s v="CA-2018-102610"/>
    <d v="2018-11-04T00:00:00"/>
    <d v="2018-11-08T00:00:00"/>
    <s v="Standard Class"/>
    <s v="CA-12265"/>
    <s v="Christina Anderson"/>
    <s v="Consumer"/>
    <s v="United States"/>
    <s v="Chattanooga"/>
    <s v="Tennessee"/>
    <n v="37421"/>
    <x v="0"/>
    <s v="OFF-BI-10004364"/>
    <x v="1"/>
    <s v="Binders"/>
    <s v="Storex Dura Pro Binders"/>
    <n v="3.5640000000000001"/>
    <n v="6"/>
    <n v="0.2"/>
    <n v="1.1399999999999999"/>
    <n v="4"/>
    <x v="23"/>
    <n v="4"/>
    <x v="23"/>
  </r>
  <r>
    <n v="8914"/>
    <s v="CA-2018-102610"/>
    <d v="2018-11-04T00:00:00"/>
    <d v="2018-11-08T00:00:00"/>
    <s v="Standard Class"/>
    <s v="CA-12265"/>
    <s v="Christina Anderson"/>
    <s v="Consumer"/>
    <s v="United States"/>
    <s v="Chattanooga"/>
    <s v="Tennessee"/>
    <n v="37421"/>
    <x v="0"/>
    <s v="OFF-LA-10002195"/>
    <x v="1"/>
    <s v="Labels"/>
    <s v="Avery 481"/>
    <n v="4.9279999999999999"/>
    <n v="8"/>
    <n v="0.1"/>
    <n v="0.94"/>
    <n v="4"/>
    <x v="23"/>
    <n v="4"/>
    <x v="23"/>
  </r>
  <r>
    <n v="8915"/>
    <s v="US-2017-144057"/>
    <d v="2017-05-09T00:00:00"/>
    <d v="2017-05-13T00:00:00"/>
    <s v="Standard Class"/>
    <s v="CV-12805"/>
    <s v="Cynthia Voltz"/>
    <s v="Corporate"/>
    <s v="United States"/>
    <s v="Austin"/>
    <s v="Texas"/>
    <n v="78745"/>
    <x v="2"/>
    <s v="OFF-ST-10001490"/>
    <x v="1"/>
    <s v="Storage"/>
    <s v="Hot File 7-Pocket, Floor Stand"/>
    <n v="856.65599999999995"/>
    <n v="2"/>
    <n v="0"/>
    <n v="171.33"/>
    <n v="5"/>
    <x v="35"/>
    <n v="2"/>
    <x v="35"/>
  </r>
  <r>
    <n v="8916"/>
    <s v="US-2017-144057"/>
    <d v="2017-05-09T00:00:00"/>
    <d v="2017-05-13T00:00:00"/>
    <s v="Standard Class"/>
    <s v="CV-12805"/>
    <s v="Cynthia Voltz"/>
    <s v="Corporate"/>
    <s v="United States"/>
    <s v="Austin"/>
    <s v="Texas"/>
    <n v="78745"/>
    <x v="2"/>
    <s v="OFF-BI-10002852"/>
    <x v="1"/>
    <s v="Binders"/>
    <s v="Ibico Standard Transparent Covers"/>
    <n v="13.183999999999999"/>
    <n v="3"/>
    <n v="0.3"/>
    <n v="-4.4800000000000004"/>
    <n v="5"/>
    <x v="35"/>
    <n v="2"/>
    <x v="35"/>
  </r>
  <r>
    <n v="8917"/>
    <s v="US-2017-144057"/>
    <d v="2017-05-09T00:00:00"/>
    <d v="2017-05-13T00:00:00"/>
    <s v="Standard Class"/>
    <s v="CV-12805"/>
    <s v="Cynthia Voltz"/>
    <s v="Corporate"/>
    <s v="United States"/>
    <s v="Austin"/>
    <s v="Texas"/>
    <n v="78745"/>
    <x v="2"/>
    <s v="OFF-AP-10000390"/>
    <x v="1"/>
    <s v="Appliances"/>
    <s v="Euro Pro Shark Stick Mini Vacuum"/>
    <n v="48.783999999999999"/>
    <n v="5"/>
    <n v="0"/>
    <n v="17.07"/>
    <n v="5"/>
    <x v="35"/>
    <n v="2"/>
    <x v="35"/>
  </r>
  <r>
    <n v="8918"/>
    <s v="US-2017-144057"/>
    <d v="2017-05-09T00:00:00"/>
    <d v="2017-05-13T00:00:00"/>
    <s v="Standard Class"/>
    <s v="CV-12805"/>
    <s v="Cynthia Voltz"/>
    <s v="Corporate"/>
    <s v="United States"/>
    <s v="Austin"/>
    <s v="Texas"/>
    <n v="78745"/>
    <x v="2"/>
    <s v="OFF-PA-10004327"/>
    <x v="1"/>
    <s v="Paper"/>
    <s v="Xerox 1911"/>
    <n v="76.64"/>
    <n v="2"/>
    <n v="0"/>
    <n v="22.99"/>
    <n v="5"/>
    <x v="35"/>
    <n v="2"/>
    <x v="35"/>
  </r>
  <r>
    <n v="8919"/>
    <s v="US-2017-144057"/>
    <d v="2017-05-09T00:00:00"/>
    <d v="2017-05-13T00:00:00"/>
    <s v="Standard Class"/>
    <s v="CV-12805"/>
    <s v="Cynthia Voltz"/>
    <s v="Corporate"/>
    <s v="United States"/>
    <s v="Austin"/>
    <s v="Texas"/>
    <n v="78745"/>
    <x v="2"/>
    <s v="OFF-BI-10002353"/>
    <x v="1"/>
    <s v="Binders"/>
    <s v="GBC VeloBind Cover Sets"/>
    <n v="18.527999999999999"/>
    <n v="6"/>
    <n v="0.1"/>
    <n v="4.08"/>
    <n v="5"/>
    <x v="35"/>
    <n v="2"/>
    <x v="35"/>
  </r>
  <r>
    <n v="8920"/>
    <s v="CA-2015-160276"/>
    <d v="2015-04-02T00:00:00"/>
    <d v="2015-04-08T00:00:00"/>
    <s v="Standard Class"/>
    <s v="AH-10690"/>
    <s v="Anna HÃ¤berlin"/>
    <s v="Corporate"/>
    <s v="United States"/>
    <s v="Virginia Beach"/>
    <s v="Virginia"/>
    <n v="23464"/>
    <x v="0"/>
    <s v="FUR-FU-10003192"/>
    <x v="0"/>
    <s v="Furnishings"/>
    <s v="Luxo Adjustable Task Clamp Lamp"/>
    <n v="177.68"/>
    <n v="5"/>
    <n v="0.1"/>
    <n v="17.77"/>
    <n v="1"/>
    <x v="41"/>
    <n v="2"/>
    <x v="41"/>
  </r>
  <r>
    <n v="8921"/>
    <s v="CA-2015-132983"/>
    <d v="2015-04-28T00:00:00"/>
    <d v="2015-05-03T00:00:00"/>
    <s v="Standard Class"/>
    <s v="DS-13180"/>
    <s v="David Smith"/>
    <s v="Corporate"/>
    <s v="United States"/>
    <s v="Jamestown"/>
    <s v="New York"/>
    <n v="14701"/>
    <x v="3"/>
    <s v="TEC-AC-10000736"/>
    <x v="2"/>
    <s v="Accessories"/>
    <s v="Logitech G600 MMO Gaming Mouse"/>
    <n v="159.97999999999999"/>
    <n v="4"/>
    <n v="0.3"/>
    <n v="-32"/>
    <n v="1"/>
    <x v="41"/>
    <n v="2"/>
    <x v="41"/>
  </r>
  <r>
    <n v="8922"/>
    <s v="CA-2017-145709"/>
    <d v="2017-10-04T00:00:00"/>
    <d v="2017-10-08T00:00:00"/>
    <s v="Standard Class"/>
    <s v="AH-10690"/>
    <s v="Anna HÃ¤berlin"/>
    <s v="Corporate"/>
    <s v="United States"/>
    <s v="Coral Gables"/>
    <s v="Florida"/>
    <n v="33134"/>
    <x v="0"/>
    <s v="TEC-PH-10003095"/>
    <x v="2"/>
    <s v="Phones"/>
    <s v="Samsung HM1900 Bluetooth Headset"/>
    <n v="52.68"/>
    <n v="5"/>
    <n v="0"/>
    <n v="3.16"/>
    <n v="2"/>
    <x v="32"/>
    <n v="4"/>
    <x v="32"/>
  </r>
  <r>
    <n v="8923"/>
    <s v="CA-2017-145709"/>
    <d v="2017-10-04T00:00:00"/>
    <d v="2017-10-08T00:00:00"/>
    <s v="Standard Class"/>
    <s v="AH-10690"/>
    <s v="Anna HÃ¤berlin"/>
    <s v="Corporate"/>
    <s v="United States"/>
    <s v="Coral Gables"/>
    <s v="Florida"/>
    <n v="33134"/>
    <x v="0"/>
    <s v="FUR-FU-10002885"/>
    <x v="0"/>
    <s v="Furnishings"/>
    <s v="Magna Visual Magnetic Picture Hangers"/>
    <n v="11.568"/>
    <n v="2"/>
    <n v="0"/>
    <n v="3.93"/>
    <n v="2"/>
    <x v="32"/>
    <n v="4"/>
    <x v="32"/>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n v="4.5720000000000001"/>
    <n v="10"/>
    <n v="0"/>
    <n v="1.46"/>
    <n v="1"/>
    <x v="27"/>
    <n v="2"/>
    <x v="27"/>
  </r>
  <r>
    <n v="8925"/>
    <s v="CA-2017-168032"/>
    <d v="2017-01-30T00:00:00"/>
    <d v="2017-02-03T00:00:00"/>
    <s v="Standard Class"/>
    <s v="DF-13135"/>
    <s v="David Flashing"/>
    <s v="Consumer"/>
    <s v="United States"/>
    <s v="Rockford"/>
    <s v="Illinois"/>
    <n v="61107"/>
    <x v="2"/>
    <s v="TEC-PH-10004241"/>
    <x v="2"/>
    <s v="Phones"/>
    <s v="Nokia Lumia 1020"/>
    <n v="1439.9680000000001"/>
    <n v="9"/>
    <n v="0"/>
    <n v="72"/>
    <n v="3"/>
    <x v="12"/>
    <n v="1"/>
    <x v="12"/>
  </r>
  <r>
    <n v="8926"/>
    <s v="CA-2017-168032"/>
    <d v="2017-01-30T00:00:00"/>
    <d v="2017-02-03T00:00:00"/>
    <s v="Standard Class"/>
    <s v="DF-13135"/>
    <s v="David Flashing"/>
    <s v="Consumer"/>
    <s v="United States"/>
    <s v="Rockford"/>
    <s v="Illinois"/>
    <n v="61107"/>
    <x v="2"/>
    <s v="OFF-BI-10000546"/>
    <x v="1"/>
    <s v="Binders"/>
    <s v="Avery Durable Binders"/>
    <n v="1.728"/>
    <n v="5"/>
    <n v="0"/>
    <n v="0.48"/>
    <n v="3"/>
    <x v="12"/>
    <n v="1"/>
    <x v="12"/>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n v="626.1"/>
    <n v="6"/>
    <n v="0"/>
    <n v="100.18"/>
    <n v="3"/>
    <x v="12"/>
    <n v="1"/>
    <x v="12"/>
  </r>
  <r>
    <n v="8928"/>
    <s v="CA-2016-143616"/>
    <d v="2016-09-27T00:00:00"/>
    <d v="2016-09-29T00:00:00"/>
    <s v="Second Class"/>
    <s v="SS-20140"/>
    <s v="Saphhira Shifley"/>
    <s v="Corporate"/>
    <s v="United States"/>
    <s v="Seattle"/>
    <s v="Washington"/>
    <n v="98103"/>
    <x v="1"/>
    <s v="OFF-AR-10002067"/>
    <x v="1"/>
    <s v="Art"/>
    <s v="Newell 334"/>
    <n v="99.2"/>
    <n v="7"/>
    <n v="0"/>
    <n v="33.729999999999997"/>
    <n v="1"/>
    <x v="11"/>
    <n v="3"/>
    <x v="11"/>
  </r>
  <r>
    <n v="8929"/>
    <s v="US-2016-168704"/>
    <d v="2016-04-13T00:00:00"/>
    <d v="2016-04-17T00:00:00"/>
    <s v="Standard Class"/>
    <s v="FP-14320"/>
    <s v="Frank Preis"/>
    <s v="Consumer"/>
    <s v="United States"/>
    <s v="Huntsville"/>
    <s v="Texas"/>
    <n v="77340"/>
    <x v="2"/>
    <s v="FUR-TA-10000688"/>
    <x v="0"/>
    <s v="Tables"/>
    <s v="Chromcraft Bull-Nose Wood Round Conference Table Top, Wood Base"/>
    <n v="609.98"/>
    <n v="3"/>
    <n v="0.1"/>
    <n v="42.7"/>
    <n v="3"/>
    <x v="19"/>
    <n v="2"/>
    <x v="19"/>
  </r>
  <r>
    <n v="8930"/>
    <s v="US-2016-168704"/>
    <d v="2016-04-13T00:00:00"/>
    <d v="2016-04-17T00:00:00"/>
    <s v="Standard Class"/>
    <s v="FP-14320"/>
    <s v="Frank Preis"/>
    <s v="Consumer"/>
    <s v="United States"/>
    <s v="Huntsville"/>
    <s v="Texas"/>
    <n v="77340"/>
    <x v="2"/>
    <s v="FUR-TA-10002530"/>
    <x v="0"/>
    <s v="Tables"/>
    <s v="Iceberg OfficeWorks 42&quot; Round Tables"/>
    <n v="211.37200000000001"/>
    <n v="4"/>
    <n v="0"/>
    <n v="65.53"/>
    <n v="3"/>
    <x v="19"/>
    <n v="2"/>
    <x v="19"/>
  </r>
  <r>
    <n v="8931"/>
    <s v="US-2016-168704"/>
    <d v="2016-04-13T00:00:00"/>
    <d v="2016-04-17T00:00:00"/>
    <s v="Standard Class"/>
    <s v="FP-14320"/>
    <s v="Frank Preis"/>
    <s v="Consumer"/>
    <s v="United States"/>
    <s v="Huntsville"/>
    <s v="Texas"/>
    <n v="77340"/>
    <x v="2"/>
    <s v="TEC-PH-10001061"/>
    <x v="2"/>
    <s v="Phones"/>
    <s v="Apple iPhone 5C"/>
    <n v="239.976"/>
    <n v="2"/>
    <n v="0"/>
    <n v="52.79"/>
    <n v="3"/>
    <x v="19"/>
    <n v="2"/>
    <x v="19"/>
  </r>
  <r>
    <n v="8932"/>
    <s v="CA-2018-143252"/>
    <d v="2018-12-18T00:00:00"/>
    <d v="2018-12-24T00:00:00"/>
    <s v="Standard Class"/>
    <s v="HE-14800"/>
    <s v="Harold Engle"/>
    <s v="Corporate"/>
    <s v="United States"/>
    <s v="Milwaukee"/>
    <s v="Wisconsin"/>
    <n v="53209"/>
    <x v="2"/>
    <s v="FUR-FU-10001057"/>
    <x v="0"/>
    <s v="Furnishings"/>
    <s v="Tensor Track Tree Floor Lamp"/>
    <n v="99.95"/>
    <n v="2"/>
    <n v="0.2"/>
    <n v="26.99"/>
    <n v="2"/>
    <x v="22"/>
    <n v="4"/>
    <x v="22"/>
  </r>
  <r>
    <n v="8933"/>
    <s v="CA-2018-143252"/>
    <d v="2018-12-18T00:00:00"/>
    <d v="2018-12-24T00:00:00"/>
    <s v="Standard Class"/>
    <s v="HE-14800"/>
    <s v="Harold Engle"/>
    <s v="Corporate"/>
    <s v="United States"/>
    <s v="Milwaukee"/>
    <s v="Wisconsin"/>
    <n v="53209"/>
    <x v="2"/>
    <s v="TEC-AC-10002331"/>
    <x v="2"/>
    <s v="Accessories"/>
    <s v="Maxell 74 Minute CDR, 10/Pack"/>
    <n v="29.34"/>
    <n v="5"/>
    <n v="0"/>
    <n v="9.68"/>
    <n v="2"/>
    <x v="22"/>
    <n v="4"/>
    <x v="22"/>
  </r>
  <r>
    <n v="8934"/>
    <s v="CA-2017-102134"/>
    <d v="2017-03-14T00:00:00"/>
    <d v="2017-03-19T00:00:00"/>
    <s v="Standard Class"/>
    <s v="SP-20545"/>
    <s v="Sibella Parks"/>
    <s v="Corporate"/>
    <s v="United States"/>
    <s v="Green Bay"/>
    <s v="Wisconsin"/>
    <n v="54302"/>
    <x v="2"/>
    <s v="FUR-FU-10003724"/>
    <x v="0"/>
    <s v="Furnishings"/>
    <s v="Westinghouse Clip-On Gooseneck Lamps"/>
    <n v="16.739999999999998"/>
    <n v="8"/>
    <n v="0.1"/>
    <n v="4.5199999999999996"/>
    <n v="1"/>
    <x v="17"/>
    <n v="1"/>
    <x v="17"/>
  </r>
  <r>
    <n v="8935"/>
    <s v="CA-2018-130036"/>
    <d v="2018-08-27T00:00:00"/>
    <d v="2018-08-27T00:00:00"/>
    <s v="Same Day"/>
    <s v="BP-11185"/>
    <s v="Ben Peterman"/>
    <s v="Corporate"/>
    <s v="United States"/>
    <s v="Philadelphia"/>
    <s v="Pennsylvania"/>
    <n v="19120"/>
    <x v="3"/>
    <s v="OFF-PA-10000528"/>
    <x v="1"/>
    <s v="Paper"/>
    <s v="Xerox 1981"/>
    <n v="12.672000000000001"/>
    <n v="7"/>
    <n v="0"/>
    <n v="4.4400000000000004"/>
    <n v="2"/>
    <x v="43"/>
    <n v="3"/>
    <x v="43"/>
  </r>
  <r>
    <n v="8936"/>
    <s v="CA-2018-130036"/>
    <d v="2018-08-27T00:00:00"/>
    <d v="2018-08-27T00:00:00"/>
    <s v="Same Day"/>
    <s v="BP-11185"/>
    <s v="Ben Peterman"/>
    <s v="Corporate"/>
    <s v="United States"/>
    <s v="Philadelphia"/>
    <s v="Pennsylvania"/>
    <n v="19120"/>
    <x v="3"/>
    <s v="TEC-AC-10001908"/>
    <x v="2"/>
    <s v="Accessories"/>
    <s v="Logitech Wireless Headset h800"/>
    <n v="1119.8879999999999"/>
    <n v="9"/>
    <n v="0"/>
    <n v="268.77"/>
    <n v="2"/>
    <x v="43"/>
    <n v="3"/>
    <x v="43"/>
  </r>
  <r>
    <n v="8937"/>
    <s v="CA-2016-134117"/>
    <d v="2016-12-17T00:00:00"/>
    <d v="2016-12-19T00:00:00"/>
    <s v="Second Class"/>
    <s v="PG-18895"/>
    <s v="Paul Gonzalez"/>
    <s v="Consumer"/>
    <s v="United States"/>
    <s v="Los Angeles"/>
    <s v="California"/>
    <n v="90008"/>
    <x v="1"/>
    <s v="OFF-AR-10003903"/>
    <x v="1"/>
    <s v="Art"/>
    <s v="Sanford 52201 APSCO Electric Pencil Sharpener"/>
    <n v="204.85"/>
    <n v="8"/>
    <n v="0.2"/>
    <n v="26.63"/>
    <n v="4"/>
    <x v="14"/>
    <n v="4"/>
    <x v="14"/>
  </r>
  <r>
    <n v="8938"/>
    <s v="CA-2016-134117"/>
    <d v="2016-12-17T00:00:00"/>
    <d v="2016-12-19T00:00:00"/>
    <s v="Second Class"/>
    <s v="PG-18895"/>
    <s v="Paul Gonzalez"/>
    <s v="Consumer"/>
    <s v="United States"/>
    <s v="Los Angeles"/>
    <s v="California"/>
    <n v="90008"/>
    <x v="1"/>
    <s v="TEC-PH-10004908"/>
    <x v="2"/>
    <s v="Phones"/>
    <s v="Panasonic KX TS3282W Corded phone"/>
    <n v="135.98400000000001"/>
    <n v="7"/>
    <n v="0"/>
    <n v="31.28"/>
    <n v="4"/>
    <x v="14"/>
    <n v="4"/>
    <x v="14"/>
  </r>
  <r>
    <n v="8939"/>
    <s v="CA-2016-134117"/>
    <d v="2016-12-17T00:00:00"/>
    <d v="2016-12-19T00:00:00"/>
    <s v="Second Class"/>
    <s v="PG-18895"/>
    <s v="Paul Gonzalez"/>
    <s v="Consumer"/>
    <s v="United States"/>
    <s v="Los Angeles"/>
    <s v="California"/>
    <n v="90008"/>
    <x v="1"/>
    <s v="OFF-AR-10001940"/>
    <x v="1"/>
    <s v="Art"/>
    <s v="Sanford Colorific Eraseable Coloring Pencils, 12 Count"/>
    <n v="16.399999999999999"/>
    <n v="2"/>
    <n v="0"/>
    <n v="4.92"/>
    <n v="4"/>
    <x v="14"/>
    <n v="4"/>
    <x v="14"/>
  </r>
  <r>
    <n v="8940"/>
    <s v="CA-2016-134117"/>
    <d v="2016-12-17T00:00:00"/>
    <d v="2016-12-19T00:00:00"/>
    <s v="Second Class"/>
    <s v="PG-18895"/>
    <s v="Paul Gonzalez"/>
    <s v="Consumer"/>
    <s v="United States"/>
    <s v="Los Angeles"/>
    <s v="California"/>
    <n v="90008"/>
    <x v="1"/>
    <s v="OFF-BI-10002026"/>
    <x v="1"/>
    <s v="Binders"/>
    <s v="Avery Arch Ring Binders"/>
    <n v="92.96"/>
    <n v="4"/>
    <n v="0.3"/>
    <n v="-29.75"/>
    <n v="4"/>
    <x v="14"/>
    <n v="4"/>
    <x v="14"/>
  </r>
  <r>
    <n v="8941"/>
    <s v="CA-2015-130918"/>
    <d v="2015-08-22T00:00:00"/>
    <d v="2015-08-24T00:00:00"/>
    <s v="Second Class"/>
    <s v="JP-15520"/>
    <s v="Jeremy Pistek"/>
    <s v="Consumer"/>
    <s v="United States"/>
    <s v="North Miami"/>
    <s v="Florida"/>
    <n v="33161"/>
    <x v="0"/>
    <s v="OFF-SU-10003936"/>
    <x v="1"/>
    <s v="Supplies"/>
    <s v="Acme Serrated Blade Letter Opener"/>
    <n v="7.6319999999999997"/>
    <n v="9"/>
    <n v="0.1"/>
    <n v="2.52"/>
    <n v="1"/>
    <x v="9"/>
    <n v="3"/>
    <x v="9"/>
  </r>
  <r>
    <n v="8942"/>
    <s v="CA-2017-159023"/>
    <d v="2017-11-03T00:00:00"/>
    <d v="2017-11-05T00:00:00"/>
    <s v="First Class"/>
    <s v="NW-18400"/>
    <s v="Natalie Webber"/>
    <s v="Consumer"/>
    <s v="United States"/>
    <s v="Portland"/>
    <s v="Oregon"/>
    <n v="97206"/>
    <x v="1"/>
    <s v="OFF-BI-10002813"/>
    <x v="1"/>
    <s v="Binders"/>
    <s v="Avery Reinforcements for Hole-Punch Pages"/>
    <n v="4.1580000000000004"/>
    <n v="6"/>
    <n v="0.1"/>
    <n v="0.91"/>
    <n v="2"/>
    <x v="0"/>
    <n v="4"/>
    <x v="0"/>
  </r>
  <r>
    <n v="8943"/>
    <s v="CA-2017-159023"/>
    <d v="2017-11-03T00:00:00"/>
    <d v="2017-11-05T00:00:00"/>
    <s v="First Class"/>
    <s v="NW-18400"/>
    <s v="Natalie Webber"/>
    <s v="Consumer"/>
    <s v="United States"/>
    <s v="Portland"/>
    <s v="Oregon"/>
    <n v="97206"/>
    <x v="1"/>
    <s v="TEC-MA-10003337"/>
    <x v="2"/>
    <s v="Machines"/>
    <s v="Okidata B401 Printer"/>
    <n v="179.99100000000001"/>
    <n v="4"/>
    <n v="0.2"/>
    <n v="16.2"/>
    <n v="2"/>
    <x v="0"/>
    <n v="4"/>
    <x v="0"/>
  </r>
  <r>
    <n v="8944"/>
    <s v="CA-2018-111717"/>
    <d v="2018-10-10T00:00:00"/>
    <d v="2018-10-16T00:00:00"/>
    <s v="Standard Class"/>
    <s v="SW-20245"/>
    <s v="Scot Wooten"/>
    <s v="Consumer"/>
    <s v="United States"/>
    <s v="Aurora"/>
    <s v="Illinois"/>
    <n v="60505"/>
    <x v="2"/>
    <s v="FUR-CH-10001545"/>
    <x v="0"/>
    <s v="Chairs"/>
    <s v="Hon Comfortask Task/Swivel Chairs"/>
    <n v="239.358"/>
    <n v="3"/>
    <n v="0"/>
    <n v="31.12"/>
    <n v="1"/>
    <x v="13"/>
    <n v="4"/>
    <x v="13"/>
  </r>
  <r>
    <n v="8945"/>
    <s v="CA-2015-154592"/>
    <d v="2015-12-07T00:00:00"/>
    <d v="2015-12-08T00:00:00"/>
    <s v="First Class"/>
    <s v="EH-14005"/>
    <s v="Erica Hernandez"/>
    <s v="Home Office"/>
    <s v="United States"/>
    <s v="San Francisco"/>
    <s v="California"/>
    <n v="94109"/>
    <x v="1"/>
    <s v="OFF-PA-10000062"/>
    <x v="1"/>
    <s v="Paper"/>
    <s v="Green Bar Computer Printout Paper"/>
    <n v="164.88"/>
    <n v="4"/>
    <n v="0"/>
    <n v="13.19"/>
    <n v="1"/>
    <x v="20"/>
    <n v="4"/>
    <x v="20"/>
  </r>
  <r>
    <n v="8946"/>
    <s v="CA-2015-128622"/>
    <d v="2015-11-15T00:00:00"/>
    <d v="2015-11-17T00:00:00"/>
    <s v="Second Class"/>
    <s v="SC-20260"/>
    <s v="Scott Cohen"/>
    <s v="Corporate"/>
    <s v="United States"/>
    <s v="San Francisco"/>
    <s v="California"/>
    <n v="94110"/>
    <x v="1"/>
    <s v="OFF-SU-10001574"/>
    <x v="1"/>
    <s v="Supplies"/>
    <s v="Acme Value Line Scissors"/>
    <n v="10.95"/>
    <n v="5"/>
    <n v="0"/>
    <n v="3.39"/>
    <n v="1"/>
    <x v="7"/>
    <n v="4"/>
    <x v="7"/>
  </r>
  <r>
    <n v="8947"/>
    <s v="CA-2018-148355"/>
    <d v="2018-12-24T00:00:00"/>
    <d v="2018-12-28T00:00:00"/>
    <s v="Standard Class"/>
    <s v="NC-18535"/>
    <s v="Nick Crebassa"/>
    <s v="Corporate"/>
    <s v="United States"/>
    <s v="New Bedford"/>
    <s v="Massachusetts"/>
    <n v="2740"/>
    <x v="3"/>
    <s v="OFF-PA-10001972"/>
    <x v="1"/>
    <s v="Paper"/>
    <s v="Xerox 214"/>
    <n v="19.440000000000001"/>
    <n v="4"/>
    <n v="0"/>
    <n v="4.67"/>
    <n v="2"/>
    <x v="22"/>
    <n v="4"/>
    <x v="22"/>
  </r>
  <r>
    <n v="8948"/>
    <s v="CA-2018-148355"/>
    <d v="2018-12-24T00:00:00"/>
    <d v="2018-12-28T00:00:00"/>
    <s v="Standard Class"/>
    <s v="NC-18535"/>
    <s v="Nick Crebassa"/>
    <s v="Corporate"/>
    <s v="United States"/>
    <s v="New Bedford"/>
    <s v="Massachusetts"/>
    <n v="2740"/>
    <x v="3"/>
    <s v="OFF-BI-10000201"/>
    <x v="1"/>
    <s v="Binders"/>
    <s v="Avery Triangle Shaped Sheet Lifters, Black, 2/Pack"/>
    <n v="12.3"/>
    <n v="6"/>
    <n v="0.2"/>
    <n v="2.34"/>
    <n v="2"/>
    <x v="22"/>
    <n v="4"/>
    <x v="22"/>
  </r>
  <r>
    <n v="8949"/>
    <s v="CA-2015-132913"/>
    <d v="2015-12-24T00:00:00"/>
    <d v="2015-12-26T00:00:00"/>
    <s v="First Class"/>
    <s v="AS-10090"/>
    <s v="Adam Shillingsburg"/>
    <s v="Consumer"/>
    <s v="United States"/>
    <s v="San Diego"/>
    <s v="California"/>
    <n v="92037"/>
    <x v="1"/>
    <s v="OFF-AP-10003278"/>
    <x v="1"/>
    <s v="Appliances"/>
    <s v="Belkin 7-Outlet SurgeMaster Home Series"/>
    <n v="13.97"/>
    <n v="10"/>
    <n v="0.3"/>
    <n v="-1.82"/>
    <n v="1"/>
    <x v="20"/>
    <n v="4"/>
    <x v="20"/>
  </r>
  <r>
    <n v="8950"/>
    <s v="CA-2018-150910"/>
    <d v="2018-12-22T00:00:00"/>
    <d v="2018-12-28T00:00:00"/>
    <s v="Standard Class"/>
    <s v="JL-15130"/>
    <s v="Jack Lebron"/>
    <s v="Consumer"/>
    <s v="United States"/>
    <s v="Jackson"/>
    <s v="Tennessee"/>
    <n v="38301"/>
    <x v="0"/>
    <s v="FUR-TA-10002903"/>
    <x v="0"/>
    <s v="Tables"/>
    <s v="Bevis Round Bullnose 29&quot; High Table Top"/>
    <n v="934.95600000000002"/>
    <n v="5"/>
    <n v="0"/>
    <n v="261.79000000000002"/>
    <n v="5"/>
    <x v="22"/>
    <n v="4"/>
    <x v="22"/>
  </r>
  <r>
    <n v="8951"/>
    <s v="CA-2018-150910"/>
    <d v="2018-12-22T00:00:00"/>
    <d v="2018-12-28T00:00:00"/>
    <s v="Standard Class"/>
    <s v="JL-15130"/>
    <s v="Jack Lebron"/>
    <s v="Consumer"/>
    <s v="United States"/>
    <s v="Jackson"/>
    <s v="Tennessee"/>
    <n v="38301"/>
    <x v="0"/>
    <s v="TEC-AC-10001013"/>
    <x v="2"/>
    <s v="Accessories"/>
    <s v="Logitech ClearChat Comfort/USB Headset H390"/>
    <n v="46.863999999999997"/>
    <n v="2"/>
    <n v="0.2"/>
    <n v="13.12"/>
    <n v="5"/>
    <x v="22"/>
    <n v="4"/>
    <x v="22"/>
  </r>
  <r>
    <n v="8952"/>
    <s v="CA-2018-150910"/>
    <d v="2018-12-22T00:00:00"/>
    <d v="2018-12-28T00:00:00"/>
    <s v="Standard Class"/>
    <s v="JL-15130"/>
    <s v="Jack Lebron"/>
    <s v="Consumer"/>
    <s v="United States"/>
    <s v="Jackson"/>
    <s v="Tennessee"/>
    <n v="38301"/>
    <x v="0"/>
    <s v="OFF-ST-10000918"/>
    <x v="1"/>
    <s v="Storage"/>
    <s v="Crate-A-Files"/>
    <n v="26.16"/>
    <n v="7"/>
    <n v="0"/>
    <n v="5.76"/>
    <n v="5"/>
    <x v="22"/>
    <n v="4"/>
    <x v="22"/>
  </r>
  <r>
    <n v="8953"/>
    <s v="CA-2018-150910"/>
    <d v="2018-12-22T00:00:00"/>
    <d v="2018-12-28T00:00:00"/>
    <s v="Standard Class"/>
    <s v="JL-15130"/>
    <s v="Jack Lebron"/>
    <s v="Consumer"/>
    <s v="United States"/>
    <s v="Jackson"/>
    <s v="Tennessee"/>
    <n v="38301"/>
    <x v="0"/>
    <s v="OFF-AR-10001419"/>
    <x v="1"/>
    <s v="Art"/>
    <s v="Newell 325"/>
    <n v="23.128"/>
    <n v="4"/>
    <n v="0.1"/>
    <n v="3.01"/>
    <n v="5"/>
    <x v="22"/>
    <n v="4"/>
    <x v="22"/>
  </r>
  <r>
    <n v="8954"/>
    <s v="CA-2018-150910"/>
    <d v="2018-12-22T00:00:00"/>
    <d v="2018-12-28T00:00:00"/>
    <s v="Standard Class"/>
    <s v="JL-15130"/>
    <s v="Jack Lebron"/>
    <s v="Consumer"/>
    <s v="United States"/>
    <s v="Jackson"/>
    <s v="Tennessee"/>
    <n v="38301"/>
    <x v="0"/>
    <s v="OFF-AP-10003266"/>
    <x v="1"/>
    <s v="Appliances"/>
    <s v="Holmes Replacement Filter for HEPA Air Cleaner, Large Room"/>
    <n v="59.24"/>
    <n v="3"/>
    <n v="0"/>
    <n v="10.07"/>
    <n v="5"/>
    <x v="22"/>
    <n v="4"/>
    <x v="22"/>
  </r>
  <r>
    <n v="8955"/>
    <s v="CA-2015-156790"/>
    <d v="2015-08-08T00:00:00"/>
    <d v="2015-08-10T00:00:00"/>
    <s v="Second Class"/>
    <s v="VG-21790"/>
    <s v="Vivek Gonzalez"/>
    <s v="Consumer"/>
    <s v="United States"/>
    <s v="Jacksonville"/>
    <s v="Florida"/>
    <n v="32216"/>
    <x v="0"/>
    <s v="FUR-BO-10000468"/>
    <x v="0"/>
    <s v="Bookcases"/>
    <s v="O'Sullivan 2-Shelf Heavy-Duty Bookcases"/>
    <n v="155.45599999999999"/>
    <n v="6"/>
    <n v="0.1"/>
    <n v="24.87"/>
    <n v="1"/>
    <x v="9"/>
    <n v="3"/>
    <x v="9"/>
  </r>
  <r>
    <n v="8956"/>
    <s v="CA-2015-126480"/>
    <d v="2015-09-20T00:00:00"/>
    <d v="2015-09-24T00:00:00"/>
    <s v="Standard Class"/>
    <s v="HG-14965"/>
    <s v="Henry Goldwyn"/>
    <s v="Corporate"/>
    <s v="United States"/>
    <s v="San Diego"/>
    <s v="California"/>
    <n v="92024"/>
    <x v="1"/>
    <s v="OFF-PA-10004610"/>
    <x v="1"/>
    <s v="Paper"/>
    <s v="Xerox 1900"/>
    <n v="8.56"/>
    <n v="2"/>
    <n v="0"/>
    <n v="0.86"/>
    <n v="1"/>
    <x v="30"/>
    <n v="3"/>
    <x v="30"/>
  </r>
  <r>
    <n v="8957"/>
    <s v="CA-2018-105620"/>
    <d v="2018-12-25T00:00:00"/>
    <d v="2018-12-28T00:00:00"/>
    <s v="First Class"/>
    <s v="JH-15430"/>
    <s v="Jennifer Halladay"/>
    <s v="Consumer"/>
    <s v="United States"/>
    <s v="Hialeah"/>
    <s v="Florida"/>
    <n v="33012"/>
    <x v="0"/>
    <s v="FUR-FU-10004963"/>
    <x v="0"/>
    <s v="Furnishings"/>
    <s v="Eldon 400 Class Desk Accessories, Black Carbon"/>
    <n v="21"/>
    <n v="2"/>
    <n v="0.3"/>
    <n v="-5.67"/>
    <n v="2"/>
    <x v="22"/>
    <n v="4"/>
    <x v="22"/>
  </r>
  <r>
    <n v="8958"/>
    <s v="CA-2018-105620"/>
    <d v="2018-12-25T00:00:00"/>
    <d v="2018-12-28T00:00:00"/>
    <s v="First Class"/>
    <s v="JH-15430"/>
    <s v="Jennifer Halladay"/>
    <s v="Consumer"/>
    <s v="United States"/>
    <s v="Hialeah"/>
    <s v="Florida"/>
    <n v="33012"/>
    <x v="0"/>
    <s v="TEC-MA-10004626"/>
    <x v="2"/>
    <s v="Machines"/>
    <s v="Lexmark 20R1285 X6650 Wireless All-in-One Printer"/>
    <n v="120"/>
    <n v="8"/>
    <n v="0"/>
    <n v="27.6"/>
    <n v="2"/>
    <x v="22"/>
    <n v="4"/>
    <x v="22"/>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n v="299.95999999999998"/>
    <n v="5"/>
    <n v="0"/>
    <n v="36"/>
    <n v="4"/>
    <x v="23"/>
    <n v="4"/>
    <x v="23"/>
  </r>
  <r>
    <n v="8960"/>
    <s v="CA-2018-150266"/>
    <d v="2018-11-25T00:00:00"/>
    <d v="2018-11-30T00:00:00"/>
    <s v="Standard Class"/>
    <s v="RO-19780"/>
    <s v="Rose O'Brian"/>
    <s v="Consumer"/>
    <s v="United States"/>
    <s v="Houston"/>
    <s v="Texas"/>
    <n v="77070"/>
    <x v="2"/>
    <s v="OFF-AP-10002867"/>
    <x v="1"/>
    <s v="Appliances"/>
    <s v="Fellowes Command Center 5-outlet power strip"/>
    <n v="67.84"/>
    <n v="6"/>
    <n v="0"/>
    <n v="8.14"/>
    <n v="4"/>
    <x v="23"/>
    <n v="4"/>
    <x v="23"/>
  </r>
  <r>
    <n v="8961"/>
    <s v="CA-2018-150266"/>
    <d v="2018-11-25T00:00:00"/>
    <d v="2018-11-30T00:00:00"/>
    <s v="Standard Class"/>
    <s v="RO-19780"/>
    <s v="Rose O'Brian"/>
    <s v="Consumer"/>
    <s v="United States"/>
    <s v="Houston"/>
    <s v="Texas"/>
    <n v="77070"/>
    <x v="2"/>
    <s v="FUR-CH-10002126"/>
    <x v="0"/>
    <s v="Chairs"/>
    <s v="Hon Deluxe Fabric Upholstered Stacking Chairs"/>
    <n v="853.93"/>
    <n v="7"/>
    <n v="0"/>
    <n v="170.79"/>
    <n v="4"/>
    <x v="23"/>
    <n v="4"/>
    <x v="23"/>
  </r>
  <r>
    <n v="8962"/>
    <s v="CA-2018-150266"/>
    <d v="2018-11-25T00:00:00"/>
    <d v="2018-11-30T00:00:00"/>
    <s v="Standard Class"/>
    <s v="RO-19780"/>
    <s v="Rose O'Brian"/>
    <s v="Consumer"/>
    <s v="United States"/>
    <s v="Houston"/>
    <s v="Texas"/>
    <n v="77070"/>
    <x v="2"/>
    <s v="OFF-AR-10001761"/>
    <x v="1"/>
    <s v="Art"/>
    <s v="Avery Hi-Liter Smear-Safe Highlighters"/>
    <n v="18.687999999999999"/>
    <n v="4"/>
    <n v="0"/>
    <n v="0.93"/>
    <n v="4"/>
    <x v="23"/>
    <n v="4"/>
    <x v="23"/>
  </r>
  <r>
    <n v="8963"/>
    <s v="CA-2017-157280"/>
    <d v="2017-11-05T00:00:00"/>
    <d v="2017-11-07T00:00:00"/>
    <s v="First Class"/>
    <s v="LW-17125"/>
    <s v="Liz Willingham"/>
    <s v="Consumer"/>
    <s v="United States"/>
    <s v="Virginia Beach"/>
    <s v="Virginia"/>
    <n v="23464"/>
    <x v="0"/>
    <s v="FUR-FU-10004665"/>
    <x v="0"/>
    <s v="Furnishings"/>
    <s v="3M Polarizing Task Lamp with Clamp Arm, Light Gray"/>
    <n v="273.95999999999998"/>
    <n v="6"/>
    <n v="0.1"/>
    <n v="82.19"/>
    <n v="3"/>
    <x v="0"/>
    <n v="4"/>
    <x v="0"/>
  </r>
  <r>
    <n v="8964"/>
    <s v="CA-2017-157280"/>
    <d v="2017-11-05T00:00:00"/>
    <d v="2017-11-07T00:00:00"/>
    <s v="First Class"/>
    <s v="LW-17125"/>
    <s v="Liz Willingham"/>
    <s v="Consumer"/>
    <s v="United States"/>
    <s v="Virginia Beach"/>
    <s v="Virginia"/>
    <n v="23464"/>
    <x v="0"/>
    <s v="TEC-AC-10000057"/>
    <x v="2"/>
    <s v="Accessories"/>
    <s v="Microsoft Natural Ergonomic Keyboard 4000"/>
    <n v="89.97"/>
    <n v="4"/>
    <n v="0"/>
    <n v="30.59"/>
    <n v="3"/>
    <x v="0"/>
    <n v="4"/>
    <x v="0"/>
  </r>
  <r>
    <n v="8965"/>
    <s v="CA-2017-157280"/>
    <d v="2017-11-05T00:00:00"/>
    <d v="2017-11-07T00:00:00"/>
    <s v="First Class"/>
    <s v="LW-17125"/>
    <s v="Liz Willingham"/>
    <s v="Consumer"/>
    <s v="United States"/>
    <s v="Virginia Beach"/>
    <s v="Virginia"/>
    <n v="23464"/>
    <x v="0"/>
    <s v="FUR-FU-10003806"/>
    <x v="0"/>
    <s v="Furnishings"/>
    <s v="Tenex Chairmat w/ Average Lip, 45&quot; x 53&quot;"/>
    <n v="756.8"/>
    <n v="3"/>
    <n v="0.1"/>
    <n v="189.2"/>
    <n v="3"/>
    <x v="0"/>
    <n v="4"/>
    <x v="0"/>
  </r>
  <r>
    <n v="8966"/>
    <s v="CA-2018-106691"/>
    <d v="2018-11-06T00:00:00"/>
    <d v="2018-11-12T00:00:00"/>
    <s v="Standard Class"/>
    <s v="CC-12370"/>
    <s v="Christopher Conant"/>
    <s v="Consumer"/>
    <s v="United States"/>
    <s v="Houston"/>
    <s v="Texas"/>
    <n v="77070"/>
    <x v="2"/>
    <s v="OFF-BI-10000145"/>
    <x v="1"/>
    <s v="Binders"/>
    <s v="Zipper Ring Binder Pockets"/>
    <n v="1.248"/>
    <n v="2"/>
    <n v="0"/>
    <n v="0.09"/>
    <n v="1"/>
    <x v="23"/>
    <n v="4"/>
    <x v="23"/>
  </r>
  <r>
    <n v="8967"/>
    <s v="CA-2017-134180"/>
    <d v="2017-11-03T00:00:00"/>
    <d v="2017-11-07T00:00:00"/>
    <s v="Standard Class"/>
    <s v="JP-16135"/>
    <s v="Julie Prescott"/>
    <s v="Home Office"/>
    <s v="United States"/>
    <s v="Philadelphia"/>
    <s v="Pennsylvania"/>
    <n v="19120"/>
    <x v="3"/>
    <s v="TEC-AC-10000892"/>
    <x v="2"/>
    <s v="Accessories"/>
    <s v="NETGEAR N750 Dual Band Wi-Fi Gigabit Router"/>
    <n v="72"/>
    <n v="2"/>
    <n v="0.2"/>
    <n v="15.84"/>
    <n v="2"/>
    <x v="0"/>
    <n v="4"/>
    <x v="0"/>
  </r>
  <r>
    <n v="8968"/>
    <s v="CA-2017-134180"/>
    <d v="2017-11-03T00:00:00"/>
    <d v="2017-11-07T00:00:00"/>
    <s v="Standard Class"/>
    <s v="JP-16135"/>
    <s v="Julie Prescott"/>
    <s v="Home Office"/>
    <s v="United States"/>
    <s v="Philadelphia"/>
    <s v="Pennsylvania"/>
    <n v="19120"/>
    <x v="3"/>
    <s v="FUR-CH-10004886"/>
    <x v="0"/>
    <s v="Chairs"/>
    <s v="Bevis Steel Folding Chairs"/>
    <n v="470.15499999999997"/>
    <n v="1"/>
    <n v="0.1"/>
    <n v="145.75"/>
    <n v="2"/>
    <x v="0"/>
    <n v="4"/>
    <x v="0"/>
  </r>
  <r>
    <n v="8969"/>
    <s v="CA-2015-166730"/>
    <d v="2015-12-30T00:00:00"/>
    <d v="2016-01-01T00:00:00"/>
    <s v="First Class"/>
    <s v="DD-13570"/>
    <s v="Dorothy Dickinson"/>
    <s v="Consumer"/>
    <s v="United States"/>
    <s v="Memphis"/>
    <s v="Tennessee"/>
    <n v="38109"/>
    <x v="0"/>
    <s v="OFF-ST-10002554"/>
    <x v="1"/>
    <s v="Storage"/>
    <s v="Tennsco Industrial Shelving"/>
    <n v="39.128"/>
    <n v="2"/>
    <n v="0.3"/>
    <n v="-1.96"/>
    <n v="1"/>
    <x v="20"/>
    <n v="4"/>
    <x v="20"/>
  </r>
  <r>
    <n v="8970"/>
    <s v="CA-2018-157469"/>
    <d v="2018-12-02T00:00:00"/>
    <d v="2018-12-07T00:00:00"/>
    <s v="Standard Class"/>
    <s v="ES-14080"/>
    <s v="Erin Smith"/>
    <s v="Corporate"/>
    <s v="United States"/>
    <s v="Lakewood"/>
    <s v="Ohio"/>
    <n v="44107"/>
    <x v="3"/>
    <s v="OFF-AR-10001662"/>
    <x v="1"/>
    <s v="Art"/>
    <s v="Rogers Handheld Barrel Pencil Sharpener"/>
    <n v="19.728000000000002"/>
    <n v="3"/>
    <n v="0.3"/>
    <n v="-5.13"/>
    <n v="2"/>
    <x v="22"/>
    <n v="4"/>
    <x v="22"/>
  </r>
  <r>
    <n v="8971"/>
    <s v="CA-2018-157469"/>
    <d v="2018-12-02T00:00:00"/>
    <d v="2018-12-07T00:00:00"/>
    <s v="Standard Class"/>
    <s v="ES-14080"/>
    <s v="Erin Smith"/>
    <s v="Corporate"/>
    <s v="United States"/>
    <s v="Lakewood"/>
    <s v="Ohio"/>
    <n v="44107"/>
    <x v="3"/>
    <s v="TEC-PH-10004531"/>
    <x v="2"/>
    <s v="Phones"/>
    <s v="AT&amp;T CL2909"/>
    <n v="151.18799999999999"/>
    <n v="10"/>
    <n v="0.1"/>
    <n v="19.649999999999999"/>
    <n v="2"/>
    <x v="22"/>
    <n v="4"/>
    <x v="22"/>
  </r>
  <r>
    <n v="8972"/>
    <s v="CA-2018-122308"/>
    <d v="2018-03-24T00:00:00"/>
    <d v="2018-03-28T00:00:00"/>
    <s v="Standard Class"/>
    <s v="MV-17485"/>
    <s v="Mark Van Huff"/>
    <s v="Consumer"/>
    <s v="United States"/>
    <s v="New York City"/>
    <s v="New York"/>
    <n v="10011"/>
    <x v="3"/>
    <s v="FUR-CH-10000665"/>
    <x v="0"/>
    <s v="Chairs"/>
    <s v="Global Airflow Leather Mesh Back Chair, Black"/>
    <n v="271.76400000000001"/>
    <n v="3"/>
    <n v="0.3"/>
    <n v="-76.09"/>
    <n v="1"/>
    <x v="42"/>
    <n v="1"/>
    <x v="42"/>
  </r>
  <r>
    <n v="8973"/>
    <s v="US-2015-149034"/>
    <d v="2015-11-19T00:00:00"/>
    <d v="2015-11-21T00:00:00"/>
    <s v="First Class"/>
    <s v="RD-19900"/>
    <s v="Ruben Dartt"/>
    <s v="Consumer"/>
    <s v="United States"/>
    <s v="Philadelphia"/>
    <s v="Pennsylvania"/>
    <n v="19120"/>
    <x v="3"/>
    <s v="TEC-AC-10003023"/>
    <x v="2"/>
    <s v="Accessories"/>
    <s v="Logitech G105 Gaming Keyboard"/>
    <n v="47.496000000000002"/>
    <n v="5"/>
    <n v="0.2"/>
    <n v="7.6"/>
    <n v="1"/>
    <x v="7"/>
    <n v="4"/>
    <x v="7"/>
  </r>
  <r>
    <n v="8974"/>
    <s v="CA-2018-159226"/>
    <d v="2018-04-25T00:00:00"/>
    <d v="2018-04-27T00:00:00"/>
    <s v="Second Class"/>
    <s v="RL-19615"/>
    <s v="Rob Lucas"/>
    <s v="Consumer"/>
    <s v="United States"/>
    <s v="Los Angeles"/>
    <s v="California"/>
    <n v="90008"/>
    <x v="1"/>
    <s v="FUR-BO-10004709"/>
    <x v="0"/>
    <s v="Bookcases"/>
    <s v="Bush Westfield Collection Bookcases, Medium Cherry Finish"/>
    <n v="344.98099999999999"/>
    <n v="1"/>
    <n v="0"/>
    <n v="69"/>
    <n v="1"/>
    <x v="4"/>
    <n v="2"/>
    <x v="4"/>
  </r>
  <r>
    <n v="8975"/>
    <s v="CA-2018-156622"/>
    <d v="2018-11-23T00:00:00"/>
    <d v="2018-11-26T00:00:00"/>
    <s v="First Class"/>
    <s v="JP-15460"/>
    <s v="Jennifer Patt"/>
    <s v="Corporate"/>
    <s v="United States"/>
    <s v="Dallas"/>
    <s v="Texas"/>
    <n v="75220"/>
    <x v="2"/>
    <s v="OFF-PA-10000477"/>
    <x v="1"/>
    <s v="Paper"/>
    <s v="Xerox 22"/>
    <n v="36.287999999999997"/>
    <n v="3"/>
    <n v="0.1"/>
    <n v="8.35"/>
    <n v="4"/>
    <x v="23"/>
    <n v="4"/>
    <x v="23"/>
  </r>
  <r>
    <n v="8976"/>
    <s v="CA-2018-156622"/>
    <d v="2018-11-23T00:00:00"/>
    <d v="2018-11-26T00:00:00"/>
    <s v="First Class"/>
    <s v="JP-15460"/>
    <s v="Jennifer Patt"/>
    <s v="Corporate"/>
    <s v="United States"/>
    <s v="Dallas"/>
    <s v="Texas"/>
    <n v="75220"/>
    <x v="2"/>
    <s v="OFF-PA-10002923"/>
    <x v="1"/>
    <s v="Paper"/>
    <s v="Xerox 1942"/>
    <n v="78.304000000000002"/>
    <n v="4"/>
    <n v="0"/>
    <n v="5.48"/>
    <n v="4"/>
    <x v="23"/>
    <n v="4"/>
    <x v="23"/>
  </r>
  <r>
    <n v="8977"/>
    <s v="CA-2018-156622"/>
    <d v="2018-11-23T00:00:00"/>
    <d v="2018-11-26T00:00:00"/>
    <s v="First Class"/>
    <s v="JP-15460"/>
    <s v="Jennifer Patt"/>
    <s v="Corporate"/>
    <s v="United States"/>
    <s v="Dallas"/>
    <s v="Texas"/>
    <n v="75220"/>
    <x v="2"/>
    <s v="FUR-TA-10003008"/>
    <x v="0"/>
    <s v="Tables"/>
    <s v="Lesro Round Back Collection Coffee Table, End Table"/>
    <n v="127.785"/>
    <n v="10"/>
    <n v="0"/>
    <n v="16.61"/>
    <n v="4"/>
    <x v="23"/>
    <n v="4"/>
    <x v="23"/>
  </r>
  <r>
    <n v="8978"/>
    <s v="CA-2018-156622"/>
    <d v="2018-11-23T00:00:00"/>
    <d v="2018-11-26T00:00:00"/>
    <s v="First Class"/>
    <s v="JP-15460"/>
    <s v="Jennifer Patt"/>
    <s v="Corporate"/>
    <s v="United States"/>
    <s v="Dallas"/>
    <s v="Texas"/>
    <n v="75220"/>
    <x v="2"/>
    <s v="OFF-BI-10003707"/>
    <x v="1"/>
    <s v="Binders"/>
    <s v="Aluminum Screw Posts"/>
    <n v="6.1040000000000001"/>
    <n v="9"/>
    <n v="0"/>
    <n v="1.34"/>
    <n v="4"/>
    <x v="23"/>
    <n v="4"/>
    <x v="23"/>
  </r>
  <r>
    <n v="8979"/>
    <s v="CA-2015-119529"/>
    <d v="2015-11-03T00:00:00"/>
    <d v="2015-11-05T00:00:00"/>
    <s v="Second Class"/>
    <s v="DM-13345"/>
    <s v="Denise Monton"/>
    <s v="Corporate"/>
    <s v="United States"/>
    <s v="Orange"/>
    <s v="New Jersey"/>
    <n v="7050"/>
    <x v="3"/>
    <s v="OFF-BI-10000546"/>
    <x v="1"/>
    <s v="Binders"/>
    <s v="Avery Durable Binders"/>
    <n v="5.76"/>
    <n v="4"/>
    <n v="0.3"/>
    <n v="-0.81"/>
    <n v="1"/>
    <x v="7"/>
    <n v="4"/>
    <x v="7"/>
  </r>
  <r>
    <n v="8980"/>
    <s v="CA-2016-150413"/>
    <d v="2016-10-19T00:00:00"/>
    <d v="2016-10-24T00:00:00"/>
    <s v="Second Class"/>
    <s v="CS-11860"/>
    <s v="Cari Schnelling"/>
    <s v="Consumer"/>
    <s v="United States"/>
    <s v="Dallas"/>
    <s v="Texas"/>
    <n v="75220"/>
    <x v="2"/>
    <s v="OFF-BI-10000404"/>
    <x v="1"/>
    <s v="Binders"/>
    <s v="Avery Printable Repositionable Plastic Tabs"/>
    <n v="1.72"/>
    <n v="5"/>
    <n v="0"/>
    <n v="0.28000000000000003"/>
    <n v="1"/>
    <x v="2"/>
    <n v="4"/>
    <x v="2"/>
  </r>
  <r>
    <n v="8981"/>
    <s v="CA-2015-108182"/>
    <d v="2015-02-06T00:00:00"/>
    <d v="2015-02-10T00:00:00"/>
    <s v="Second Class"/>
    <s v="DL-13315"/>
    <s v="Delfina Latchford"/>
    <s v="Consumer"/>
    <s v="United States"/>
    <s v="Romeoville"/>
    <s v="Illinois"/>
    <n v="60441"/>
    <x v="2"/>
    <s v="OFF-BI-10001196"/>
    <x v="1"/>
    <s v="Binders"/>
    <s v="Avery Flip-Chart Easel Binder, Black"/>
    <n v="8.952"/>
    <n v="8"/>
    <n v="0"/>
    <n v="2.06"/>
    <n v="1"/>
    <x v="45"/>
    <n v="1"/>
    <x v="45"/>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n v="2.3340000000000001"/>
    <n v="10"/>
    <n v="0.2"/>
    <n v="0.35"/>
    <n v="4"/>
    <x v="17"/>
    <n v="1"/>
    <x v="17"/>
  </r>
  <r>
    <n v="8983"/>
    <s v="CA-2017-110898"/>
    <d v="2017-03-06T00:00:00"/>
    <d v="2017-03-12T00:00:00"/>
    <s v="Standard Class"/>
    <s v="LC-16870"/>
    <s v="Lena Cacioppo"/>
    <s v="Consumer"/>
    <s v="United States"/>
    <s v="Chicago"/>
    <s v="Illinois"/>
    <n v="60623"/>
    <x v="2"/>
    <s v="OFF-BI-10004656"/>
    <x v="1"/>
    <s v="Binders"/>
    <s v="Peel &amp; Stick Add-On Corner Pockets"/>
    <n v="1.728"/>
    <n v="5"/>
    <n v="0.1"/>
    <n v="0.31"/>
    <n v="4"/>
    <x v="17"/>
    <n v="1"/>
    <x v="17"/>
  </r>
  <r>
    <n v="8984"/>
    <s v="CA-2017-110898"/>
    <d v="2017-03-06T00:00:00"/>
    <d v="2017-03-12T00:00:00"/>
    <s v="Standard Class"/>
    <s v="LC-16870"/>
    <s v="Lena Cacioppo"/>
    <s v="Consumer"/>
    <s v="United States"/>
    <s v="Chicago"/>
    <s v="Illinois"/>
    <n v="60623"/>
    <x v="2"/>
    <s v="FUR-FU-10003773"/>
    <x v="0"/>
    <s v="Furnishings"/>
    <s v="Eldon Cleatmat Plus Chair Mats for High Pile Carpets"/>
    <n v="159.04"/>
    <n v="4"/>
    <n v="0.3"/>
    <n v="-7.95"/>
    <n v="4"/>
    <x v="17"/>
    <n v="1"/>
    <x v="17"/>
  </r>
  <r>
    <n v="8985"/>
    <s v="CA-2017-110898"/>
    <d v="2017-03-06T00:00:00"/>
    <d v="2017-03-12T00:00:00"/>
    <s v="Standard Class"/>
    <s v="LC-16870"/>
    <s v="Lena Cacioppo"/>
    <s v="Consumer"/>
    <s v="United States"/>
    <s v="Chicago"/>
    <s v="Illinois"/>
    <n v="60623"/>
    <x v="2"/>
    <s v="FUR-TA-10000849"/>
    <x v="0"/>
    <s v="Tables"/>
    <s v="Bevis Rectangular Conference Tables"/>
    <n v="145.97999999999999"/>
    <n v="10"/>
    <n v="0"/>
    <n v="46.71"/>
    <n v="4"/>
    <x v="17"/>
    <n v="1"/>
    <x v="17"/>
  </r>
  <r>
    <n v="8986"/>
    <s v="CA-2016-123092"/>
    <d v="2016-12-03T00:00:00"/>
    <d v="2016-12-07T00:00:00"/>
    <s v="Standard Class"/>
    <s v="JG-15115"/>
    <s v="Jack Garza"/>
    <s v="Consumer"/>
    <s v="United States"/>
    <s v="Jacksonville"/>
    <s v="North Carolina"/>
    <n v="28540"/>
    <x v="0"/>
    <s v="FUR-FU-10000222"/>
    <x v="0"/>
    <s v="Furnishings"/>
    <s v="Seth Thomas 16&quot; Steel Case Clock"/>
    <n v="77.951999999999998"/>
    <n v="6"/>
    <n v="0.2"/>
    <n v="18.71"/>
    <n v="4"/>
    <x v="14"/>
    <n v="4"/>
    <x v="14"/>
  </r>
  <r>
    <n v="8987"/>
    <s v="CA-2016-123092"/>
    <d v="2016-12-03T00:00:00"/>
    <d v="2016-12-07T00:00:00"/>
    <s v="Standard Class"/>
    <s v="JG-15115"/>
    <s v="Jack Garza"/>
    <s v="Consumer"/>
    <s v="United States"/>
    <s v="Jacksonville"/>
    <s v="North Carolina"/>
    <n v="28540"/>
    <x v="0"/>
    <s v="OFF-BI-10001718"/>
    <x v="1"/>
    <s v="Binders"/>
    <s v="GBC DocuBind P50 Personal Binding Machine"/>
    <n v="95.97"/>
    <n v="7"/>
    <n v="0.3"/>
    <n v="-5.76"/>
    <n v="4"/>
    <x v="14"/>
    <n v="4"/>
    <x v="14"/>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n v="105.584"/>
    <n v="8"/>
    <n v="0"/>
    <n v="6.34"/>
    <n v="4"/>
    <x v="14"/>
    <n v="4"/>
    <x v="14"/>
  </r>
  <r>
    <n v="8989"/>
    <s v="CA-2016-123092"/>
    <d v="2016-12-03T00:00:00"/>
    <d v="2016-12-07T00:00:00"/>
    <s v="Standard Class"/>
    <s v="JG-15115"/>
    <s v="Jack Garza"/>
    <s v="Consumer"/>
    <s v="United States"/>
    <s v="Jacksonville"/>
    <s v="North Carolina"/>
    <n v="28540"/>
    <x v="0"/>
    <s v="OFF-AR-10004078"/>
    <x v="1"/>
    <s v="Art"/>
    <s v="Newell 312"/>
    <n v="9.3439999999999994"/>
    <n v="2"/>
    <n v="0.2"/>
    <n v="1.1200000000000001"/>
    <n v="4"/>
    <x v="14"/>
    <n v="4"/>
    <x v="14"/>
  </r>
  <r>
    <n v="8990"/>
    <s v="US-2016-128587"/>
    <d v="2016-12-24T00:00:00"/>
    <d v="2016-12-30T00:00:00"/>
    <s v="Standard Class"/>
    <s v="HM-14860"/>
    <s v="Harry Marie"/>
    <s v="Corporate"/>
    <s v="United States"/>
    <s v="Springfield"/>
    <s v="Missouri"/>
    <n v="65807"/>
    <x v="2"/>
    <s v="FUR-FU-10003026"/>
    <x v="0"/>
    <s v="Furnishings"/>
    <s v="Eldon Regeneration Recycled Desk Accessories, Black"/>
    <n v="9.68"/>
    <n v="4"/>
    <n v="0"/>
    <n v="2.52"/>
    <n v="2"/>
    <x v="14"/>
    <n v="4"/>
    <x v="14"/>
  </r>
  <r>
    <n v="8991"/>
    <s v="US-2016-128587"/>
    <d v="2016-12-24T00:00:00"/>
    <d v="2016-12-30T00:00:00"/>
    <s v="Standard Class"/>
    <s v="HM-14860"/>
    <s v="Harry Marie"/>
    <s v="Corporate"/>
    <s v="United States"/>
    <s v="Springfield"/>
    <s v="Missouri"/>
    <n v="65807"/>
    <x v="2"/>
    <s v="TEC-CO-10003763"/>
    <x v="2"/>
    <s v="Copiers"/>
    <s v="Canon PC1060 Personal Laser Copier"/>
    <n v="4899.93"/>
    <n v="4"/>
    <n v="0.1"/>
    <n v="245"/>
    <n v="2"/>
    <x v="14"/>
    <n v="4"/>
    <x v="14"/>
  </r>
  <r>
    <n v="8992"/>
    <s v="US-2018-139577"/>
    <d v="2018-10-01T00:00:00"/>
    <d v="2018-10-06T00:00:00"/>
    <s v="Standard Class"/>
    <s v="TN-21040"/>
    <s v="Tanja Norvell"/>
    <s v="Home Office"/>
    <s v="United States"/>
    <s v="San Francisco"/>
    <s v="California"/>
    <n v="94110"/>
    <x v="1"/>
    <s v="TEC-AC-10004708"/>
    <x v="2"/>
    <s v="Accessories"/>
    <s v="Sony 32GB Class 10 Micro SDHC R40 Memory Card"/>
    <n v="104.75"/>
    <n v="8"/>
    <n v="0"/>
    <n v="34.57"/>
    <n v="1"/>
    <x v="13"/>
    <n v="4"/>
    <x v="13"/>
  </r>
  <r>
    <n v="8993"/>
    <s v="CA-2018-159100"/>
    <d v="2018-10-16T00:00:00"/>
    <d v="2018-10-21T00:00:00"/>
    <s v="Standard Class"/>
    <s v="VP-21760"/>
    <s v="Victoria Pisteka"/>
    <s v="Corporate"/>
    <s v="United States"/>
    <s v="Columbia"/>
    <s v="Tennessee"/>
    <n v="38401"/>
    <x v="0"/>
    <s v="TEC-AC-10003499"/>
    <x v="2"/>
    <s v="Accessories"/>
    <s v="Memorex Mini Travel Drive 8 GB USB 2.0 Flash Drive"/>
    <n v="18.527999999999999"/>
    <n v="6"/>
    <n v="0.1"/>
    <n v="5.19"/>
    <n v="2"/>
    <x v="13"/>
    <n v="4"/>
    <x v="13"/>
  </r>
  <r>
    <n v="8994"/>
    <s v="CA-2018-159100"/>
    <d v="2018-10-16T00:00:00"/>
    <d v="2018-10-21T00:00:00"/>
    <s v="Standard Class"/>
    <s v="VP-21760"/>
    <s v="Victoria Pisteka"/>
    <s v="Corporate"/>
    <s v="United States"/>
    <s v="Columbia"/>
    <s v="Tennessee"/>
    <n v="38401"/>
    <x v="0"/>
    <s v="FUR-TA-10001950"/>
    <x v="0"/>
    <s v="Tables"/>
    <s v="Balt Solid Wood Round Tables"/>
    <n v="1875.258"/>
    <n v="7"/>
    <n v="0.3"/>
    <n v="-318.79000000000002"/>
    <n v="2"/>
    <x v="13"/>
    <n v="4"/>
    <x v="13"/>
  </r>
  <r>
    <n v="8995"/>
    <s v="CA-2015-109043"/>
    <d v="2015-08-15T00:00:00"/>
    <d v="2015-08-17T00:00:00"/>
    <s v="First Class"/>
    <s v="CS-12355"/>
    <s v="Christine Sundaresam"/>
    <s v="Consumer"/>
    <s v="United States"/>
    <s v="Hollywood"/>
    <s v="Florida"/>
    <n v="33021"/>
    <x v="0"/>
    <s v="OFF-PA-10000312"/>
    <x v="1"/>
    <s v="Paper"/>
    <s v="Xerox 1955"/>
    <n v="91.36"/>
    <n v="2"/>
    <n v="0"/>
    <n v="13.7"/>
    <n v="2"/>
    <x v="9"/>
    <n v="3"/>
    <x v="9"/>
  </r>
  <r>
    <n v="8996"/>
    <s v="CA-2015-109043"/>
    <d v="2015-08-15T00:00:00"/>
    <d v="2015-08-17T00:00:00"/>
    <s v="First Class"/>
    <s v="CS-12355"/>
    <s v="Christine Sundaresam"/>
    <s v="Consumer"/>
    <s v="United States"/>
    <s v="Hollywood"/>
    <s v="Florida"/>
    <n v="33021"/>
    <x v="0"/>
    <s v="OFF-AP-10004708"/>
    <x v="1"/>
    <s v="Appliances"/>
    <s v="Fellowes Superior 10 Outlet Split Surge Protector"/>
    <n v="152.24"/>
    <n v="1"/>
    <n v="0"/>
    <n v="47.19"/>
    <n v="2"/>
    <x v="9"/>
    <n v="3"/>
    <x v="9"/>
  </r>
  <r>
    <n v="8997"/>
    <s v="US-2018-116491"/>
    <d v="2018-11-11T00:00:00"/>
    <d v="2018-11-13T00:00:00"/>
    <s v="First Class"/>
    <s v="PG-18820"/>
    <s v="Patrick Gardner"/>
    <s v="Consumer"/>
    <s v="United States"/>
    <s v="Dallas"/>
    <s v="Texas"/>
    <n v="75081"/>
    <x v="2"/>
    <s v="TEC-PH-10004531"/>
    <x v="2"/>
    <s v="Phones"/>
    <s v="OtterBox Commuter Series Case - iPhone 5 &amp; 5s"/>
    <n v="35.183999999999997"/>
    <n v="2"/>
    <n v="0"/>
    <n v="8.8000000000000007"/>
    <n v="1"/>
    <x v="23"/>
    <n v="4"/>
    <x v="23"/>
  </r>
  <r>
    <n v="8998"/>
    <s v="CA-2018-122763"/>
    <d v="2018-03-20T00:00:00"/>
    <d v="2018-03-20T00:00:00"/>
    <s v="Same Day"/>
    <s v="HG-14845"/>
    <s v="Harry Greene"/>
    <s v="Consumer"/>
    <s v="United States"/>
    <s v="Houston"/>
    <s v="Texas"/>
    <n v="77041"/>
    <x v="2"/>
    <s v="OFF-PA-10000474"/>
    <x v="1"/>
    <s v="Paper"/>
    <s v="Easy-staple paper"/>
    <n v="56.704000000000001"/>
    <n v="9"/>
    <n v="0.3"/>
    <n v="-19.850000000000001"/>
    <n v="2"/>
    <x v="42"/>
    <n v="1"/>
    <x v="42"/>
  </r>
  <r>
    <n v="8999"/>
    <s v="CA-2018-122763"/>
    <d v="2018-03-20T00:00:00"/>
    <d v="2018-03-20T00:00:00"/>
    <s v="Same Day"/>
    <s v="HG-14845"/>
    <s v="Harry Greene"/>
    <s v="Consumer"/>
    <s v="United States"/>
    <s v="Houston"/>
    <s v="Texas"/>
    <n v="77041"/>
    <x v="2"/>
    <s v="OFF-PA-10002377"/>
    <x v="1"/>
    <s v="Paper"/>
    <s v="Xerox 1916"/>
    <n v="274.06400000000002"/>
    <n v="1"/>
    <n v="0"/>
    <n v="95.92"/>
    <n v="2"/>
    <x v="42"/>
    <n v="1"/>
    <x v="42"/>
  </r>
  <r>
    <n v="9000"/>
    <s v="CA-2018-137785"/>
    <d v="2018-05-13T00:00:00"/>
    <d v="2018-05-17T00:00:00"/>
    <s v="Standard Class"/>
    <s v="MH-18115"/>
    <s v="Mick Hernandez"/>
    <s v="Home Office"/>
    <s v="United States"/>
    <s v="Philadelphia"/>
    <s v="Pennsylvania"/>
    <n v="19140"/>
    <x v="3"/>
    <s v="FUR-CH-10001482"/>
    <x v="0"/>
    <s v="Chairs"/>
    <s v="Office Star - Mesh Screen back chair with Vinyl seat"/>
    <n v="458.43"/>
    <n v="7"/>
    <n v="0.1"/>
    <n v="100.85"/>
    <n v="1"/>
    <x v="24"/>
    <n v="2"/>
    <x v="24"/>
  </r>
  <r>
    <n v="9001"/>
    <s v="CA-2015-133389"/>
    <d v="2015-06-22T00:00:00"/>
    <d v="2015-06-22T00:00:00"/>
    <s v="Same Day"/>
    <s v="TB-21280"/>
    <s v="Toby Braunhardt"/>
    <s v="Consumer"/>
    <s v="United States"/>
    <s v="Phoenix"/>
    <s v="Arizona"/>
    <n v="85023"/>
    <x v="1"/>
    <s v="OFF-BI-10001553"/>
    <x v="1"/>
    <s v="Binders"/>
    <s v="SpineVue Locking Slant-D Ring Binders by Cardinal"/>
    <n v="8.2260000000000009"/>
    <n v="5"/>
    <n v="0.3"/>
    <n v="-2.2200000000000002"/>
    <n v="1"/>
    <x v="3"/>
    <n v="2"/>
    <x v="3"/>
  </r>
  <r>
    <n v="9002"/>
    <s v="CA-2015-103807"/>
    <d v="2015-12-02T00:00:00"/>
    <d v="2015-12-09T00:00:00"/>
    <s v="Standard Class"/>
    <s v="EM-13825"/>
    <s v="Elizabeth Moffitt"/>
    <s v="Corporate"/>
    <s v="United States"/>
    <s v="Sandy Springs"/>
    <s v="Georgia"/>
    <n v="30328"/>
    <x v="0"/>
    <s v="TEC-AC-10000199"/>
    <x v="2"/>
    <s v="Accessories"/>
    <s v="Kingston Digital DataTraveler 8GB USB 2.0"/>
    <n v="5.95"/>
    <n v="3"/>
    <n v="0.1"/>
    <n v="1.1299999999999999"/>
    <n v="2"/>
    <x v="20"/>
    <n v="4"/>
    <x v="20"/>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n v="15.24"/>
    <n v="2"/>
    <n v="0"/>
    <n v="3.05"/>
    <n v="2"/>
    <x v="20"/>
    <n v="4"/>
    <x v="20"/>
  </r>
  <r>
    <n v="9004"/>
    <s v="CA-2016-102855"/>
    <d v="2016-04-05T00:00:00"/>
    <d v="2016-04-06T00:00:00"/>
    <s v="Same Day"/>
    <s v="JF-15415"/>
    <s v="Jennifer Ferguson"/>
    <s v="Consumer"/>
    <s v="United States"/>
    <s v="Spokane"/>
    <s v="Washington"/>
    <n v="99207"/>
    <x v="1"/>
    <s v="TEC-AC-10001767"/>
    <x v="2"/>
    <s v="Accessories"/>
    <s v="SanDisk Ultra 64 GB MicroSDHC Class 10 Memory Card"/>
    <n v="239.94"/>
    <n v="10"/>
    <n v="0.3"/>
    <n v="-40.79"/>
    <n v="2"/>
    <x v="19"/>
    <n v="2"/>
    <x v="19"/>
  </r>
  <r>
    <n v="9005"/>
    <s v="CA-2016-102855"/>
    <d v="2016-04-05T00:00:00"/>
    <d v="2016-04-06T00:00:00"/>
    <s v="Same Day"/>
    <s v="JF-15415"/>
    <s v="Jennifer Ferguson"/>
    <s v="Consumer"/>
    <s v="United States"/>
    <s v="Spokane"/>
    <s v="Washington"/>
    <n v="99207"/>
    <x v="1"/>
    <s v="OFF-AR-10002467"/>
    <x v="1"/>
    <s v="Art"/>
    <s v="Dixon Ticonderoga Pencils"/>
    <n v="23.84"/>
    <n v="2"/>
    <n v="0.3"/>
    <n v="-4.7699999999999996"/>
    <n v="2"/>
    <x v="19"/>
    <n v="2"/>
    <x v="19"/>
  </r>
  <r>
    <n v="9006"/>
    <s v="CA-2018-107825"/>
    <d v="2018-11-18T00:00:00"/>
    <d v="2018-11-18T00:00:00"/>
    <s v="Same Day"/>
    <s v="NB-18655"/>
    <s v="Nona Balk"/>
    <s v="Corporate"/>
    <s v="United States"/>
    <s v="Milwaukee"/>
    <s v="Wisconsin"/>
    <n v="53209"/>
    <x v="2"/>
    <s v="OFF-ST-10001321"/>
    <x v="1"/>
    <s v="Storage"/>
    <s v="Decoflex Hanging Personal Folder File, Blue"/>
    <n v="92.52"/>
    <n v="9"/>
    <n v="0"/>
    <n v="28.68"/>
    <n v="4"/>
    <x v="23"/>
    <n v="4"/>
    <x v="23"/>
  </r>
  <r>
    <n v="9007"/>
    <s v="CA-2018-107825"/>
    <d v="2018-11-18T00:00:00"/>
    <d v="2018-11-18T00:00:00"/>
    <s v="Same Day"/>
    <s v="NB-18655"/>
    <s v="Nona Balk"/>
    <s v="Corporate"/>
    <s v="United States"/>
    <s v="Milwaukee"/>
    <s v="Wisconsin"/>
    <n v="53209"/>
    <x v="2"/>
    <s v="OFF-ST-10000777"/>
    <x v="1"/>
    <s v="Storage"/>
    <s v="Companion Letter/Legal File, Black"/>
    <n v="37.76"/>
    <n v="4"/>
    <n v="0.2"/>
    <n v="13.22"/>
    <n v="4"/>
    <x v="23"/>
    <n v="4"/>
    <x v="23"/>
  </r>
  <r>
    <n v="9008"/>
    <s v="CA-2018-107825"/>
    <d v="2018-11-18T00:00:00"/>
    <d v="2018-11-18T00:00:00"/>
    <s v="Same Day"/>
    <s v="NB-18655"/>
    <s v="Nona Balk"/>
    <s v="Corporate"/>
    <s v="United States"/>
    <s v="Milwaukee"/>
    <s v="Wisconsin"/>
    <n v="53209"/>
    <x v="2"/>
    <s v="OFF-LA-10003720"/>
    <x v="1"/>
    <s v="Labels"/>
    <s v="Avery 487"/>
    <n v="7.38"/>
    <n v="3"/>
    <n v="0.2"/>
    <n v="0.59"/>
    <n v="4"/>
    <x v="23"/>
    <n v="4"/>
    <x v="23"/>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n v="5.82"/>
    <n v="8"/>
    <n v="0"/>
    <n v="1.1100000000000001"/>
    <n v="4"/>
    <x v="23"/>
    <n v="4"/>
    <x v="23"/>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n v="3.8159999999999998"/>
    <n v="5"/>
    <n v="0"/>
    <n v="0.92"/>
    <n v="1"/>
    <x v="10"/>
    <n v="3"/>
    <x v="10"/>
  </r>
  <r>
    <n v="9011"/>
    <s v="CA-2018-127803"/>
    <d v="2018-05-19T00:00:00"/>
    <d v="2018-05-23T00:00:00"/>
    <s v="Standard Class"/>
    <s v="ND-18460"/>
    <s v="Neil Ducich"/>
    <s v="Corporate"/>
    <s v="United States"/>
    <s v="Huntsville"/>
    <s v="Alabama"/>
    <n v="35810"/>
    <x v="0"/>
    <s v="OFF-BI-10001787"/>
    <x v="1"/>
    <s v="Binders"/>
    <s v="Wilson Jones Four-Pocket Poly Binders"/>
    <n v="26.16"/>
    <n v="8"/>
    <n v="0"/>
    <n v="7.59"/>
    <n v="1"/>
    <x v="24"/>
    <n v="2"/>
    <x v="24"/>
  </r>
  <r>
    <n v="9012"/>
    <s v="CA-2016-137071"/>
    <d v="2016-12-20T00:00:00"/>
    <d v="2016-12-21T00:00:00"/>
    <s v="First Class"/>
    <s v="ED-13885"/>
    <s v="Emily Ducich"/>
    <s v="Home Office"/>
    <s v="United States"/>
    <s v="Houston"/>
    <s v="Texas"/>
    <n v="77036"/>
    <x v="2"/>
    <s v="TEC-AC-10004353"/>
    <x v="2"/>
    <s v="Accessories"/>
    <s v="Hypercom P1300 Pinpad"/>
    <n v="100.8"/>
    <n v="7"/>
    <n v="0"/>
    <n v="7.06"/>
    <n v="1"/>
    <x v="14"/>
    <n v="4"/>
    <x v="14"/>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n v="135.80000000000001"/>
    <n v="4"/>
    <n v="0.3"/>
    <n v="-8.15"/>
    <n v="1"/>
    <x v="47"/>
    <n v="1"/>
    <x v="47"/>
  </r>
  <r>
    <n v="9014"/>
    <s v="CA-2018-143084"/>
    <d v="2018-03-18T00:00:00"/>
    <d v="2018-03-22T00:00:00"/>
    <s v="Standard Class"/>
    <s v="BP-11050"/>
    <s v="Barry Pond"/>
    <s v="Corporate"/>
    <s v="United States"/>
    <s v="Los Angeles"/>
    <s v="California"/>
    <n v="90008"/>
    <x v="1"/>
    <s v="OFF-AR-10002766"/>
    <x v="1"/>
    <s v="Art"/>
    <s v="Prang Drawing Pencil Set"/>
    <n v="13.9"/>
    <n v="10"/>
    <n v="0"/>
    <n v="4.59"/>
    <n v="2"/>
    <x v="42"/>
    <n v="1"/>
    <x v="42"/>
  </r>
  <r>
    <n v="9015"/>
    <s v="CA-2018-143084"/>
    <d v="2018-03-18T00:00:00"/>
    <d v="2018-03-22T00:00:00"/>
    <s v="Standard Class"/>
    <s v="BP-11050"/>
    <s v="Barry Pond"/>
    <s v="Corporate"/>
    <s v="United States"/>
    <s v="Los Angeles"/>
    <s v="California"/>
    <n v="90008"/>
    <x v="1"/>
    <s v="OFF-EN-10003072"/>
    <x v="1"/>
    <s v="Envelopes"/>
    <s v="Peel &amp; Seel Envelopes"/>
    <n v="19.399999999999999"/>
    <n v="7"/>
    <n v="0.1"/>
    <n v="6.6"/>
    <n v="2"/>
    <x v="42"/>
    <n v="1"/>
    <x v="42"/>
  </r>
  <r>
    <n v="9016"/>
    <s v="CA-2017-131639"/>
    <d v="2017-12-17T00:00:00"/>
    <d v="2017-12-23T00:00:00"/>
    <s v="Standard Class"/>
    <s v="NS-18640"/>
    <s v="Noel Staavos"/>
    <s v="Corporate"/>
    <s v="United States"/>
    <s v="Carlsbad"/>
    <s v="New Mexico"/>
    <n v="88220"/>
    <x v="1"/>
    <s v="OFF-BI-10001636"/>
    <x v="1"/>
    <s v="Binders"/>
    <s v="Ibico Plastic and Wire Spiral Binding Combs"/>
    <n v="13.488"/>
    <n v="5"/>
    <n v="0.2"/>
    <n v="1.48"/>
    <n v="2"/>
    <x v="5"/>
    <n v="4"/>
    <x v="5"/>
  </r>
  <r>
    <n v="9017"/>
    <s v="CA-2017-131639"/>
    <d v="2017-12-17T00:00:00"/>
    <d v="2017-12-23T00:00:00"/>
    <s v="Standard Class"/>
    <s v="NS-18640"/>
    <s v="Noel Staavos"/>
    <s v="Corporate"/>
    <s v="United States"/>
    <s v="Carlsbad"/>
    <s v="New Mexico"/>
    <n v="88220"/>
    <x v="1"/>
    <s v="OFF-BI-10000948"/>
    <x v="1"/>
    <s v="Binders"/>
    <s v="GBC Laser Imprintable Binding System Covers, Desert Sand"/>
    <n v="11.416"/>
    <n v="8"/>
    <n v="0.2"/>
    <n v="1.03"/>
    <n v="2"/>
    <x v="5"/>
    <n v="4"/>
    <x v="5"/>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n v="17.64"/>
    <n v="2"/>
    <n v="0.1"/>
    <n v="4.2300000000000004"/>
    <n v="2"/>
    <x v="17"/>
    <n v="1"/>
    <x v="17"/>
  </r>
  <r>
    <n v="9019"/>
    <s v="CA-2017-161361"/>
    <d v="2017-03-26T00:00:00"/>
    <d v="2017-03-28T00:00:00"/>
    <s v="Second Class"/>
    <s v="MV-17485"/>
    <s v="Mark Van Huff"/>
    <s v="Consumer"/>
    <s v="United States"/>
    <s v="Pocatello"/>
    <s v="Idaho"/>
    <n v="83201"/>
    <x v="1"/>
    <s v="OFF-BI-10002215"/>
    <x v="1"/>
    <s v="Binders"/>
    <s v="Wilson Jones Hanging View Binder, White, 1&quot;"/>
    <n v="17.04"/>
    <n v="4"/>
    <n v="0"/>
    <n v="3.07"/>
    <n v="2"/>
    <x v="17"/>
    <n v="1"/>
    <x v="17"/>
  </r>
  <r>
    <n v="9020"/>
    <s v="CA-2015-100706"/>
    <d v="2015-12-16T00:00:00"/>
    <d v="2015-12-18T00:00:00"/>
    <s v="Second Class"/>
    <s v="LE-16810"/>
    <s v="Laurel Elliston"/>
    <s v="Consumer"/>
    <s v="United States"/>
    <s v="Springfield"/>
    <s v="Virginia"/>
    <n v="22153"/>
    <x v="0"/>
    <s v="TEC-AC-10001314"/>
    <x v="2"/>
    <s v="Accessories"/>
    <s v="Case Logic 2.4GHz Wireless Keyboard"/>
    <n v="99.98"/>
    <n v="4"/>
    <n v="0"/>
    <n v="12"/>
    <n v="2"/>
    <x v="20"/>
    <n v="4"/>
    <x v="20"/>
  </r>
  <r>
    <n v="9021"/>
    <s v="CA-2015-100706"/>
    <d v="2015-12-16T00:00:00"/>
    <d v="2015-12-18T00:00:00"/>
    <s v="Second Class"/>
    <s v="LE-16810"/>
    <s v="Laurel Elliston"/>
    <s v="Consumer"/>
    <s v="United States"/>
    <s v="Springfield"/>
    <s v="Virginia"/>
    <n v="22153"/>
    <x v="0"/>
    <s v="FUR-FU-10002268"/>
    <x v="0"/>
    <s v="Furnishings"/>
    <s v="Ultra Door Push Plate"/>
    <n v="29.46"/>
    <n v="1"/>
    <n v="0.1"/>
    <n v="9.43"/>
    <n v="2"/>
    <x v="20"/>
    <n v="4"/>
    <x v="20"/>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n v="166.92"/>
    <n v="2"/>
    <n v="0.2"/>
    <n v="41.73"/>
    <n v="1"/>
    <x v="6"/>
    <n v="4"/>
    <x v="6"/>
  </r>
  <r>
    <n v="9023"/>
    <s v="US-2017-141880"/>
    <d v="2017-08-22T00:00:00"/>
    <d v="2017-08-23T00:00:00"/>
    <s v="First Class"/>
    <s v="TC-21475"/>
    <s v="Tony Chapman"/>
    <s v="Home Office"/>
    <s v="United States"/>
    <s v="Fort Collins"/>
    <s v="Colorado"/>
    <n v="80525"/>
    <x v="1"/>
    <s v="FUR-FU-10001979"/>
    <x v="0"/>
    <s v="Furnishings"/>
    <s v="Dana Halogen Swing-Arm Architect Lamp"/>
    <n v="98.328000000000003"/>
    <n v="10"/>
    <n v="0.3"/>
    <n v="-8.85"/>
    <n v="1"/>
    <x v="28"/>
    <n v="3"/>
    <x v="28"/>
  </r>
  <r>
    <n v="9024"/>
    <s v="CA-2016-165799"/>
    <d v="2016-06-29T00:00:00"/>
    <d v="2016-07-02T00:00:00"/>
    <s v="First Class"/>
    <s v="SG-20470"/>
    <s v="Sheri Gordon"/>
    <s v="Consumer"/>
    <s v="United States"/>
    <s v="New York City"/>
    <s v="New York"/>
    <n v="10024"/>
    <x v="3"/>
    <s v="FUR-CH-10001482"/>
    <x v="0"/>
    <s v="Chairs"/>
    <s v="Office Star - Mesh Screen back chair with Vinyl seat"/>
    <n v="117.88200000000001"/>
    <n v="4"/>
    <n v="0"/>
    <n v="7.07"/>
    <n v="1"/>
    <x v="40"/>
    <n v="2"/>
    <x v="40"/>
  </r>
  <r>
    <n v="9025"/>
    <s v="CA-2017-102127"/>
    <d v="2017-06-26T00:00:00"/>
    <d v="2017-07-02T00:00:00"/>
    <s v="Standard Class"/>
    <s v="VP-21760"/>
    <s v="Victoria Pisteka"/>
    <s v="Corporate"/>
    <s v="United States"/>
    <s v="New York City"/>
    <s v="New York"/>
    <n v="10035"/>
    <x v="3"/>
    <s v="TEC-AC-10002018"/>
    <x v="2"/>
    <s v="Accessories"/>
    <s v="AmazonBasics 3-Button USB Wired Mouse"/>
    <n v="20.97"/>
    <n v="10"/>
    <n v="0.2"/>
    <n v="2.31"/>
    <n v="3"/>
    <x v="1"/>
    <n v="2"/>
    <x v="1"/>
  </r>
  <r>
    <n v="9026"/>
    <s v="CA-2017-102127"/>
    <d v="2017-06-26T00:00:00"/>
    <d v="2017-07-02T00:00:00"/>
    <s v="Standard Class"/>
    <s v="VP-21760"/>
    <s v="Victoria Pisteka"/>
    <s v="Corporate"/>
    <s v="United States"/>
    <s v="New York City"/>
    <s v="New York"/>
    <n v="10035"/>
    <x v="3"/>
    <s v="TEC-AC-10000397"/>
    <x v="2"/>
    <s v="Accessories"/>
    <s v="Perixx PERIBOARD-512B, Ergonomic Split Keyboard"/>
    <n v="139.96"/>
    <n v="5"/>
    <n v="0.1"/>
    <n v="8.4"/>
    <n v="3"/>
    <x v="1"/>
    <n v="2"/>
    <x v="1"/>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n v="37.74"/>
    <n v="8"/>
    <n v="0.2"/>
    <n v="3.02"/>
    <n v="3"/>
    <x v="1"/>
    <n v="2"/>
    <x v="1"/>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n v="14.82"/>
    <n v="3"/>
    <n v="0"/>
    <n v="0.74"/>
    <n v="2"/>
    <x v="21"/>
    <n v="3"/>
    <x v="21"/>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n v="191.82"/>
    <n v="2"/>
    <n v="0"/>
    <n v="34.53"/>
    <n v="2"/>
    <x v="21"/>
    <n v="3"/>
    <x v="21"/>
  </r>
  <r>
    <n v="9030"/>
    <s v="CA-2015-138198"/>
    <d v="2015-07-18T00:00:00"/>
    <d v="2015-07-23T00:00:00"/>
    <s v="Standard Class"/>
    <s v="JL-15130"/>
    <s v="Jack Lebron"/>
    <s v="Consumer"/>
    <s v="United States"/>
    <s v="New Rochelle"/>
    <s v="New York"/>
    <n v="10801"/>
    <x v="3"/>
    <s v="OFF-BI-10002103"/>
    <x v="1"/>
    <s v="Binders"/>
    <s v="Cardinal Slant-D Ring Binder, Heavy Gauge Vinyl"/>
    <n v="13.904"/>
    <n v="1"/>
    <n v="0.2"/>
    <n v="2.92"/>
    <n v="1"/>
    <x v="39"/>
    <n v="3"/>
    <x v="39"/>
  </r>
  <r>
    <n v="9031"/>
    <s v="CA-2018-128041"/>
    <d v="2018-09-01T00:00:00"/>
    <d v="2018-09-01T00:00:00"/>
    <s v="Same Day"/>
    <s v="RW-19540"/>
    <s v="Rick Wilson"/>
    <s v="Corporate"/>
    <s v="United States"/>
    <s v="Seattle"/>
    <s v="Washington"/>
    <n v="98103"/>
    <x v="1"/>
    <s v="OFF-AP-10001005"/>
    <x v="1"/>
    <s v="Appliances"/>
    <s v="Honeywell Quietcare HEPA Air Cleaner"/>
    <n v="314.60000000000002"/>
    <n v="5"/>
    <n v="0.1"/>
    <n v="100.67"/>
    <n v="2"/>
    <x v="15"/>
    <n v="3"/>
    <x v="15"/>
  </r>
  <r>
    <n v="9032"/>
    <s v="CA-2018-128041"/>
    <d v="2018-09-01T00:00:00"/>
    <d v="2018-09-01T00:00:00"/>
    <s v="Same Day"/>
    <s v="RW-19540"/>
    <s v="Rick Wilson"/>
    <s v="Corporate"/>
    <s v="United States"/>
    <s v="Seattle"/>
    <s v="Washington"/>
    <n v="98103"/>
    <x v="1"/>
    <s v="FUR-TA-10002607"/>
    <x v="0"/>
    <s v="Tables"/>
    <s v="KI Conference Tables"/>
    <n v="283.56"/>
    <n v="3"/>
    <n v="0"/>
    <n v="53.88"/>
    <n v="2"/>
    <x v="15"/>
    <n v="3"/>
    <x v="15"/>
  </r>
  <r>
    <n v="9033"/>
    <s v="CA-2018-105823"/>
    <d v="2018-06-22T00:00:00"/>
    <d v="2018-06-26T00:00:00"/>
    <s v="Standard Class"/>
    <s v="RB-19465"/>
    <s v="Rick Bensley"/>
    <s v="Home Office"/>
    <s v="United States"/>
    <s v="Detroit"/>
    <s v="Michigan"/>
    <n v="48227"/>
    <x v="2"/>
    <s v="FUR-CH-10000454"/>
    <x v="0"/>
    <s v="Chairs"/>
    <s v="Hon Deluxe Fabric Upholstered Stacking Chairs, Rounded Back"/>
    <n v="487.96"/>
    <n v="6"/>
    <n v="0.2"/>
    <n v="87.83"/>
    <n v="1"/>
    <x v="27"/>
    <n v="2"/>
    <x v="27"/>
  </r>
  <r>
    <n v="9034"/>
    <s v="CA-2015-152268"/>
    <d v="2015-09-02T00:00:00"/>
    <d v="2015-09-07T00:00:00"/>
    <s v="Standard Class"/>
    <s v="SC-20095"/>
    <s v="Sanjit Chand"/>
    <s v="Consumer"/>
    <s v="United States"/>
    <s v="Fayetteville"/>
    <s v="Arkansas"/>
    <n v="72701"/>
    <x v="0"/>
    <s v="OFF-BI-10001359"/>
    <x v="1"/>
    <s v="Binders"/>
    <s v="GBC DocuBind TL300 Electric Binding System"/>
    <n v="1793.98"/>
    <n v="9"/>
    <n v="0.2"/>
    <n v="502.31"/>
    <n v="1"/>
    <x v="30"/>
    <n v="3"/>
    <x v="30"/>
  </r>
  <r>
    <n v="9035"/>
    <s v="CA-2016-148873"/>
    <d v="2016-10-01T00:00:00"/>
    <d v="2016-10-05T00:00:00"/>
    <s v="Standard Class"/>
    <s v="EM-13960"/>
    <s v="Eric Murdock"/>
    <s v="Consumer"/>
    <s v="United States"/>
    <s v="Quincy"/>
    <s v="Illinois"/>
    <n v="62301"/>
    <x v="2"/>
    <s v="OFF-BI-10003196"/>
    <x v="1"/>
    <s v="Binders"/>
    <s v="Accohide Poly Flexible Ring Binders"/>
    <n v="2.992"/>
    <n v="8"/>
    <n v="0"/>
    <n v="0.69"/>
    <n v="2"/>
    <x v="2"/>
    <n v="4"/>
    <x v="2"/>
  </r>
  <r>
    <n v="9036"/>
    <s v="CA-2016-148873"/>
    <d v="2016-10-01T00:00:00"/>
    <d v="2016-10-05T00:00:00"/>
    <s v="Standard Class"/>
    <s v="EM-13960"/>
    <s v="Eric Murdock"/>
    <s v="Consumer"/>
    <s v="United States"/>
    <s v="Quincy"/>
    <s v="Illinois"/>
    <n v="62301"/>
    <x v="2"/>
    <s v="TEC-AC-10003657"/>
    <x v="2"/>
    <s v="Accessories"/>
    <s v="Lenovo 17-Key USB Numeric Keypad"/>
    <n v="108.768"/>
    <n v="6"/>
    <n v="0.3"/>
    <n v="-17.399999999999999"/>
    <n v="2"/>
    <x v="2"/>
    <n v="4"/>
    <x v="2"/>
  </r>
  <r>
    <n v="9037"/>
    <s v="CA-2016-166492"/>
    <d v="2016-04-07T00:00:00"/>
    <d v="2016-04-10T00:00:00"/>
    <s v="First Class"/>
    <s v="RP-19390"/>
    <s v="Resi PÃ¶lking"/>
    <s v="Consumer"/>
    <s v="United States"/>
    <s v="New York City"/>
    <s v="New York"/>
    <n v="10035"/>
    <x v="3"/>
    <s v="OFF-PA-10002262"/>
    <x v="1"/>
    <s v="Paper"/>
    <s v="Xerox 192"/>
    <n v="25.92"/>
    <n v="3"/>
    <n v="0.1"/>
    <n v="5.18"/>
    <n v="2"/>
    <x v="19"/>
    <n v="2"/>
    <x v="19"/>
  </r>
  <r>
    <n v="9038"/>
    <s v="CA-2016-166492"/>
    <d v="2016-04-07T00:00:00"/>
    <d v="2016-04-10T00:00:00"/>
    <s v="First Class"/>
    <s v="RP-19390"/>
    <s v="Resi PÃ¶lking"/>
    <s v="Consumer"/>
    <s v="United States"/>
    <s v="New York City"/>
    <s v="New York"/>
    <n v="10035"/>
    <x v="3"/>
    <s v="OFF-ST-10002214"/>
    <x v="1"/>
    <s v="Storage"/>
    <s v="X-Rack File for Hanging Folders"/>
    <n v="22.58"/>
    <n v="4"/>
    <n v="0.3"/>
    <n v="-6.55"/>
    <n v="2"/>
    <x v="19"/>
    <n v="2"/>
    <x v="19"/>
  </r>
  <r>
    <n v="9039"/>
    <s v="CA-2018-157420"/>
    <d v="2018-11-21T00:00:00"/>
    <d v="2018-11-21T00:00:00"/>
    <s v="Same Day"/>
    <s v="HZ-14950"/>
    <s v="Henia Zydlo"/>
    <s v="Consumer"/>
    <s v="United States"/>
    <s v="Houston"/>
    <s v="Texas"/>
    <n v="77095"/>
    <x v="2"/>
    <s v="TEC-PH-10003555"/>
    <x v="2"/>
    <s v="Phones"/>
    <s v="Motorola HK250 Universal Bluetooth Headset"/>
    <n v="55.176000000000002"/>
    <n v="5"/>
    <n v="0.1"/>
    <n v="6.62"/>
    <n v="1"/>
    <x v="23"/>
    <n v="4"/>
    <x v="23"/>
  </r>
  <r>
    <n v="9040"/>
    <s v="CA-2017-117121"/>
    <d v="2017-12-17T00:00:00"/>
    <d v="2017-12-21T00:00:00"/>
    <s v="Standard Class"/>
    <s v="AB-10105"/>
    <s v="Adrian Barton"/>
    <s v="Consumer"/>
    <s v="United States"/>
    <s v="Detroit"/>
    <s v="Michigan"/>
    <n v="48205"/>
    <x v="2"/>
    <s v="OFF-BI-10000545"/>
    <x v="1"/>
    <s v="Binders"/>
    <s v="GBC Ibimaster 500 Manual ProClick Binding System"/>
    <n v="9892.74"/>
    <n v="1"/>
    <n v="0.1"/>
    <n v="1582.84"/>
    <n v="1"/>
    <x v="5"/>
    <n v="4"/>
    <x v="5"/>
  </r>
  <r>
    <n v="9041"/>
    <s v="CA-2015-138177"/>
    <d v="2015-09-19T00:00:00"/>
    <d v="2015-09-24T00:00:00"/>
    <s v="Standard Class"/>
    <s v="ND-18460"/>
    <s v="Neil Ducich"/>
    <s v="Corporate"/>
    <s v="United States"/>
    <s v="Chandler"/>
    <s v="Arizona"/>
    <n v="85224"/>
    <x v="1"/>
    <s v="FUR-TA-10004607"/>
    <x v="0"/>
    <s v="Tables"/>
    <s v="Hon 2111 Invitation Series Straight Table"/>
    <n v="73.915000000000006"/>
    <n v="8"/>
    <n v="0"/>
    <n v="17.739999999999998"/>
    <n v="1"/>
    <x v="30"/>
    <n v="3"/>
    <x v="30"/>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n v="337.08800000000002"/>
    <n v="10"/>
    <n v="0"/>
    <n v="117.98"/>
    <n v="1"/>
    <x v="30"/>
    <n v="3"/>
    <x v="30"/>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n v="61.44"/>
    <n v="3"/>
    <n v="0.1"/>
    <n v="11.06"/>
    <n v="1"/>
    <x v="11"/>
    <n v="3"/>
    <x v="11"/>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n v="479.97"/>
    <n v="1"/>
    <n v="0.3"/>
    <n v="-28.8"/>
    <n v="1"/>
    <x v="0"/>
    <n v="4"/>
    <x v="0"/>
  </r>
  <r>
    <n v="9045"/>
    <s v="CA-2018-137463"/>
    <d v="2018-12-16T00:00:00"/>
    <d v="2018-12-20T00:00:00"/>
    <s v="Second Class"/>
    <s v="KM-16225"/>
    <s v="Kalyca Meade"/>
    <s v="Corporate"/>
    <s v="United States"/>
    <s v="Sunnyvale"/>
    <s v="California"/>
    <n v="94086"/>
    <x v="1"/>
    <s v="OFF-BI-10003196"/>
    <x v="1"/>
    <s v="Binders"/>
    <s v="Accohide Poly Flexible Ring Binders"/>
    <n v="5.984"/>
    <n v="2"/>
    <n v="0.2"/>
    <n v="1.74"/>
    <n v="5"/>
    <x v="22"/>
    <n v="4"/>
    <x v="22"/>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n v="189.95"/>
    <n v="10"/>
    <n v="0.2"/>
    <n v="26.59"/>
    <n v="5"/>
    <x v="22"/>
    <n v="4"/>
    <x v="22"/>
  </r>
  <r>
    <n v="9047"/>
    <s v="CA-2018-137463"/>
    <d v="2018-12-16T00:00:00"/>
    <d v="2018-12-20T00:00:00"/>
    <s v="Second Class"/>
    <s v="KM-16225"/>
    <s v="Kalyca Meade"/>
    <s v="Corporate"/>
    <s v="United States"/>
    <s v="Sunnyvale"/>
    <s v="California"/>
    <n v="94086"/>
    <x v="1"/>
    <s v="TEC-AC-10000057"/>
    <x v="2"/>
    <s v="Accessories"/>
    <s v="Microsoft Natural Ergonomic Keyboard 4000"/>
    <n v="149.94999999999999"/>
    <n v="6"/>
    <n v="0"/>
    <n v="38.99"/>
    <n v="5"/>
    <x v="22"/>
    <n v="4"/>
    <x v="22"/>
  </r>
  <r>
    <n v="9048"/>
    <s v="CA-2018-137463"/>
    <d v="2018-12-16T00:00:00"/>
    <d v="2018-12-20T00:00:00"/>
    <s v="Second Class"/>
    <s v="KM-16225"/>
    <s v="Kalyca Meade"/>
    <s v="Corporate"/>
    <s v="United States"/>
    <s v="Sunnyvale"/>
    <s v="California"/>
    <n v="94086"/>
    <x v="1"/>
    <s v="OFF-AR-10001988"/>
    <x v="1"/>
    <s v="Art"/>
    <s v="Bulldog Table or Wall-Mount Pencil Sharpener"/>
    <n v="29.95"/>
    <n v="3"/>
    <n v="0.1"/>
    <n v="1.5"/>
    <n v="5"/>
    <x v="22"/>
    <n v="4"/>
    <x v="22"/>
  </r>
  <r>
    <n v="9049"/>
    <s v="CA-2018-137463"/>
    <d v="2018-12-16T00:00:00"/>
    <d v="2018-12-20T00:00:00"/>
    <s v="Second Class"/>
    <s v="KM-16225"/>
    <s v="Kalyca Meade"/>
    <s v="Corporate"/>
    <s v="United States"/>
    <s v="Sunnyvale"/>
    <s v="California"/>
    <n v="94086"/>
    <x v="1"/>
    <s v="OFF-LA-10003498"/>
    <x v="1"/>
    <s v="Labels"/>
    <s v="Avery 475"/>
    <n v="44.4"/>
    <n v="10"/>
    <n v="0.3"/>
    <n v="-13.32"/>
    <n v="5"/>
    <x v="22"/>
    <n v="4"/>
    <x v="22"/>
  </r>
  <r>
    <n v="9050"/>
    <s v="CA-2015-124513"/>
    <d v="2015-09-21T00:00:00"/>
    <d v="2015-09-25T00:00:00"/>
    <s v="Standard Class"/>
    <s v="SL-20155"/>
    <s v="Sara Luxemburg"/>
    <s v="Home Office"/>
    <s v="United States"/>
    <s v="New York City"/>
    <s v="New York"/>
    <n v="10011"/>
    <x v="3"/>
    <s v="OFF-AR-10002956"/>
    <x v="1"/>
    <s v="Art"/>
    <s v="Boston 16801 Nautilus Battery Pencil Sharpener"/>
    <n v="66.03"/>
    <n v="3"/>
    <n v="0.2"/>
    <n v="10.56"/>
    <n v="1"/>
    <x v="30"/>
    <n v="3"/>
    <x v="30"/>
  </r>
  <r>
    <n v="9051"/>
    <s v="CA-2016-165554"/>
    <d v="2016-05-18T00:00:00"/>
    <d v="2016-05-22T00:00:00"/>
    <s v="Standard Class"/>
    <s v="AJ-10780"/>
    <s v="Anthony Jacobs"/>
    <s v="Corporate"/>
    <s v="United States"/>
    <s v="Los Angeles"/>
    <s v="California"/>
    <n v="90004"/>
    <x v="1"/>
    <s v="OFF-PA-10003724"/>
    <x v="1"/>
    <s v="Paper"/>
    <s v="Wirebound Message Book, 4 per Page"/>
    <n v="10.86"/>
    <n v="1"/>
    <n v="0"/>
    <n v="2.06"/>
    <n v="1"/>
    <x v="33"/>
    <n v="2"/>
    <x v="33"/>
  </r>
  <r>
    <n v="9052"/>
    <s v="CA-2015-141838"/>
    <d v="2015-03-26T00:00:00"/>
    <d v="2015-03-31T00:00:00"/>
    <s v="Second Class"/>
    <s v="DK-12835"/>
    <s v="Damala Kotsonis"/>
    <s v="Corporate"/>
    <s v="United States"/>
    <s v="San Francisco"/>
    <s v="California"/>
    <n v="94122"/>
    <x v="1"/>
    <s v="OFF-AR-10004272"/>
    <x v="1"/>
    <s v="Art"/>
    <s v="Newell 308"/>
    <n v="3.36"/>
    <n v="9"/>
    <n v="0.3"/>
    <n v="-1.1399999999999999"/>
    <n v="3"/>
    <x v="34"/>
    <n v="1"/>
    <x v="34"/>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n v="27.936"/>
    <n v="3"/>
    <n v="0"/>
    <n v="8.1"/>
    <n v="3"/>
    <x v="34"/>
    <n v="1"/>
    <x v="34"/>
  </r>
  <r>
    <n v="9054"/>
    <s v="CA-2015-141838"/>
    <d v="2015-03-26T00:00:00"/>
    <d v="2015-03-31T00:00:00"/>
    <s v="Second Class"/>
    <s v="DK-12835"/>
    <s v="Damala Kotsonis"/>
    <s v="Corporate"/>
    <s v="United States"/>
    <s v="San Francisco"/>
    <s v="California"/>
    <n v="94122"/>
    <x v="1"/>
    <s v="TEC-PH-10004100"/>
    <x v="2"/>
    <s v="Phones"/>
    <s v="Griffin GC17055 Auxiliary Audio Cable"/>
    <n v="28.783999999999999"/>
    <n v="5"/>
    <n v="0"/>
    <n v="4.03"/>
    <n v="3"/>
    <x v="34"/>
    <n v="1"/>
    <x v="34"/>
  </r>
  <r>
    <n v="9055"/>
    <s v="CA-2018-117009"/>
    <d v="2018-09-22T00:00:00"/>
    <d v="2018-09-28T00:00:00"/>
    <s v="Standard Class"/>
    <s v="BK-11260"/>
    <s v="Berenike Kampe"/>
    <s v="Consumer"/>
    <s v="United States"/>
    <s v="Santa Ana"/>
    <s v="California"/>
    <n v="92704"/>
    <x v="1"/>
    <s v="OFF-SU-10001218"/>
    <x v="1"/>
    <s v="Supplies"/>
    <s v="Fiskars Softgrip Scissors"/>
    <n v="21.96"/>
    <n v="2"/>
    <n v="0"/>
    <n v="6.37"/>
    <n v="1"/>
    <x v="15"/>
    <n v="3"/>
    <x v="15"/>
  </r>
  <r>
    <n v="9056"/>
    <s v="CA-2016-128993"/>
    <d v="2016-09-12T00:00:00"/>
    <d v="2016-09-17T00:00:00"/>
    <s v="Second Class"/>
    <s v="CC-12670"/>
    <s v="Craig Carreira"/>
    <s v="Consumer"/>
    <s v="United States"/>
    <s v="Seattle"/>
    <s v="Washington"/>
    <n v="98103"/>
    <x v="1"/>
    <s v="TEC-AC-10004209"/>
    <x v="2"/>
    <s v="Accessories"/>
    <s v="Memorex Froggy Flash Drive 4 GB"/>
    <n v="21.98"/>
    <n v="10"/>
    <n v="0.2"/>
    <n v="4.4000000000000004"/>
    <n v="1"/>
    <x v="11"/>
    <n v="3"/>
    <x v="11"/>
  </r>
  <r>
    <n v="9057"/>
    <s v="CA-2016-160227"/>
    <d v="2016-11-02T00:00:00"/>
    <d v="2016-11-04T00:00:00"/>
    <s v="First Class"/>
    <s v="ED-13885"/>
    <s v="Emily Ducich"/>
    <s v="Home Office"/>
    <s v="United States"/>
    <s v="New York City"/>
    <s v="New York"/>
    <n v="10011"/>
    <x v="3"/>
    <s v="FUR-CH-10002073"/>
    <x v="0"/>
    <s v="Chairs"/>
    <s v="Hon Olson Stacker Chairs"/>
    <n v="2621.3220000000001"/>
    <n v="10"/>
    <n v="0"/>
    <n v="157.28"/>
    <n v="1"/>
    <x v="6"/>
    <n v="4"/>
    <x v="6"/>
  </r>
  <r>
    <n v="9058"/>
    <s v="CA-2016-149097"/>
    <d v="2016-10-20T00:00:00"/>
    <d v="2016-10-24T00:00:00"/>
    <s v="Standard Class"/>
    <s v="SV-20785"/>
    <s v="Stewart Visinsky"/>
    <s v="Consumer"/>
    <s v="United States"/>
    <s v="Los Angeles"/>
    <s v="California"/>
    <n v="90045"/>
    <x v="1"/>
    <s v="FUR-FU-10003424"/>
    <x v="0"/>
    <s v="Furnishings"/>
    <s v="Nu-Dell Oak Frame"/>
    <n v="74.760000000000005"/>
    <n v="5"/>
    <n v="0.3"/>
    <n v="-24.67"/>
    <n v="2"/>
    <x v="2"/>
    <n v="4"/>
    <x v="2"/>
  </r>
  <r>
    <n v="9059"/>
    <s v="CA-2016-149097"/>
    <d v="2016-10-20T00:00:00"/>
    <d v="2016-10-24T00:00:00"/>
    <s v="Standard Class"/>
    <s v="SV-20785"/>
    <s v="Stewart Visinsky"/>
    <s v="Consumer"/>
    <s v="United States"/>
    <s v="Los Angeles"/>
    <s v="California"/>
    <n v="90045"/>
    <x v="1"/>
    <s v="FUR-TA-10001086"/>
    <x v="0"/>
    <s v="Tables"/>
    <s v="SAFCO PlanMaster Boards, 60w x 37-1/2d, White Melamine"/>
    <n v="364.77600000000001"/>
    <n v="7"/>
    <n v="0.3"/>
    <n v="-51.07"/>
    <n v="2"/>
    <x v="2"/>
    <n v="4"/>
    <x v="2"/>
  </r>
  <r>
    <n v="9060"/>
    <s v="CA-2017-132304"/>
    <d v="2017-06-14T00:00:00"/>
    <d v="2017-06-18T00:00:00"/>
    <s v="Standard Class"/>
    <s v="AR-10825"/>
    <s v="Anthony Rawles"/>
    <s v="Corporate"/>
    <s v="United States"/>
    <s v="Seattle"/>
    <s v="Washington"/>
    <n v="98103"/>
    <x v="1"/>
    <s v="FUR-TA-10004619"/>
    <x v="0"/>
    <s v="Tables"/>
    <s v="Hon Non-Folding Utility Tables"/>
    <n v="1115.17"/>
    <n v="6"/>
    <n v="0.1"/>
    <n v="278.79000000000002"/>
    <n v="1"/>
    <x v="1"/>
    <n v="2"/>
    <x v="1"/>
  </r>
  <r>
    <n v="9061"/>
    <s v="CA-2016-136420"/>
    <d v="2016-11-20T00:00:00"/>
    <d v="2016-11-21T00:00:00"/>
    <s v="First Class"/>
    <s v="CS-12250"/>
    <s v="Chris Selesnick"/>
    <s v="Corporate"/>
    <s v="United States"/>
    <s v="San Diego"/>
    <s v="California"/>
    <n v="92024"/>
    <x v="1"/>
    <s v="OFF-BI-10002854"/>
    <x v="1"/>
    <s v="Binders"/>
    <s v="Performers Binder/Pad Holder, Black"/>
    <n v="89.695999999999998"/>
    <n v="7"/>
    <n v="0.1"/>
    <n v="12.56"/>
    <n v="2"/>
    <x v="6"/>
    <n v="4"/>
    <x v="6"/>
  </r>
  <r>
    <n v="9062"/>
    <s v="CA-2016-136420"/>
    <d v="2016-11-20T00:00:00"/>
    <d v="2016-11-21T00:00:00"/>
    <s v="First Class"/>
    <s v="CS-12250"/>
    <s v="Chris Selesnick"/>
    <s v="Corporate"/>
    <s v="United States"/>
    <s v="San Diego"/>
    <s v="California"/>
    <n v="92024"/>
    <x v="1"/>
    <s v="OFF-LA-10002762"/>
    <x v="1"/>
    <s v="Labels"/>
    <s v="Avery 485"/>
    <n v="50.12"/>
    <n v="10"/>
    <n v="0.1"/>
    <n v="8.52"/>
    <n v="2"/>
    <x v="6"/>
    <n v="4"/>
    <x v="6"/>
  </r>
  <r>
    <n v="9063"/>
    <s v="CA-2017-101623"/>
    <d v="2017-02-28T00:00:00"/>
    <d v="2017-03-06T00:00:00"/>
    <s v="Standard Class"/>
    <s v="RR-19525"/>
    <s v="Rick Reed"/>
    <s v="Corporate"/>
    <s v="United States"/>
    <s v="New York City"/>
    <s v="New York"/>
    <n v="10035"/>
    <x v="3"/>
    <s v="OFF-FA-10003495"/>
    <x v="1"/>
    <s v="Fasteners"/>
    <s v="Staples"/>
    <n v="36.479999999999997"/>
    <n v="8"/>
    <n v="0.3"/>
    <n v="-3.28"/>
    <n v="1"/>
    <x v="47"/>
    <n v="1"/>
    <x v="47"/>
  </r>
  <r>
    <n v="9064"/>
    <s v="US-2015-151015"/>
    <d v="2015-10-14T00:00:00"/>
    <d v="2015-10-20T00:00:00"/>
    <s v="Standard Class"/>
    <s v="BD-11500"/>
    <s v="Bradley Drucker"/>
    <s v="Consumer"/>
    <s v="United States"/>
    <s v="Chicago"/>
    <s v="Illinois"/>
    <n v="60653"/>
    <x v="2"/>
    <s v="OFF-PA-10002581"/>
    <x v="1"/>
    <s v="Paper"/>
    <s v="Xerox 1951"/>
    <n v="322.19200000000001"/>
    <n v="5"/>
    <n v="0"/>
    <n v="22.55"/>
    <n v="3"/>
    <x v="18"/>
    <n v="4"/>
    <x v="18"/>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n v="2.9460000000000002"/>
    <n v="4"/>
    <n v="0"/>
    <n v="0.27"/>
    <n v="3"/>
    <x v="18"/>
    <n v="4"/>
    <x v="18"/>
  </r>
  <r>
    <n v="9066"/>
    <s v="US-2015-151015"/>
    <d v="2015-10-14T00:00:00"/>
    <d v="2015-10-20T00:00:00"/>
    <s v="Standard Class"/>
    <s v="BD-11500"/>
    <s v="Bradley Drucker"/>
    <s v="Consumer"/>
    <s v="United States"/>
    <s v="Chicago"/>
    <s v="Illinois"/>
    <n v="60653"/>
    <x v="2"/>
    <s v="OFF-PA-10001184"/>
    <x v="1"/>
    <s v="Paper"/>
    <s v="Xerox 1903"/>
    <n v="19.135999999999999"/>
    <n v="5"/>
    <n v="0.1"/>
    <n v="1.91"/>
    <n v="3"/>
    <x v="18"/>
    <n v="4"/>
    <x v="18"/>
  </r>
  <r>
    <n v="9067"/>
    <s v="CA-2018-152968"/>
    <d v="2018-05-26T00:00:00"/>
    <d v="2018-05-30T00:00:00"/>
    <s v="Standard Class"/>
    <s v="BM-11785"/>
    <s v="Bryan Mills"/>
    <s v="Consumer"/>
    <s v="United States"/>
    <s v="Harrisonburg"/>
    <s v="Virginia"/>
    <n v="22801"/>
    <x v="0"/>
    <s v="TEC-AC-10000521"/>
    <x v="2"/>
    <s v="Accessories"/>
    <s v="Verbatim Slim CD and DVD Storage Cases, 50/Pack"/>
    <n v="23.08"/>
    <n v="1"/>
    <n v="0.2"/>
    <n v="2.31"/>
    <n v="1"/>
    <x v="24"/>
    <n v="2"/>
    <x v="24"/>
  </r>
  <r>
    <n v="9068"/>
    <s v="CA-2017-150077"/>
    <d v="2017-02-04T00:00:00"/>
    <d v="2017-02-10T00:00:00"/>
    <s v="Standard Class"/>
    <s v="MS-17365"/>
    <s v="Maribeth Schnelling"/>
    <s v="Consumer"/>
    <s v="United States"/>
    <s v="Rockville"/>
    <s v="Maryland"/>
    <n v="20852"/>
    <x v="3"/>
    <s v="TEC-PH-10002890"/>
    <x v="2"/>
    <s v="Phones"/>
    <s v="AT&amp;T 17929 Lendline Telephone"/>
    <n v="90.48"/>
    <n v="6"/>
    <n v="0"/>
    <n v="21.72"/>
    <n v="1"/>
    <x v="47"/>
    <n v="1"/>
    <x v="47"/>
  </r>
  <r>
    <n v="9069"/>
    <s v="CA-2017-106278"/>
    <d v="2017-09-02T00:00:00"/>
    <d v="2017-09-05T00:00:00"/>
    <s v="Second Class"/>
    <s v="BM-11140"/>
    <s v="Becky Martin"/>
    <s v="Consumer"/>
    <s v="United States"/>
    <s v="Des Moines"/>
    <s v="Washington"/>
    <n v="98198"/>
    <x v="1"/>
    <s v="FUR-CH-10003061"/>
    <x v="0"/>
    <s v="Chairs"/>
    <s v="Global Leather Task Chair, Black"/>
    <n v="215.976"/>
    <n v="7"/>
    <n v="0"/>
    <n v="64.790000000000006"/>
    <n v="2"/>
    <x v="21"/>
    <n v="3"/>
    <x v="21"/>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n v="65.94"/>
    <n v="7"/>
    <n v="0"/>
    <n v="13.85"/>
    <n v="2"/>
    <x v="21"/>
    <n v="3"/>
    <x v="21"/>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n v="11.352"/>
    <n v="1"/>
    <n v="0.1"/>
    <n v="1.02"/>
    <n v="1"/>
    <x v="22"/>
    <n v="4"/>
    <x v="22"/>
  </r>
  <r>
    <n v="9072"/>
    <s v="CA-2016-136105"/>
    <d v="2016-06-12T00:00:00"/>
    <d v="2016-06-16T00:00:00"/>
    <s v="Standard Class"/>
    <s v="SZ-20035"/>
    <s v="Sam Zeldin"/>
    <s v="Home Office"/>
    <s v="United States"/>
    <s v="Columbus"/>
    <s v="Indiana"/>
    <n v="47201"/>
    <x v="2"/>
    <s v="OFF-ST-10002444"/>
    <x v="1"/>
    <s v="Storage"/>
    <s v="Recycled Eldon Regeneration Jumbo File"/>
    <n v="24.56"/>
    <n v="5"/>
    <n v="0"/>
    <n v="3.93"/>
    <n v="1"/>
    <x v="40"/>
    <n v="2"/>
    <x v="40"/>
  </r>
  <r>
    <n v="9073"/>
    <s v="CA-2017-142524"/>
    <d v="2017-09-04T00:00:00"/>
    <d v="2017-09-08T00:00:00"/>
    <s v="Standard Class"/>
    <s v="MB-18085"/>
    <s v="Mick Brown"/>
    <s v="Consumer"/>
    <s v="United States"/>
    <s v="Springfield"/>
    <s v="Missouri"/>
    <n v="65807"/>
    <x v="2"/>
    <s v="OFF-EN-10003286"/>
    <x v="1"/>
    <s v="Envelopes"/>
    <s v="Staple envelope"/>
    <n v="16.559999999999999"/>
    <n v="2"/>
    <n v="0.3"/>
    <n v="-4.3099999999999996"/>
    <n v="2"/>
    <x v="21"/>
    <n v="3"/>
    <x v="21"/>
  </r>
  <r>
    <n v="9074"/>
    <s v="CA-2017-142524"/>
    <d v="2017-09-04T00:00:00"/>
    <d v="2017-09-08T00:00:00"/>
    <s v="Standard Class"/>
    <s v="MB-18085"/>
    <s v="Mick Brown"/>
    <s v="Consumer"/>
    <s v="United States"/>
    <s v="Springfield"/>
    <s v="Missouri"/>
    <n v="65807"/>
    <x v="2"/>
    <s v="TEC-AC-10000109"/>
    <x v="2"/>
    <s v="Accessories"/>
    <s v="Sony Micro Vault Click 16 GB USB 2.0 Flash Drive"/>
    <n v="279.95"/>
    <n v="3"/>
    <n v="0.1"/>
    <n v="69.989999999999995"/>
    <n v="2"/>
    <x v="21"/>
    <n v="3"/>
    <x v="21"/>
  </r>
  <r>
    <n v="9075"/>
    <s v="CA-2015-136336"/>
    <d v="2015-04-21T00:00:00"/>
    <d v="2015-04-26T00:00:00"/>
    <s v="Standard Class"/>
    <s v="DB-13555"/>
    <s v="Dorothy Badders"/>
    <s v="Corporate"/>
    <s v="United States"/>
    <s v="Henderson"/>
    <s v="Kentucky"/>
    <n v="42420"/>
    <x v="0"/>
    <s v="OFF-ST-10002574"/>
    <x v="1"/>
    <s v="Storage"/>
    <s v="SAFCO Commercial Wire Shelving, Black"/>
    <n v="828.84"/>
    <n v="4"/>
    <n v="0.2"/>
    <n v="157.47999999999999"/>
    <n v="1"/>
    <x v="41"/>
    <n v="2"/>
    <x v="41"/>
  </r>
  <r>
    <n v="9076"/>
    <s v="US-2016-136259"/>
    <d v="2016-11-05T00:00:00"/>
    <d v="2016-11-08T00:00:00"/>
    <s v="First Class"/>
    <s v="CB-12415"/>
    <s v="Christy Brittain"/>
    <s v="Consumer"/>
    <s v="United States"/>
    <s v="Lakewood"/>
    <s v="Ohio"/>
    <n v="44107"/>
    <x v="3"/>
    <s v="OFF-BI-10000773"/>
    <x v="1"/>
    <s v="Binders"/>
    <s v="Insertable Tab Post Binder Dividers"/>
    <n v="7.218"/>
    <n v="8"/>
    <n v="0"/>
    <n v="0.43"/>
    <n v="2"/>
    <x v="6"/>
    <n v="4"/>
    <x v="6"/>
  </r>
  <r>
    <n v="9077"/>
    <s v="US-2016-136259"/>
    <d v="2016-11-05T00:00:00"/>
    <d v="2016-11-08T00:00:00"/>
    <s v="First Class"/>
    <s v="CB-12415"/>
    <s v="Christy Brittain"/>
    <s v="Consumer"/>
    <s v="United States"/>
    <s v="Lakewood"/>
    <s v="Ohio"/>
    <n v="44107"/>
    <x v="3"/>
    <s v="OFF-SU-10004661"/>
    <x v="1"/>
    <s v="Supplies"/>
    <s v="Acme Titanium Bonded Scissors"/>
    <n v="27.2"/>
    <n v="3"/>
    <n v="0"/>
    <n v="3.81"/>
    <n v="2"/>
    <x v="6"/>
    <n v="4"/>
    <x v="6"/>
  </r>
  <r>
    <n v="9078"/>
    <s v="US-2015-124625"/>
    <d v="2015-11-03T00:00:00"/>
    <d v="2015-11-07T00:00:00"/>
    <s v="Standard Class"/>
    <s v="SP-20650"/>
    <s v="Stephanie Phelps"/>
    <s v="Corporate"/>
    <s v="United States"/>
    <s v="Omaha"/>
    <s v="Nebraska"/>
    <n v="68104"/>
    <x v="2"/>
    <s v="TEC-AC-10003280"/>
    <x v="2"/>
    <s v="Accessories"/>
    <s v="Belkin F8E887 USB Wired Ergonomic Keyboard"/>
    <n v="89.97"/>
    <n v="9"/>
    <n v="0"/>
    <n v="12.6"/>
    <n v="1"/>
    <x v="7"/>
    <n v="4"/>
    <x v="7"/>
  </r>
  <r>
    <n v="9079"/>
    <s v="CA-2017-108105"/>
    <d v="2017-02-16T00:00:00"/>
    <d v="2017-02-23T00:00:00"/>
    <s v="Standard Class"/>
    <s v="GW-14605"/>
    <s v="Giulietta Weimer"/>
    <s v="Consumer"/>
    <s v="United States"/>
    <s v="Henderson"/>
    <s v="Kentucky"/>
    <n v="42420"/>
    <x v="0"/>
    <s v="FUR-FU-10003773"/>
    <x v="0"/>
    <s v="Furnishings"/>
    <s v="Eldon Cleatmat Plus Chair Mats for High Pile Carpets"/>
    <n v="318.08"/>
    <n v="9"/>
    <n v="0.1"/>
    <n v="101.79"/>
    <n v="2"/>
    <x v="47"/>
    <n v="1"/>
    <x v="47"/>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n v="5.8"/>
    <n v="3"/>
    <n v="0"/>
    <n v="0.35"/>
    <n v="2"/>
    <x v="47"/>
    <n v="1"/>
    <x v="47"/>
  </r>
  <r>
    <n v="9081"/>
    <s v="CA-2018-166898"/>
    <d v="2018-09-11T00:00:00"/>
    <d v="2018-09-13T00:00:00"/>
    <s v="Second Class"/>
    <s v="KH-16630"/>
    <s v="Ken Heidel"/>
    <s v="Corporate"/>
    <s v="United States"/>
    <s v="Santa Ana"/>
    <s v="California"/>
    <n v="92704"/>
    <x v="1"/>
    <s v="TEC-PH-10002564"/>
    <x v="2"/>
    <s v="Phones"/>
    <s v="OtterBox Defender Series Case - Samsung Galaxy S4"/>
    <n v="143.952"/>
    <n v="8"/>
    <n v="0.3"/>
    <n v="-44.63"/>
    <n v="2"/>
    <x v="15"/>
    <n v="3"/>
    <x v="15"/>
  </r>
  <r>
    <n v="9082"/>
    <s v="CA-2018-166898"/>
    <d v="2018-09-11T00:00:00"/>
    <d v="2018-09-13T00:00:00"/>
    <s v="Second Class"/>
    <s v="KH-16630"/>
    <s v="Ken Heidel"/>
    <s v="Corporate"/>
    <s v="United States"/>
    <s v="Santa Ana"/>
    <s v="California"/>
    <n v="92704"/>
    <x v="1"/>
    <s v="OFF-PA-10002262"/>
    <x v="1"/>
    <s v="Paper"/>
    <s v="Xerox 192"/>
    <n v="19.440000000000001"/>
    <n v="9"/>
    <n v="0.3"/>
    <n v="-4.47"/>
    <n v="2"/>
    <x v="15"/>
    <n v="3"/>
    <x v="15"/>
  </r>
  <r>
    <n v="9083"/>
    <s v="CA-2018-169005"/>
    <d v="2018-11-02T00:00:00"/>
    <d v="2018-11-06T00:00:00"/>
    <s v="Standard Class"/>
    <s v="BG-11035"/>
    <s v="Barry Gonzalez"/>
    <s v="Consumer"/>
    <s v="United States"/>
    <s v="Springfield"/>
    <s v="Virginia"/>
    <n v="22153"/>
    <x v="0"/>
    <s v="OFF-AR-10000246"/>
    <x v="1"/>
    <s v="Art"/>
    <s v="Newell 318"/>
    <n v="5.56"/>
    <n v="4"/>
    <n v="0"/>
    <n v="0.56000000000000005"/>
    <n v="1"/>
    <x v="23"/>
    <n v="4"/>
    <x v="23"/>
  </r>
  <r>
    <n v="9084"/>
    <s v="CA-2016-104038"/>
    <d v="2016-02-06T00:00:00"/>
    <d v="2016-02-08T00:00:00"/>
    <s v="First Class"/>
    <s v="LO-17170"/>
    <s v="Lori Olson"/>
    <s v="Corporate"/>
    <s v="United States"/>
    <s v="Suffolk"/>
    <s v="Virginia"/>
    <n v="23434"/>
    <x v="0"/>
    <s v="OFF-ST-10002554"/>
    <x v="1"/>
    <s v="Storage"/>
    <s v="Tennsco Industrial Shelving"/>
    <n v="146.72999999999999"/>
    <n v="2"/>
    <n v="0.3"/>
    <n v="-38.15"/>
    <n v="2"/>
    <x v="36"/>
    <n v="1"/>
    <x v="36"/>
  </r>
  <r>
    <n v="9085"/>
    <s v="CA-2016-104038"/>
    <d v="2016-02-06T00:00:00"/>
    <d v="2016-02-08T00:00:00"/>
    <s v="First Class"/>
    <s v="LO-17170"/>
    <s v="Lori Olson"/>
    <s v="Corporate"/>
    <s v="United States"/>
    <s v="Suffolk"/>
    <s v="Virginia"/>
    <n v="23434"/>
    <x v="0"/>
    <s v="OFF-PA-10002751"/>
    <x v="1"/>
    <s v="Paper"/>
    <s v="Xerox 1920"/>
    <n v="29.9"/>
    <n v="7"/>
    <n v="0"/>
    <n v="7.18"/>
    <n v="2"/>
    <x v="36"/>
    <n v="1"/>
    <x v="36"/>
  </r>
  <r>
    <n v="9086"/>
    <s v="CA-2017-126102"/>
    <d v="2017-09-10T00:00:00"/>
    <d v="2017-09-12T00:00:00"/>
    <s v="Second Class"/>
    <s v="DV-13465"/>
    <s v="Dianna Vittorini"/>
    <s v="Consumer"/>
    <s v="United States"/>
    <s v="Los Angeles"/>
    <s v="California"/>
    <n v="90049"/>
    <x v="1"/>
    <s v="OFF-BI-10004318"/>
    <x v="1"/>
    <s v="Binders"/>
    <s v="Ibico EB-19 Dual Function Manual Binding System"/>
    <n v="276.78399999999999"/>
    <n v="3"/>
    <n v="0"/>
    <n v="44.29"/>
    <n v="1"/>
    <x v="21"/>
    <n v="3"/>
    <x v="21"/>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n v="93.031999999999996"/>
    <n v="5"/>
    <n v="0"/>
    <n v="18.61"/>
    <n v="2"/>
    <x v="21"/>
    <n v="3"/>
    <x v="21"/>
  </r>
  <r>
    <n v="9088"/>
    <s v="CA-2017-143406"/>
    <d v="2017-09-26T00:00:00"/>
    <d v="2017-09-30T00:00:00"/>
    <s v="Standard Class"/>
    <s v="LR-17035"/>
    <s v="Lisa Ryan"/>
    <s v="Corporate"/>
    <s v="United States"/>
    <s v="Houston"/>
    <s v="Texas"/>
    <n v="77041"/>
    <x v="2"/>
    <s v="FUR-CH-10000513"/>
    <x v="0"/>
    <s v="Chairs"/>
    <s v="High-Back Leather Manager's Chair"/>
    <n v="454.96499999999997"/>
    <n v="8"/>
    <n v="0.3"/>
    <n v="-22.75"/>
    <n v="2"/>
    <x v="21"/>
    <n v="3"/>
    <x v="21"/>
  </r>
  <r>
    <n v="9089"/>
    <s v="CA-2016-150308"/>
    <d v="2016-12-15T00:00:00"/>
    <d v="2016-12-20T00:00:00"/>
    <s v="Standard Class"/>
    <s v="RR-19525"/>
    <s v="Rick Reed"/>
    <s v="Corporate"/>
    <s v="United States"/>
    <s v="Cary"/>
    <s v="North Carolina"/>
    <n v="27511"/>
    <x v="0"/>
    <s v="TEC-PH-10001433"/>
    <x v="2"/>
    <s v="Phones"/>
    <s v="Cisco Small Business SPA 502G VoIP phone"/>
    <n v="246.16800000000001"/>
    <n v="6"/>
    <n v="0.3"/>
    <n v="-14.77"/>
    <n v="1"/>
    <x v="14"/>
    <n v="4"/>
    <x v="14"/>
  </r>
  <r>
    <n v="9090"/>
    <s v="CA-2017-131093"/>
    <d v="2017-09-17T00:00:00"/>
    <d v="2017-09-20T00:00:00"/>
    <s v="Second Class"/>
    <s v="TS-21610"/>
    <s v="Troy Staebel"/>
    <s v="Consumer"/>
    <s v="United States"/>
    <s v="Springfield"/>
    <s v="Ohio"/>
    <n v="45503"/>
    <x v="3"/>
    <s v="OFF-ST-10002790"/>
    <x v="1"/>
    <s v="Storage"/>
    <s v="Safco Industrial Shelving"/>
    <n v="295.39999999999998"/>
    <n v="8"/>
    <n v="0.3"/>
    <n v="-100.44"/>
    <n v="1"/>
    <x v="21"/>
    <n v="3"/>
    <x v="21"/>
  </r>
  <r>
    <n v="9091"/>
    <s v="US-2018-148831"/>
    <d v="2018-10-13T00:00:00"/>
    <d v="2018-10-15T00:00:00"/>
    <s v="First Class"/>
    <s v="AH-10210"/>
    <s v="Alan Hwang"/>
    <s v="Consumer"/>
    <s v="United States"/>
    <s v="Louisville"/>
    <s v="Kentucky"/>
    <n v="40214"/>
    <x v="0"/>
    <s v="OFF-ST-10002974"/>
    <x v="1"/>
    <s v="Storage"/>
    <s v="Trav-L-File Heavy-Duty Shuttle II, Black"/>
    <n v="348.56"/>
    <n v="9"/>
    <n v="0.2"/>
    <n v="62.74"/>
    <n v="1"/>
    <x v="13"/>
    <n v="4"/>
    <x v="13"/>
  </r>
  <r>
    <n v="9092"/>
    <s v="CA-2016-162950"/>
    <d v="2016-06-28T00:00:00"/>
    <d v="2016-07-03T00:00:00"/>
    <s v="Second Class"/>
    <s v="DW-13585"/>
    <s v="Dorothy Wardle"/>
    <s v="Corporate"/>
    <s v="United States"/>
    <s v="Troy"/>
    <s v="Ohio"/>
    <n v="45373"/>
    <x v="3"/>
    <s v="OFF-PA-10003177"/>
    <x v="1"/>
    <s v="Paper"/>
    <s v="Xerox 1999"/>
    <n v="15.552"/>
    <n v="8"/>
    <n v="0.3"/>
    <n v="-2.33"/>
    <n v="2"/>
    <x v="40"/>
    <n v="2"/>
    <x v="40"/>
  </r>
  <r>
    <n v="9093"/>
    <s v="CA-2016-162950"/>
    <d v="2016-06-28T00:00:00"/>
    <d v="2016-07-03T00:00:00"/>
    <s v="Second Class"/>
    <s v="DW-13585"/>
    <s v="Dorothy Wardle"/>
    <s v="Corporate"/>
    <s v="United States"/>
    <s v="Troy"/>
    <s v="Ohio"/>
    <n v="45373"/>
    <x v="3"/>
    <s v="FUR-BO-10001918"/>
    <x v="0"/>
    <s v="Bookcases"/>
    <s v="Sauder Forest Hills Library with Doors, Woodland Oak Finish"/>
    <n v="482.94"/>
    <n v="2"/>
    <n v="0"/>
    <n v="77.27"/>
    <n v="2"/>
    <x v="40"/>
    <n v="2"/>
    <x v="40"/>
  </r>
  <r>
    <n v="9094"/>
    <s v="US-2016-132836"/>
    <d v="2016-06-01T00:00:00"/>
    <d v="2016-06-05T00:00:00"/>
    <s v="Standard Class"/>
    <s v="AJ-10945"/>
    <s v="Ashley Jarboe"/>
    <s v="Consumer"/>
    <s v="United States"/>
    <s v="Detroit"/>
    <s v="Michigan"/>
    <n v="48227"/>
    <x v="2"/>
    <s v="TEC-PH-10001299"/>
    <x v="2"/>
    <s v="Phones"/>
    <s v="Polycom CX300 Desktop Phone USB VoIP phone"/>
    <n v="299.98"/>
    <n v="6"/>
    <n v="0"/>
    <n v="80.989999999999995"/>
    <n v="4"/>
    <x v="40"/>
    <n v="2"/>
    <x v="40"/>
  </r>
  <r>
    <n v="9095"/>
    <s v="US-2016-132836"/>
    <d v="2016-06-01T00:00:00"/>
    <d v="2016-06-05T00:00:00"/>
    <s v="Standard Class"/>
    <s v="AJ-10945"/>
    <s v="Ashley Jarboe"/>
    <s v="Consumer"/>
    <s v="United States"/>
    <s v="Detroit"/>
    <s v="Michigan"/>
    <n v="48227"/>
    <x v="2"/>
    <s v="OFF-BI-10004224"/>
    <x v="1"/>
    <s v="Binders"/>
    <s v="Catalog Binders with Expanding Posts"/>
    <n v="403.68"/>
    <n v="10"/>
    <n v="0.2"/>
    <n v="56.52"/>
    <n v="4"/>
    <x v="40"/>
    <n v="2"/>
    <x v="40"/>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n v="41.9"/>
    <n v="4"/>
    <n v="0"/>
    <n v="13.83"/>
    <n v="4"/>
    <x v="40"/>
    <n v="2"/>
    <x v="40"/>
  </r>
  <r>
    <n v="9097"/>
    <s v="US-2016-132836"/>
    <d v="2016-06-01T00:00:00"/>
    <d v="2016-06-05T00:00:00"/>
    <s v="Standard Class"/>
    <s v="AJ-10945"/>
    <s v="Ashley Jarboe"/>
    <s v="Consumer"/>
    <s v="United States"/>
    <s v="Detroit"/>
    <s v="Michigan"/>
    <n v="48227"/>
    <x v="2"/>
    <s v="OFF-LA-10004178"/>
    <x v="1"/>
    <s v="Labels"/>
    <s v="Avery 491"/>
    <n v="28.91"/>
    <n v="5"/>
    <n v="0.3"/>
    <n v="-9.83"/>
    <n v="4"/>
    <x v="40"/>
    <n v="2"/>
    <x v="40"/>
  </r>
  <r>
    <n v="9098"/>
    <s v="US-2015-158365"/>
    <d v="2015-04-12T00:00:00"/>
    <d v="2015-04-17T00:00:00"/>
    <s v="Standard Class"/>
    <s v="SV-20785"/>
    <s v="Stewart Visinsky"/>
    <s v="Consumer"/>
    <s v="United States"/>
    <s v="Bloomington"/>
    <s v="Indiana"/>
    <n v="47401"/>
    <x v="2"/>
    <s v="OFF-PA-10000289"/>
    <x v="1"/>
    <s v="Paper"/>
    <s v="Xerox 213"/>
    <n v="32.4"/>
    <n v="2"/>
    <n v="0.2"/>
    <n v="2.59"/>
    <n v="1"/>
    <x v="41"/>
    <n v="2"/>
    <x v="41"/>
  </r>
  <r>
    <n v="9099"/>
    <s v="CA-2018-152933"/>
    <d v="2018-10-12T00:00:00"/>
    <d v="2018-10-16T00:00:00"/>
    <s v="Standard Class"/>
    <s v="MG-17650"/>
    <s v="Matthew Grinstein"/>
    <s v="Home Office"/>
    <s v="United States"/>
    <s v="Dallas"/>
    <s v="Texas"/>
    <n v="75081"/>
    <x v="2"/>
    <s v="TEC-PH-10002085"/>
    <x v="2"/>
    <s v="Phones"/>
    <s v="Clarity 53712"/>
    <n v="369.54399999999998"/>
    <n v="6"/>
    <n v="0"/>
    <n v="103.47"/>
    <n v="3"/>
    <x v="13"/>
    <n v="4"/>
    <x v="13"/>
  </r>
  <r>
    <n v="9100"/>
    <s v="CA-2018-152933"/>
    <d v="2018-10-12T00:00:00"/>
    <d v="2018-10-16T00:00:00"/>
    <s v="Standard Class"/>
    <s v="MG-17650"/>
    <s v="Matthew Grinstein"/>
    <s v="Home Office"/>
    <s v="United States"/>
    <s v="Dallas"/>
    <s v="Texas"/>
    <n v="75081"/>
    <x v="2"/>
    <s v="OFF-PA-10001934"/>
    <x v="1"/>
    <s v="Paper"/>
    <s v="Xerox 1993"/>
    <n v="10.368"/>
    <n v="5"/>
    <n v="0.2"/>
    <n v="2.4900000000000002"/>
    <n v="3"/>
    <x v="13"/>
    <n v="4"/>
    <x v="13"/>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n v="791.88"/>
    <n v="8"/>
    <n v="0"/>
    <n v="39.590000000000003"/>
    <n v="3"/>
    <x v="13"/>
    <n v="4"/>
    <x v="13"/>
  </r>
  <r>
    <n v="9102"/>
    <s v="CA-2016-163181"/>
    <d v="2016-11-07T00:00:00"/>
    <d v="2016-11-12T00:00:00"/>
    <s v="Standard Class"/>
    <s v="AB-10105"/>
    <s v="Adrian Barton"/>
    <s v="Consumer"/>
    <s v="United States"/>
    <s v="Houston"/>
    <s v="Texas"/>
    <n v="77041"/>
    <x v="2"/>
    <s v="OFF-AR-10001683"/>
    <x v="1"/>
    <s v="Art"/>
    <s v="Lumber Crayons"/>
    <n v="23.64"/>
    <n v="8"/>
    <n v="0.3"/>
    <n v="-5.44"/>
    <n v="6"/>
    <x v="6"/>
    <n v="4"/>
    <x v="6"/>
  </r>
  <r>
    <n v="9103"/>
    <s v="CA-2016-163181"/>
    <d v="2016-11-07T00:00:00"/>
    <d v="2016-11-12T00:00:00"/>
    <s v="Standard Class"/>
    <s v="AB-10105"/>
    <s v="Adrian Barton"/>
    <s v="Consumer"/>
    <s v="United States"/>
    <s v="Houston"/>
    <s v="Texas"/>
    <n v="77041"/>
    <x v="2"/>
    <s v="OFF-ST-10001713"/>
    <x v="1"/>
    <s v="Storage"/>
    <s v="Gould Plastics 9-Pocket Panel Bin, 18-3/8w x 5-1/4d x 20-1/2h, Black"/>
    <n v="84.784000000000006"/>
    <n v="10"/>
    <n v="0.3"/>
    <n v="-7.63"/>
    <n v="6"/>
    <x v="6"/>
    <n v="4"/>
    <x v="6"/>
  </r>
  <r>
    <n v="9104"/>
    <s v="CA-2016-163181"/>
    <d v="2016-11-07T00:00:00"/>
    <d v="2016-11-12T00:00:00"/>
    <s v="Standard Class"/>
    <s v="AB-10105"/>
    <s v="Adrian Barton"/>
    <s v="Consumer"/>
    <s v="United States"/>
    <s v="Houston"/>
    <s v="Texas"/>
    <n v="77041"/>
    <x v="2"/>
    <s v="FUR-FU-10000193"/>
    <x v="0"/>
    <s v="Furnishings"/>
    <s v="Tenex Chairmats For Use with Hard Floors"/>
    <n v="64.959999999999994"/>
    <n v="8"/>
    <n v="0.3"/>
    <n v="-11.69"/>
    <n v="6"/>
    <x v="6"/>
    <n v="4"/>
    <x v="6"/>
  </r>
  <r>
    <n v="9105"/>
    <s v="CA-2016-163181"/>
    <d v="2016-11-07T00:00:00"/>
    <d v="2016-11-12T00:00:00"/>
    <s v="Standard Class"/>
    <s v="AB-10105"/>
    <s v="Adrian Barton"/>
    <s v="Consumer"/>
    <s v="United States"/>
    <s v="Houston"/>
    <s v="Texas"/>
    <n v="77041"/>
    <x v="2"/>
    <s v="OFF-BI-10000474"/>
    <x v="1"/>
    <s v="Binders"/>
    <s v="Avery Recycled Flexi-View Covers for Binding Systems"/>
    <n v="32.06"/>
    <n v="10"/>
    <n v="0.2"/>
    <n v="3.53"/>
    <n v="6"/>
    <x v="6"/>
    <n v="4"/>
    <x v="6"/>
  </r>
  <r>
    <n v="9106"/>
    <s v="CA-2016-163181"/>
    <d v="2016-11-07T00:00:00"/>
    <d v="2016-11-12T00:00:00"/>
    <s v="Standard Class"/>
    <s v="AB-10105"/>
    <s v="Adrian Barton"/>
    <s v="Consumer"/>
    <s v="United States"/>
    <s v="Houston"/>
    <s v="Texas"/>
    <n v="77041"/>
    <x v="2"/>
    <s v="OFF-ST-10000129"/>
    <x v="1"/>
    <s v="Storage"/>
    <s v="Fellowes Recycled Storage Drawers"/>
    <n v="177.648"/>
    <n v="6"/>
    <n v="0"/>
    <n v="58.62"/>
    <n v="6"/>
    <x v="6"/>
    <n v="4"/>
    <x v="6"/>
  </r>
  <r>
    <n v="9107"/>
    <s v="CA-2016-163181"/>
    <d v="2016-11-07T00:00:00"/>
    <d v="2016-11-12T00:00:00"/>
    <s v="Standard Class"/>
    <s v="AB-10105"/>
    <s v="Adrian Barton"/>
    <s v="Consumer"/>
    <s v="United States"/>
    <s v="Houston"/>
    <s v="Texas"/>
    <n v="77041"/>
    <x v="2"/>
    <s v="TEC-MA-10001016"/>
    <x v="2"/>
    <s v="Machines"/>
    <s v="Canon PC170 Desktop Personal Copier"/>
    <n v="287.91000000000003"/>
    <n v="9"/>
    <n v="0.1"/>
    <n v="80.61"/>
    <n v="6"/>
    <x v="6"/>
    <n v="4"/>
    <x v="6"/>
  </r>
  <r>
    <n v="9108"/>
    <s v="CA-2016-132941"/>
    <d v="2016-05-25T00:00:00"/>
    <d v="2016-05-28T00:00:00"/>
    <s v="First Class"/>
    <s v="MM-18280"/>
    <s v="Muhammed MacIntyre"/>
    <s v="Corporate"/>
    <s v="United States"/>
    <s v="Haltom City"/>
    <s v="Texas"/>
    <n v="76117"/>
    <x v="2"/>
    <s v="OFF-SU-10002557"/>
    <x v="1"/>
    <s v="Supplies"/>
    <s v="Fiskars Spring-Action Scissors"/>
    <n v="22.367999999999999"/>
    <n v="9"/>
    <n v="0.3"/>
    <n v="-6.04"/>
    <n v="3"/>
    <x v="33"/>
    <n v="2"/>
    <x v="33"/>
  </r>
  <r>
    <n v="9109"/>
    <s v="CA-2016-132941"/>
    <d v="2016-05-25T00:00:00"/>
    <d v="2016-05-28T00:00:00"/>
    <s v="First Class"/>
    <s v="MM-18280"/>
    <s v="Muhammed MacIntyre"/>
    <s v="Corporate"/>
    <s v="United States"/>
    <s v="Haltom City"/>
    <s v="Texas"/>
    <n v="76117"/>
    <x v="2"/>
    <s v="OFF-PA-10002160"/>
    <x v="1"/>
    <s v="Paper"/>
    <s v="Xerox 1978"/>
    <n v="32.368000000000002"/>
    <n v="10"/>
    <n v="0.2"/>
    <n v="7.44"/>
    <n v="3"/>
    <x v="33"/>
    <n v="2"/>
    <x v="33"/>
  </r>
  <r>
    <n v="9110"/>
    <s v="CA-2016-132941"/>
    <d v="2016-05-25T00:00:00"/>
    <d v="2016-05-28T00:00:00"/>
    <s v="First Class"/>
    <s v="MM-18280"/>
    <s v="Muhammed MacIntyre"/>
    <s v="Corporate"/>
    <s v="United States"/>
    <s v="Haltom City"/>
    <s v="Texas"/>
    <n v="76117"/>
    <x v="2"/>
    <s v="TEC-AC-10003095"/>
    <x v="2"/>
    <s v="Accessories"/>
    <s v="Logitech G35 7.1-Channel Surround Sound Headset"/>
    <n v="207.98400000000001"/>
    <n v="4"/>
    <n v="0.1"/>
    <n v="66.55"/>
    <n v="3"/>
    <x v="33"/>
    <n v="2"/>
    <x v="33"/>
  </r>
  <r>
    <n v="9111"/>
    <s v="CA-2015-132010"/>
    <d v="2015-10-13T00:00:00"/>
    <d v="2015-10-15T00:00:00"/>
    <s v="First Class"/>
    <s v="MA-17995"/>
    <s v="Michelle Arnett"/>
    <s v="Home Office"/>
    <s v="United States"/>
    <s v="Richmond"/>
    <s v="Virginia"/>
    <n v="23223"/>
    <x v="0"/>
    <s v="OFF-EN-10003160"/>
    <x v="1"/>
    <s v="Envelopes"/>
    <s v="Pastel Pink Envelopes"/>
    <n v="36.4"/>
    <n v="8"/>
    <n v="0.3"/>
    <n v="-8.74"/>
    <n v="4"/>
    <x v="18"/>
    <n v="4"/>
    <x v="18"/>
  </r>
  <r>
    <n v="9112"/>
    <s v="CA-2015-132010"/>
    <d v="2015-10-13T00:00:00"/>
    <d v="2015-10-15T00:00:00"/>
    <s v="First Class"/>
    <s v="MA-17995"/>
    <s v="Michelle Arnett"/>
    <s v="Home Office"/>
    <s v="United States"/>
    <s v="Richmond"/>
    <s v="Virginia"/>
    <n v="23223"/>
    <x v="0"/>
    <s v="TEC-AC-10001542"/>
    <x v="2"/>
    <s v="Accessories"/>
    <s v="SanDisk Cruzer 16 GB USB Flash Drive"/>
    <n v="22.96"/>
    <n v="10"/>
    <n v="0.3"/>
    <n v="-3.21"/>
    <n v="4"/>
    <x v="18"/>
    <n v="4"/>
    <x v="18"/>
  </r>
  <r>
    <n v="9113"/>
    <s v="CA-2015-132010"/>
    <d v="2015-10-13T00:00:00"/>
    <d v="2015-10-15T00:00:00"/>
    <s v="First Class"/>
    <s v="MA-17995"/>
    <s v="Michelle Arnett"/>
    <s v="Home Office"/>
    <s v="United States"/>
    <s v="Richmond"/>
    <s v="Virginia"/>
    <n v="23223"/>
    <x v="0"/>
    <s v="OFF-ST-10003641"/>
    <x v="1"/>
    <s v="Storage"/>
    <s v="Space Solutions Industrial Galvanized Steel Shelving."/>
    <n v="315.2"/>
    <n v="9"/>
    <n v="0.3"/>
    <n v="-104.02"/>
    <n v="4"/>
    <x v="18"/>
    <n v="4"/>
    <x v="18"/>
  </r>
  <r>
    <n v="9114"/>
    <s v="CA-2015-132010"/>
    <d v="2015-10-13T00:00:00"/>
    <d v="2015-10-15T00:00:00"/>
    <s v="First Class"/>
    <s v="MA-17995"/>
    <s v="Michelle Arnett"/>
    <s v="Home Office"/>
    <s v="United States"/>
    <s v="Richmond"/>
    <s v="Virginia"/>
    <n v="23223"/>
    <x v="0"/>
    <s v="OFF-BI-10002432"/>
    <x v="1"/>
    <s v="Binders"/>
    <s v="Wilson Jones Standard D-Ring Binders"/>
    <n v="15.18"/>
    <n v="3"/>
    <n v="0.2"/>
    <n v="1.67"/>
    <n v="4"/>
    <x v="18"/>
    <n v="4"/>
    <x v="18"/>
  </r>
  <r>
    <n v="9115"/>
    <s v="CA-2017-135461"/>
    <d v="2017-02-07T00:00:00"/>
    <d v="2017-02-10T00:00:00"/>
    <s v="Second Class"/>
    <s v="EB-13975"/>
    <s v="Erica Bern"/>
    <s v="Corporate"/>
    <s v="United States"/>
    <s v="Los Angeles"/>
    <s v="California"/>
    <n v="90049"/>
    <x v="1"/>
    <s v="TEC-PH-10004094"/>
    <x v="2"/>
    <s v="Phones"/>
    <s v="Motorola L703CM"/>
    <n v="623.96"/>
    <n v="10"/>
    <n v="0.3"/>
    <n v="-199.67"/>
    <n v="1"/>
    <x v="47"/>
    <n v="1"/>
    <x v="47"/>
  </r>
  <r>
    <n v="9116"/>
    <s v="CA-2018-153045"/>
    <d v="2018-01-19T00:00:00"/>
    <d v="2018-01-24T00:00:00"/>
    <s v="Second Class"/>
    <s v="NS-18505"/>
    <s v="Neola Schneider"/>
    <s v="Consumer"/>
    <s v="United States"/>
    <s v="Philadelphia"/>
    <s v="Pennsylvania"/>
    <n v="19140"/>
    <x v="3"/>
    <s v="TEC-PH-10001817"/>
    <x v="2"/>
    <s v="Phones"/>
    <s v="Wilson Electronics DB Pro Signal Booster"/>
    <n v="429.6"/>
    <n v="4"/>
    <n v="0"/>
    <n v="77.33"/>
    <n v="4"/>
    <x v="44"/>
    <n v="1"/>
    <x v="44"/>
  </r>
  <r>
    <n v="9117"/>
    <s v="CA-2018-153045"/>
    <d v="2018-01-19T00:00:00"/>
    <d v="2018-01-24T00:00:00"/>
    <s v="Second Class"/>
    <s v="NS-18505"/>
    <s v="Neola Schneider"/>
    <s v="Consumer"/>
    <s v="United States"/>
    <s v="Philadelphia"/>
    <s v="Pennsylvania"/>
    <n v="19140"/>
    <x v="3"/>
    <s v="FUR-FU-10002759"/>
    <x v="0"/>
    <s v="Furnishings"/>
    <s v="12-1/2 Diameter Round Wall Clock"/>
    <n v="31.968"/>
    <n v="5"/>
    <n v="0"/>
    <n v="5.1100000000000003"/>
    <n v="4"/>
    <x v="44"/>
    <n v="1"/>
    <x v="44"/>
  </r>
  <r>
    <n v="9118"/>
    <s v="CA-2018-153045"/>
    <d v="2018-01-19T00:00:00"/>
    <d v="2018-01-24T00:00:00"/>
    <s v="Second Class"/>
    <s v="NS-18505"/>
    <s v="Neola Schneider"/>
    <s v="Consumer"/>
    <s v="United States"/>
    <s v="Philadelphia"/>
    <s v="Pennsylvania"/>
    <n v="19140"/>
    <x v="3"/>
    <s v="FUR-CH-10000309"/>
    <x v="0"/>
    <s v="Chairs"/>
    <s v="Global Comet Stacking Arm Chair"/>
    <n v="887.27099999999996"/>
    <n v="10"/>
    <n v="0.2"/>
    <n v="186.33"/>
    <n v="4"/>
    <x v="44"/>
    <n v="1"/>
    <x v="44"/>
  </r>
  <r>
    <n v="9119"/>
    <s v="CA-2018-153045"/>
    <d v="2018-01-19T00:00:00"/>
    <d v="2018-01-24T00:00:00"/>
    <s v="Second Class"/>
    <s v="NS-18505"/>
    <s v="Neola Schneider"/>
    <s v="Consumer"/>
    <s v="United States"/>
    <s v="Philadelphia"/>
    <s v="Pennsylvania"/>
    <n v="19140"/>
    <x v="3"/>
    <s v="OFF-PA-10003673"/>
    <x v="1"/>
    <s v="Paper"/>
    <s v="Strathmore Photo Mount Cards"/>
    <n v="21.696000000000002"/>
    <n v="7"/>
    <n v="0.3"/>
    <n v="-2.82"/>
    <n v="4"/>
    <x v="44"/>
    <n v="1"/>
    <x v="44"/>
  </r>
  <r>
    <n v="9120"/>
    <s v="US-2017-155971"/>
    <d v="2017-06-06T00:00:00"/>
    <d v="2017-06-12T00:00:00"/>
    <s v="Standard Class"/>
    <s v="RB-19795"/>
    <s v="Ross Baird"/>
    <s v="Home Office"/>
    <s v="United States"/>
    <s v="Los Angeles"/>
    <s v="California"/>
    <n v="90036"/>
    <x v="1"/>
    <s v="OFF-LA-10000452"/>
    <x v="1"/>
    <s v="Labels"/>
    <s v="Avery 488"/>
    <n v="22.05"/>
    <n v="1"/>
    <n v="0"/>
    <n v="6.17"/>
    <n v="2"/>
    <x v="1"/>
    <n v="2"/>
    <x v="1"/>
  </r>
  <r>
    <n v="9121"/>
    <s v="US-2017-155971"/>
    <d v="2017-06-06T00:00:00"/>
    <d v="2017-06-12T00:00:00"/>
    <s v="Standard Class"/>
    <s v="RB-19795"/>
    <s v="Ross Baird"/>
    <s v="Home Office"/>
    <s v="United States"/>
    <s v="Los Angeles"/>
    <s v="California"/>
    <n v="90036"/>
    <x v="1"/>
    <s v="OFF-PA-10000210"/>
    <x v="1"/>
    <s v="Paper"/>
    <s v="Xerox Blank Computer Paper"/>
    <n v="99.9"/>
    <n v="2"/>
    <n v="0.2"/>
    <n v="20.98"/>
    <n v="2"/>
    <x v="1"/>
    <n v="2"/>
    <x v="1"/>
  </r>
  <r>
    <n v="9122"/>
    <s v="CA-2018-122007"/>
    <d v="2018-03-18T00:00:00"/>
    <d v="2018-03-20T00:00:00"/>
    <s v="Second Class"/>
    <s v="JK-15325"/>
    <s v="Jason Klamczynski"/>
    <s v="Corporate"/>
    <s v="United States"/>
    <s v="Los Angeles"/>
    <s v="California"/>
    <n v="90032"/>
    <x v="1"/>
    <s v="OFF-AP-10000358"/>
    <x v="1"/>
    <s v="Appliances"/>
    <s v="Fellowes Basic Home/Office Series Surge Protectors"/>
    <n v="90.86"/>
    <n v="1"/>
    <n v="0"/>
    <n v="8.18"/>
    <n v="1"/>
    <x v="42"/>
    <n v="1"/>
    <x v="42"/>
  </r>
  <r>
    <n v="9123"/>
    <s v="CA-2018-162250"/>
    <d v="2018-11-24T00:00:00"/>
    <d v="2018-11-24T00:00:00"/>
    <s v="Same Day"/>
    <s v="PR-18880"/>
    <s v="Patrick Ryan"/>
    <s v="Consumer"/>
    <s v="United States"/>
    <s v="San Francisco"/>
    <s v="California"/>
    <n v="94109"/>
    <x v="1"/>
    <s v="OFF-PA-10002137"/>
    <x v="1"/>
    <s v="Paper"/>
    <s v="Southworth 100% RÃ©sumÃ© Paper, 24lb."/>
    <n v="7.78"/>
    <n v="4"/>
    <n v="0.2"/>
    <n v="1.56"/>
    <n v="1"/>
    <x v="23"/>
    <n v="4"/>
    <x v="23"/>
  </r>
  <r>
    <n v="9124"/>
    <s v="US-2017-158288"/>
    <d v="2017-11-26T00:00:00"/>
    <d v="2017-11-28T00:00:00"/>
    <s v="Second Class"/>
    <s v="EH-13945"/>
    <s v="Eric Hoffmann"/>
    <s v="Consumer"/>
    <s v="United States"/>
    <s v="Philadelphia"/>
    <s v="Pennsylvania"/>
    <n v="19120"/>
    <x v="3"/>
    <s v="OFF-BI-10003364"/>
    <x v="1"/>
    <s v="Binders"/>
    <s v="Binding Machine Supplies"/>
    <n v="78.759"/>
    <n v="7"/>
    <n v="0.2"/>
    <n v="14.96"/>
    <n v="1"/>
    <x v="0"/>
    <n v="4"/>
    <x v="0"/>
  </r>
  <r>
    <n v="9125"/>
    <s v="CA-2017-128916"/>
    <d v="2017-08-18T00:00:00"/>
    <d v="2017-08-20T00:00:00"/>
    <s v="Second Class"/>
    <s v="MA-17560"/>
    <s v="Matt Abelman"/>
    <s v="Home Office"/>
    <s v="United States"/>
    <s v="Houston"/>
    <s v="Texas"/>
    <n v="77070"/>
    <x v="2"/>
    <s v="FUR-FU-10001940"/>
    <x v="0"/>
    <s v="Furnishings"/>
    <s v="Staple-based wall hangings"/>
    <n v="9.5519999999999996"/>
    <n v="5"/>
    <n v="0"/>
    <n v="0.56999999999999995"/>
    <n v="2"/>
    <x v="28"/>
    <n v="3"/>
    <x v="28"/>
  </r>
  <r>
    <n v="9126"/>
    <s v="CA-2017-128916"/>
    <d v="2017-08-18T00:00:00"/>
    <d v="2017-08-20T00:00:00"/>
    <s v="Second Class"/>
    <s v="MA-17560"/>
    <s v="Matt Abelman"/>
    <s v="Home Office"/>
    <s v="United States"/>
    <s v="Houston"/>
    <s v="Texas"/>
    <n v="77070"/>
    <x v="2"/>
    <s v="FUR-FU-10000320"/>
    <x v="0"/>
    <s v="Furnishings"/>
    <s v="OIC Stacking Trays"/>
    <n v="5.3440000000000003"/>
    <n v="3"/>
    <n v="0"/>
    <n v="1.82"/>
    <n v="2"/>
    <x v="28"/>
    <n v="3"/>
    <x v="28"/>
  </r>
  <r>
    <n v="9127"/>
    <s v="CA-2016-157028"/>
    <d v="2016-11-28T00:00:00"/>
    <d v="2016-12-03T00:00:00"/>
    <s v="Standard Class"/>
    <s v="MA-17995"/>
    <s v="Michelle Arnett"/>
    <s v="Home Office"/>
    <s v="United States"/>
    <s v="Las Cruces"/>
    <s v="New Mexico"/>
    <n v="88001"/>
    <x v="1"/>
    <s v="OFF-AR-10004441"/>
    <x v="1"/>
    <s v="Art"/>
    <s v="BIC Brite Liner Highlighters"/>
    <n v="8.2799999999999994"/>
    <n v="8"/>
    <n v="0.2"/>
    <n v="1.9"/>
    <n v="1"/>
    <x v="6"/>
    <n v="4"/>
    <x v="6"/>
  </r>
  <r>
    <n v="9128"/>
    <s v="CA-2018-112473"/>
    <d v="2018-05-25T00:00:00"/>
    <d v="2018-06-01T00:00:00"/>
    <s v="Standard Class"/>
    <s v="JL-15505"/>
    <s v="Jeremy Lonsdale"/>
    <s v="Consumer"/>
    <s v="United States"/>
    <s v="Houston"/>
    <s v="Texas"/>
    <n v="77070"/>
    <x v="2"/>
    <s v="OFF-ST-10002182"/>
    <x v="1"/>
    <s v="Storage"/>
    <s v="Iris 3-Drawer Stacking Bin, Black"/>
    <n v="50.136000000000003"/>
    <n v="10"/>
    <n v="0.1"/>
    <n v="17.55"/>
    <n v="1"/>
    <x v="24"/>
    <n v="2"/>
    <x v="24"/>
  </r>
  <r>
    <n v="9129"/>
    <s v="US-2018-147655"/>
    <d v="2018-09-04T00:00:00"/>
    <d v="2018-09-05T00:00:00"/>
    <s v="First Class"/>
    <s v="AS-10045"/>
    <s v="Aaron Smayling"/>
    <s v="Corporate"/>
    <s v="United States"/>
    <s v="Redmond"/>
    <s v="Oregon"/>
    <n v="97756"/>
    <x v="1"/>
    <s v="OFF-BI-10002931"/>
    <x v="1"/>
    <s v="Binders"/>
    <s v="Avery Trapezoid Extra Heavy Duty 4&quot; Binders"/>
    <n v="88.073999999999998"/>
    <n v="10"/>
    <n v="0.2"/>
    <n v="5.28"/>
    <n v="1"/>
    <x v="15"/>
    <n v="3"/>
    <x v="15"/>
  </r>
  <r>
    <n v="9130"/>
    <s v="CA-2017-130911"/>
    <d v="2017-03-24T00:00:00"/>
    <d v="2017-03-26T00:00:00"/>
    <s v="Second Class"/>
    <s v="DC-12850"/>
    <s v="Dan Campbell"/>
    <s v="Consumer"/>
    <s v="United States"/>
    <s v="Cleveland"/>
    <s v="Ohio"/>
    <n v="44105"/>
    <x v="3"/>
    <s v="FUR-BO-10004357"/>
    <x v="0"/>
    <s v="Bookcases"/>
    <s v="O'Sullivan Living Dimensions 3-Shelf Bookcases"/>
    <n v="301.47000000000003"/>
    <n v="1"/>
    <n v="0"/>
    <n v="42.21"/>
    <n v="2"/>
    <x v="17"/>
    <n v="1"/>
    <x v="17"/>
  </r>
  <r>
    <n v="9131"/>
    <s v="CA-2017-130911"/>
    <d v="2017-03-24T00:00:00"/>
    <d v="2017-03-26T00:00:00"/>
    <s v="Second Class"/>
    <s v="DC-12850"/>
    <s v="Dan Campbell"/>
    <s v="Consumer"/>
    <s v="United States"/>
    <s v="Cleveland"/>
    <s v="Ohio"/>
    <n v="44105"/>
    <x v="3"/>
    <s v="OFF-AR-10000475"/>
    <x v="1"/>
    <s v="Art"/>
    <s v="Hunt BOSTON Vista Battery-Operated Pencil Sharpener, Black"/>
    <n v="18.655999999999999"/>
    <n v="9"/>
    <n v="0.2"/>
    <n v="4.4800000000000004"/>
    <n v="2"/>
    <x v="17"/>
    <n v="1"/>
    <x v="17"/>
  </r>
  <r>
    <n v="9132"/>
    <s v="CA-2018-100055"/>
    <d v="2018-05-28T00:00:00"/>
    <d v="2018-06-01T00:00:00"/>
    <s v="Standard Class"/>
    <s v="MD-17860"/>
    <s v="Michael Dominguez"/>
    <s v="Corporate"/>
    <s v="United States"/>
    <s v="Laurel"/>
    <s v="Maryland"/>
    <n v="20707"/>
    <x v="3"/>
    <s v="FUR-FU-10001473"/>
    <x v="0"/>
    <s v="Furnishings"/>
    <s v="DAX Wood Document Frame"/>
    <n v="27.46"/>
    <n v="3"/>
    <n v="0"/>
    <n v="3.57"/>
    <n v="2"/>
    <x v="24"/>
    <n v="2"/>
    <x v="24"/>
  </r>
  <r>
    <n v="9133"/>
    <s v="CA-2018-100055"/>
    <d v="2018-05-28T00:00:00"/>
    <d v="2018-06-01T00:00:00"/>
    <s v="Standard Class"/>
    <s v="MD-17860"/>
    <s v="Michael Dominguez"/>
    <s v="Corporate"/>
    <s v="United States"/>
    <s v="Laurel"/>
    <s v="Maryland"/>
    <n v="20707"/>
    <x v="3"/>
    <s v="OFF-AP-10001469"/>
    <x v="1"/>
    <s v="Appliances"/>
    <s v="Fellowes 8 Outlet Superior Workstation Surge Protector"/>
    <n v="125.13"/>
    <n v="3"/>
    <n v="0"/>
    <n v="33.79"/>
    <n v="2"/>
    <x v="24"/>
    <n v="2"/>
    <x v="24"/>
  </r>
  <r>
    <n v="9134"/>
    <s v="CA-2016-157805"/>
    <d v="2016-08-31T00:00:00"/>
    <d v="2016-09-04T00:00:00"/>
    <s v="Standard Class"/>
    <s v="RH-19510"/>
    <s v="Rick Huthwaite"/>
    <s v="Home Office"/>
    <s v="United States"/>
    <s v="San Diego"/>
    <s v="California"/>
    <n v="92037"/>
    <x v="1"/>
    <s v="TEC-PH-10004447"/>
    <x v="2"/>
    <s v="Phones"/>
    <s v="Toshiba IPT2010-SD IPÂ Telephone"/>
    <n v="555.96"/>
    <n v="1"/>
    <n v="0.3"/>
    <n v="-161.22999999999999"/>
    <n v="1"/>
    <x v="37"/>
    <n v="3"/>
    <x v="37"/>
  </r>
  <r>
    <n v="9135"/>
    <s v="CA-2017-124254"/>
    <d v="2017-04-12T00:00:00"/>
    <d v="2017-04-17T00:00:00"/>
    <s v="Standard Class"/>
    <s v="TB-21175"/>
    <s v="Thomas Boland"/>
    <s v="Corporate"/>
    <s v="United States"/>
    <s v="Wilson"/>
    <s v="North Carolina"/>
    <n v="27893"/>
    <x v="0"/>
    <s v="OFF-ST-10001469"/>
    <x v="1"/>
    <s v="Storage"/>
    <s v="Fellowes Bankers Box Recycled Super Stor/Drawer"/>
    <n v="129.55199999999999"/>
    <n v="5"/>
    <n v="0"/>
    <n v="27.21"/>
    <n v="3"/>
    <x v="25"/>
    <n v="2"/>
    <x v="25"/>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n v="51.984000000000002"/>
    <n v="7"/>
    <n v="0"/>
    <n v="16.63"/>
    <n v="3"/>
    <x v="25"/>
    <n v="2"/>
    <x v="25"/>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n v="10.272"/>
    <n v="3"/>
    <n v="0"/>
    <n v="2.88"/>
    <n v="3"/>
    <x v="25"/>
    <n v="2"/>
    <x v="25"/>
  </r>
  <r>
    <n v="9138"/>
    <s v="CA-2015-123400"/>
    <d v="2015-02-02T00:00:00"/>
    <d v="2015-02-09T00:00:00"/>
    <s v="Standard Class"/>
    <s v="EB-13930"/>
    <s v="Eric Barreto"/>
    <s v="Consumer"/>
    <s v="United States"/>
    <s v="Saint Petersburg"/>
    <s v="Florida"/>
    <n v="33710"/>
    <x v="0"/>
    <s v="OFF-BI-10000666"/>
    <x v="1"/>
    <s v="Binders"/>
    <s v="Surelock Post Binders"/>
    <n v="18.335999999999999"/>
    <n v="10"/>
    <n v="0.1"/>
    <n v="5.68"/>
    <n v="2"/>
    <x v="45"/>
    <n v="1"/>
    <x v="45"/>
  </r>
  <r>
    <n v="9139"/>
    <s v="CA-2015-123400"/>
    <d v="2015-02-02T00:00:00"/>
    <d v="2015-02-09T00:00:00"/>
    <s v="Standard Class"/>
    <s v="EB-13930"/>
    <s v="Eric Barreto"/>
    <s v="Consumer"/>
    <s v="United States"/>
    <s v="Saint Petersburg"/>
    <s v="Florida"/>
    <n v="33710"/>
    <x v="0"/>
    <s v="TEC-PH-10002890"/>
    <x v="2"/>
    <s v="Phones"/>
    <s v="AT&amp;T 17929 Lendline Telephone"/>
    <n v="180.96"/>
    <n v="6"/>
    <n v="0.2"/>
    <n v="10.86"/>
    <n v="2"/>
    <x v="45"/>
    <n v="1"/>
    <x v="45"/>
  </r>
  <r>
    <n v="9140"/>
    <s v="CA-2015-106971"/>
    <d v="2015-09-02T00:00:00"/>
    <d v="2015-09-08T00:00:00"/>
    <s v="Standard Class"/>
    <s v="BM-11785"/>
    <s v="Bryan Mills"/>
    <s v="Consumer"/>
    <s v="United States"/>
    <s v="Buffalo Grove"/>
    <s v="Illinois"/>
    <n v="60089"/>
    <x v="2"/>
    <s v="TEC-AC-10000844"/>
    <x v="2"/>
    <s v="Accessories"/>
    <s v="LogitechÂ Gaming G510s - Keyboard"/>
    <n v="475.94400000000002"/>
    <n v="8"/>
    <n v="0"/>
    <n v="161.82"/>
    <n v="1"/>
    <x v="30"/>
    <n v="3"/>
    <x v="30"/>
  </r>
  <r>
    <n v="9141"/>
    <s v="CA-2018-123029"/>
    <d v="2018-09-30T00:00:00"/>
    <d v="2018-10-02T00:00:00"/>
    <s v="Second Class"/>
    <s v="BT-11530"/>
    <s v="Bradley Talbott"/>
    <s v="Home Office"/>
    <s v="United States"/>
    <s v="Los Angeles"/>
    <s v="California"/>
    <n v="90049"/>
    <x v="1"/>
    <s v="TEC-AC-10002402"/>
    <x v="2"/>
    <s v="Accessories"/>
    <s v="Razer Kraken PRO Over Ear PC and Music Headset"/>
    <n v="159.97999999999999"/>
    <n v="3"/>
    <n v="0"/>
    <n v="20.8"/>
    <n v="1"/>
    <x v="15"/>
    <n v="3"/>
    <x v="15"/>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n v="43.6"/>
    <n v="5"/>
    <n v="0.3"/>
    <n v="-11.34"/>
    <n v="1"/>
    <x v="21"/>
    <n v="3"/>
    <x v="21"/>
  </r>
  <r>
    <n v="9143"/>
    <s v="US-2018-166688"/>
    <d v="2018-05-20T00:00:00"/>
    <d v="2018-05-26T00:00:00"/>
    <s v="Standard Class"/>
    <s v="RD-19480"/>
    <s v="Rick Duston"/>
    <s v="Consumer"/>
    <s v="United States"/>
    <s v="Las Vegas"/>
    <s v="Nevada"/>
    <n v="89115"/>
    <x v="1"/>
    <s v="OFF-BI-10004040"/>
    <x v="1"/>
    <s v="Binders"/>
    <s v="Wilson Jones Impact Binders"/>
    <n v="8.2880000000000003"/>
    <n v="6"/>
    <n v="0.2"/>
    <n v="2.9"/>
    <n v="3"/>
    <x v="24"/>
    <n v="2"/>
    <x v="24"/>
  </r>
  <r>
    <n v="9144"/>
    <s v="US-2018-166688"/>
    <d v="2018-05-20T00:00:00"/>
    <d v="2018-05-26T00:00:00"/>
    <s v="Standard Class"/>
    <s v="RD-19480"/>
    <s v="Rick Duston"/>
    <s v="Consumer"/>
    <s v="United States"/>
    <s v="Las Vegas"/>
    <s v="Nevada"/>
    <n v="89115"/>
    <x v="1"/>
    <s v="TEC-PH-10004094"/>
    <x v="2"/>
    <s v="Phones"/>
    <s v="Motorola L703CM"/>
    <n v="1123.1279999999999"/>
    <n v="1"/>
    <n v="0.3"/>
    <n v="-213.39"/>
    <n v="3"/>
    <x v="24"/>
    <n v="2"/>
    <x v="24"/>
  </r>
  <r>
    <n v="9145"/>
    <s v="US-2018-166688"/>
    <d v="2018-05-20T00:00:00"/>
    <d v="2018-05-26T00:00:00"/>
    <s v="Standard Class"/>
    <s v="RD-19480"/>
    <s v="Rick Duston"/>
    <s v="Consumer"/>
    <s v="United States"/>
    <s v="Las Vegas"/>
    <s v="Nevada"/>
    <n v="89115"/>
    <x v="1"/>
    <s v="OFF-AP-10000358"/>
    <x v="1"/>
    <s v="Appliances"/>
    <s v="Fellowes Basic Home/Office Series Surge Protectors"/>
    <n v="64.900000000000006"/>
    <n v="9"/>
    <n v="0"/>
    <n v="8.44"/>
    <n v="3"/>
    <x v="24"/>
    <n v="2"/>
    <x v="24"/>
  </r>
  <r>
    <n v="9146"/>
    <s v="CA-2016-126970"/>
    <d v="2016-09-20T00:00:00"/>
    <d v="2016-09-24T00:00:00"/>
    <s v="Standard Class"/>
    <s v="TP-21130"/>
    <s v="Theone Pippenger"/>
    <s v="Consumer"/>
    <s v="United States"/>
    <s v="Naperville"/>
    <s v="Illinois"/>
    <n v="60540"/>
    <x v="2"/>
    <s v="OFF-BI-10000138"/>
    <x v="1"/>
    <s v="Binders"/>
    <s v="Acco Translucent Poly Ring Binders"/>
    <n v="2.8079999999999998"/>
    <n v="9"/>
    <n v="0"/>
    <n v="0.84"/>
    <n v="1"/>
    <x v="11"/>
    <n v="3"/>
    <x v="11"/>
  </r>
  <r>
    <n v="9147"/>
    <s v="US-2017-165505"/>
    <d v="2017-01-23T00:00:00"/>
    <d v="2017-01-27T00:00:00"/>
    <s v="Standard Class"/>
    <s v="CB-12535"/>
    <s v="Claudia Bergmann"/>
    <s v="Corporate"/>
    <s v="United States"/>
    <s v="Burlington"/>
    <s v="Vermont"/>
    <m/>
    <x v="3"/>
    <s v="TEC-AC-10002926"/>
    <x v="2"/>
    <s v="Accessories"/>
    <s v="Logitech Wireless Marathon Mouse M705"/>
    <n v="99.98"/>
    <n v="7"/>
    <n v="0.3"/>
    <n v="-27.99"/>
    <n v="3"/>
    <x v="12"/>
    <n v="1"/>
    <x v="12"/>
  </r>
  <r>
    <n v="9148"/>
    <s v="US-2017-165505"/>
    <d v="2017-01-23T00:00:00"/>
    <d v="2017-01-27T00:00:00"/>
    <s v="Standard Class"/>
    <s v="CB-12535"/>
    <s v="Claudia Bergmann"/>
    <s v="Corporate"/>
    <s v="United States"/>
    <s v="Burlington"/>
    <s v="Vermont"/>
    <m/>
    <x v="3"/>
    <s v="OFF-AR-10003477"/>
    <x v="1"/>
    <s v="Art"/>
    <s v="4009 Highlighters"/>
    <n v="8.0399999999999991"/>
    <n v="7"/>
    <n v="0"/>
    <n v="2.33"/>
    <n v="3"/>
    <x v="12"/>
    <n v="1"/>
    <x v="12"/>
  </r>
  <r>
    <n v="9149"/>
    <s v="US-2017-165505"/>
    <d v="2017-01-23T00:00:00"/>
    <d v="2017-01-27T00:00:00"/>
    <s v="Standard Class"/>
    <s v="CB-12535"/>
    <s v="Claudia Bergmann"/>
    <s v="Corporate"/>
    <s v="United States"/>
    <s v="Burlington"/>
    <s v="Vermont"/>
    <m/>
    <x v="3"/>
    <s v="OFF-ST-10001526"/>
    <x v="1"/>
    <s v="Storage"/>
    <s v="Iceberg Mobile Mega Data/Printer Cart"/>
    <n v="1564.29"/>
    <n v="9"/>
    <n v="0.2"/>
    <n v="93.86"/>
    <n v="3"/>
    <x v="12"/>
    <n v="1"/>
    <x v="12"/>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n v="6"/>
    <n v="0"/>
    <n v="33.25"/>
    <n v="2"/>
    <x v="3"/>
    <n v="2"/>
    <x v="3"/>
  </r>
  <r>
    <n v="9151"/>
    <s v="US-2015-157070"/>
    <d v="2015-06-01T00:00:00"/>
    <d v="2015-06-06T00:00:00"/>
    <s v="Standard Class"/>
    <s v="QJ-19255"/>
    <s v="Quincy Jones"/>
    <s v="Corporate"/>
    <s v="United States"/>
    <s v="Detroit"/>
    <s v="Michigan"/>
    <n v="48234"/>
    <x v="2"/>
    <s v="OFF-AP-10004859"/>
    <x v="1"/>
    <s v="Appliances"/>
    <s v="Acco 6 Outlet Guardian Premium Surge Suppressor"/>
    <n v="65.52"/>
    <n v="5"/>
    <n v="0.1"/>
    <n v="22.28"/>
    <n v="2"/>
    <x v="3"/>
    <n v="2"/>
    <x v="3"/>
  </r>
  <r>
    <n v="9152"/>
    <s v="US-2016-106873"/>
    <d v="2016-09-24T00:00:00"/>
    <d v="2016-09-29T00:00:00"/>
    <s v="Second Class"/>
    <s v="KM-16720"/>
    <s v="Kunst Miller"/>
    <s v="Consumer"/>
    <s v="United States"/>
    <s v="Avondale"/>
    <s v="Arizona"/>
    <n v="85323"/>
    <x v="1"/>
    <s v="OFF-AR-10003179"/>
    <x v="1"/>
    <s v="Art"/>
    <s v="Dixon Ticonderoga Core-Lock Colored Pencils"/>
    <n v="14.576000000000001"/>
    <n v="4"/>
    <n v="0.1"/>
    <n v="3.79"/>
    <n v="3"/>
    <x v="11"/>
    <n v="3"/>
    <x v="11"/>
  </r>
  <r>
    <n v="9153"/>
    <s v="US-2016-106873"/>
    <d v="2016-09-24T00:00:00"/>
    <d v="2016-09-29T00:00:00"/>
    <s v="Second Class"/>
    <s v="KM-16720"/>
    <s v="Kunst Miller"/>
    <s v="Consumer"/>
    <s v="United States"/>
    <s v="Avondale"/>
    <s v="Arizona"/>
    <n v="85323"/>
    <x v="1"/>
    <s v="TEC-AC-10002345"/>
    <x v="2"/>
    <s v="Accessories"/>
    <s v="HP Standard 104 key PS/2 Keyboard"/>
    <n v="23.2"/>
    <n v="6"/>
    <n v="0"/>
    <n v="6.5"/>
    <n v="3"/>
    <x v="11"/>
    <n v="3"/>
    <x v="11"/>
  </r>
  <r>
    <n v="9154"/>
    <s v="US-2016-106873"/>
    <d v="2016-09-24T00:00:00"/>
    <d v="2016-09-29T00:00:00"/>
    <s v="Second Class"/>
    <s v="KM-16720"/>
    <s v="Kunst Miller"/>
    <s v="Consumer"/>
    <s v="United States"/>
    <s v="Avondale"/>
    <s v="Arizona"/>
    <n v="85323"/>
    <x v="1"/>
    <s v="OFF-AR-10001246"/>
    <x v="1"/>
    <s v="Art"/>
    <s v="Newell 317"/>
    <n v="16.463999999999999"/>
    <n v="4"/>
    <n v="0.3"/>
    <n v="-0.99"/>
    <n v="3"/>
    <x v="11"/>
    <n v="3"/>
    <x v="11"/>
  </r>
  <r>
    <n v="9155"/>
    <s v="CA-2017-132990"/>
    <d v="2017-08-01T00:00:00"/>
    <d v="2017-08-03T00:00:00"/>
    <s v="Second Class"/>
    <s v="KM-16660"/>
    <s v="Khloe Miller"/>
    <s v="Consumer"/>
    <s v="United States"/>
    <s v="Philadelphia"/>
    <s v="Pennsylvania"/>
    <n v="19140"/>
    <x v="3"/>
    <s v="FUR-FU-10004864"/>
    <x v="0"/>
    <s v="Furnishings"/>
    <s v="Eldon 500 Class Desk Accessories"/>
    <n v="19.312000000000001"/>
    <n v="1"/>
    <n v="0.2"/>
    <n v="2.5099999999999998"/>
    <n v="1"/>
    <x v="28"/>
    <n v="3"/>
    <x v="28"/>
  </r>
  <r>
    <n v="9156"/>
    <s v="CA-2015-102645"/>
    <d v="2015-01-23T00:00:00"/>
    <d v="2015-01-28T00:00:00"/>
    <s v="Standard Class"/>
    <s v="IM-15055"/>
    <s v="Ionia McGrath"/>
    <s v="Consumer"/>
    <s v="United States"/>
    <s v="Las Vegas"/>
    <s v="Nevada"/>
    <n v="89115"/>
    <x v="1"/>
    <s v="OFF-PA-10001804"/>
    <x v="1"/>
    <s v="Paper"/>
    <s v="Xerox 195"/>
    <n v="40.08"/>
    <n v="3"/>
    <n v="0"/>
    <n v="14.03"/>
    <n v="1"/>
    <x v="46"/>
    <n v="1"/>
    <x v="46"/>
  </r>
  <r>
    <n v="9157"/>
    <s v="CA-2015-134215"/>
    <d v="2015-08-04T00:00:00"/>
    <d v="2015-08-08T00:00:00"/>
    <s v="Standard Class"/>
    <s v="ML-17395"/>
    <s v="Marina Lichtenstein"/>
    <s v="Corporate"/>
    <s v="United States"/>
    <s v="Bangor"/>
    <s v="Maine"/>
    <n v="4401"/>
    <x v="3"/>
    <s v="OFF-AP-10001271"/>
    <x v="1"/>
    <s v="Appliances"/>
    <s v="Eureka The Boss Cordless Rechargeable Stick Vac"/>
    <n v="101.96"/>
    <n v="5"/>
    <n v="0.2"/>
    <n v="22.43"/>
    <n v="3"/>
    <x v="9"/>
    <n v="3"/>
    <x v="9"/>
  </r>
  <r>
    <n v="9158"/>
    <s v="CA-2015-134215"/>
    <d v="2015-08-04T00:00:00"/>
    <d v="2015-08-08T00:00:00"/>
    <s v="Standard Class"/>
    <s v="ML-17395"/>
    <s v="Marina Lichtenstein"/>
    <s v="Corporate"/>
    <s v="United States"/>
    <s v="Bangor"/>
    <s v="Maine"/>
    <n v="4401"/>
    <x v="3"/>
    <s v="OFF-PA-10004353"/>
    <x v="1"/>
    <s v="Paper"/>
    <s v="Southworth 25% Cotton Premium Laser Paper and Envelopes"/>
    <n v="259.74"/>
    <n v="1"/>
    <n v="0"/>
    <n v="28.57"/>
    <n v="3"/>
    <x v="9"/>
    <n v="3"/>
    <x v="9"/>
  </r>
  <r>
    <n v="9159"/>
    <s v="CA-2015-134215"/>
    <d v="2015-08-04T00:00:00"/>
    <d v="2015-08-08T00:00:00"/>
    <s v="Standard Class"/>
    <s v="ML-17395"/>
    <s v="Marina Lichtenstein"/>
    <s v="Corporate"/>
    <s v="United States"/>
    <s v="Bangor"/>
    <s v="Maine"/>
    <n v="4401"/>
    <x v="3"/>
    <s v="TEC-AC-10002473"/>
    <x v="2"/>
    <s v="Accessories"/>
    <s v="Maxell 4.7GB DVD-R"/>
    <n v="255.42"/>
    <n v="3"/>
    <n v="0"/>
    <n v="66.41"/>
    <n v="3"/>
    <x v="9"/>
    <n v="3"/>
    <x v="9"/>
  </r>
  <r>
    <n v="9160"/>
    <s v="CA-2017-118934"/>
    <d v="2017-08-09T00:00:00"/>
    <d v="2017-08-14T00:00:00"/>
    <s v="Standard Class"/>
    <s v="GH-14410"/>
    <s v="Gary Hansen"/>
    <s v="Home Office"/>
    <s v="United States"/>
    <s v="Hendersonville"/>
    <s v="Tennessee"/>
    <n v="37075"/>
    <x v="0"/>
    <s v="OFF-BI-10003314"/>
    <x v="1"/>
    <s v="Binders"/>
    <s v="Tuff Stuff Recycled Round Ring Binders"/>
    <n v="4.3380000000000001"/>
    <n v="5"/>
    <n v="0"/>
    <n v="1.04"/>
    <n v="2"/>
    <x v="28"/>
    <n v="3"/>
    <x v="28"/>
  </r>
  <r>
    <n v="9161"/>
    <s v="CA-2017-118934"/>
    <d v="2017-08-09T00:00:00"/>
    <d v="2017-08-14T00:00:00"/>
    <s v="Standard Class"/>
    <s v="GH-14410"/>
    <s v="Gary Hansen"/>
    <s v="Home Office"/>
    <s v="United States"/>
    <s v="Hendersonville"/>
    <s v="Tennessee"/>
    <n v="37075"/>
    <x v="0"/>
    <s v="OFF-BI-10004465"/>
    <x v="1"/>
    <s v="Binders"/>
    <s v="Avery Durable Slant Ring Binders"/>
    <n v="11.88"/>
    <n v="10"/>
    <n v="0"/>
    <n v="3.45"/>
    <n v="2"/>
    <x v="28"/>
    <n v="3"/>
    <x v="28"/>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n v="8"/>
    <n v="0.3"/>
    <n v="-56.82"/>
    <n v="2"/>
    <x v="5"/>
    <n v="4"/>
    <x v="5"/>
  </r>
  <r>
    <n v="9163"/>
    <s v="CA-2017-160108"/>
    <d v="2017-12-08T00:00:00"/>
    <d v="2017-12-12T00:00:00"/>
    <s v="Standard Class"/>
    <s v="AG-10900"/>
    <s v="Arthur Gainer"/>
    <s v="Consumer"/>
    <s v="United States"/>
    <s v="Eau Claire"/>
    <s v="Wisconsin"/>
    <n v="54703"/>
    <x v="2"/>
    <s v="FUR-CH-10002335"/>
    <x v="0"/>
    <s v="Chairs"/>
    <s v="Hon GuestStacker Chair"/>
    <n v="680.01"/>
    <n v="8"/>
    <n v="0"/>
    <n v="190.4"/>
    <n v="2"/>
    <x v="5"/>
    <n v="4"/>
    <x v="5"/>
  </r>
  <r>
    <n v="9164"/>
    <s v="CA-2016-164007"/>
    <d v="2016-06-08T00:00:00"/>
    <d v="2016-06-12T00:00:00"/>
    <s v="Standard Class"/>
    <s v="MG-17695"/>
    <s v="Maureen Gnade"/>
    <s v="Consumer"/>
    <s v="United States"/>
    <s v="Chicago"/>
    <s v="Illinois"/>
    <n v="60610"/>
    <x v="2"/>
    <s v="TEC-AC-10003433"/>
    <x v="2"/>
    <s v="Accessories"/>
    <s v="Maxell 4.7GB DVD+R 5/Pack"/>
    <n v="2.3759999999999999"/>
    <n v="2"/>
    <n v="0.3"/>
    <n v="-0.31"/>
    <n v="2"/>
    <x v="40"/>
    <n v="2"/>
    <x v="40"/>
  </r>
  <r>
    <n v="9165"/>
    <s v="CA-2016-164007"/>
    <d v="2016-06-08T00:00:00"/>
    <d v="2016-06-12T00:00:00"/>
    <s v="Standard Class"/>
    <s v="MG-17695"/>
    <s v="Maureen Gnade"/>
    <s v="Consumer"/>
    <s v="United States"/>
    <s v="Chicago"/>
    <s v="Illinois"/>
    <n v="60610"/>
    <x v="2"/>
    <s v="OFF-AP-10003849"/>
    <x v="1"/>
    <s v="Appliances"/>
    <s v="Hoover Shoulder Vac Commercial Portable Vacuum"/>
    <n v="143.12799999999999"/>
    <n v="8"/>
    <n v="0"/>
    <n v="31.49"/>
    <n v="2"/>
    <x v="40"/>
    <n v="2"/>
    <x v="40"/>
  </r>
  <r>
    <n v="9166"/>
    <s v="CA-2017-100300"/>
    <d v="2017-06-24T00:00:00"/>
    <d v="2017-06-26T00:00:00"/>
    <s v="Second Class"/>
    <s v="MJ-17740"/>
    <s v="Max Jones"/>
    <s v="Consumer"/>
    <s v="United States"/>
    <s v="San Diego"/>
    <s v="California"/>
    <n v="92037"/>
    <x v="1"/>
    <s v="TEC-MA-10000984"/>
    <x v="2"/>
    <s v="Machines"/>
    <s v="Okidata MB760 Printer"/>
    <n v="4476.8"/>
    <n v="2"/>
    <n v="0"/>
    <n v="313.38"/>
    <n v="3"/>
    <x v="1"/>
    <n v="2"/>
    <x v="1"/>
  </r>
  <r>
    <n v="9167"/>
    <s v="CA-2017-100300"/>
    <d v="2017-06-24T00:00:00"/>
    <d v="2017-06-26T00:00:00"/>
    <s v="Second Class"/>
    <s v="MJ-17740"/>
    <s v="Max Jones"/>
    <s v="Consumer"/>
    <s v="United States"/>
    <s v="San Diego"/>
    <s v="California"/>
    <n v="92037"/>
    <x v="1"/>
    <s v="OFF-PA-10000418"/>
    <x v="1"/>
    <s v="Paper"/>
    <s v="Xerox 189"/>
    <n v="104.85"/>
    <n v="10"/>
    <n v="0"/>
    <n v="22.02"/>
    <n v="3"/>
    <x v="1"/>
    <n v="2"/>
    <x v="1"/>
  </r>
  <r>
    <n v="9168"/>
    <s v="CA-2017-100300"/>
    <d v="2017-06-24T00:00:00"/>
    <d v="2017-06-26T00:00:00"/>
    <s v="Second Class"/>
    <s v="MJ-17740"/>
    <s v="Max Jones"/>
    <s v="Consumer"/>
    <s v="United States"/>
    <s v="San Diego"/>
    <s v="California"/>
    <n v="92037"/>
    <x v="1"/>
    <s v="OFF-AP-10001242"/>
    <x v="1"/>
    <s v="Appliances"/>
    <s v="APC 7 Outlet Network SurgeArrest Surge Protector"/>
    <n v="241.44"/>
    <n v="8"/>
    <n v="0"/>
    <n v="33.799999999999997"/>
    <n v="3"/>
    <x v="1"/>
    <n v="2"/>
    <x v="1"/>
  </r>
  <r>
    <n v="9169"/>
    <s v="CA-2017-140571"/>
    <d v="2017-03-15T00:00:00"/>
    <d v="2017-03-19T00:00:00"/>
    <s v="Standard Class"/>
    <s v="SJ-20125"/>
    <s v="Sanjit Jacobs"/>
    <s v="Home Office"/>
    <s v="United States"/>
    <s v="Jackson"/>
    <s v="Mississippi"/>
    <n v="39212"/>
    <x v="0"/>
    <s v="OFF-PA-10001954"/>
    <x v="1"/>
    <s v="Paper"/>
    <s v="Xerox 1964"/>
    <n v="319.76"/>
    <n v="2"/>
    <n v="0.1"/>
    <n v="15.99"/>
    <n v="2"/>
    <x v="17"/>
    <n v="1"/>
    <x v="17"/>
  </r>
  <r>
    <n v="9170"/>
    <s v="CA-2017-140571"/>
    <d v="2017-03-15T00:00:00"/>
    <d v="2017-03-19T00:00:00"/>
    <s v="Standard Class"/>
    <s v="SJ-20125"/>
    <s v="Sanjit Jacobs"/>
    <s v="Home Office"/>
    <s v="United States"/>
    <s v="Jackson"/>
    <s v="Mississippi"/>
    <n v="39212"/>
    <x v="0"/>
    <s v="OFF-PA-10001954"/>
    <x v="1"/>
    <s v="Paper"/>
    <s v="Xerox 1964"/>
    <n v="45.68"/>
    <n v="10"/>
    <n v="0.1"/>
    <n v="2.2799999999999998"/>
    <n v="2"/>
    <x v="17"/>
    <n v="1"/>
    <x v="17"/>
  </r>
  <r>
    <n v="9171"/>
    <s v="US-2017-155768"/>
    <d v="2017-12-01T00:00:00"/>
    <d v="2017-12-01T00:00:00"/>
    <s v="Same Day"/>
    <s v="LB-16795"/>
    <s v="Laurel Beltran"/>
    <s v="Home Office"/>
    <s v="United States"/>
    <s v="Oxnard"/>
    <s v="California"/>
    <n v="93030"/>
    <x v="1"/>
    <s v="FUR-FU-10000448"/>
    <x v="0"/>
    <s v="Furnishings"/>
    <s v="Tenex Chairmats For Use With Carpeted Floors"/>
    <n v="31.96"/>
    <n v="9"/>
    <n v="0.3"/>
    <n v="-6.71"/>
    <n v="4"/>
    <x v="5"/>
    <n v="4"/>
    <x v="5"/>
  </r>
  <r>
    <n v="9172"/>
    <s v="US-2017-155768"/>
    <d v="2017-12-01T00:00:00"/>
    <d v="2017-12-01T00:00:00"/>
    <s v="Same Day"/>
    <s v="LB-16795"/>
    <s v="Laurel Beltran"/>
    <s v="Home Office"/>
    <s v="United States"/>
    <s v="Oxnard"/>
    <s v="California"/>
    <n v="93030"/>
    <x v="1"/>
    <s v="OFF-PA-10001357"/>
    <x v="1"/>
    <s v="Paper"/>
    <s v="Xerox 1886"/>
    <n v="47.9"/>
    <n v="6"/>
    <n v="0.2"/>
    <n v="2.87"/>
    <n v="4"/>
    <x v="5"/>
    <n v="4"/>
    <x v="5"/>
  </r>
  <r>
    <n v="9173"/>
    <s v="US-2017-155768"/>
    <d v="2017-12-01T00:00:00"/>
    <d v="2017-12-01T00:00:00"/>
    <s v="Same Day"/>
    <s v="LB-16795"/>
    <s v="Laurel Beltran"/>
    <s v="Home Office"/>
    <s v="United States"/>
    <s v="Oxnard"/>
    <s v="California"/>
    <n v="93030"/>
    <x v="1"/>
    <s v="OFF-ST-10002292"/>
    <x v="1"/>
    <s v="Storage"/>
    <s v="Sauder Facets Collection Locker/File Cabinet, Sky Alder Finish"/>
    <n v="1112.94"/>
    <n v="7"/>
    <n v="0"/>
    <n v="311.62"/>
    <n v="4"/>
    <x v="5"/>
    <n v="4"/>
    <x v="5"/>
  </r>
  <r>
    <n v="9174"/>
    <s v="US-2017-155768"/>
    <d v="2017-12-01T00:00:00"/>
    <d v="2017-12-01T00:00:00"/>
    <s v="Same Day"/>
    <s v="LB-16795"/>
    <s v="Laurel Beltran"/>
    <s v="Home Office"/>
    <s v="United States"/>
    <s v="Oxnard"/>
    <s v="California"/>
    <n v="93030"/>
    <x v="1"/>
    <s v="OFF-EN-10001219"/>
    <x v="1"/>
    <s v="Envelopes"/>
    <s v="#10- 4 1/8&quot; x 9 1/2&quot; Security-Tint Envelopes"/>
    <n v="22.92"/>
    <n v="10"/>
    <n v="0.3"/>
    <n v="-2.29"/>
    <n v="4"/>
    <x v="5"/>
    <n v="4"/>
    <x v="5"/>
  </r>
  <r>
    <n v="9175"/>
    <s v="CA-2018-119424"/>
    <d v="2018-06-12T00:00:00"/>
    <d v="2018-06-14T00:00:00"/>
    <s v="Second Class"/>
    <s v="SB-20185"/>
    <s v="Sarah Brown"/>
    <s v="Consumer"/>
    <s v="United States"/>
    <s v="Kent"/>
    <s v="Washington"/>
    <n v="98031"/>
    <x v="1"/>
    <s v="TEC-PH-10002564"/>
    <x v="2"/>
    <s v="Phones"/>
    <s v="OtterBox Defender Series Case - Samsung Galaxy S4"/>
    <n v="71.975999999999999"/>
    <n v="9"/>
    <n v="0.1"/>
    <n v="6.48"/>
    <n v="2"/>
    <x v="27"/>
    <n v="2"/>
    <x v="27"/>
  </r>
  <r>
    <n v="9176"/>
    <s v="CA-2018-119424"/>
    <d v="2018-06-12T00:00:00"/>
    <d v="2018-06-14T00:00:00"/>
    <s v="Second Class"/>
    <s v="SB-20185"/>
    <s v="Sarah Brown"/>
    <s v="Consumer"/>
    <s v="United States"/>
    <s v="Kent"/>
    <s v="Washington"/>
    <n v="98031"/>
    <x v="1"/>
    <s v="OFF-PA-10001639"/>
    <x v="1"/>
    <s v="Paper"/>
    <s v="Xerox 203"/>
    <n v="19.440000000000001"/>
    <n v="7"/>
    <n v="0.2"/>
    <n v="4.67"/>
    <n v="2"/>
    <x v="27"/>
    <n v="2"/>
    <x v="27"/>
  </r>
  <r>
    <n v="9177"/>
    <s v="CA-2017-118178"/>
    <d v="2017-03-19T00:00:00"/>
    <d v="2017-03-24T00:00:00"/>
    <s v="Standard Class"/>
    <s v="CC-12610"/>
    <s v="Corey Catlett"/>
    <s v="Corporate"/>
    <s v="United States"/>
    <s v="Nashville"/>
    <s v="Tennessee"/>
    <n v="37211"/>
    <x v="0"/>
    <s v="OFF-BI-10001153"/>
    <x v="1"/>
    <s v="Binders"/>
    <s v="Ibico Recycled Grain-Textured Covers"/>
    <n v="31.085999999999999"/>
    <n v="1"/>
    <n v="0.2"/>
    <n v="10.26"/>
    <n v="1"/>
    <x v="17"/>
    <n v="1"/>
    <x v="17"/>
  </r>
  <r>
    <n v="9178"/>
    <s v="CA-2017-166618"/>
    <d v="2017-11-14T00:00:00"/>
    <d v="2017-11-18T00:00:00"/>
    <s v="Standard Class"/>
    <s v="DP-13000"/>
    <s v="Darren Powers"/>
    <s v="Consumer"/>
    <s v="United States"/>
    <s v="New York City"/>
    <s v="New York"/>
    <n v="10035"/>
    <x v="3"/>
    <s v="TEC-PH-10003356"/>
    <x v="2"/>
    <s v="Phones"/>
    <s v="SmartStand Mobile Device Holder, Assorted Colors"/>
    <n v="13.98"/>
    <n v="5"/>
    <n v="0"/>
    <n v="4.6100000000000003"/>
    <n v="2"/>
    <x v="0"/>
    <n v="4"/>
    <x v="0"/>
  </r>
  <r>
    <n v="9179"/>
    <s v="CA-2017-166618"/>
    <d v="2017-11-14T00:00:00"/>
    <d v="2017-11-18T00:00:00"/>
    <s v="Standard Class"/>
    <s v="DP-13000"/>
    <s v="Darren Powers"/>
    <s v="Consumer"/>
    <s v="United States"/>
    <s v="New York City"/>
    <s v="New York"/>
    <n v="10035"/>
    <x v="3"/>
    <s v="OFF-AR-10001725"/>
    <x v="1"/>
    <s v="Art"/>
    <s v="Boston Home &amp; Office Model 2000 Electric Pencil Sharpeners"/>
    <n v="23.65"/>
    <n v="10"/>
    <n v="0"/>
    <n v="1.42"/>
    <n v="2"/>
    <x v="0"/>
    <n v="4"/>
    <x v="0"/>
  </r>
  <r>
    <n v="9180"/>
    <s v="CA-2018-156776"/>
    <d v="2018-08-07T00:00:00"/>
    <d v="2018-08-11T00:00:00"/>
    <s v="Standard Class"/>
    <s v="JL-15505"/>
    <s v="Jeremy Lonsdale"/>
    <s v="Consumer"/>
    <s v="United States"/>
    <s v="Westminster"/>
    <s v="California"/>
    <n v="92683"/>
    <x v="1"/>
    <s v="TEC-PH-10002415"/>
    <x v="2"/>
    <s v="Phones"/>
    <s v="Polycom VoiceStation 500 ConferenceÂ phone"/>
    <n v="707.88"/>
    <n v="1"/>
    <n v="0"/>
    <n v="106.18"/>
    <n v="8"/>
    <x v="43"/>
    <n v="3"/>
    <x v="43"/>
  </r>
  <r>
    <n v="9181"/>
    <s v="CA-2018-156776"/>
    <d v="2018-08-07T00:00:00"/>
    <d v="2018-08-11T00:00:00"/>
    <s v="Standard Class"/>
    <s v="JL-15505"/>
    <s v="Jeremy Lonsdale"/>
    <s v="Consumer"/>
    <s v="United States"/>
    <s v="Westminster"/>
    <s v="California"/>
    <n v="92683"/>
    <x v="1"/>
    <s v="OFF-BI-10003355"/>
    <x v="1"/>
    <s v="Binders"/>
    <s v="Cardinal Holdit Business Card Pockets"/>
    <n v="11.952"/>
    <n v="1"/>
    <n v="0.1"/>
    <n v="2.99"/>
    <n v="8"/>
    <x v="43"/>
    <n v="3"/>
    <x v="43"/>
  </r>
  <r>
    <n v="9182"/>
    <s v="CA-2018-156776"/>
    <d v="2018-08-07T00:00:00"/>
    <d v="2018-08-11T00:00:00"/>
    <s v="Standard Class"/>
    <s v="JL-15505"/>
    <s v="Jeremy Lonsdale"/>
    <s v="Consumer"/>
    <s v="United States"/>
    <s v="Westminster"/>
    <s v="California"/>
    <n v="92683"/>
    <x v="1"/>
    <s v="OFF-BI-10000216"/>
    <x v="1"/>
    <s v="Binders"/>
    <s v="Mead 1st Gear 2&quot; Zipper Binder, Asst. Colors"/>
    <n v="31.128"/>
    <n v="6"/>
    <n v="0"/>
    <n v="7.78"/>
    <n v="8"/>
    <x v="43"/>
    <n v="3"/>
    <x v="43"/>
  </r>
  <r>
    <n v="9183"/>
    <s v="CA-2018-156776"/>
    <d v="2018-08-07T00:00:00"/>
    <d v="2018-08-11T00:00:00"/>
    <s v="Standard Class"/>
    <s v="JL-15505"/>
    <s v="Jeremy Lonsdale"/>
    <s v="Consumer"/>
    <s v="United States"/>
    <s v="Westminster"/>
    <s v="California"/>
    <n v="92683"/>
    <x v="1"/>
    <s v="TEC-AC-10004803"/>
    <x v="2"/>
    <s v="Accessories"/>
    <s v="Sony Micro Vault Click 4 GB USB 2.0 Flash Drive"/>
    <n v="55.76"/>
    <n v="1"/>
    <n v="0.2"/>
    <n v="10.039999999999999"/>
    <n v="8"/>
    <x v="43"/>
    <n v="3"/>
    <x v="43"/>
  </r>
  <r>
    <n v="9184"/>
    <s v="CA-2018-156776"/>
    <d v="2018-08-07T00:00:00"/>
    <d v="2018-08-11T00:00:00"/>
    <s v="Standard Class"/>
    <s v="JL-15505"/>
    <s v="Jeremy Lonsdale"/>
    <s v="Consumer"/>
    <s v="United States"/>
    <s v="Westminster"/>
    <s v="California"/>
    <n v="92683"/>
    <x v="1"/>
    <s v="OFF-PA-10001970"/>
    <x v="1"/>
    <s v="Paper"/>
    <s v="Xerox 1881"/>
    <n v="24.56"/>
    <n v="2"/>
    <n v="0.3"/>
    <n v="-5.89"/>
    <n v="8"/>
    <x v="43"/>
    <n v="3"/>
    <x v="43"/>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n v="51.75"/>
    <n v="8"/>
    <n v="0"/>
    <n v="10.87"/>
    <n v="8"/>
    <x v="43"/>
    <n v="3"/>
    <x v="43"/>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n v="207.184"/>
    <n v="7"/>
    <n v="0.2"/>
    <n v="45.58"/>
    <n v="8"/>
    <x v="43"/>
    <n v="3"/>
    <x v="43"/>
  </r>
  <r>
    <n v="9187"/>
    <s v="CA-2018-156776"/>
    <d v="2018-08-07T00:00:00"/>
    <d v="2018-08-11T00:00:00"/>
    <s v="Standard Class"/>
    <s v="JL-15505"/>
    <s v="Jeremy Lonsdale"/>
    <s v="Consumer"/>
    <s v="United States"/>
    <s v="Westminster"/>
    <s v="California"/>
    <n v="92683"/>
    <x v="1"/>
    <s v="OFF-AP-10002534"/>
    <x v="1"/>
    <s v="Appliances"/>
    <s v="3.6 Cubic Foot Counter Height Office Refrigerator"/>
    <n v="1473.1"/>
    <n v="6"/>
    <n v="0"/>
    <n v="397.74"/>
    <n v="8"/>
    <x v="43"/>
    <n v="3"/>
    <x v="43"/>
  </r>
  <r>
    <n v="9188"/>
    <s v="US-2016-130512"/>
    <d v="2016-08-21T00:00:00"/>
    <d v="2016-08-25T00:00:00"/>
    <s v="Standard Class"/>
    <s v="SM-20320"/>
    <s v="Sean Miller"/>
    <s v="Home Office"/>
    <s v="United States"/>
    <s v="Allentown"/>
    <s v="Pennsylvania"/>
    <n v="18103"/>
    <x v="3"/>
    <s v="OFF-SU-10001935"/>
    <x v="1"/>
    <s v="Supplies"/>
    <s v="Staple remover"/>
    <n v="3.488"/>
    <n v="1"/>
    <n v="0.1"/>
    <n v="0.42"/>
    <n v="5"/>
    <x v="37"/>
    <n v="3"/>
    <x v="37"/>
  </r>
  <r>
    <n v="9189"/>
    <s v="US-2016-130512"/>
    <d v="2016-08-21T00:00:00"/>
    <d v="2016-08-25T00:00:00"/>
    <s v="Standard Class"/>
    <s v="SM-20320"/>
    <s v="Sean Miller"/>
    <s v="Home Office"/>
    <s v="United States"/>
    <s v="Allentown"/>
    <s v="Pennsylvania"/>
    <n v="18103"/>
    <x v="3"/>
    <s v="TEC-AC-10000290"/>
    <x v="2"/>
    <s v="Accessories"/>
    <s v="Sabrent 4-Port USB 2.0 Hub"/>
    <n v="21.728000000000002"/>
    <n v="6"/>
    <n v="0.2"/>
    <n v="7.6"/>
    <n v="5"/>
    <x v="37"/>
    <n v="3"/>
    <x v="37"/>
  </r>
  <r>
    <n v="9190"/>
    <s v="US-2016-130512"/>
    <d v="2016-08-21T00:00:00"/>
    <d v="2016-08-25T00:00:00"/>
    <s v="Standard Class"/>
    <s v="SM-20320"/>
    <s v="Sean Miller"/>
    <s v="Home Office"/>
    <s v="United States"/>
    <s v="Allentown"/>
    <s v="Pennsylvania"/>
    <n v="18103"/>
    <x v="3"/>
    <s v="OFF-ST-10002574"/>
    <x v="1"/>
    <s v="Storage"/>
    <s v="SAFCO Commercial Wire Shelving, Black"/>
    <n v="663.072"/>
    <n v="4"/>
    <n v="0"/>
    <n v="119.35"/>
    <n v="5"/>
    <x v="37"/>
    <n v="3"/>
    <x v="37"/>
  </r>
  <r>
    <n v="9191"/>
    <s v="US-2016-130512"/>
    <d v="2016-08-21T00:00:00"/>
    <d v="2016-08-25T00:00:00"/>
    <s v="Standard Class"/>
    <s v="SM-20320"/>
    <s v="Sean Miller"/>
    <s v="Home Office"/>
    <s v="United States"/>
    <s v="Allentown"/>
    <s v="Pennsylvania"/>
    <n v="18103"/>
    <x v="3"/>
    <s v="OFF-BI-10004519"/>
    <x v="1"/>
    <s v="Binders"/>
    <s v="GBC DocuBind P100 Manual Binding Machine"/>
    <n v="99.587999999999994"/>
    <n v="1"/>
    <n v="0"/>
    <n v="5.98"/>
    <n v="5"/>
    <x v="37"/>
    <n v="3"/>
    <x v="37"/>
  </r>
  <r>
    <n v="9192"/>
    <s v="US-2016-130512"/>
    <d v="2016-08-21T00:00:00"/>
    <d v="2016-08-25T00:00:00"/>
    <s v="Standard Class"/>
    <s v="SM-20320"/>
    <s v="Sean Miller"/>
    <s v="Home Office"/>
    <s v="United States"/>
    <s v="Allentown"/>
    <s v="Pennsylvania"/>
    <n v="18103"/>
    <x v="3"/>
    <s v="OFF-PA-10003625"/>
    <x v="1"/>
    <s v="Paper"/>
    <s v="Xerox 1979"/>
    <n v="49.567999999999998"/>
    <n v="3"/>
    <n v="0.3"/>
    <n v="-2.48"/>
    <n v="5"/>
    <x v="37"/>
    <n v="3"/>
    <x v="37"/>
  </r>
  <r>
    <n v="9193"/>
    <s v="CA-2016-141810"/>
    <d v="2016-11-02T00:00:00"/>
    <d v="2016-11-07T00:00:00"/>
    <s v="Standard Class"/>
    <s v="BB-10990"/>
    <s v="Barry Blumstein"/>
    <s v="Corporate"/>
    <s v="United States"/>
    <s v="San Antonio"/>
    <s v="Texas"/>
    <n v="78207"/>
    <x v="2"/>
    <s v="OFF-BI-10001524"/>
    <x v="1"/>
    <s v="Binders"/>
    <s v="GBC Premium Transparent Covers with Diagonal Lined Pattern"/>
    <n v="29.372"/>
    <n v="4"/>
    <n v="0"/>
    <n v="5.58"/>
    <n v="2"/>
    <x v="6"/>
    <n v="4"/>
    <x v="6"/>
  </r>
  <r>
    <n v="9194"/>
    <s v="CA-2016-141810"/>
    <d v="2016-11-02T00:00:00"/>
    <d v="2016-11-07T00:00:00"/>
    <s v="Standard Class"/>
    <s v="BB-10990"/>
    <s v="Barry Blumstein"/>
    <s v="Corporate"/>
    <s v="United States"/>
    <s v="San Antonio"/>
    <s v="Texas"/>
    <n v="78207"/>
    <x v="2"/>
    <s v="TEC-PH-10002200"/>
    <x v="2"/>
    <s v="Phones"/>
    <s v="Aastra 6757i CT Wireless VoIP phone"/>
    <n v="344.70400000000001"/>
    <n v="7"/>
    <n v="0.1"/>
    <n v="65.489999999999995"/>
    <n v="2"/>
    <x v="6"/>
    <n v="4"/>
    <x v="6"/>
  </r>
  <r>
    <n v="9195"/>
    <s v="CA-2015-146843"/>
    <d v="2015-11-30T00:00:00"/>
    <d v="2015-12-06T00:00:00"/>
    <s v="Standard Class"/>
    <s v="PB-19150"/>
    <s v="Philip Brown"/>
    <s v="Consumer"/>
    <s v="United States"/>
    <s v="Avondale"/>
    <s v="Arizona"/>
    <n v="85323"/>
    <x v="1"/>
    <s v="OFF-SU-10001664"/>
    <x v="1"/>
    <s v="Supplies"/>
    <s v="Acme Office Executive Series Stainless Steel Trimmers"/>
    <n v="47.991999999999997"/>
    <n v="8"/>
    <n v="0"/>
    <n v="11.52"/>
    <n v="2"/>
    <x v="7"/>
    <n v="4"/>
    <x v="7"/>
  </r>
  <r>
    <n v="9196"/>
    <s v="CA-2015-146843"/>
    <d v="2015-11-30T00:00:00"/>
    <d v="2015-12-06T00:00:00"/>
    <s v="Standard Class"/>
    <s v="PB-19150"/>
    <s v="Philip Brown"/>
    <s v="Consumer"/>
    <s v="United States"/>
    <s v="Avondale"/>
    <s v="Arizona"/>
    <n v="85323"/>
    <x v="1"/>
    <s v="TEC-AC-10002550"/>
    <x v="2"/>
    <s v="Accessories"/>
    <s v="Memorex 25GB 6X Branded Blu-Ray Recordable Disc, 30/Pack"/>
    <n v="102.24"/>
    <n v="6"/>
    <n v="0"/>
    <n v="33.74"/>
    <n v="2"/>
    <x v="7"/>
    <n v="4"/>
    <x v="7"/>
  </r>
  <r>
    <n v="9197"/>
    <s v="CA-2015-103310"/>
    <d v="2015-05-10T00:00:00"/>
    <d v="2015-05-15T00:00:00"/>
    <s v="Standard Class"/>
    <s v="GM-14680"/>
    <s v="Greg Matthias"/>
    <s v="Consumer"/>
    <s v="United States"/>
    <s v="San Jose"/>
    <s v="California"/>
    <n v="95123"/>
    <x v="1"/>
    <s v="OFF-PA-10004353"/>
    <x v="1"/>
    <s v="Paper"/>
    <s v="Southworth 25% Cotton Premium Laser Paper and Envelopes"/>
    <n v="39.96"/>
    <n v="7"/>
    <n v="0.1"/>
    <n v="11.99"/>
    <n v="4"/>
    <x v="8"/>
    <n v="2"/>
    <x v="8"/>
  </r>
  <r>
    <n v="9198"/>
    <s v="CA-2015-103310"/>
    <d v="2015-05-10T00:00:00"/>
    <d v="2015-05-15T00:00:00"/>
    <s v="Standard Class"/>
    <s v="GM-14680"/>
    <s v="Greg Matthias"/>
    <s v="Consumer"/>
    <s v="United States"/>
    <s v="San Jose"/>
    <s v="California"/>
    <n v="95123"/>
    <x v="1"/>
    <s v="TEC-PH-10001817"/>
    <x v="2"/>
    <s v="Phones"/>
    <s v="Wilson Electronics DB Pro Signal Booster"/>
    <n v="1432"/>
    <n v="3"/>
    <n v="0"/>
    <n v="243.44"/>
    <n v="4"/>
    <x v="8"/>
    <n v="2"/>
    <x v="8"/>
  </r>
  <r>
    <n v="9199"/>
    <s v="CA-2015-103310"/>
    <d v="2015-05-10T00:00:00"/>
    <d v="2015-05-15T00:00:00"/>
    <s v="Standard Class"/>
    <s v="GM-14680"/>
    <s v="Greg Matthias"/>
    <s v="Consumer"/>
    <s v="United States"/>
    <s v="San Jose"/>
    <s v="California"/>
    <n v="95123"/>
    <x v="1"/>
    <s v="OFF-SU-10004737"/>
    <x v="1"/>
    <s v="Supplies"/>
    <s v="Acme Design Stainless Steel Bent Scissors"/>
    <n v="41.04"/>
    <n v="1"/>
    <n v="0.2"/>
    <n v="13.95"/>
    <n v="4"/>
    <x v="8"/>
    <n v="2"/>
    <x v="8"/>
  </r>
  <r>
    <n v="9200"/>
    <s v="CA-2015-103310"/>
    <d v="2015-05-10T00:00:00"/>
    <d v="2015-05-15T00:00:00"/>
    <s v="Standard Class"/>
    <s v="GM-14680"/>
    <s v="Greg Matthias"/>
    <s v="Consumer"/>
    <s v="United States"/>
    <s v="San Jose"/>
    <s v="California"/>
    <n v="95123"/>
    <x v="1"/>
    <s v="FUR-CH-10002320"/>
    <x v="0"/>
    <s v="Chairs"/>
    <s v="Hon Pagoda Stacking Chairs"/>
    <n v="256.78399999999999"/>
    <n v="5"/>
    <n v="0.3"/>
    <n v="-79.599999999999994"/>
    <n v="4"/>
    <x v="8"/>
    <n v="2"/>
    <x v="8"/>
  </r>
  <r>
    <n v="9201"/>
    <s v="CA-2017-152688"/>
    <d v="2017-10-17T00:00:00"/>
    <d v="2017-10-20T00:00:00"/>
    <s v="First Class"/>
    <s v="NR-18550"/>
    <s v="Nick Radford"/>
    <s v="Consumer"/>
    <s v="United States"/>
    <s v="Perth Amboy"/>
    <s v="New Jersey"/>
    <n v="8861"/>
    <x v="3"/>
    <s v="FUR-BO-10001337"/>
    <x v="0"/>
    <s v="Bookcases"/>
    <s v="O'Sullivan Living Dimensions 2-Shelf Bookcases"/>
    <n v="120.98"/>
    <n v="10"/>
    <n v="0"/>
    <n v="38.71"/>
    <n v="2"/>
    <x v="32"/>
    <n v="4"/>
    <x v="32"/>
  </r>
  <r>
    <n v="9202"/>
    <s v="CA-2017-152688"/>
    <d v="2017-10-17T00:00:00"/>
    <d v="2017-10-20T00:00:00"/>
    <s v="First Class"/>
    <s v="NR-18550"/>
    <s v="Nick Radford"/>
    <s v="Consumer"/>
    <s v="United States"/>
    <s v="Perth Amboy"/>
    <s v="New Jersey"/>
    <n v="8861"/>
    <x v="3"/>
    <s v="OFF-BI-10004584"/>
    <x v="1"/>
    <s v="Binders"/>
    <s v="GBC ProClick 150 Presentation Binding System"/>
    <n v="315.98"/>
    <n v="1"/>
    <n v="0.2"/>
    <n v="37.92"/>
    <n v="2"/>
    <x v="32"/>
    <n v="4"/>
    <x v="32"/>
  </r>
  <r>
    <n v="9203"/>
    <s v="CA-2017-153836"/>
    <d v="2017-10-30T00:00:00"/>
    <d v="2017-11-03T00:00:00"/>
    <s v="Standard Class"/>
    <s v="EH-13765"/>
    <s v="Edward Hooks"/>
    <s v="Corporate"/>
    <s v="United States"/>
    <s v="New York City"/>
    <s v="New York"/>
    <n v="10011"/>
    <x v="3"/>
    <s v="OFF-BI-10004817"/>
    <x v="1"/>
    <s v="Binders"/>
    <s v="GBC Personal VeloBind Strips"/>
    <n v="28.751999999999999"/>
    <n v="8"/>
    <n v="0.3"/>
    <n v="-8.91"/>
    <n v="2"/>
    <x v="32"/>
    <n v="4"/>
    <x v="32"/>
  </r>
  <r>
    <n v="9204"/>
    <s v="CA-2017-153836"/>
    <d v="2017-10-30T00:00:00"/>
    <d v="2017-11-03T00:00:00"/>
    <s v="Standard Class"/>
    <s v="EH-13765"/>
    <s v="Edward Hooks"/>
    <s v="Corporate"/>
    <s v="United States"/>
    <s v="New York City"/>
    <s v="New York"/>
    <n v="10011"/>
    <x v="3"/>
    <s v="OFF-AR-10004602"/>
    <x v="1"/>
    <s v="Art"/>
    <s v="Boston KS Multi-Size Manual Pencil Sharpener"/>
    <n v="114.95"/>
    <n v="8"/>
    <n v="0.3"/>
    <n v="-36.78"/>
    <n v="2"/>
    <x v="32"/>
    <n v="4"/>
    <x v="32"/>
  </r>
  <r>
    <n v="9205"/>
    <s v="CA-2017-104689"/>
    <d v="2017-12-01T00:00:00"/>
    <d v="2017-12-05T00:00:00"/>
    <s v="Standard Class"/>
    <s v="FH-14365"/>
    <s v="Fred Hopkins"/>
    <s v="Corporate"/>
    <s v="United States"/>
    <s v="Los Angeles"/>
    <s v="California"/>
    <n v="90004"/>
    <x v="1"/>
    <s v="OFF-AR-10001149"/>
    <x v="1"/>
    <s v="Art"/>
    <s v="Sanford Colorific Colored Pencils, 12/Box"/>
    <n v="23.04"/>
    <n v="10"/>
    <n v="0.3"/>
    <n v="-4.84"/>
    <n v="1"/>
    <x v="5"/>
    <n v="4"/>
    <x v="5"/>
  </r>
  <r>
    <n v="9206"/>
    <s v="CA-2017-146423"/>
    <d v="2017-04-21T00:00:00"/>
    <d v="2017-04-21T00:00:00"/>
    <s v="Same Day"/>
    <s v="BT-11680"/>
    <s v="Brian Thompson"/>
    <s v="Consumer"/>
    <s v="United States"/>
    <s v="Milford"/>
    <s v="Connecticut"/>
    <n v="6460"/>
    <x v="3"/>
    <s v="OFF-AR-10004817"/>
    <x v="1"/>
    <s v="Art"/>
    <s v="Colorific Watercolor Pencils"/>
    <n v="15.48"/>
    <n v="7"/>
    <n v="0"/>
    <n v="1.39"/>
    <n v="2"/>
    <x v="25"/>
    <n v="2"/>
    <x v="25"/>
  </r>
  <r>
    <n v="9207"/>
    <s v="CA-2017-146423"/>
    <d v="2017-04-21T00:00:00"/>
    <d v="2017-04-21T00:00:00"/>
    <s v="Same Day"/>
    <s v="BT-11680"/>
    <s v="Brian Thompson"/>
    <s v="Consumer"/>
    <s v="United States"/>
    <s v="Milford"/>
    <s v="Connecticut"/>
    <n v="6460"/>
    <x v="3"/>
    <s v="OFF-PA-10003797"/>
    <x v="1"/>
    <s v="Paper"/>
    <s v="Xerox 209"/>
    <n v="51.84"/>
    <n v="4"/>
    <n v="0.3"/>
    <n v="-9.33"/>
    <n v="2"/>
    <x v="25"/>
    <n v="2"/>
    <x v="25"/>
  </r>
  <r>
    <n v="9208"/>
    <s v="CA-2018-140781"/>
    <d v="2018-08-03T00:00:00"/>
    <d v="2018-08-07T00:00:00"/>
    <s v="Standard Class"/>
    <s v="AB-10105"/>
    <s v="Adrian Barton"/>
    <s v="Consumer"/>
    <s v="United States"/>
    <s v="Bloomington"/>
    <s v="Illinois"/>
    <n v="61701"/>
    <x v="2"/>
    <s v="TEC-AC-10000682"/>
    <x v="2"/>
    <s v="Accessories"/>
    <s v="Kensington K72356US Mouse-in-a-Box USB Desktop Mouse"/>
    <n v="39.816000000000003"/>
    <n v="10"/>
    <n v="0"/>
    <n v="10.35"/>
    <n v="1"/>
    <x v="43"/>
    <n v="3"/>
    <x v="43"/>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n v="8"/>
    <n v="0.1"/>
    <n v="4.66"/>
    <n v="1"/>
    <x v="43"/>
    <n v="3"/>
    <x v="43"/>
  </r>
  <r>
    <n v="9210"/>
    <s v="CA-2018-142776"/>
    <d v="2018-12-11T00:00:00"/>
    <d v="2018-12-14T00:00:00"/>
    <s v="Second Class"/>
    <s v="RS-19870"/>
    <s v="Roy Skaria"/>
    <s v="Home Office"/>
    <s v="United States"/>
    <s v="Burlington"/>
    <s v="Iowa"/>
    <n v="52601"/>
    <x v="2"/>
    <s v="OFF-EN-10003160"/>
    <x v="1"/>
    <s v="Envelopes"/>
    <s v="Pastel Pink Envelopes"/>
    <n v="7.28"/>
    <n v="1"/>
    <n v="0.3"/>
    <n v="-1.38"/>
    <n v="2"/>
    <x v="22"/>
    <n v="4"/>
    <x v="22"/>
  </r>
  <r>
    <n v="9211"/>
    <s v="CA-2018-142776"/>
    <d v="2018-12-11T00:00:00"/>
    <d v="2018-12-14T00:00:00"/>
    <s v="Second Class"/>
    <s v="RS-19870"/>
    <s v="Roy Skaria"/>
    <s v="Home Office"/>
    <s v="United States"/>
    <s v="Burlington"/>
    <s v="Iowa"/>
    <n v="52601"/>
    <x v="2"/>
    <s v="OFF-BI-10002012"/>
    <x v="1"/>
    <s v="Binders"/>
    <s v="Wilson Jones Easy Flow II Sheet Lifters"/>
    <n v="5.4"/>
    <n v="8"/>
    <n v="0.2"/>
    <n v="0.65"/>
    <n v="2"/>
    <x v="22"/>
    <n v="4"/>
    <x v="22"/>
  </r>
  <r>
    <n v="9212"/>
    <s v="CA-2016-167479"/>
    <d v="2016-03-14T00:00:00"/>
    <d v="2016-03-19T00:00:00"/>
    <s v="Standard Class"/>
    <s v="AI-10855"/>
    <s v="Arianne Irving"/>
    <s v="Consumer"/>
    <s v="United States"/>
    <s v="Roseville"/>
    <s v="California"/>
    <n v="95661"/>
    <x v="1"/>
    <s v="OFF-PA-10002105"/>
    <x v="1"/>
    <s v="Paper"/>
    <s v="Xerox 223"/>
    <n v="19.440000000000001"/>
    <n v="9"/>
    <n v="0.1"/>
    <n v="1.56"/>
    <n v="1"/>
    <x v="29"/>
    <n v="1"/>
    <x v="29"/>
  </r>
  <r>
    <n v="9213"/>
    <s v="CA-2015-144071"/>
    <d v="2015-12-08T00:00:00"/>
    <d v="2015-12-15T00:00:00"/>
    <s v="Standard Class"/>
    <s v="DJ-13420"/>
    <s v="Denny Joy"/>
    <s v="Corporate"/>
    <s v="United States"/>
    <s v="San Francisco"/>
    <s v="California"/>
    <n v="94110"/>
    <x v="1"/>
    <s v="FUR-FU-10000397"/>
    <x v="0"/>
    <s v="Furnishings"/>
    <s v="Luxo Economy Swing Arm Lamp"/>
    <n v="39.880000000000003"/>
    <n v="5"/>
    <n v="0.1"/>
    <n v="1.99"/>
    <n v="2"/>
    <x v="20"/>
    <n v="4"/>
    <x v="20"/>
  </r>
  <r>
    <n v="9214"/>
    <s v="CA-2015-144071"/>
    <d v="2015-12-08T00:00:00"/>
    <d v="2015-12-15T00:00:00"/>
    <s v="Standard Class"/>
    <s v="DJ-13420"/>
    <s v="Denny Joy"/>
    <s v="Corporate"/>
    <s v="United States"/>
    <s v="San Francisco"/>
    <s v="California"/>
    <n v="94110"/>
    <x v="1"/>
    <s v="FUR-FU-10000758"/>
    <x v="0"/>
    <s v="Furnishings"/>
    <s v="DAX Natural Wood-Tone Poster Frame"/>
    <n v="79.44"/>
    <n v="5"/>
    <n v="0.2"/>
    <n v="26.22"/>
    <n v="2"/>
    <x v="20"/>
    <n v="4"/>
    <x v="20"/>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n v="20.664000000000001"/>
    <n v="3"/>
    <n v="0.3"/>
    <n v="-6.41"/>
    <n v="1"/>
    <x v="15"/>
    <n v="3"/>
    <x v="15"/>
  </r>
  <r>
    <n v="9216"/>
    <s v="CA-2017-152646"/>
    <d v="2017-11-21T00:00:00"/>
    <d v="2017-11-26T00:00:00"/>
    <s v="Standard Class"/>
    <s v="TH-21235"/>
    <s v="Tiffany House"/>
    <s v="Corporate"/>
    <s v="United States"/>
    <s v="Los Angeles"/>
    <s v="California"/>
    <n v="90049"/>
    <x v="1"/>
    <s v="OFF-PA-10004451"/>
    <x v="1"/>
    <s v="Paper"/>
    <s v="Xerox 222"/>
    <n v="32.4"/>
    <n v="6"/>
    <n v="0"/>
    <n v="6.48"/>
    <n v="1"/>
    <x v="0"/>
    <n v="4"/>
    <x v="0"/>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n v="13.762"/>
    <n v="6"/>
    <n v="0.2"/>
    <n v="0.96"/>
    <n v="1"/>
    <x v="23"/>
    <n v="4"/>
    <x v="23"/>
  </r>
  <r>
    <n v="9218"/>
    <s v="US-2018-118157"/>
    <d v="2018-11-14T00:00:00"/>
    <d v="2018-11-17T00:00:00"/>
    <s v="First Class"/>
    <s v="AW-10930"/>
    <s v="Arthur Wiediger"/>
    <s v="Home Office"/>
    <s v="United States"/>
    <s v="Minneapolis"/>
    <s v="Minnesota"/>
    <n v="55407"/>
    <x v="2"/>
    <s v="OFF-EN-10004459"/>
    <x v="1"/>
    <s v="Envelopes"/>
    <s v="Security-Tint Envelopes"/>
    <n v="15.28"/>
    <n v="5"/>
    <n v="0.3"/>
    <n v="-2.6"/>
    <n v="1"/>
    <x v="23"/>
    <n v="4"/>
    <x v="23"/>
  </r>
  <r>
    <n v="9219"/>
    <s v="US-2016-164238"/>
    <d v="2016-08-16T00:00:00"/>
    <d v="2016-08-20T00:00:00"/>
    <s v="Standard Class"/>
    <s v="JW-15955"/>
    <s v="Joni Wasserman"/>
    <s v="Consumer"/>
    <s v="United States"/>
    <s v="Philadelphia"/>
    <s v="Pennsylvania"/>
    <n v="19120"/>
    <x v="3"/>
    <s v="OFF-ST-10002352"/>
    <x v="1"/>
    <s v="Storage"/>
    <s v="Iris Project Case"/>
    <n v="44.688000000000002"/>
    <n v="4"/>
    <n v="0.2"/>
    <n v="10.28"/>
    <n v="2"/>
    <x v="37"/>
    <n v="3"/>
    <x v="37"/>
  </r>
  <r>
    <n v="9220"/>
    <s v="US-2016-164238"/>
    <d v="2016-08-16T00:00:00"/>
    <d v="2016-08-20T00:00:00"/>
    <s v="Standard Class"/>
    <s v="JW-15955"/>
    <s v="Joni Wasserman"/>
    <s v="Consumer"/>
    <s v="United States"/>
    <s v="Philadelphia"/>
    <s v="Pennsylvania"/>
    <n v="19120"/>
    <x v="3"/>
    <s v="FUR-BO-10000780"/>
    <x v="0"/>
    <s v="Bookcases"/>
    <s v="O'Sullivan Plantations 2-Door Library in Landvery Oak"/>
    <n v="301.47000000000003"/>
    <n v="1"/>
    <n v="0.3"/>
    <n v="-15.07"/>
    <n v="2"/>
    <x v="37"/>
    <n v="3"/>
    <x v="37"/>
  </r>
  <r>
    <n v="9221"/>
    <s v="CA-2018-103212"/>
    <d v="2018-10-13T00:00:00"/>
    <d v="2018-10-14T00:00:00"/>
    <s v="First Class"/>
    <s v="MH-18025"/>
    <s v="Michelle Huthwaite"/>
    <s v="Consumer"/>
    <s v="United States"/>
    <s v="Lafayette"/>
    <s v="Louisiana"/>
    <n v="70506"/>
    <x v="0"/>
    <s v="OFF-LA-10000248"/>
    <x v="1"/>
    <s v="Labels"/>
    <s v="Avery 52"/>
    <n v="11.07"/>
    <n v="8"/>
    <n v="0"/>
    <n v="1.1100000000000001"/>
    <n v="3"/>
    <x v="13"/>
    <n v="4"/>
    <x v="13"/>
  </r>
  <r>
    <n v="9222"/>
    <s v="CA-2018-103212"/>
    <d v="2018-10-13T00:00:00"/>
    <d v="2018-10-14T00:00:00"/>
    <s v="First Class"/>
    <s v="MH-18025"/>
    <s v="Michelle Huthwaite"/>
    <s v="Consumer"/>
    <s v="United States"/>
    <s v="Lafayette"/>
    <s v="Louisiana"/>
    <n v="70506"/>
    <x v="0"/>
    <s v="FUR-TA-10003473"/>
    <x v="0"/>
    <s v="Tables"/>
    <s v="Bretford Rectangular Conference Table Tops"/>
    <n v="1504.52"/>
    <n v="5"/>
    <n v="0.3"/>
    <n v="-451.36"/>
    <n v="3"/>
    <x v="13"/>
    <n v="4"/>
    <x v="13"/>
  </r>
  <r>
    <n v="9223"/>
    <s v="CA-2018-103212"/>
    <d v="2018-10-13T00:00:00"/>
    <d v="2018-10-14T00:00:00"/>
    <s v="First Class"/>
    <s v="MH-18025"/>
    <s v="Michelle Huthwaite"/>
    <s v="Consumer"/>
    <s v="United States"/>
    <s v="Lafayette"/>
    <s v="Louisiana"/>
    <n v="70506"/>
    <x v="0"/>
    <s v="OFF-PA-10004355"/>
    <x v="1"/>
    <s v="Paper"/>
    <s v="Xerox 231"/>
    <n v="25.92"/>
    <n v="7"/>
    <n v="0.2"/>
    <n v="7.26"/>
    <n v="3"/>
    <x v="13"/>
    <n v="4"/>
    <x v="13"/>
  </r>
  <r>
    <n v="9224"/>
    <s v="CA-2018-121160"/>
    <d v="2018-11-04T00:00:00"/>
    <d v="2018-11-04T00:00:00"/>
    <s v="Same Day"/>
    <s v="FM-14290"/>
    <s v="Frank Merwin"/>
    <s v="Home Office"/>
    <s v="United States"/>
    <s v="Bryan"/>
    <s v="Texas"/>
    <n v="77803"/>
    <x v="2"/>
    <s v="OFF-BI-10001308"/>
    <x v="1"/>
    <s v="Binders"/>
    <s v="GBC Standard Plastic Binding Systems' Combs"/>
    <n v="7.5359999999999996"/>
    <n v="4"/>
    <n v="0.1"/>
    <n v="0.98"/>
    <n v="4"/>
    <x v="23"/>
    <n v="4"/>
    <x v="23"/>
  </r>
  <r>
    <n v="9225"/>
    <s v="CA-2018-121160"/>
    <d v="2018-11-04T00:00:00"/>
    <d v="2018-11-04T00:00:00"/>
    <s v="Same Day"/>
    <s v="FM-14290"/>
    <s v="Frank Merwin"/>
    <s v="Home Office"/>
    <s v="United States"/>
    <s v="Bryan"/>
    <s v="Texas"/>
    <n v="77803"/>
    <x v="2"/>
    <s v="OFF-BI-10003094"/>
    <x v="1"/>
    <s v="Binders"/>
    <s v="Self-Adhesive Ring Binder Labels"/>
    <n v="1.4079999999999999"/>
    <n v="2"/>
    <n v="0.1"/>
    <n v="0.13"/>
    <n v="4"/>
    <x v="23"/>
    <n v="4"/>
    <x v="23"/>
  </r>
  <r>
    <n v="9226"/>
    <s v="CA-2018-121160"/>
    <d v="2018-11-04T00:00:00"/>
    <d v="2018-11-04T00:00:00"/>
    <s v="Same Day"/>
    <s v="FM-14290"/>
    <s v="Frank Merwin"/>
    <s v="Home Office"/>
    <s v="United States"/>
    <s v="Bryan"/>
    <s v="Texas"/>
    <n v="77803"/>
    <x v="2"/>
    <s v="OFF-BI-10004040"/>
    <x v="1"/>
    <s v="Binders"/>
    <s v="Wilson Jones Impact Binders"/>
    <n v="4.1440000000000001"/>
    <n v="5"/>
    <n v="0.1"/>
    <n v="1.08"/>
    <n v="4"/>
    <x v="23"/>
    <n v="4"/>
    <x v="23"/>
  </r>
  <r>
    <n v="9227"/>
    <s v="CA-2018-121160"/>
    <d v="2018-11-04T00:00:00"/>
    <d v="2018-11-04T00:00:00"/>
    <s v="Same Day"/>
    <s v="FM-14290"/>
    <s v="Frank Merwin"/>
    <s v="Home Office"/>
    <s v="United States"/>
    <s v="Bryan"/>
    <s v="Texas"/>
    <n v="77803"/>
    <x v="2"/>
    <s v="OFF-ST-10002485"/>
    <x v="1"/>
    <s v="Storage"/>
    <s v="Rogers Deluxe File Chest"/>
    <n v="52.752000000000002"/>
    <n v="6"/>
    <n v="0.3"/>
    <n v="-5.28"/>
    <n v="4"/>
    <x v="23"/>
    <n v="4"/>
    <x v="23"/>
  </r>
  <r>
    <n v="9228"/>
    <s v="CA-2018-140515"/>
    <d v="2018-03-19T00:00:00"/>
    <d v="2018-03-24T00:00:00"/>
    <s v="Standard Class"/>
    <s v="GZ-14545"/>
    <s v="George Zrebassa"/>
    <s v="Corporate"/>
    <s v="United States"/>
    <s v="Los Angeles"/>
    <s v="California"/>
    <n v="90008"/>
    <x v="1"/>
    <s v="OFF-AP-10001205"/>
    <x v="1"/>
    <s v="Appliances"/>
    <s v="Belkin 5 Outlet SurgeMaster Power Centers"/>
    <n v="381.36"/>
    <n v="2"/>
    <n v="0.2"/>
    <n v="91.53"/>
    <n v="1"/>
    <x v="42"/>
    <n v="1"/>
    <x v="42"/>
  </r>
  <r>
    <n v="9229"/>
    <s v="CA-2015-153619"/>
    <d v="2015-11-03T00:00:00"/>
    <d v="2015-11-03T00:00:00"/>
    <s v="Same Day"/>
    <s v="TC-21535"/>
    <s v="Tracy Collins"/>
    <s v="Home Office"/>
    <s v="United States"/>
    <s v="Los Angeles"/>
    <s v="California"/>
    <n v="90049"/>
    <x v="1"/>
    <s v="OFF-AR-10001868"/>
    <x v="1"/>
    <s v="Art"/>
    <s v="Prang Dustless Chalk Sticks"/>
    <n v="6.72"/>
    <n v="6"/>
    <n v="0"/>
    <n v="0.54"/>
    <n v="1"/>
    <x v="7"/>
    <n v="4"/>
    <x v="7"/>
  </r>
  <r>
    <n v="9230"/>
    <s v="CA-2018-133718"/>
    <d v="2018-07-23T00:00:00"/>
    <d v="2018-07-26T00:00:00"/>
    <s v="First Class"/>
    <s v="TB-21520"/>
    <s v="Tracy Blumstein"/>
    <s v="Consumer"/>
    <s v="United States"/>
    <s v="Los Angeles"/>
    <s v="California"/>
    <n v="90045"/>
    <x v="1"/>
    <s v="OFF-BI-10003429"/>
    <x v="1"/>
    <s v="Binders"/>
    <s v="Cardinal HOLDit! Binder Insert Strips,Extra Strips"/>
    <n v="15.192"/>
    <n v="4"/>
    <n v="0"/>
    <n v="4.71"/>
    <n v="2"/>
    <x v="10"/>
    <n v="3"/>
    <x v="10"/>
  </r>
  <r>
    <n v="9231"/>
    <s v="CA-2018-133718"/>
    <d v="2018-07-23T00:00:00"/>
    <d v="2018-07-26T00:00:00"/>
    <s v="First Class"/>
    <s v="TB-21520"/>
    <s v="Tracy Blumstein"/>
    <s v="Consumer"/>
    <s v="United States"/>
    <s v="Los Angeles"/>
    <s v="California"/>
    <n v="90045"/>
    <x v="1"/>
    <s v="OFF-PA-10002689"/>
    <x v="1"/>
    <s v="Paper"/>
    <s v="Weyerhaeuser First Choice Laser/Copy Paper (20Lb. and 88 Bright)"/>
    <n v="58.32"/>
    <n v="4"/>
    <n v="0.3"/>
    <n v="-15.75"/>
    <n v="2"/>
    <x v="10"/>
    <n v="3"/>
    <x v="10"/>
  </r>
  <r>
    <n v="9232"/>
    <s v="CA-2015-148383"/>
    <d v="2015-12-27T00:00:00"/>
    <d v="2015-12-31T00:00:00"/>
    <s v="Standard Class"/>
    <s v="RP-19390"/>
    <s v="Resi PÃ¶lking"/>
    <s v="Consumer"/>
    <s v="United States"/>
    <s v="Phoenix"/>
    <s v="Arizona"/>
    <n v="85023"/>
    <x v="1"/>
    <s v="OFF-BI-10003650"/>
    <x v="1"/>
    <s v="Binders"/>
    <s v="GBC DocuBind 300 Electric Binding Machine"/>
    <n v="946.76400000000001"/>
    <n v="1"/>
    <n v="0.1"/>
    <n v="227.22"/>
    <n v="1"/>
    <x v="20"/>
    <n v="4"/>
    <x v="20"/>
  </r>
  <r>
    <n v="9233"/>
    <s v="CA-2017-126732"/>
    <d v="2017-09-02T00:00:00"/>
    <d v="2017-09-06T00:00:00"/>
    <s v="Standard Class"/>
    <s v="LR-16915"/>
    <s v="Lena Radford"/>
    <s v="Consumer"/>
    <s v="United States"/>
    <s v="Los Angeles"/>
    <s v="California"/>
    <n v="90036"/>
    <x v="1"/>
    <s v="FUR-FU-10001889"/>
    <x v="0"/>
    <s v="Furnishings"/>
    <s v="Ultra Door Pull Handle"/>
    <n v="94.68"/>
    <n v="10"/>
    <n v="0.1"/>
    <n v="13.26"/>
    <n v="6"/>
    <x v="21"/>
    <n v="3"/>
    <x v="21"/>
  </r>
  <r>
    <n v="9234"/>
    <s v="CA-2017-126732"/>
    <d v="2017-09-02T00:00:00"/>
    <d v="2017-09-06T00:00:00"/>
    <s v="Standard Class"/>
    <s v="LR-16915"/>
    <s v="Lena Radford"/>
    <s v="Consumer"/>
    <s v="United States"/>
    <s v="Los Angeles"/>
    <s v="California"/>
    <n v="90036"/>
    <x v="1"/>
    <s v="OFF-ST-10000321"/>
    <x v="1"/>
    <s v="Storage"/>
    <s v="Akro Stacking Bins"/>
    <n v="23.67"/>
    <n v="9"/>
    <n v="0.3"/>
    <n v="-5.92"/>
    <n v="6"/>
    <x v="21"/>
    <n v="3"/>
    <x v="21"/>
  </r>
  <r>
    <n v="9235"/>
    <s v="CA-2017-126732"/>
    <d v="2017-09-02T00:00:00"/>
    <d v="2017-09-06T00:00:00"/>
    <s v="Standard Class"/>
    <s v="LR-16915"/>
    <s v="Lena Radford"/>
    <s v="Consumer"/>
    <s v="United States"/>
    <s v="Los Angeles"/>
    <s v="California"/>
    <n v="90036"/>
    <x v="1"/>
    <s v="TEC-PH-10001530"/>
    <x v="2"/>
    <s v="Phones"/>
    <s v="Cisco Unified IP Phone 7945G VoIP phone"/>
    <n v="1091.1679999999999"/>
    <n v="7"/>
    <n v="0.1"/>
    <n v="109.12"/>
    <n v="6"/>
    <x v="21"/>
    <n v="3"/>
    <x v="21"/>
  </r>
  <r>
    <n v="9236"/>
    <s v="CA-2017-126732"/>
    <d v="2017-09-02T00:00:00"/>
    <d v="2017-09-06T00:00:00"/>
    <s v="Standard Class"/>
    <s v="LR-16915"/>
    <s v="Lena Radford"/>
    <s v="Consumer"/>
    <s v="United States"/>
    <s v="Los Angeles"/>
    <s v="California"/>
    <n v="90036"/>
    <x v="1"/>
    <s v="OFF-AR-10004752"/>
    <x v="1"/>
    <s v="Art"/>
    <s v="Blackstonian Pencils"/>
    <n v="18.690000000000001"/>
    <n v="1"/>
    <n v="0.3"/>
    <n v="-5.05"/>
    <n v="6"/>
    <x v="21"/>
    <n v="3"/>
    <x v="21"/>
  </r>
  <r>
    <n v="9237"/>
    <s v="CA-2017-126732"/>
    <d v="2017-09-02T00:00:00"/>
    <d v="2017-09-06T00:00:00"/>
    <s v="Standard Class"/>
    <s v="LR-16915"/>
    <s v="Lena Radford"/>
    <s v="Consumer"/>
    <s v="United States"/>
    <s v="Los Angeles"/>
    <s v="California"/>
    <n v="90036"/>
    <x v="1"/>
    <s v="FUR-TA-10001539"/>
    <x v="0"/>
    <s v="Tables"/>
    <s v="Chromcraft Rectangular Conference Tables"/>
    <n v="568.72799999999995"/>
    <n v="1"/>
    <n v="0.1"/>
    <n v="125.12"/>
    <n v="6"/>
    <x v="21"/>
    <n v="3"/>
    <x v="21"/>
  </r>
  <r>
    <n v="9238"/>
    <s v="CA-2017-126732"/>
    <d v="2017-09-02T00:00:00"/>
    <d v="2017-09-06T00:00:00"/>
    <s v="Standard Class"/>
    <s v="LR-16915"/>
    <s v="Lena Radford"/>
    <s v="Consumer"/>
    <s v="United States"/>
    <s v="Los Angeles"/>
    <s v="California"/>
    <n v="90036"/>
    <x v="1"/>
    <s v="OFF-BI-10001553"/>
    <x v="1"/>
    <s v="Binders"/>
    <s v="SpineVue Locking Slant-D Ring Binders by Cardinal"/>
    <n v="7.3120000000000003"/>
    <n v="4"/>
    <n v="0.3"/>
    <n v="-2.34"/>
    <n v="6"/>
    <x v="21"/>
    <n v="3"/>
    <x v="21"/>
  </r>
  <r>
    <n v="9239"/>
    <s v="CA-2018-138156"/>
    <d v="2018-02-11T00:00:00"/>
    <d v="2018-02-14T00:00:00"/>
    <s v="First Class"/>
    <s v="MM-17260"/>
    <s v="Magdelene Morse"/>
    <s v="Consumer"/>
    <s v="United States"/>
    <s v="Columbus"/>
    <s v="Ohio"/>
    <n v="43229"/>
    <x v="3"/>
    <s v="FUR-FU-10003601"/>
    <x v="0"/>
    <s v="Furnishings"/>
    <s v="Deflect-o RollaMat Studded, Beveled Mat for Medium Pile Carpeting"/>
    <n v="147.56800000000001"/>
    <n v="10"/>
    <n v="0.2"/>
    <n v="35.42"/>
    <n v="1"/>
    <x v="31"/>
    <n v="1"/>
    <x v="31"/>
  </r>
  <r>
    <n v="9240"/>
    <s v="CA-2018-110310"/>
    <d v="2018-10-27T00:00:00"/>
    <d v="2018-11-02T00:00:00"/>
    <s v="Standard Class"/>
    <s v="NB-18655"/>
    <s v="Nona Balk"/>
    <s v="Corporate"/>
    <s v="United States"/>
    <s v="Tallahassee"/>
    <s v="Florida"/>
    <n v="32303"/>
    <x v="0"/>
    <s v="OFF-PA-10001685"/>
    <x v="1"/>
    <s v="Paper"/>
    <s v="Easy-staple paper"/>
    <n v="56.783999999999999"/>
    <n v="2"/>
    <n v="0.3"/>
    <n v="-11.92"/>
    <n v="3"/>
    <x v="13"/>
    <n v="4"/>
    <x v="13"/>
  </r>
  <r>
    <n v="9241"/>
    <s v="CA-2018-110310"/>
    <d v="2018-10-27T00:00:00"/>
    <d v="2018-11-02T00:00:00"/>
    <s v="Standard Class"/>
    <s v="NB-18655"/>
    <s v="Nona Balk"/>
    <s v="Corporate"/>
    <s v="United States"/>
    <s v="Tallahassee"/>
    <s v="Florida"/>
    <n v="32303"/>
    <x v="0"/>
    <s v="OFF-BI-10001097"/>
    <x v="1"/>
    <s v="Binders"/>
    <s v="Avery Hole Reinforcements"/>
    <n v="5.6070000000000002"/>
    <n v="10"/>
    <n v="0.3"/>
    <n v="-1.63"/>
    <n v="3"/>
    <x v="13"/>
    <n v="4"/>
    <x v="13"/>
  </r>
  <r>
    <n v="9242"/>
    <s v="CA-2018-110310"/>
    <d v="2018-10-27T00:00:00"/>
    <d v="2018-11-02T00:00:00"/>
    <s v="Standard Class"/>
    <s v="NB-18655"/>
    <s v="Nona Balk"/>
    <s v="Corporate"/>
    <s v="United States"/>
    <s v="Tallahassee"/>
    <s v="Florida"/>
    <n v="32303"/>
    <x v="0"/>
    <s v="OFF-AR-10001662"/>
    <x v="1"/>
    <s v="Art"/>
    <s v="Rogers Handheld Barrel Pencil Sharpener"/>
    <n v="6.5759999999999996"/>
    <n v="4"/>
    <n v="0.2"/>
    <n v="0.53"/>
    <n v="3"/>
    <x v="13"/>
    <n v="4"/>
    <x v="13"/>
  </r>
  <r>
    <n v="9243"/>
    <s v="CA-2015-113271"/>
    <d v="2015-07-09T00:00:00"/>
    <d v="2015-07-14T00:00:00"/>
    <s v="Standard Class"/>
    <s v="DS-13030"/>
    <s v="Darrin Sayre"/>
    <s v="Home Office"/>
    <s v="United States"/>
    <s v="San Francisco"/>
    <s v="California"/>
    <n v="94122"/>
    <x v="1"/>
    <s v="OFF-BI-10002609"/>
    <x v="1"/>
    <s v="Binders"/>
    <s v="Avery Hidden Tab Dividers for Binding Systems"/>
    <n v="14.304"/>
    <n v="10"/>
    <n v="0.3"/>
    <n v="-4.43"/>
    <n v="4"/>
    <x v="39"/>
    <n v="3"/>
    <x v="39"/>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n v="119.833"/>
    <n v="9"/>
    <n v="0"/>
    <n v="41.94"/>
    <n v="4"/>
    <x v="39"/>
    <n v="3"/>
    <x v="39"/>
  </r>
  <r>
    <n v="9245"/>
    <s v="CA-2015-113271"/>
    <d v="2015-07-09T00:00:00"/>
    <d v="2015-07-14T00:00:00"/>
    <s v="Standard Class"/>
    <s v="DS-13030"/>
    <s v="Darrin Sayre"/>
    <s v="Home Office"/>
    <s v="United States"/>
    <s v="San Francisco"/>
    <s v="California"/>
    <n v="94122"/>
    <x v="1"/>
    <s v="OFF-AR-10003251"/>
    <x v="1"/>
    <s v="Art"/>
    <s v="Prang Drawing Pencil Set"/>
    <n v="5.56"/>
    <n v="9"/>
    <n v="0.3"/>
    <n v="-1.1100000000000001"/>
    <n v="4"/>
    <x v="39"/>
    <n v="3"/>
    <x v="39"/>
  </r>
  <r>
    <n v="9246"/>
    <s v="CA-2015-113271"/>
    <d v="2015-07-09T00:00:00"/>
    <d v="2015-07-14T00:00:00"/>
    <s v="Standard Class"/>
    <s v="DS-13030"/>
    <s v="Darrin Sayre"/>
    <s v="Home Office"/>
    <s v="United States"/>
    <s v="San Francisco"/>
    <s v="California"/>
    <n v="94122"/>
    <x v="1"/>
    <s v="OFF-PA-10002365"/>
    <x v="1"/>
    <s v="Paper"/>
    <s v="Xerox 1967"/>
    <n v="32.4"/>
    <n v="10"/>
    <n v="0.3"/>
    <n v="-5.18"/>
    <n v="4"/>
    <x v="39"/>
    <n v="3"/>
    <x v="39"/>
  </r>
  <r>
    <n v="9247"/>
    <s v="CA-2018-130106"/>
    <d v="2018-05-22T00:00:00"/>
    <d v="2018-05-26T00:00:00"/>
    <s v="Standard Class"/>
    <s v="VF-21715"/>
    <s v="Vicky Freymann"/>
    <s v="Home Office"/>
    <s v="United States"/>
    <s v="San Francisco"/>
    <s v="California"/>
    <n v="94109"/>
    <x v="1"/>
    <s v="OFF-AR-10003651"/>
    <x v="1"/>
    <s v="Art"/>
    <s v="Newell 350"/>
    <n v="9.84"/>
    <n v="2"/>
    <n v="0.3"/>
    <n v="-3.25"/>
    <n v="2"/>
    <x v="24"/>
    <n v="2"/>
    <x v="24"/>
  </r>
  <r>
    <n v="9248"/>
    <s v="CA-2018-130106"/>
    <d v="2018-05-22T00:00:00"/>
    <d v="2018-05-26T00:00:00"/>
    <s v="Standard Class"/>
    <s v="VF-21715"/>
    <s v="Vicky Freymann"/>
    <s v="Home Office"/>
    <s v="United States"/>
    <s v="San Francisco"/>
    <s v="California"/>
    <n v="94109"/>
    <x v="1"/>
    <s v="OFF-AR-10003732"/>
    <x v="1"/>
    <s v="Art"/>
    <s v="Newell 333"/>
    <n v="2.78"/>
    <n v="3"/>
    <n v="0"/>
    <n v="0.64"/>
    <n v="2"/>
    <x v="24"/>
    <n v="2"/>
    <x v="24"/>
  </r>
  <r>
    <n v="9249"/>
    <s v="CA-2017-127761"/>
    <d v="2017-11-10T00:00:00"/>
    <d v="2017-11-14T00:00:00"/>
    <s v="Standard Class"/>
    <s v="SW-20275"/>
    <s v="Scott Williamson"/>
    <s v="Consumer"/>
    <s v="United States"/>
    <s v="New York City"/>
    <s v="New York"/>
    <n v="10009"/>
    <x v="3"/>
    <s v="OFF-BI-10002557"/>
    <x v="1"/>
    <s v="Binders"/>
    <s v="Presstex Flexible Ring Binders"/>
    <n v="3.64"/>
    <n v="7"/>
    <n v="0.3"/>
    <n v="-1.06"/>
    <n v="2"/>
    <x v="0"/>
    <n v="4"/>
    <x v="0"/>
  </r>
  <r>
    <n v="9250"/>
    <s v="CA-2017-127761"/>
    <d v="2017-11-10T00:00:00"/>
    <d v="2017-11-14T00:00:00"/>
    <s v="Standard Class"/>
    <s v="SW-20275"/>
    <s v="Scott Williamson"/>
    <s v="Consumer"/>
    <s v="United States"/>
    <s v="New York City"/>
    <s v="New York"/>
    <n v="10009"/>
    <x v="3"/>
    <s v="TEC-PH-10003691"/>
    <x v="2"/>
    <s v="Phones"/>
    <s v="BlackBerry Q10"/>
    <n v="881.93"/>
    <n v="9"/>
    <n v="0.1"/>
    <n v="291.04000000000002"/>
    <n v="2"/>
    <x v="0"/>
    <n v="4"/>
    <x v="0"/>
  </r>
  <r>
    <n v="9251"/>
    <s v="CA-2017-105354"/>
    <d v="2017-12-02T00:00:00"/>
    <d v="2017-12-06T00:00:00"/>
    <s v="Standard Class"/>
    <s v="PW-19030"/>
    <s v="Pauline Webber"/>
    <s v="Corporate"/>
    <s v="United States"/>
    <s v="Marion"/>
    <s v="Iowa"/>
    <n v="52302"/>
    <x v="2"/>
    <s v="OFF-BI-10001107"/>
    <x v="1"/>
    <s v="Binders"/>
    <s v="GBC White Gloss Covers, Plain Front"/>
    <n v="115.84"/>
    <n v="7"/>
    <n v="0.3"/>
    <n v="-18.53"/>
    <n v="1"/>
    <x v="5"/>
    <n v="4"/>
    <x v="5"/>
  </r>
  <r>
    <n v="9252"/>
    <s v="CA-2018-155712"/>
    <d v="2018-03-02T00:00:00"/>
    <d v="2018-03-08T00:00:00"/>
    <s v="Standard Class"/>
    <s v="KD-16615"/>
    <s v="Ken Dana"/>
    <s v="Corporate"/>
    <s v="United States"/>
    <s v="Los Angeles"/>
    <s v="California"/>
    <n v="90008"/>
    <x v="1"/>
    <s v="OFF-BI-10004224"/>
    <x v="1"/>
    <s v="Binders"/>
    <s v="Catalog Binders with Expanding Posts"/>
    <n v="107.648"/>
    <n v="10"/>
    <n v="0"/>
    <n v="18.3"/>
    <n v="1"/>
    <x v="42"/>
    <n v="1"/>
    <x v="42"/>
  </r>
  <r>
    <n v="9253"/>
    <s v="CA-2018-102309"/>
    <d v="2018-09-23T00:00:00"/>
    <d v="2018-09-25T00:00:00"/>
    <s v="Second Class"/>
    <s v="DO-13645"/>
    <s v="Doug O'Connell"/>
    <s v="Consumer"/>
    <s v="United States"/>
    <s v="Pine Bluff"/>
    <s v="Arkansas"/>
    <n v="71603"/>
    <x v="0"/>
    <s v="TEC-AC-10001114"/>
    <x v="2"/>
    <s v="Accessories"/>
    <s v="Microsoft Wireless Mobile Mouse 4000"/>
    <n v="199.95"/>
    <n v="2"/>
    <n v="0.1"/>
    <n v="39.99"/>
    <n v="2"/>
    <x v="15"/>
    <n v="3"/>
    <x v="15"/>
  </r>
  <r>
    <n v="9254"/>
    <s v="CA-2018-102309"/>
    <d v="2018-09-23T00:00:00"/>
    <d v="2018-09-25T00:00:00"/>
    <s v="Second Class"/>
    <s v="DO-13645"/>
    <s v="Doug O'Connell"/>
    <s v="Consumer"/>
    <s v="United States"/>
    <s v="Pine Bluff"/>
    <s v="Arkansas"/>
    <n v="71603"/>
    <x v="0"/>
    <s v="OFF-PA-10002005"/>
    <x v="1"/>
    <s v="Paper"/>
    <s v="Xerox 225"/>
    <n v="12.96"/>
    <n v="1"/>
    <n v="0.1"/>
    <n v="1.56"/>
    <n v="2"/>
    <x v="15"/>
    <n v="3"/>
    <x v="15"/>
  </r>
  <r>
    <n v="9255"/>
    <s v="CA-2015-168368"/>
    <d v="2015-02-11T00:00:00"/>
    <d v="2015-02-15T00:00:00"/>
    <s v="Second Class"/>
    <s v="GA-14725"/>
    <s v="Guy Armstrong"/>
    <s v="Consumer"/>
    <s v="United States"/>
    <s v="Columbia"/>
    <s v="Missouri"/>
    <n v="65203"/>
    <x v="2"/>
    <s v="FUR-CH-10001146"/>
    <x v="0"/>
    <s v="Chairs"/>
    <s v="Global Value Mid-Back Manager's Chair, Gray"/>
    <n v="60.89"/>
    <n v="8"/>
    <n v="0.1"/>
    <n v="21.31"/>
    <n v="6"/>
    <x v="45"/>
    <n v="1"/>
    <x v="45"/>
  </r>
  <r>
    <n v="9256"/>
    <s v="CA-2015-168368"/>
    <d v="2015-02-11T00:00:00"/>
    <d v="2015-02-15T00:00:00"/>
    <s v="Second Class"/>
    <s v="GA-14725"/>
    <s v="Guy Armstrong"/>
    <s v="Consumer"/>
    <s v="United States"/>
    <s v="Columbia"/>
    <s v="Missouri"/>
    <n v="65203"/>
    <x v="2"/>
    <s v="OFF-LA-10004853"/>
    <x v="1"/>
    <s v="Labels"/>
    <s v="Avery 483"/>
    <n v="14.94"/>
    <n v="9"/>
    <n v="0"/>
    <n v="2.09"/>
    <n v="6"/>
    <x v="45"/>
    <n v="1"/>
    <x v="45"/>
  </r>
  <r>
    <n v="9257"/>
    <s v="CA-2015-168368"/>
    <d v="2015-02-11T00:00:00"/>
    <d v="2015-02-15T00:00:00"/>
    <s v="Second Class"/>
    <s v="GA-14725"/>
    <s v="Guy Armstrong"/>
    <s v="Consumer"/>
    <s v="United States"/>
    <s v="Columbia"/>
    <s v="Missouri"/>
    <n v="65203"/>
    <x v="2"/>
    <s v="OFF-BI-10004728"/>
    <x v="1"/>
    <s v="Binders"/>
    <s v="Wilson Jones Turn Tabs Binder Tool for Ring Binders"/>
    <n v="9.64"/>
    <n v="2"/>
    <n v="0.2"/>
    <n v="1.06"/>
    <n v="6"/>
    <x v="45"/>
    <n v="1"/>
    <x v="45"/>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n v="332.94"/>
    <n v="3"/>
    <n v="0"/>
    <n v="86.56"/>
    <n v="6"/>
    <x v="45"/>
    <n v="1"/>
    <x v="45"/>
  </r>
  <r>
    <n v="9259"/>
    <s v="CA-2015-168368"/>
    <d v="2015-02-11T00:00:00"/>
    <d v="2015-02-15T00:00:00"/>
    <s v="Second Class"/>
    <s v="GA-14725"/>
    <s v="Guy Armstrong"/>
    <s v="Consumer"/>
    <s v="United States"/>
    <s v="Columbia"/>
    <s v="Missouri"/>
    <n v="65203"/>
    <x v="2"/>
    <s v="OFF-BI-10004654"/>
    <x v="1"/>
    <s v="Binders"/>
    <s v="VariCap6 Expandable Binder"/>
    <n v="51.9"/>
    <n v="2"/>
    <n v="0"/>
    <n v="14.53"/>
    <n v="6"/>
    <x v="45"/>
    <n v="1"/>
    <x v="45"/>
  </r>
  <r>
    <n v="9260"/>
    <s v="CA-2015-168368"/>
    <d v="2015-02-11T00:00:00"/>
    <d v="2015-02-15T00:00:00"/>
    <s v="Second Class"/>
    <s v="GA-14725"/>
    <s v="Guy Armstrong"/>
    <s v="Consumer"/>
    <s v="United States"/>
    <s v="Columbia"/>
    <s v="Missouri"/>
    <n v="65203"/>
    <x v="2"/>
    <s v="OFF-ST-10002583"/>
    <x v="1"/>
    <s v="Storage"/>
    <s v="Fellowes Neat Ideas Storage Cubes"/>
    <n v="64.959999999999994"/>
    <n v="1"/>
    <n v="0"/>
    <n v="12.99"/>
    <n v="6"/>
    <x v="45"/>
    <n v="1"/>
    <x v="45"/>
  </r>
  <r>
    <n v="9261"/>
    <s v="CA-2018-167976"/>
    <d v="2018-11-11T00:00:00"/>
    <d v="2018-11-14T00:00:00"/>
    <s v="Second Class"/>
    <s v="JL-15505"/>
    <s v="Jeremy Lonsdale"/>
    <s v="Consumer"/>
    <s v="United States"/>
    <s v="Aberdeen"/>
    <s v="South Dakota"/>
    <n v="57401"/>
    <x v="2"/>
    <s v="OFF-SU-10004661"/>
    <x v="1"/>
    <s v="Supplies"/>
    <s v="Acme Titanium Bonded Scissors"/>
    <n v="25.5"/>
    <n v="3"/>
    <n v="0.1"/>
    <n v="2.2999999999999998"/>
    <n v="1"/>
    <x v="23"/>
    <n v="4"/>
    <x v="23"/>
  </r>
  <r>
    <n v="9262"/>
    <s v="CA-2018-111388"/>
    <d v="2018-09-02T00:00:00"/>
    <d v="2018-09-02T00:00:00"/>
    <s v="Same Day"/>
    <s v="SU-20665"/>
    <s v="Stephanie Ulpright"/>
    <s v="Home Office"/>
    <s v="United States"/>
    <s v="Seattle"/>
    <s v="Washington"/>
    <n v="98103"/>
    <x v="1"/>
    <s v="FUR-CH-10003061"/>
    <x v="0"/>
    <s v="Chairs"/>
    <s v="Global Leather Task Chair, Black"/>
    <n v="215.976"/>
    <n v="6"/>
    <n v="0.1"/>
    <n v="34.56"/>
    <n v="1"/>
    <x v="15"/>
    <n v="3"/>
    <x v="15"/>
  </r>
  <r>
    <n v="9263"/>
    <s v="CA-2016-124499"/>
    <d v="2016-10-09T00:00:00"/>
    <d v="2016-10-13T00:00:00"/>
    <s v="Standard Class"/>
    <s v="FM-14380"/>
    <s v="Fred McMath"/>
    <s v="Consumer"/>
    <s v="United States"/>
    <s v="Detroit"/>
    <s v="Michigan"/>
    <n v="48227"/>
    <x v="2"/>
    <s v="FUR-CH-10000513"/>
    <x v="0"/>
    <s v="Chairs"/>
    <s v="High-Back Leather Manager's Chair"/>
    <n v="389.97"/>
    <n v="8"/>
    <n v="0.1"/>
    <n v="54.6"/>
    <n v="2"/>
    <x v="2"/>
    <n v="4"/>
    <x v="2"/>
  </r>
  <r>
    <n v="9264"/>
    <s v="CA-2016-124499"/>
    <d v="2016-10-09T00:00:00"/>
    <d v="2016-10-13T00:00:00"/>
    <s v="Standard Class"/>
    <s v="FM-14380"/>
    <s v="Fred McMath"/>
    <s v="Consumer"/>
    <s v="United States"/>
    <s v="Detroit"/>
    <s v="Michigan"/>
    <n v="48227"/>
    <x v="2"/>
    <s v="OFF-AP-10002191"/>
    <x v="1"/>
    <s v="Appliances"/>
    <s v="Belkin 8 Outlet SurgeMaster II Gold Surge Protector"/>
    <n v="269.91000000000003"/>
    <n v="2"/>
    <n v="0.3"/>
    <n v="-89.07"/>
    <n v="2"/>
    <x v="2"/>
    <n v="4"/>
    <x v="2"/>
  </r>
  <r>
    <n v="9265"/>
    <s v="US-2018-128118"/>
    <d v="2018-11-24T00:00:00"/>
    <d v="2018-12-01T00:00:00"/>
    <s v="Standard Class"/>
    <s v="MY-17380"/>
    <s v="Maribeth Yedwab"/>
    <s v="Corporate"/>
    <s v="United States"/>
    <s v="Memphis"/>
    <s v="Tennessee"/>
    <n v="38109"/>
    <x v="0"/>
    <s v="OFF-BI-10000216"/>
    <x v="1"/>
    <s v="Binders"/>
    <s v="Mead 1st Gear 2&quot; Zipper Binder, Asst. Colors"/>
    <n v="11.673"/>
    <n v="3"/>
    <n v="0.3"/>
    <n v="-2.1"/>
    <n v="2"/>
    <x v="23"/>
    <n v="4"/>
    <x v="23"/>
  </r>
  <r>
    <n v="9266"/>
    <s v="US-2018-128118"/>
    <d v="2018-11-24T00:00:00"/>
    <d v="2018-12-01T00:00:00"/>
    <s v="Standard Class"/>
    <s v="MY-17380"/>
    <s v="Maribeth Yedwab"/>
    <s v="Corporate"/>
    <s v="United States"/>
    <s v="Memphis"/>
    <s v="Tennessee"/>
    <n v="38109"/>
    <x v="0"/>
    <s v="OFF-EN-10003448"/>
    <x v="1"/>
    <s v="Envelopes"/>
    <s v="Peel &amp; Seel Recycled Catalog Envelopes, Brown"/>
    <n v="64.847999999999999"/>
    <n v="5"/>
    <n v="0"/>
    <n v="16.21"/>
    <n v="2"/>
    <x v="23"/>
    <n v="4"/>
    <x v="23"/>
  </r>
  <r>
    <n v="9267"/>
    <s v="CA-2015-125759"/>
    <d v="2015-02-08T00:00:00"/>
    <d v="2015-02-09T00:00:00"/>
    <s v="First Class"/>
    <s v="NM-18445"/>
    <s v="Nathan Mautz"/>
    <s v="Home Office"/>
    <s v="United States"/>
    <s v="North Las Vegas"/>
    <s v="Nevada"/>
    <n v="89031"/>
    <x v="1"/>
    <s v="FUR-FU-10002111"/>
    <x v="0"/>
    <s v="Furnishings"/>
    <s v="Master Caster Door Stop, Large Brown"/>
    <n v="14.56"/>
    <n v="9"/>
    <n v="0.3"/>
    <n v="-5.0999999999999996"/>
    <n v="1"/>
    <x v="45"/>
    <n v="1"/>
    <x v="45"/>
  </r>
  <r>
    <n v="9268"/>
    <s v="CA-2016-151869"/>
    <d v="2016-09-25T00:00:00"/>
    <d v="2016-09-25T00:00:00"/>
    <s v="Same Day"/>
    <s v="CS-11950"/>
    <s v="Carlos Soltero"/>
    <s v="Consumer"/>
    <s v="United States"/>
    <s v="Freeport"/>
    <s v="New York"/>
    <n v="11520"/>
    <x v="3"/>
    <s v="FUR-CH-10001545"/>
    <x v="0"/>
    <s v="Chairs"/>
    <s v="Hon Comfortask Task/Swivel Chairs"/>
    <n v="102.58199999999999"/>
    <n v="4"/>
    <n v="0.1"/>
    <n v="21.54"/>
    <n v="2"/>
    <x v="11"/>
    <n v="3"/>
    <x v="11"/>
  </r>
  <r>
    <n v="9269"/>
    <s v="CA-2016-151869"/>
    <d v="2016-09-25T00:00:00"/>
    <d v="2016-09-25T00:00:00"/>
    <s v="Same Day"/>
    <s v="CS-11950"/>
    <s v="Carlos Soltero"/>
    <s v="Consumer"/>
    <s v="United States"/>
    <s v="Freeport"/>
    <s v="New York"/>
    <n v="11520"/>
    <x v="3"/>
    <s v="OFF-PA-10002947"/>
    <x v="1"/>
    <s v="Paper"/>
    <s v="Xerox 1923"/>
    <n v="20.04"/>
    <n v="5"/>
    <n v="0.1"/>
    <n v="6.81"/>
    <n v="2"/>
    <x v="11"/>
    <n v="3"/>
    <x v="11"/>
  </r>
  <r>
    <n v="9270"/>
    <s v="US-2018-102183"/>
    <d v="2018-08-21T00:00:00"/>
    <d v="2018-08-28T00:00:00"/>
    <s v="Standard Class"/>
    <s v="PK-19075"/>
    <s v="Pete Kriz"/>
    <s v="Consumer"/>
    <s v="United States"/>
    <s v="New York City"/>
    <s v="New York"/>
    <n v="10035"/>
    <x v="3"/>
    <s v="OFF-BI-10003476"/>
    <x v="1"/>
    <s v="Binders"/>
    <s v="Avery Metallic Poly Binders"/>
    <n v="32.088000000000001"/>
    <n v="9"/>
    <n v="0.1"/>
    <n v="5.45"/>
    <n v="2"/>
    <x v="43"/>
    <n v="3"/>
    <x v="43"/>
  </r>
  <r>
    <n v="9271"/>
    <s v="US-2018-102183"/>
    <d v="2018-08-21T00:00:00"/>
    <d v="2018-08-28T00:00:00"/>
    <s v="Standard Class"/>
    <s v="PK-19075"/>
    <s v="Pete Kriz"/>
    <s v="Consumer"/>
    <s v="United States"/>
    <s v="New York City"/>
    <s v="New York"/>
    <n v="10035"/>
    <x v="3"/>
    <s v="OFF-BI-10001359"/>
    <x v="1"/>
    <s v="Binders"/>
    <s v="GBC DocuBind TL300 Electric Binding System"/>
    <n v="4305.5519999999997"/>
    <n v="3"/>
    <n v="0.2"/>
    <n v="1377.78"/>
    <n v="2"/>
    <x v="43"/>
    <n v="3"/>
    <x v="43"/>
  </r>
  <r>
    <n v="9272"/>
    <s v="CA-2017-100510"/>
    <d v="2017-05-12T00:00:00"/>
    <d v="2017-05-17T00:00:00"/>
    <s v="Standard Class"/>
    <s v="HM-14860"/>
    <s v="Harry Marie"/>
    <s v="Corporate"/>
    <s v="United States"/>
    <s v="New York City"/>
    <s v="New York"/>
    <n v="10024"/>
    <x v="3"/>
    <s v="FUR-FU-10000320"/>
    <x v="0"/>
    <s v="Furnishings"/>
    <s v="OIC Stacking Trays"/>
    <n v="10.02"/>
    <n v="5"/>
    <n v="0.3"/>
    <n v="-2.2000000000000002"/>
    <n v="2"/>
    <x v="35"/>
    <n v="2"/>
    <x v="35"/>
  </r>
  <r>
    <n v="9273"/>
    <s v="CA-2017-100510"/>
    <d v="2017-05-12T00:00:00"/>
    <d v="2017-05-17T00:00:00"/>
    <s v="Standard Class"/>
    <s v="HM-14860"/>
    <s v="Harry Marie"/>
    <s v="Corporate"/>
    <s v="United States"/>
    <s v="New York City"/>
    <s v="New York"/>
    <n v="10024"/>
    <x v="3"/>
    <s v="TEC-PH-10001835"/>
    <x v="2"/>
    <s v="Phones"/>
    <s v="Jawbone JAMBOX Wireless Bluetooth Speaker"/>
    <n v="631.96"/>
    <n v="9"/>
    <n v="0.3"/>
    <n v="-50.56"/>
    <n v="2"/>
    <x v="35"/>
    <n v="2"/>
    <x v="35"/>
  </r>
  <r>
    <n v="9274"/>
    <s v="CA-2018-146983"/>
    <d v="2018-09-02T00:00:00"/>
    <d v="2018-09-06T00:00:00"/>
    <s v="Standard Class"/>
    <s v="AH-10210"/>
    <s v="Alan Hwang"/>
    <s v="Consumer"/>
    <s v="United States"/>
    <s v="Henderson"/>
    <s v="Kentucky"/>
    <n v="42420"/>
    <x v="0"/>
    <s v="OFF-BI-10003650"/>
    <x v="1"/>
    <s v="Binders"/>
    <s v="GBC DocuBind 300 Electric Binding Machine"/>
    <n v="1577.94"/>
    <n v="1"/>
    <n v="0.1"/>
    <n v="331.37"/>
    <n v="1"/>
    <x v="15"/>
    <n v="3"/>
    <x v="15"/>
  </r>
  <r>
    <n v="9275"/>
    <s v="US-2015-134054"/>
    <d v="2015-10-10T00:00:00"/>
    <d v="2015-10-10T00:00:00"/>
    <s v="Same Day"/>
    <s v="FC-14335"/>
    <s v="Fred Chung"/>
    <s v="Corporate"/>
    <s v="United States"/>
    <s v="Albuquerque"/>
    <s v="New Mexico"/>
    <n v="87105"/>
    <x v="1"/>
    <s v="OFF-AR-10000937"/>
    <x v="1"/>
    <s v="Art"/>
    <s v="Dixon Ticonderoga Core-Lock Colored Pencils, 48-Color Set"/>
    <n v="255.85"/>
    <n v="3"/>
    <n v="0"/>
    <n v="66.52"/>
    <n v="1"/>
    <x v="18"/>
    <n v="4"/>
    <x v="18"/>
  </r>
  <r>
    <n v="9276"/>
    <s v="CA-2017-113236"/>
    <d v="2017-05-26T00:00:00"/>
    <d v="2017-05-29T00:00:00"/>
    <s v="Second Class"/>
    <s v="CP-12085"/>
    <s v="Cathy Prescott"/>
    <s v="Corporate"/>
    <s v="United States"/>
    <s v="Delray Beach"/>
    <s v="Florida"/>
    <n v="33445"/>
    <x v="0"/>
    <s v="OFF-ST-10000532"/>
    <x v="1"/>
    <s v="Storage"/>
    <s v="Advantus Rolling Drawer Organizers"/>
    <n v="184.70400000000001"/>
    <n v="9"/>
    <n v="0"/>
    <n v="20.32"/>
    <n v="2"/>
    <x v="35"/>
    <n v="2"/>
    <x v="35"/>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n v="47.92"/>
    <n v="10"/>
    <n v="0.3"/>
    <n v="-13.9"/>
    <n v="2"/>
    <x v="35"/>
    <n v="2"/>
    <x v="35"/>
  </r>
  <r>
    <n v="9278"/>
    <s v="CA-2018-122539"/>
    <d v="2018-12-01T00:00:00"/>
    <d v="2018-12-05T00:00:00"/>
    <s v="Standard Class"/>
    <s v="SC-20305"/>
    <s v="Sean Christensen"/>
    <s v="Consumer"/>
    <s v="United States"/>
    <s v="Philadelphia"/>
    <s v="Pennsylvania"/>
    <n v="19140"/>
    <x v="3"/>
    <s v="OFF-LA-10004853"/>
    <x v="1"/>
    <s v="Labels"/>
    <s v="Avery 483"/>
    <n v="15.936"/>
    <n v="5"/>
    <n v="0.1"/>
    <n v="1.27"/>
    <n v="3"/>
    <x v="22"/>
    <n v="4"/>
    <x v="22"/>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n v="8.0009999999999994"/>
    <n v="8"/>
    <n v="0"/>
    <n v="1.36"/>
    <n v="3"/>
    <x v="22"/>
    <n v="4"/>
    <x v="22"/>
  </r>
  <r>
    <n v="9280"/>
    <s v="CA-2018-122539"/>
    <d v="2018-12-01T00:00:00"/>
    <d v="2018-12-05T00:00:00"/>
    <s v="Standard Class"/>
    <s v="SC-20305"/>
    <s v="Sean Christensen"/>
    <s v="Consumer"/>
    <s v="United States"/>
    <s v="Philadelphia"/>
    <s v="Pennsylvania"/>
    <n v="19140"/>
    <x v="3"/>
    <s v="FUR-CH-10003379"/>
    <x v="0"/>
    <s v="Chairs"/>
    <s v="Global Commerce Series High-Back Swivel/Tilt Chairs"/>
    <n v="398.97199999999998"/>
    <n v="4"/>
    <n v="0"/>
    <n v="131.66"/>
    <n v="3"/>
    <x v="22"/>
    <n v="4"/>
    <x v="22"/>
  </r>
  <r>
    <n v="9281"/>
    <s v="CA-2017-166772"/>
    <d v="2017-09-20T00:00:00"/>
    <d v="2017-09-24T00:00:00"/>
    <s v="Standard Class"/>
    <s v="HJ-14875"/>
    <s v="Heather Jas"/>
    <s v="Home Office"/>
    <s v="United States"/>
    <s v="Seattle"/>
    <s v="Washington"/>
    <n v="98105"/>
    <x v="1"/>
    <s v="FUR-BO-10002853"/>
    <x v="0"/>
    <s v="Bookcases"/>
    <s v="O'Sullivan 5-Shelf Heavy-Duty Bookcases"/>
    <n v="163.88"/>
    <n v="5"/>
    <n v="0"/>
    <n v="54.08"/>
    <n v="1"/>
    <x v="21"/>
    <n v="3"/>
    <x v="21"/>
  </r>
  <r>
    <n v="9282"/>
    <s v="US-2018-152898"/>
    <d v="2018-09-11T00:00:00"/>
    <d v="2018-09-15T00:00:00"/>
    <s v="Standard Class"/>
    <s v="CB-12025"/>
    <s v="Cassandra Brandow"/>
    <s v="Consumer"/>
    <s v="United States"/>
    <s v="Richmond"/>
    <s v="Virginia"/>
    <n v="23223"/>
    <x v="0"/>
    <s v="OFF-AP-10000027"/>
    <x v="1"/>
    <s v="Appliances"/>
    <s v="Hoover Commercial SteamVac"/>
    <n v="67.900000000000006"/>
    <n v="7"/>
    <n v="0.2"/>
    <n v="19.690000000000001"/>
    <n v="1"/>
    <x v="15"/>
    <n v="3"/>
    <x v="15"/>
  </r>
  <r>
    <n v="9283"/>
    <s v="CA-2017-160486"/>
    <d v="2017-12-30T00:00:00"/>
    <d v="2018-01-04T00:00:00"/>
    <s v="Standard Class"/>
    <s v="EH-14185"/>
    <s v="Evan Henry"/>
    <s v="Consumer"/>
    <s v="United States"/>
    <s v="West Palm Beach"/>
    <s v="Florida"/>
    <n v="33407"/>
    <x v="0"/>
    <s v="OFF-PA-10002421"/>
    <x v="1"/>
    <s v="Paper"/>
    <s v="Embossed Ink Jet Note Cards"/>
    <n v="72.224000000000004"/>
    <n v="7"/>
    <n v="0.1"/>
    <n v="19.5"/>
    <n v="1"/>
    <x v="5"/>
    <n v="4"/>
    <x v="5"/>
  </r>
  <r>
    <n v="9284"/>
    <s v="CA-2018-102218"/>
    <d v="2018-09-02T00:00:00"/>
    <d v="2018-09-04T00:00:00"/>
    <s v="Second Class"/>
    <s v="LW-17215"/>
    <s v="Luke Weiss"/>
    <s v="Consumer"/>
    <s v="United States"/>
    <s v="Fort Collins"/>
    <s v="Colorado"/>
    <n v="80525"/>
    <x v="1"/>
    <s v="OFF-LA-10002475"/>
    <x v="1"/>
    <s v="Labels"/>
    <s v="Avery 519"/>
    <n v="11.696"/>
    <n v="8"/>
    <n v="0.3"/>
    <n v="-2.2200000000000002"/>
    <n v="1"/>
    <x v="15"/>
    <n v="3"/>
    <x v="15"/>
  </r>
  <r>
    <n v="9285"/>
    <s v="CA-2015-161032"/>
    <d v="2015-11-18T00:00:00"/>
    <d v="2015-11-23T00:00:00"/>
    <s v="Standard Class"/>
    <s v="MK-17905"/>
    <s v="Michael Kennedy"/>
    <s v="Corporate"/>
    <s v="United States"/>
    <s v="Franklin"/>
    <s v="Wisconsin"/>
    <n v="53132"/>
    <x v="2"/>
    <s v="FUR-CH-10001482"/>
    <x v="0"/>
    <s v="Chairs"/>
    <s v="Office Star - Mesh Screen back chair with Vinyl seat"/>
    <n v="392.94"/>
    <n v="2"/>
    <n v="0.3"/>
    <n v="-94.31"/>
    <n v="1"/>
    <x v="7"/>
    <n v="4"/>
    <x v="7"/>
  </r>
  <r>
    <n v="9286"/>
    <s v="CA-2016-102778"/>
    <d v="2016-11-21T00:00:00"/>
    <d v="2016-11-24T00:00:00"/>
    <s v="First Class"/>
    <s v="JH-15820"/>
    <s v="John Huston"/>
    <s v="Consumer"/>
    <s v="United States"/>
    <s v="Monroe"/>
    <s v="North Carolina"/>
    <n v="28110"/>
    <x v="0"/>
    <s v="FUR-FU-10000087"/>
    <x v="0"/>
    <s v="Furnishings"/>
    <s v="Executive Impressions 14&quot; Two-Color Numerals Wall Clock"/>
    <n v="18.175999999999998"/>
    <n v="6"/>
    <n v="0.3"/>
    <n v="-1.82"/>
    <n v="1"/>
    <x v="6"/>
    <n v="4"/>
    <x v="6"/>
  </r>
  <r>
    <n v="9287"/>
    <s v="CA-2018-154011"/>
    <d v="2018-06-19T00:00:00"/>
    <d v="2018-06-26T00:00:00"/>
    <s v="Standard Class"/>
    <s v="DB-13270"/>
    <s v="Deborah Brumfield"/>
    <s v="Home Office"/>
    <s v="United States"/>
    <s v="Dallas"/>
    <s v="Texas"/>
    <n v="75081"/>
    <x v="2"/>
    <s v="OFF-BI-10003166"/>
    <x v="1"/>
    <s v="Binders"/>
    <s v="GBC Plasticlear Binding Covers"/>
    <n v="6.8879999999999999"/>
    <n v="9"/>
    <n v="0.1"/>
    <n v="0.9"/>
    <n v="2"/>
    <x v="27"/>
    <n v="2"/>
    <x v="27"/>
  </r>
  <r>
    <n v="9288"/>
    <s v="CA-2018-154011"/>
    <d v="2018-06-19T00:00:00"/>
    <d v="2018-06-26T00:00:00"/>
    <s v="Standard Class"/>
    <s v="DB-13270"/>
    <s v="Deborah Brumfield"/>
    <s v="Home Office"/>
    <s v="United States"/>
    <s v="Dallas"/>
    <s v="Texas"/>
    <n v="75081"/>
    <x v="2"/>
    <s v="FUR-TA-10000688"/>
    <x v="0"/>
    <s v="Tables"/>
    <s v="Chromcraft Bull-Nose Wood Round Conference Table Top, Wood Base"/>
    <n v="457.48500000000001"/>
    <n v="2"/>
    <n v="0.2"/>
    <n v="128.1"/>
    <n v="2"/>
    <x v="27"/>
    <n v="2"/>
    <x v="27"/>
  </r>
  <r>
    <n v="9289"/>
    <s v="US-2018-165456"/>
    <d v="2018-11-30T00:00:00"/>
    <d v="2018-12-03T00:00:00"/>
    <s v="First Class"/>
    <s v="TB-21625"/>
    <s v="Trudy Brown"/>
    <s v="Consumer"/>
    <s v="United States"/>
    <s v="Philadelphia"/>
    <s v="Pennsylvania"/>
    <n v="19134"/>
    <x v="3"/>
    <s v="FUR-CH-10003981"/>
    <x v="0"/>
    <s v="Chairs"/>
    <s v="Global Commerce Series Low-Back Swivel/Tilt Chairs"/>
    <n v="1079.316"/>
    <n v="2"/>
    <n v="0"/>
    <n v="194.28"/>
    <n v="1"/>
    <x v="23"/>
    <n v="4"/>
    <x v="23"/>
  </r>
  <r>
    <n v="9290"/>
    <s v="CA-2015-111857"/>
    <d v="2015-04-23T00:00:00"/>
    <d v="2015-04-26T00:00:00"/>
    <s v="Second Class"/>
    <s v="NM-18445"/>
    <s v="Nathan Mautz"/>
    <s v="Home Office"/>
    <s v="United States"/>
    <s v="San Francisco"/>
    <s v="California"/>
    <n v="94109"/>
    <x v="1"/>
    <s v="OFF-PA-10001878"/>
    <x v="1"/>
    <s v="Paper"/>
    <s v="Xerox 1891"/>
    <n v="48.91"/>
    <n v="9"/>
    <n v="0.1"/>
    <n v="7.34"/>
    <n v="1"/>
    <x v="41"/>
    <n v="2"/>
    <x v="41"/>
  </r>
  <r>
    <n v="9291"/>
    <s v="CA-2015-163650"/>
    <d v="2015-09-23T00:00:00"/>
    <d v="2015-09-25T00:00:00"/>
    <s v="First Class"/>
    <s v="TT-21220"/>
    <s v="Thomas Thornton"/>
    <s v="Consumer"/>
    <s v="United States"/>
    <s v="Dover"/>
    <s v="Delaware"/>
    <n v="19901"/>
    <x v="3"/>
    <s v="OFF-AR-10002375"/>
    <x v="1"/>
    <s v="Art"/>
    <s v="Newell 351"/>
    <n v="9.84"/>
    <n v="7"/>
    <n v="0.1"/>
    <n v="2.2599999999999998"/>
    <n v="2"/>
    <x v="30"/>
    <n v="3"/>
    <x v="30"/>
  </r>
  <r>
    <n v="9292"/>
    <s v="CA-2015-163650"/>
    <d v="2015-09-23T00:00:00"/>
    <d v="2015-09-25T00:00:00"/>
    <s v="First Class"/>
    <s v="TT-21220"/>
    <s v="Thomas Thornton"/>
    <s v="Consumer"/>
    <s v="United States"/>
    <s v="Dover"/>
    <s v="Delaware"/>
    <n v="19901"/>
    <x v="3"/>
    <s v="OFF-BI-10004965"/>
    <x v="1"/>
    <s v="Binders"/>
    <s v="Ibico Covers for Plastic or Wire Binding Elements"/>
    <n v="34.5"/>
    <n v="2"/>
    <n v="0.2"/>
    <n v="4.1399999999999997"/>
    <n v="2"/>
    <x v="30"/>
    <n v="3"/>
    <x v="30"/>
  </r>
  <r>
    <n v="9293"/>
    <s v="CA-2018-124114"/>
    <d v="2018-03-02T00:00:00"/>
    <d v="2018-03-02T00:00:00"/>
    <s v="Same Day"/>
    <s v="RS-19765"/>
    <s v="Roland Schwarz"/>
    <s v="Corporate"/>
    <s v="United States"/>
    <s v="Waco"/>
    <s v="Texas"/>
    <n v="76706"/>
    <x v="2"/>
    <s v="OFF-BI-10004022"/>
    <x v="1"/>
    <s v="Binders"/>
    <s v="Acco Suede Grain Vinyl Round Ring Binder"/>
    <n v="0.55600000000000005"/>
    <n v="3"/>
    <n v="0.3"/>
    <n v="-0.18"/>
    <n v="1"/>
    <x v="42"/>
    <n v="1"/>
    <x v="42"/>
  </r>
  <r>
    <n v="9294"/>
    <s v="US-2018-116505"/>
    <d v="2018-11-17T00:00:00"/>
    <d v="2018-11-21T00:00:00"/>
    <s v="Second Class"/>
    <s v="TB-21625"/>
    <s v="Trudy Brown"/>
    <s v="Consumer"/>
    <s v="United States"/>
    <s v="Hagerstown"/>
    <s v="Maryland"/>
    <n v="21740"/>
    <x v="3"/>
    <s v="OFF-BI-10000050"/>
    <x v="1"/>
    <s v="Binders"/>
    <s v="Angle-D Binders with Locking Rings, Label Holders"/>
    <n v="43.8"/>
    <n v="3"/>
    <n v="0.3"/>
    <n v="-3.07"/>
    <n v="1"/>
    <x v="23"/>
    <n v="4"/>
    <x v="23"/>
  </r>
  <r>
    <n v="9295"/>
    <s v="CA-2018-161340"/>
    <d v="2018-05-28T00:00:00"/>
    <d v="2018-06-01T00:00:00"/>
    <s v="Standard Class"/>
    <s v="AM-10360"/>
    <s v="Alice McCarthy"/>
    <s v="Corporate"/>
    <s v="United States"/>
    <s v="Cleveland"/>
    <s v="Ohio"/>
    <n v="44105"/>
    <x v="3"/>
    <s v="OFF-PA-10002464"/>
    <x v="1"/>
    <s v="Paper"/>
    <s v="HP Office Recycled Paper (20Lb. and 87 Bright)"/>
    <n v="13.872"/>
    <n v="3"/>
    <n v="0.3"/>
    <n v="-3.05"/>
    <n v="2"/>
    <x v="24"/>
    <n v="2"/>
    <x v="24"/>
  </r>
  <r>
    <n v="9296"/>
    <s v="CA-2018-161340"/>
    <d v="2018-05-28T00:00:00"/>
    <d v="2018-06-01T00:00:00"/>
    <s v="Standard Class"/>
    <s v="AM-10360"/>
    <s v="Alice McCarthy"/>
    <s v="Corporate"/>
    <s v="United States"/>
    <s v="Cleveland"/>
    <s v="Ohio"/>
    <n v="44105"/>
    <x v="3"/>
    <s v="FUR-BO-10004709"/>
    <x v="0"/>
    <s v="Bookcases"/>
    <s v="Bush Westfield Collection Bookcases, Medium Cherry Finish"/>
    <n v="115.96"/>
    <n v="3"/>
    <n v="0"/>
    <n v="9.2799999999999994"/>
    <n v="2"/>
    <x v="24"/>
    <n v="2"/>
    <x v="24"/>
  </r>
  <r>
    <n v="9297"/>
    <s v="US-2016-163433"/>
    <d v="2016-04-18T00:00:00"/>
    <d v="2016-04-22T00:00:00"/>
    <s v="Second Class"/>
    <s v="MP-17965"/>
    <s v="Michael Paige"/>
    <s v="Corporate"/>
    <s v="United States"/>
    <s v="Mcallen"/>
    <s v="Texas"/>
    <n v="78501"/>
    <x v="2"/>
    <s v="TEC-AC-10003590"/>
    <x v="2"/>
    <s v="Accessories"/>
    <s v="TRENDnet 56K USB 2.0 Phone, Internet and Fax Modem"/>
    <n v="41.423999999999999"/>
    <n v="7"/>
    <n v="0.3"/>
    <n v="-10.36"/>
    <n v="9"/>
    <x v="19"/>
    <n v="2"/>
    <x v="19"/>
  </r>
  <r>
    <n v="9298"/>
    <s v="US-2016-163433"/>
    <d v="2016-04-18T00:00:00"/>
    <d v="2016-04-22T00:00:00"/>
    <s v="Second Class"/>
    <s v="MP-17965"/>
    <s v="Michael Paige"/>
    <s v="Corporate"/>
    <s v="United States"/>
    <s v="Mcallen"/>
    <s v="Texas"/>
    <n v="78501"/>
    <x v="2"/>
    <s v="TEC-PH-10003357"/>
    <x v="2"/>
    <s v="Phones"/>
    <s v="Grandstream GXP2100 Mainstream Business Phone"/>
    <n v="244.768"/>
    <n v="4"/>
    <n v="0"/>
    <n v="41.61"/>
    <n v="9"/>
    <x v="19"/>
    <n v="2"/>
    <x v="19"/>
  </r>
  <r>
    <n v="9299"/>
    <s v="US-2016-163433"/>
    <d v="2016-04-18T00:00:00"/>
    <d v="2016-04-22T00:00:00"/>
    <s v="Second Class"/>
    <s v="MP-17965"/>
    <s v="Michael Paige"/>
    <s v="Corporate"/>
    <s v="United States"/>
    <s v="Mcallen"/>
    <s v="Texas"/>
    <n v="78501"/>
    <x v="2"/>
    <s v="OFF-AR-10003373"/>
    <x v="1"/>
    <s v="Art"/>
    <s v="Boston School Pro Electric Pencil Sharpener, 1670"/>
    <n v="74.352000000000004"/>
    <n v="9"/>
    <n v="0"/>
    <n v="17.84"/>
    <n v="9"/>
    <x v="19"/>
    <n v="2"/>
    <x v="19"/>
  </r>
  <r>
    <n v="9300"/>
    <s v="US-2016-163433"/>
    <d v="2016-04-18T00:00:00"/>
    <d v="2016-04-22T00:00:00"/>
    <s v="Second Class"/>
    <s v="MP-17965"/>
    <s v="Michael Paige"/>
    <s v="Corporate"/>
    <s v="United States"/>
    <s v="Mcallen"/>
    <s v="Texas"/>
    <n v="78501"/>
    <x v="2"/>
    <s v="OFF-BI-10003676"/>
    <x v="1"/>
    <s v="Binders"/>
    <s v="GBC Standard Recycled Report Covers, Clear Plastic Sheets"/>
    <n v="4.3120000000000003"/>
    <n v="1"/>
    <n v="0"/>
    <n v="0.3"/>
    <n v="9"/>
    <x v="19"/>
    <n v="2"/>
    <x v="19"/>
  </r>
  <r>
    <n v="9301"/>
    <s v="US-2016-163433"/>
    <d v="2016-04-18T00:00:00"/>
    <d v="2016-04-22T00:00:00"/>
    <s v="Second Class"/>
    <s v="MP-17965"/>
    <s v="Michael Paige"/>
    <s v="Corporate"/>
    <s v="United States"/>
    <s v="Mcallen"/>
    <s v="Texas"/>
    <n v="78501"/>
    <x v="2"/>
    <s v="FUR-CH-10000225"/>
    <x v="0"/>
    <s v="Chairs"/>
    <s v="Global Geo Office Task Chair, Gray"/>
    <n v="56.686"/>
    <n v="4"/>
    <n v="0.1"/>
    <n v="19.84"/>
    <n v="9"/>
    <x v="19"/>
    <n v="2"/>
    <x v="19"/>
  </r>
  <r>
    <n v="9302"/>
    <s v="US-2016-163433"/>
    <d v="2016-04-18T00:00:00"/>
    <d v="2016-04-22T00:00:00"/>
    <s v="Second Class"/>
    <s v="MP-17965"/>
    <s v="Michael Paige"/>
    <s v="Corporate"/>
    <s v="United States"/>
    <s v="Mcallen"/>
    <s v="Texas"/>
    <n v="78501"/>
    <x v="2"/>
    <s v="TEC-PH-10001870"/>
    <x v="2"/>
    <s v="Phones"/>
    <s v="Lunatik TT5L-002 Taktik Strike Impact Protection System for iPhone 5"/>
    <n v="97.968000000000004"/>
    <n v="9"/>
    <n v="0.2"/>
    <n v="29.39"/>
    <n v="9"/>
    <x v="19"/>
    <n v="2"/>
    <x v="19"/>
  </r>
  <r>
    <n v="9303"/>
    <s v="US-2016-163433"/>
    <d v="2016-04-18T00:00:00"/>
    <d v="2016-04-22T00:00:00"/>
    <s v="Second Class"/>
    <s v="MP-17965"/>
    <s v="Michael Paige"/>
    <s v="Corporate"/>
    <s v="United States"/>
    <s v="Mcallen"/>
    <s v="Texas"/>
    <n v="78501"/>
    <x v="2"/>
    <s v="OFF-AR-10003481"/>
    <x v="1"/>
    <s v="Art"/>
    <s v="Newell 348"/>
    <n v="7.8719999999999999"/>
    <n v="3"/>
    <n v="0"/>
    <n v="0.39"/>
    <n v="9"/>
    <x v="19"/>
    <n v="2"/>
    <x v="19"/>
  </r>
  <r>
    <n v="9304"/>
    <s v="US-2016-163433"/>
    <d v="2016-04-18T00:00:00"/>
    <d v="2016-04-22T00:00:00"/>
    <s v="Second Class"/>
    <s v="MP-17965"/>
    <s v="Michael Paige"/>
    <s v="Corporate"/>
    <s v="United States"/>
    <s v="Mcallen"/>
    <s v="Texas"/>
    <n v="78501"/>
    <x v="2"/>
    <s v="OFF-PA-10003936"/>
    <x v="1"/>
    <s v="Paper"/>
    <s v="Xerox 1994"/>
    <n v="15.552"/>
    <n v="9"/>
    <n v="0.3"/>
    <n v="-4.2"/>
    <n v="9"/>
    <x v="19"/>
    <n v="2"/>
    <x v="19"/>
  </r>
  <r>
    <n v="9305"/>
    <s v="US-2016-163433"/>
    <d v="2016-04-18T00:00:00"/>
    <d v="2016-04-22T00:00:00"/>
    <s v="Second Class"/>
    <s v="MP-17965"/>
    <s v="Michael Paige"/>
    <s v="Corporate"/>
    <s v="United States"/>
    <s v="Mcallen"/>
    <s v="Texas"/>
    <n v="78501"/>
    <x v="2"/>
    <s v="OFF-BI-10000320"/>
    <x v="1"/>
    <s v="Binders"/>
    <s v="GBC Plastic Binding Combs"/>
    <n v="1.476"/>
    <n v="3"/>
    <n v="0"/>
    <n v="0.34"/>
    <n v="9"/>
    <x v="19"/>
    <n v="2"/>
    <x v="19"/>
  </r>
  <r>
    <n v="9306"/>
    <s v="CA-2016-137603"/>
    <d v="2016-09-19T00:00:00"/>
    <d v="2016-09-24T00:00:00"/>
    <s v="Standard Class"/>
    <s v="MH-17290"/>
    <s v="Marc Harrigan"/>
    <s v="Home Office"/>
    <s v="United States"/>
    <s v="Santa Fe"/>
    <s v="New Mexico"/>
    <n v="87505"/>
    <x v="1"/>
    <s v="OFF-AR-10001972"/>
    <x v="1"/>
    <s v="Art"/>
    <s v="Newell 323"/>
    <n v="8.4"/>
    <n v="9"/>
    <n v="0"/>
    <n v="2.1800000000000002"/>
    <n v="1"/>
    <x v="11"/>
    <n v="3"/>
    <x v="11"/>
  </r>
  <r>
    <n v="9307"/>
    <s v="CA-2015-128237"/>
    <d v="2015-03-25T00:00:00"/>
    <d v="2015-03-30T00:00:00"/>
    <s v="Standard Class"/>
    <s v="CA-12265"/>
    <s v="Christina Anderson"/>
    <s v="Consumer"/>
    <s v="United States"/>
    <s v="San Francisco"/>
    <s v="California"/>
    <n v="94110"/>
    <x v="1"/>
    <s v="OFF-AR-10003829"/>
    <x v="1"/>
    <s v="Art"/>
    <s v="Newell 35"/>
    <n v="6.56"/>
    <n v="7"/>
    <n v="0.3"/>
    <n v="-1.31"/>
    <n v="4"/>
    <x v="34"/>
    <n v="1"/>
    <x v="34"/>
  </r>
  <r>
    <n v="9308"/>
    <s v="CA-2015-128237"/>
    <d v="2015-03-25T00:00:00"/>
    <d v="2015-03-30T00:00:00"/>
    <s v="Standard Class"/>
    <s v="CA-12265"/>
    <s v="Christina Anderson"/>
    <s v="Consumer"/>
    <s v="United States"/>
    <s v="San Francisco"/>
    <s v="California"/>
    <n v="94110"/>
    <x v="1"/>
    <s v="OFF-AR-10003338"/>
    <x v="1"/>
    <s v="Art"/>
    <s v="Eberhard Faber 3 1/2&quot; Golf Pencils"/>
    <n v="14.88"/>
    <n v="1"/>
    <n v="0.1"/>
    <n v="3.57"/>
    <n v="4"/>
    <x v="34"/>
    <n v="1"/>
    <x v="34"/>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n v="45.48"/>
    <n v="10"/>
    <n v="0.1"/>
    <n v="4.55"/>
    <n v="4"/>
    <x v="34"/>
    <n v="1"/>
    <x v="34"/>
  </r>
  <r>
    <n v="9310"/>
    <s v="CA-2015-128237"/>
    <d v="2015-03-25T00:00:00"/>
    <d v="2015-03-30T00:00:00"/>
    <s v="Standard Class"/>
    <s v="CA-12265"/>
    <s v="Christina Anderson"/>
    <s v="Consumer"/>
    <s v="United States"/>
    <s v="San Francisco"/>
    <s v="California"/>
    <n v="94110"/>
    <x v="1"/>
    <s v="OFF-AR-10000034"/>
    <x v="1"/>
    <s v="Art"/>
    <s v="BIC Brite Liner Grip Highlighters, Assorted, 5/Pack"/>
    <n v="25.44"/>
    <n v="7"/>
    <n v="0.3"/>
    <n v="-1.78"/>
    <n v="4"/>
    <x v="34"/>
    <n v="1"/>
    <x v="34"/>
  </r>
  <r>
    <n v="9311"/>
    <s v="US-2017-102141"/>
    <d v="2017-08-26T00:00:00"/>
    <d v="2017-08-31T00:00:00"/>
    <s v="Standard Class"/>
    <s v="KD-16615"/>
    <s v="Ken Dana"/>
    <s v="Corporate"/>
    <s v="United States"/>
    <s v="New York City"/>
    <s v="New York"/>
    <n v="10024"/>
    <x v="3"/>
    <s v="OFF-BI-10001510"/>
    <x v="1"/>
    <s v="Binders"/>
    <s v="Deluxe Heavy-Duty Vinyl Round Ring Binder"/>
    <n v="146.68799999999999"/>
    <n v="9"/>
    <n v="0.2"/>
    <n v="11.74"/>
    <n v="1"/>
    <x v="28"/>
    <n v="3"/>
    <x v="28"/>
  </r>
  <r>
    <n v="9312"/>
    <s v="CA-2018-148642"/>
    <d v="2018-03-06T00:00:00"/>
    <d v="2018-03-12T00:00:00"/>
    <s v="Standard Class"/>
    <s v="DW-13540"/>
    <s v="Don Weiss"/>
    <s v="Consumer"/>
    <s v="United States"/>
    <s v="Dallas"/>
    <s v="Texas"/>
    <n v="75220"/>
    <x v="2"/>
    <s v="OFF-LA-10000134"/>
    <x v="1"/>
    <s v="Labels"/>
    <s v="Avery 511"/>
    <n v="4.9279999999999999"/>
    <n v="3"/>
    <n v="0"/>
    <n v="1.58"/>
    <n v="2"/>
    <x v="42"/>
    <n v="1"/>
    <x v="42"/>
  </r>
  <r>
    <n v="9313"/>
    <s v="CA-2018-148642"/>
    <d v="2018-03-06T00:00:00"/>
    <d v="2018-03-12T00:00:00"/>
    <s v="Standard Class"/>
    <s v="DW-13540"/>
    <s v="Don Weiss"/>
    <s v="Consumer"/>
    <s v="United States"/>
    <s v="Dallas"/>
    <s v="Texas"/>
    <n v="75220"/>
    <x v="2"/>
    <s v="OFF-AR-10000588"/>
    <x v="1"/>
    <s v="Art"/>
    <s v="Newell 345"/>
    <n v="63.488"/>
    <n v="5"/>
    <n v="0.2"/>
    <n v="3.81"/>
    <n v="2"/>
    <x v="42"/>
    <n v="1"/>
    <x v="42"/>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n v="7"/>
    <n v="0"/>
    <n v="87.85"/>
    <n v="2"/>
    <x v="6"/>
    <n v="4"/>
    <x v="6"/>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n v="7"/>
    <n v="0"/>
    <n v="39.630000000000003"/>
    <n v="2"/>
    <x v="6"/>
    <n v="4"/>
    <x v="6"/>
  </r>
  <r>
    <n v="9316"/>
    <s v="CA-2017-161907"/>
    <d v="2017-04-05T00:00:00"/>
    <d v="2017-04-09T00:00:00"/>
    <s v="Standard Class"/>
    <s v="JH-16180"/>
    <s v="Justin Hirsh"/>
    <s v="Consumer"/>
    <s v="United States"/>
    <s v="Philadelphia"/>
    <s v="Pennsylvania"/>
    <n v="19140"/>
    <x v="3"/>
    <s v="TEC-PH-10000141"/>
    <x v="2"/>
    <s v="Phones"/>
    <s v="Clearsounds A400"/>
    <n v="118.782"/>
    <n v="3"/>
    <n v="0.2"/>
    <n v="33.26"/>
    <n v="2"/>
    <x v="25"/>
    <n v="2"/>
    <x v="25"/>
  </r>
  <r>
    <n v="9317"/>
    <s v="CA-2017-161907"/>
    <d v="2017-04-05T00:00:00"/>
    <d v="2017-04-09T00:00:00"/>
    <s v="Standard Class"/>
    <s v="JH-16180"/>
    <s v="Justin Hirsh"/>
    <s v="Consumer"/>
    <s v="United States"/>
    <s v="Philadelphia"/>
    <s v="Pennsylvania"/>
    <n v="19140"/>
    <x v="3"/>
    <s v="OFF-SU-10000646"/>
    <x v="1"/>
    <s v="Supplies"/>
    <s v="Premier Automatic Letter Opener"/>
    <n v="769.18399999999997"/>
    <n v="3"/>
    <n v="0.1"/>
    <n v="269.20999999999998"/>
    <n v="2"/>
    <x v="25"/>
    <n v="2"/>
    <x v="25"/>
  </r>
  <r>
    <n v="9318"/>
    <s v="CA-2018-124940"/>
    <d v="2018-02-21T00:00:00"/>
    <d v="2018-02-26T00:00:00"/>
    <s v="Standard Class"/>
    <s v="DK-13090"/>
    <s v="Dave Kipp"/>
    <s v="Consumer"/>
    <s v="United States"/>
    <s v="Carrollton"/>
    <s v="Texas"/>
    <n v="75007"/>
    <x v="2"/>
    <s v="TEC-AC-10002076"/>
    <x v="2"/>
    <s v="Accessories"/>
    <s v="Microsoft Natural Keyboard Elite"/>
    <n v="47.904000000000003"/>
    <n v="1"/>
    <n v="0.2"/>
    <n v="4.3099999999999996"/>
    <n v="1"/>
    <x v="31"/>
    <n v="1"/>
    <x v="31"/>
  </r>
  <r>
    <n v="9319"/>
    <s v="US-2018-108343"/>
    <d v="2018-07-20T00:00:00"/>
    <d v="2018-07-25T00:00:00"/>
    <s v="Standard Class"/>
    <s v="AR-10825"/>
    <s v="Anthony Rawles"/>
    <s v="Corporate"/>
    <s v="United States"/>
    <s v="New York City"/>
    <s v="New York"/>
    <n v="10009"/>
    <x v="3"/>
    <s v="OFF-PA-10000743"/>
    <x v="1"/>
    <s v="Paper"/>
    <s v="Xerox 1977"/>
    <n v="13.36"/>
    <n v="9"/>
    <n v="0.2"/>
    <n v="1.34"/>
    <n v="3"/>
    <x v="10"/>
    <n v="3"/>
    <x v="10"/>
  </r>
  <r>
    <n v="9320"/>
    <s v="US-2018-108343"/>
    <d v="2018-07-20T00:00:00"/>
    <d v="2018-07-25T00:00:00"/>
    <s v="Standard Class"/>
    <s v="AR-10825"/>
    <s v="Anthony Rawles"/>
    <s v="Corporate"/>
    <s v="United States"/>
    <s v="New York City"/>
    <s v="New York"/>
    <n v="10009"/>
    <x v="3"/>
    <s v="FUR-CH-10002780"/>
    <x v="0"/>
    <s v="Chairs"/>
    <s v="Office Star - Task Chair with Contemporary Loop Arms"/>
    <n v="163.76400000000001"/>
    <n v="3"/>
    <n v="0"/>
    <n v="29.48"/>
    <n v="3"/>
    <x v="10"/>
    <n v="3"/>
    <x v="10"/>
  </r>
  <r>
    <n v="9321"/>
    <s v="US-2018-108343"/>
    <d v="2018-07-20T00:00:00"/>
    <d v="2018-07-25T00:00:00"/>
    <s v="Standard Class"/>
    <s v="AR-10825"/>
    <s v="Anthony Rawles"/>
    <s v="Corporate"/>
    <s v="United States"/>
    <s v="New York City"/>
    <s v="New York"/>
    <n v="10009"/>
    <x v="3"/>
    <s v="FUR-FU-10000747"/>
    <x v="0"/>
    <s v="Furnishings"/>
    <s v="Tenex B1-RE Series Chair Mats for Low Pile Carpets"/>
    <n v="183.92"/>
    <n v="7"/>
    <n v="0.2"/>
    <n v="51.5"/>
    <n v="3"/>
    <x v="10"/>
    <n v="3"/>
    <x v="10"/>
  </r>
  <r>
    <n v="9322"/>
    <s v="US-2017-111563"/>
    <d v="2017-11-04T00:00:00"/>
    <d v="2017-11-08T00:00:00"/>
    <s v="Standard Class"/>
    <s v="SM-20005"/>
    <s v="Sally Matthias"/>
    <s v="Consumer"/>
    <s v="United States"/>
    <s v="Houston"/>
    <s v="Texas"/>
    <n v="77041"/>
    <x v="2"/>
    <s v="FUR-FU-10002445"/>
    <x v="0"/>
    <s v="Furnishings"/>
    <s v="DAX Two-Tone Rosewood/Black Document Frame, Desktop, 5 x 7"/>
    <n v="11.375999999999999"/>
    <n v="9"/>
    <n v="0.1"/>
    <n v="2.62"/>
    <n v="2"/>
    <x v="0"/>
    <n v="4"/>
    <x v="0"/>
  </r>
  <r>
    <n v="9323"/>
    <s v="US-2017-111563"/>
    <d v="2017-11-04T00:00:00"/>
    <d v="2017-11-08T00:00:00"/>
    <s v="Standard Class"/>
    <s v="SM-20005"/>
    <s v="Sally Matthias"/>
    <s v="Consumer"/>
    <s v="United States"/>
    <s v="Houston"/>
    <s v="Texas"/>
    <n v="77041"/>
    <x v="2"/>
    <s v="FUR-FU-10000723"/>
    <x v="0"/>
    <s v="Furnishings"/>
    <s v="Deflect-o EconoMat Studded, No Bevel Mat for Low Pile Carpeting"/>
    <n v="66.111999999999995"/>
    <n v="7"/>
    <n v="0"/>
    <n v="5.95"/>
    <n v="2"/>
    <x v="0"/>
    <n v="4"/>
    <x v="0"/>
  </r>
  <r>
    <n v="9324"/>
    <s v="CA-2018-121853"/>
    <d v="2018-09-23T00:00:00"/>
    <d v="2018-09-29T00:00:00"/>
    <s v="Standard Class"/>
    <s v="DB-13660"/>
    <s v="Duane Benoit"/>
    <s v="Consumer"/>
    <s v="United States"/>
    <s v="Los Angeles"/>
    <s v="California"/>
    <n v="90036"/>
    <x v="1"/>
    <s v="OFF-PA-10003641"/>
    <x v="1"/>
    <s v="Paper"/>
    <s v="Xerox 1909"/>
    <n v="211.04"/>
    <n v="5"/>
    <n v="0"/>
    <n v="56.98"/>
    <n v="3"/>
    <x v="15"/>
    <n v="3"/>
    <x v="15"/>
  </r>
  <r>
    <n v="9325"/>
    <s v="CA-2018-121853"/>
    <d v="2018-09-23T00:00:00"/>
    <d v="2018-09-29T00:00:00"/>
    <s v="Standard Class"/>
    <s v="DB-13660"/>
    <s v="Duane Benoit"/>
    <s v="Consumer"/>
    <s v="United States"/>
    <s v="Los Angeles"/>
    <s v="California"/>
    <n v="90036"/>
    <x v="1"/>
    <s v="FUR-CH-10003973"/>
    <x v="0"/>
    <s v="Chairs"/>
    <s v="GuestStacker Chair with Chrome Finish Legs"/>
    <n v="594.81600000000003"/>
    <n v="10"/>
    <n v="0"/>
    <n v="160.6"/>
    <n v="3"/>
    <x v="15"/>
    <n v="3"/>
    <x v="15"/>
  </r>
  <r>
    <n v="9326"/>
    <s v="CA-2018-121853"/>
    <d v="2018-09-23T00:00:00"/>
    <d v="2018-09-29T00:00:00"/>
    <s v="Standard Class"/>
    <s v="DB-13660"/>
    <s v="Duane Benoit"/>
    <s v="Consumer"/>
    <s v="United States"/>
    <s v="Los Angeles"/>
    <s v="California"/>
    <n v="90036"/>
    <x v="1"/>
    <s v="OFF-BI-10000977"/>
    <x v="1"/>
    <s v="Binders"/>
    <s v="Ibico Plastic Spiral Binding Combs"/>
    <n v="72.959999999999994"/>
    <n v="7"/>
    <n v="0"/>
    <n v="14.59"/>
    <n v="3"/>
    <x v="15"/>
    <n v="3"/>
    <x v="15"/>
  </r>
  <r>
    <n v="9327"/>
    <s v="US-2018-130687"/>
    <d v="2018-09-07T00:00:00"/>
    <d v="2018-09-10T00:00:00"/>
    <s v="First Class"/>
    <s v="PF-19225"/>
    <s v="Phillip Flathmann"/>
    <s v="Consumer"/>
    <s v="United States"/>
    <s v="Edmonds"/>
    <s v="Washington"/>
    <n v="98026"/>
    <x v="1"/>
    <s v="FUR-FU-10004053"/>
    <x v="0"/>
    <s v="Furnishings"/>
    <s v="DAX Two-Tone Silver Metal Document Frame"/>
    <n v="80.959999999999994"/>
    <n v="3"/>
    <n v="0"/>
    <n v="13.76"/>
    <n v="3"/>
    <x v="15"/>
    <n v="3"/>
    <x v="15"/>
  </r>
  <r>
    <n v="9328"/>
    <s v="US-2018-130687"/>
    <d v="2018-09-07T00:00:00"/>
    <d v="2018-09-10T00:00:00"/>
    <s v="First Class"/>
    <s v="PF-19225"/>
    <s v="Phillip Flathmann"/>
    <s v="Consumer"/>
    <s v="United States"/>
    <s v="Edmonds"/>
    <s v="Washington"/>
    <n v="98026"/>
    <x v="1"/>
    <s v="TEC-PH-10002033"/>
    <x v="2"/>
    <s v="Phones"/>
    <s v="Konftel 250 ConferenceÂ phoneÂ - Charcoal black"/>
    <n v="455.71199999999999"/>
    <n v="7"/>
    <n v="0.1"/>
    <n v="36.46"/>
    <n v="3"/>
    <x v="15"/>
    <n v="3"/>
    <x v="15"/>
  </r>
  <r>
    <n v="9329"/>
    <s v="US-2018-130687"/>
    <d v="2018-09-07T00:00:00"/>
    <d v="2018-09-10T00:00:00"/>
    <s v="First Class"/>
    <s v="PF-19225"/>
    <s v="Phillip Flathmann"/>
    <s v="Consumer"/>
    <s v="United States"/>
    <s v="Edmonds"/>
    <s v="Washington"/>
    <n v="98026"/>
    <x v="1"/>
    <s v="OFF-AR-10004260"/>
    <x v="1"/>
    <s v="Art"/>
    <s v="Boston 1799 Powerhouse Electric Pencil Sharpener"/>
    <n v="25.98"/>
    <n v="8"/>
    <n v="0.3"/>
    <n v="-9.09"/>
    <n v="3"/>
    <x v="15"/>
    <n v="3"/>
    <x v="15"/>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n v="45.28"/>
    <n v="4"/>
    <n v="0.1"/>
    <n v="12.68"/>
    <n v="1"/>
    <x v="6"/>
    <n v="4"/>
    <x v="6"/>
  </r>
  <r>
    <n v="9331"/>
    <s v="US-2016-153283"/>
    <d v="2016-11-12T00:00:00"/>
    <d v="2016-11-18T00:00:00"/>
    <s v="Standard Class"/>
    <s v="EB-14110"/>
    <s v="Eugene Barchas"/>
    <s v="Consumer"/>
    <s v="United States"/>
    <s v="New York City"/>
    <s v="New York"/>
    <n v="10035"/>
    <x v="3"/>
    <s v="OFF-EN-10001539"/>
    <x v="1"/>
    <s v="Envelopes"/>
    <s v="Staple envelope"/>
    <n v="15.56"/>
    <n v="6"/>
    <n v="0"/>
    <n v="1.4"/>
    <n v="1"/>
    <x v="6"/>
    <n v="4"/>
    <x v="6"/>
  </r>
  <r>
    <n v="9332"/>
    <s v="CA-2017-108056"/>
    <d v="2017-09-29T00:00:00"/>
    <d v="2017-10-03T00:00:00"/>
    <s v="Standard Class"/>
    <s v="ES-14080"/>
    <s v="Erin Smith"/>
    <s v="Corporate"/>
    <s v="United States"/>
    <s v="Springfield"/>
    <s v="Oregon"/>
    <n v="97477"/>
    <x v="1"/>
    <s v="TEC-PH-10001817"/>
    <x v="2"/>
    <s v="Phones"/>
    <s v="Wilson Electronics DB Pro Signal Booster"/>
    <n v="859.2"/>
    <n v="8"/>
    <n v="0.3"/>
    <n v="-146.06"/>
    <n v="1"/>
    <x v="21"/>
    <n v="3"/>
    <x v="21"/>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n v="195.68"/>
    <n v="9"/>
    <n v="0"/>
    <n v="19.57"/>
    <n v="2"/>
    <x v="15"/>
    <n v="3"/>
    <x v="15"/>
  </r>
  <r>
    <n v="9334"/>
    <s v="CA-2018-127726"/>
    <d v="2018-09-11T00:00:00"/>
    <d v="2018-09-13T00:00:00"/>
    <s v="Second Class"/>
    <s v="SS-20410"/>
    <s v="Shahid Shariari"/>
    <s v="Consumer"/>
    <s v="United States"/>
    <s v="Georgetown"/>
    <s v="Kentucky"/>
    <n v="40324"/>
    <x v="0"/>
    <s v="OFF-FA-10000992"/>
    <x v="1"/>
    <s v="Fasteners"/>
    <s v="Acco Clips to Go Binder Clips, 24 Clips in Two Sizes"/>
    <n v="14.2"/>
    <n v="3"/>
    <n v="0"/>
    <n v="2.98"/>
    <n v="2"/>
    <x v="15"/>
    <n v="3"/>
    <x v="15"/>
  </r>
  <r>
    <n v="9335"/>
    <s v="CA-2018-110198"/>
    <d v="2018-05-01T00:00:00"/>
    <d v="2018-05-02T00:00:00"/>
    <s v="First Class"/>
    <s v="AG-10900"/>
    <s v="Arthur Gainer"/>
    <s v="Consumer"/>
    <s v="United States"/>
    <s v="Coral Springs"/>
    <s v="Florida"/>
    <n v="33065"/>
    <x v="0"/>
    <s v="FUR-BO-10001798"/>
    <x v="0"/>
    <s v="Bookcases"/>
    <s v="Bush Somerset Collection Bookcase"/>
    <n v="314.35199999999998"/>
    <n v="9"/>
    <n v="0"/>
    <n v="106.88"/>
    <n v="2"/>
    <x v="24"/>
    <n v="2"/>
    <x v="24"/>
  </r>
  <r>
    <n v="9336"/>
    <s v="CA-2018-110198"/>
    <d v="2018-05-01T00:00:00"/>
    <d v="2018-05-02T00:00:00"/>
    <s v="First Class"/>
    <s v="AG-10900"/>
    <s v="Arthur Gainer"/>
    <s v="Consumer"/>
    <s v="United States"/>
    <s v="Coral Springs"/>
    <s v="Florida"/>
    <n v="33065"/>
    <x v="0"/>
    <s v="OFF-LA-10004409"/>
    <x v="1"/>
    <s v="Labels"/>
    <s v="Avery 492"/>
    <n v="4.6079999999999997"/>
    <n v="2"/>
    <n v="0"/>
    <n v="1.52"/>
    <n v="2"/>
    <x v="24"/>
    <n v="2"/>
    <x v="24"/>
  </r>
  <r>
    <n v="9337"/>
    <s v="CA-2018-130715"/>
    <d v="2018-09-16T00:00:00"/>
    <d v="2018-09-20T00:00:00"/>
    <s v="Standard Class"/>
    <s v="CY-12745"/>
    <s v="Craig Yedwab"/>
    <s v="Corporate"/>
    <s v="United States"/>
    <s v="San Francisco"/>
    <s v="California"/>
    <n v="94110"/>
    <x v="1"/>
    <s v="OFF-FA-10000621"/>
    <x v="1"/>
    <s v="Fasteners"/>
    <s v="OIC Colored Binder Clips, Assorted Sizes"/>
    <n v="17.899999999999999"/>
    <n v="7"/>
    <n v="0"/>
    <n v="1.07"/>
    <n v="1"/>
    <x v="15"/>
    <n v="3"/>
    <x v="15"/>
  </r>
  <r>
    <n v="9338"/>
    <s v="CA-2015-155264"/>
    <d v="2015-10-19T00:00:00"/>
    <d v="2015-10-22T00:00:00"/>
    <s v="Second Class"/>
    <s v="RP-19270"/>
    <s v="Rachel Payne"/>
    <s v="Corporate"/>
    <s v="United States"/>
    <s v="San Francisco"/>
    <s v="California"/>
    <n v="94110"/>
    <x v="1"/>
    <s v="OFF-BI-10003196"/>
    <x v="1"/>
    <s v="Binders"/>
    <s v="Accohide Poly Flexible Ring Binders"/>
    <n v="2.992"/>
    <n v="4"/>
    <n v="0"/>
    <n v="0.18"/>
    <n v="5"/>
    <x v="18"/>
    <n v="4"/>
    <x v="18"/>
  </r>
  <r>
    <n v="9339"/>
    <s v="CA-2015-155264"/>
    <d v="2015-10-19T00:00:00"/>
    <d v="2015-10-22T00:00:00"/>
    <s v="Second Class"/>
    <s v="RP-19270"/>
    <s v="Rachel Payne"/>
    <s v="Corporate"/>
    <s v="United States"/>
    <s v="San Francisco"/>
    <s v="California"/>
    <n v="94110"/>
    <x v="1"/>
    <s v="OFF-BI-10003727"/>
    <x v="1"/>
    <s v="Binders"/>
    <s v="Avery Durable Slant Ring Binders With Label Holder"/>
    <n v="20.064"/>
    <n v="8"/>
    <n v="0"/>
    <n v="3.01"/>
    <n v="5"/>
    <x v="18"/>
    <n v="4"/>
    <x v="18"/>
  </r>
  <r>
    <n v="9340"/>
    <s v="CA-2015-155264"/>
    <d v="2015-10-19T00:00:00"/>
    <d v="2015-10-22T00:00:00"/>
    <s v="Second Class"/>
    <s v="RP-19270"/>
    <s v="Rachel Payne"/>
    <s v="Corporate"/>
    <s v="United States"/>
    <s v="San Francisco"/>
    <s v="California"/>
    <n v="94110"/>
    <x v="1"/>
    <s v="OFF-PA-10003228"/>
    <x v="1"/>
    <s v="Paper"/>
    <s v="Xerox 1917"/>
    <n v="146.72999999999999"/>
    <n v="1"/>
    <n v="0"/>
    <n v="20.54"/>
    <n v="5"/>
    <x v="18"/>
    <n v="4"/>
    <x v="18"/>
  </r>
  <r>
    <n v="9341"/>
    <s v="CA-2015-155264"/>
    <d v="2015-10-19T00:00:00"/>
    <d v="2015-10-22T00:00:00"/>
    <s v="Second Class"/>
    <s v="RP-19270"/>
    <s v="Rachel Payne"/>
    <s v="Corporate"/>
    <s v="United States"/>
    <s v="San Francisco"/>
    <s v="California"/>
    <n v="94110"/>
    <x v="1"/>
    <s v="OFF-LA-10002787"/>
    <x v="1"/>
    <s v="Labels"/>
    <s v="Avery 480"/>
    <n v="18.75"/>
    <n v="7"/>
    <n v="0"/>
    <n v="1.5"/>
    <n v="5"/>
    <x v="18"/>
    <n v="4"/>
    <x v="18"/>
  </r>
  <r>
    <n v="9342"/>
    <s v="CA-2015-155264"/>
    <d v="2015-10-19T00:00:00"/>
    <d v="2015-10-22T00:00:00"/>
    <s v="Second Class"/>
    <s v="RP-19270"/>
    <s v="Rachel Payne"/>
    <s v="Corporate"/>
    <s v="United States"/>
    <s v="San Francisco"/>
    <s v="California"/>
    <n v="94110"/>
    <x v="1"/>
    <s v="TEC-PH-10001305"/>
    <x v="2"/>
    <s v="Phones"/>
    <s v="Panasonic KX TS208W Corded phone"/>
    <n v="117.57599999999999"/>
    <n v="5"/>
    <n v="0.1"/>
    <n v="9.41"/>
    <n v="5"/>
    <x v="18"/>
    <n v="4"/>
    <x v="18"/>
  </r>
  <r>
    <n v="9343"/>
    <s v="CA-2017-119123"/>
    <d v="2017-03-13T00:00:00"/>
    <d v="2017-03-18T00:00:00"/>
    <s v="Standard Class"/>
    <s v="DB-13360"/>
    <s v="Dennis Bolton"/>
    <s v="Home Office"/>
    <s v="United States"/>
    <s v="Riverside"/>
    <s v="California"/>
    <n v="92503"/>
    <x v="1"/>
    <s v="OFF-BI-10001036"/>
    <x v="1"/>
    <s v="Binders"/>
    <s v="Cardinal EasyOpen D-Ring Binders"/>
    <n v="51.183999999999997"/>
    <n v="7"/>
    <n v="0"/>
    <n v="6.14"/>
    <n v="1"/>
    <x v="17"/>
    <n v="1"/>
    <x v="17"/>
  </r>
  <r>
    <n v="9344"/>
    <s v="CA-2018-109085"/>
    <d v="2018-02-17T00:00:00"/>
    <d v="2018-02-20T00:00:00"/>
    <s v="First Class"/>
    <s v="CK-12325"/>
    <s v="Christine Kargatis"/>
    <s v="Home Office"/>
    <s v="United States"/>
    <s v="Troy"/>
    <s v="Ohio"/>
    <n v="45373"/>
    <x v="3"/>
    <s v="FUR-TA-10001086"/>
    <x v="0"/>
    <s v="Tables"/>
    <s v="SAFCO PlanMaster Boards, 60w x 37-1/2d, White Melamine"/>
    <n v="455.97"/>
    <n v="10"/>
    <n v="0"/>
    <n v="113.99"/>
    <n v="5"/>
    <x v="31"/>
    <n v="1"/>
    <x v="31"/>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n v="5.7149999999999999"/>
    <n v="7"/>
    <n v="0"/>
    <n v="0.56999999999999995"/>
    <n v="5"/>
    <x v="31"/>
    <n v="1"/>
    <x v="31"/>
  </r>
  <r>
    <n v="9346"/>
    <s v="CA-2018-109085"/>
    <d v="2018-02-17T00:00:00"/>
    <d v="2018-02-20T00:00:00"/>
    <s v="First Class"/>
    <s v="CK-12325"/>
    <s v="Christine Kargatis"/>
    <s v="Home Office"/>
    <s v="United States"/>
    <s v="Troy"/>
    <s v="Ohio"/>
    <n v="45373"/>
    <x v="3"/>
    <s v="TEC-PH-10000526"/>
    <x v="2"/>
    <s v="Phones"/>
    <s v="Vtech CS6719"/>
    <n v="57.594000000000001"/>
    <n v="2"/>
    <n v="0"/>
    <n v="16.7"/>
    <n v="5"/>
    <x v="31"/>
    <n v="1"/>
    <x v="31"/>
  </r>
  <r>
    <n v="9347"/>
    <s v="CA-2018-109085"/>
    <d v="2018-02-17T00:00:00"/>
    <d v="2018-02-20T00:00:00"/>
    <s v="First Class"/>
    <s v="CK-12325"/>
    <s v="Christine Kargatis"/>
    <s v="Home Office"/>
    <s v="United States"/>
    <s v="Troy"/>
    <s v="Ohio"/>
    <n v="45373"/>
    <x v="3"/>
    <s v="FUR-FU-10004973"/>
    <x v="0"/>
    <s v="Furnishings"/>
    <s v="Flat Face Poster Frame"/>
    <n v="30.143999999999998"/>
    <n v="10"/>
    <n v="0"/>
    <n v="1.81"/>
    <n v="5"/>
    <x v="31"/>
    <n v="1"/>
    <x v="31"/>
  </r>
  <r>
    <n v="9348"/>
    <s v="CA-2018-109085"/>
    <d v="2018-02-17T00:00:00"/>
    <d v="2018-02-20T00:00:00"/>
    <s v="First Class"/>
    <s v="CK-12325"/>
    <s v="Christine Kargatis"/>
    <s v="Home Office"/>
    <s v="United States"/>
    <s v="Troy"/>
    <s v="Ohio"/>
    <n v="45373"/>
    <x v="3"/>
    <s v="FUR-CH-10003981"/>
    <x v="0"/>
    <s v="Chairs"/>
    <s v="Global Commerce Series Low-Back Swivel/Tilt Chairs"/>
    <n v="899.43"/>
    <n v="2"/>
    <n v="0"/>
    <n v="233.85"/>
    <n v="5"/>
    <x v="31"/>
    <n v="1"/>
    <x v="31"/>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n v="842.72"/>
    <n v="2"/>
    <n v="0.3"/>
    <n v="-58.99"/>
    <n v="2"/>
    <x v="5"/>
    <n v="4"/>
    <x v="5"/>
  </r>
  <r>
    <n v="9350"/>
    <s v="CA-2017-114860"/>
    <d v="2017-12-22T00:00:00"/>
    <d v="2017-12-28T00:00:00"/>
    <s v="Standard Class"/>
    <s v="DN-13690"/>
    <s v="Duane Noonan"/>
    <s v="Consumer"/>
    <s v="United States"/>
    <s v="Moreno Valley"/>
    <s v="California"/>
    <n v="92553"/>
    <x v="1"/>
    <s v="FUR-FU-10001934"/>
    <x v="0"/>
    <s v="Furnishings"/>
    <s v="Magnifier Swing Arm Lamp"/>
    <n v="41.96"/>
    <n v="1"/>
    <n v="0"/>
    <n v="14.27"/>
    <n v="2"/>
    <x v="5"/>
    <n v="4"/>
    <x v="5"/>
  </r>
  <r>
    <n v="9351"/>
    <s v="CA-2017-159009"/>
    <d v="2017-09-23T00:00:00"/>
    <d v="2017-09-27T00:00:00"/>
    <s v="Standard Class"/>
    <s v="DP-13105"/>
    <s v="Dave Poirier"/>
    <s v="Corporate"/>
    <s v="United States"/>
    <s v="Seattle"/>
    <s v="Washington"/>
    <n v="98115"/>
    <x v="1"/>
    <s v="OFF-BI-10004970"/>
    <x v="1"/>
    <s v="Binders"/>
    <s v="ACCOHIDE 3-Ring Binder, Blue, 1&quot;"/>
    <n v="13.215999999999999"/>
    <n v="4"/>
    <n v="0"/>
    <n v="2.25"/>
    <n v="2"/>
    <x v="21"/>
    <n v="3"/>
    <x v="21"/>
  </r>
  <r>
    <n v="9352"/>
    <s v="CA-2017-159009"/>
    <d v="2017-09-23T00:00:00"/>
    <d v="2017-09-27T00:00:00"/>
    <s v="Standard Class"/>
    <s v="DP-13105"/>
    <s v="Dave Poirier"/>
    <s v="Corporate"/>
    <s v="United States"/>
    <s v="Seattle"/>
    <s v="Washington"/>
    <n v="98115"/>
    <x v="1"/>
    <s v="FUR-CH-10003396"/>
    <x v="0"/>
    <s v="Chairs"/>
    <s v="Global Deluxe Steno Chair"/>
    <n v="184.75200000000001"/>
    <n v="3"/>
    <n v="0.1"/>
    <n v="64.66"/>
    <n v="2"/>
    <x v="21"/>
    <n v="3"/>
    <x v="21"/>
  </r>
  <r>
    <n v="9353"/>
    <s v="CA-2018-148411"/>
    <d v="2018-09-24T00:00:00"/>
    <d v="2018-09-26T00:00:00"/>
    <s v="First Class"/>
    <s v="RO-19780"/>
    <s v="Rose O'Brian"/>
    <s v="Consumer"/>
    <s v="United States"/>
    <s v="Chicago"/>
    <s v="Illinois"/>
    <n v="60623"/>
    <x v="2"/>
    <s v="FUR-CH-10003973"/>
    <x v="0"/>
    <s v="Chairs"/>
    <s v="GuestStacker Chair with Chrome Finish Legs"/>
    <n v="520.46400000000006"/>
    <n v="5"/>
    <n v="0"/>
    <n v="98.89"/>
    <n v="2"/>
    <x v="15"/>
    <n v="3"/>
    <x v="15"/>
  </r>
  <r>
    <n v="9354"/>
    <s v="CA-2018-148411"/>
    <d v="2018-09-24T00:00:00"/>
    <d v="2018-09-26T00:00:00"/>
    <s v="First Class"/>
    <s v="RO-19780"/>
    <s v="Rose O'Brian"/>
    <s v="Consumer"/>
    <s v="United States"/>
    <s v="Chicago"/>
    <s v="Illinois"/>
    <n v="60623"/>
    <x v="2"/>
    <s v="OFF-PA-10002109"/>
    <x v="1"/>
    <s v="Paper"/>
    <s v="Wirebound Voice Message Log Book"/>
    <n v="11.423999999999999"/>
    <n v="3"/>
    <n v="0"/>
    <n v="1.94"/>
    <n v="2"/>
    <x v="15"/>
    <n v="3"/>
    <x v="15"/>
  </r>
  <r>
    <n v="9355"/>
    <s v="CA-2016-110324"/>
    <d v="2016-12-01T00:00:00"/>
    <d v="2016-12-05T00:00:00"/>
    <s v="Standard Class"/>
    <s v="MA-17560"/>
    <s v="Matt Abelman"/>
    <s v="Home Office"/>
    <s v="United States"/>
    <s v="Jackson"/>
    <s v="Michigan"/>
    <n v="49201"/>
    <x v="2"/>
    <s v="OFF-PA-10001826"/>
    <x v="1"/>
    <s v="Paper"/>
    <s v="Xerox 207"/>
    <n v="19.440000000000001"/>
    <n v="4"/>
    <n v="0.1"/>
    <n v="1.36"/>
    <n v="3"/>
    <x v="14"/>
    <n v="4"/>
    <x v="14"/>
  </r>
  <r>
    <n v="9356"/>
    <s v="CA-2016-110324"/>
    <d v="2016-12-01T00:00:00"/>
    <d v="2016-12-05T00:00:00"/>
    <s v="Standard Class"/>
    <s v="MA-17560"/>
    <s v="Matt Abelman"/>
    <s v="Home Office"/>
    <s v="United States"/>
    <s v="Jackson"/>
    <s v="Michigan"/>
    <n v="49201"/>
    <x v="2"/>
    <s v="OFF-AR-10000823"/>
    <x v="1"/>
    <s v="Art"/>
    <s v="Newell 307"/>
    <n v="3.64"/>
    <n v="5"/>
    <n v="0"/>
    <n v="1.27"/>
    <n v="3"/>
    <x v="14"/>
    <n v="4"/>
    <x v="14"/>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n v="18.54"/>
    <n v="4"/>
    <n v="0"/>
    <n v="2.78"/>
    <n v="3"/>
    <x v="14"/>
    <n v="4"/>
    <x v="14"/>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n v="43.12"/>
    <n v="10"/>
    <n v="0.2"/>
    <n v="8.6199999999999992"/>
    <n v="4"/>
    <x v="12"/>
    <n v="1"/>
    <x v="12"/>
  </r>
  <r>
    <n v="9359"/>
    <s v="CA-2017-168046"/>
    <d v="2017-01-25T00:00:00"/>
    <d v="2017-01-28T00:00:00"/>
    <s v="Second Class"/>
    <s v="JD-15895"/>
    <s v="Jonathan Doherty"/>
    <s v="Corporate"/>
    <s v="United States"/>
    <s v="New York City"/>
    <s v="New York"/>
    <n v="10024"/>
    <x v="3"/>
    <s v="FUR-TA-10001095"/>
    <x v="0"/>
    <s v="Tables"/>
    <s v="Chromcraft Round Conference Tables"/>
    <n v="313.72199999999998"/>
    <n v="8"/>
    <n v="0.3"/>
    <n v="-75.290000000000006"/>
    <n v="4"/>
    <x v="12"/>
    <n v="1"/>
    <x v="12"/>
  </r>
  <r>
    <n v="9360"/>
    <s v="CA-2017-168046"/>
    <d v="2017-01-25T00:00:00"/>
    <d v="2017-01-28T00:00:00"/>
    <s v="Second Class"/>
    <s v="JD-15895"/>
    <s v="Jonathan Doherty"/>
    <s v="Corporate"/>
    <s v="United States"/>
    <s v="New York City"/>
    <s v="New York"/>
    <n v="10024"/>
    <x v="3"/>
    <s v="FUR-FU-10000747"/>
    <x v="0"/>
    <s v="Furnishings"/>
    <s v="Tenex B1-RE Series Chair Mats for Low Pile Carpets"/>
    <n v="45.98"/>
    <n v="10"/>
    <n v="0"/>
    <n v="11.04"/>
    <n v="4"/>
    <x v="12"/>
    <n v="1"/>
    <x v="12"/>
  </r>
  <r>
    <n v="9361"/>
    <s v="CA-2017-168046"/>
    <d v="2017-01-25T00:00:00"/>
    <d v="2017-01-28T00:00:00"/>
    <s v="Second Class"/>
    <s v="JD-15895"/>
    <s v="Jonathan Doherty"/>
    <s v="Corporate"/>
    <s v="United States"/>
    <s v="New York City"/>
    <s v="New York"/>
    <n v="10024"/>
    <x v="3"/>
    <s v="OFF-ST-10004337"/>
    <x v="1"/>
    <s v="Storage"/>
    <s v="SAFCO Commercial Wire Shelving, 72h"/>
    <n v="428.68"/>
    <n v="3"/>
    <n v="0"/>
    <n v="25.72"/>
    <n v="4"/>
    <x v="12"/>
    <n v="1"/>
    <x v="12"/>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n v="30.576000000000001"/>
    <n v="7"/>
    <n v="0.3"/>
    <n v="-10.7"/>
    <n v="4"/>
    <x v="42"/>
    <n v="1"/>
    <x v="42"/>
  </r>
  <r>
    <n v="9363"/>
    <s v="CA-2018-111591"/>
    <d v="2018-03-21T00:00:00"/>
    <d v="2018-03-25T00:00:00"/>
    <s v="Standard Class"/>
    <s v="PS-18970"/>
    <s v="Paul Stevenson"/>
    <s v="Home Office"/>
    <s v="United States"/>
    <s v="Seattle"/>
    <s v="Washington"/>
    <n v="98105"/>
    <x v="1"/>
    <s v="OFF-FA-10004838"/>
    <x v="1"/>
    <s v="Fasteners"/>
    <s v="Super Bands, 12/Pack"/>
    <n v="13.02"/>
    <n v="6"/>
    <n v="0.3"/>
    <n v="-1.43"/>
    <n v="4"/>
    <x v="42"/>
    <n v="1"/>
    <x v="42"/>
  </r>
  <r>
    <n v="9364"/>
    <s v="CA-2018-111591"/>
    <d v="2018-03-21T00:00:00"/>
    <d v="2018-03-25T00:00:00"/>
    <s v="Standard Class"/>
    <s v="PS-18970"/>
    <s v="Paul Stevenson"/>
    <s v="Home Office"/>
    <s v="United States"/>
    <s v="Seattle"/>
    <s v="Washington"/>
    <n v="98105"/>
    <x v="1"/>
    <s v="FUR-FU-10002364"/>
    <x v="0"/>
    <s v="Furnishings"/>
    <s v="Eldon Expressions Wood Desk Accessories, Oak"/>
    <n v="22.14"/>
    <n v="2"/>
    <n v="0.1"/>
    <n v="2.44"/>
    <n v="4"/>
    <x v="42"/>
    <n v="1"/>
    <x v="42"/>
  </r>
  <r>
    <n v="9365"/>
    <s v="CA-2018-111591"/>
    <d v="2018-03-21T00:00:00"/>
    <d v="2018-03-25T00:00:00"/>
    <s v="Standard Class"/>
    <s v="PS-18970"/>
    <s v="Paul Stevenson"/>
    <s v="Home Office"/>
    <s v="United States"/>
    <s v="Seattle"/>
    <s v="Washington"/>
    <n v="98105"/>
    <x v="1"/>
    <s v="OFF-ST-10001809"/>
    <x v="1"/>
    <s v="Storage"/>
    <s v="Fellowes Officeware Wire Shelving"/>
    <n v="359.32"/>
    <n v="4"/>
    <n v="0.2"/>
    <n v="32.340000000000003"/>
    <n v="4"/>
    <x v="42"/>
    <n v="1"/>
    <x v="42"/>
  </r>
  <r>
    <n v="9366"/>
    <s v="US-2015-166828"/>
    <d v="2015-08-22T00:00:00"/>
    <d v="2015-08-25T00:00:00"/>
    <s v="First Class"/>
    <s v="JF-15415"/>
    <s v="Jennifer Ferguson"/>
    <s v="Consumer"/>
    <s v="United States"/>
    <s v="Saint Charles"/>
    <s v="Missouri"/>
    <n v="63301"/>
    <x v="2"/>
    <s v="OFF-PA-10001846"/>
    <x v="1"/>
    <s v="Paper"/>
    <s v="Xerox 1899"/>
    <n v="11.56"/>
    <n v="7"/>
    <n v="0"/>
    <n v="1.1599999999999999"/>
    <n v="1"/>
    <x v="9"/>
    <n v="3"/>
    <x v="9"/>
  </r>
  <r>
    <n v="9367"/>
    <s v="CA-2015-108147"/>
    <d v="2015-06-08T00:00:00"/>
    <d v="2015-06-13T00:00:00"/>
    <s v="Standard Class"/>
    <s v="RD-19480"/>
    <s v="Rick Duston"/>
    <s v="Consumer"/>
    <s v="United States"/>
    <s v="Long Beach"/>
    <s v="New York"/>
    <n v="11561"/>
    <x v="3"/>
    <s v="OFF-BI-10003876"/>
    <x v="1"/>
    <s v="Binders"/>
    <s v="Green Canvas Binder for 8-1/2&quot; x 14&quot; Sheets"/>
    <n v="68.48"/>
    <n v="4"/>
    <n v="0"/>
    <n v="23.28"/>
    <n v="2"/>
    <x v="3"/>
    <n v="2"/>
    <x v="3"/>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n v="1676.88"/>
    <n v="7"/>
    <n v="0.2"/>
    <n v="419.22"/>
    <n v="2"/>
    <x v="3"/>
    <n v="2"/>
    <x v="3"/>
  </r>
  <r>
    <n v="9369"/>
    <s v="CA-2017-154998"/>
    <d v="2017-04-07T00:00:00"/>
    <d v="2017-04-09T00:00:00"/>
    <s v="First Class"/>
    <s v="ES-14080"/>
    <s v="Erin Smith"/>
    <s v="Corporate"/>
    <s v="United States"/>
    <s v="Lakewood"/>
    <s v="New Jersey"/>
    <n v="8701"/>
    <x v="3"/>
    <s v="OFF-PA-10004243"/>
    <x v="1"/>
    <s v="Paper"/>
    <s v="Xerox 1939"/>
    <n v="37.94"/>
    <n v="8"/>
    <n v="0"/>
    <n v="3.79"/>
    <n v="1"/>
    <x v="25"/>
    <n v="2"/>
    <x v="25"/>
  </r>
  <r>
    <n v="9370"/>
    <s v="CA-2018-113460"/>
    <d v="2018-11-07T00:00:00"/>
    <d v="2018-11-09T00:00:00"/>
    <s v="Second Class"/>
    <s v="KN-16390"/>
    <s v="Katherine Nockton"/>
    <s v="Corporate"/>
    <s v="United States"/>
    <s v="Clinton"/>
    <s v="Maryland"/>
    <n v="20735"/>
    <x v="3"/>
    <s v="FUR-CH-10000422"/>
    <x v="0"/>
    <s v="Chairs"/>
    <s v="Global Highback Leather Tilter in Burgundy"/>
    <n v="272.97000000000003"/>
    <n v="1"/>
    <n v="0"/>
    <n v="38.22"/>
    <n v="1"/>
    <x v="23"/>
    <n v="4"/>
    <x v="23"/>
  </r>
  <r>
    <n v="9371"/>
    <s v="CA-2016-111339"/>
    <d v="2016-05-29T00:00:00"/>
    <d v="2016-05-31T00:00:00"/>
    <s v="First Class"/>
    <s v="VP-21760"/>
    <s v="Victoria Pisteka"/>
    <s v="Corporate"/>
    <s v="United States"/>
    <s v="Columbus"/>
    <s v="Ohio"/>
    <n v="43229"/>
    <x v="3"/>
    <s v="FUR-FU-10002506"/>
    <x v="0"/>
    <s v="Furnishings"/>
    <s v="Tensor &quot;Hersey Kiss&quot; Styled Floor Lamp"/>
    <n v="41.567999999999998"/>
    <n v="7"/>
    <n v="0.1"/>
    <n v="9.14"/>
    <n v="3"/>
    <x v="33"/>
    <n v="2"/>
    <x v="33"/>
  </r>
  <r>
    <n v="9372"/>
    <s v="CA-2016-111339"/>
    <d v="2016-05-29T00:00:00"/>
    <d v="2016-05-31T00:00:00"/>
    <s v="First Class"/>
    <s v="VP-21760"/>
    <s v="Victoria Pisteka"/>
    <s v="Corporate"/>
    <s v="United States"/>
    <s v="Columbus"/>
    <s v="Ohio"/>
    <n v="43229"/>
    <x v="3"/>
    <s v="FUR-CH-10000863"/>
    <x v="0"/>
    <s v="Chairs"/>
    <s v="Novimex Swivel Fabric Task Chair"/>
    <n v="317.05799999999999"/>
    <n v="4"/>
    <n v="0.2"/>
    <n v="15.85"/>
    <n v="3"/>
    <x v="33"/>
    <n v="2"/>
    <x v="33"/>
  </r>
  <r>
    <n v="9373"/>
    <s v="CA-2016-111339"/>
    <d v="2016-05-29T00:00:00"/>
    <d v="2016-05-31T00:00:00"/>
    <s v="First Class"/>
    <s v="VP-21760"/>
    <s v="Victoria Pisteka"/>
    <s v="Corporate"/>
    <s v="United States"/>
    <s v="Columbus"/>
    <s v="Ohio"/>
    <n v="43229"/>
    <x v="3"/>
    <s v="OFF-FA-10002988"/>
    <x v="1"/>
    <s v="Fasteners"/>
    <s v="Ideal Clamps"/>
    <n v="8.0399999999999991"/>
    <n v="1"/>
    <n v="0"/>
    <n v="1.37"/>
    <n v="3"/>
    <x v="33"/>
    <n v="2"/>
    <x v="33"/>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n v="419.94400000000002"/>
    <n v="7"/>
    <n v="0.1"/>
    <n v="50.39"/>
    <n v="1"/>
    <x v="24"/>
    <n v="2"/>
    <x v="24"/>
  </r>
  <r>
    <n v="9375"/>
    <s v="CA-2017-149671"/>
    <d v="2017-06-05T00:00:00"/>
    <d v="2017-06-09T00:00:00"/>
    <s v="Standard Class"/>
    <s v="KB-16600"/>
    <s v="Ken Brennan"/>
    <s v="Corporate"/>
    <s v="United States"/>
    <s v="Seattle"/>
    <s v="Washington"/>
    <n v="98105"/>
    <x v="1"/>
    <s v="OFF-SU-10002537"/>
    <x v="1"/>
    <s v="Supplies"/>
    <s v="Acme Box Cutter Scissors"/>
    <n v="61.38"/>
    <n v="4"/>
    <n v="0.1"/>
    <n v="17.190000000000001"/>
    <n v="1"/>
    <x v="1"/>
    <n v="2"/>
    <x v="1"/>
  </r>
  <r>
    <n v="9376"/>
    <s v="CA-2016-126347"/>
    <d v="2016-12-14T00:00:00"/>
    <d v="2016-12-19T00:00:00"/>
    <s v="Second Class"/>
    <s v="AJ-10945"/>
    <s v="Ashley Jarboe"/>
    <s v="Consumer"/>
    <s v="United States"/>
    <s v="Los Angeles"/>
    <s v="California"/>
    <n v="90045"/>
    <x v="1"/>
    <s v="TEC-AC-10003063"/>
    <x v="2"/>
    <s v="Accessories"/>
    <s v="Micro Innovations USB RF Wireless Keyboard with Mouse"/>
    <n v="50"/>
    <n v="7"/>
    <n v="0.3"/>
    <n v="-5.5"/>
    <n v="1"/>
    <x v="14"/>
    <n v="4"/>
    <x v="14"/>
  </r>
  <r>
    <n v="9377"/>
    <s v="CA-2018-108756"/>
    <d v="2018-12-25T00:00:00"/>
    <d v="2018-12-29T00:00:00"/>
    <s v="Standard Class"/>
    <s v="PO-18865"/>
    <s v="Patrick O'Donnell"/>
    <s v="Consumer"/>
    <s v="United States"/>
    <s v="East Orange"/>
    <s v="New Jersey"/>
    <n v="7017"/>
    <x v="3"/>
    <s v="TEC-AC-10003237"/>
    <x v="2"/>
    <s v="Accessories"/>
    <s v="Memorex Micro Travel Drive 4 GB"/>
    <n v="31.8"/>
    <n v="3"/>
    <n v="0.2"/>
    <n v="11.13"/>
    <n v="1"/>
    <x v="22"/>
    <n v="4"/>
    <x v="22"/>
  </r>
  <r>
    <n v="9378"/>
    <s v="CA-2018-155362"/>
    <d v="2018-12-17T00:00:00"/>
    <d v="2018-12-21T00:00:00"/>
    <s v="Standard Class"/>
    <s v="DP-13105"/>
    <s v="Dave Poirier"/>
    <s v="Corporate"/>
    <s v="United States"/>
    <s v="Eau Claire"/>
    <s v="Wisconsin"/>
    <n v="54703"/>
    <x v="2"/>
    <s v="OFF-ST-10001031"/>
    <x v="1"/>
    <s v="Storage"/>
    <s v="Adjustable Personal File Tote"/>
    <n v="32.56"/>
    <n v="4"/>
    <n v="0"/>
    <n v="9.1199999999999992"/>
    <n v="1"/>
    <x v="22"/>
    <n v="4"/>
    <x v="22"/>
  </r>
  <r>
    <n v="9379"/>
    <s v="CA-2017-117625"/>
    <d v="2017-05-10T00:00:00"/>
    <d v="2017-05-15T00:00:00"/>
    <s v="Standard Class"/>
    <s v="GM-14500"/>
    <s v="Gene McClure"/>
    <s v="Consumer"/>
    <s v="United States"/>
    <s v="Chicago"/>
    <s v="Illinois"/>
    <n v="60610"/>
    <x v="2"/>
    <s v="OFF-EN-10001535"/>
    <x v="1"/>
    <s v="Envelopes"/>
    <s v="Grip Seal Envelopes"/>
    <n v="7.0720000000000001"/>
    <n v="6"/>
    <n v="0.1"/>
    <n v="1.1299999999999999"/>
    <n v="1"/>
    <x v="35"/>
    <n v="2"/>
    <x v="35"/>
  </r>
  <r>
    <n v="9380"/>
    <s v="CA-2015-154158"/>
    <d v="2015-12-23T00:00:00"/>
    <d v="2015-12-27T00:00:00"/>
    <s v="Second Class"/>
    <s v="CC-12670"/>
    <s v="Craig Carreira"/>
    <s v="Consumer"/>
    <s v="United States"/>
    <s v="Tampa"/>
    <s v="Florida"/>
    <n v="33614"/>
    <x v="0"/>
    <s v="OFF-PA-10001295"/>
    <x v="1"/>
    <s v="Paper"/>
    <s v="Computer Printout Paper with Letter-Trim Perforations"/>
    <n v="45.527999999999999"/>
    <n v="8"/>
    <n v="0"/>
    <n v="7.74"/>
    <n v="5"/>
    <x v="20"/>
    <n v="4"/>
    <x v="20"/>
  </r>
  <r>
    <n v="9381"/>
    <s v="CA-2015-154158"/>
    <d v="2015-12-23T00:00:00"/>
    <d v="2015-12-27T00:00:00"/>
    <s v="Second Class"/>
    <s v="CC-12670"/>
    <s v="Craig Carreira"/>
    <s v="Consumer"/>
    <s v="United States"/>
    <s v="Tampa"/>
    <s v="Florida"/>
    <n v="33614"/>
    <x v="0"/>
    <s v="FUR-CH-10004698"/>
    <x v="0"/>
    <s v="Chairs"/>
    <s v="Padded Folding Chairs, Black, 4/Carton"/>
    <n v="64.784000000000006"/>
    <n v="3"/>
    <n v="0.3"/>
    <n v="-13.6"/>
    <n v="5"/>
    <x v="20"/>
    <n v="4"/>
    <x v="20"/>
  </r>
  <r>
    <n v="9382"/>
    <s v="CA-2015-154158"/>
    <d v="2015-12-23T00:00:00"/>
    <d v="2015-12-27T00:00:00"/>
    <s v="Second Class"/>
    <s v="CC-12670"/>
    <s v="Craig Carreira"/>
    <s v="Consumer"/>
    <s v="United States"/>
    <s v="Tampa"/>
    <s v="Florida"/>
    <n v="33614"/>
    <x v="0"/>
    <s v="OFF-ST-10000078"/>
    <x v="1"/>
    <s v="Storage"/>
    <s v="Tennsco 6- and 18-Compartment Lockers"/>
    <n v="424.27199999999999"/>
    <n v="10"/>
    <n v="0.2"/>
    <n v="89.1"/>
    <n v="5"/>
    <x v="20"/>
    <n v="4"/>
    <x v="20"/>
  </r>
  <r>
    <n v="9383"/>
    <s v="CA-2015-154158"/>
    <d v="2015-12-23T00:00:00"/>
    <d v="2015-12-27T00:00:00"/>
    <s v="Second Class"/>
    <s v="CC-12670"/>
    <s v="Craig Carreira"/>
    <s v="Consumer"/>
    <s v="United States"/>
    <s v="Tampa"/>
    <s v="Florida"/>
    <n v="33614"/>
    <x v="0"/>
    <s v="OFF-AR-10001868"/>
    <x v="1"/>
    <s v="Art"/>
    <s v="Prang Dustless Chalk Sticks"/>
    <n v="1.3440000000000001"/>
    <n v="8"/>
    <n v="0.3"/>
    <n v="-0.3"/>
    <n v="5"/>
    <x v="20"/>
    <n v="4"/>
    <x v="20"/>
  </r>
  <r>
    <n v="9384"/>
    <s v="CA-2015-154158"/>
    <d v="2015-12-23T00:00:00"/>
    <d v="2015-12-27T00:00:00"/>
    <s v="Second Class"/>
    <s v="CC-12670"/>
    <s v="Craig Carreira"/>
    <s v="Consumer"/>
    <s v="United States"/>
    <s v="Tampa"/>
    <s v="Florida"/>
    <n v="33614"/>
    <x v="0"/>
    <s v="OFF-ST-10004950"/>
    <x v="1"/>
    <s v="Storage"/>
    <s v="Acco Perma 3000 Stacking Storage Drawers"/>
    <n v="83.92"/>
    <n v="10"/>
    <n v="0.1"/>
    <n v="20.98"/>
    <n v="5"/>
    <x v="20"/>
    <n v="4"/>
    <x v="20"/>
  </r>
  <r>
    <n v="9385"/>
    <s v="CA-2018-100433"/>
    <d v="2018-08-11T00:00:00"/>
    <d v="2018-08-16T00:00:00"/>
    <s v="Standard Class"/>
    <s v="SJ-20125"/>
    <s v="Sanjit Jacobs"/>
    <s v="Home Office"/>
    <s v="United States"/>
    <s v="New York City"/>
    <s v="New York"/>
    <n v="10009"/>
    <x v="3"/>
    <s v="OFF-PA-10003441"/>
    <x v="1"/>
    <s v="Paper"/>
    <s v="Xerox 226"/>
    <n v="25.92"/>
    <n v="2"/>
    <n v="0.1"/>
    <n v="9.07"/>
    <n v="1"/>
    <x v="43"/>
    <n v="3"/>
    <x v="43"/>
  </r>
  <r>
    <n v="9386"/>
    <s v="CA-2018-163097"/>
    <d v="2018-08-27T00:00:00"/>
    <d v="2018-08-31T00:00:00"/>
    <s v="Standard Class"/>
    <s v="SF-20200"/>
    <s v="Sarah Foster"/>
    <s v="Consumer"/>
    <s v="United States"/>
    <s v="Mesa"/>
    <s v="Arizona"/>
    <n v="85204"/>
    <x v="1"/>
    <s v="FUR-FU-10004973"/>
    <x v="0"/>
    <s v="Furnishings"/>
    <s v="Flat Face Poster Frame"/>
    <n v="120.57599999999999"/>
    <n v="2"/>
    <n v="0"/>
    <n v="28.94"/>
    <n v="1"/>
    <x v="43"/>
    <n v="3"/>
    <x v="43"/>
  </r>
  <r>
    <n v="9387"/>
    <s v="US-2018-127292"/>
    <d v="2018-01-19T00:00:00"/>
    <d v="2018-01-23T00:00:00"/>
    <s v="Standard Class"/>
    <s v="RM-19375"/>
    <s v="Raymond Messe"/>
    <s v="Consumer"/>
    <s v="United States"/>
    <s v="Burlington"/>
    <s v="Vermont"/>
    <m/>
    <x v="3"/>
    <s v="OFF-PA-10000157"/>
    <x v="1"/>
    <s v="Paper"/>
    <s v="Xerox 191"/>
    <n v="79.92"/>
    <n v="9"/>
    <n v="0.3"/>
    <n v="-7.99"/>
    <n v="4"/>
    <x v="44"/>
    <n v="1"/>
    <x v="44"/>
  </r>
  <r>
    <n v="9388"/>
    <s v="US-2018-127292"/>
    <d v="2018-01-19T00:00:00"/>
    <d v="2018-01-23T00:00:00"/>
    <s v="Standard Class"/>
    <s v="RM-19375"/>
    <s v="Raymond Messe"/>
    <s v="Consumer"/>
    <s v="United States"/>
    <s v="Burlington"/>
    <s v="Vermont"/>
    <m/>
    <x v="3"/>
    <s v="OFF-PA-10001970"/>
    <x v="1"/>
    <s v="Paper"/>
    <s v="Xerox 1881"/>
    <n v="12.28"/>
    <n v="10"/>
    <n v="0.1"/>
    <n v="1.84"/>
    <n v="4"/>
    <x v="44"/>
    <n v="1"/>
    <x v="44"/>
  </r>
  <r>
    <n v="9389"/>
    <s v="US-2018-127292"/>
    <d v="2018-01-19T00:00:00"/>
    <d v="2018-01-23T00:00:00"/>
    <s v="Standard Class"/>
    <s v="RM-19375"/>
    <s v="Raymond Messe"/>
    <s v="Consumer"/>
    <s v="United States"/>
    <s v="Burlington"/>
    <s v="Vermont"/>
    <m/>
    <x v="3"/>
    <s v="OFF-AP-10000828"/>
    <x v="1"/>
    <s v="Appliances"/>
    <s v="Avanti 4.4 Cu. Ft. Refrigerator"/>
    <n v="542.94000000000005"/>
    <n v="2"/>
    <n v="0.1"/>
    <n v="97.73"/>
    <n v="4"/>
    <x v="44"/>
    <n v="1"/>
    <x v="44"/>
  </r>
  <r>
    <n v="9390"/>
    <s v="US-2018-127292"/>
    <d v="2018-01-19T00:00:00"/>
    <d v="2018-01-23T00:00:00"/>
    <s v="Standard Class"/>
    <s v="RM-19375"/>
    <s v="Raymond Messe"/>
    <s v="Consumer"/>
    <s v="United States"/>
    <s v="Burlington"/>
    <s v="Vermont"/>
    <m/>
    <x v="3"/>
    <s v="OFF-EN-10001509"/>
    <x v="1"/>
    <s v="Envelopes"/>
    <s v="Poly String Tie Envelopes"/>
    <n v="2.04"/>
    <n v="5"/>
    <n v="0.1"/>
    <n v="0.71"/>
    <n v="4"/>
    <x v="44"/>
    <n v="1"/>
    <x v="44"/>
  </r>
  <r>
    <n v="9391"/>
    <s v="CA-2016-163734"/>
    <d v="2016-06-19T00:00:00"/>
    <d v="2016-06-24T00:00:00"/>
    <s v="Standard Class"/>
    <s v="KM-16375"/>
    <s v="Katherine Murray"/>
    <s v="Home Office"/>
    <s v="United States"/>
    <s v="Houston"/>
    <s v="Texas"/>
    <n v="77070"/>
    <x v="2"/>
    <s v="OFF-ST-10003692"/>
    <x v="1"/>
    <s v="Storage"/>
    <s v="Recycled Steel Personal File for Hanging File Folders"/>
    <n v="228.92"/>
    <n v="2"/>
    <n v="0"/>
    <n v="41.21"/>
    <n v="1"/>
    <x v="40"/>
    <n v="2"/>
    <x v="40"/>
  </r>
  <r>
    <n v="9392"/>
    <s v="CA-2018-162474"/>
    <d v="2018-03-13T00:00:00"/>
    <d v="2018-03-16T00:00:00"/>
    <s v="First Class"/>
    <s v="FH-14275"/>
    <s v="Frank Hawley"/>
    <s v="Corporate"/>
    <s v="United States"/>
    <s v="Aurora"/>
    <s v="Illinois"/>
    <n v="60505"/>
    <x v="2"/>
    <s v="TEC-PH-10004700"/>
    <x v="2"/>
    <s v="Phones"/>
    <s v="PowerGen Dual USB Car Charger"/>
    <n v="7.992"/>
    <n v="1"/>
    <n v="0"/>
    <n v="0.72"/>
    <n v="1"/>
    <x v="42"/>
    <n v="1"/>
    <x v="42"/>
  </r>
  <r>
    <n v="9393"/>
    <s v="CA-2016-130848"/>
    <d v="2016-10-25T00:00:00"/>
    <d v="2016-10-25T00:00:00"/>
    <s v="Same Day"/>
    <s v="DG-13300"/>
    <s v="Deirdre Greer"/>
    <s v="Corporate"/>
    <s v="United States"/>
    <s v="Denver"/>
    <s v="Colorado"/>
    <n v="80219"/>
    <x v="1"/>
    <s v="FUR-CH-10000422"/>
    <x v="0"/>
    <s v="Chairs"/>
    <s v="Global Highback Leather Tilter in Burgundy"/>
    <n v="582.33600000000001"/>
    <n v="6"/>
    <n v="0"/>
    <n v="93.17"/>
    <n v="1"/>
    <x v="2"/>
    <n v="4"/>
    <x v="2"/>
  </r>
  <r>
    <n v="9394"/>
    <s v="CA-2015-125997"/>
    <d v="2015-09-20T00:00:00"/>
    <d v="2015-09-23T00:00:00"/>
    <s v="First Class"/>
    <s v="MW-18220"/>
    <s v="Mitch Webber"/>
    <s v="Consumer"/>
    <s v="United States"/>
    <s v="New York City"/>
    <s v="New York"/>
    <n v="10011"/>
    <x v="3"/>
    <s v="TEC-PH-10003484"/>
    <x v="2"/>
    <s v="Phones"/>
    <s v="Ooma Telo VoIP Home Phone System"/>
    <n v="629.95000000000005"/>
    <n v="8"/>
    <n v="0.3"/>
    <n v="-94.49"/>
    <n v="6"/>
    <x v="30"/>
    <n v="3"/>
    <x v="30"/>
  </r>
  <r>
    <n v="9395"/>
    <s v="CA-2015-125997"/>
    <d v="2015-09-20T00:00:00"/>
    <d v="2015-09-23T00:00:00"/>
    <s v="First Class"/>
    <s v="MW-18220"/>
    <s v="Mitch Webber"/>
    <s v="Consumer"/>
    <s v="United States"/>
    <s v="New York City"/>
    <s v="New York"/>
    <n v="10011"/>
    <x v="3"/>
    <s v="FUR-CH-10001394"/>
    <x v="0"/>
    <s v="Chairs"/>
    <s v="Global Leather Executive Chair"/>
    <n v="631.78200000000004"/>
    <n v="6"/>
    <n v="0.3"/>
    <n v="-183.22"/>
    <n v="6"/>
    <x v="30"/>
    <n v="3"/>
    <x v="30"/>
  </r>
  <r>
    <n v="9396"/>
    <s v="CA-2015-125997"/>
    <d v="2015-09-20T00:00:00"/>
    <d v="2015-09-23T00:00:00"/>
    <s v="First Class"/>
    <s v="MW-18220"/>
    <s v="Mitch Webber"/>
    <s v="Consumer"/>
    <s v="United States"/>
    <s v="New York City"/>
    <s v="New York"/>
    <n v="10011"/>
    <x v="3"/>
    <s v="FUR-BO-10002213"/>
    <x v="0"/>
    <s v="Bookcases"/>
    <s v="DMI Eclipse Executive Suite Bookcases"/>
    <n v="801.56799999999998"/>
    <n v="9"/>
    <n v="0.3"/>
    <n v="-48.09"/>
    <n v="6"/>
    <x v="30"/>
    <n v="3"/>
    <x v="30"/>
  </r>
  <r>
    <n v="9397"/>
    <s v="CA-2015-125997"/>
    <d v="2015-09-20T00:00:00"/>
    <d v="2015-09-23T00:00:00"/>
    <s v="First Class"/>
    <s v="MW-18220"/>
    <s v="Mitch Webber"/>
    <s v="Consumer"/>
    <s v="United States"/>
    <s v="New York City"/>
    <s v="New York"/>
    <n v="10011"/>
    <x v="3"/>
    <s v="OFF-LA-10002762"/>
    <x v="1"/>
    <s v="Labels"/>
    <s v="Avery 485"/>
    <n v="75.180000000000007"/>
    <n v="2"/>
    <n v="0.3"/>
    <n v="-21.05"/>
    <n v="6"/>
    <x v="30"/>
    <n v="3"/>
    <x v="30"/>
  </r>
  <r>
    <n v="9398"/>
    <s v="CA-2015-125997"/>
    <d v="2015-09-20T00:00:00"/>
    <d v="2015-09-23T00:00:00"/>
    <s v="First Class"/>
    <s v="MW-18220"/>
    <s v="Mitch Webber"/>
    <s v="Consumer"/>
    <s v="United States"/>
    <s v="New York City"/>
    <s v="New York"/>
    <n v="10011"/>
    <x v="3"/>
    <s v="OFF-AP-10003842"/>
    <x v="1"/>
    <s v="Appliances"/>
    <s v="Euro-Pro Shark Turbo Vacuum"/>
    <n v="30.98"/>
    <n v="8"/>
    <n v="0"/>
    <n v="5.58"/>
    <n v="6"/>
    <x v="30"/>
    <n v="3"/>
    <x v="30"/>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n v="1349.91"/>
    <n v="5"/>
    <n v="0.1"/>
    <n v="134.99"/>
    <n v="6"/>
    <x v="30"/>
    <n v="3"/>
    <x v="30"/>
  </r>
  <r>
    <n v="9400"/>
    <s v="CA-2017-103128"/>
    <d v="2017-11-11T00:00:00"/>
    <d v="2017-11-15T00:00:00"/>
    <s v="Standard Class"/>
    <s v="SC-20845"/>
    <s v="Sung Chung"/>
    <s v="Consumer"/>
    <s v="United States"/>
    <s v="Arlington Heights"/>
    <s v="Illinois"/>
    <n v="60004"/>
    <x v="2"/>
    <s v="OFF-AR-10003394"/>
    <x v="1"/>
    <s v="Art"/>
    <s v="Newell 332"/>
    <n v="14.112"/>
    <n v="1"/>
    <n v="0"/>
    <n v="4.8"/>
    <n v="1"/>
    <x v="0"/>
    <n v="4"/>
    <x v="0"/>
  </r>
  <r>
    <n v="9401"/>
    <s v="CA-2016-167696"/>
    <d v="2016-09-16T00:00:00"/>
    <d v="2016-09-21T00:00:00"/>
    <s v="Standard Class"/>
    <s v="BD-11500"/>
    <s v="Bradley Drucker"/>
    <s v="Consumer"/>
    <s v="United States"/>
    <s v="Newport News"/>
    <s v="Virginia"/>
    <n v="23602"/>
    <x v="0"/>
    <s v="OFF-EN-10001539"/>
    <x v="1"/>
    <s v="Envelopes"/>
    <s v="Staple envelope"/>
    <n v="31.12"/>
    <n v="7"/>
    <n v="0.2"/>
    <n v="3.73"/>
    <n v="1"/>
    <x v="11"/>
    <n v="3"/>
    <x v="11"/>
  </r>
  <r>
    <n v="9402"/>
    <s v="CA-2015-159814"/>
    <d v="2015-06-24T00:00:00"/>
    <d v="2015-06-28T00:00:00"/>
    <s v="Standard Class"/>
    <s v="LP-17080"/>
    <s v="Liz Pelletier"/>
    <s v="Consumer"/>
    <s v="United States"/>
    <s v="Tucson"/>
    <s v="Arizona"/>
    <n v="85705"/>
    <x v="1"/>
    <s v="FUR-FU-10001731"/>
    <x v="0"/>
    <s v="Furnishings"/>
    <s v="Acrylic Self-Standing Desk Frames"/>
    <n v="4.2720000000000002"/>
    <n v="5"/>
    <n v="0"/>
    <n v="1.07"/>
    <n v="1"/>
    <x v="3"/>
    <n v="2"/>
    <x v="3"/>
  </r>
  <r>
    <n v="9403"/>
    <s v="CA-2017-105459"/>
    <d v="2017-08-12T00:00:00"/>
    <d v="2017-08-17T00:00:00"/>
    <s v="Second Class"/>
    <s v="NP-18700"/>
    <s v="Nora Preis"/>
    <s v="Consumer"/>
    <s v="United States"/>
    <s v="New York City"/>
    <s v="New York"/>
    <n v="10024"/>
    <x v="3"/>
    <s v="FUR-TA-10001095"/>
    <x v="0"/>
    <s v="Tables"/>
    <s v="Chromcraft Round Conference Tables"/>
    <n v="209.148"/>
    <n v="4"/>
    <n v="0.1"/>
    <n v="16.73"/>
    <n v="2"/>
    <x v="28"/>
    <n v="3"/>
    <x v="28"/>
  </r>
  <r>
    <n v="9404"/>
    <s v="CA-2017-105459"/>
    <d v="2017-08-12T00:00:00"/>
    <d v="2017-08-17T00:00:00"/>
    <s v="Second Class"/>
    <s v="NP-18700"/>
    <s v="Nora Preis"/>
    <s v="Consumer"/>
    <s v="United States"/>
    <s v="New York City"/>
    <s v="New York"/>
    <n v="10024"/>
    <x v="3"/>
    <s v="OFF-ST-10000078"/>
    <x v="1"/>
    <s v="Storage"/>
    <s v="Tennsco 6- and 18-Compartment Lockers"/>
    <n v="1591.02"/>
    <n v="7"/>
    <n v="0.1"/>
    <n v="318.2"/>
    <n v="2"/>
    <x v="28"/>
    <n v="3"/>
    <x v="28"/>
  </r>
  <r>
    <n v="9405"/>
    <s v="CA-2018-141663"/>
    <d v="2018-04-13T00:00:00"/>
    <d v="2018-04-17T00:00:00"/>
    <s v="Standard Class"/>
    <s v="DP-13105"/>
    <s v="Dave Poirier"/>
    <s v="Corporate"/>
    <s v="United States"/>
    <s v="Philadelphia"/>
    <s v="Pennsylvania"/>
    <n v="19134"/>
    <x v="3"/>
    <s v="OFF-FA-10004076"/>
    <x v="1"/>
    <s v="Fasteners"/>
    <s v="Translucent Push Pins by OIC"/>
    <n v="7.92"/>
    <n v="9"/>
    <n v="0"/>
    <n v="2.2200000000000002"/>
    <n v="1"/>
    <x v="4"/>
    <n v="2"/>
    <x v="4"/>
  </r>
  <r>
    <n v="9406"/>
    <s v="CA-2015-152618"/>
    <d v="2015-03-14T00:00:00"/>
    <d v="2015-03-17T00:00:00"/>
    <s v="First Class"/>
    <s v="RB-19465"/>
    <s v="Rick Bensley"/>
    <s v="Home Office"/>
    <s v="United States"/>
    <s v="Chicago"/>
    <s v="Illinois"/>
    <n v="60653"/>
    <x v="2"/>
    <s v="TEC-MA-10003626"/>
    <x v="2"/>
    <s v="Machines"/>
    <s v="Hewlett-Packard Deskjet 6540 Color Inkjet Printer"/>
    <n v="574.91"/>
    <n v="5"/>
    <n v="0"/>
    <n v="109.23"/>
    <n v="2"/>
    <x v="34"/>
    <n v="1"/>
    <x v="34"/>
  </r>
  <r>
    <n v="9407"/>
    <s v="CA-2015-152618"/>
    <d v="2015-03-14T00:00:00"/>
    <d v="2015-03-17T00:00:00"/>
    <s v="First Class"/>
    <s v="RB-19465"/>
    <s v="Rick Bensley"/>
    <s v="Home Office"/>
    <s v="United States"/>
    <s v="Chicago"/>
    <s v="Illinois"/>
    <n v="60653"/>
    <x v="2"/>
    <s v="OFF-PA-10001215"/>
    <x v="1"/>
    <s v="Paper"/>
    <s v="Xerox 1963"/>
    <n v="8.4480000000000004"/>
    <n v="8"/>
    <n v="0"/>
    <n v="0.51"/>
    <n v="2"/>
    <x v="34"/>
    <n v="1"/>
    <x v="34"/>
  </r>
  <r>
    <n v="9408"/>
    <s v="CA-2018-162789"/>
    <d v="2018-09-22T00:00:00"/>
    <d v="2018-09-24T00:00:00"/>
    <s v="Second Class"/>
    <s v="LC-17140"/>
    <s v="Logan Currie"/>
    <s v="Consumer"/>
    <s v="United States"/>
    <s v="New York City"/>
    <s v="New York"/>
    <n v="10035"/>
    <x v="3"/>
    <s v="TEC-AC-10002842"/>
    <x v="2"/>
    <s v="Accessories"/>
    <s v="WD My Passport Ultra 2TB Portable External Hard Drive"/>
    <n v="1071"/>
    <n v="8"/>
    <n v="0"/>
    <n v="246.33"/>
    <n v="2"/>
    <x v="15"/>
    <n v="3"/>
    <x v="15"/>
  </r>
  <r>
    <n v="9409"/>
    <s v="CA-2018-162789"/>
    <d v="2018-09-22T00:00:00"/>
    <d v="2018-09-24T00:00:00"/>
    <s v="Second Class"/>
    <s v="LC-17140"/>
    <s v="Logan Currie"/>
    <s v="Consumer"/>
    <s v="United States"/>
    <s v="New York City"/>
    <s v="New York"/>
    <n v="10035"/>
    <x v="3"/>
    <s v="FUR-FU-10004864"/>
    <x v="0"/>
    <s v="Furnishings"/>
    <s v="Eldon 500 Class Desk Accessories"/>
    <n v="12.07"/>
    <n v="7"/>
    <n v="0.1"/>
    <n v="2.17"/>
    <n v="2"/>
    <x v="15"/>
    <n v="3"/>
    <x v="15"/>
  </r>
  <r>
    <n v="9410"/>
    <s v="US-2018-110149"/>
    <d v="2018-12-10T00:00:00"/>
    <d v="2018-12-13T00:00:00"/>
    <s v="First Class"/>
    <s v="WB-21850"/>
    <s v="William Brown"/>
    <s v="Consumer"/>
    <s v="United States"/>
    <s v="Philadelphia"/>
    <s v="Pennsylvania"/>
    <n v="19143"/>
    <x v="3"/>
    <s v="OFF-BI-10000014"/>
    <x v="1"/>
    <s v="Binders"/>
    <s v="Heavy-Duty E-Z-D Binders"/>
    <n v="3.2730000000000001"/>
    <n v="9"/>
    <n v="0.1"/>
    <n v="0.56000000000000005"/>
    <n v="2"/>
    <x v="22"/>
    <n v="4"/>
    <x v="22"/>
  </r>
  <r>
    <n v="9411"/>
    <s v="US-2018-110149"/>
    <d v="2018-12-10T00:00:00"/>
    <d v="2018-12-13T00:00:00"/>
    <s v="First Class"/>
    <s v="WB-21850"/>
    <s v="William Brown"/>
    <s v="Consumer"/>
    <s v="United States"/>
    <s v="Philadelphia"/>
    <s v="Pennsylvania"/>
    <n v="19143"/>
    <x v="3"/>
    <s v="FUR-FU-10001475"/>
    <x v="0"/>
    <s v="Furnishings"/>
    <s v="Contract Clock, 14&quot;, Brown"/>
    <n v="87.92"/>
    <n v="10"/>
    <n v="0"/>
    <n v="13.19"/>
    <n v="2"/>
    <x v="22"/>
    <n v="4"/>
    <x v="22"/>
  </r>
  <r>
    <n v="9412"/>
    <s v="CA-2017-108959"/>
    <d v="2017-03-10T00:00:00"/>
    <d v="2017-03-14T00:00:00"/>
    <s v="Second Class"/>
    <s v="MH-17785"/>
    <s v="Maya Herman"/>
    <s v="Corporate"/>
    <s v="United States"/>
    <s v="Glendale"/>
    <s v="Arizona"/>
    <n v="85301"/>
    <x v="1"/>
    <s v="OFF-ST-10001272"/>
    <x v="1"/>
    <s v="Storage"/>
    <s v="Mini 13-1/2 Capacity Data Binder Rack, Pearl"/>
    <n v="104.696"/>
    <n v="6"/>
    <n v="0"/>
    <n v="25.13"/>
    <n v="1"/>
    <x v="17"/>
    <n v="1"/>
    <x v="17"/>
  </r>
  <r>
    <n v="9413"/>
    <s v="CA-2016-164777"/>
    <d v="2016-01-27T00:00:00"/>
    <d v="2016-01-29T00:00:00"/>
    <s v="First Class"/>
    <s v="SC-20305"/>
    <s v="Sean Christensen"/>
    <s v="Consumer"/>
    <s v="United States"/>
    <s v="Los Angeles"/>
    <s v="California"/>
    <n v="90036"/>
    <x v="1"/>
    <s v="FUR-CH-10002024"/>
    <x v="0"/>
    <s v="Chairs"/>
    <s v="HON 5400 Series Task Chairs for Big and Tall"/>
    <n v="2803.92"/>
    <n v="6"/>
    <n v="0"/>
    <n v="729.02"/>
    <n v="1"/>
    <x v="26"/>
    <n v="1"/>
    <x v="26"/>
  </r>
  <r>
    <n v="9414"/>
    <s v="CA-2017-132017"/>
    <d v="2017-09-26T00:00:00"/>
    <d v="2017-09-27T00:00:00"/>
    <s v="First Class"/>
    <s v="MH-17620"/>
    <s v="Matt Hagelstein"/>
    <s v="Corporate"/>
    <s v="United States"/>
    <s v="Houston"/>
    <s v="Texas"/>
    <n v="77041"/>
    <x v="2"/>
    <s v="OFF-BI-10004001"/>
    <x v="1"/>
    <s v="Binders"/>
    <s v="GBC Recycled VeloBinder Covers"/>
    <n v="6.8159999999999998"/>
    <n v="3"/>
    <n v="0.2"/>
    <n v="1.0900000000000001"/>
    <n v="1"/>
    <x v="21"/>
    <n v="3"/>
    <x v="21"/>
  </r>
  <r>
    <n v="9415"/>
    <s v="CA-2016-127824"/>
    <d v="2016-10-18T00:00:00"/>
    <d v="2016-10-22T00:00:00"/>
    <s v="Standard Class"/>
    <s v="JC-15775"/>
    <s v="John Castell"/>
    <s v="Consumer"/>
    <s v="United States"/>
    <s v="Seattle"/>
    <s v="Washington"/>
    <n v="98115"/>
    <x v="1"/>
    <s v="TEC-PH-10004094"/>
    <x v="2"/>
    <s v="Phones"/>
    <s v="Motorola L703CM"/>
    <n v="249.584"/>
    <n v="8"/>
    <n v="0.1"/>
    <n v="39.93"/>
    <n v="3"/>
    <x v="2"/>
    <n v="4"/>
    <x v="2"/>
  </r>
  <r>
    <n v="9416"/>
    <s v="CA-2016-127824"/>
    <d v="2016-10-18T00:00:00"/>
    <d v="2016-10-22T00:00:00"/>
    <s v="Standard Class"/>
    <s v="JC-15775"/>
    <s v="John Castell"/>
    <s v="Consumer"/>
    <s v="United States"/>
    <s v="Seattle"/>
    <s v="Washington"/>
    <n v="98115"/>
    <x v="1"/>
    <s v="OFF-PA-10001184"/>
    <x v="1"/>
    <s v="Paper"/>
    <s v="Xerox 1903"/>
    <n v="17.940000000000001"/>
    <n v="7"/>
    <n v="0"/>
    <n v="1.08"/>
    <n v="3"/>
    <x v="2"/>
    <n v="4"/>
    <x v="2"/>
  </r>
  <r>
    <n v="9417"/>
    <s v="CA-2016-127824"/>
    <d v="2016-10-18T00:00:00"/>
    <d v="2016-10-22T00:00:00"/>
    <s v="Standard Class"/>
    <s v="JC-15775"/>
    <s v="John Castell"/>
    <s v="Consumer"/>
    <s v="United States"/>
    <s v="Seattle"/>
    <s v="Washington"/>
    <n v="98115"/>
    <x v="1"/>
    <s v="FUR-FU-10002505"/>
    <x v="0"/>
    <s v="Furnishings"/>
    <s v="Eldon 100 Class Desk Accessories"/>
    <n v="10.11"/>
    <n v="6"/>
    <n v="0"/>
    <n v="1.1100000000000001"/>
    <n v="3"/>
    <x v="2"/>
    <n v="4"/>
    <x v="2"/>
  </r>
  <r>
    <n v="9418"/>
    <s v="CA-2015-148285"/>
    <d v="2015-10-27T00:00:00"/>
    <d v="2015-11-01T00:00:00"/>
    <s v="Standard Class"/>
    <s v="RD-19810"/>
    <s v="Ross DeVincentis"/>
    <s v="Home Office"/>
    <s v="United States"/>
    <s v="Fayetteville"/>
    <s v="North Carolina"/>
    <n v="28314"/>
    <x v="0"/>
    <s v="OFF-PA-10001166"/>
    <x v="1"/>
    <s v="Paper"/>
    <s v="Xerox 2"/>
    <n v="10.368"/>
    <n v="10"/>
    <n v="0.2"/>
    <n v="3.01"/>
    <n v="2"/>
    <x v="18"/>
    <n v="4"/>
    <x v="18"/>
  </r>
  <r>
    <n v="9419"/>
    <s v="CA-2015-148285"/>
    <d v="2015-10-27T00:00:00"/>
    <d v="2015-11-01T00:00:00"/>
    <s v="Standard Class"/>
    <s v="RD-19810"/>
    <s v="Ross DeVincentis"/>
    <s v="Home Office"/>
    <s v="United States"/>
    <s v="Fayetteville"/>
    <s v="North Carolina"/>
    <n v="28314"/>
    <x v="0"/>
    <s v="OFF-PA-10000349"/>
    <x v="1"/>
    <s v="Paper"/>
    <s v="Easy-staple paper"/>
    <n v="11.952"/>
    <n v="6"/>
    <n v="0.3"/>
    <n v="-1.79"/>
    <n v="2"/>
    <x v="18"/>
    <n v="4"/>
    <x v="18"/>
  </r>
  <r>
    <n v="9420"/>
    <s v="CA-2018-152926"/>
    <d v="2018-10-02T00:00:00"/>
    <d v="2018-10-04T00:00:00"/>
    <s v="Second Class"/>
    <s v="SC-20695"/>
    <s v="Steve Chapman"/>
    <s v="Corporate"/>
    <s v="United States"/>
    <s v="Houston"/>
    <s v="Texas"/>
    <n v="77041"/>
    <x v="2"/>
    <s v="OFF-AP-10004708"/>
    <x v="1"/>
    <s v="Appliances"/>
    <s v="Fellowes Superior 10 Outlet Split Surge Protector"/>
    <n v="15.224"/>
    <n v="10"/>
    <n v="0.2"/>
    <n v="3.04"/>
    <n v="2"/>
    <x v="13"/>
    <n v="4"/>
    <x v="13"/>
  </r>
  <r>
    <n v="9421"/>
    <s v="CA-2018-152926"/>
    <d v="2018-10-02T00:00:00"/>
    <d v="2018-10-04T00:00:00"/>
    <s v="Second Class"/>
    <s v="SC-20695"/>
    <s v="Steve Chapman"/>
    <s v="Corporate"/>
    <s v="United States"/>
    <s v="Houston"/>
    <s v="Texas"/>
    <n v="77041"/>
    <x v="2"/>
    <s v="OFF-AP-10001947"/>
    <x v="1"/>
    <s v="Appliances"/>
    <s v="Acco 6 Outlet Guardian Premium Plus Surge Suppressor"/>
    <n v="21.984000000000002"/>
    <n v="8"/>
    <n v="0.3"/>
    <n v="-5.94"/>
    <n v="2"/>
    <x v="13"/>
    <n v="4"/>
    <x v="13"/>
  </r>
  <r>
    <n v="9422"/>
    <s v="CA-2015-145254"/>
    <d v="2015-07-23T00:00:00"/>
    <d v="2015-07-27T00:00:00"/>
    <s v="Standard Class"/>
    <s v="NC-18535"/>
    <s v="Nick Crebassa"/>
    <s v="Corporate"/>
    <s v="United States"/>
    <s v="San Francisco"/>
    <s v="California"/>
    <n v="94122"/>
    <x v="1"/>
    <s v="TEC-PH-10000441"/>
    <x v="2"/>
    <s v="Phones"/>
    <s v="VTech DS6151"/>
    <n v="604.75199999999995"/>
    <n v="3"/>
    <n v="0.2"/>
    <n v="48.38"/>
    <n v="4"/>
    <x v="39"/>
    <n v="3"/>
    <x v="39"/>
  </r>
  <r>
    <n v="9423"/>
    <s v="CA-2015-145254"/>
    <d v="2015-07-23T00:00:00"/>
    <d v="2015-07-27T00:00:00"/>
    <s v="Standard Class"/>
    <s v="NC-18535"/>
    <s v="Nick Crebassa"/>
    <s v="Corporate"/>
    <s v="United States"/>
    <s v="San Francisco"/>
    <s v="California"/>
    <n v="94122"/>
    <x v="1"/>
    <s v="OFF-SU-10004664"/>
    <x v="1"/>
    <s v="Supplies"/>
    <s v="Acme Softgrip Scissors"/>
    <n v="40.700000000000003"/>
    <n v="8"/>
    <n v="0.1"/>
    <n v="10.58"/>
    <n v="4"/>
    <x v="39"/>
    <n v="3"/>
    <x v="39"/>
  </r>
  <r>
    <n v="9424"/>
    <s v="CA-2015-145254"/>
    <d v="2015-07-23T00:00:00"/>
    <d v="2015-07-27T00:00:00"/>
    <s v="Standard Class"/>
    <s v="NC-18535"/>
    <s v="Nick Crebassa"/>
    <s v="Corporate"/>
    <s v="United States"/>
    <s v="San Francisco"/>
    <s v="California"/>
    <n v="94122"/>
    <x v="1"/>
    <s v="TEC-PH-10004531"/>
    <x v="2"/>
    <s v="Phones"/>
    <s v="AT&amp;T CL2909"/>
    <n v="302.37599999999998"/>
    <n v="9"/>
    <n v="0.1"/>
    <n v="36.29"/>
    <n v="4"/>
    <x v="39"/>
    <n v="3"/>
    <x v="39"/>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n v="45"/>
    <n v="4"/>
    <n v="0.1"/>
    <n v="11.7"/>
    <n v="4"/>
    <x v="39"/>
    <n v="3"/>
    <x v="39"/>
  </r>
  <r>
    <n v="9426"/>
    <s v="CA-2015-116246"/>
    <d v="2015-09-12T00:00:00"/>
    <d v="2015-09-17T00:00:00"/>
    <s v="Second Class"/>
    <s v="LW-17215"/>
    <s v="Luke Weiss"/>
    <s v="Consumer"/>
    <s v="United States"/>
    <s v="New York City"/>
    <s v="New York"/>
    <n v="10035"/>
    <x v="3"/>
    <s v="FUR-CH-10002024"/>
    <x v="0"/>
    <s v="Chairs"/>
    <s v="HON 5400 Series Task Chairs for Big and Tall"/>
    <n v="3785.2919999999999"/>
    <n v="1"/>
    <n v="0.3"/>
    <n v="-1324.85"/>
    <n v="1"/>
    <x v="30"/>
    <n v="3"/>
    <x v="30"/>
  </r>
  <r>
    <n v="9427"/>
    <s v="CA-2017-160479"/>
    <d v="2017-09-15T00:00:00"/>
    <d v="2017-09-20T00:00:00"/>
    <s v="Standard Class"/>
    <s v="AH-10585"/>
    <s v="Angele Hood"/>
    <s v="Consumer"/>
    <s v="United States"/>
    <s v="Seattle"/>
    <s v="Washington"/>
    <n v="98105"/>
    <x v="1"/>
    <s v="OFF-AR-10002445"/>
    <x v="1"/>
    <s v="Art"/>
    <s v="SANFORD Major Accent Highlighters"/>
    <n v="35.4"/>
    <n v="9"/>
    <n v="0.3"/>
    <n v="-2.83"/>
    <n v="1"/>
    <x v="21"/>
    <n v="3"/>
    <x v="21"/>
  </r>
  <r>
    <n v="9428"/>
    <s v="CA-2015-167486"/>
    <d v="2015-11-27T00:00:00"/>
    <d v="2015-12-01T00:00:00"/>
    <s v="Standard Class"/>
    <s v="JO-15145"/>
    <s v="Jack O'Briant"/>
    <s v="Corporate"/>
    <s v="United States"/>
    <s v="Buffalo"/>
    <s v="New York"/>
    <n v="14215"/>
    <x v="3"/>
    <s v="FUR-FU-10003268"/>
    <x v="0"/>
    <s v="Furnishings"/>
    <s v="Eldon Radial Chair Mat for Low to Medium Pile Carpets"/>
    <n v="199.9"/>
    <n v="6"/>
    <n v="0"/>
    <n v="41.98"/>
    <n v="1"/>
    <x v="7"/>
    <n v="4"/>
    <x v="7"/>
  </r>
  <r>
    <n v="9429"/>
    <s v="CA-2015-152100"/>
    <d v="2015-05-11T00:00:00"/>
    <d v="2015-05-16T00:00:00"/>
    <s v="Standard Class"/>
    <s v="VW-21775"/>
    <s v="Victoria Wilson"/>
    <s v="Corporate"/>
    <s v="United States"/>
    <s v="Huntsville"/>
    <s v="Texas"/>
    <n v="77340"/>
    <x v="2"/>
    <s v="FUR-CH-10000015"/>
    <x v="0"/>
    <s v="Chairs"/>
    <s v="Hon Multipurpose Stacking Arm Chairs"/>
    <n v="1212.96"/>
    <n v="9"/>
    <n v="0"/>
    <n v="206.2"/>
    <n v="1"/>
    <x v="8"/>
    <n v="2"/>
    <x v="8"/>
  </r>
  <r>
    <n v="9430"/>
    <s v="CA-2016-166219"/>
    <d v="2016-08-28T00:00:00"/>
    <d v="2016-09-01T00:00:00"/>
    <s v="Standard Class"/>
    <s v="BP-11185"/>
    <s v="Ben Peterman"/>
    <s v="Corporate"/>
    <s v="United States"/>
    <s v="Dallas"/>
    <s v="Texas"/>
    <n v="75081"/>
    <x v="2"/>
    <s v="TEC-PH-10004165"/>
    <x v="2"/>
    <s v="Phones"/>
    <s v="Mitel MiVoice 5330e IP Phone"/>
    <n v="1099.96"/>
    <n v="10"/>
    <n v="0.3"/>
    <n v="-219.99"/>
    <n v="2"/>
    <x v="37"/>
    <n v="3"/>
    <x v="37"/>
  </r>
  <r>
    <n v="9431"/>
    <s v="CA-2016-166219"/>
    <d v="2016-08-28T00:00:00"/>
    <d v="2016-09-01T00:00:00"/>
    <s v="Standard Class"/>
    <s v="BP-11185"/>
    <s v="Ben Peterman"/>
    <s v="Corporate"/>
    <s v="United States"/>
    <s v="Dallas"/>
    <s v="Texas"/>
    <n v="75081"/>
    <x v="2"/>
    <s v="FUR-TA-10004607"/>
    <x v="0"/>
    <s v="Tables"/>
    <s v="Hon 2111 Invitation Series Straight Table"/>
    <n v="103.48099999999999"/>
    <n v="7"/>
    <n v="0.1"/>
    <n v="26.91"/>
    <n v="2"/>
    <x v="37"/>
    <n v="3"/>
    <x v="37"/>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n v="5.9039999999999999"/>
    <n v="7"/>
    <n v="0.2"/>
    <n v="0.94"/>
    <n v="1"/>
    <x v="40"/>
    <n v="2"/>
    <x v="40"/>
  </r>
  <r>
    <n v="9433"/>
    <s v="CA-2016-119627"/>
    <d v="2016-08-17T00:00:00"/>
    <d v="2016-08-23T00:00:00"/>
    <s v="Standard Class"/>
    <s v="SC-20725"/>
    <s v="Steven Cartwright"/>
    <s v="Consumer"/>
    <s v="United States"/>
    <s v="Peoria"/>
    <s v="Arizona"/>
    <n v="85345"/>
    <x v="1"/>
    <s v="TEC-AC-10002217"/>
    <x v="2"/>
    <s v="Accessories"/>
    <s v="ImationÂ Clip USBÂ flash driveÂ - 8 GB"/>
    <n v="30.08"/>
    <n v="8"/>
    <n v="0"/>
    <n v="7.22"/>
    <n v="4"/>
    <x v="37"/>
    <n v="3"/>
    <x v="37"/>
  </r>
  <r>
    <n v="9434"/>
    <s v="CA-2016-119627"/>
    <d v="2016-08-17T00:00:00"/>
    <d v="2016-08-23T00:00:00"/>
    <s v="Standard Class"/>
    <s v="SC-20725"/>
    <s v="Steven Cartwright"/>
    <s v="Consumer"/>
    <s v="United States"/>
    <s v="Peoria"/>
    <s v="Arizona"/>
    <n v="85345"/>
    <x v="1"/>
    <s v="OFF-PA-10001937"/>
    <x v="1"/>
    <s v="Paper"/>
    <s v="Xerox 21"/>
    <n v="36.287999999999997"/>
    <n v="7"/>
    <n v="0"/>
    <n v="7.98"/>
    <n v="4"/>
    <x v="37"/>
    <n v="3"/>
    <x v="37"/>
  </r>
  <r>
    <n v="9435"/>
    <s v="CA-2016-119627"/>
    <d v="2016-08-17T00:00:00"/>
    <d v="2016-08-23T00:00:00"/>
    <s v="Standard Class"/>
    <s v="SC-20725"/>
    <s v="Steven Cartwright"/>
    <s v="Consumer"/>
    <s v="United States"/>
    <s v="Peoria"/>
    <s v="Arizona"/>
    <n v="85345"/>
    <x v="1"/>
    <s v="OFF-AR-10000203"/>
    <x v="1"/>
    <s v="Art"/>
    <s v="Newell 336"/>
    <n v="10.272"/>
    <n v="5"/>
    <n v="0.1"/>
    <n v="2.0499999999999998"/>
    <n v="4"/>
    <x v="37"/>
    <n v="3"/>
    <x v="37"/>
  </r>
  <r>
    <n v="9436"/>
    <s v="CA-2016-119627"/>
    <d v="2016-08-17T00:00:00"/>
    <d v="2016-08-23T00:00:00"/>
    <s v="Standard Class"/>
    <s v="SC-20725"/>
    <s v="Steven Cartwright"/>
    <s v="Consumer"/>
    <s v="United States"/>
    <s v="Peoria"/>
    <s v="Arizona"/>
    <n v="85345"/>
    <x v="1"/>
    <s v="TEC-AC-10001142"/>
    <x v="2"/>
    <s v="Accessories"/>
    <s v="First Data FD10 PIN Pad"/>
    <n v="252.8"/>
    <n v="3"/>
    <n v="0"/>
    <n v="17.7"/>
    <n v="4"/>
    <x v="37"/>
    <n v="3"/>
    <x v="37"/>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n v="2.9460000000000002"/>
    <n v="3"/>
    <n v="0.1"/>
    <n v="0.91"/>
    <n v="1"/>
    <x v="11"/>
    <n v="3"/>
    <x v="11"/>
  </r>
  <r>
    <n v="9438"/>
    <s v="CA-2018-107853"/>
    <d v="2018-05-26T00:00:00"/>
    <d v="2018-05-31T00:00:00"/>
    <s v="Standard Class"/>
    <s v="CD-11920"/>
    <s v="Carlos Daly"/>
    <s v="Consumer"/>
    <s v="United States"/>
    <s v="Oceanside"/>
    <s v="California"/>
    <n v="92054"/>
    <x v="1"/>
    <s v="OFF-PA-10000520"/>
    <x v="1"/>
    <s v="Paper"/>
    <s v="Xerox 201"/>
    <n v="12.96"/>
    <n v="2"/>
    <n v="0.2"/>
    <n v="4.1500000000000004"/>
    <n v="1"/>
    <x v="24"/>
    <n v="2"/>
    <x v="24"/>
  </r>
  <r>
    <n v="9439"/>
    <s v="CA-2018-126144"/>
    <d v="2018-07-31T00:00:00"/>
    <d v="2018-08-05T00:00:00"/>
    <s v="Standard Class"/>
    <s v="GM-14680"/>
    <s v="Greg Matthias"/>
    <s v="Consumer"/>
    <s v="United States"/>
    <s v="Philadelphia"/>
    <s v="Pennsylvania"/>
    <n v="19134"/>
    <x v="3"/>
    <s v="TEC-PH-10001079"/>
    <x v="2"/>
    <s v="Phones"/>
    <s v="Polycom SoundPoint Pro SE-225 Corded phone"/>
    <n v="285.57600000000002"/>
    <n v="7"/>
    <n v="0"/>
    <n v="39.979999999999997"/>
    <n v="1"/>
    <x v="10"/>
    <n v="3"/>
    <x v="10"/>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n v="22.24"/>
    <n v="10"/>
    <n v="0.2"/>
    <n v="4"/>
    <n v="1"/>
    <x v="18"/>
    <n v="4"/>
    <x v="18"/>
  </r>
  <r>
    <n v="9441"/>
    <s v="CA-2015-100391"/>
    <d v="2015-05-25T00:00:00"/>
    <d v="2015-05-29T00:00:00"/>
    <s v="Standard Class"/>
    <s v="BW-11065"/>
    <s v="Barry Weirich"/>
    <s v="Consumer"/>
    <s v="United States"/>
    <s v="New York City"/>
    <s v="New York"/>
    <n v="10035"/>
    <x v="3"/>
    <s v="OFF-PA-10001471"/>
    <x v="1"/>
    <s v="Paper"/>
    <s v="Strathmore Photo Frame Cards"/>
    <n v="14.62"/>
    <n v="5"/>
    <n v="0"/>
    <n v="4.53"/>
    <n v="1"/>
    <x v="8"/>
    <n v="2"/>
    <x v="8"/>
  </r>
  <r>
    <n v="9442"/>
    <s v="CA-2015-165477"/>
    <d v="2015-12-29T00:00:00"/>
    <d v="2015-12-31T00:00:00"/>
    <s v="Second Class"/>
    <s v="RE-19405"/>
    <s v="Ricardo Emerson"/>
    <s v="Consumer"/>
    <s v="United States"/>
    <s v="Kent"/>
    <s v="Ohio"/>
    <n v="44240"/>
    <x v="3"/>
    <s v="OFF-AP-10003281"/>
    <x v="1"/>
    <s v="Appliances"/>
    <s v="Acco 6 Outlet Guardian Standard Surge Suppressor"/>
    <n v="48.36"/>
    <n v="9"/>
    <n v="0.2"/>
    <n v="7.74"/>
    <n v="1"/>
    <x v="20"/>
    <n v="4"/>
    <x v="20"/>
  </r>
  <r>
    <n v="9443"/>
    <s v="CA-2018-165904"/>
    <d v="2018-04-07T00:00:00"/>
    <d v="2018-04-11T00:00:00"/>
    <s v="Standard Class"/>
    <s v="HR-14770"/>
    <s v="Hallie Redmond"/>
    <s v="Home Office"/>
    <s v="United States"/>
    <s v="Jacksonville"/>
    <s v="Florida"/>
    <n v="32216"/>
    <x v="0"/>
    <s v="OFF-AR-10003156"/>
    <x v="1"/>
    <s v="Art"/>
    <s v="50 Colored Long Pencils"/>
    <n v="16.256"/>
    <n v="2"/>
    <n v="0.1"/>
    <n v="3.74"/>
    <n v="2"/>
    <x v="4"/>
    <n v="2"/>
    <x v="4"/>
  </r>
  <r>
    <n v="9444"/>
    <s v="CA-2018-165904"/>
    <d v="2018-04-07T00:00:00"/>
    <d v="2018-04-11T00:00:00"/>
    <s v="Standard Class"/>
    <s v="HR-14770"/>
    <s v="Hallie Redmond"/>
    <s v="Home Office"/>
    <s v="United States"/>
    <s v="Jacksonville"/>
    <s v="Florida"/>
    <n v="32216"/>
    <x v="0"/>
    <s v="TEC-PH-10000576"/>
    <x v="2"/>
    <s v="Phones"/>
    <s v="AT&amp;T 1080 Corded phone"/>
    <n v="219.184"/>
    <n v="4"/>
    <n v="0.2"/>
    <n v="24.11"/>
    <n v="2"/>
    <x v="4"/>
    <n v="2"/>
    <x v="4"/>
  </r>
  <r>
    <n v="9445"/>
    <s v="CA-2016-104052"/>
    <d v="2016-03-01T00:00:00"/>
    <d v="2016-03-02T00:00:00"/>
    <s v="First Class"/>
    <s v="TP-21565"/>
    <s v="Tracy Poddar"/>
    <s v="Corporate"/>
    <s v="United States"/>
    <s v="Coppell"/>
    <s v="Texas"/>
    <n v="75019"/>
    <x v="2"/>
    <s v="TEC-PH-10003215"/>
    <x v="2"/>
    <s v="Phones"/>
    <s v="Jackery Bar Premium Fast-charging Portable Charger"/>
    <n v="95.84"/>
    <n v="1"/>
    <n v="0"/>
    <n v="28.75"/>
    <n v="1"/>
    <x v="29"/>
    <n v="1"/>
    <x v="29"/>
  </r>
  <r>
    <n v="9446"/>
    <s v="CA-2016-168277"/>
    <d v="2016-05-29T00:00:00"/>
    <d v="2016-06-03T00:00:00"/>
    <s v="Standard Class"/>
    <s v="KB-16315"/>
    <s v="Karl Braun"/>
    <s v="Consumer"/>
    <s v="United States"/>
    <s v="Indianapolis"/>
    <s v="Indiana"/>
    <n v="46203"/>
    <x v="2"/>
    <s v="OFF-LA-10004484"/>
    <x v="1"/>
    <s v="Labels"/>
    <s v="Avery 476"/>
    <n v="12.39"/>
    <n v="1"/>
    <n v="0.2"/>
    <n v="0.62"/>
    <n v="1"/>
    <x v="33"/>
    <n v="2"/>
    <x v="33"/>
  </r>
  <r>
    <n v="9447"/>
    <s v="CA-2017-158617"/>
    <d v="2017-09-22T00:00:00"/>
    <d v="2017-09-28T00:00:00"/>
    <s v="Standard Class"/>
    <s v="AC-10660"/>
    <s v="Anna Chung"/>
    <s v="Consumer"/>
    <s v="United States"/>
    <s v="Lawrence"/>
    <s v="Indiana"/>
    <n v="46226"/>
    <x v="2"/>
    <s v="OFF-PA-10002245"/>
    <x v="1"/>
    <s v="Paper"/>
    <s v="Xerox 1895"/>
    <n v="35.880000000000003"/>
    <n v="10"/>
    <n v="0.1"/>
    <n v="2.87"/>
    <n v="1"/>
    <x v="21"/>
    <n v="3"/>
    <x v="21"/>
  </r>
  <r>
    <n v="9448"/>
    <s v="CA-2018-136882"/>
    <d v="2018-05-27T00:00:00"/>
    <d v="2018-06-03T00:00:00"/>
    <s v="Standard Class"/>
    <s v="DN-13690"/>
    <s v="Duane Noonan"/>
    <s v="Consumer"/>
    <s v="United States"/>
    <s v="Tulsa"/>
    <s v="Oklahoma"/>
    <n v="74133"/>
    <x v="2"/>
    <s v="FUR-FU-10003664"/>
    <x v="0"/>
    <s v="Furnishings"/>
    <s v="Electrix Architect's Clamp-On Swing Arm Lamp, Black"/>
    <n v="477.3"/>
    <n v="1"/>
    <n v="0.2"/>
    <n v="152.74"/>
    <n v="1"/>
    <x v="24"/>
    <n v="2"/>
    <x v="24"/>
  </r>
  <r>
    <n v="9449"/>
    <s v="US-2017-148957"/>
    <d v="2017-09-17T00:00:00"/>
    <d v="2017-09-23T00:00:00"/>
    <s v="Standard Class"/>
    <s v="CC-12430"/>
    <s v="Chuck Clark"/>
    <s v="Home Office"/>
    <s v="United States"/>
    <s v="Redmond"/>
    <s v="Washington"/>
    <n v="98052"/>
    <x v="1"/>
    <s v="OFF-LA-10002195"/>
    <x v="1"/>
    <s v="Labels"/>
    <s v="Avery 481"/>
    <n v="12.32"/>
    <n v="8"/>
    <n v="0.3"/>
    <n v="-4.1900000000000004"/>
    <n v="1"/>
    <x v="21"/>
    <n v="3"/>
    <x v="21"/>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n v="8.6080000000000005"/>
    <n v="3"/>
    <n v="0.1"/>
    <n v="2.5"/>
    <n v="1"/>
    <x v="30"/>
    <n v="3"/>
    <x v="30"/>
  </r>
  <r>
    <n v="9451"/>
    <s v="CA-2018-145506"/>
    <d v="2018-06-03T00:00:00"/>
    <d v="2018-06-07T00:00:00"/>
    <s v="Standard Class"/>
    <s v="MO-17800"/>
    <s v="Meg O'Connel"/>
    <s v="Home Office"/>
    <s v="United States"/>
    <s v="Spokane"/>
    <s v="Washington"/>
    <n v="99207"/>
    <x v="1"/>
    <s v="OFF-ST-10004963"/>
    <x v="1"/>
    <s v="Storage"/>
    <s v="Eldon Gobal File Keepers"/>
    <n v="136.26"/>
    <n v="6"/>
    <n v="0"/>
    <n v="16.350000000000001"/>
    <n v="1"/>
    <x v="27"/>
    <n v="2"/>
    <x v="27"/>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n v="186.15"/>
    <n v="8"/>
    <n v="0"/>
    <n v="37.229999999999997"/>
    <n v="4"/>
    <x v="11"/>
    <n v="3"/>
    <x v="11"/>
  </r>
  <r>
    <n v="9453"/>
    <s v="CA-2016-129546"/>
    <d v="2016-09-28T00:00:00"/>
    <d v="2016-10-05T00:00:00"/>
    <s v="Standard Class"/>
    <s v="RP-19855"/>
    <s v="Roy Phan"/>
    <s v="Corporate"/>
    <s v="United States"/>
    <s v="Los Angeles"/>
    <s v="California"/>
    <n v="90032"/>
    <x v="1"/>
    <s v="OFF-BI-10004001"/>
    <x v="1"/>
    <s v="Binders"/>
    <s v="GBC Recycled VeloBinder Covers"/>
    <n v="81.792000000000002"/>
    <n v="2"/>
    <n v="0"/>
    <n v="15.54"/>
    <n v="4"/>
    <x v="11"/>
    <n v="3"/>
    <x v="11"/>
  </r>
  <r>
    <n v="9454"/>
    <s v="CA-2016-129546"/>
    <d v="2016-09-28T00:00:00"/>
    <d v="2016-10-05T00:00:00"/>
    <s v="Standard Class"/>
    <s v="RP-19855"/>
    <s v="Roy Phan"/>
    <s v="Corporate"/>
    <s v="United States"/>
    <s v="Los Angeles"/>
    <s v="California"/>
    <n v="90032"/>
    <x v="1"/>
    <s v="OFF-SU-10004884"/>
    <x v="1"/>
    <s v="Supplies"/>
    <s v="Acme Galleria Hot Forged Steel Scissors with Colored Handles"/>
    <n v="47.19"/>
    <n v="5"/>
    <n v="0"/>
    <n v="2.83"/>
    <n v="4"/>
    <x v="11"/>
    <n v="3"/>
    <x v="11"/>
  </r>
  <r>
    <n v="9455"/>
    <s v="CA-2016-129546"/>
    <d v="2016-09-28T00:00:00"/>
    <d v="2016-10-05T00:00:00"/>
    <s v="Standard Class"/>
    <s v="RP-19855"/>
    <s v="Roy Phan"/>
    <s v="Corporate"/>
    <s v="United States"/>
    <s v="Los Angeles"/>
    <s v="California"/>
    <n v="90032"/>
    <x v="1"/>
    <s v="TEC-PH-10003555"/>
    <x v="2"/>
    <s v="Phones"/>
    <s v="Motorola HK250 Universal Bluetooth Headset"/>
    <n v="36.783999999999999"/>
    <n v="2"/>
    <n v="0.2"/>
    <n v="8.4600000000000009"/>
    <n v="4"/>
    <x v="11"/>
    <n v="3"/>
    <x v="11"/>
  </r>
  <r>
    <n v="9456"/>
    <s v="CA-2017-140977"/>
    <d v="2017-06-16T00:00:00"/>
    <d v="2017-06-19T00:00:00"/>
    <s v="Second Class"/>
    <s v="JL-15175"/>
    <s v="James Lanier"/>
    <s v="Home Office"/>
    <s v="United States"/>
    <s v="Chattanooga"/>
    <s v="Tennessee"/>
    <n v="37421"/>
    <x v="0"/>
    <s v="TEC-MA-10003493"/>
    <x v="2"/>
    <s v="Machines"/>
    <s v="Penpower WorldCard Pro Card Scanner"/>
    <n v="91.474999999999994"/>
    <n v="5"/>
    <n v="0"/>
    <n v="13.72"/>
    <n v="1"/>
    <x v="1"/>
    <n v="2"/>
    <x v="1"/>
  </r>
  <r>
    <n v="9457"/>
    <s v="CA-2018-151855"/>
    <d v="2018-05-27T00:00:00"/>
    <d v="2018-06-03T00:00:00"/>
    <s v="Standard Class"/>
    <s v="BW-11110"/>
    <s v="Bart Watters"/>
    <s v="Corporate"/>
    <s v="United States"/>
    <s v="Greensboro"/>
    <s v="North Carolina"/>
    <n v="27405"/>
    <x v="0"/>
    <s v="TEC-AC-10002380"/>
    <x v="2"/>
    <s v="Accessories"/>
    <s v="Sony 8GB Class 10 Micro SDHC R40 Memory Card"/>
    <n v="27.192"/>
    <n v="6"/>
    <n v="0"/>
    <n v="2.99"/>
    <n v="2"/>
    <x v="24"/>
    <n v="2"/>
    <x v="24"/>
  </r>
  <r>
    <n v="9458"/>
    <s v="CA-2018-151855"/>
    <d v="2018-05-27T00:00:00"/>
    <d v="2018-06-03T00:00:00"/>
    <s v="Standard Class"/>
    <s v="BW-11110"/>
    <s v="Bart Watters"/>
    <s v="Corporate"/>
    <s v="United States"/>
    <s v="Greensboro"/>
    <s v="North Carolina"/>
    <n v="27405"/>
    <x v="0"/>
    <s v="OFF-BI-10004209"/>
    <x v="1"/>
    <s v="Binders"/>
    <s v="Fellowes Twister Kit, Gray/Clear, 3/pkg"/>
    <n v="12.06"/>
    <n v="2"/>
    <n v="0.2"/>
    <n v="3.62"/>
    <n v="2"/>
    <x v="24"/>
    <n v="2"/>
    <x v="24"/>
  </r>
  <r>
    <n v="9459"/>
    <s v="CA-2015-138240"/>
    <d v="2015-10-09T00:00:00"/>
    <d v="2015-10-14T00:00:00"/>
    <s v="Standard Class"/>
    <s v="SJ-20500"/>
    <s v="Shirley Jackson"/>
    <s v="Consumer"/>
    <s v="United States"/>
    <s v="San Francisco"/>
    <s v="California"/>
    <n v="94122"/>
    <x v="1"/>
    <s v="OFF-AR-10002135"/>
    <x v="1"/>
    <s v="Art"/>
    <s v="Boston Heavy-Duty Trimline Electric Pencil Sharpeners"/>
    <n v="144.6"/>
    <n v="1"/>
    <n v="0.1"/>
    <n v="27.47"/>
    <n v="2"/>
    <x v="18"/>
    <n v="4"/>
    <x v="18"/>
  </r>
  <r>
    <n v="9460"/>
    <s v="CA-2015-138240"/>
    <d v="2015-10-09T00:00:00"/>
    <d v="2015-10-14T00:00:00"/>
    <s v="Standard Class"/>
    <s v="SJ-20500"/>
    <s v="Shirley Jackson"/>
    <s v="Consumer"/>
    <s v="United States"/>
    <s v="San Francisco"/>
    <s v="California"/>
    <n v="94122"/>
    <x v="1"/>
    <s v="TEC-PH-10002583"/>
    <x v="2"/>
    <s v="Phones"/>
    <s v="iOttie HLCRIO102 Car Mount"/>
    <n v="15.992000000000001"/>
    <n v="7"/>
    <n v="0.2"/>
    <n v="0.96"/>
    <n v="2"/>
    <x v="18"/>
    <n v="4"/>
    <x v="18"/>
  </r>
  <r>
    <n v="9461"/>
    <s v="CA-2015-101833"/>
    <d v="2015-11-17T00:00:00"/>
    <d v="2015-11-22T00:00:00"/>
    <s v="Second Class"/>
    <s v="FG-14260"/>
    <s v="Frank Gastineau"/>
    <s v="Home Office"/>
    <s v="United States"/>
    <s v="New York City"/>
    <s v="New York"/>
    <n v="10024"/>
    <x v="3"/>
    <s v="OFF-PA-10003591"/>
    <x v="1"/>
    <s v="Paper"/>
    <s v="Southworth 100% Cotton The Best Paper"/>
    <n v="34.44"/>
    <n v="4"/>
    <n v="0.2"/>
    <n v="4.82"/>
    <n v="1"/>
    <x v="7"/>
    <n v="4"/>
    <x v="7"/>
  </r>
  <r>
    <n v="9462"/>
    <s v="CA-2015-100867"/>
    <d v="2015-10-19T00:00:00"/>
    <d v="2015-10-24T00:00:00"/>
    <s v="Standard Class"/>
    <s v="EH-14125"/>
    <s v="Eugene Hildebrand"/>
    <s v="Home Office"/>
    <s v="United States"/>
    <s v="Lakewood"/>
    <s v="California"/>
    <n v="90712"/>
    <x v="1"/>
    <s v="TEC-PH-10004922"/>
    <x v="2"/>
    <s v="Phones"/>
    <s v="RCA Visys Integrated PBX 8-Line Router"/>
    <n v="321.55200000000002"/>
    <n v="8"/>
    <n v="0.2"/>
    <n v="28.94"/>
    <n v="1"/>
    <x v="18"/>
    <n v="4"/>
    <x v="18"/>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n v="701.96"/>
    <n v="6"/>
    <n v="0.2"/>
    <n v="112.31"/>
    <n v="1"/>
    <x v="23"/>
    <n v="4"/>
    <x v="23"/>
  </r>
  <r>
    <n v="9464"/>
    <s v="CA-2015-156545"/>
    <d v="2015-02-27T00:00:00"/>
    <d v="2015-03-03T00:00:00"/>
    <s v="First Class"/>
    <s v="JS-16030"/>
    <s v="Joy Smith"/>
    <s v="Consumer"/>
    <s v="United States"/>
    <s v="Columbus"/>
    <s v="Ohio"/>
    <n v="43229"/>
    <x v="3"/>
    <s v="OFF-AR-10003560"/>
    <x v="1"/>
    <s v="Art"/>
    <s v="Zebra Zazzle Fluorescent Highlighters"/>
    <n v="19.456"/>
    <n v="5"/>
    <n v="0.3"/>
    <n v="-1.17"/>
    <n v="1"/>
    <x v="45"/>
    <n v="1"/>
    <x v="45"/>
  </r>
  <r>
    <n v="9465"/>
    <s v="CA-2015-109127"/>
    <d v="2015-12-21T00:00:00"/>
    <d v="2015-12-25T00:00:00"/>
    <s v="Standard Class"/>
    <s v="JC-15775"/>
    <s v="John Castell"/>
    <s v="Consumer"/>
    <s v="United States"/>
    <s v="Newark"/>
    <s v="Delaware"/>
    <n v="19711"/>
    <x v="3"/>
    <s v="OFF-LA-10004409"/>
    <x v="1"/>
    <s v="Labels"/>
    <s v="Avery 492"/>
    <n v="17.28"/>
    <n v="9"/>
    <n v="0"/>
    <n v="1.56"/>
    <n v="1"/>
    <x v="20"/>
    <n v="4"/>
    <x v="20"/>
  </r>
  <r>
    <n v="9466"/>
    <s v="CA-2017-126858"/>
    <d v="2017-11-19T00:00:00"/>
    <d v="2017-11-23T00:00:00"/>
    <s v="Standard Class"/>
    <s v="JM-15265"/>
    <s v="Janet Molinari"/>
    <s v="Corporate"/>
    <s v="United States"/>
    <s v="Seattle"/>
    <s v="Washington"/>
    <n v="98115"/>
    <x v="1"/>
    <s v="FUR-FU-10000448"/>
    <x v="0"/>
    <s v="Furnishings"/>
    <s v="Tenex Chairmats For Use With Carpeted Floors"/>
    <n v="31.96"/>
    <n v="8"/>
    <n v="0"/>
    <n v="10.87"/>
    <n v="1"/>
    <x v="0"/>
    <n v="4"/>
    <x v="0"/>
  </r>
  <r>
    <n v="9467"/>
    <s v="CA-2018-102925"/>
    <d v="2018-11-05T00:00:00"/>
    <d v="2018-11-10T00:00:00"/>
    <s v="Second Class"/>
    <s v="CD-12280"/>
    <s v="Christina DeMoss"/>
    <s v="Consumer"/>
    <s v="United States"/>
    <s v="New York City"/>
    <s v="New York"/>
    <n v="10024"/>
    <x v="3"/>
    <s v="OFF-BI-10002735"/>
    <x v="1"/>
    <s v="Binders"/>
    <s v="GBC Prestige Therm-A-Bind Covers"/>
    <n v="164.68799999999999"/>
    <n v="4"/>
    <n v="0"/>
    <n v="11.53"/>
    <n v="8"/>
    <x v="23"/>
    <n v="4"/>
    <x v="23"/>
  </r>
  <r>
    <n v="9468"/>
    <s v="CA-2018-102925"/>
    <d v="2018-11-05T00:00:00"/>
    <d v="2018-11-10T00:00:00"/>
    <s v="Second Class"/>
    <s v="CD-12280"/>
    <s v="Christina DeMoss"/>
    <s v="Consumer"/>
    <s v="United States"/>
    <s v="New York City"/>
    <s v="New York"/>
    <n v="10024"/>
    <x v="3"/>
    <s v="FUR-TA-10003469"/>
    <x v="0"/>
    <s v="Tables"/>
    <s v="Balt Split Level Computer Training Table"/>
    <n v="166.5"/>
    <n v="4"/>
    <n v="0.1"/>
    <n v="43.29"/>
    <n v="8"/>
    <x v="23"/>
    <n v="4"/>
    <x v="23"/>
  </r>
  <r>
    <n v="9469"/>
    <s v="CA-2018-102925"/>
    <d v="2018-11-05T00:00:00"/>
    <d v="2018-11-10T00:00:00"/>
    <s v="Second Class"/>
    <s v="CD-12280"/>
    <s v="Christina DeMoss"/>
    <s v="Consumer"/>
    <s v="United States"/>
    <s v="New York City"/>
    <s v="New York"/>
    <n v="10024"/>
    <x v="3"/>
    <s v="OFF-PA-10001870"/>
    <x v="1"/>
    <s v="Paper"/>
    <s v="Xerox 202"/>
    <n v="12.96"/>
    <n v="3"/>
    <n v="0"/>
    <n v="2.72"/>
    <n v="8"/>
    <x v="23"/>
    <n v="4"/>
    <x v="23"/>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n v="110.96"/>
    <n v="8"/>
    <n v="0.1"/>
    <n v="23.3"/>
    <n v="8"/>
    <x v="23"/>
    <n v="4"/>
    <x v="23"/>
  </r>
  <r>
    <n v="9471"/>
    <s v="CA-2018-102925"/>
    <d v="2018-11-05T00:00:00"/>
    <d v="2018-11-10T00:00:00"/>
    <s v="Second Class"/>
    <s v="CD-12280"/>
    <s v="Christina DeMoss"/>
    <s v="Consumer"/>
    <s v="United States"/>
    <s v="New York City"/>
    <s v="New York"/>
    <n v="10024"/>
    <x v="3"/>
    <s v="TEC-PH-10001448"/>
    <x v="2"/>
    <s v="Phones"/>
    <s v="Anker Astro 15000mAh USB Portable Charger"/>
    <n v="99.98"/>
    <n v="2"/>
    <n v="0"/>
    <n v="25.99"/>
    <n v="8"/>
    <x v="23"/>
    <n v="4"/>
    <x v="23"/>
  </r>
  <r>
    <n v="9472"/>
    <s v="CA-2018-102925"/>
    <d v="2018-11-05T00:00:00"/>
    <d v="2018-11-10T00:00:00"/>
    <s v="Second Class"/>
    <s v="CD-12280"/>
    <s v="Christina DeMoss"/>
    <s v="Consumer"/>
    <s v="United States"/>
    <s v="New York City"/>
    <s v="New York"/>
    <n v="10024"/>
    <x v="3"/>
    <s v="OFF-BI-10002706"/>
    <x v="1"/>
    <s v="Binders"/>
    <s v="Avery Premier Heavy-Duty Binder with Round Locking Rings"/>
    <n v="11.423999999999999"/>
    <n v="10"/>
    <n v="0.3"/>
    <n v="-3.66"/>
    <n v="8"/>
    <x v="23"/>
    <n v="4"/>
    <x v="23"/>
  </r>
  <r>
    <n v="9473"/>
    <s v="CA-2018-102925"/>
    <d v="2018-11-05T00:00:00"/>
    <d v="2018-11-10T00:00:00"/>
    <s v="Second Class"/>
    <s v="CD-12280"/>
    <s v="Christina DeMoss"/>
    <s v="Consumer"/>
    <s v="United States"/>
    <s v="New York City"/>
    <s v="New York"/>
    <n v="10024"/>
    <x v="3"/>
    <s v="FUR-CH-10004875"/>
    <x v="0"/>
    <s v="Chairs"/>
    <s v="Harbour Creations 67200 Series Stacking Chairs"/>
    <n v="128.124"/>
    <n v="6"/>
    <n v="0.1"/>
    <n v="20.5"/>
    <n v="8"/>
    <x v="23"/>
    <n v="4"/>
    <x v="23"/>
  </r>
  <r>
    <n v="9474"/>
    <s v="CA-2018-102925"/>
    <d v="2018-11-05T00:00:00"/>
    <d v="2018-11-10T00:00:00"/>
    <s v="Second Class"/>
    <s v="CD-12280"/>
    <s v="Christina DeMoss"/>
    <s v="Consumer"/>
    <s v="United States"/>
    <s v="New York City"/>
    <s v="New York"/>
    <n v="10024"/>
    <x v="3"/>
    <s v="FUR-FU-10004245"/>
    <x v="0"/>
    <s v="Furnishings"/>
    <s v="Career Cubicle Clock, 8 1/4&quot;, Black"/>
    <n v="101.4"/>
    <n v="7"/>
    <n v="0.3"/>
    <n v="-5.07"/>
    <n v="8"/>
    <x v="23"/>
    <n v="4"/>
    <x v="23"/>
  </r>
  <r>
    <n v="9475"/>
    <s v="CA-2016-100818"/>
    <d v="2016-05-31T00:00:00"/>
    <d v="2016-06-05T00:00:00"/>
    <s v="Second Class"/>
    <s v="JM-15265"/>
    <s v="Janet Molinari"/>
    <s v="Corporate"/>
    <s v="United States"/>
    <s v="Chicago"/>
    <s v="Illinois"/>
    <n v="60653"/>
    <x v="2"/>
    <s v="OFF-LA-10000443"/>
    <x v="1"/>
    <s v="Labels"/>
    <s v="Avery 501"/>
    <n v="5.9039999999999999"/>
    <n v="1"/>
    <n v="0.3"/>
    <n v="-1.54"/>
    <n v="4"/>
    <x v="33"/>
    <n v="2"/>
    <x v="33"/>
  </r>
  <r>
    <n v="9476"/>
    <s v="CA-2016-100818"/>
    <d v="2016-05-31T00:00:00"/>
    <d v="2016-06-05T00:00:00"/>
    <s v="Second Class"/>
    <s v="JM-15265"/>
    <s v="Janet Molinari"/>
    <s v="Corporate"/>
    <s v="United States"/>
    <s v="Chicago"/>
    <s v="Illinois"/>
    <n v="60653"/>
    <x v="2"/>
    <s v="OFF-PA-10001125"/>
    <x v="1"/>
    <s v="Paper"/>
    <s v="Xerox 1988"/>
    <n v="173.488"/>
    <n v="3"/>
    <n v="0.2"/>
    <n v="17.350000000000001"/>
    <n v="4"/>
    <x v="33"/>
    <n v="2"/>
    <x v="33"/>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n v="51.56"/>
    <n v="9"/>
    <n v="0"/>
    <n v="6.7"/>
    <n v="4"/>
    <x v="33"/>
    <n v="2"/>
    <x v="33"/>
  </r>
  <r>
    <n v="9478"/>
    <s v="CA-2016-100818"/>
    <d v="2016-05-31T00:00:00"/>
    <d v="2016-06-05T00:00:00"/>
    <s v="Second Class"/>
    <s v="JM-15265"/>
    <s v="Janet Molinari"/>
    <s v="Corporate"/>
    <s v="United States"/>
    <s v="Chicago"/>
    <s v="Illinois"/>
    <n v="60653"/>
    <x v="2"/>
    <s v="OFF-BI-10004364"/>
    <x v="1"/>
    <s v="Binders"/>
    <s v="Storex Dura Pro Binders"/>
    <n v="3.5640000000000001"/>
    <n v="9"/>
    <n v="0.1"/>
    <n v="0.64"/>
    <n v="4"/>
    <x v="33"/>
    <n v="2"/>
    <x v="33"/>
  </r>
  <r>
    <n v="9479"/>
    <s v="CA-2015-126193"/>
    <d v="2015-09-07T00:00:00"/>
    <d v="2015-09-14T00:00:00"/>
    <s v="Standard Class"/>
    <s v="SS-20410"/>
    <s v="Shahid Shariari"/>
    <s v="Consumer"/>
    <s v="United States"/>
    <s v="Oswego"/>
    <s v="Illinois"/>
    <n v="60543"/>
    <x v="2"/>
    <s v="OFF-FA-10000936"/>
    <x v="1"/>
    <s v="Fasteners"/>
    <s v="Acco Hot Clips Clips to Go"/>
    <n v="13.16"/>
    <n v="8"/>
    <n v="0.3"/>
    <n v="-3.68"/>
    <n v="3"/>
    <x v="30"/>
    <n v="3"/>
    <x v="30"/>
  </r>
  <r>
    <n v="9480"/>
    <s v="CA-2015-126193"/>
    <d v="2015-09-07T00:00:00"/>
    <d v="2015-09-14T00:00:00"/>
    <s v="Standard Class"/>
    <s v="SS-20410"/>
    <s v="Shahid Shariari"/>
    <s v="Consumer"/>
    <s v="United States"/>
    <s v="Oswego"/>
    <s v="Illinois"/>
    <n v="60543"/>
    <x v="2"/>
    <s v="OFF-BI-10001249"/>
    <x v="1"/>
    <s v="Binders"/>
    <s v="Avery Heavy-Duty EZD View Binder with Locking Rings"/>
    <n v="3.8279999999999998"/>
    <n v="9"/>
    <n v="0.2"/>
    <n v="0.23"/>
    <n v="3"/>
    <x v="30"/>
    <n v="3"/>
    <x v="30"/>
  </r>
  <r>
    <n v="9481"/>
    <s v="CA-2015-126193"/>
    <d v="2015-09-07T00:00:00"/>
    <d v="2015-09-14T00:00:00"/>
    <s v="Standard Class"/>
    <s v="SS-20410"/>
    <s v="Shahid Shariari"/>
    <s v="Consumer"/>
    <s v="United States"/>
    <s v="Oswego"/>
    <s v="Illinois"/>
    <n v="60543"/>
    <x v="2"/>
    <s v="OFF-BI-10004632"/>
    <x v="1"/>
    <s v="Binders"/>
    <s v="Ibico Hi-Tech Manual Binding System"/>
    <n v="304.99"/>
    <n v="7"/>
    <n v="0.1"/>
    <n v="30.5"/>
    <n v="3"/>
    <x v="30"/>
    <n v="3"/>
    <x v="30"/>
  </r>
  <r>
    <n v="9482"/>
    <s v="CA-2018-150504"/>
    <d v="2018-11-06T00:00:00"/>
    <d v="2018-11-12T00:00:00"/>
    <s v="Standard Class"/>
    <s v="HG-14845"/>
    <s v="Harry Greene"/>
    <s v="Consumer"/>
    <s v="United States"/>
    <s v="Dallas"/>
    <s v="Texas"/>
    <n v="75220"/>
    <x v="2"/>
    <s v="OFF-ST-10000615"/>
    <x v="1"/>
    <s v="Storage"/>
    <s v="SimpliFile Personal File, Black Granite, 15w x 6-15/16d x 11-1/4h"/>
    <n v="18.16"/>
    <n v="8"/>
    <n v="0.3"/>
    <n v="-2.72"/>
    <n v="1"/>
    <x v="23"/>
    <n v="4"/>
    <x v="23"/>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n v="319.98399999999998"/>
    <n v="5"/>
    <n v="0.1"/>
    <n v="86.4"/>
    <n v="1"/>
    <x v="40"/>
    <n v="2"/>
    <x v="40"/>
  </r>
  <r>
    <n v="9484"/>
    <s v="CA-2015-122679"/>
    <d v="2015-07-22T00:00:00"/>
    <d v="2015-07-28T00:00:00"/>
    <s v="Standard Class"/>
    <s v="AB-10255"/>
    <s v="Alejandro Ballentine"/>
    <s v="Home Office"/>
    <s v="United States"/>
    <s v="Los Angeles"/>
    <s v="California"/>
    <n v="90008"/>
    <x v="1"/>
    <s v="OFF-AR-10004757"/>
    <x v="1"/>
    <s v="Art"/>
    <s v="Crayola Colored Pencils"/>
    <n v="19.68"/>
    <n v="1"/>
    <n v="0.3"/>
    <n v="-4.92"/>
    <n v="1"/>
    <x v="39"/>
    <n v="3"/>
    <x v="39"/>
  </r>
  <r>
    <n v="9485"/>
    <s v="CA-2017-164770"/>
    <d v="2017-12-02T00:00:00"/>
    <d v="2017-12-04T00:00:00"/>
    <s v="Second Class"/>
    <s v="MY-18295"/>
    <s v="Muhammed Yedwab"/>
    <s v="Corporate"/>
    <s v="United States"/>
    <s v="Houston"/>
    <s v="Texas"/>
    <n v="77036"/>
    <x v="2"/>
    <s v="FUR-BO-10003893"/>
    <x v="0"/>
    <s v="Bookcases"/>
    <s v="Sauder Camden County Collection Library"/>
    <n v="781.86400000000003"/>
    <n v="5"/>
    <n v="0"/>
    <n v="164.19"/>
    <n v="2"/>
    <x v="5"/>
    <n v="4"/>
    <x v="5"/>
  </r>
  <r>
    <n v="9486"/>
    <s v="CA-2017-164770"/>
    <d v="2017-12-02T00:00:00"/>
    <d v="2017-12-04T00:00:00"/>
    <s v="Second Class"/>
    <s v="MY-18295"/>
    <s v="Muhammed Yedwab"/>
    <s v="Corporate"/>
    <s v="United States"/>
    <s v="Houston"/>
    <s v="Texas"/>
    <n v="77036"/>
    <x v="2"/>
    <s v="OFF-PA-10003893"/>
    <x v="1"/>
    <s v="Paper"/>
    <s v="Xerox 1962"/>
    <n v="30.815999999999999"/>
    <n v="2"/>
    <n v="0"/>
    <n v="8.6300000000000008"/>
    <n v="2"/>
    <x v="5"/>
    <n v="4"/>
    <x v="5"/>
  </r>
  <r>
    <n v="9487"/>
    <s v="CA-2018-130505"/>
    <d v="2018-10-12T00:00:00"/>
    <d v="2018-10-12T00:00:00"/>
    <s v="Same Day"/>
    <s v="NF-18385"/>
    <s v="Natalie Fritzler"/>
    <s v="Consumer"/>
    <s v="United States"/>
    <s v="Wheeling"/>
    <s v="West Virginia"/>
    <n v="26003"/>
    <x v="3"/>
    <s v="FUR-TA-10001932"/>
    <x v="0"/>
    <s v="Tables"/>
    <s v="Chromcraft 48&quot; x 96&quot; Racetrack Double Pedestal Table"/>
    <n v="673.34400000000005"/>
    <n v="6"/>
    <n v="0.1"/>
    <n v="181.8"/>
    <n v="1"/>
    <x v="13"/>
    <n v="4"/>
    <x v="13"/>
  </r>
  <r>
    <n v="9488"/>
    <s v="US-2018-125213"/>
    <d v="2018-12-11T00:00:00"/>
    <d v="2018-12-13T00:00:00"/>
    <s v="First Class"/>
    <s v="NB-18655"/>
    <s v="Nona Balk"/>
    <s v="Corporate"/>
    <s v="United States"/>
    <s v="Paterson"/>
    <s v="New Jersey"/>
    <n v="7501"/>
    <x v="3"/>
    <s v="OFF-FA-10001561"/>
    <x v="1"/>
    <s v="Fasteners"/>
    <s v="Stockwell Push Pins"/>
    <n v="6.54"/>
    <n v="3"/>
    <n v="0.2"/>
    <n v="1.31"/>
    <n v="1"/>
    <x v="22"/>
    <n v="4"/>
    <x v="22"/>
  </r>
  <r>
    <n v="9489"/>
    <s v="CA-2016-156566"/>
    <d v="2016-10-01T00:00:00"/>
    <d v="2016-10-04T00:00:00"/>
    <s v="First Class"/>
    <s v="EM-13960"/>
    <s v="Eric Murdock"/>
    <s v="Consumer"/>
    <s v="United States"/>
    <s v="Portland"/>
    <s v="Oregon"/>
    <n v="97206"/>
    <x v="1"/>
    <s v="TEC-PH-10001817"/>
    <x v="2"/>
    <s v="Phones"/>
    <s v="Wilson Electronics DB Pro Signal Booster"/>
    <n v="572.79999999999995"/>
    <n v="4"/>
    <n v="0.1"/>
    <n v="103.1"/>
    <n v="1"/>
    <x v="2"/>
    <n v="4"/>
    <x v="2"/>
  </r>
  <r>
    <n v="9490"/>
    <s v="US-2017-102232"/>
    <d v="2017-08-05T00:00:00"/>
    <d v="2017-08-11T00:00:00"/>
    <s v="Standard Class"/>
    <s v="MF-17665"/>
    <s v="Maureen Fritzler"/>
    <s v="Corporate"/>
    <s v="United States"/>
    <s v="Huntsville"/>
    <s v="Alabama"/>
    <n v="35810"/>
    <x v="0"/>
    <s v="OFF-AR-10000538"/>
    <x v="1"/>
    <s v="Art"/>
    <s v="Boston Model 1800 Electric Pencil Sharpener, Gray"/>
    <n v="197.05"/>
    <n v="5"/>
    <n v="0.2"/>
    <n v="47.29"/>
    <n v="1"/>
    <x v="28"/>
    <n v="3"/>
    <x v="28"/>
  </r>
  <r>
    <n v="9491"/>
    <s v="CA-2018-111738"/>
    <d v="2018-01-03T00:00:00"/>
    <d v="2018-01-07T00:00:00"/>
    <s v="Standard Class"/>
    <s v="CM-12385"/>
    <s v="Christopher Martinez"/>
    <s v="Consumer"/>
    <s v="United States"/>
    <s v="San Francisco"/>
    <s v="California"/>
    <n v="94110"/>
    <x v="1"/>
    <s v="OFF-BI-10004584"/>
    <x v="1"/>
    <s v="Binders"/>
    <s v="GBC ProClick 150 Presentation Binding System"/>
    <n v="2022.2719999999999"/>
    <n v="4"/>
    <n v="0.1"/>
    <n v="242.67"/>
    <n v="2"/>
    <x v="44"/>
    <n v="1"/>
    <x v="44"/>
  </r>
  <r>
    <n v="9492"/>
    <s v="CA-2018-111738"/>
    <d v="2018-01-03T00:00:00"/>
    <d v="2018-01-07T00:00:00"/>
    <s v="Standard Class"/>
    <s v="CM-12385"/>
    <s v="Christopher Martinez"/>
    <s v="Consumer"/>
    <s v="United States"/>
    <s v="San Francisco"/>
    <s v="California"/>
    <n v="94110"/>
    <x v="1"/>
    <s v="OFF-AR-10000817"/>
    <x v="1"/>
    <s v="Art"/>
    <s v="Manco Dry-Lighter Erasable Highlighter"/>
    <n v="9.1199999999999992"/>
    <n v="10"/>
    <n v="0"/>
    <n v="3.1"/>
    <n v="2"/>
    <x v="44"/>
    <n v="1"/>
    <x v="44"/>
  </r>
  <r>
    <n v="9493"/>
    <s v="CA-2018-163188"/>
    <d v="2018-11-07T00:00:00"/>
    <d v="2018-11-07T00:00:00"/>
    <s v="Same Day"/>
    <s v="EC-14050"/>
    <s v="Erin Creighton"/>
    <s v="Consumer"/>
    <s v="United States"/>
    <s v="Oklahoma City"/>
    <s v="Oklahoma"/>
    <n v="73120"/>
    <x v="2"/>
    <s v="OFF-BI-10000756"/>
    <x v="1"/>
    <s v="Binders"/>
    <s v="Storex DuraTech Recycled Plastic Frosted Binders"/>
    <n v="38.159999999999997"/>
    <n v="3"/>
    <n v="0.2"/>
    <n v="11.07"/>
    <n v="1"/>
    <x v="23"/>
    <n v="4"/>
    <x v="23"/>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n v="1592.85"/>
    <n v="10"/>
    <n v="0"/>
    <n v="238.93"/>
    <n v="2"/>
    <x v="12"/>
    <n v="1"/>
    <x v="12"/>
  </r>
  <r>
    <n v="9495"/>
    <s v="CA-2017-105207"/>
    <d v="2017-01-03T00:00:00"/>
    <d v="2017-01-08T00:00:00"/>
    <s v="Standard Class"/>
    <s v="BO-11350"/>
    <s v="Bill Overfelt"/>
    <s v="Corporate"/>
    <s v="United States"/>
    <s v="Broken Arrow"/>
    <s v="Oklahoma"/>
    <n v="74012"/>
    <x v="2"/>
    <s v="OFF-BI-10004364"/>
    <x v="1"/>
    <s v="Binders"/>
    <s v="Storex Dura Pro Binders"/>
    <n v="11.88"/>
    <n v="2"/>
    <n v="0"/>
    <n v="2.38"/>
    <n v="2"/>
    <x v="12"/>
    <n v="1"/>
    <x v="12"/>
  </r>
  <r>
    <n v="9496"/>
    <s v="US-2017-123610"/>
    <d v="2017-05-12T00:00:00"/>
    <d v="2017-05-16T00:00:00"/>
    <s v="Standard Class"/>
    <s v="VM-21835"/>
    <s v="Vivian Mathis"/>
    <s v="Consumer"/>
    <s v="United States"/>
    <s v="Mission Viejo"/>
    <s v="California"/>
    <n v="92691"/>
    <x v="1"/>
    <s v="TEC-AC-10004518"/>
    <x v="2"/>
    <s v="Accessories"/>
    <s v="Memorex Mini Travel Drive 32 GB USB 2.0 Flash Drive"/>
    <n v="120"/>
    <n v="7"/>
    <n v="0.2"/>
    <n v="9.6"/>
    <n v="2"/>
    <x v="35"/>
    <n v="2"/>
    <x v="35"/>
  </r>
  <r>
    <n v="9497"/>
    <s v="US-2017-123610"/>
    <d v="2017-05-12T00:00:00"/>
    <d v="2017-05-16T00:00:00"/>
    <s v="Standard Class"/>
    <s v="VM-21835"/>
    <s v="Vivian Mathis"/>
    <s v="Consumer"/>
    <s v="United States"/>
    <s v="Mission Viejo"/>
    <s v="California"/>
    <n v="92691"/>
    <x v="1"/>
    <s v="OFF-AP-10002222"/>
    <x v="1"/>
    <s v="Appliances"/>
    <s v="Staple holder"/>
    <n v="8.67"/>
    <n v="10"/>
    <n v="0"/>
    <n v="2.86"/>
    <n v="2"/>
    <x v="35"/>
    <n v="2"/>
    <x v="35"/>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n v="4.41"/>
    <n v="7"/>
    <n v="0.3"/>
    <n v="-1.06"/>
    <n v="3"/>
    <x v="23"/>
    <n v="4"/>
    <x v="23"/>
  </r>
  <r>
    <n v="9499"/>
    <s v="CA-2018-118213"/>
    <d v="2018-11-05T00:00:00"/>
    <d v="2018-11-07T00:00:00"/>
    <s v="First Class"/>
    <s v="AB-10060"/>
    <s v="Adam Bellavance"/>
    <s v="Home Office"/>
    <s v="United States"/>
    <s v="Greenwood"/>
    <s v="Indiana"/>
    <n v="46142"/>
    <x v="2"/>
    <s v="OFF-PA-10000565"/>
    <x v="1"/>
    <s v="Paper"/>
    <s v="Easy-staple paper"/>
    <n v="167.94"/>
    <n v="1"/>
    <n v="0"/>
    <n v="13.44"/>
    <n v="3"/>
    <x v="23"/>
    <n v="4"/>
    <x v="23"/>
  </r>
  <r>
    <n v="9500"/>
    <s v="CA-2018-118213"/>
    <d v="2018-11-05T00:00:00"/>
    <d v="2018-11-07T00:00:00"/>
    <s v="First Class"/>
    <s v="AB-10060"/>
    <s v="Adam Bellavance"/>
    <s v="Home Office"/>
    <s v="United States"/>
    <s v="Greenwood"/>
    <s v="Indiana"/>
    <n v="46142"/>
    <x v="2"/>
    <s v="OFF-PA-10003673"/>
    <x v="1"/>
    <s v="Paper"/>
    <s v="Strathmore Photo Mount Cards"/>
    <n v="67.8"/>
    <n v="7"/>
    <n v="0"/>
    <n v="19.66"/>
    <n v="3"/>
    <x v="23"/>
    <n v="4"/>
    <x v="23"/>
  </r>
  <r>
    <n v="9501"/>
    <s v="CA-2017-149237"/>
    <d v="2017-05-26T00:00:00"/>
    <d v="2017-05-30T00:00:00"/>
    <s v="Standard Class"/>
    <s v="CM-12235"/>
    <s v="Chris McAfee"/>
    <s v="Consumer"/>
    <s v="United States"/>
    <s v="Milwaukee"/>
    <s v="Wisconsin"/>
    <n v="53209"/>
    <x v="2"/>
    <s v="FUR-FU-10002088"/>
    <x v="0"/>
    <s v="Furnishings"/>
    <s v="Nu-Dell Float Frame 11 x 14 1/2"/>
    <n v="26.94"/>
    <n v="5"/>
    <n v="0"/>
    <n v="8.35"/>
    <n v="1"/>
    <x v="35"/>
    <n v="2"/>
    <x v="35"/>
  </r>
  <r>
    <n v="9502"/>
    <s v="US-2016-158589"/>
    <d v="2016-11-20T00:00:00"/>
    <d v="2016-11-24T00:00:00"/>
    <s v="Standard Class"/>
    <s v="KW-16570"/>
    <s v="Kelly Williams"/>
    <s v="Consumer"/>
    <s v="United States"/>
    <s v="San Francisco"/>
    <s v="California"/>
    <n v="94109"/>
    <x v="1"/>
    <s v="FUR-FU-10001546"/>
    <x v="0"/>
    <s v="Furnishings"/>
    <s v="Dana Swing-Arm Lamps"/>
    <n v="32.04"/>
    <n v="2"/>
    <n v="0.2"/>
    <n v="8.65"/>
    <n v="1"/>
    <x v="6"/>
    <n v="4"/>
    <x v="6"/>
  </r>
  <r>
    <n v="9503"/>
    <s v="CA-2017-101329"/>
    <d v="2017-04-22T00:00:00"/>
    <d v="2017-04-29T00:00:00"/>
    <s v="Standard Class"/>
    <s v="MM-17920"/>
    <s v="Michael Moore"/>
    <s v="Consumer"/>
    <s v="United States"/>
    <s v="Rome"/>
    <s v="New York"/>
    <n v="13440"/>
    <x v="3"/>
    <s v="OFF-AR-10000614"/>
    <x v="1"/>
    <s v="Art"/>
    <s v="Barrel Sharpener"/>
    <n v="32.130000000000003"/>
    <n v="1"/>
    <n v="0.3"/>
    <n v="-9.9600000000000009"/>
    <n v="2"/>
    <x v="25"/>
    <n v="2"/>
    <x v="25"/>
  </r>
  <r>
    <n v="9504"/>
    <s v="CA-2017-101329"/>
    <d v="2017-04-22T00:00:00"/>
    <d v="2017-04-29T00:00:00"/>
    <s v="Standard Class"/>
    <s v="MM-17920"/>
    <s v="Michael Moore"/>
    <s v="Consumer"/>
    <s v="United States"/>
    <s v="Rome"/>
    <s v="New York"/>
    <n v="13440"/>
    <x v="3"/>
    <s v="OFF-AR-10003190"/>
    <x v="1"/>
    <s v="Art"/>
    <s v="Newell 32"/>
    <n v="2.88"/>
    <n v="9"/>
    <n v="0.1"/>
    <n v="0.57999999999999996"/>
    <n v="2"/>
    <x v="25"/>
    <n v="2"/>
    <x v="25"/>
  </r>
  <r>
    <n v="9505"/>
    <s v="CA-2017-113607"/>
    <d v="2017-10-14T00:00:00"/>
    <d v="2017-10-18T00:00:00"/>
    <s v="Standard Class"/>
    <s v="PW-19030"/>
    <s v="Pauline Webber"/>
    <s v="Corporate"/>
    <s v="United States"/>
    <s v="New York City"/>
    <s v="New York"/>
    <n v="10009"/>
    <x v="3"/>
    <s v="TEC-PH-10004094"/>
    <x v="2"/>
    <s v="Phones"/>
    <s v="Motorola L703CM"/>
    <n v="1091.93"/>
    <n v="8"/>
    <n v="0.2"/>
    <n v="98.27"/>
    <n v="2"/>
    <x v="32"/>
    <n v="4"/>
    <x v="32"/>
  </r>
  <r>
    <n v="9506"/>
    <s v="CA-2017-113607"/>
    <d v="2017-10-14T00:00:00"/>
    <d v="2017-10-18T00:00:00"/>
    <s v="Standard Class"/>
    <s v="PW-19030"/>
    <s v="Pauline Webber"/>
    <s v="Corporate"/>
    <s v="United States"/>
    <s v="New York City"/>
    <s v="New York"/>
    <n v="10009"/>
    <x v="3"/>
    <s v="OFF-PA-10001970"/>
    <x v="1"/>
    <s v="Paper"/>
    <s v="Xerox 1908"/>
    <n v="111.96"/>
    <n v="7"/>
    <n v="0.1"/>
    <n v="23.51"/>
    <n v="2"/>
    <x v="32"/>
    <n v="4"/>
    <x v="32"/>
  </r>
  <r>
    <n v="9507"/>
    <s v="CA-2015-149104"/>
    <d v="2015-04-05T00:00:00"/>
    <d v="2015-04-07T00:00:00"/>
    <s v="Second Class"/>
    <s v="RD-19900"/>
    <s v="Ruben Dartt"/>
    <s v="Consumer"/>
    <s v="United States"/>
    <s v="Dearborn Heights"/>
    <s v="Michigan"/>
    <n v="48127"/>
    <x v="2"/>
    <s v="OFF-AR-10002952"/>
    <x v="1"/>
    <s v="Art"/>
    <s v="Stanley Contemporary Battery Pencil Sharpeners"/>
    <n v="26.7"/>
    <n v="6"/>
    <n v="0"/>
    <n v="5.34"/>
    <n v="4"/>
    <x v="41"/>
    <n v="2"/>
    <x v="41"/>
  </r>
  <r>
    <n v="9508"/>
    <s v="CA-2015-149104"/>
    <d v="2015-04-05T00:00:00"/>
    <d v="2015-04-07T00:00:00"/>
    <s v="Second Class"/>
    <s v="RD-19900"/>
    <s v="Ruben Dartt"/>
    <s v="Consumer"/>
    <s v="United States"/>
    <s v="Dearborn Heights"/>
    <s v="Michigan"/>
    <n v="48127"/>
    <x v="2"/>
    <s v="OFF-BI-10004209"/>
    <x v="1"/>
    <s v="Binders"/>
    <s v="Fellowes Twister Kit, Gray/Clear, 3/pkg"/>
    <n v="40.200000000000003"/>
    <n v="10"/>
    <n v="0.3"/>
    <n v="-8.84"/>
    <n v="4"/>
    <x v="41"/>
    <n v="2"/>
    <x v="41"/>
  </r>
  <r>
    <n v="9509"/>
    <s v="CA-2015-149104"/>
    <d v="2015-04-05T00:00:00"/>
    <d v="2015-04-07T00:00:00"/>
    <s v="Second Class"/>
    <s v="RD-19900"/>
    <s v="Ruben Dartt"/>
    <s v="Consumer"/>
    <s v="United States"/>
    <s v="Dearborn Heights"/>
    <s v="Michigan"/>
    <n v="48127"/>
    <x v="2"/>
    <s v="OFF-AR-10004685"/>
    <x v="1"/>
    <s v="Art"/>
    <s v="Binney &amp; Smith Crayola Metallic Colored Pencils, 8-Color Set"/>
    <n v="13.89"/>
    <n v="7"/>
    <n v="0.2"/>
    <n v="3.33"/>
    <n v="4"/>
    <x v="41"/>
    <n v="2"/>
    <x v="41"/>
  </r>
  <r>
    <n v="9510"/>
    <s v="CA-2015-149104"/>
    <d v="2015-04-05T00:00:00"/>
    <d v="2015-04-07T00:00:00"/>
    <s v="Second Class"/>
    <s v="RD-19900"/>
    <s v="Ruben Dartt"/>
    <s v="Consumer"/>
    <s v="United States"/>
    <s v="Dearborn Heights"/>
    <s v="Michigan"/>
    <n v="48127"/>
    <x v="2"/>
    <s v="OFF-ST-10000991"/>
    <x v="1"/>
    <s v="Storage"/>
    <s v="Space Solutions HD Industrial Steel Shelving."/>
    <n v="689.82"/>
    <n v="2"/>
    <n v="0.2"/>
    <n v="193.15"/>
    <n v="4"/>
    <x v="41"/>
    <n v="2"/>
    <x v="41"/>
  </r>
  <r>
    <n v="9511"/>
    <s v="CA-2017-105263"/>
    <d v="2017-08-06T00:00:00"/>
    <d v="2017-08-11T00:00:00"/>
    <s v="Standard Class"/>
    <s v="LM-17065"/>
    <s v="Liz MacKendrick"/>
    <s v="Consumer"/>
    <s v="United States"/>
    <s v="New York City"/>
    <s v="New York"/>
    <n v="10024"/>
    <x v="3"/>
    <s v="OFF-AR-10002399"/>
    <x v="1"/>
    <s v="Art"/>
    <s v="Dixon Prang Watercolor Pencils, 10-Color Set with Brush"/>
    <n v="38.340000000000003"/>
    <n v="10"/>
    <n v="0.1"/>
    <n v="6.52"/>
    <n v="1"/>
    <x v="28"/>
    <n v="3"/>
    <x v="28"/>
  </r>
  <r>
    <n v="9512"/>
    <s v="CA-2015-130575"/>
    <d v="2015-12-14T00:00:00"/>
    <d v="2015-12-16T00:00:00"/>
    <s v="First Class"/>
    <s v="CS-11845"/>
    <s v="Cari Sayre"/>
    <s v="Corporate"/>
    <s v="United States"/>
    <s v="Chicago"/>
    <s v="Illinois"/>
    <n v="60623"/>
    <x v="2"/>
    <s v="OFF-BI-10002353"/>
    <x v="1"/>
    <s v="Binders"/>
    <s v="GBC VeloBind Cover Sets"/>
    <n v="9.2639999999999993"/>
    <n v="1"/>
    <n v="0.1"/>
    <n v="1.02"/>
    <n v="1"/>
    <x v="20"/>
    <n v="4"/>
    <x v="20"/>
  </r>
  <r>
    <n v="9513"/>
    <s v="CA-2018-142461"/>
    <d v="2018-05-30T00:00:00"/>
    <d v="2018-06-03T00:00:00"/>
    <s v="Second Class"/>
    <s v="KT-16480"/>
    <s v="Kean Thornton"/>
    <s v="Consumer"/>
    <s v="United States"/>
    <s v="Dallas"/>
    <s v="Texas"/>
    <n v="75217"/>
    <x v="2"/>
    <s v="FUR-BO-10001811"/>
    <x v="0"/>
    <s v="Bookcases"/>
    <s v="Atlantic Metals Mobile 5-Shelf Bookcases, Custom Colors"/>
    <n v="204.66640000000001"/>
    <n v="7"/>
    <n v="0"/>
    <n v="16.37"/>
    <n v="1"/>
    <x v="24"/>
    <n v="2"/>
    <x v="24"/>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n v="1649.75"/>
    <n v="3"/>
    <n v="0.1"/>
    <n v="544.41999999999996"/>
    <n v="1"/>
    <x v="32"/>
    <n v="4"/>
    <x v="32"/>
  </r>
  <r>
    <n v="9515"/>
    <s v="CA-2015-100293"/>
    <d v="2015-03-14T00:00:00"/>
    <d v="2015-03-18T00:00:00"/>
    <s v="Standard Class"/>
    <s v="NF-18475"/>
    <s v="Neil FranzÃ¶sisch"/>
    <s v="Home Office"/>
    <s v="United States"/>
    <s v="Jacksonville"/>
    <s v="Florida"/>
    <n v="32216"/>
    <x v="0"/>
    <s v="OFF-PA-10000176"/>
    <x v="1"/>
    <s v="Paper"/>
    <s v="Xerox 1887"/>
    <n v="91.055999999999997"/>
    <n v="6"/>
    <n v="0.1"/>
    <n v="27.32"/>
    <n v="1"/>
    <x v="34"/>
    <n v="1"/>
    <x v="34"/>
  </r>
  <r>
    <n v="9516"/>
    <s v="CA-2015-154165"/>
    <d v="2015-02-17T00:00:00"/>
    <d v="2015-02-24T00:00:00"/>
    <s v="Standard Class"/>
    <s v="DL-13315"/>
    <s v="Delfina Latchford"/>
    <s v="Consumer"/>
    <s v="United States"/>
    <s v="Chicago"/>
    <s v="Illinois"/>
    <n v="60653"/>
    <x v="2"/>
    <s v="OFF-AR-10003631"/>
    <x v="1"/>
    <s v="Art"/>
    <s v="Staples in misc. colors"/>
    <n v="54.207999999999998"/>
    <n v="7"/>
    <n v="0"/>
    <n v="13.55"/>
    <n v="1"/>
    <x v="45"/>
    <n v="1"/>
    <x v="45"/>
  </r>
  <r>
    <n v="9517"/>
    <s v="CA-2016-123939"/>
    <d v="2016-08-24T00:00:00"/>
    <d v="2016-08-26T00:00:00"/>
    <s v="Second Class"/>
    <s v="MS-17710"/>
    <s v="Maurice Satty"/>
    <s v="Consumer"/>
    <s v="United States"/>
    <s v="Bowling Green"/>
    <s v="Ohio"/>
    <n v="43402"/>
    <x v="3"/>
    <s v="TEC-PH-10000923"/>
    <x v="2"/>
    <s v="Phones"/>
    <s v="Belkin SportFit Armband For iPhone 5s/5c, Fuchsia"/>
    <n v="26.981999999999999"/>
    <n v="6"/>
    <n v="0"/>
    <n v="4.59"/>
    <n v="3"/>
    <x v="37"/>
    <n v="3"/>
    <x v="37"/>
  </r>
  <r>
    <n v="9518"/>
    <s v="CA-2016-123939"/>
    <d v="2016-08-24T00:00:00"/>
    <d v="2016-08-26T00:00:00"/>
    <s v="Second Class"/>
    <s v="MS-17710"/>
    <s v="Maurice Satty"/>
    <s v="Consumer"/>
    <s v="United States"/>
    <s v="Bowling Green"/>
    <s v="Ohio"/>
    <n v="43402"/>
    <x v="3"/>
    <s v="OFF-LA-10003190"/>
    <x v="1"/>
    <s v="Labels"/>
    <s v="Avery 474"/>
    <n v="6.9119999999999999"/>
    <n v="10"/>
    <n v="0.2"/>
    <n v="0.83"/>
    <n v="3"/>
    <x v="37"/>
    <n v="3"/>
    <x v="37"/>
  </r>
  <r>
    <n v="9519"/>
    <s v="CA-2016-123939"/>
    <d v="2016-08-24T00:00:00"/>
    <d v="2016-08-26T00:00:00"/>
    <s v="Second Class"/>
    <s v="MS-17710"/>
    <s v="Maurice Satty"/>
    <s v="Consumer"/>
    <s v="United States"/>
    <s v="Bowling Green"/>
    <s v="Ohio"/>
    <n v="43402"/>
    <x v="3"/>
    <s v="OFF-ST-10003208"/>
    <x v="1"/>
    <s v="Storage"/>
    <s v="Adjustable Depth Letter/Legal Cart"/>
    <n v="435.50400000000002"/>
    <n v="3"/>
    <n v="0.2"/>
    <n v="56.62"/>
    <n v="3"/>
    <x v="37"/>
    <n v="3"/>
    <x v="37"/>
  </r>
  <r>
    <n v="9520"/>
    <s v="US-2018-104451"/>
    <d v="2018-05-08T00:00:00"/>
    <d v="2018-05-12T00:00:00"/>
    <s v="Second Class"/>
    <s v="MM-18055"/>
    <s v="Michelle Moray"/>
    <s v="Consumer"/>
    <s v="United States"/>
    <s v="San Francisco"/>
    <s v="California"/>
    <n v="94110"/>
    <x v="1"/>
    <s v="OFF-AP-10000692"/>
    <x v="1"/>
    <s v="Appliances"/>
    <s v="Fellowes Mighty 8 Compact Surge Protector"/>
    <n v="81.08"/>
    <n v="8"/>
    <n v="0.1"/>
    <n v="24.32"/>
    <n v="1"/>
    <x v="24"/>
    <n v="2"/>
    <x v="24"/>
  </r>
  <r>
    <n v="9521"/>
    <s v="CA-2017-101189"/>
    <d v="2017-02-04T00:00:00"/>
    <d v="2017-02-09T00:00:00"/>
    <s v="Standard Class"/>
    <s v="JB-15400"/>
    <s v="Jennifer Braxton"/>
    <s v="Corporate"/>
    <s v="United States"/>
    <s v="Los Angeles"/>
    <s v="California"/>
    <n v="90049"/>
    <x v="1"/>
    <s v="OFF-ST-10004180"/>
    <x v="1"/>
    <s v="Storage"/>
    <s v="Safco Commercial Shelving"/>
    <n v="93.02"/>
    <n v="9"/>
    <n v="0.2"/>
    <n v="22.32"/>
    <n v="1"/>
    <x v="47"/>
    <n v="1"/>
    <x v="47"/>
  </r>
  <r>
    <n v="9522"/>
    <s v="CA-2015-169446"/>
    <d v="2015-12-19T00:00:00"/>
    <d v="2015-12-25T00:00:00"/>
    <s v="Standard Class"/>
    <s v="SG-20605"/>
    <s v="Speros Goranitis"/>
    <s v="Consumer"/>
    <s v="United States"/>
    <s v="Chicago"/>
    <s v="Illinois"/>
    <n v="60623"/>
    <x v="2"/>
    <s v="TEC-PH-10002817"/>
    <x v="2"/>
    <s v="Phones"/>
    <s v="RCA ViSYS 25425RE1 Corded phone"/>
    <n v="323.976"/>
    <n v="2"/>
    <n v="0"/>
    <n v="80.989999999999995"/>
    <n v="3"/>
    <x v="20"/>
    <n v="4"/>
    <x v="20"/>
  </r>
  <r>
    <n v="9523"/>
    <s v="CA-2015-169446"/>
    <d v="2015-12-19T00:00:00"/>
    <d v="2015-12-25T00:00:00"/>
    <s v="Standard Class"/>
    <s v="SG-20605"/>
    <s v="Speros Goranitis"/>
    <s v="Consumer"/>
    <s v="United States"/>
    <s v="Chicago"/>
    <s v="Illinois"/>
    <n v="60623"/>
    <x v="2"/>
    <s v="OFF-PA-10000295"/>
    <x v="1"/>
    <s v="Paper"/>
    <s v="Xerox 229"/>
    <n v="15.552"/>
    <n v="8"/>
    <n v="0.3"/>
    <n v="-4.9800000000000004"/>
    <n v="3"/>
    <x v="20"/>
    <n v="4"/>
    <x v="20"/>
  </r>
  <r>
    <n v="9524"/>
    <s v="CA-2015-169446"/>
    <d v="2015-12-19T00:00:00"/>
    <d v="2015-12-25T00:00:00"/>
    <s v="Standard Class"/>
    <s v="SG-20605"/>
    <s v="Speros Goranitis"/>
    <s v="Consumer"/>
    <s v="United States"/>
    <s v="Chicago"/>
    <s v="Illinois"/>
    <n v="60623"/>
    <x v="2"/>
    <s v="OFF-ST-10000419"/>
    <x v="1"/>
    <s v="Storage"/>
    <s v="Rogers Jumbo File, Granite"/>
    <n v="32.591999999999999"/>
    <n v="1"/>
    <n v="0"/>
    <n v="7.17"/>
    <n v="3"/>
    <x v="20"/>
    <n v="4"/>
    <x v="20"/>
  </r>
  <r>
    <n v="9525"/>
    <s v="CA-2018-156958"/>
    <d v="2018-12-05T00:00:00"/>
    <d v="2018-12-06T00:00:00"/>
    <s v="First Class"/>
    <s v="PB-18805"/>
    <s v="Patrick Bzostek"/>
    <s v="Home Office"/>
    <s v="United States"/>
    <s v="Seattle"/>
    <s v="Washington"/>
    <n v="98115"/>
    <x v="1"/>
    <s v="OFF-BI-10001524"/>
    <x v="1"/>
    <s v="Binders"/>
    <s v="GBC Premium Transparent Covers with Diagonal Lined Pattern"/>
    <n v="83.92"/>
    <n v="1"/>
    <n v="0"/>
    <n v="7.55"/>
    <n v="5"/>
    <x v="22"/>
    <n v="4"/>
    <x v="22"/>
  </r>
  <r>
    <n v="9526"/>
    <s v="CA-2018-156958"/>
    <d v="2018-12-05T00:00:00"/>
    <d v="2018-12-06T00:00:00"/>
    <s v="First Class"/>
    <s v="PB-18805"/>
    <s v="Patrick Bzostek"/>
    <s v="Home Office"/>
    <s v="United States"/>
    <s v="Seattle"/>
    <s v="Washington"/>
    <n v="98115"/>
    <x v="1"/>
    <s v="FUR-FU-10003268"/>
    <x v="0"/>
    <s v="Furnishings"/>
    <s v="Eldon Radial Chair Mat for Low to Medium Pile Carpets"/>
    <n v="199.9"/>
    <n v="7"/>
    <n v="0.2"/>
    <n v="23.99"/>
    <n v="5"/>
    <x v="22"/>
    <n v="4"/>
    <x v="22"/>
  </r>
  <r>
    <n v="9527"/>
    <s v="CA-2018-156958"/>
    <d v="2018-12-05T00:00:00"/>
    <d v="2018-12-06T00:00:00"/>
    <s v="First Class"/>
    <s v="PB-18805"/>
    <s v="Patrick Bzostek"/>
    <s v="Home Office"/>
    <s v="United States"/>
    <s v="Seattle"/>
    <s v="Washington"/>
    <n v="98115"/>
    <x v="1"/>
    <s v="TEC-PH-10000148"/>
    <x v="2"/>
    <s v="Phones"/>
    <s v="Cyber Acoustics AC-202b Speech Recognition Stereo Headset"/>
    <n v="31.175999999999998"/>
    <n v="6"/>
    <n v="0.1"/>
    <n v="6.55"/>
    <n v="5"/>
    <x v="22"/>
    <n v="4"/>
    <x v="22"/>
  </r>
  <r>
    <n v="9528"/>
    <s v="CA-2018-156958"/>
    <d v="2018-12-05T00:00:00"/>
    <d v="2018-12-06T00:00:00"/>
    <s v="First Class"/>
    <s v="PB-18805"/>
    <s v="Patrick Bzostek"/>
    <s v="Home Office"/>
    <s v="United States"/>
    <s v="Seattle"/>
    <s v="Washington"/>
    <n v="98115"/>
    <x v="1"/>
    <s v="OFF-BI-10001543"/>
    <x v="1"/>
    <s v="Binders"/>
    <s v="GBC VeloBinder Manual Binding System"/>
    <n v="172.75200000000001"/>
    <n v="6"/>
    <n v="0"/>
    <n v="25.91"/>
    <n v="5"/>
    <x v="22"/>
    <n v="4"/>
    <x v="22"/>
  </r>
  <r>
    <n v="9529"/>
    <s v="CA-2018-156958"/>
    <d v="2018-12-05T00:00:00"/>
    <d v="2018-12-06T00:00:00"/>
    <s v="First Class"/>
    <s v="PB-18805"/>
    <s v="Patrick Bzostek"/>
    <s v="Home Office"/>
    <s v="United States"/>
    <s v="Seattle"/>
    <s v="Washington"/>
    <n v="98115"/>
    <x v="1"/>
    <s v="OFF-BI-10002071"/>
    <x v="1"/>
    <s v="Binders"/>
    <s v="Fellowes Black Plastic Comb Bindings"/>
    <n v="9.2959999999999994"/>
    <n v="7"/>
    <n v="0"/>
    <n v="1.21"/>
    <n v="5"/>
    <x v="22"/>
    <n v="4"/>
    <x v="22"/>
  </r>
  <r>
    <n v="9530"/>
    <s v="CA-2018-101637"/>
    <d v="2018-03-24T00:00:00"/>
    <d v="2018-03-25T00:00:00"/>
    <s v="Same Day"/>
    <s v="AC-10615"/>
    <s v="Ann Chong"/>
    <s v="Corporate"/>
    <s v="United States"/>
    <s v="Beaumont"/>
    <s v="Texas"/>
    <n v="77705"/>
    <x v="2"/>
    <s v="OFF-ST-10002352"/>
    <x v="1"/>
    <s v="Storage"/>
    <s v="Iris Project Case"/>
    <n v="12.768000000000001"/>
    <n v="6"/>
    <n v="0.1"/>
    <n v="1.28"/>
    <n v="1"/>
    <x v="42"/>
    <n v="1"/>
    <x v="42"/>
  </r>
  <r>
    <n v="9531"/>
    <s v="CA-2018-111759"/>
    <d v="2018-07-08T00:00:00"/>
    <d v="2018-07-12T00:00:00"/>
    <s v="Standard Class"/>
    <s v="MR-17545"/>
    <s v="Mathew Reese"/>
    <s v="Home Office"/>
    <s v="United States"/>
    <s v="Seattle"/>
    <s v="Washington"/>
    <n v="98103"/>
    <x v="1"/>
    <s v="OFF-PA-10003127"/>
    <x v="1"/>
    <s v="Paper"/>
    <s v="Easy-staple paper"/>
    <n v="52.76"/>
    <n v="10"/>
    <n v="0"/>
    <n v="6.86"/>
    <n v="1"/>
    <x v="10"/>
    <n v="3"/>
    <x v="10"/>
  </r>
  <r>
    <n v="9532"/>
    <s v="CA-2018-102729"/>
    <d v="2018-10-26T00:00:00"/>
    <d v="2018-10-31T00:00:00"/>
    <s v="Standard Class"/>
    <s v="BF-11215"/>
    <s v="Benjamin Farhat"/>
    <s v="Home Office"/>
    <s v="United States"/>
    <s v="Dallas"/>
    <s v="Texas"/>
    <n v="75217"/>
    <x v="2"/>
    <s v="OFF-ST-10000464"/>
    <x v="1"/>
    <s v="Storage"/>
    <s v="Multi-Use Personal File Cart and Caster Set, Three Stacking Bins"/>
    <n v="55.616"/>
    <n v="9"/>
    <n v="0"/>
    <n v="12.79"/>
    <n v="1"/>
    <x v="13"/>
    <n v="4"/>
    <x v="13"/>
  </r>
  <r>
    <n v="9533"/>
    <s v="CA-2017-116596"/>
    <d v="2017-10-27T00:00:00"/>
    <d v="2017-10-31T00:00:00"/>
    <s v="Standard Class"/>
    <s v="BW-11200"/>
    <s v="Ben Wallace"/>
    <s v="Consumer"/>
    <s v="United States"/>
    <s v="New York City"/>
    <s v="New York"/>
    <n v="10011"/>
    <x v="3"/>
    <s v="FUR-CH-10000553"/>
    <x v="0"/>
    <s v="Chairs"/>
    <s v="Metal Folding Chairs, Beige, 4/Carton"/>
    <n v="427.64400000000001"/>
    <n v="7"/>
    <n v="0.3"/>
    <n v="-89.81"/>
    <n v="4"/>
    <x v="32"/>
    <n v="4"/>
    <x v="32"/>
  </r>
  <r>
    <n v="9534"/>
    <s v="CA-2017-116596"/>
    <d v="2017-10-27T00:00:00"/>
    <d v="2017-10-31T00:00:00"/>
    <s v="Standard Class"/>
    <s v="BW-11200"/>
    <s v="Ben Wallace"/>
    <s v="Consumer"/>
    <s v="United States"/>
    <s v="New York City"/>
    <s v="New York"/>
    <n v="10011"/>
    <x v="3"/>
    <s v="OFF-FA-10000134"/>
    <x v="1"/>
    <s v="Fasteners"/>
    <s v="Advantus Push Pins, Aluminum Head"/>
    <n v="40.67"/>
    <n v="3"/>
    <n v="0"/>
    <n v="8.1300000000000008"/>
    <n v="4"/>
    <x v="32"/>
    <n v="4"/>
    <x v="32"/>
  </r>
  <r>
    <n v="9535"/>
    <s v="CA-2017-116596"/>
    <d v="2017-10-27T00:00:00"/>
    <d v="2017-10-31T00:00:00"/>
    <s v="Standard Class"/>
    <s v="BW-11200"/>
    <s v="Ben Wallace"/>
    <s v="Consumer"/>
    <s v="United States"/>
    <s v="New York City"/>
    <s v="New York"/>
    <n v="10011"/>
    <x v="3"/>
    <s v="OFF-ST-10000636"/>
    <x v="1"/>
    <s v="Storage"/>
    <s v="Rogers Profile Extra Capacity Storage Tub"/>
    <n v="33.479999999999997"/>
    <n v="10"/>
    <n v="0"/>
    <n v="7.7"/>
    <n v="4"/>
    <x v="32"/>
    <n v="4"/>
    <x v="32"/>
  </r>
  <r>
    <n v="9536"/>
    <s v="CA-2017-116596"/>
    <d v="2017-10-27T00:00:00"/>
    <d v="2017-10-31T00:00:00"/>
    <s v="Standard Class"/>
    <s v="BW-11200"/>
    <s v="Ben Wallace"/>
    <s v="Consumer"/>
    <s v="United States"/>
    <s v="New York City"/>
    <s v="New York"/>
    <n v="10011"/>
    <x v="3"/>
    <s v="OFF-BI-10002949"/>
    <x v="1"/>
    <s v="Binders"/>
    <s v="Prestige Round Ring Binders"/>
    <n v="9.7279999999999998"/>
    <n v="6"/>
    <n v="0.2"/>
    <n v="2.2400000000000002"/>
    <n v="4"/>
    <x v="32"/>
    <n v="4"/>
    <x v="32"/>
  </r>
  <r>
    <n v="9537"/>
    <s v="CA-2018-124191"/>
    <d v="2018-06-12T00:00:00"/>
    <d v="2018-06-14T00:00:00"/>
    <s v="Second Class"/>
    <s v="TS-21610"/>
    <s v="Troy Staebel"/>
    <s v="Consumer"/>
    <s v="United States"/>
    <s v="Chicago"/>
    <s v="Illinois"/>
    <n v="60610"/>
    <x v="2"/>
    <s v="FUR-FU-10002364"/>
    <x v="0"/>
    <s v="Furnishings"/>
    <s v="Eldon Expressions Wood Desk Accessories, Oak"/>
    <n v="8.8559999999999999"/>
    <n v="3"/>
    <n v="0"/>
    <n v="1.33"/>
    <n v="1"/>
    <x v="27"/>
    <n v="2"/>
    <x v="27"/>
  </r>
  <r>
    <n v="9538"/>
    <s v="CA-2017-148747"/>
    <d v="2017-09-25T00:00:00"/>
    <d v="2017-09-27T00:00:00"/>
    <s v="First Class"/>
    <s v="AS-10045"/>
    <s v="Aaron Smayling"/>
    <s v="Corporate"/>
    <s v="United States"/>
    <s v="San Francisco"/>
    <s v="California"/>
    <n v="94110"/>
    <x v="1"/>
    <s v="FUR-BO-10002613"/>
    <x v="0"/>
    <s v="Bookcases"/>
    <s v="Atlantic Metals Mobile 4-Shelf Bookcases, Custom Colors"/>
    <n v="477.666"/>
    <n v="9"/>
    <n v="0.2"/>
    <n v="167.18"/>
    <n v="1"/>
    <x v="21"/>
    <n v="3"/>
    <x v="21"/>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n v="1"/>
    <n v="0"/>
    <n v="3.38"/>
    <n v="2"/>
    <x v="15"/>
    <n v="3"/>
    <x v="15"/>
  </r>
  <r>
    <n v="9540"/>
    <s v="US-2018-169488"/>
    <d v="2018-09-07T00:00:00"/>
    <d v="2018-09-09T00:00:00"/>
    <s v="First Class"/>
    <s v="AA-10375"/>
    <s v="Allen Armold"/>
    <s v="Consumer"/>
    <s v="United States"/>
    <s v="Providence"/>
    <s v="Rhode Island"/>
    <n v="2908"/>
    <x v="3"/>
    <s v="OFF-PA-10000157"/>
    <x v="1"/>
    <s v="Paper"/>
    <s v="Xerox 191"/>
    <n v="39.96"/>
    <n v="10"/>
    <n v="0"/>
    <n v="13.59"/>
    <n v="2"/>
    <x v="15"/>
    <n v="3"/>
    <x v="15"/>
  </r>
  <r>
    <n v="9541"/>
    <s v="CA-2016-135727"/>
    <d v="2016-05-11T00:00:00"/>
    <d v="2016-05-16T00:00:00"/>
    <s v="Second Class"/>
    <s v="PS-18970"/>
    <s v="Paul Stevenson"/>
    <s v="Home Office"/>
    <s v="United States"/>
    <s v="Phoenix"/>
    <s v="Arizona"/>
    <n v="85023"/>
    <x v="1"/>
    <s v="FUR-CH-10004540"/>
    <x v="0"/>
    <s v="Chairs"/>
    <s v="Global Chrome Stack Chair"/>
    <n v="191.96799999999999"/>
    <n v="3"/>
    <n v="0.3"/>
    <n v="-65.27"/>
    <n v="1"/>
    <x v="33"/>
    <n v="2"/>
    <x v="33"/>
  </r>
  <r>
    <n v="9542"/>
    <s v="CA-2016-135251"/>
    <d v="2016-08-06T00:00:00"/>
    <d v="2016-08-10T00:00:00"/>
    <s v="Standard Class"/>
    <s v="RP-19270"/>
    <s v="Rachel Payne"/>
    <s v="Corporate"/>
    <s v="United States"/>
    <s v="Houston"/>
    <s v="Texas"/>
    <n v="77095"/>
    <x v="2"/>
    <s v="OFF-LA-10004544"/>
    <x v="1"/>
    <s v="Labels"/>
    <s v="Avery 505"/>
    <n v="35.520000000000003"/>
    <n v="2"/>
    <n v="0.1"/>
    <n v="6.39"/>
    <n v="4"/>
    <x v="37"/>
    <n v="3"/>
    <x v="37"/>
  </r>
  <r>
    <n v="9543"/>
    <s v="CA-2016-135251"/>
    <d v="2016-08-06T00:00:00"/>
    <d v="2016-08-10T00:00:00"/>
    <s v="Standard Class"/>
    <s v="RP-19270"/>
    <s v="Rachel Payne"/>
    <s v="Corporate"/>
    <s v="United States"/>
    <s v="Houston"/>
    <s v="Texas"/>
    <n v="77095"/>
    <x v="2"/>
    <s v="OFF-BI-10001097"/>
    <x v="1"/>
    <s v="Binders"/>
    <s v="Avery Hole Reinforcements"/>
    <n v="6.23"/>
    <n v="1"/>
    <n v="0.2"/>
    <n v="0.37"/>
    <n v="4"/>
    <x v="37"/>
    <n v="3"/>
    <x v="37"/>
  </r>
  <r>
    <n v="9544"/>
    <s v="CA-2016-135251"/>
    <d v="2016-08-06T00:00:00"/>
    <d v="2016-08-10T00:00:00"/>
    <s v="Standard Class"/>
    <s v="RP-19270"/>
    <s v="Rachel Payne"/>
    <s v="Corporate"/>
    <s v="United States"/>
    <s v="Houston"/>
    <s v="Texas"/>
    <n v="77095"/>
    <x v="2"/>
    <s v="OFF-PA-10003302"/>
    <x v="1"/>
    <s v="Paper"/>
    <s v="Xerox 1906"/>
    <n v="56.704000000000001"/>
    <n v="4"/>
    <n v="0.2"/>
    <n v="11.34"/>
    <n v="4"/>
    <x v="37"/>
    <n v="3"/>
    <x v="37"/>
  </r>
  <r>
    <n v="9545"/>
    <s v="CA-2016-135251"/>
    <d v="2016-08-06T00:00:00"/>
    <d v="2016-08-10T00:00:00"/>
    <s v="Standard Class"/>
    <s v="RP-19270"/>
    <s v="Rachel Payne"/>
    <s v="Corporate"/>
    <s v="United States"/>
    <s v="Houston"/>
    <s v="Texas"/>
    <n v="77095"/>
    <x v="2"/>
    <s v="FUR-BO-10003965"/>
    <x v="0"/>
    <s v="Bookcases"/>
    <s v="O'Sullivan Manor Hill 2-Door Library in Brianna Oak"/>
    <n v="369.19920000000002"/>
    <n v="10"/>
    <n v="0"/>
    <n v="62.76"/>
    <n v="4"/>
    <x v="37"/>
    <n v="3"/>
    <x v="37"/>
  </r>
  <r>
    <n v="9546"/>
    <s v="CA-2015-166590"/>
    <d v="2015-10-29T00:00:00"/>
    <d v="2015-11-02T00:00:00"/>
    <s v="Standard Class"/>
    <s v="NC-18625"/>
    <s v="Noah Childs"/>
    <s v="Corporate"/>
    <s v="United States"/>
    <s v="Columbus"/>
    <s v="Indiana"/>
    <n v="47201"/>
    <x v="2"/>
    <s v="TEC-AC-10003433"/>
    <x v="2"/>
    <s v="Accessories"/>
    <s v="Maxell 4.7GB DVD+R 5/Pack"/>
    <n v="1.98"/>
    <n v="7"/>
    <n v="0.1"/>
    <n v="0.4"/>
    <n v="2"/>
    <x v="18"/>
    <n v="4"/>
    <x v="18"/>
  </r>
  <r>
    <n v="9547"/>
    <s v="CA-2015-166590"/>
    <d v="2015-10-29T00:00:00"/>
    <d v="2015-11-02T00:00:00"/>
    <s v="Standard Class"/>
    <s v="NC-18625"/>
    <s v="Noah Childs"/>
    <s v="Corporate"/>
    <s v="United States"/>
    <s v="Columbus"/>
    <s v="Indiana"/>
    <n v="47201"/>
    <x v="2"/>
    <s v="OFF-PA-10000482"/>
    <x v="1"/>
    <s v="Paper"/>
    <s v="Snap-A-Way Black Print Carbonless Ruled Speed Letter, Triplicate"/>
    <n v="75.88"/>
    <n v="6"/>
    <n v="0"/>
    <n v="16.690000000000001"/>
    <n v="2"/>
    <x v="18"/>
    <n v="4"/>
    <x v="18"/>
  </r>
  <r>
    <n v="9548"/>
    <s v="CA-2017-131744"/>
    <d v="2017-06-18T00:00:00"/>
    <d v="2017-06-20T00:00:00"/>
    <s v="Second Class"/>
    <s v="SC-20770"/>
    <s v="Stewart Carmichael"/>
    <s v="Corporate"/>
    <s v="United States"/>
    <s v="Philadelphia"/>
    <s v="Pennsylvania"/>
    <n v="19134"/>
    <x v="3"/>
    <s v="OFF-PA-10004610"/>
    <x v="1"/>
    <s v="Paper"/>
    <s v="Xerox 1900"/>
    <n v="6.8479999999999999"/>
    <n v="9"/>
    <n v="0"/>
    <n v="2.2599999999999998"/>
    <n v="3"/>
    <x v="1"/>
    <n v="2"/>
    <x v="1"/>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n v="4.6260000000000003"/>
    <n v="3"/>
    <n v="0"/>
    <n v="0.74"/>
    <n v="3"/>
    <x v="1"/>
    <n v="2"/>
    <x v="1"/>
  </r>
  <r>
    <n v="9550"/>
    <s v="CA-2017-131744"/>
    <d v="2017-06-18T00:00:00"/>
    <d v="2017-06-20T00:00:00"/>
    <s v="Second Class"/>
    <s v="SC-20770"/>
    <s v="Stewart Carmichael"/>
    <s v="Corporate"/>
    <s v="United States"/>
    <s v="Philadelphia"/>
    <s v="Pennsylvania"/>
    <n v="19134"/>
    <x v="3"/>
    <s v="OFF-AP-10001394"/>
    <x v="1"/>
    <s v="Appliances"/>
    <s v="Harmony Air Purifier"/>
    <n v="453.6"/>
    <n v="8"/>
    <n v="0.2"/>
    <n v="99.79"/>
    <n v="3"/>
    <x v="1"/>
    <n v="2"/>
    <x v="1"/>
  </r>
  <r>
    <n v="9551"/>
    <s v="CA-2016-160864"/>
    <d v="2016-05-03T00:00:00"/>
    <d v="2016-05-06T00:00:00"/>
    <s v="First Class"/>
    <s v="NF-18595"/>
    <s v="Nicole Fjeld"/>
    <s v="Home Office"/>
    <s v="United States"/>
    <s v="San Jose"/>
    <s v="California"/>
    <n v="95123"/>
    <x v="1"/>
    <s v="OFF-BI-10004654"/>
    <x v="1"/>
    <s v="Binders"/>
    <s v="Avery Binding System Hidden Tab Executive Style Index Sets"/>
    <n v="13.848000000000001"/>
    <n v="6"/>
    <n v="0.1"/>
    <n v="3.46"/>
    <n v="1"/>
    <x v="33"/>
    <n v="2"/>
    <x v="33"/>
  </r>
  <r>
    <n v="9552"/>
    <s v="CA-2016-147690"/>
    <d v="2016-11-10T00:00:00"/>
    <d v="2016-11-14T00:00:00"/>
    <s v="Standard Class"/>
    <s v="SC-20020"/>
    <s v="Sam Craven"/>
    <s v="Consumer"/>
    <s v="United States"/>
    <s v="Philadelphia"/>
    <s v="Pennsylvania"/>
    <n v="19140"/>
    <x v="3"/>
    <s v="OFF-ST-10001526"/>
    <x v="1"/>
    <s v="Storage"/>
    <s v="Iceberg Mobile Mega Data/Printer Cart"/>
    <n v="577.58399999999995"/>
    <n v="9"/>
    <n v="0.1"/>
    <n v="69.31"/>
    <n v="1"/>
    <x v="6"/>
    <n v="4"/>
    <x v="6"/>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n v="151.96"/>
    <n v="4"/>
    <n v="0.2"/>
    <n v="44.07"/>
    <n v="1"/>
    <x v="33"/>
    <n v="2"/>
    <x v="33"/>
  </r>
  <r>
    <n v="9554"/>
    <s v="CA-2017-125724"/>
    <d v="2017-09-22T00:00:00"/>
    <d v="2017-09-27T00:00:00"/>
    <s v="Standard Class"/>
    <s v="SM-20950"/>
    <s v="Suzanne McNair"/>
    <s v="Corporate"/>
    <s v="United States"/>
    <s v="Broomfield"/>
    <s v="Colorado"/>
    <n v="80020"/>
    <x v="1"/>
    <s v="FUR-FU-10000246"/>
    <x v="0"/>
    <s v="Furnishings"/>
    <s v="Aluminum Document Frame"/>
    <n v="68.432000000000002"/>
    <n v="2"/>
    <n v="0"/>
    <n v="10.95"/>
    <n v="1"/>
    <x v="21"/>
    <n v="3"/>
    <x v="21"/>
  </r>
  <r>
    <n v="9555"/>
    <s v="CA-2016-111612"/>
    <d v="2016-11-28T00:00:00"/>
    <d v="2016-12-02T00:00:00"/>
    <s v="Standard Class"/>
    <s v="EB-14110"/>
    <s v="Eugene Barchas"/>
    <s v="Consumer"/>
    <s v="United States"/>
    <s v="Columbus"/>
    <s v="Ohio"/>
    <n v="43229"/>
    <x v="3"/>
    <s v="FUR-FU-10003799"/>
    <x v="0"/>
    <s v="Furnishings"/>
    <s v="Seth Thomas 13 1/2&quot; Wall Clock"/>
    <n v="71.12"/>
    <n v="9"/>
    <n v="0.3"/>
    <n v="-14.22"/>
    <n v="2"/>
    <x v="6"/>
    <n v="4"/>
    <x v="6"/>
  </r>
  <r>
    <n v="9556"/>
    <s v="CA-2016-111612"/>
    <d v="2016-11-28T00:00:00"/>
    <d v="2016-12-02T00:00:00"/>
    <s v="Standard Class"/>
    <s v="EB-14110"/>
    <s v="Eugene Barchas"/>
    <s v="Consumer"/>
    <s v="United States"/>
    <s v="Columbus"/>
    <s v="Ohio"/>
    <n v="43229"/>
    <x v="3"/>
    <s v="OFF-FA-10003021"/>
    <x v="1"/>
    <s v="Fasteners"/>
    <s v="Staples"/>
    <n v="3.008"/>
    <n v="4"/>
    <n v="0.3"/>
    <n v="-0.9"/>
    <n v="2"/>
    <x v="6"/>
    <n v="4"/>
    <x v="6"/>
  </r>
  <r>
    <n v="9557"/>
    <s v="CA-2016-156853"/>
    <d v="2016-12-03T00:00:00"/>
    <d v="2016-12-05T00:00:00"/>
    <s v="Second Class"/>
    <s v="HP-14815"/>
    <s v="Harold Pawlan"/>
    <s v="Home Office"/>
    <s v="United States"/>
    <s v="Concord"/>
    <s v="New Hampshire"/>
    <n v="3301"/>
    <x v="3"/>
    <s v="OFF-PA-10003656"/>
    <x v="1"/>
    <s v="Paper"/>
    <s v="Xerox 1935"/>
    <n v="184.66"/>
    <n v="1"/>
    <n v="0"/>
    <n v="51.7"/>
    <n v="1"/>
    <x v="14"/>
    <n v="4"/>
    <x v="14"/>
  </r>
  <r>
    <n v="9558"/>
    <s v="CA-2015-103086"/>
    <d v="2015-10-17T00:00:00"/>
    <d v="2015-10-19T00:00:00"/>
    <s v="Second Class"/>
    <s v="EB-14170"/>
    <s v="Evan Bailliet"/>
    <s v="Consumer"/>
    <s v="United States"/>
    <s v="Houston"/>
    <s v="Texas"/>
    <n v="77095"/>
    <x v="2"/>
    <s v="FUR-FU-10004586"/>
    <x v="0"/>
    <s v="Furnishings"/>
    <s v="G.E. Longer-Life Indoor Recessed Floodlight Bulbs"/>
    <n v="5.3120000000000003"/>
    <n v="1"/>
    <n v="0.3"/>
    <n v="-1.06"/>
    <n v="1"/>
    <x v="18"/>
    <n v="4"/>
    <x v="18"/>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n v="6"/>
    <n v="0.1"/>
    <n v="7.95"/>
    <n v="6"/>
    <x v="35"/>
    <n v="2"/>
    <x v="35"/>
  </r>
  <r>
    <n v="9560"/>
    <s v="CA-2017-129280"/>
    <d v="2017-05-03T00:00:00"/>
    <d v="2017-05-05T00:00:00"/>
    <s v="First Class"/>
    <s v="SM-20905"/>
    <s v="Susan MacKendrick"/>
    <s v="Consumer"/>
    <s v="United States"/>
    <s v="Newark"/>
    <s v="Ohio"/>
    <n v="43055"/>
    <x v="3"/>
    <s v="OFF-ST-10002554"/>
    <x v="1"/>
    <s v="Storage"/>
    <s v="Tennsco Industrial Shelving"/>
    <n v="195.64"/>
    <n v="2"/>
    <n v="0.1"/>
    <n v="66.52"/>
    <n v="6"/>
    <x v="35"/>
    <n v="2"/>
    <x v="35"/>
  </r>
  <r>
    <n v="9561"/>
    <s v="CA-2017-129280"/>
    <d v="2017-05-03T00:00:00"/>
    <d v="2017-05-05T00:00:00"/>
    <s v="First Class"/>
    <s v="SM-20905"/>
    <s v="Susan MacKendrick"/>
    <s v="Consumer"/>
    <s v="United States"/>
    <s v="Newark"/>
    <s v="Ohio"/>
    <n v="43055"/>
    <x v="3"/>
    <s v="FUR-FU-10001876"/>
    <x v="0"/>
    <s v="Furnishings"/>
    <s v="Computer Room Manger, 14&quot;"/>
    <n v="51.968000000000004"/>
    <n v="1"/>
    <n v="0"/>
    <n v="16.11"/>
    <n v="6"/>
    <x v="35"/>
    <n v="2"/>
    <x v="35"/>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n v="6"/>
    <n v="0.3"/>
    <n v="-77.760000000000005"/>
    <n v="6"/>
    <x v="35"/>
    <n v="2"/>
    <x v="35"/>
  </r>
  <r>
    <n v="9563"/>
    <s v="CA-2017-129280"/>
    <d v="2017-05-03T00:00:00"/>
    <d v="2017-05-05T00:00:00"/>
    <s v="First Class"/>
    <s v="SM-20905"/>
    <s v="Susan MacKendrick"/>
    <s v="Consumer"/>
    <s v="United States"/>
    <s v="Newark"/>
    <s v="Ohio"/>
    <n v="43055"/>
    <x v="3"/>
    <s v="TEC-MA-10003589"/>
    <x v="2"/>
    <s v="Machines"/>
    <s v="Cisco 8961 IP Phone Charcoal"/>
    <n v="224.93700000000001"/>
    <n v="1"/>
    <n v="0.3"/>
    <n v="-78.73"/>
    <n v="6"/>
    <x v="35"/>
    <n v="2"/>
    <x v="35"/>
  </r>
  <r>
    <n v="9564"/>
    <s v="CA-2017-129280"/>
    <d v="2017-05-03T00:00:00"/>
    <d v="2017-05-05T00:00:00"/>
    <s v="First Class"/>
    <s v="SM-20905"/>
    <s v="Susan MacKendrick"/>
    <s v="Consumer"/>
    <s v="United States"/>
    <s v="Newark"/>
    <s v="Ohio"/>
    <n v="43055"/>
    <x v="3"/>
    <s v="OFF-LA-10000081"/>
    <x v="1"/>
    <s v="Labels"/>
    <s v="Avery 496"/>
    <n v="6"/>
    <n v="10"/>
    <n v="0.3"/>
    <n v="-1.26"/>
    <n v="6"/>
    <x v="35"/>
    <n v="2"/>
    <x v="35"/>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n v="1"/>
    <n v="0.1"/>
    <n v="3.65"/>
    <n v="1"/>
    <x v="40"/>
    <n v="2"/>
    <x v="40"/>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n v="1125.4880000000001"/>
    <n v="10"/>
    <n v="0"/>
    <n v="348.9"/>
    <n v="3"/>
    <x v="34"/>
    <n v="1"/>
    <x v="34"/>
  </r>
  <r>
    <n v="9567"/>
    <s v="CA-2015-130428"/>
    <d v="2015-03-31T00:00:00"/>
    <d v="2015-03-31T00:00:00"/>
    <s v="Same Day"/>
    <s v="TG-21640"/>
    <s v="Trudy Glocke"/>
    <s v="Consumer"/>
    <s v="United States"/>
    <s v="Tampa"/>
    <s v="Florida"/>
    <n v="33614"/>
    <x v="0"/>
    <s v="OFF-BI-10001636"/>
    <x v="1"/>
    <s v="Binders"/>
    <s v="Ibico Plastic and Wire Spiral Binding Combs"/>
    <n v="12.645"/>
    <n v="3"/>
    <n v="0.1"/>
    <n v="1.52"/>
    <n v="3"/>
    <x v="34"/>
    <n v="1"/>
    <x v="34"/>
  </r>
  <r>
    <n v="9568"/>
    <s v="CA-2015-130428"/>
    <d v="2015-03-31T00:00:00"/>
    <d v="2015-03-31T00:00:00"/>
    <s v="Same Day"/>
    <s v="TG-21640"/>
    <s v="Trudy Glocke"/>
    <s v="Consumer"/>
    <s v="United States"/>
    <s v="Tampa"/>
    <s v="Florida"/>
    <n v="33614"/>
    <x v="0"/>
    <s v="OFF-AR-10004027"/>
    <x v="1"/>
    <s v="Art"/>
    <s v="Binney &amp; Smith inkTank Erasable Desk Highlighter, Chisel Tip, Yellow, 12/Box"/>
    <n v="4.032"/>
    <n v="4"/>
    <n v="0.1"/>
    <n v="1.21"/>
    <n v="3"/>
    <x v="34"/>
    <n v="1"/>
    <x v="34"/>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n v="7"/>
    <n v="0"/>
    <n v="10.39"/>
    <n v="1"/>
    <x v="10"/>
    <n v="3"/>
    <x v="10"/>
  </r>
  <r>
    <n v="9570"/>
    <s v="CA-2016-113131"/>
    <d v="2016-09-24T00:00:00"/>
    <d v="2016-09-24T00:00:00"/>
    <s v="Same Day"/>
    <s v="MB-17305"/>
    <s v="Maria Bertelson"/>
    <s v="Consumer"/>
    <s v="United States"/>
    <s v="Columbus"/>
    <s v="Ohio"/>
    <n v="43229"/>
    <x v="3"/>
    <s v="OFF-BI-10003196"/>
    <x v="1"/>
    <s v="Binders"/>
    <s v="Accohide Poly Flexible Ring Binders"/>
    <n v="6.7320000000000002"/>
    <n v="4"/>
    <n v="0.2"/>
    <n v="0.81"/>
    <n v="5"/>
    <x v="11"/>
    <n v="3"/>
    <x v="11"/>
  </r>
  <r>
    <n v="9571"/>
    <s v="CA-2016-113131"/>
    <d v="2016-09-24T00:00:00"/>
    <d v="2016-09-24T00:00:00"/>
    <s v="Same Day"/>
    <s v="MB-17305"/>
    <s v="Maria Bertelson"/>
    <s v="Consumer"/>
    <s v="United States"/>
    <s v="Columbus"/>
    <s v="Ohio"/>
    <n v="43229"/>
    <x v="3"/>
    <s v="OFF-ST-10001172"/>
    <x v="1"/>
    <s v="Storage"/>
    <s v="Tennsco Lockers, Sand"/>
    <n v="33.567999999999998"/>
    <n v="2"/>
    <n v="0.2"/>
    <n v="9.73"/>
    <n v="5"/>
    <x v="11"/>
    <n v="3"/>
    <x v="11"/>
  </r>
  <r>
    <n v="9572"/>
    <s v="CA-2016-113131"/>
    <d v="2016-09-24T00:00:00"/>
    <d v="2016-09-24T00:00:00"/>
    <s v="Same Day"/>
    <s v="MB-17305"/>
    <s v="Maria Bertelson"/>
    <s v="Consumer"/>
    <s v="United States"/>
    <s v="Columbus"/>
    <s v="Ohio"/>
    <n v="43229"/>
    <x v="3"/>
    <s v="OFF-EN-10003068"/>
    <x v="1"/>
    <s v="Envelopes"/>
    <s v="#6 3/4 Gummed Flap White Envelopes"/>
    <n v="15.84"/>
    <n v="8"/>
    <n v="0"/>
    <n v="0.95"/>
    <n v="5"/>
    <x v="11"/>
    <n v="3"/>
    <x v="11"/>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n v="24.423999999999999"/>
    <n v="6"/>
    <n v="0.2"/>
    <n v="2.93"/>
    <n v="5"/>
    <x v="11"/>
    <n v="3"/>
    <x v="11"/>
  </r>
  <r>
    <n v="9574"/>
    <s v="CA-2016-113131"/>
    <d v="2016-09-24T00:00:00"/>
    <d v="2016-09-24T00:00:00"/>
    <s v="Same Day"/>
    <s v="MB-17305"/>
    <s v="Maria Bertelson"/>
    <s v="Consumer"/>
    <s v="United States"/>
    <s v="Columbus"/>
    <s v="Ohio"/>
    <n v="43229"/>
    <x v="3"/>
    <s v="OFF-AR-10003504"/>
    <x v="1"/>
    <s v="Art"/>
    <s v="Newell 347"/>
    <n v="17.12"/>
    <n v="5"/>
    <n v="0"/>
    <n v="4.28"/>
    <n v="5"/>
    <x v="11"/>
    <n v="3"/>
    <x v="11"/>
  </r>
  <r>
    <n v="9575"/>
    <s v="CA-2016-148495"/>
    <d v="2016-08-13T00:00:00"/>
    <d v="2016-08-13T00:00:00"/>
    <s v="Same Day"/>
    <s v="SF-20065"/>
    <s v="Sandra Flanagan"/>
    <s v="Consumer"/>
    <s v="United States"/>
    <s v="Pomona"/>
    <s v="California"/>
    <n v="91767"/>
    <x v="1"/>
    <s v="FUR-FU-10001889"/>
    <x v="0"/>
    <s v="Furnishings"/>
    <s v="Ultra Door Pull Handle"/>
    <n v="31.56"/>
    <n v="8"/>
    <n v="0.2"/>
    <n v="3.47"/>
    <n v="1"/>
    <x v="37"/>
    <n v="3"/>
    <x v="37"/>
  </r>
  <r>
    <n v="9576"/>
    <s v="CA-2016-143147"/>
    <d v="2016-05-26T00:00:00"/>
    <d v="2016-05-28T00:00:00"/>
    <s v="Second Class"/>
    <s v="PS-18760"/>
    <s v="Pamela Stobb"/>
    <s v="Consumer"/>
    <s v="United States"/>
    <s v="San Antonio"/>
    <s v="Texas"/>
    <n v="78207"/>
    <x v="2"/>
    <s v="FUR-CH-10000863"/>
    <x v="0"/>
    <s v="Chairs"/>
    <s v="Novimex Swivel Fabric Task Chair"/>
    <n v="105.68600000000001"/>
    <n v="7"/>
    <n v="0"/>
    <n v="20.079999999999998"/>
    <n v="3"/>
    <x v="33"/>
    <n v="2"/>
    <x v="33"/>
  </r>
  <r>
    <n v="9577"/>
    <s v="CA-2016-143147"/>
    <d v="2016-05-26T00:00:00"/>
    <d v="2016-05-28T00:00:00"/>
    <s v="Second Class"/>
    <s v="PS-18760"/>
    <s v="Pamela Stobb"/>
    <s v="Consumer"/>
    <s v="United States"/>
    <s v="San Antonio"/>
    <s v="Texas"/>
    <n v="78207"/>
    <x v="2"/>
    <s v="TEC-MA-10004679"/>
    <x v="2"/>
    <s v="Machines"/>
    <s v="StarTech.com 10/100 VDSL2 Ethernet Extender Kit"/>
    <n v="399.54"/>
    <n v="7"/>
    <n v="0.3"/>
    <n v="-35.96"/>
    <n v="3"/>
    <x v="33"/>
    <n v="2"/>
    <x v="33"/>
  </r>
  <r>
    <n v="9578"/>
    <s v="CA-2016-143147"/>
    <d v="2016-05-26T00:00:00"/>
    <d v="2016-05-28T00:00:00"/>
    <s v="Second Class"/>
    <s v="PS-18760"/>
    <s v="Pamela Stobb"/>
    <s v="Consumer"/>
    <s v="United States"/>
    <s v="San Antonio"/>
    <s v="Texas"/>
    <n v="78207"/>
    <x v="2"/>
    <s v="FUR-CH-10004754"/>
    <x v="0"/>
    <s v="Chairs"/>
    <s v="Global Stack Chair with Arms, Black"/>
    <n v="104.93"/>
    <n v="2"/>
    <n v="0"/>
    <n v="32.53"/>
    <n v="3"/>
    <x v="33"/>
    <n v="2"/>
    <x v="33"/>
  </r>
  <r>
    <n v="9579"/>
    <s v="CA-2018-152975"/>
    <d v="2018-09-14T00:00:00"/>
    <d v="2018-09-16T00:00:00"/>
    <s v="First Class"/>
    <s v="RB-19705"/>
    <s v="Roger Barcio"/>
    <s v="Home Office"/>
    <s v="United States"/>
    <s v="New York City"/>
    <s v="New York"/>
    <n v="10035"/>
    <x v="3"/>
    <s v="TEC-PH-10004586"/>
    <x v="2"/>
    <s v="Phones"/>
    <s v="Wilson SignalBoost 841262 DB PRO Amplifier Kit"/>
    <n v="1079.8499999999999"/>
    <n v="2"/>
    <n v="0.3"/>
    <n v="-107.99"/>
    <n v="4"/>
    <x v="15"/>
    <n v="3"/>
    <x v="15"/>
  </r>
  <r>
    <n v="9580"/>
    <s v="CA-2018-152975"/>
    <d v="2018-09-14T00:00:00"/>
    <d v="2018-09-16T00:00:00"/>
    <s v="First Class"/>
    <s v="RB-19705"/>
    <s v="Roger Barcio"/>
    <s v="Home Office"/>
    <s v="United States"/>
    <s v="New York City"/>
    <s v="New York"/>
    <n v="10035"/>
    <x v="3"/>
    <s v="OFF-ST-10001370"/>
    <x v="1"/>
    <s v="Storage"/>
    <s v="Sensible Storage WireTech Storage Systems"/>
    <n v="70.98"/>
    <n v="9"/>
    <n v="0.3"/>
    <n v="-8.52"/>
    <n v="4"/>
    <x v="15"/>
    <n v="3"/>
    <x v="15"/>
  </r>
  <r>
    <n v="9581"/>
    <s v="CA-2018-152975"/>
    <d v="2018-09-14T00:00:00"/>
    <d v="2018-09-16T00:00:00"/>
    <s v="First Class"/>
    <s v="RB-19705"/>
    <s v="Roger Barcio"/>
    <s v="Home Office"/>
    <s v="United States"/>
    <s v="New York City"/>
    <s v="New York"/>
    <n v="10035"/>
    <x v="3"/>
    <s v="OFF-AR-10001988"/>
    <x v="1"/>
    <s v="Art"/>
    <s v="Bulldog Table or Wall-Mount Pencil Sharpener"/>
    <n v="29.95"/>
    <n v="10"/>
    <n v="0"/>
    <n v="10.48"/>
    <n v="4"/>
    <x v="15"/>
    <n v="3"/>
    <x v="15"/>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n v="589.41"/>
    <n v="1"/>
    <n v="0"/>
    <n v="141.46"/>
    <n v="4"/>
    <x v="15"/>
    <n v="3"/>
    <x v="15"/>
  </r>
  <r>
    <n v="9583"/>
    <s v="CA-2017-107475"/>
    <d v="2017-06-07T00:00:00"/>
    <d v="2017-06-11T00:00:00"/>
    <s v="Standard Class"/>
    <s v="RS-19870"/>
    <s v="Roy Skaria"/>
    <s v="Home Office"/>
    <s v="United States"/>
    <s v="Philadelphia"/>
    <s v="Pennsylvania"/>
    <n v="19120"/>
    <x v="3"/>
    <s v="OFF-FA-10002988"/>
    <x v="1"/>
    <s v="Fasteners"/>
    <s v="Ideal Clamps"/>
    <n v="9.6479999999999997"/>
    <n v="3"/>
    <n v="0.1"/>
    <n v="1.06"/>
    <n v="1"/>
    <x v="1"/>
    <n v="2"/>
    <x v="1"/>
  </r>
  <r>
    <n v="9584"/>
    <s v="CA-2018-116127"/>
    <d v="2018-06-25T00:00:00"/>
    <d v="2018-06-27T00:00:00"/>
    <s v="Second Class"/>
    <s v="SB-20185"/>
    <s v="Sarah Brown"/>
    <s v="Consumer"/>
    <s v="United States"/>
    <s v="New York City"/>
    <s v="New York"/>
    <n v="10024"/>
    <x v="3"/>
    <s v="FUR-BO-10002213"/>
    <x v="0"/>
    <s v="Bookcases"/>
    <s v="DMI Eclipse Executive Suite Bookcases"/>
    <n v="400.78399999999999"/>
    <n v="7"/>
    <n v="0"/>
    <n v="88.17"/>
    <n v="1"/>
    <x v="27"/>
    <n v="2"/>
    <x v="27"/>
  </r>
  <r>
    <n v="9585"/>
    <s v="CA-2018-132584"/>
    <d v="2018-08-26T00:00:00"/>
    <d v="2018-08-27T00:00:00"/>
    <s v="First Class"/>
    <s v="HJ-14875"/>
    <s v="Heather Jas"/>
    <s v="Home Office"/>
    <s v="United States"/>
    <s v="Detroit"/>
    <s v="Michigan"/>
    <n v="48234"/>
    <x v="2"/>
    <s v="OFF-ST-10000344"/>
    <x v="1"/>
    <s v="Storage"/>
    <s v="Neat Ideas Personal Hanging Folder Files, Black"/>
    <n v="53.72"/>
    <n v="4"/>
    <n v="0"/>
    <n v="11.82"/>
    <n v="1"/>
    <x v="43"/>
    <n v="3"/>
    <x v="43"/>
  </r>
  <r>
    <n v="9586"/>
    <s v="CA-2017-160598"/>
    <d v="2017-08-26T00:00:00"/>
    <d v="2017-08-28T00:00:00"/>
    <s v="First Class"/>
    <s v="SV-20815"/>
    <s v="Stuart Van"/>
    <s v="Corporate"/>
    <s v="United States"/>
    <s v="Miami"/>
    <s v="Florida"/>
    <n v="33142"/>
    <x v="0"/>
    <s v="OFF-PA-10002319"/>
    <x v="1"/>
    <s v="Paper"/>
    <s v="Xerox 1944"/>
    <n v="31.007999999999999"/>
    <n v="8"/>
    <n v="0.3"/>
    <n v="-3.41"/>
    <n v="1"/>
    <x v="28"/>
    <n v="3"/>
    <x v="28"/>
  </r>
  <r>
    <n v="9587"/>
    <s v="CA-2017-108630"/>
    <d v="2017-11-18T00:00:00"/>
    <d v="2017-11-18T00:00:00"/>
    <s v="Same Day"/>
    <s v="BE-11410"/>
    <s v="Bobby Elias"/>
    <s v="Consumer"/>
    <s v="United States"/>
    <s v="Concord"/>
    <s v="California"/>
    <n v="94521"/>
    <x v="1"/>
    <s v="OFF-BI-10002437"/>
    <x v="1"/>
    <s v="Binders"/>
    <s v="Recycled Premium Regency Composition Covers"/>
    <n v="61.12"/>
    <n v="7"/>
    <n v="0.1"/>
    <n v="4.28"/>
    <n v="1"/>
    <x v="0"/>
    <n v="4"/>
    <x v="0"/>
  </r>
  <r>
    <n v="9588"/>
    <s v="US-2018-129203"/>
    <d v="2018-04-17T00:00:00"/>
    <d v="2018-04-22T00:00:00"/>
    <s v="Standard Class"/>
    <s v="BM-11575"/>
    <s v="Brendan Murry"/>
    <s v="Corporate"/>
    <s v="United States"/>
    <s v="Chicago"/>
    <s v="Illinois"/>
    <n v="60653"/>
    <x v="2"/>
    <s v="OFF-ST-10001418"/>
    <x v="1"/>
    <s v="Storage"/>
    <s v="Carina Media Storage Towers in Natural &amp; Black"/>
    <n v="195.136"/>
    <n v="10"/>
    <n v="0.1"/>
    <n v="21.46"/>
    <n v="1"/>
    <x v="4"/>
    <n v="2"/>
    <x v="4"/>
  </r>
  <r>
    <n v="9589"/>
    <s v="CA-2018-110940"/>
    <d v="2018-07-23T00:00:00"/>
    <d v="2018-07-28T00:00:00"/>
    <s v="Standard Class"/>
    <s v="AZ-10750"/>
    <s v="Annie Zypern"/>
    <s v="Consumer"/>
    <s v="United States"/>
    <s v="Wheeling"/>
    <s v="Illinois"/>
    <n v="60090"/>
    <x v="2"/>
    <s v="OFF-AR-10000380"/>
    <x v="1"/>
    <s v="Art"/>
    <s v="Hunt PowerHouse Electric Pencil Sharpener, Blue"/>
    <n v="121.536"/>
    <n v="6"/>
    <n v="0"/>
    <n v="38.89"/>
    <n v="1"/>
    <x v="10"/>
    <n v="3"/>
    <x v="10"/>
  </r>
  <r>
    <n v="9590"/>
    <s v="CA-2015-119172"/>
    <d v="2015-05-11T00:00:00"/>
    <d v="2015-05-15T00:00:00"/>
    <s v="Standard Class"/>
    <s v="HD-14785"/>
    <s v="Harold Dahlen"/>
    <s v="Home Office"/>
    <s v="United States"/>
    <s v="Chicago"/>
    <s v="Illinois"/>
    <n v="60610"/>
    <x v="2"/>
    <s v="OFF-PA-10003036"/>
    <x v="1"/>
    <s v="Paper"/>
    <s v="Black Print Carbonless 8 1/2&quot; x 8 1/4&quot; Rapid Memo Book"/>
    <n v="17.472000000000001"/>
    <n v="1"/>
    <n v="0"/>
    <n v="1.05"/>
    <n v="2"/>
    <x v="8"/>
    <n v="2"/>
    <x v="8"/>
  </r>
  <r>
    <n v="9591"/>
    <s v="CA-2015-119172"/>
    <d v="2015-05-11T00:00:00"/>
    <d v="2015-05-15T00:00:00"/>
    <s v="Standard Class"/>
    <s v="HD-14785"/>
    <s v="Harold Dahlen"/>
    <s v="Home Office"/>
    <s v="United States"/>
    <s v="Chicago"/>
    <s v="Illinois"/>
    <n v="60610"/>
    <x v="2"/>
    <s v="OFF-BI-10002026"/>
    <x v="1"/>
    <s v="Binders"/>
    <s v="Avery Arch Ring Binders"/>
    <n v="104.58"/>
    <n v="1"/>
    <n v="0.3"/>
    <n v="-24.05"/>
    <n v="2"/>
    <x v="8"/>
    <n v="2"/>
    <x v="8"/>
  </r>
  <r>
    <n v="9592"/>
    <s v="US-2017-105452"/>
    <d v="2017-07-28T00:00:00"/>
    <d v="2017-08-01T00:00:00"/>
    <s v="Standard Class"/>
    <s v="BF-11005"/>
    <s v="Barry Franz"/>
    <s v="Home Office"/>
    <s v="United States"/>
    <s v="Pasadena"/>
    <s v="Texas"/>
    <n v="77506"/>
    <x v="2"/>
    <s v="FUR-FU-10003691"/>
    <x v="0"/>
    <s v="Furnishings"/>
    <s v="Eldon Image Series Desk Accessories, Ebony"/>
    <n v="24.7"/>
    <n v="1"/>
    <n v="0"/>
    <n v="3.21"/>
    <n v="2"/>
    <x v="16"/>
    <n v="3"/>
    <x v="16"/>
  </r>
  <r>
    <n v="9593"/>
    <s v="US-2017-105452"/>
    <d v="2017-07-28T00:00:00"/>
    <d v="2017-08-01T00:00:00"/>
    <s v="Standard Class"/>
    <s v="BF-11005"/>
    <s v="Barry Franz"/>
    <s v="Home Office"/>
    <s v="United States"/>
    <s v="Pasadena"/>
    <s v="Texas"/>
    <n v="77506"/>
    <x v="2"/>
    <s v="FUR-FU-10003806"/>
    <x v="0"/>
    <s v="Furnishings"/>
    <s v="Tenex Chairmat w/ Average Lip, 45&quot; x 53&quot;"/>
    <n v="302.72000000000003"/>
    <n v="2"/>
    <n v="0"/>
    <n v="78.709999999999994"/>
    <n v="2"/>
    <x v="16"/>
    <n v="3"/>
    <x v="16"/>
  </r>
  <r>
    <n v="9594"/>
    <s v="CA-2018-108931"/>
    <d v="2018-09-14T00:00:00"/>
    <d v="2018-09-19T00:00:00"/>
    <s v="Standard Class"/>
    <s v="HZ-14950"/>
    <s v="Henia Zydlo"/>
    <s v="Consumer"/>
    <s v="United States"/>
    <s v="New York City"/>
    <s v="New York"/>
    <n v="10024"/>
    <x v="3"/>
    <s v="OFF-PA-10002741"/>
    <x v="1"/>
    <s v="Paper"/>
    <s v="Xerox 1980"/>
    <n v="8.56"/>
    <n v="8"/>
    <n v="0"/>
    <n v="0.94"/>
    <n v="2"/>
    <x v="15"/>
    <n v="3"/>
    <x v="15"/>
  </r>
  <r>
    <n v="9595"/>
    <s v="CA-2018-108931"/>
    <d v="2018-09-14T00:00:00"/>
    <d v="2018-09-19T00:00:00"/>
    <s v="Standard Class"/>
    <s v="HZ-14950"/>
    <s v="Henia Zydlo"/>
    <s v="Consumer"/>
    <s v="United States"/>
    <s v="New York City"/>
    <s v="New York"/>
    <n v="10024"/>
    <x v="3"/>
    <s v="OFF-PA-10003845"/>
    <x v="1"/>
    <s v="Paper"/>
    <s v="Xerox 1987"/>
    <n v="11.56"/>
    <n v="1"/>
    <n v="0"/>
    <n v="4.05"/>
    <n v="2"/>
    <x v="15"/>
    <n v="3"/>
    <x v="15"/>
  </r>
  <r>
    <n v="9596"/>
    <s v="CA-2018-104619"/>
    <d v="2018-01-24T00:00:00"/>
    <d v="2018-01-29T00:00:00"/>
    <s v="Standard Class"/>
    <s v="KD-16495"/>
    <s v="Keith Dawkins"/>
    <s v="Corporate"/>
    <s v="United States"/>
    <s v="San Jose"/>
    <s v="California"/>
    <n v="95123"/>
    <x v="1"/>
    <s v="OFF-AP-10001492"/>
    <x v="1"/>
    <s v="Appliances"/>
    <s v="Acco Six-Outlet Power Strip, 4' Cord Length"/>
    <n v="25.86"/>
    <n v="3"/>
    <n v="0.1"/>
    <n v="8.2799999999999994"/>
    <n v="3"/>
    <x v="44"/>
    <n v="1"/>
    <x v="44"/>
  </r>
  <r>
    <n v="9597"/>
    <s v="CA-2018-104619"/>
    <d v="2018-01-24T00:00:00"/>
    <d v="2018-01-29T00:00:00"/>
    <s v="Standard Class"/>
    <s v="KD-16495"/>
    <s v="Keith Dawkins"/>
    <s v="Corporate"/>
    <s v="United States"/>
    <s v="San Jose"/>
    <s v="California"/>
    <n v="95123"/>
    <x v="1"/>
    <s v="OFF-BI-10004318"/>
    <x v="1"/>
    <s v="Binders"/>
    <s v="Ibico EB-19 Dual Function Manual Binding System"/>
    <n v="276.78399999999999"/>
    <n v="1"/>
    <n v="0"/>
    <n v="38.75"/>
    <n v="3"/>
    <x v="44"/>
    <n v="1"/>
    <x v="44"/>
  </r>
  <r>
    <n v="9598"/>
    <s v="CA-2018-104619"/>
    <d v="2018-01-24T00:00:00"/>
    <d v="2018-01-29T00:00:00"/>
    <s v="Standard Class"/>
    <s v="KD-16495"/>
    <s v="Keith Dawkins"/>
    <s v="Corporate"/>
    <s v="United States"/>
    <s v="San Jose"/>
    <s v="California"/>
    <n v="95123"/>
    <x v="1"/>
    <s v="TEC-PH-10000193"/>
    <x v="2"/>
    <s v="Phones"/>
    <s v="Jensen SMPS-640 -Â speaker phone"/>
    <n v="110.352"/>
    <n v="8"/>
    <n v="0.3"/>
    <n v="-16.55"/>
    <n v="3"/>
    <x v="44"/>
    <n v="1"/>
    <x v="44"/>
  </r>
  <r>
    <n v="9599"/>
    <s v="CA-2016-149517"/>
    <d v="2016-09-19T00:00:00"/>
    <d v="2016-09-23T00:00:00"/>
    <s v="Standard Class"/>
    <s v="FC-14245"/>
    <s v="Frank Carlisle"/>
    <s v="Home Office"/>
    <s v="United States"/>
    <s v="Sacramento"/>
    <s v="California"/>
    <n v="95823"/>
    <x v="1"/>
    <s v="FUR-FU-10003464"/>
    <x v="0"/>
    <s v="Furnishings"/>
    <s v="Seth Thomas 8 1/2&quot; Cubicle Clock"/>
    <n v="60.84"/>
    <n v="8"/>
    <n v="0"/>
    <n v="9.73"/>
    <n v="1"/>
    <x v="11"/>
    <n v="3"/>
    <x v="11"/>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n v="35.207999999999998"/>
    <n v="9"/>
    <n v="0"/>
    <n v="3.17"/>
    <n v="1"/>
    <x v="19"/>
    <n v="2"/>
    <x v="19"/>
  </r>
  <r>
    <n v="9601"/>
    <s v="CA-2018-107797"/>
    <d v="2018-05-08T00:00:00"/>
    <d v="2018-05-11T00:00:00"/>
    <s v="Second Class"/>
    <s v="EB-13705"/>
    <s v="Ed Braxton"/>
    <s v="Corporate"/>
    <s v="United States"/>
    <s v="Mansfield"/>
    <s v="Texas"/>
    <n v="76063"/>
    <x v="2"/>
    <s v="OFF-PA-10003848"/>
    <x v="1"/>
    <s v="Paper"/>
    <s v="Xerox 1997"/>
    <n v="41.472000000000001"/>
    <n v="6"/>
    <n v="0.3"/>
    <n v="-14.52"/>
    <n v="1"/>
    <x v="24"/>
    <n v="2"/>
    <x v="24"/>
  </r>
  <r>
    <n v="9602"/>
    <s v="CA-2017-117604"/>
    <d v="2017-09-04T00:00:00"/>
    <d v="2017-09-09T00:00:00"/>
    <s v="Standard Class"/>
    <s v="JP-15520"/>
    <s v="Jeremy Pistek"/>
    <s v="Consumer"/>
    <s v="United States"/>
    <s v="Jonesboro"/>
    <s v="Arkansas"/>
    <n v="72401"/>
    <x v="0"/>
    <s v="OFF-PA-10001357"/>
    <x v="1"/>
    <s v="Paper"/>
    <s v="Xerox 1886"/>
    <n v="239.5"/>
    <n v="6"/>
    <n v="0.3"/>
    <n v="-83.83"/>
    <n v="1"/>
    <x v="21"/>
    <n v="3"/>
    <x v="21"/>
  </r>
  <r>
    <n v="9603"/>
    <s v="CA-2015-130155"/>
    <d v="2015-05-19T00:00:00"/>
    <d v="2015-05-22T00:00:00"/>
    <s v="First Class"/>
    <s v="TD-20995"/>
    <s v="Tamara Dahlen"/>
    <s v="Consumer"/>
    <s v="United States"/>
    <s v="Virginia Beach"/>
    <s v="Virginia"/>
    <n v="23464"/>
    <x v="0"/>
    <s v="OFF-SU-10004737"/>
    <x v="1"/>
    <s v="Supplies"/>
    <s v="Acme Design Stainless Steel Bent Scissors"/>
    <n v="34.200000000000003"/>
    <n v="8"/>
    <n v="0.1"/>
    <n v="2.39"/>
    <n v="1"/>
    <x v="8"/>
    <n v="2"/>
    <x v="8"/>
  </r>
  <r>
    <n v="9604"/>
    <s v="CA-2017-129861"/>
    <d v="2017-06-17T00:00:00"/>
    <d v="2017-06-23T00:00:00"/>
    <s v="Standard Class"/>
    <s v="DM-13345"/>
    <s v="Denise Monton"/>
    <s v="Corporate"/>
    <s v="United States"/>
    <s v="Rochester"/>
    <s v="New York"/>
    <n v="14609"/>
    <x v="3"/>
    <s v="FUR-TA-10003715"/>
    <x v="0"/>
    <s v="Tables"/>
    <s v="Hon 2111 Invitation Series Corner Table"/>
    <n v="376.86599999999999"/>
    <n v="9"/>
    <n v="0"/>
    <n v="101.75"/>
    <n v="1"/>
    <x v="1"/>
    <n v="2"/>
    <x v="1"/>
  </r>
  <r>
    <n v="9605"/>
    <s v="CA-2016-138625"/>
    <d v="2016-11-02T00:00:00"/>
    <d v="2016-11-05T00:00:00"/>
    <s v="First Class"/>
    <s v="EG-13900"/>
    <s v="Emily Grady"/>
    <s v="Consumer"/>
    <s v="United States"/>
    <s v="Chesapeake"/>
    <s v="Virginia"/>
    <n v="23320"/>
    <x v="0"/>
    <s v="OFF-AP-10003099"/>
    <x v="1"/>
    <s v="Appliances"/>
    <s v="Eureka Hand Vacuum, Bagless"/>
    <n v="197.72"/>
    <n v="5"/>
    <n v="0.2"/>
    <n v="67.22"/>
    <n v="1"/>
    <x v="6"/>
    <n v="4"/>
    <x v="6"/>
  </r>
  <r>
    <n v="9606"/>
    <s v="US-2018-122672"/>
    <d v="2018-11-04T00:00:00"/>
    <d v="2018-11-09T00:00:00"/>
    <s v="Standard Class"/>
    <s v="HG-14965"/>
    <s v="Henry Goldwyn"/>
    <s v="Corporate"/>
    <s v="United States"/>
    <s v="Lancaster"/>
    <s v="Ohio"/>
    <n v="43130"/>
    <x v="3"/>
    <s v="TEC-AC-10002323"/>
    <x v="2"/>
    <s v="Accessories"/>
    <s v="SanDisk Ultra 32 GB MicroSDHC Class 10 Memory Card"/>
    <n v="70.72"/>
    <n v="10"/>
    <n v="0.2"/>
    <n v="21.22"/>
    <n v="2"/>
    <x v="23"/>
    <n v="4"/>
    <x v="23"/>
  </r>
  <r>
    <n v="9607"/>
    <s v="US-2018-122672"/>
    <d v="2018-11-04T00:00:00"/>
    <d v="2018-11-09T00:00:00"/>
    <s v="Standard Class"/>
    <s v="HG-14965"/>
    <s v="Henry Goldwyn"/>
    <s v="Corporate"/>
    <s v="United States"/>
    <s v="Lancaster"/>
    <s v="Ohio"/>
    <n v="43130"/>
    <x v="3"/>
    <s v="OFF-ST-10002344"/>
    <x v="1"/>
    <s v="Storage"/>
    <s v="Carina 42&quot;Hx23 3/4&quot;W Media Storage Unit"/>
    <n v="194.352"/>
    <n v="8"/>
    <n v="0.1"/>
    <n v="62.19"/>
    <n v="2"/>
    <x v="23"/>
    <n v="4"/>
    <x v="23"/>
  </r>
  <r>
    <n v="9608"/>
    <s v="CA-2018-117128"/>
    <d v="2018-12-05T00:00:00"/>
    <d v="2018-12-08T00:00:00"/>
    <s v="Second Class"/>
    <s v="BF-11080"/>
    <s v="Bart Folk"/>
    <s v="Consumer"/>
    <s v="United States"/>
    <s v="New York City"/>
    <s v="New York"/>
    <n v="10024"/>
    <x v="3"/>
    <s v="OFF-PA-10000007"/>
    <x v="1"/>
    <s v="Paper"/>
    <s v="Telephone Message Books with Fax/Mobile Section, 4 1/4&quot; x 6&quot;"/>
    <n v="21.6"/>
    <n v="3"/>
    <n v="0.1"/>
    <n v="2.81"/>
    <n v="2"/>
    <x v="22"/>
    <n v="4"/>
    <x v="22"/>
  </r>
  <r>
    <n v="9609"/>
    <s v="CA-2018-117128"/>
    <d v="2018-12-05T00:00:00"/>
    <d v="2018-12-08T00:00:00"/>
    <s v="Second Class"/>
    <s v="BF-11080"/>
    <s v="Bart Folk"/>
    <s v="Consumer"/>
    <s v="United States"/>
    <s v="New York City"/>
    <s v="New York"/>
    <n v="10024"/>
    <x v="3"/>
    <s v="OFF-LA-10000248"/>
    <x v="1"/>
    <s v="Labels"/>
    <s v="Avery 52"/>
    <n v="11.07"/>
    <n v="2"/>
    <n v="0.2"/>
    <n v="2.66"/>
    <n v="2"/>
    <x v="22"/>
    <n v="4"/>
    <x v="22"/>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n v="282.83999999999997"/>
    <n v="1"/>
    <n v="0.1"/>
    <n v="84.85"/>
    <n v="2"/>
    <x v="35"/>
    <n v="2"/>
    <x v="35"/>
  </r>
  <r>
    <n v="9611"/>
    <s v="CA-2017-130638"/>
    <d v="2017-05-16T00:00:00"/>
    <d v="2017-05-19T00:00:00"/>
    <s v="Second Class"/>
    <s v="SC-20095"/>
    <s v="Sanjit Chand"/>
    <s v="Consumer"/>
    <s v="United States"/>
    <s v="Los Angeles"/>
    <s v="California"/>
    <n v="90045"/>
    <x v="1"/>
    <s v="OFF-LA-10002195"/>
    <x v="1"/>
    <s v="Labels"/>
    <s v="Avery 481"/>
    <n v="27.72"/>
    <n v="7"/>
    <n v="0.2"/>
    <n v="9.42"/>
    <n v="2"/>
    <x v="35"/>
    <n v="2"/>
    <x v="35"/>
  </r>
  <r>
    <n v="9612"/>
    <s v="CA-2018-144365"/>
    <d v="2018-10-24T00:00:00"/>
    <d v="2018-10-30T00:00:00"/>
    <s v="Standard Class"/>
    <s v="CS-11950"/>
    <s v="Carlos Soltero"/>
    <s v="Consumer"/>
    <s v="United States"/>
    <s v="Jackson"/>
    <s v="Mississippi"/>
    <n v="39212"/>
    <x v="0"/>
    <s v="OFF-FA-10000735"/>
    <x v="1"/>
    <s v="Fasteners"/>
    <s v="Staples"/>
    <n v="11.68"/>
    <n v="3"/>
    <n v="0"/>
    <n v="1.75"/>
    <n v="1"/>
    <x v="13"/>
    <n v="4"/>
    <x v="13"/>
  </r>
  <r>
    <n v="9613"/>
    <s v="CA-2017-110086"/>
    <d v="2017-09-18T00:00:00"/>
    <d v="2017-09-22T00:00:00"/>
    <s v="Standard Class"/>
    <s v="BD-11320"/>
    <s v="Bill Donatelli"/>
    <s v="Consumer"/>
    <s v="United States"/>
    <s v="Woodland"/>
    <s v="California"/>
    <n v="95695"/>
    <x v="1"/>
    <s v="TEC-PH-10001299"/>
    <x v="2"/>
    <s v="Phones"/>
    <s v="Polycom CX300 Desktop Phone USB VoIP phone"/>
    <n v="239.98400000000001"/>
    <n v="1"/>
    <n v="0.3"/>
    <n v="-45.6"/>
    <n v="1"/>
    <x v="21"/>
    <n v="3"/>
    <x v="21"/>
  </r>
  <r>
    <n v="9614"/>
    <s v="CA-2015-128524"/>
    <d v="2015-11-11T00:00:00"/>
    <d v="2015-11-13T00:00:00"/>
    <s v="First Class"/>
    <s v="MZ-17515"/>
    <s v="Mary Zewe"/>
    <s v="Corporate"/>
    <s v="United States"/>
    <s v="Seattle"/>
    <s v="Washington"/>
    <n v="98115"/>
    <x v="1"/>
    <s v="OFF-AP-10002892"/>
    <x v="1"/>
    <s v="Appliances"/>
    <s v="Belkin F5C206VTEL 6 Outlet Surge"/>
    <n v="22.98"/>
    <n v="9"/>
    <n v="0.3"/>
    <n v="-6.89"/>
    <n v="3"/>
    <x v="7"/>
    <n v="4"/>
    <x v="7"/>
  </r>
  <r>
    <n v="9615"/>
    <s v="CA-2015-128524"/>
    <d v="2015-11-11T00:00:00"/>
    <d v="2015-11-13T00:00:00"/>
    <s v="First Class"/>
    <s v="MZ-17515"/>
    <s v="Mary Zewe"/>
    <s v="Corporate"/>
    <s v="United States"/>
    <s v="Seattle"/>
    <s v="Washington"/>
    <n v="98115"/>
    <x v="1"/>
    <s v="TEC-AC-10002718"/>
    <x v="2"/>
    <s v="Accessories"/>
    <s v="Belkin Standard 104 key USB Keyboard"/>
    <n v="102.13"/>
    <n v="1"/>
    <n v="0"/>
    <n v="27.58"/>
    <n v="3"/>
    <x v="7"/>
    <n v="4"/>
    <x v="7"/>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n v="2033.5840000000001"/>
    <n v="10"/>
    <n v="0.1"/>
    <n v="549.07000000000005"/>
    <n v="3"/>
    <x v="7"/>
    <n v="4"/>
    <x v="7"/>
  </r>
  <r>
    <n v="9617"/>
    <s v="CA-2017-140256"/>
    <d v="2017-08-22T00:00:00"/>
    <d v="2017-08-29T00:00:00"/>
    <s v="Standard Class"/>
    <s v="PW-19030"/>
    <s v="Pauline Webber"/>
    <s v="Corporate"/>
    <s v="United States"/>
    <s v="Los Angeles"/>
    <s v="California"/>
    <n v="90049"/>
    <x v="1"/>
    <s v="OFF-AR-10002255"/>
    <x v="1"/>
    <s v="Art"/>
    <s v="Newell 346"/>
    <n v="5.76"/>
    <n v="1"/>
    <n v="0.1"/>
    <n v="1.56"/>
    <n v="1"/>
    <x v="28"/>
    <n v="3"/>
    <x v="28"/>
  </r>
  <r>
    <n v="9618"/>
    <s v="CA-2018-160633"/>
    <d v="2018-11-16T00:00:00"/>
    <d v="2018-11-21T00:00:00"/>
    <s v="Standard Class"/>
    <s v="BS-11380"/>
    <s v="Bill Stewart"/>
    <s v="Corporate"/>
    <s v="United States"/>
    <s v="Bowling Green"/>
    <s v="Ohio"/>
    <n v="43402"/>
    <x v="3"/>
    <s v="TEC-CO-10002095"/>
    <x v="2"/>
    <s v="Copiers"/>
    <s v="Hewlett Packard 610 Color Digital Copier / Printer"/>
    <n v="899.98199999999997"/>
    <n v="10"/>
    <n v="0.3"/>
    <n v="-314.99"/>
    <n v="3"/>
    <x v="23"/>
    <n v="4"/>
    <x v="23"/>
  </r>
  <r>
    <n v="9619"/>
    <s v="CA-2018-160633"/>
    <d v="2018-11-16T00:00:00"/>
    <d v="2018-11-21T00:00:00"/>
    <s v="Standard Class"/>
    <s v="BS-11380"/>
    <s v="Bill Stewart"/>
    <s v="Corporate"/>
    <s v="United States"/>
    <s v="Bowling Green"/>
    <s v="Ohio"/>
    <n v="43402"/>
    <x v="3"/>
    <s v="OFF-AR-10004022"/>
    <x v="1"/>
    <s v="Art"/>
    <s v="Panasonic KP-380BK Classic Electric Pencil Sharpener"/>
    <n v="86.352000000000004"/>
    <n v="3"/>
    <n v="0.3"/>
    <n v="-23.32"/>
    <n v="3"/>
    <x v="23"/>
    <n v="4"/>
    <x v="23"/>
  </r>
  <r>
    <n v="9620"/>
    <s v="CA-2018-160633"/>
    <d v="2018-11-16T00:00:00"/>
    <d v="2018-11-21T00:00:00"/>
    <s v="Standard Class"/>
    <s v="BS-11380"/>
    <s v="Bill Stewart"/>
    <s v="Corporate"/>
    <s v="United States"/>
    <s v="Bowling Green"/>
    <s v="Ohio"/>
    <n v="43402"/>
    <x v="3"/>
    <s v="TEC-AC-10002335"/>
    <x v="2"/>
    <s v="Accessories"/>
    <s v="Logitech Media Keyboard K200"/>
    <n v="139.96"/>
    <n v="2"/>
    <n v="0.3"/>
    <n v="-32.19"/>
    <n v="3"/>
    <x v="23"/>
    <n v="4"/>
    <x v="23"/>
  </r>
  <r>
    <n v="9621"/>
    <s v="CA-2015-115133"/>
    <d v="2015-09-26T00:00:00"/>
    <d v="2015-09-30T00:00:00"/>
    <s v="Standard Class"/>
    <s v="DA-13450"/>
    <s v="Dianna Arnett"/>
    <s v="Home Office"/>
    <s v="United States"/>
    <s v="Lancaster"/>
    <s v="Ohio"/>
    <n v="43130"/>
    <x v="3"/>
    <s v="OFF-AP-10001634"/>
    <x v="1"/>
    <s v="Appliances"/>
    <s v="Hoover Commercial Lightweight Upright Vacuum"/>
    <n v="16.704000000000001"/>
    <n v="4"/>
    <n v="0"/>
    <n v="2.5099999999999998"/>
    <n v="3"/>
    <x v="30"/>
    <n v="3"/>
    <x v="30"/>
  </r>
  <r>
    <n v="9622"/>
    <s v="CA-2015-115133"/>
    <d v="2015-09-26T00:00:00"/>
    <d v="2015-09-30T00:00:00"/>
    <s v="Standard Class"/>
    <s v="DA-13450"/>
    <s v="Dianna Arnett"/>
    <s v="Home Office"/>
    <s v="United States"/>
    <s v="Lancaster"/>
    <s v="Ohio"/>
    <n v="43130"/>
    <x v="3"/>
    <s v="TEC-AC-10002370"/>
    <x v="2"/>
    <s v="Accessories"/>
    <s v="Maxell CD-R Discs"/>
    <n v="3.1520000000000001"/>
    <n v="3"/>
    <n v="0.3"/>
    <n v="-1.1000000000000001"/>
    <n v="3"/>
    <x v="30"/>
    <n v="3"/>
    <x v="30"/>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n v="32.896000000000001"/>
    <n v="6"/>
    <n v="0.3"/>
    <n v="-2.63"/>
    <n v="3"/>
    <x v="30"/>
    <n v="3"/>
    <x v="30"/>
  </r>
  <r>
    <n v="9624"/>
    <s v="CA-2018-137449"/>
    <d v="2018-06-29T00:00:00"/>
    <d v="2018-06-30T00:00:00"/>
    <s v="First Class"/>
    <s v="ME-17725"/>
    <s v="Max Engle"/>
    <s v="Consumer"/>
    <s v="United States"/>
    <s v="Dallas"/>
    <s v="Texas"/>
    <n v="75220"/>
    <x v="2"/>
    <s v="OFF-AP-10000240"/>
    <x v="1"/>
    <s v="Appliances"/>
    <s v="Belkin F9G930V10-GRY 9 Outlet Surge"/>
    <n v="21.391999999999999"/>
    <n v="10"/>
    <n v="0.3"/>
    <n v="-2.78"/>
    <n v="3"/>
    <x v="27"/>
    <n v="2"/>
    <x v="27"/>
  </r>
  <r>
    <n v="9625"/>
    <s v="CA-2018-137449"/>
    <d v="2018-06-29T00:00:00"/>
    <d v="2018-06-30T00:00:00"/>
    <s v="First Class"/>
    <s v="ME-17725"/>
    <s v="Max Engle"/>
    <s v="Consumer"/>
    <s v="United States"/>
    <s v="Dallas"/>
    <s v="Texas"/>
    <n v="75220"/>
    <x v="2"/>
    <s v="FUR-TA-10002855"/>
    <x v="0"/>
    <s v="Tables"/>
    <s v="Bevis Round Conference Table Top &amp; Single Column Base"/>
    <n v="307.31400000000002"/>
    <n v="10"/>
    <n v="0"/>
    <n v="73.760000000000005"/>
    <n v="3"/>
    <x v="27"/>
    <n v="2"/>
    <x v="27"/>
  </r>
  <r>
    <n v="9626"/>
    <s v="CA-2018-137449"/>
    <d v="2018-06-29T00:00:00"/>
    <d v="2018-06-30T00:00:00"/>
    <s v="First Class"/>
    <s v="ME-17725"/>
    <s v="Max Engle"/>
    <s v="Consumer"/>
    <s v="United States"/>
    <s v="Dallas"/>
    <s v="Texas"/>
    <n v="75220"/>
    <x v="2"/>
    <s v="FUR-BO-10000780"/>
    <x v="0"/>
    <s v="Bookcases"/>
    <s v="O'Sullivan Plantations 2-Door Library in Landvery Oak"/>
    <n v="409.99919999999997"/>
    <n v="5"/>
    <n v="0.3"/>
    <n v="-131.19999999999999"/>
    <n v="3"/>
    <x v="27"/>
    <n v="2"/>
    <x v="27"/>
  </r>
  <r>
    <n v="9627"/>
    <s v="CA-2018-103520"/>
    <d v="2018-09-23T00:00:00"/>
    <d v="2018-09-25T00:00:00"/>
    <s v="First Class"/>
    <s v="MH-17785"/>
    <s v="Maya Herman"/>
    <s v="Corporate"/>
    <s v="United States"/>
    <s v="Lubbock"/>
    <s v="Texas"/>
    <n v="79424"/>
    <x v="2"/>
    <s v="OFF-PA-10001846"/>
    <x v="1"/>
    <s v="Paper"/>
    <s v="Xerox 1899"/>
    <n v="9.2479999999999993"/>
    <n v="4"/>
    <n v="0"/>
    <n v="1.39"/>
    <n v="1"/>
    <x v="15"/>
    <n v="3"/>
    <x v="15"/>
  </r>
  <r>
    <n v="9628"/>
    <s v="CA-2015-139283"/>
    <d v="2015-11-23T00:00:00"/>
    <d v="2015-11-27T00:00:00"/>
    <s v="Standard Class"/>
    <s v="BT-11440"/>
    <s v="Bobby Trafton"/>
    <s v="Consumer"/>
    <s v="United States"/>
    <s v="Detroit"/>
    <s v="Michigan"/>
    <n v="48227"/>
    <x v="2"/>
    <s v="OFF-BI-10002049"/>
    <x v="1"/>
    <s v="Binders"/>
    <s v="UniKeep View Case Binders"/>
    <n v="14.67"/>
    <n v="10"/>
    <n v="0.3"/>
    <n v="-1.32"/>
    <n v="1"/>
    <x v="7"/>
    <n v="4"/>
    <x v="7"/>
  </r>
  <r>
    <n v="9629"/>
    <s v="CA-2015-118192"/>
    <d v="2015-01-13T00:00:00"/>
    <d v="2015-01-18T00:00:00"/>
    <s v="Standard Class"/>
    <s v="MM-17920"/>
    <s v="Michael Moore"/>
    <s v="Consumer"/>
    <s v="United States"/>
    <s v="Newark"/>
    <s v="Ohio"/>
    <n v="43055"/>
    <x v="3"/>
    <s v="OFF-PA-10002947"/>
    <x v="1"/>
    <s v="Paper"/>
    <s v="Xerox 1923"/>
    <n v="37.408000000000001"/>
    <n v="8"/>
    <n v="0"/>
    <n v="6.36"/>
    <n v="2"/>
    <x v="46"/>
    <n v="1"/>
    <x v="46"/>
  </r>
  <r>
    <n v="9630"/>
    <s v="CA-2015-118192"/>
    <d v="2015-01-13T00:00:00"/>
    <d v="2015-01-18T00:00:00"/>
    <s v="Standard Class"/>
    <s v="MM-17920"/>
    <s v="Michael Moore"/>
    <s v="Consumer"/>
    <s v="United States"/>
    <s v="Newark"/>
    <s v="Ohio"/>
    <n v="43055"/>
    <x v="3"/>
    <s v="OFF-BI-10003476"/>
    <x v="1"/>
    <s v="Binders"/>
    <s v="Avery Metallic Poly Binders"/>
    <n v="3.4380000000000002"/>
    <n v="5"/>
    <n v="0.3"/>
    <n v="-1.2"/>
    <n v="2"/>
    <x v="46"/>
    <n v="1"/>
    <x v="46"/>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n v="3"/>
    <n v="0"/>
    <n v="2.15"/>
    <n v="2"/>
    <x v="35"/>
    <n v="2"/>
    <x v="35"/>
  </r>
  <r>
    <n v="9632"/>
    <s v="CA-2017-168844"/>
    <d v="2017-05-31T00:00:00"/>
    <d v="2017-06-06T00:00:00"/>
    <s v="Standard Class"/>
    <s v="NM-18520"/>
    <s v="Neoma Murray"/>
    <s v="Consumer"/>
    <s v="United States"/>
    <s v="New York City"/>
    <s v="New York"/>
    <n v="10011"/>
    <x v="3"/>
    <s v="TEC-PH-10003215"/>
    <x v="2"/>
    <s v="Phones"/>
    <s v="Jackery Bar Premium Fast-charging Portable Charger"/>
    <n v="179.7"/>
    <n v="7"/>
    <n v="0.3"/>
    <n v="-30.55"/>
    <n v="2"/>
    <x v="35"/>
    <n v="2"/>
    <x v="35"/>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n v="90.64"/>
    <n v="7"/>
    <n v="0.2"/>
    <n v="21.75"/>
    <n v="1"/>
    <x v="31"/>
    <n v="1"/>
    <x v="31"/>
  </r>
  <r>
    <n v="9634"/>
    <s v="CA-2015-151330"/>
    <d v="2015-10-14T00:00:00"/>
    <d v="2015-10-17T00:00:00"/>
    <s v="First Class"/>
    <s v="TC-21295"/>
    <s v="Toby Carlisle"/>
    <s v="Consumer"/>
    <s v="United States"/>
    <s v="Everett"/>
    <s v="Massachusetts"/>
    <n v="2149"/>
    <x v="3"/>
    <s v="TEC-AC-10000865"/>
    <x v="2"/>
    <s v="Accessories"/>
    <s v="WD My Passport Ultra 500GB Portable External Hard Drive"/>
    <n v="177"/>
    <n v="10"/>
    <n v="0"/>
    <n v="42.48"/>
    <n v="3"/>
    <x v="18"/>
    <n v="4"/>
    <x v="18"/>
  </r>
  <r>
    <n v="9635"/>
    <s v="CA-2015-151330"/>
    <d v="2015-10-14T00:00:00"/>
    <d v="2015-10-17T00:00:00"/>
    <s v="First Class"/>
    <s v="TC-21295"/>
    <s v="Toby Carlisle"/>
    <s v="Consumer"/>
    <s v="United States"/>
    <s v="Everett"/>
    <s v="Massachusetts"/>
    <n v="2149"/>
    <x v="3"/>
    <s v="OFF-ST-10000615"/>
    <x v="1"/>
    <s v="Storage"/>
    <s v="SimpliFile Personal File, Black Granite, 15w x 6-15/16d x 11-1/4h"/>
    <n v="79.45"/>
    <n v="5"/>
    <n v="0"/>
    <n v="23.04"/>
    <n v="3"/>
    <x v="18"/>
    <n v="4"/>
    <x v="18"/>
  </r>
  <r>
    <n v="9636"/>
    <s v="CA-2015-151330"/>
    <d v="2015-10-14T00:00:00"/>
    <d v="2015-10-17T00:00:00"/>
    <s v="First Class"/>
    <s v="TC-21295"/>
    <s v="Toby Carlisle"/>
    <s v="Consumer"/>
    <s v="United States"/>
    <s v="Everett"/>
    <s v="Massachusetts"/>
    <n v="2149"/>
    <x v="3"/>
    <s v="FUR-CH-10000749"/>
    <x v="0"/>
    <s v="Chairs"/>
    <s v="Office Star - Ergonomic Mid Back Chair with 2-Way Adjustable Arms"/>
    <n v="1628.82"/>
    <n v="3"/>
    <n v="0"/>
    <n v="293.19"/>
    <n v="3"/>
    <x v="18"/>
    <n v="4"/>
    <x v="18"/>
  </r>
  <r>
    <n v="9637"/>
    <s v="CA-2015-124702"/>
    <d v="2015-11-18T00:00:00"/>
    <d v="2015-11-25T00:00:00"/>
    <s v="Standard Class"/>
    <s v="MH-17785"/>
    <s v="Maya Herman"/>
    <s v="Corporate"/>
    <s v="United States"/>
    <s v="Seattle"/>
    <s v="Washington"/>
    <n v="98105"/>
    <x v="1"/>
    <s v="FUR-FU-10003553"/>
    <x v="0"/>
    <s v="Furnishings"/>
    <s v="Howard Miller 13-1/2&quot; Diameter Rosebrook Wall Clock"/>
    <n v="137.54"/>
    <n v="7"/>
    <n v="0.2"/>
    <n v="15.13"/>
    <n v="2"/>
    <x v="7"/>
    <n v="4"/>
    <x v="7"/>
  </r>
  <r>
    <n v="9638"/>
    <s v="CA-2015-124702"/>
    <d v="2015-11-18T00:00:00"/>
    <d v="2015-11-25T00:00:00"/>
    <s v="Standard Class"/>
    <s v="MH-17785"/>
    <s v="Maya Herman"/>
    <s v="Corporate"/>
    <s v="United States"/>
    <s v="Seattle"/>
    <s v="Washington"/>
    <n v="98105"/>
    <x v="1"/>
    <s v="FUR-TA-10003008"/>
    <x v="0"/>
    <s v="Tables"/>
    <s v="Lesro Round Back Collection Coffee Table, End Table"/>
    <n v="730.2"/>
    <n v="4"/>
    <n v="0"/>
    <n v="116.83"/>
    <n v="2"/>
    <x v="7"/>
    <n v="4"/>
    <x v="7"/>
  </r>
  <r>
    <n v="9639"/>
    <s v="US-2018-125808"/>
    <d v="2018-11-12T00:00:00"/>
    <d v="2018-11-15T00:00:00"/>
    <s v="Second Class"/>
    <s v="EP-13915"/>
    <s v="Emily Phan"/>
    <s v="Consumer"/>
    <s v="United States"/>
    <s v="Los Angeles"/>
    <s v="California"/>
    <n v="90032"/>
    <x v="1"/>
    <s v="OFF-PA-10001846"/>
    <x v="1"/>
    <s v="Paper"/>
    <s v="Xerox 1899"/>
    <n v="11.56"/>
    <n v="8"/>
    <n v="0.3"/>
    <n v="-3.47"/>
    <n v="1"/>
    <x v="23"/>
    <n v="4"/>
    <x v="23"/>
  </r>
  <r>
    <n v="9640"/>
    <s v="CA-2016-116638"/>
    <d v="2016-01-28T00:00:00"/>
    <d v="2016-01-31T00:00:00"/>
    <s v="Second Class"/>
    <s v="JH-15985"/>
    <s v="Joseph Holt"/>
    <s v="Consumer"/>
    <s v="United States"/>
    <s v="Concord"/>
    <s v="North Carolina"/>
    <n v="28027"/>
    <x v="0"/>
    <s v="FUR-TA-10000198"/>
    <x v="0"/>
    <s v="Tables"/>
    <s v="Chromcraft Bull-Nose Wood Oval Conference Tables &amp; Bases"/>
    <n v="4297.6440000000002"/>
    <n v="3"/>
    <n v="0.1"/>
    <n v="1504.18"/>
    <n v="1"/>
    <x v="26"/>
    <n v="1"/>
    <x v="26"/>
  </r>
  <r>
    <n v="9641"/>
    <s v="CA-2015-104563"/>
    <d v="2015-03-07T00:00:00"/>
    <d v="2015-03-12T00:00:00"/>
    <s v="Standard Class"/>
    <s v="CM-12715"/>
    <s v="Craig Molinari"/>
    <s v="Corporate"/>
    <s v="United States"/>
    <s v="Seattle"/>
    <s v="Washington"/>
    <n v="98103"/>
    <x v="1"/>
    <s v="OFF-AR-10000390"/>
    <x v="1"/>
    <s v="Art"/>
    <s v="Newell Chalk Holder"/>
    <n v="20.65"/>
    <n v="7"/>
    <n v="0.2"/>
    <n v="4.96"/>
    <n v="4"/>
    <x v="34"/>
    <n v="1"/>
    <x v="34"/>
  </r>
  <r>
    <n v="9642"/>
    <s v="CA-2015-104563"/>
    <d v="2015-03-07T00:00:00"/>
    <d v="2015-03-12T00:00:00"/>
    <s v="Standard Class"/>
    <s v="CM-12715"/>
    <s v="Craig Molinari"/>
    <s v="Corporate"/>
    <s v="United States"/>
    <s v="Seattle"/>
    <s v="Washington"/>
    <n v="98103"/>
    <x v="1"/>
    <s v="OFF-ST-10000934"/>
    <x v="1"/>
    <s v="Storage"/>
    <s v="Contico 72&quot;H Heavy-Duty Storage System"/>
    <n v="204.9"/>
    <n v="5"/>
    <n v="0.2"/>
    <n v="16.39"/>
    <n v="4"/>
    <x v="34"/>
    <n v="1"/>
    <x v="34"/>
  </r>
  <r>
    <n v="9643"/>
    <s v="CA-2015-104563"/>
    <d v="2015-03-07T00:00:00"/>
    <d v="2015-03-12T00:00:00"/>
    <s v="Standard Class"/>
    <s v="CM-12715"/>
    <s v="Craig Molinari"/>
    <s v="Corporate"/>
    <s v="United States"/>
    <s v="Seattle"/>
    <s v="Washington"/>
    <n v="98103"/>
    <x v="1"/>
    <s v="FUR-CH-10002780"/>
    <x v="0"/>
    <s v="Chairs"/>
    <s v="Office Star - Task Chair with Contemporary Loop Arms"/>
    <n v="436.70400000000001"/>
    <n v="3"/>
    <n v="0.1"/>
    <n v="78.61"/>
    <n v="4"/>
    <x v="34"/>
    <n v="1"/>
    <x v="34"/>
  </r>
  <r>
    <n v="9644"/>
    <s v="CA-2015-104563"/>
    <d v="2015-03-07T00:00:00"/>
    <d v="2015-03-12T00:00:00"/>
    <s v="Standard Class"/>
    <s v="CM-12715"/>
    <s v="Craig Molinari"/>
    <s v="Corporate"/>
    <s v="United States"/>
    <s v="Seattle"/>
    <s v="Washington"/>
    <n v="98103"/>
    <x v="1"/>
    <s v="FUR-CH-10004495"/>
    <x v="0"/>
    <s v="Chairs"/>
    <s v="Global Leather and Oak Executive Chair, Black"/>
    <n v="481.56799999999998"/>
    <n v="5"/>
    <n v="0.3"/>
    <n v="-62.6"/>
    <n v="4"/>
    <x v="34"/>
    <n v="1"/>
    <x v="34"/>
  </r>
  <r>
    <n v="9645"/>
    <s v="US-2018-107979"/>
    <d v="2018-06-08T00:00:00"/>
    <d v="2018-06-13T00:00:00"/>
    <s v="Standard Class"/>
    <s v="FO-14305"/>
    <s v="Frank Olsen"/>
    <s v="Consumer"/>
    <s v="United States"/>
    <s v="Glendale"/>
    <s v="Arizona"/>
    <n v="85301"/>
    <x v="1"/>
    <s v="TEC-AC-10002006"/>
    <x v="2"/>
    <s v="Accessories"/>
    <s v="Memorex Micro Travel Drive 16 GB"/>
    <n v="89.543999999999997"/>
    <n v="7"/>
    <n v="0.1"/>
    <n v="22.39"/>
    <n v="3"/>
    <x v="27"/>
    <n v="2"/>
    <x v="27"/>
  </r>
  <r>
    <n v="9646"/>
    <s v="US-2018-107979"/>
    <d v="2018-06-08T00:00:00"/>
    <d v="2018-06-13T00:00:00"/>
    <s v="Standard Class"/>
    <s v="FO-14305"/>
    <s v="Frank Olsen"/>
    <s v="Consumer"/>
    <s v="United States"/>
    <s v="Glendale"/>
    <s v="Arizona"/>
    <n v="85301"/>
    <x v="1"/>
    <s v="OFF-ST-10002485"/>
    <x v="1"/>
    <s v="Storage"/>
    <s v="Rogers Deluxe File Chest"/>
    <n v="35.167999999999999"/>
    <n v="5"/>
    <n v="0"/>
    <n v="6.33"/>
    <n v="3"/>
    <x v="27"/>
    <n v="2"/>
    <x v="27"/>
  </r>
  <r>
    <n v="9647"/>
    <s v="US-2018-107979"/>
    <d v="2018-06-08T00:00:00"/>
    <d v="2018-06-13T00:00:00"/>
    <s v="Standard Class"/>
    <s v="FO-14305"/>
    <s v="Frank Olsen"/>
    <s v="Consumer"/>
    <s v="United States"/>
    <s v="Glendale"/>
    <s v="Arizona"/>
    <n v="85301"/>
    <x v="1"/>
    <s v="OFF-BI-10000778"/>
    <x v="1"/>
    <s v="Binders"/>
    <s v="GBC VeloBinder Electric Binding Machine"/>
    <n v="72.587999999999994"/>
    <n v="1"/>
    <n v="0"/>
    <n v="13.07"/>
    <n v="3"/>
    <x v="27"/>
    <n v="2"/>
    <x v="27"/>
  </r>
  <r>
    <n v="9648"/>
    <s v="CA-2015-150518"/>
    <d v="2015-11-19T00:00:00"/>
    <d v="2015-11-24T00:00:00"/>
    <s v="Standard Class"/>
    <s v="MW-18220"/>
    <s v="Mitch Webber"/>
    <s v="Consumer"/>
    <s v="United States"/>
    <s v="Coon Rapids"/>
    <s v="Minnesota"/>
    <n v="55433"/>
    <x v="2"/>
    <s v="OFF-ST-10000877"/>
    <x v="1"/>
    <s v="Storage"/>
    <s v="Recycled Steel Personal File for Standard File Folders"/>
    <n v="221.16"/>
    <n v="1"/>
    <n v="0"/>
    <n v="59.71"/>
    <n v="2"/>
    <x v="7"/>
    <n v="4"/>
    <x v="7"/>
  </r>
  <r>
    <n v="9649"/>
    <s v="CA-2015-150518"/>
    <d v="2015-11-19T00:00:00"/>
    <d v="2015-11-24T00:00:00"/>
    <s v="Standard Class"/>
    <s v="MW-18220"/>
    <s v="Mitch Webber"/>
    <s v="Consumer"/>
    <s v="United States"/>
    <s v="Coon Rapids"/>
    <s v="Minnesota"/>
    <n v="55433"/>
    <x v="2"/>
    <s v="TEC-PH-10002103"/>
    <x v="2"/>
    <s v="Phones"/>
    <s v="Jabra SPEAK 410"/>
    <n v="281.97000000000003"/>
    <n v="2"/>
    <n v="0"/>
    <n v="31.02"/>
    <n v="2"/>
    <x v="7"/>
    <n v="4"/>
    <x v="7"/>
  </r>
  <r>
    <n v="9650"/>
    <s v="CA-2017-107104"/>
    <d v="2017-11-26T00:00:00"/>
    <d v="2017-11-30T00:00:00"/>
    <s v="Standard Class"/>
    <s v="MS-17365"/>
    <s v="Maribeth Schnelling"/>
    <s v="Consumer"/>
    <s v="United States"/>
    <s v="Los Angeles"/>
    <s v="California"/>
    <n v="90045"/>
    <x v="1"/>
    <s v="FUR-BO-10002213"/>
    <x v="0"/>
    <s v="Bookcases"/>
    <s v="DMI Eclipse Executive Suite Bookcases"/>
    <n v="3406.6640000000002"/>
    <n v="5"/>
    <n v="0"/>
    <n v="272.52999999999997"/>
    <n v="4"/>
    <x v="0"/>
    <n v="4"/>
    <x v="0"/>
  </r>
  <r>
    <n v="9651"/>
    <s v="CA-2017-107104"/>
    <d v="2017-11-26T00:00:00"/>
    <d v="2017-11-30T00:00:00"/>
    <s v="Standard Class"/>
    <s v="MS-17365"/>
    <s v="Maribeth Schnelling"/>
    <s v="Consumer"/>
    <s v="United States"/>
    <s v="Los Angeles"/>
    <s v="California"/>
    <n v="90045"/>
    <x v="1"/>
    <s v="OFF-AR-10004269"/>
    <x v="1"/>
    <s v="Art"/>
    <s v="Newell 31"/>
    <n v="37.17"/>
    <n v="7"/>
    <n v="0.1"/>
    <n v="10.41"/>
    <n v="4"/>
    <x v="0"/>
    <n v="4"/>
    <x v="0"/>
  </r>
  <r>
    <n v="9652"/>
    <s v="CA-2017-107104"/>
    <d v="2017-11-26T00:00:00"/>
    <d v="2017-11-30T00:00:00"/>
    <s v="Standard Class"/>
    <s v="MS-17365"/>
    <s v="Maribeth Schnelling"/>
    <s v="Consumer"/>
    <s v="United States"/>
    <s v="Los Angeles"/>
    <s v="California"/>
    <n v="90045"/>
    <x v="1"/>
    <s v="OFF-AP-10000055"/>
    <x v="1"/>
    <s v="Appliances"/>
    <s v="Belkin F9S820V06 8 Outlet Surge"/>
    <n v="64.959999999999994"/>
    <n v="2"/>
    <n v="0.2"/>
    <n v="12.34"/>
    <n v="4"/>
    <x v="0"/>
    <n v="4"/>
    <x v="0"/>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n v="595.38"/>
    <n v="5"/>
    <n v="0"/>
    <n v="148.85"/>
    <n v="4"/>
    <x v="0"/>
    <n v="4"/>
    <x v="0"/>
  </r>
  <r>
    <n v="9654"/>
    <s v="CA-2018-161893"/>
    <d v="2018-01-23T00:00:00"/>
    <d v="2018-01-27T00:00:00"/>
    <s v="Standard Class"/>
    <s v="HP-14815"/>
    <s v="Harold Pawlan"/>
    <s v="Home Office"/>
    <s v="United States"/>
    <s v="Tucson"/>
    <s v="Arizona"/>
    <n v="85705"/>
    <x v="1"/>
    <s v="TEC-AC-10001874"/>
    <x v="2"/>
    <s v="Accessories"/>
    <s v="Logitech Wireless Anywhere Mouse MX for PC and Mac"/>
    <n v="95.983999999999995"/>
    <n v="4"/>
    <n v="0"/>
    <n v="26.88"/>
    <n v="2"/>
    <x v="44"/>
    <n v="1"/>
    <x v="44"/>
  </r>
  <r>
    <n v="9655"/>
    <s v="CA-2018-161893"/>
    <d v="2018-01-23T00:00:00"/>
    <d v="2018-01-27T00:00:00"/>
    <s v="Standard Class"/>
    <s v="HP-14815"/>
    <s v="Harold Pawlan"/>
    <s v="Home Office"/>
    <s v="United States"/>
    <s v="Tucson"/>
    <s v="Arizona"/>
    <n v="85705"/>
    <x v="1"/>
    <s v="OFF-BI-10004506"/>
    <x v="1"/>
    <s v="Binders"/>
    <s v="Wilson Jones data.warehouse D-Ring Binders with DublLock"/>
    <n v="4.9379999999999997"/>
    <n v="6"/>
    <n v="0"/>
    <n v="0.99"/>
    <n v="2"/>
    <x v="44"/>
    <n v="1"/>
    <x v="44"/>
  </r>
  <r>
    <n v="9656"/>
    <s v="CA-2015-156160"/>
    <d v="2015-09-22T00:00:00"/>
    <d v="2015-09-29T00:00:00"/>
    <s v="Standard Class"/>
    <s v="AS-10090"/>
    <s v="Adam Shillingsburg"/>
    <s v="Consumer"/>
    <s v="United States"/>
    <s v="New York City"/>
    <s v="New York"/>
    <n v="10035"/>
    <x v="3"/>
    <s v="FUR-FU-10001876"/>
    <x v="0"/>
    <s v="Furnishings"/>
    <s v="Computer Room Manger, 14&quot;"/>
    <n v="97.44"/>
    <n v="10"/>
    <n v="0"/>
    <n v="23.39"/>
    <n v="4"/>
    <x v="30"/>
    <n v="3"/>
    <x v="30"/>
  </r>
  <r>
    <n v="9657"/>
    <s v="CA-2015-156160"/>
    <d v="2015-09-22T00:00:00"/>
    <d v="2015-09-29T00:00:00"/>
    <s v="Standard Class"/>
    <s v="AS-10090"/>
    <s v="Adam Shillingsburg"/>
    <s v="Consumer"/>
    <s v="United States"/>
    <s v="New York City"/>
    <s v="New York"/>
    <n v="10035"/>
    <x v="3"/>
    <s v="OFF-BI-10003355"/>
    <x v="1"/>
    <s v="Binders"/>
    <s v="Cardinal Holdit Business Card Pockets"/>
    <n v="3.984"/>
    <n v="4"/>
    <n v="0"/>
    <n v="1.24"/>
    <n v="4"/>
    <x v="30"/>
    <n v="3"/>
    <x v="30"/>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n v="13.04"/>
    <n v="1"/>
    <n v="0.3"/>
    <n v="-0.78"/>
    <n v="4"/>
    <x v="30"/>
    <n v="3"/>
    <x v="30"/>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6"/>
    <n v="0.1"/>
    <n v="197.04"/>
    <n v="4"/>
    <x v="30"/>
    <n v="3"/>
    <x v="30"/>
  </r>
  <r>
    <n v="9660"/>
    <s v="CA-2015-100860"/>
    <d v="2015-03-26T00:00:00"/>
    <d v="2015-03-30T00:00:00"/>
    <s v="Second Class"/>
    <s v="CS-12505"/>
    <s v="Cindy Stewart"/>
    <s v="Consumer"/>
    <s v="United States"/>
    <s v="Pomona"/>
    <s v="California"/>
    <n v="91767"/>
    <x v="1"/>
    <s v="OFF-LA-10001982"/>
    <x v="1"/>
    <s v="Labels"/>
    <s v="Smead Alpha-Z Color-Coded Name Labels First Letter Starter Set"/>
    <n v="18.75"/>
    <n v="8"/>
    <n v="0"/>
    <n v="6.19"/>
    <n v="1"/>
    <x v="34"/>
    <n v="1"/>
    <x v="34"/>
  </r>
  <r>
    <n v="9661"/>
    <s v="CA-2017-160717"/>
    <d v="2017-06-06T00:00:00"/>
    <d v="2017-06-11T00:00:00"/>
    <s v="Standard Class"/>
    <s v="ME-17320"/>
    <s v="Maria Etezadi"/>
    <s v="Home Office"/>
    <s v="United States"/>
    <s v="Santa Barbara"/>
    <s v="California"/>
    <n v="93101"/>
    <x v="1"/>
    <s v="TEC-PH-10001459"/>
    <x v="2"/>
    <s v="Phones"/>
    <s v="Samsung Galaxy Mega 6.3"/>
    <n v="3023.9279999999999"/>
    <n v="4"/>
    <n v="0.1"/>
    <n v="332.63"/>
    <n v="3"/>
    <x v="1"/>
    <n v="2"/>
    <x v="1"/>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n v="26.96"/>
    <n v="4"/>
    <n v="0.3"/>
    <n v="-4.3099999999999996"/>
    <n v="3"/>
    <x v="1"/>
    <n v="2"/>
    <x v="1"/>
  </r>
  <r>
    <n v="9663"/>
    <s v="CA-2017-160717"/>
    <d v="2017-06-06T00:00:00"/>
    <d v="2017-06-11T00:00:00"/>
    <s v="Standard Class"/>
    <s v="ME-17320"/>
    <s v="Maria Etezadi"/>
    <s v="Home Office"/>
    <s v="United States"/>
    <s v="Santa Barbara"/>
    <s v="California"/>
    <n v="93101"/>
    <x v="1"/>
    <s v="TEC-PH-10001760"/>
    <x v="2"/>
    <s v="Phones"/>
    <s v="Bose SoundLink Bluetooth Speaker"/>
    <n v="477.6"/>
    <n v="6"/>
    <n v="0.1"/>
    <n v="162.38"/>
    <n v="3"/>
    <x v="1"/>
    <n v="2"/>
    <x v="1"/>
  </r>
  <r>
    <n v="9664"/>
    <s v="CA-2018-132619"/>
    <d v="2018-08-31T00:00:00"/>
    <d v="2018-09-05T00:00:00"/>
    <s v="Standard Class"/>
    <s v="MS-17770"/>
    <s v="Maxwell Schwartz"/>
    <s v="Consumer"/>
    <s v="United States"/>
    <s v="San Francisco"/>
    <s v="California"/>
    <n v="94109"/>
    <x v="1"/>
    <s v="OFF-ST-10001511"/>
    <x v="1"/>
    <s v="Storage"/>
    <s v="Space Solutions Commercial Steel Shelving"/>
    <n v="193.95"/>
    <n v="7"/>
    <n v="0.3"/>
    <n v="-42.67"/>
    <n v="1"/>
    <x v="43"/>
    <n v="3"/>
    <x v="43"/>
  </r>
  <r>
    <n v="9665"/>
    <s v="US-2016-120957"/>
    <d v="2016-12-07T00:00:00"/>
    <d v="2016-12-07T00:00:00"/>
    <s v="Same Day"/>
    <s v="KH-16690"/>
    <s v="Kristen Hastings"/>
    <s v="Corporate"/>
    <s v="United States"/>
    <s v="Riverside"/>
    <s v="California"/>
    <n v="92503"/>
    <x v="1"/>
    <s v="OFF-PA-10003953"/>
    <x v="1"/>
    <s v="Paper"/>
    <s v="Xerox 218"/>
    <n v="12.96"/>
    <n v="6"/>
    <n v="0.2"/>
    <n v="4.0199999999999996"/>
    <n v="1"/>
    <x v="14"/>
    <n v="4"/>
    <x v="14"/>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n v="119.94"/>
    <n v="7"/>
    <n v="0.1"/>
    <n v="39.58"/>
    <n v="2"/>
    <x v="23"/>
    <n v="4"/>
    <x v="23"/>
  </r>
  <r>
    <n v="9667"/>
    <s v="CA-2018-157448"/>
    <d v="2018-11-16T00:00:00"/>
    <d v="2018-11-20T00:00:00"/>
    <s v="Standard Class"/>
    <s v="LC-16885"/>
    <s v="Lena Creighton"/>
    <s v="Consumer"/>
    <s v="United States"/>
    <s v="Los Angeles"/>
    <s v="California"/>
    <n v="90049"/>
    <x v="1"/>
    <s v="FUR-FU-10001847"/>
    <x v="0"/>
    <s v="Furnishings"/>
    <s v="Eldon Image Series Black Desk Accessories"/>
    <n v="12.42"/>
    <n v="1"/>
    <n v="0"/>
    <n v="1.1200000000000001"/>
    <n v="2"/>
    <x v="23"/>
    <n v="4"/>
    <x v="23"/>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n v="18.088000000000001"/>
    <n v="9"/>
    <n v="0"/>
    <n v="5.79"/>
    <n v="2"/>
    <x v="25"/>
    <n v="2"/>
    <x v="25"/>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n v="71.97"/>
    <n v="4"/>
    <n v="0"/>
    <n v="24.47"/>
    <n v="2"/>
    <x v="25"/>
    <n v="2"/>
    <x v="25"/>
  </r>
  <r>
    <n v="9670"/>
    <s v="CA-2018-145275"/>
    <d v="2018-04-02T00:00:00"/>
    <d v="2018-04-06T00:00:00"/>
    <s v="Standard Class"/>
    <s v="AH-10465"/>
    <s v="Amy Hunt"/>
    <s v="Consumer"/>
    <s v="United States"/>
    <s v="Decatur"/>
    <s v="Alabama"/>
    <n v="35601"/>
    <x v="0"/>
    <s v="OFF-LA-10001569"/>
    <x v="1"/>
    <s v="Labels"/>
    <s v="Avery 499"/>
    <n v="14.94"/>
    <n v="6"/>
    <n v="0.2"/>
    <n v="0.75"/>
    <n v="1"/>
    <x v="4"/>
    <n v="2"/>
    <x v="4"/>
  </r>
  <r>
    <n v="9671"/>
    <s v="CA-2016-133396"/>
    <d v="2016-08-13T00:00:00"/>
    <d v="2016-08-15T00:00:00"/>
    <s v="First Class"/>
    <s v="GK-14620"/>
    <s v="Grace Kelly"/>
    <s v="Corporate"/>
    <s v="United States"/>
    <s v="Greensboro"/>
    <s v="North Carolina"/>
    <n v="27405"/>
    <x v="0"/>
    <s v="OFF-AR-10001446"/>
    <x v="1"/>
    <s v="Art"/>
    <s v="Newell 309"/>
    <n v="64.680000000000007"/>
    <n v="10"/>
    <n v="0.2"/>
    <n v="14.23"/>
    <n v="1"/>
    <x v="37"/>
    <n v="3"/>
    <x v="37"/>
  </r>
  <r>
    <n v="9672"/>
    <s v="US-2018-140312"/>
    <d v="2018-11-13T00:00:00"/>
    <d v="2018-11-19T00:00:00"/>
    <s v="Standard Class"/>
    <s v="KL-16645"/>
    <s v="Ken Lonsdale"/>
    <s v="Consumer"/>
    <s v="United States"/>
    <s v="Dublin"/>
    <s v="California"/>
    <n v="94568"/>
    <x v="1"/>
    <s v="TEC-PH-10003442"/>
    <x v="2"/>
    <s v="Phones"/>
    <s v="Samsung Replacement EH64AVFWE Premium Headset"/>
    <n v="22"/>
    <n v="2"/>
    <n v="0.1"/>
    <n v="7.04"/>
    <n v="1"/>
    <x v="23"/>
    <n v="4"/>
    <x v="23"/>
  </r>
  <r>
    <n v="9673"/>
    <s v="CA-2017-114867"/>
    <d v="2017-12-23T00:00:00"/>
    <d v="2017-12-28T00:00:00"/>
    <s v="Standard Class"/>
    <s v="FM-14290"/>
    <s v="Frank Merwin"/>
    <s v="Home Office"/>
    <s v="United States"/>
    <s v="Philadelphia"/>
    <s v="Pennsylvania"/>
    <n v="19143"/>
    <x v="3"/>
    <s v="OFF-PA-10000477"/>
    <x v="1"/>
    <s v="Paper"/>
    <s v="Xerox 1952"/>
    <n v="7.968"/>
    <n v="7"/>
    <n v="0.2"/>
    <n v="2.4700000000000002"/>
    <n v="2"/>
    <x v="5"/>
    <n v="4"/>
    <x v="5"/>
  </r>
  <r>
    <n v="9674"/>
    <s v="CA-2017-114867"/>
    <d v="2017-12-23T00:00:00"/>
    <d v="2017-12-28T00:00:00"/>
    <s v="Standard Class"/>
    <s v="FM-14290"/>
    <s v="Frank Merwin"/>
    <s v="Home Office"/>
    <s v="United States"/>
    <s v="Philadelphia"/>
    <s v="Pennsylvania"/>
    <n v="19143"/>
    <x v="3"/>
    <s v="TEC-PH-10002645"/>
    <x v="2"/>
    <s v="Phones"/>
    <s v="LG G2"/>
    <n v="1499.97"/>
    <n v="6"/>
    <n v="0.3"/>
    <n v="-180"/>
    <n v="2"/>
    <x v="5"/>
    <n v="4"/>
    <x v="5"/>
  </r>
  <r>
    <n v="9675"/>
    <s v="US-2015-164644"/>
    <d v="2015-07-22T00:00:00"/>
    <d v="2015-07-24T00:00:00"/>
    <s v="Second Class"/>
    <s v="JL-15850"/>
    <s v="John Lucas"/>
    <s v="Consumer"/>
    <s v="United States"/>
    <s v="Houston"/>
    <s v="Texas"/>
    <n v="77095"/>
    <x v="2"/>
    <s v="OFF-ST-10003123"/>
    <x v="1"/>
    <s v="Storage"/>
    <s v="Fellowes Bases and Tops For Staxonsteel/High-Stak Systems"/>
    <n v="26.632000000000001"/>
    <n v="9"/>
    <n v="0.2"/>
    <n v="4.53"/>
    <n v="1"/>
    <x v="39"/>
    <n v="3"/>
    <x v="39"/>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n v="41.6"/>
    <n v="6"/>
    <n v="0.2"/>
    <n v="11.65"/>
    <n v="1"/>
    <x v="35"/>
    <n v="2"/>
    <x v="35"/>
  </r>
  <r>
    <n v="9677"/>
    <s v="US-2015-120175"/>
    <d v="2015-11-28T00:00:00"/>
    <d v="2015-12-03T00:00:00"/>
    <s v="Standard Class"/>
    <s v="MC-17635"/>
    <s v="Matthew Clasen"/>
    <s v="Corporate"/>
    <s v="United States"/>
    <s v="Richmond"/>
    <s v="Indiana"/>
    <n v="47374"/>
    <x v="2"/>
    <s v="OFF-EN-10003862"/>
    <x v="1"/>
    <s v="Envelopes"/>
    <s v="Laser &amp; Ink Jet Business Envelopes"/>
    <n v="64.02"/>
    <n v="9"/>
    <n v="0.2"/>
    <n v="4.4800000000000004"/>
    <n v="1"/>
    <x v="7"/>
    <n v="4"/>
    <x v="7"/>
  </r>
  <r>
    <n v="9678"/>
    <s v="CA-2017-144785"/>
    <d v="2017-04-18T00:00:00"/>
    <d v="2017-04-23T00:00:00"/>
    <s v="Standard Class"/>
    <s v="CS-12490"/>
    <s v="Cindy Schnelling"/>
    <s v="Corporate"/>
    <s v="United States"/>
    <s v="New York City"/>
    <s v="New York"/>
    <n v="10009"/>
    <x v="3"/>
    <s v="OFF-AR-10001573"/>
    <x v="1"/>
    <s v="Art"/>
    <s v="American Pencil"/>
    <n v="6.99"/>
    <n v="8"/>
    <n v="0.1"/>
    <n v="2.38"/>
    <n v="2"/>
    <x v="25"/>
    <n v="2"/>
    <x v="25"/>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n v="6.84"/>
    <n v="2"/>
    <n v="0.3"/>
    <n v="-2.0499999999999998"/>
    <n v="2"/>
    <x v="25"/>
    <n v="2"/>
    <x v="25"/>
  </r>
  <r>
    <n v="9680"/>
    <s v="CA-2016-130113"/>
    <d v="2016-12-27T00:00:00"/>
    <d v="2016-12-31T00:00:00"/>
    <s v="Standard Class"/>
    <s v="AH-10030"/>
    <s v="Aaron Hawkins"/>
    <s v="Corporate"/>
    <s v="United States"/>
    <s v="San Francisco"/>
    <s v="California"/>
    <n v="94122"/>
    <x v="1"/>
    <s v="OFF-ST-10000046"/>
    <x v="1"/>
    <s v="Storage"/>
    <s v="Fellowes Super Stor/Drawer Files"/>
    <n v="323.10000000000002"/>
    <n v="4"/>
    <n v="0"/>
    <n v="93.7"/>
    <n v="2"/>
    <x v="14"/>
    <n v="4"/>
    <x v="14"/>
  </r>
  <r>
    <n v="9681"/>
    <s v="CA-2016-130113"/>
    <d v="2016-12-27T00:00:00"/>
    <d v="2016-12-31T00:00:00"/>
    <s v="Standard Class"/>
    <s v="AH-10030"/>
    <s v="Aaron Hawkins"/>
    <s v="Corporate"/>
    <s v="United States"/>
    <s v="San Francisco"/>
    <s v="California"/>
    <n v="94122"/>
    <x v="1"/>
    <s v="TEC-PH-10003505"/>
    <x v="2"/>
    <s v="Phones"/>
    <s v="Geemarc AmpliPOWER60"/>
    <n v="668.16"/>
    <n v="5"/>
    <n v="0"/>
    <n v="140.31"/>
    <n v="2"/>
    <x v="14"/>
    <n v="4"/>
    <x v="14"/>
  </r>
  <r>
    <n v="9682"/>
    <s v="CA-2018-122770"/>
    <d v="2018-12-13T00:00:00"/>
    <d v="2018-12-18T00:00:00"/>
    <s v="Standard Class"/>
    <s v="EP-13915"/>
    <s v="Emily Phan"/>
    <s v="Consumer"/>
    <s v="United States"/>
    <s v="San Francisco"/>
    <s v="California"/>
    <n v="94122"/>
    <x v="1"/>
    <s v="OFF-LA-10004559"/>
    <x v="1"/>
    <s v="Labels"/>
    <s v="Avery 49"/>
    <n v="8.64"/>
    <n v="10"/>
    <n v="0.1"/>
    <n v="1.81"/>
    <n v="4"/>
    <x v="22"/>
    <n v="4"/>
    <x v="22"/>
  </r>
  <r>
    <n v="9683"/>
    <s v="CA-2018-122770"/>
    <d v="2018-12-13T00:00:00"/>
    <d v="2018-12-18T00:00:00"/>
    <s v="Standard Class"/>
    <s v="EP-13915"/>
    <s v="Emily Phan"/>
    <s v="Consumer"/>
    <s v="United States"/>
    <s v="San Francisco"/>
    <s v="California"/>
    <n v="94122"/>
    <x v="1"/>
    <s v="OFF-PA-10003172"/>
    <x v="1"/>
    <s v="Paper"/>
    <s v="Xerox 1996"/>
    <n v="38.880000000000003"/>
    <n v="10"/>
    <n v="0.3"/>
    <n v="-10.89"/>
    <n v="4"/>
    <x v="22"/>
    <n v="4"/>
    <x v="22"/>
  </r>
  <r>
    <n v="9684"/>
    <s v="CA-2018-122770"/>
    <d v="2018-12-13T00:00:00"/>
    <d v="2018-12-18T00:00:00"/>
    <s v="Standard Class"/>
    <s v="EP-13915"/>
    <s v="Emily Phan"/>
    <s v="Consumer"/>
    <s v="United States"/>
    <s v="San Francisco"/>
    <s v="California"/>
    <n v="94122"/>
    <x v="1"/>
    <s v="FUR-FU-10001473"/>
    <x v="0"/>
    <s v="Furnishings"/>
    <s v="Eldon Executive Woodline II Desk Accessories, Mahogany"/>
    <n v="201.04"/>
    <n v="3"/>
    <n v="0.2"/>
    <n v="10.050000000000001"/>
    <n v="4"/>
    <x v="22"/>
    <n v="4"/>
    <x v="22"/>
  </r>
  <r>
    <n v="9685"/>
    <s v="CA-2018-122770"/>
    <d v="2018-12-13T00:00:00"/>
    <d v="2018-12-18T00:00:00"/>
    <s v="Standard Class"/>
    <s v="EP-13915"/>
    <s v="Emily Phan"/>
    <s v="Consumer"/>
    <s v="United States"/>
    <s v="San Francisco"/>
    <s v="California"/>
    <n v="94122"/>
    <x v="1"/>
    <s v="OFF-PA-10000232"/>
    <x v="1"/>
    <s v="Paper"/>
    <s v="Xerox 1975"/>
    <n v="12.96"/>
    <n v="8"/>
    <n v="0"/>
    <n v="3.5"/>
    <n v="4"/>
    <x v="22"/>
    <n v="4"/>
    <x v="22"/>
  </r>
  <r>
    <n v="9686"/>
    <s v="CA-2018-118668"/>
    <d v="2018-01-02T00:00:00"/>
    <d v="2018-01-04T00:00:00"/>
    <s v="Second Class"/>
    <s v="FW-14395"/>
    <s v="Fred Wasserman"/>
    <s v="Corporate"/>
    <s v="United States"/>
    <s v="Los Angeles"/>
    <s v="California"/>
    <n v="90032"/>
    <x v="1"/>
    <s v="TEC-AC-10000682"/>
    <x v="2"/>
    <s v="Accessories"/>
    <s v="Kensington K72356US Mouse-in-a-Box USB Desktop Mouse"/>
    <n v="16.59"/>
    <n v="8"/>
    <n v="0.1"/>
    <n v="5.14"/>
    <n v="1"/>
    <x v="44"/>
    <n v="1"/>
    <x v="44"/>
  </r>
  <r>
    <n v="9687"/>
    <s v="CA-2018-116498"/>
    <d v="2018-05-30T00:00:00"/>
    <d v="2018-06-03T00:00:00"/>
    <s v="Standard Class"/>
    <s v="KA-16525"/>
    <s v="Kelly Andreada"/>
    <s v="Consumer"/>
    <s v="United States"/>
    <s v="San Diego"/>
    <s v="California"/>
    <n v="92037"/>
    <x v="1"/>
    <s v="OFF-AR-10003405"/>
    <x v="1"/>
    <s v="Art"/>
    <s v="Dixon My First Ticonderoga Pencil, #2"/>
    <n v="35.1"/>
    <n v="8"/>
    <n v="0.2"/>
    <n v="5.97"/>
    <n v="1"/>
    <x v="24"/>
    <n v="2"/>
    <x v="24"/>
  </r>
  <r>
    <n v="9688"/>
    <s v="US-2018-130603"/>
    <d v="2018-09-30T00:00:00"/>
    <d v="2018-10-06T00:00:00"/>
    <s v="Standard Class"/>
    <s v="SC-20050"/>
    <s v="Sample Company A"/>
    <s v="Home Office"/>
    <s v="United States"/>
    <s v="Arlington"/>
    <s v="Texas"/>
    <n v="76017"/>
    <x v="2"/>
    <s v="OFF-BI-10000301"/>
    <x v="1"/>
    <s v="Binders"/>
    <s v="GBC Instant Report Kit"/>
    <n v="11.646000000000001"/>
    <n v="6"/>
    <n v="0.3"/>
    <n v="-3.61"/>
    <n v="1"/>
    <x v="15"/>
    <n v="3"/>
    <x v="15"/>
  </r>
  <r>
    <n v="9689"/>
    <s v="US-2018-135986"/>
    <d v="2018-06-20T00:00:00"/>
    <d v="2018-06-27T00:00:00"/>
    <s v="Standard Class"/>
    <s v="PG-18895"/>
    <s v="Paul Gonzalez"/>
    <s v="Consumer"/>
    <s v="United States"/>
    <s v="Richmond"/>
    <s v="Virginia"/>
    <n v="23223"/>
    <x v="0"/>
    <s v="OFF-PA-10001534"/>
    <x v="1"/>
    <s v="Paper"/>
    <s v="Xerox 230"/>
    <n v="32.4"/>
    <n v="1"/>
    <n v="0.2"/>
    <n v="3.24"/>
    <n v="2"/>
    <x v="27"/>
    <n v="2"/>
    <x v="27"/>
  </r>
  <r>
    <n v="9690"/>
    <s v="US-2018-135986"/>
    <d v="2018-06-20T00:00:00"/>
    <d v="2018-06-27T00:00:00"/>
    <s v="Standard Class"/>
    <s v="PG-18895"/>
    <s v="Paul Gonzalez"/>
    <s v="Consumer"/>
    <s v="United States"/>
    <s v="Richmond"/>
    <s v="Virginia"/>
    <n v="23223"/>
    <x v="0"/>
    <s v="TEC-PH-10003691"/>
    <x v="2"/>
    <s v="Phones"/>
    <s v="BlackBerry Q10"/>
    <n v="503.96"/>
    <n v="6"/>
    <n v="0"/>
    <n v="95.75"/>
    <n v="2"/>
    <x v="27"/>
    <n v="2"/>
    <x v="27"/>
  </r>
  <r>
    <n v="9691"/>
    <s v="CA-2018-140536"/>
    <d v="2018-04-04T00:00:00"/>
    <d v="2018-04-05T00:00:00"/>
    <s v="First Class"/>
    <s v="TA-21385"/>
    <s v="Tom Ashbrook"/>
    <s v="Home Office"/>
    <s v="United States"/>
    <s v="New York City"/>
    <s v="New York"/>
    <n v="10035"/>
    <x v="3"/>
    <s v="OFF-AR-10001545"/>
    <x v="1"/>
    <s v="Art"/>
    <s v="Newell 326"/>
    <n v="7.04"/>
    <n v="7"/>
    <n v="0.3"/>
    <n v="-1.2"/>
    <n v="1"/>
    <x v="4"/>
    <n v="2"/>
    <x v="4"/>
  </r>
  <r>
    <n v="9692"/>
    <s v="CA-2016-130183"/>
    <d v="2016-11-13T00:00:00"/>
    <d v="2016-11-17T00:00:00"/>
    <s v="Standard Class"/>
    <s v="PO-18850"/>
    <s v="Patrick O'Brill"/>
    <s v="Consumer"/>
    <s v="United States"/>
    <s v="Houston"/>
    <s v="Texas"/>
    <n v="77041"/>
    <x v="2"/>
    <s v="FUR-BO-10001811"/>
    <x v="0"/>
    <s v="Bookcases"/>
    <s v="Atlantic Metals Mobile 5-Shelf Bookcases, Custom Colors"/>
    <n v="613.99919999999997"/>
    <n v="1"/>
    <n v="0"/>
    <n v="153.5"/>
    <n v="1"/>
    <x v="6"/>
    <n v="4"/>
    <x v="6"/>
  </r>
  <r>
    <n v="9693"/>
    <s v="CA-2016-107902"/>
    <d v="2016-08-28T00:00:00"/>
    <d v="2016-09-02T00:00:00"/>
    <s v="Standard Class"/>
    <s v="SM-20950"/>
    <s v="Suzanne McNair"/>
    <s v="Corporate"/>
    <s v="United States"/>
    <s v="Fairfield"/>
    <s v="Connecticut"/>
    <n v="6824"/>
    <x v="3"/>
    <s v="OFF-ST-10001837"/>
    <x v="1"/>
    <s v="Storage"/>
    <s v="SAFCO Mobile Desk Side File, Wire Frame"/>
    <n v="470.36"/>
    <n v="7"/>
    <n v="0.2"/>
    <n v="117.59"/>
    <n v="1"/>
    <x v="37"/>
    <n v="3"/>
    <x v="37"/>
  </r>
  <r>
    <n v="9694"/>
    <s v="CA-2018-130148"/>
    <d v="2018-09-24T00:00:00"/>
    <d v="2018-09-28T00:00:00"/>
    <s v="Second Class"/>
    <s v="NK-18490"/>
    <s v="Neil Knudson"/>
    <s v="Home Office"/>
    <s v="United States"/>
    <s v="San Francisco"/>
    <s v="California"/>
    <n v="94110"/>
    <x v="1"/>
    <s v="OFF-PA-10000551"/>
    <x v="1"/>
    <s v="Paper"/>
    <s v="Array Memo Cubes"/>
    <n v="31.08"/>
    <n v="9"/>
    <n v="0.3"/>
    <n v="-2.4900000000000002"/>
    <n v="2"/>
    <x v="15"/>
    <n v="3"/>
    <x v="15"/>
  </r>
  <r>
    <n v="9695"/>
    <s v="CA-2018-130148"/>
    <d v="2018-09-24T00:00:00"/>
    <d v="2018-09-28T00:00:00"/>
    <s v="Second Class"/>
    <s v="NK-18490"/>
    <s v="Neil Knudson"/>
    <s v="Home Office"/>
    <s v="United States"/>
    <s v="San Francisco"/>
    <s v="California"/>
    <n v="94110"/>
    <x v="1"/>
    <s v="OFF-SU-10001574"/>
    <x v="1"/>
    <s v="Supplies"/>
    <s v="Acme Value Line Scissors"/>
    <n v="7.3"/>
    <n v="6"/>
    <n v="0"/>
    <n v="0.66"/>
    <n v="2"/>
    <x v="15"/>
    <n v="3"/>
    <x v="15"/>
  </r>
  <r>
    <n v="9696"/>
    <s v="US-2017-151260"/>
    <d v="2017-12-11T00:00:00"/>
    <d v="2017-12-14T00:00:00"/>
    <s v="First Class"/>
    <s v="SC-20695"/>
    <s v="Steve Chapman"/>
    <s v="Corporate"/>
    <s v="United States"/>
    <s v="Springfield"/>
    <s v="Ohio"/>
    <n v="45503"/>
    <x v="3"/>
    <s v="OFF-AP-10002892"/>
    <x v="1"/>
    <s v="Appliances"/>
    <s v="Belkin F5C206VTEL 6 Outlet Surge"/>
    <n v="73.536000000000001"/>
    <n v="4"/>
    <n v="0.3"/>
    <n v="-21.33"/>
    <n v="1"/>
    <x v="5"/>
    <n v="4"/>
    <x v="5"/>
  </r>
  <r>
    <n v="9697"/>
    <s v="CA-2015-144281"/>
    <d v="2015-06-10T00:00:00"/>
    <d v="2015-06-15T00:00:00"/>
    <s v="Second Class"/>
    <s v="HK-14890"/>
    <s v="Heather Kirkland"/>
    <s v="Corporate"/>
    <s v="United States"/>
    <s v="Detroit"/>
    <s v="Michigan"/>
    <n v="48234"/>
    <x v="2"/>
    <s v="OFF-LA-10003930"/>
    <x v="1"/>
    <s v="Labels"/>
    <s v="Dot Matrix Printer Tape Reel Labels, White, 5000/Box"/>
    <n v="491.55"/>
    <n v="10"/>
    <n v="0"/>
    <n v="44.24"/>
    <n v="1"/>
    <x v="3"/>
    <n v="2"/>
    <x v="3"/>
  </r>
  <r>
    <n v="9698"/>
    <s v="CA-2017-122511"/>
    <d v="2017-03-11T00:00:00"/>
    <d v="2017-03-11T00:00:00"/>
    <s v="Same Day"/>
    <s v="BT-11485"/>
    <s v="Brad Thomas"/>
    <s v="Home Office"/>
    <s v="United States"/>
    <s v="Philadelphia"/>
    <s v="Pennsylvania"/>
    <n v="19140"/>
    <x v="3"/>
    <s v="FUR-FU-10001037"/>
    <x v="0"/>
    <s v="Furnishings"/>
    <s v="DAX Charcoal/Nickel-Tone Document Frame, 5 x 7"/>
    <n v="30.335999999999999"/>
    <n v="6"/>
    <n v="0.2"/>
    <n v="9.1"/>
    <n v="1"/>
    <x v="17"/>
    <n v="1"/>
    <x v="17"/>
  </r>
  <r>
    <n v="9699"/>
    <s v="CA-2018-154116"/>
    <d v="2018-12-15T00:00:00"/>
    <d v="2018-12-19T00:00:00"/>
    <s v="Standard Class"/>
    <s v="KM-16660"/>
    <s v="Khloe Miller"/>
    <s v="Consumer"/>
    <s v="United States"/>
    <s v="Inglewood"/>
    <s v="California"/>
    <n v="90301"/>
    <x v="1"/>
    <s v="OFF-PA-10004569"/>
    <x v="1"/>
    <s v="Paper"/>
    <s v="Wirebound Message Books, Two 4 1/4&quot; x 5&quot; Forms per Page"/>
    <n v="22.83"/>
    <n v="3"/>
    <n v="0.2"/>
    <n v="5.0199999999999996"/>
    <n v="3"/>
    <x v="22"/>
    <n v="4"/>
    <x v="22"/>
  </r>
  <r>
    <n v="9700"/>
    <s v="CA-2018-154116"/>
    <d v="2018-12-15T00:00:00"/>
    <d v="2018-12-19T00:00:00"/>
    <s v="Standard Class"/>
    <s v="KM-16660"/>
    <s v="Khloe Miller"/>
    <s v="Consumer"/>
    <s v="United States"/>
    <s v="Inglewood"/>
    <s v="California"/>
    <n v="90301"/>
    <x v="1"/>
    <s v="OFF-AP-10000027"/>
    <x v="1"/>
    <s v="Appliances"/>
    <s v="Hoover Commercial SteamVac"/>
    <n v="54.32"/>
    <n v="6"/>
    <n v="0.1"/>
    <n v="9.7799999999999994"/>
    <n v="3"/>
    <x v="22"/>
    <n v="4"/>
    <x v="22"/>
  </r>
  <r>
    <n v="9701"/>
    <s v="CA-2018-154116"/>
    <d v="2018-12-15T00:00:00"/>
    <d v="2018-12-19T00:00:00"/>
    <s v="Standard Class"/>
    <s v="KM-16660"/>
    <s v="Khloe Miller"/>
    <s v="Consumer"/>
    <s v="United States"/>
    <s v="Inglewood"/>
    <s v="California"/>
    <n v="90301"/>
    <x v="1"/>
    <s v="TEC-PH-10000675"/>
    <x v="2"/>
    <s v="Phones"/>
    <s v="Panasonic KX TS3282B Corded phone"/>
    <n v="196.77600000000001"/>
    <n v="8"/>
    <n v="0.1"/>
    <n v="13.77"/>
    <n v="3"/>
    <x v="22"/>
    <n v="4"/>
    <x v="22"/>
  </r>
  <r>
    <n v="9702"/>
    <s v="CA-2017-105291"/>
    <d v="2017-10-30T00:00:00"/>
    <d v="2017-11-04T00:00:00"/>
    <s v="Standard Class"/>
    <s v="SP-20920"/>
    <s v="Susan Pistek"/>
    <s v="Consumer"/>
    <s v="United States"/>
    <s v="San Luis Obispo"/>
    <s v="California"/>
    <n v="93405"/>
    <x v="1"/>
    <s v="OFF-FA-10003059"/>
    <x v="1"/>
    <s v="Fasteners"/>
    <s v="Assorted Color Push Pins"/>
    <n v="3.62"/>
    <n v="5"/>
    <n v="0.2"/>
    <n v="1.05"/>
    <n v="1"/>
    <x v="32"/>
    <n v="4"/>
    <x v="32"/>
  </r>
  <r>
    <n v="9703"/>
    <s v="CA-2018-147032"/>
    <d v="2018-07-31T00:00:00"/>
    <d v="2018-08-04T00:00:00"/>
    <s v="Standard Class"/>
    <s v="LB-16795"/>
    <s v="Laurel Beltran"/>
    <s v="Home Office"/>
    <s v="United States"/>
    <s v="Wilmington"/>
    <s v="Delaware"/>
    <n v="19805"/>
    <x v="3"/>
    <s v="OFF-PA-10003256"/>
    <x v="1"/>
    <s v="Paper"/>
    <s v="Avery Personal Creations Heavyweight Cards"/>
    <n v="11.54"/>
    <n v="9"/>
    <n v="0.1"/>
    <n v="3.12"/>
    <n v="3"/>
    <x v="10"/>
    <n v="3"/>
    <x v="10"/>
  </r>
  <r>
    <n v="9704"/>
    <s v="CA-2018-147032"/>
    <d v="2018-07-31T00:00:00"/>
    <d v="2018-08-04T00:00:00"/>
    <s v="Standard Class"/>
    <s v="LB-16795"/>
    <s v="Laurel Beltran"/>
    <s v="Home Office"/>
    <s v="United States"/>
    <s v="Wilmington"/>
    <s v="Delaware"/>
    <n v="19805"/>
    <x v="3"/>
    <s v="OFF-BI-10003656"/>
    <x v="1"/>
    <s v="Binders"/>
    <s v="Fellowes PB200 Plastic Comb Binding Machine"/>
    <n v="849.95"/>
    <n v="5"/>
    <n v="0.1"/>
    <n v="280.48"/>
    <n v="3"/>
    <x v="10"/>
    <n v="3"/>
    <x v="10"/>
  </r>
  <r>
    <n v="9705"/>
    <s v="CA-2018-147032"/>
    <d v="2018-07-31T00:00:00"/>
    <d v="2018-08-04T00:00:00"/>
    <s v="Standard Class"/>
    <s v="LB-16795"/>
    <s v="Laurel Beltran"/>
    <s v="Home Office"/>
    <s v="United States"/>
    <s v="Wilmington"/>
    <s v="Delaware"/>
    <n v="19805"/>
    <x v="3"/>
    <s v="OFF-BI-10002897"/>
    <x v="1"/>
    <s v="Binders"/>
    <s v="Black Avery Memo-Size 3-Ring Binder, 5 1/2&quot; x 8 1/2&quot;"/>
    <n v="11.01"/>
    <n v="9"/>
    <n v="0.1"/>
    <n v="0.66"/>
    <n v="3"/>
    <x v="10"/>
    <n v="3"/>
    <x v="10"/>
  </r>
  <r>
    <n v="9706"/>
    <s v="CA-2018-125990"/>
    <d v="2018-10-19T00:00:00"/>
    <d v="2018-10-23T00:00:00"/>
    <s v="Standard Class"/>
    <s v="JS-16030"/>
    <s v="Joy Smith"/>
    <s v="Consumer"/>
    <s v="United States"/>
    <s v="San Francisco"/>
    <s v="California"/>
    <n v="94122"/>
    <x v="1"/>
    <s v="OFF-BI-10004826"/>
    <x v="1"/>
    <s v="Binders"/>
    <s v="JM Magazine Binder"/>
    <n v="39.624000000000002"/>
    <n v="5"/>
    <n v="0"/>
    <n v="2.77"/>
    <n v="1"/>
    <x v="13"/>
    <n v="4"/>
    <x v="13"/>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n v="242.136"/>
    <n v="9"/>
    <n v="0"/>
    <n v="82.33"/>
    <n v="4"/>
    <x v="32"/>
    <n v="4"/>
    <x v="32"/>
  </r>
  <r>
    <n v="9708"/>
    <s v="CA-2017-161746"/>
    <d v="2017-10-21T00:00:00"/>
    <d v="2017-10-27T00:00:00"/>
    <s v="Standard Class"/>
    <s v="CS-11950"/>
    <s v="Carlos Soltero"/>
    <s v="Consumer"/>
    <s v="United States"/>
    <s v="Los Angeles"/>
    <s v="California"/>
    <n v="90045"/>
    <x v="1"/>
    <s v="OFF-AR-10000390"/>
    <x v="1"/>
    <s v="Art"/>
    <s v="Newell Chalk Holder"/>
    <n v="12.39"/>
    <n v="9"/>
    <n v="0.1"/>
    <n v="1.36"/>
    <n v="4"/>
    <x v="32"/>
    <n v="4"/>
    <x v="32"/>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n v="19.96"/>
    <n v="5"/>
    <n v="0"/>
    <n v="1.2"/>
    <n v="4"/>
    <x v="32"/>
    <n v="4"/>
    <x v="32"/>
  </r>
  <r>
    <n v="9710"/>
    <s v="CA-2017-161746"/>
    <d v="2017-10-21T00:00:00"/>
    <d v="2017-10-27T00:00:00"/>
    <s v="Standard Class"/>
    <s v="CS-11950"/>
    <s v="Carlos Soltero"/>
    <s v="Consumer"/>
    <s v="United States"/>
    <s v="Los Angeles"/>
    <s v="California"/>
    <n v="90045"/>
    <x v="1"/>
    <s v="OFF-ST-10002743"/>
    <x v="1"/>
    <s v="Storage"/>
    <s v="SAFCO Boltless Steel Shelving"/>
    <n v="340.92"/>
    <n v="8"/>
    <n v="0"/>
    <n v="27.27"/>
    <n v="4"/>
    <x v="32"/>
    <n v="4"/>
    <x v="32"/>
  </r>
  <r>
    <n v="9711"/>
    <s v="CA-2015-114251"/>
    <d v="2015-11-05T00:00:00"/>
    <d v="2015-11-10T00:00:00"/>
    <s v="Standard Class"/>
    <s v="MD-17350"/>
    <s v="Maribeth Dona"/>
    <s v="Consumer"/>
    <s v="United States"/>
    <s v="Philadelphia"/>
    <s v="Pennsylvania"/>
    <n v="19143"/>
    <x v="3"/>
    <s v="FUR-FU-10001468"/>
    <x v="0"/>
    <s v="Furnishings"/>
    <s v="Tenex Antistatic Computer Chair Mats"/>
    <n v="273.56799999999998"/>
    <n v="3"/>
    <n v="0.1"/>
    <n v="32.83"/>
    <n v="5"/>
    <x v="7"/>
    <n v="4"/>
    <x v="7"/>
  </r>
  <r>
    <n v="9712"/>
    <s v="CA-2015-114251"/>
    <d v="2015-11-05T00:00:00"/>
    <d v="2015-11-10T00:00:00"/>
    <s v="Standard Class"/>
    <s v="MD-17350"/>
    <s v="Maribeth Dona"/>
    <s v="Consumer"/>
    <s v="United States"/>
    <s v="Philadelphia"/>
    <s v="Pennsylvania"/>
    <n v="19143"/>
    <x v="3"/>
    <s v="OFF-BI-10003684"/>
    <x v="1"/>
    <s v="Binders"/>
    <s v="Wilson Jones Legal Size Ring Binders"/>
    <n v="13.194000000000001"/>
    <n v="10"/>
    <n v="0"/>
    <n v="3.56"/>
    <n v="5"/>
    <x v="7"/>
    <n v="4"/>
    <x v="7"/>
  </r>
  <r>
    <n v="9713"/>
    <s v="CA-2015-114251"/>
    <d v="2015-11-05T00:00:00"/>
    <d v="2015-11-10T00:00:00"/>
    <s v="Standard Class"/>
    <s v="MD-17350"/>
    <s v="Maribeth Dona"/>
    <s v="Consumer"/>
    <s v="United States"/>
    <s v="Philadelphia"/>
    <s v="Pennsylvania"/>
    <n v="19143"/>
    <x v="3"/>
    <s v="OFF-ST-10003716"/>
    <x v="1"/>
    <s v="Storage"/>
    <s v="Tennsco Double-Tier Lockers"/>
    <n v="1080.096"/>
    <n v="8"/>
    <n v="0.3"/>
    <n v="-334.83"/>
    <n v="5"/>
    <x v="7"/>
    <n v="4"/>
    <x v="7"/>
  </r>
  <r>
    <n v="9714"/>
    <s v="CA-2015-114251"/>
    <d v="2015-11-05T00:00:00"/>
    <d v="2015-11-10T00:00:00"/>
    <s v="Standard Class"/>
    <s v="MD-17350"/>
    <s v="Maribeth Dona"/>
    <s v="Consumer"/>
    <s v="United States"/>
    <s v="Philadelphia"/>
    <s v="Pennsylvania"/>
    <n v="19143"/>
    <x v="3"/>
    <s v="TEC-AC-10001101"/>
    <x v="2"/>
    <s v="Accessories"/>
    <s v="Sony 16GB Class 10 Micro SDHC R40 Memory Card"/>
    <n v="51.56"/>
    <n v="7"/>
    <n v="0.2"/>
    <n v="6.7"/>
    <n v="5"/>
    <x v="7"/>
    <n v="4"/>
    <x v="7"/>
  </r>
  <r>
    <n v="9715"/>
    <s v="CA-2015-114251"/>
    <d v="2015-11-05T00:00:00"/>
    <d v="2015-11-10T00:00:00"/>
    <s v="Standard Class"/>
    <s v="MD-17350"/>
    <s v="Maribeth Dona"/>
    <s v="Consumer"/>
    <s v="United States"/>
    <s v="Philadelphia"/>
    <s v="Pennsylvania"/>
    <n v="19143"/>
    <x v="3"/>
    <s v="TEC-AC-10004864"/>
    <x v="2"/>
    <s v="Accessories"/>
    <s v="Memorex Micro Travel Drive 32 GB"/>
    <n v="58.415999999999997"/>
    <n v="1"/>
    <n v="0"/>
    <n v="20.45"/>
    <n v="5"/>
    <x v="7"/>
    <n v="4"/>
    <x v="7"/>
  </r>
  <r>
    <n v="9716"/>
    <s v="CA-2017-116379"/>
    <d v="2017-11-07T00:00:00"/>
    <d v="2017-11-12T00:00:00"/>
    <s v="Standard Class"/>
    <s v="LD-17005"/>
    <s v="Lisa DeCherney"/>
    <s v="Consumer"/>
    <s v="United States"/>
    <s v="San Francisco"/>
    <s v="California"/>
    <n v="94122"/>
    <x v="1"/>
    <s v="OFF-BI-10001543"/>
    <x v="1"/>
    <s v="Binders"/>
    <s v="GBC VeloBinder Manual Binding System"/>
    <n v="57.584000000000003"/>
    <n v="3"/>
    <n v="0.3"/>
    <n v="-3.46"/>
    <n v="1"/>
    <x v="0"/>
    <n v="4"/>
    <x v="0"/>
  </r>
  <r>
    <n v="9717"/>
    <s v="US-2017-144477"/>
    <d v="2017-08-12T00:00:00"/>
    <d v="2017-08-14T00:00:00"/>
    <s v="Second Class"/>
    <s v="DB-13270"/>
    <s v="Deborah Brumfield"/>
    <s v="Home Office"/>
    <s v="United States"/>
    <s v="Philadelphia"/>
    <s v="Pennsylvania"/>
    <n v="19134"/>
    <x v="3"/>
    <s v="OFF-AR-10000914"/>
    <x v="1"/>
    <s v="Art"/>
    <s v="Boston 16765 Mini Stand Up Battery Pencil Sharpener"/>
    <n v="37.311999999999998"/>
    <n v="7"/>
    <n v="0"/>
    <n v="3.73"/>
    <n v="1"/>
    <x v="28"/>
    <n v="3"/>
    <x v="28"/>
  </r>
  <r>
    <n v="9718"/>
    <s v="CA-2017-108210"/>
    <d v="2017-05-30T00:00:00"/>
    <d v="2017-05-31T00:00:00"/>
    <s v="Same Day"/>
    <s v="AT-10735"/>
    <s v="Annie Thurman"/>
    <s v="Consumer"/>
    <s v="United States"/>
    <s v="Houston"/>
    <s v="Texas"/>
    <n v="77041"/>
    <x v="2"/>
    <s v="TEC-PH-10002293"/>
    <x v="2"/>
    <s v="Phones"/>
    <s v="Anker 36W 4-Port USB Wall Charger Travel Power Adapter for iPhone 5s 5c 5"/>
    <n v="79.959999999999994"/>
    <n v="6"/>
    <n v="0"/>
    <n v="11.99"/>
    <n v="2"/>
    <x v="35"/>
    <n v="2"/>
    <x v="35"/>
  </r>
  <r>
    <n v="9719"/>
    <s v="CA-2017-108210"/>
    <d v="2017-05-30T00:00:00"/>
    <d v="2017-05-31T00:00:00"/>
    <s v="Same Day"/>
    <s v="AT-10735"/>
    <s v="Annie Thurman"/>
    <s v="Consumer"/>
    <s v="United States"/>
    <s v="Houston"/>
    <s v="Texas"/>
    <n v="77041"/>
    <x v="2"/>
    <s v="TEC-AC-10000109"/>
    <x v="2"/>
    <s v="Accessories"/>
    <s v="Sony Micro Vault Click 16 GB USB 2.0 Flash Drive"/>
    <n v="223.96"/>
    <n v="4"/>
    <n v="0.1"/>
    <n v="17.920000000000002"/>
    <n v="2"/>
    <x v="35"/>
    <n v="2"/>
    <x v="35"/>
  </r>
  <r>
    <n v="9720"/>
    <s v="CA-2018-166835"/>
    <d v="2018-11-12T00:00:00"/>
    <d v="2018-11-14T00:00:00"/>
    <s v="Second Class"/>
    <s v="DK-13375"/>
    <s v="Dennis Kane"/>
    <s v="Consumer"/>
    <s v="United States"/>
    <s v="Lancaster"/>
    <s v="Pennsylvania"/>
    <n v="17602"/>
    <x v="3"/>
    <s v="OFF-ST-10002574"/>
    <x v="1"/>
    <s v="Storage"/>
    <s v="SAFCO Commercial Wire Shelving, Black"/>
    <n v="221.024"/>
    <n v="2"/>
    <n v="0.2"/>
    <n v="70.73"/>
    <n v="1"/>
    <x v="23"/>
    <n v="4"/>
    <x v="23"/>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n v="18.96"/>
    <n v="4"/>
    <n v="0.3"/>
    <n v="-3.41"/>
    <n v="1"/>
    <x v="21"/>
    <n v="3"/>
    <x v="21"/>
  </r>
  <r>
    <n v="9722"/>
    <s v="CA-2017-105781"/>
    <d v="2017-02-16T00:00:00"/>
    <d v="2017-02-20T00:00:00"/>
    <s v="Standard Class"/>
    <s v="JF-15565"/>
    <s v="Jill Fjeld"/>
    <s v="Consumer"/>
    <s v="United States"/>
    <s v="New York City"/>
    <s v="New York"/>
    <n v="10024"/>
    <x v="3"/>
    <s v="FUR-CH-10001802"/>
    <x v="0"/>
    <s v="Chairs"/>
    <s v="Hon Every-Day Chair Series Swivel Task Chairs"/>
    <n v="326.64600000000002"/>
    <n v="1"/>
    <n v="0"/>
    <n v="45.73"/>
    <n v="2"/>
    <x v="47"/>
    <n v="1"/>
    <x v="47"/>
  </r>
  <r>
    <n v="9723"/>
    <s v="CA-2017-105781"/>
    <d v="2017-02-16T00:00:00"/>
    <d v="2017-02-20T00:00:00"/>
    <s v="Standard Class"/>
    <s v="JF-15565"/>
    <s v="Jill Fjeld"/>
    <s v="Consumer"/>
    <s v="United States"/>
    <s v="New York City"/>
    <s v="New York"/>
    <n v="10024"/>
    <x v="3"/>
    <s v="TEC-AC-10003628"/>
    <x v="2"/>
    <s v="Accessories"/>
    <s v="Logitech 910-002974 M325 Wireless Mouse for Web Scrolling"/>
    <n v="89.97"/>
    <n v="2"/>
    <n v="0.3"/>
    <n v="-27.89"/>
    <n v="2"/>
    <x v="47"/>
    <n v="1"/>
    <x v="47"/>
  </r>
  <r>
    <n v="9724"/>
    <s v="CA-2015-101364"/>
    <d v="2015-12-22T00:00:00"/>
    <d v="2015-12-26T00:00:00"/>
    <s v="Standard Class"/>
    <s v="TW-21025"/>
    <s v="Tamara Willingham"/>
    <s v="Home Office"/>
    <s v="United States"/>
    <s v="New York City"/>
    <s v="New York"/>
    <n v="10011"/>
    <x v="3"/>
    <s v="OFF-BI-10003984"/>
    <x v="1"/>
    <s v="Binders"/>
    <s v="Lock-Up Easel 'Spel-Binder'"/>
    <n v="296.71199999999999"/>
    <n v="6"/>
    <n v="0"/>
    <n v="103.85"/>
    <n v="1"/>
    <x v="20"/>
    <n v="4"/>
    <x v="20"/>
  </r>
  <r>
    <n v="9725"/>
    <s v="CA-2016-117898"/>
    <d v="2016-12-05T00:00:00"/>
    <d v="2016-12-11T00:00:00"/>
    <s v="Standard Class"/>
    <s v="TB-21250"/>
    <s v="Tim Brockman"/>
    <s v="Consumer"/>
    <s v="United States"/>
    <s v="Bloomington"/>
    <s v="Illinois"/>
    <n v="61701"/>
    <x v="2"/>
    <s v="OFF-EN-10004459"/>
    <x v="1"/>
    <s v="Envelopes"/>
    <s v="Security-Tint Envelopes"/>
    <n v="12.224"/>
    <n v="7"/>
    <n v="0"/>
    <n v="2.08"/>
    <n v="1"/>
    <x v="14"/>
    <n v="4"/>
    <x v="14"/>
  </r>
  <r>
    <n v="9726"/>
    <s v="CA-2018-142293"/>
    <d v="2018-09-17T00:00:00"/>
    <d v="2018-09-20T00:00:00"/>
    <s v="First Class"/>
    <s v="SC-20380"/>
    <s v="Shahid Collister"/>
    <s v="Consumer"/>
    <s v="United States"/>
    <s v="Boise"/>
    <s v="Idaho"/>
    <n v="83704"/>
    <x v="1"/>
    <s v="TEC-AC-10001109"/>
    <x v="2"/>
    <s v="Accessories"/>
    <s v="Logitech Trackman Marble Mouse"/>
    <n v="89.97"/>
    <n v="7"/>
    <n v="0.1"/>
    <n v="23.39"/>
    <n v="1"/>
    <x v="15"/>
    <n v="3"/>
    <x v="15"/>
  </r>
  <r>
    <n v="9727"/>
    <s v="CA-2018-167395"/>
    <d v="2018-12-02T00:00:00"/>
    <d v="2018-12-04T00:00:00"/>
    <s v="First Class"/>
    <s v="KM-16720"/>
    <s v="Kunst Miller"/>
    <s v="Consumer"/>
    <s v="United States"/>
    <s v="Lowell"/>
    <s v="Massachusetts"/>
    <n v="1852"/>
    <x v="3"/>
    <s v="OFF-AP-10001293"/>
    <x v="1"/>
    <s v="Appliances"/>
    <s v="Belkin 8 Outlet Surge Protector"/>
    <n v="286.86"/>
    <n v="5"/>
    <n v="0.2"/>
    <n v="60.24"/>
    <n v="3"/>
    <x v="22"/>
    <n v="4"/>
    <x v="22"/>
  </r>
  <r>
    <n v="9728"/>
    <s v="CA-2018-167395"/>
    <d v="2018-12-02T00:00:00"/>
    <d v="2018-12-04T00:00:00"/>
    <s v="First Class"/>
    <s v="KM-16720"/>
    <s v="Kunst Miller"/>
    <s v="Consumer"/>
    <s v="United States"/>
    <s v="Lowell"/>
    <s v="Massachusetts"/>
    <n v="1852"/>
    <x v="3"/>
    <s v="TEC-PH-10004977"/>
    <x v="2"/>
    <s v="Phones"/>
    <s v="GE 30524EE4"/>
    <n v="979.95"/>
    <n v="8"/>
    <n v="0"/>
    <n v="205.79"/>
    <n v="3"/>
    <x v="22"/>
    <n v="4"/>
    <x v="22"/>
  </r>
  <r>
    <n v="9729"/>
    <s v="CA-2018-167395"/>
    <d v="2018-12-02T00:00:00"/>
    <d v="2018-12-04T00:00:00"/>
    <s v="First Class"/>
    <s v="KM-16720"/>
    <s v="Kunst Miller"/>
    <s v="Consumer"/>
    <s v="United States"/>
    <s v="Lowell"/>
    <s v="Massachusetts"/>
    <n v="1852"/>
    <x v="3"/>
    <s v="OFF-SU-10001935"/>
    <x v="1"/>
    <s v="Supplies"/>
    <s v="Staple remover"/>
    <n v="4.3600000000000003"/>
    <n v="3"/>
    <n v="0.2"/>
    <n v="0.96"/>
    <n v="3"/>
    <x v="22"/>
    <n v="4"/>
    <x v="22"/>
  </r>
  <r>
    <n v="9730"/>
    <s v="CA-2015-111962"/>
    <d v="2015-09-29T00:00:00"/>
    <d v="2015-10-04T00:00:00"/>
    <s v="Standard Class"/>
    <s v="EB-14170"/>
    <s v="Evan Bailliet"/>
    <s v="Consumer"/>
    <s v="United States"/>
    <s v="Seattle"/>
    <s v="Washington"/>
    <n v="98115"/>
    <x v="1"/>
    <s v="OFF-BI-10001308"/>
    <x v="1"/>
    <s v="Binders"/>
    <s v="GBC Standard Plastic Binding Systems' Combs"/>
    <n v="10.048"/>
    <n v="8"/>
    <n v="0.1"/>
    <n v="1"/>
    <n v="2"/>
    <x v="30"/>
    <n v="3"/>
    <x v="30"/>
  </r>
  <r>
    <n v="9731"/>
    <s v="CA-2015-111962"/>
    <d v="2015-09-29T00:00:00"/>
    <d v="2015-10-04T00:00:00"/>
    <s v="Standard Class"/>
    <s v="EB-14170"/>
    <s v="Evan Bailliet"/>
    <s v="Consumer"/>
    <s v="United States"/>
    <s v="Seattle"/>
    <s v="Washington"/>
    <n v="98115"/>
    <x v="1"/>
    <s v="OFF-ST-10000046"/>
    <x v="1"/>
    <s v="Storage"/>
    <s v="Fellowes Super Stor/Drawer Files"/>
    <n v="807.75"/>
    <n v="1"/>
    <n v="0.2"/>
    <n v="218.09"/>
    <n v="2"/>
    <x v="30"/>
    <n v="3"/>
    <x v="30"/>
  </r>
  <r>
    <n v="9732"/>
    <s v="CA-2018-124261"/>
    <d v="2018-11-14T00:00:00"/>
    <d v="2018-11-19T00:00:00"/>
    <s v="Standard Class"/>
    <s v="JE-15715"/>
    <s v="Joe Elijah"/>
    <s v="Consumer"/>
    <s v="United States"/>
    <s v="Los Angeles"/>
    <s v="California"/>
    <n v="90049"/>
    <x v="1"/>
    <s v="OFF-AR-10003504"/>
    <x v="1"/>
    <s v="Art"/>
    <s v="Newell 347"/>
    <n v="34.24"/>
    <n v="1"/>
    <n v="0.2"/>
    <n v="7.88"/>
    <n v="1"/>
    <x v="23"/>
    <n v="4"/>
    <x v="23"/>
  </r>
  <r>
    <n v="9733"/>
    <s v="CA-2015-114321"/>
    <d v="2015-08-20T00:00:00"/>
    <d v="2015-08-25T00:00:00"/>
    <s v="Standard Class"/>
    <s v="NC-18535"/>
    <s v="Nick Crebassa"/>
    <s v="Corporate"/>
    <s v="United States"/>
    <s v="Hampton"/>
    <s v="Virginia"/>
    <n v="23666"/>
    <x v="0"/>
    <s v="FUR-CH-10001797"/>
    <x v="0"/>
    <s v="Chairs"/>
    <s v="Safco Chair Connectors, 6/Carton"/>
    <n v="500.24"/>
    <n v="9"/>
    <n v="0.1"/>
    <n v="30.01"/>
    <n v="3"/>
    <x v="9"/>
    <n v="3"/>
    <x v="9"/>
  </r>
  <r>
    <n v="9734"/>
    <s v="CA-2015-114321"/>
    <d v="2015-08-20T00:00:00"/>
    <d v="2015-08-25T00:00:00"/>
    <s v="Standard Class"/>
    <s v="NC-18535"/>
    <s v="Nick Crebassa"/>
    <s v="Corporate"/>
    <s v="United States"/>
    <s v="Hampton"/>
    <s v="Virginia"/>
    <n v="23666"/>
    <x v="0"/>
    <s v="OFF-PA-10000246"/>
    <x v="1"/>
    <s v="Paper"/>
    <s v="Riverleaf Stik-Withit Designer Note Cubes"/>
    <n v="20.12"/>
    <n v="7"/>
    <n v="0.2"/>
    <n v="1.01"/>
    <n v="3"/>
    <x v="9"/>
    <n v="3"/>
    <x v="9"/>
  </r>
  <r>
    <n v="9735"/>
    <s v="CA-2015-114321"/>
    <d v="2015-08-20T00:00:00"/>
    <d v="2015-08-25T00:00:00"/>
    <s v="Standard Class"/>
    <s v="NC-18535"/>
    <s v="Nick Crebassa"/>
    <s v="Corporate"/>
    <s v="United States"/>
    <s v="Hampton"/>
    <s v="Virginia"/>
    <n v="23666"/>
    <x v="0"/>
    <s v="OFF-BI-10001359"/>
    <x v="1"/>
    <s v="Binders"/>
    <s v="GBC DocuBind TL300 Electric Binding System"/>
    <n v="896.99"/>
    <n v="5"/>
    <n v="0.3"/>
    <n v="-296.01"/>
    <n v="3"/>
    <x v="9"/>
    <n v="3"/>
    <x v="9"/>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n v="5.88"/>
    <n v="4"/>
    <n v="0.2"/>
    <n v="1.59"/>
    <n v="1"/>
    <x v="7"/>
    <n v="4"/>
    <x v="7"/>
  </r>
  <r>
    <n v="9737"/>
    <s v="US-2016-100069"/>
    <d v="2016-06-29T00:00:00"/>
    <d v="2016-07-03T00:00:00"/>
    <s v="Standard Class"/>
    <s v="NF-18475"/>
    <s v="Neil FranzÃ¶sisch"/>
    <s v="Home Office"/>
    <s v="United States"/>
    <s v="Omaha"/>
    <s v="Nebraska"/>
    <n v="68104"/>
    <x v="2"/>
    <s v="TEC-PH-10004667"/>
    <x v="2"/>
    <s v="Phones"/>
    <s v="Cisco 8x8 Inc. 6753i IP Business Phone System"/>
    <n v="269.98"/>
    <n v="7"/>
    <n v="0"/>
    <n v="40.5"/>
    <n v="1"/>
    <x v="40"/>
    <n v="2"/>
    <x v="40"/>
  </r>
  <r>
    <n v="9738"/>
    <s v="CA-2018-129294"/>
    <d v="2018-03-16T00:00:00"/>
    <d v="2018-03-21T00:00:00"/>
    <s v="Standard Class"/>
    <s v="KD-16615"/>
    <s v="Ken Dana"/>
    <s v="Corporate"/>
    <s v="United States"/>
    <s v="Los Angeles"/>
    <s v="California"/>
    <n v="90032"/>
    <x v="1"/>
    <s v="OFF-ST-10002615"/>
    <x v="1"/>
    <s v="Storage"/>
    <s v="Dual Level, Single-Width Filing Carts"/>
    <n v="310.12"/>
    <n v="4"/>
    <n v="0.3"/>
    <n v="-43.42"/>
    <n v="4"/>
    <x v="42"/>
    <n v="1"/>
    <x v="42"/>
  </r>
  <r>
    <n v="9739"/>
    <s v="CA-2018-129294"/>
    <d v="2018-03-16T00:00:00"/>
    <d v="2018-03-21T00:00:00"/>
    <s v="Standard Class"/>
    <s v="KD-16615"/>
    <s v="Ken Dana"/>
    <s v="Corporate"/>
    <s v="United States"/>
    <s v="Los Angeles"/>
    <s v="California"/>
    <n v="90032"/>
    <x v="1"/>
    <s v="OFF-BI-10004236"/>
    <x v="1"/>
    <s v="Binders"/>
    <s v="XtraLife ClearVue Slant-D Ring Binder, White, 3&quot;"/>
    <n v="70.463999999999999"/>
    <n v="9"/>
    <n v="0"/>
    <n v="4.93"/>
    <n v="4"/>
    <x v="42"/>
    <n v="1"/>
    <x v="42"/>
  </r>
  <r>
    <n v="9740"/>
    <s v="CA-2018-129294"/>
    <d v="2018-03-16T00:00:00"/>
    <d v="2018-03-21T00:00:00"/>
    <s v="Standard Class"/>
    <s v="KD-16615"/>
    <s v="Ken Dana"/>
    <s v="Corporate"/>
    <s v="United States"/>
    <s v="Los Angeles"/>
    <s v="California"/>
    <n v="90032"/>
    <x v="1"/>
    <s v="OFF-BI-10001757"/>
    <x v="1"/>
    <s v="Binders"/>
    <s v="Pressboard Hanging Data Binders for Unburst Sheets"/>
    <n v="19.68"/>
    <n v="5"/>
    <n v="0.3"/>
    <n v="-2.56"/>
    <n v="4"/>
    <x v="42"/>
    <n v="1"/>
    <x v="42"/>
  </r>
  <r>
    <n v="9741"/>
    <s v="CA-2018-129294"/>
    <d v="2018-03-16T00:00:00"/>
    <d v="2018-03-21T00:00:00"/>
    <s v="Standard Class"/>
    <s v="KD-16615"/>
    <s v="Ken Dana"/>
    <s v="Corporate"/>
    <s v="United States"/>
    <s v="Los Angeles"/>
    <s v="California"/>
    <n v="90032"/>
    <x v="1"/>
    <s v="OFF-AP-10001154"/>
    <x v="1"/>
    <s v="Appliances"/>
    <s v="Bionaire Personal Warm Mist Humidifier/Vaporizer"/>
    <n v="140.66999999999999"/>
    <n v="10"/>
    <n v="0"/>
    <n v="42.2"/>
    <n v="4"/>
    <x v="42"/>
    <n v="1"/>
    <x v="42"/>
  </r>
  <r>
    <n v="9742"/>
    <s v="CA-2016-117086"/>
    <d v="2016-11-08T00:00:00"/>
    <d v="2016-11-12T00:00:00"/>
    <s v="Standard Class"/>
    <s v="QJ-19255"/>
    <s v="Quincy Jones"/>
    <s v="Corporate"/>
    <s v="United States"/>
    <s v="Burlington"/>
    <s v="Vermont"/>
    <m/>
    <x v="3"/>
    <s v="FUR-BO-10004834"/>
    <x v="0"/>
    <s v="Bookcases"/>
    <s v="Riverside Palais Royal Lawyers Bookcase, Royale Cherry Finish"/>
    <n v="4404.8999999999996"/>
    <n v="2"/>
    <n v="0"/>
    <n v="1189.32"/>
    <n v="1"/>
    <x v="6"/>
    <n v="4"/>
    <x v="6"/>
  </r>
  <r>
    <n v="9743"/>
    <s v="CA-2018-131303"/>
    <d v="2018-11-28T00:00:00"/>
    <d v="2018-12-02T00:00:00"/>
    <s v="Standard Class"/>
    <s v="EP-13915"/>
    <s v="Emily Phan"/>
    <s v="Consumer"/>
    <s v="United States"/>
    <s v="San Diego"/>
    <s v="California"/>
    <n v="92037"/>
    <x v="1"/>
    <s v="OFF-LA-10001074"/>
    <x v="1"/>
    <s v="Labels"/>
    <s v="Round Specialty Laser Printer Labels"/>
    <n v="62.65"/>
    <n v="6"/>
    <n v="0"/>
    <n v="10.02"/>
    <n v="1"/>
    <x v="23"/>
    <n v="4"/>
    <x v="23"/>
  </r>
  <r>
    <n v="9744"/>
    <s v="CA-2017-137127"/>
    <d v="2017-06-16T00:00:00"/>
    <d v="2017-06-22T00:00:00"/>
    <s v="Standard Class"/>
    <s v="JJ-15445"/>
    <s v="Jennifer Jackson"/>
    <s v="Consumer"/>
    <s v="United States"/>
    <s v="Newark"/>
    <s v="Delaware"/>
    <n v="19711"/>
    <x v="3"/>
    <s v="OFF-LA-10001641"/>
    <x v="1"/>
    <s v="Labels"/>
    <s v="Avery 518"/>
    <n v="9.4499999999999993"/>
    <n v="4"/>
    <n v="0.2"/>
    <n v="1.61"/>
    <n v="1"/>
    <x v="1"/>
    <n v="2"/>
    <x v="1"/>
  </r>
  <r>
    <n v="9745"/>
    <s v="CA-2018-141782"/>
    <d v="2018-01-21T00:00:00"/>
    <d v="2018-01-25T00:00:00"/>
    <s v="Standard Class"/>
    <s v="BE-11410"/>
    <s v="Bobby Elias"/>
    <s v="Consumer"/>
    <s v="United States"/>
    <s v="Aurora"/>
    <s v="Illinois"/>
    <n v="60505"/>
    <x v="2"/>
    <s v="OFF-EN-10002230"/>
    <x v="1"/>
    <s v="Envelopes"/>
    <s v="Airmail Envelopes"/>
    <n v="268.57600000000002"/>
    <n v="6"/>
    <n v="0.2"/>
    <n v="72.52"/>
    <n v="1"/>
    <x v="44"/>
    <n v="1"/>
    <x v="44"/>
  </r>
  <r>
    <n v="9746"/>
    <s v="CA-2018-137505"/>
    <d v="2018-11-24T00:00:00"/>
    <d v="2018-11-24T00:00:00"/>
    <s v="Same Day"/>
    <s v="BP-11290"/>
    <s v="Beth Paige"/>
    <s v="Consumer"/>
    <s v="United States"/>
    <s v="Los Angeles"/>
    <s v="California"/>
    <n v="90008"/>
    <x v="1"/>
    <s v="FUR-TA-10000617"/>
    <x v="0"/>
    <s v="Tables"/>
    <s v="Hon Practical Foundations 30 x 60 Training Table, Light Gray/Charcoal"/>
    <n v="364.08"/>
    <n v="3"/>
    <n v="0.2"/>
    <n v="58.25"/>
    <n v="2"/>
    <x v="23"/>
    <n v="4"/>
    <x v="23"/>
  </r>
  <r>
    <n v="9747"/>
    <s v="CA-2018-137505"/>
    <d v="2018-11-24T00:00:00"/>
    <d v="2018-11-24T00:00:00"/>
    <s v="Same Day"/>
    <s v="BP-11290"/>
    <s v="Beth Paige"/>
    <s v="Consumer"/>
    <s v="United States"/>
    <s v="Los Angeles"/>
    <s v="California"/>
    <n v="90008"/>
    <x v="1"/>
    <s v="FUR-TA-10001676"/>
    <x v="0"/>
    <s v="Tables"/>
    <s v="Hon 61000 Series Interactive Training Tables"/>
    <n v="71.087999999999994"/>
    <n v="9"/>
    <n v="0.1"/>
    <n v="11.37"/>
    <n v="2"/>
    <x v="23"/>
    <n v="4"/>
    <x v="23"/>
  </r>
  <r>
    <n v="9748"/>
    <s v="US-2015-140914"/>
    <d v="2015-11-11T00:00:00"/>
    <d v="2015-11-15T00:00:00"/>
    <s v="Standard Class"/>
    <s v="BH-11710"/>
    <s v="Brosina Hoffman"/>
    <s v="Consumer"/>
    <s v="United States"/>
    <s v="Chicago"/>
    <s v="Illinois"/>
    <n v="60653"/>
    <x v="2"/>
    <s v="FUR-FU-10000175"/>
    <x v="0"/>
    <s v="Furnishings"/>
    <s v="DAX Wood Document Frame."/>
    <n v="10.984"/>
    <n v="8"/>
    <n v="0.1"/>
    <n v="0.55000000000000004"/>
    <n v="2"/>
    <x v="7"/>
    <n v="4"/>
    <x v="7"/>
  </r>
  <r>
    <n v="9749"/>
    <s v="US-2015-140914"/>
    <d v="2015-11-11T00:00:00"/>
    <d v="2015-11-15T00:00:00"/>
    <s v="Standard Class"/>
    <s v="BH-11710"/>
    <s v="Brosina Hoffman"/>
    <s v="Consumer"/>
    <s v="United States"/>
    <s v="Chicago"/>
    <s v="Illinois"/>
    <n v="60653"/>
    <x v="2"/>
    <s v="FUR-CH-10003379"/>
    <x v="0"/>
    <s v="Chairs"/>
    <s v="Global Commerce Series High-Back Swivel/Tilt Chairs"/>
    <n v="797.94399999999996"/>
    <n v="10"/>
    <n v="0.3"/>
    <n v="-143.63"/>
    <n v="2"/>
    <x v="7"/>
    <n v="4"/>
    <x v="7"/>
  </r>
  <r>
    <n v="9750"/>
    <s v="CA-2017-158358"/>
    <d v="2017-03-04T00:00:00"/>
    <d v="2017-03-08T00:00:00"/>
    <s v="Standard Class"/>
    <s v="EM-13810"/>
    <s v="Eleni McCrary"/>
    <s v="Corporate"/>
    <s v="United States"/>
    <s v="Dover"/>
    <s v="New Hampshire"/>
    <n v="3820"/>
    <x v="3"/>
    <s v="TEC-AC-10002567"/>
    <x v="2"/>
    <s v="Accessories"/>
    <s v="Logitech G602 Wireless Gaming Mouse"/>
    <n v="159.97999999999999"/>
    <n v="9"/>
    <n v="0"/>
    <n v="17.600000000000001"/>
    <n v="1"/>
    <x v="17"/>
    <n v="1"/>
    <x v="17"/>
  </r>
  <r>
    <n v="9751"/>
    <s v="CA-2017-113390"/>
    <d v="2017-10-11T00:00:00"/>
    <d v="2017-10-15T00:00:00"/>
    <s v="Standard Class"/>
    <s v="EP-13915"/>
    <s v="Emily Phan"/>
    <s v="Consumer"/>
    <s v="United States"/>
    <s v="Chicago"/>
    <s v="Illinois"/>
    <n v="60610"/>
    <x v="2"/>
    <s v="OFF-AR-10003183"/>
    <x v="1"/>
    <s v="Art"/>
    <s v="Avery Fluorescent Highlighter Four-Color Set"/>
    <n v="5.3440000000000003"/>
    <n v="9"/>
    <n v="0.3"/>
    <n v="-1.34"/>
    <n v="2"/>
    <x v="32"/>
    <n v="4"/>
    <x v="32"/>
  </r>
  <r>
    <n v="9752"/>
    <s v="CA-2017-113390"/>
    <d v="2017-10-11T00:00:00"/>
    <d v="2017-10-15T00:00:00"/>
    <s v="Standard Class"/>
    <s v="EP-13915"/>
    <s v="Emily Phan"/>
    <s v="Consumer"/>
    <s v="United States"/>
    <s v="Chicago"/>
    <s v="Illinois"/>
    <n v="60610"/>
    <x v="2"/>
    <s v="OFF-AR-10001446"/>
    <x v="1"/>
    <s v="Art"/>
    <s v="Newell 309"/>
    <n v="27.72"/>
    <n v="7"/>
    <n v="0"/>
    <n v="8.8699999999999992"/>
    <n v="2"/>
    <x v="32"/>
    <n v="4"/>
    <x v="32"/>
  </r>
  <r>
    <n v="9753"/>
    <s v="US-2017-158680"/>
    <d v="2017-07-01T00:00:00"/>
    <d v="2017-07-02T00:00:00"/>
    <s v="First Class"/>
    <s v="NZ-18565"/>
    <s v="Nick Zandusky"/>
    <s v="Home Office"/>
    <s v="United States"/>
    <s v="Seattle"/>
    <s v="Washington"/>
    <n v="98115"/>
    <x v="1"/>
    <s v="OFF-BI-10000145"/>
    <x v="1"/>
    <s v="Binders"/>
    <s v="Zipper Ring Binder Pockets"/>
    <n v="2.496"/>
    <n v="3"/>
    <n v="0.2"/>
    <n v="0.82"/>
    <n v="1"/>
    <x v="16"/>
    <n v="3"/>
    <x v="16"/>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n v="8.26"/>
    <n v="4"/>
    <n v="0"/>
    <n v="1.32"/>
    <n v="6"/>
    <x v="42"/>
    <n v="1"/>
    <x v="42"/>
  </r>
  <r>
    <n v="9755"/>
    <s v="CA-2018-113705"/>
    <d v="2018-03-27T00:00:00"/>
    <d v="2018-03-29T00:00:00"/>
    <s v="Second Class"/>
    <s v="LC-16870"/>
    <s v="Lena Cacioppo"/>
    <s v="Consumer"/>
    <s v="United States"/>
    <s v="Richmond"/>
    <s v="Virginia"/>
    <n v="23223"/>
    <x v="0"/>
    <s v="OFF-BI-10001679"/>
    <x v="1"/>
    <s v="Binders"/>
    <s v="GBC Instant Index System for Binding Systems"/>
    <n v="17.760000000000002"/>
    <n v="5"/>
    <n v="0.3"/>
    <n v="-5.68"/>
    <n v="6"/>
    <x v="42"/>
    <n v="1"/>
    <x v="42"/>
  </r>
  <r>
    <n v="9756"/>
    <s v="CA-2018-113705"/>
    <d v="2018-03-27T00:00:00"/>
    <d v="2018-03-29T00:00:00"/>
    <s v="Second Class"/>
    <s v="LC-16870"/>
    <s v="Lena Cacioppo"/>
    <s v="Consumer"/>
    <s v="United States"/>
    <s v="Richmond"/>
    <s v="Virginia"/>
    <n v="23223"/>
    <x v="0"/>
    <s v="OFF-ST-10001128"/>
    <x v="1"/>
    <s v="Storage"/>
    <s v="Carina Mini System Audio Rack, Model AR050B"/>
    <n v="332.94"/>
    <n v="4"/>
    <n v="0.1"/>
    <n v="66.59"/>
    <n v="6"/>
    <x v="42"/>
    <n v="1"/>
    <x v="42"/>
  </r>
  <r>
    <n v="9757"/>
    <s v="CA-2018-113705"/>
    <d v="2018-03-27T00:00:00"/>
    <d v="2018-03-29T00:00:00"/>
    <s v="Second Class"/>
    <s v="LC-16870"/>
    <s v="Lena Cacioppo"/>
    <s v="Consumer"/>
    <s v="United States"/>
    <s v="Richmond"/>
    <s v="Virginia"/>
    <n v="23223"/>
    <x v="0"/>
    <s v="FUR-TA-10002533"/>
    <x v="0"/>
    <s v="Tables"/>
    <s v="BPI Conference Tables"/>
    <n v="292.10000000000002"/>
    <n v="4"/>
    <n v="0.3"/>
    <n v="-90.55"/>
    <n v="6"/>
    <x v="42"/>
    <n v="1"/>
    <x v="42"/>
  </r>
  <r>
    <n v="9758"/>
    <s v="CA-2018-113705"/>
    <d v="2018-03-27T00:00:00"/>
    <d v="2018-03-29T00:00:00"/>
    <s v="Second Class"/>
    <s v="LC-16870"/>
    <s v="Lena Cacioppo"/>
    <s v="Consumer"/>
    <s v="United States"/>
    <s v="Richmond"/>
    <s v="Virginia"/>
    <n v="23223"/>
    <x v="0"/>
    <s v="TEC-PH-10004006"/>
    <x v="2"/>
    <s v="Phones"/>
    <s v="Panasonic KX - TS880B Telephone"/>
    <n v="206.1"/>
    <n v="3"/>
    <n v="0.3"/>
    <n v="-47.4"/>
    <n v="6"/>
    <x v="42"/>
    <n v="1"/>
    <x v="42"/>
  </r>
  <r>
    <n v="9759"/>
    <s v="CA-2018-113705"/>
    <d v="2018-03-27T00:00:00"/>
    <d v="2018-03-29T00:00:00"/>
    <s v="Second Class"/>
    <s v="LC-16870"/>
    <s v="Lena Cacioppo"/>
    <s v="Consumer"/>
    <s v="United States"/>
    <s v="Richmond"/>
    <s v="Virginia"/>
    <n v="23223"/>
    <x v="0"/>
    <s v="OFF-PA-10002615"/>
    <x v="1"/>
    <s v="Paper"/>
    <s v="Ampad Gold Fibre Wirebound Steno Books, 6&quot; x 9&quot;, Gregg Ruled"/>
    <n v="17.64"/>
    <n v="1"/>
    <n v="0.3"/>
    <n v="-6"/>
    <n v="6"/>
    <x v="42"/>
    <n v="1"/>
    <x v="42"/>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n v="1403.92"/>
    <n v="6"/>
    <n v="0.3"/>
    <n v="-336.94"/>
    <n v="1"/>
    <x v="32"/>
    <n v="4"/>
    <x v="32"/>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n v="4.3"/>
    <n v="9"/>
    <n v="0.3"/>
    <n v="-1.29"/>
    <n v="1"/>
    <x v="23"/>
    <n v="4"/>
    <x v="23"/>
  </r>
  <r>
    <n v="9762"/>
    <s v="CA-2015-121762"/>
    <d v="2015-02-14T00:00:00"/>
    <d v="2015-02-18T00:00:00"/>
    <s v="Standard Class"/>
    <s v="ML-17395"/>
    <s v="Marina Lichtenstein"/>
    <s v="Corporate"/>
    <s v="United States"/>
    <s v="Seattle"/>
    <s v="Washington"/>
    <n v="98103"/>
    <x v="1"/>
    <s v="TEC-AC-10000736"/>
    <x v="2"/>
    <s v="Accessories"/>
    <s v="Logitech G600 MMO Gaming Mouse"/>
    <n v="239.97"/>
    <n v="10"/>
    <n v="0.3"/>
    <n v="-33.6"/>
    <n v="3"/>
    <x v="45"/>
    <n v="1"/>
    <x v="45"/>
  </r>
  <r>
    <n v="9763"/>
    <s v="CA-2015-121762"/>
    <d v="2015-02-14T00:00:00"/>
    <d v="2015-02-18T00:00:00"/>
    <s v="Standard Class"/>
    <s v="ML-17395"/>
    <s v="Marina Lichtenstein"/>
    <s v="Corporate"/>
    <s v="United States"/>
    <s v="Seattle"/>
    <s v="Washington"/>
    <n v="98103"/>
    <x v="1"/>
    <s v="OFF-AP-10001293"/>
    <x v="1"/>
    <s v="Appliances"/>
    <s v="Belkin 8 Outlet Surge Protector"/>
    <n v="81.96"/>
    <n v="10"/>
    <n v="0"/>
    <n v="12.29"/>
    <n v="3"/>
    <x v="45"/>
    <n v="1"/>
    <x v="45"/>
  </r>
  <r>
    <n v="9764"/>
    <s v="CA-2015-121762"/>
    <d v="2015-02-14T00:00:00"/>
    <d v="2015-02-18T00:00:00"/>
    <s v="Standard Class"/>
    <s v="ML-17395"/>
    <s v="Marina Lichtenstein"/>
    <s v="Corporate"/>
    <s v="United States"/>
    <s v="Seattle"/>
    <s v="Washington"/>
    <n v="98103"/>
    <x v="1"/>
    <s v="OFF-SU-10000157"/>
    <x v="1"/>
    <s v="Supplies"/>
    <s v="Compact Automatic Electric Letter Opener"/>
    <n v="238.62"/>
    <n v="5"/>
    <n v="0"/>
    <n v="57.27"/>
    <n v="3"/>
    <x v="45"/>
    <n v="1"/>
    <x v="45"/>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n v="139.80000000000001"/>
    <n v="1"/>
    <n v="0"/>
    <n v="41.94"/>
    <n v="1"/>
    <x v="3"/>
    <n v="2"/>
    <x v="3"/>
  </r>
  <r>
    <n v="9766"/>
    <s v="CA-2018-101959"/>
    <d v="2018-02-28T00:00:00"/>
    <d v="2018-03-06T00:00:00"/>
    <s v="Standard Class"/>
    <s v="DB-13660"/>
    <s v="Duane Benoit"/>
    <s v="Consumer"/>
    <s v="United States"/>
    <s v="Middletown"/>
    <s v="Connecticut"/>
    <n v="6457"/>
    <x v="3"/>
    <s v="OFF-BI-10001757"/>
    <x v="1"/>
    <s v="Binders"/>
    <s v="Pressboard Hanging Data Binders for Unburst Sheets"/>
    <n v="9.84"/>
    <n v="3"/>
    <n v="0.3"/>
    <n v="-1.87"/>
    <n v="2"/>
    <x v="31"/>
    <n v="1"/>
    <x v="31"/>
  </r>
  <r>
    <n v="9767"/>
    <s v="CA-2018-101959"/>
    <d v="2018-02-28T00:00:00"/>
    <d v="2018-03-06T00:00:00"/>
    <s v="Standard Class"/>
    <s v="DB-13660"/>
    <s v="Duane Benoit"/>
    <s v="Consumer"/>
    <s v="United States"/>
    <s v="Middletown"/>
    <s v="Connecticut"/>
    <n v="6457"/>
    <x v="3"/>
    <s v="OFF-PA-10002137"/>
    <x v="1"/>
    <s v="Paper"/>
    <s v="Southworth 100% RÃ©sumÃ© Paper, 24lb."/>
    <n v="7.78"/>
    <n v="8"/>
    <n v="0.3"/>
    <n v="-2.72"/>
    <n v="2"/>
    <x v="31"/>
    <n v="1"/>
    <x v="31"/>
  </r>
  <r>
    <n v="9768"/>
    <s v="CA-2018-102659"/>
    <d v="2018-12-09T00:00:00"/>
    <d v="2018-12-15T00:00:00"/>
    <s v="Standard Class"/>
    <s v="LW-17215"/>
    <s v="Luke Weiss"/>
    <s v="Consumer"/>
    <s v="United States"/>
    <s v="Grand Rapids"/>
    <s v="Michigan"/>
    <n v="49505"/>
    <x v="2"/>
    <s v="OFF-BI-10000088"/>
    <x v="1"/>
    <s v="Binders"/>
    <s v="GBC Imprintable Covers"/>
    <n v="54.9"/>
    <n v="1"/>
    <n v="0.3"/>
    <n v="-7.69"/>
    <n v="1"/>
    <x v="22"/>
    <n v="4"/>
    <x v="22"/>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n v="50.04"/>
    <n v="7"/>
    <n v="0.1"/>
    <n v="14.01"/>
    <n v="1"/>
    <x v="22"/>
    <n v="4"/>
    <x v="22"/>
  </r>
  <r>
    <n v="9770"/>
    <s v="CA-2017-123533"/>
    <d v="2017-11-24T00:00:00"/>
    <d v="2017-11-30T00:00:00"/>
    <s v="Standard Class"/>
    <s v="SC-20050"/>
    <s v="Sample Company A"/>
    <s v="Home Office"/>
    <s v="United States"/>
    <s v="Hialeah"/>
    <s v="Florida"/>
    <n v="33012"/>
    <x v="0"/>
    <s v="FUR-BO-10001619"/>
    <x v="0"/>
    <s v="Bookcases"/>
    <s v="O'Sullivan Cherrywood Estates Traditional Bookcase"/>
    <n v="339.92"/>
    <n v="3"/>
    <n v="0.3"/>
    <n v="-74.78"/>
    <n v="3"/>
    <x v="0"/>
    <n v="4"/>
    <x v="0"/>
  </r>
  <r>
    <n v="9771"/>
    <s v="CA-2017-123533"/>
    <d v="2017-11-24T00:00:00"/>
    <d v="2017-11-30T00:00:00"/>
    <s v="Standard Class"/>
    <s v="SC-20050"/>
    <s v="Sample Company A"/>
    <s v="Home Office"/>
    <s v="United States"/>
    <s v="Hialeah"/>
    <s v="Florida"/>
    <n v="33012"/>
    <x v="0"/>
    <s v="OFF-PA-10001609"/>
    <x v="1"/>
    <s v="Paper"/>
    <s v="Tops Wirebound Message Log Books"/>
    <n v="10.528"/>
    <n v="8"/>
    <n v="0.1"/>
    <n v="0.63"/>
    <n v="3"/>
    <x v="0"/>
    <n v="4"/>
    <x v="0"/>
  </r>
  <r>
    <n v="9772"/>
    <s v="CA-2017-123533"/>
    <d v="2017-11-24T00:00:00"/>
    <d v="2017-11-30T00:00:00"/>
    <s v="Standard Class"/>
    <s v="SC-20050"/>
    <s v="Sample Company A"/>
    <s v="Home Office"/>
    <s v="United States"/>
    <s v="Hialeah"/>
    <s v="Florida"/>
    <n v="33012"/>
    <x v="0"/>
    <s v="OFF-AP-10002765"/>
    <x v="1"/>
    <s v="Appliances"/>
    <s v="Fellowes Advanced Computer Series Surge Protectors"/>
    <n v="42.384"/>
    <n v="1"/>
    <n v="0"/>
    <n v="10.6"/>
    <n v="3"/>
    <x v="0"/>
    <n v="4"/>
    <x v="0"/>
  </r>
  <r>
    <n v="9773"/>
    <s v="CA-2017-104983"/>
    <d v="2017-07-03T00:00:00"/>
    <d v="2017-07-03T00:00:00"/>
    <s v="Same Day"/>
    <s v="FM-14215"/>
    <s v="Filia McAdams"/>
    <s v="Corporate"/>
    <s v="United States"/>
    <s v="Philadelphia"/>
    <s v="Pennsylvania"/>
    <n v="19143"/>
    <x v="3"/>
    <s v="OFF-PA-10000167"/>
    <x v="1"/>
    <s v="Paper"/>
    <s v="Xerox 1925"/>
    <n v="123.92"/>
    <n v="9"/>
    <n v="0"/>
    <n v="24.78"/>
    <n v="1"/>
    <x v="16"/>
    <n v="3"/>
    <x v="16"/>
  </r>
  <r>
    <n v="9774"/>
    <s v="CA-2017-160234"/>
    <d v="2017-06-26T00:00:00"/>
    <d v="2017-07-03T00:00:00"/>
    <s v="Standard Class"/>
    <s v="PF-19225"/>
    <s v="Phillip Flathmann"/>
    <s v="Consumer"/>
    <s v="United States"/>
    <s v="Atlanta"/>
    <s v="Georgia"/>
    <n v="30318"/>
    <x v="0"/>
    <s v="TEC-PH-10004434"/>
    <x v="2"/>
    <s v="Phones"/>
    <s v="Cisco IPÂ PhoneÂ 7961G VoIPÂ phoneÂ - Dark gray"/>
    <n v="135.94999999999999"/>
    <n v="2"/>
    <n v="0.1"/>
    <n v="10.88"/>
    <n v="1"/>
    <x v="1"/>
    <n v="2"/>
    <x v="1"/>
  </r>
  <r>
    <n v="9775"/>
    <s v="CA-2015-169019"/>
    <d v="2015-07-26T00:00:00"/>
    <d v="2015-07-30T00:00:00"/>
    <s v="Standard Class"/>
    <s v="LF-17185"/>
    <s v="Luke Foster"/>
    <s v="Consumer"/>
    <s v="United States"/>
    <s v="San Antonio"/>
    <s v="Texas"/>
    <n v="78207"/>
    <x v="2"/>
    <s v="OFF-BI-10004995"/>
    <x v="1"/>
    <s v="Binders"/>
    <s v="GBC DocuBind P400 Electric Binding System"/>
    <n v="2177.5839999999998"/>
    <n v="7"/>
    <n v="0"/>
    <n v="283.08999999999997"/>
    <n v="6"/>
    <x v="39"/>
    <n v="3"/>
    <x v="39"/>
  </r>
  <r>
    <n v="9776"/>
    <s v="CA-2015-169019"/>
    <d v="2015-07-26T00:00:00"/>
    <d v="2015-07-30T00:00:00"/>
    <s v="Standard Class"/>
    <s v="LF-17185"/>
    <s v="Luke Foster"/>
    <s v="Consumer"/>
    <s v="United States"/>
    <s v="San Antonio"/>
    <s v="Texas"/>
    <n v="78207"/>
    <x v="2"/>
    <s v="FUR-FU-10004666"/>
    <x v="0"/>
    <s v="Furnishings"/>
    <s v="DAX Clear Channel Poster Frame"/>
    <n v="17.495999999999999"/>
    <n v="3"/>
    <n v="0"/>
    <n v="0.87"/>
    <n v="6"/>
    <x v="39"/>
    <n v="3"/>
    <x v="39"/>
  </r>
  <r>
    <n v="9777"/>
    <s v="CA-2015-169019"/>
    <d v="2015-07-26T00:00:00"/>
    <d v="2015-07-30T00:00:00"/>
    <s v="Standard Class"/>
    <s v="LF-17185"/>
    <s v="Luke Foster"/>
    <s v="Consumer"/>
    <s v="United States"/>
    <s v="San Antonio"/>
    <s v="Texas"/>
    <n v="78207"/>
    <x v="2"/>
    <s v="OFF-BI-10001524"/>
    <x v="1"/>
    <s v="Binders"/>
    <s v="GBC Premium Transparent Covers with Diagonal Lined Pattern"/>
    <n v="16.783999999999999"/>
    <n v="2"/>
    <n v="0"/>
    <n v="1.51"/>
    <n v="6"/>
    <x v="39"/>
    <n v="3"/>
    <x v="39"/>
  </r>
  <r>
    <n v="9778"/>
    <s v="CA-2015-169019"/>
    <d v="2015-07-26T00:00:00"/>
    <d v="2015-07-30T00:00:00"/>
    <s v="Standard Class"/>
    <s v="LF-17185"/>
    <s v="Luke Foster"/>
    <s v="Consumer"/>
    <s v="United States"/>
    <s v="San Antonio"/>
    <s v="Texas"/>
    <n v="78207"/>
    <x v="2"/>
    <s v="TEC-AC-10002076"/>
    <x v="2"/>
    <s v="Accessories"/>
    <s v="Microsoft Natural Keyboard Elite"/>
    <n v="431.13600000000002"/>
    <n v="2"/>
    <n v="0.1"/>
    <n v="56.05"/>
    <n v="6"/>
    <x v="39"/>
    <n v="3"/>
    <x v="39"/>
  </r>
  <r>
    <n v="9779"/>
    <s v="CA-2015-169019"/>
    <d v="2015-07-26T00:00:00"/>
    <d v="2015-07-30T00:00:00"/>
    <s v="Standard Class"/>
    <s v="LF-17185"/>
    <s v="Luke Foster"/>
    <s v="Consumer"/>
    <s v="United States"/>
    <s v="San Antonio"/>
    <s v="Texas"/>
    <n v="78207"/>
    <x v="2"/>
    <s v="OFF-BI-10001679"/>
    <x v="1"/>
    <s v="Binders"/>
    <s v="GBC Instant Index System for Binding Systems"/>
    <n v="8.8800000000000008"/>
    <n v="2"/>
    <n v="0.3"/>
    <n v="-0.71"/>
    <n v="6"/>
    <x v="39"/>
    <n v="3"/>
    <x v="39"/>
  </r>
  <r>
    <n v="9780"/>
    <s v="CA-2015-169019"/>
    <d v="2015-07-26T00:00:00"/>
    <d v="2015-07-30T00:00:00"/>
    <s v="Standard Class"/>
    <s v="LF-17185"/>
    <s v="Luke Foster"/>
    <s v="Consumer"/>
    <s v="United States"/>
    <s v="San Antonio"/>
    <s v="Texas"/>
    <n v="78207"/>
    <x v="2"/>
    <s v="OFF-AP-10003281"/>
    <x v="1"/>
    <s v="Appliances"/>
    <s v="Acco 6 Outlet Guardian Standard Surge Suppressor"/>
    <n v="4.8360000000000003"/>
    <n v="3"/>
    <n v="0.2"/>
    <n v="0.92"/>
    <n v="6"/>
    <x v="39"/>
    <n v="3"/>
    <x v="39"/>
  </r>
  <r>
    <n v="9781"/>
    <s v="CA-2017-153178"/>
    <d v="2017-09-14T00:00:00"/>
    <d v="2017-09-18T00:00:00"/>
    <s v="Standard Class"/>
    <s v="CL-12565"/>
    <s v="Clay Ludtke"/>
    <s v="Consumer"/>
    <s v="United States"/>
    <s v="Long Beach"/>
    <s v="New York"/>
    <n v="11561"/>
    <x v="3"/>
    <s v="TEC-PH-10001944"/>
    <x v="2"/>
    <s v="Phones"/>
    <s v="Wi-Ex zBoost YX540 Cellular Phone Signal Booster"/>
    <n v="437.85"/>
    <n v="7"/>
    <n v="0.2"/>
    <n v="87.57"/>
    <n v="2"/>
    <x v="21"/>
    <n v="3"/>
    <x v="21"/>
  </r>
  <r>
    <n v="9782"/>
    <s v="CA-2017-153178"/>
    <d v="2017-09-14T00:00:00"/>
    <d v="2017-09-18T00:00:00"/>
    <s v="Standard Class"/>
    <s v="CL-12565"/>
    <s v="Clay Ludtke"/>
    <s v="Consumer"/>
    <s v="United States"/>
    <s v="Long Beach"/>
    <s v="New York"/>
    <n v="11561"/>
    <x v="3"/>
    <s v="OFF-BI-10004390"/>
    <x v="1"/>
    <s v="Binders"/>
    <s v="GBC DocuBind 200 Manual Binding Machine"/>
    <n v="673.56799999999998"/>
    <n v="4"/>
    <n v="0"/>
    <n v="154.91999999999999"/>
    <n v="2"/>
    <x v="21"/>
    <n v="3"/>
    <x v="21"/>
  </r>
  <r>
    <n v="9783"/>
    <s v="CA-2016-149748"/>
    <d v="2016-05-31T00:00:00"/>
    <d v="2016-06-02T00:00:00"/>
    <s v="Second Class"/>
    <s v="EM-13825"/>
    <s v="Elizabeth Moffitt"/>
    <s v="Corporate"/>
    <s v="United States"/>
    <s v="Paterson"/>
    <s v="New Jersey"/>
    <n v="7501"/>
    <x v="3"/>
    <s v="OFF-PA-10002120"/>
    <x v="1"/>
    <s v="Paper"/>
    <s v="Xerox 1889"/>
    <n v="274.8"/>
    <n v="9"/>
    <n v="0"/>
    <n v="38.47"/>
    <n v="3"/>
    <x v="33"/>
    <n v="2"/>
    <x v="33"/>
  </r>
  <r>
    <n v="9784"/>
    <s v="CA-2016-149748"/>
    <d v="2016-05-31T00:00:00"/>
    <d v="2016-06-02T00:00:00"/>
    <s v="Second Class"/>
    <s v="EM-13825"/>
    <s v="Elizabeth Moffitt"/>
    <s v="Corporate"/>
    <s v="United States"/>
    <s v="Paterson"/>
    <s v="New Jersey"/>
    <n v="7501"/>
    <x v="3"/>
    <s v="OFF-ST-10004340"/>
    <x v="1"/>
    <s v="Storage"/>
    <s v="Fellowes Mobile File Cart, Black"/>
    <n v="62.18"/>
    <n v="8"/>
    <n v="0"/>
    <n v="10.57"/>
    <n v="3"/>
    <x v="33"/>
    <n v="2"/>
    <x v="33"/>
  </r>
  <r>
    <n v="9785"/>
    <s v="CA-2016-149748"/>
    <d v="2016-05-31T00:00:00"/>
    <d v="2016-06-02T00:00:00"/>
    <s v="Second Class"/>
    <s v="EM-13825"/>
    <s v="Elizabeth Moffitt"/>
    <s v="Corporate"/>
    <s v="United States"/>
    <s v="Paterson"/>
    <s v="New Jersey"/>
    <n v="7501"/>
    <x v="3"/>
    <s v="FUR-FU-10001847"/>
    <x v="0"/>
    <s v="Furnishings"/>
    <s v="Eldon Image Series Black Desk Accessories"/>
    <n v="8.2799999999999994"/>
    <n v="10"/>
    <n v="0"/>
    <n v="1.9"/>
    <n v="3"/>
    <x v="33"/>
    <n v="2"/>
    <x v="33"/>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n v="48.81"/>
    <n v="10"/>
    <n v="0.1"/>
    <n v="5.37"/>
    <n v="1"/>
    <x v="33"/>
    <n v="2"/>
    <x v="33"/>
  </r>
  <r>
    <n v="9787"/>
    <s v="US-2015-114377"/>
    <d v="2015-11-05T00:00:00"/>
    <d v="2015-11-05T00:00:00"/>
    <s v="Same Day"/>
    <s v="BG-11035"/>
    <s v="Barry Gonzalez"/>
    <s v="Consumer"/>
    <s v="United States"/>
    <s v="Hampton"/>
    <s v="Virginia"/>
    <n v="23666"/>
    <x v="0"/>
    <s v="FUR-CH-10004754"/>
    <x v="0"/>
    <s v="Chairs"/>
    <s v="Global Stack Chair with Arms, Black"/>
    <n v="149.9"/>
    <n v="3"/>
    <n v="0.1"/>
    <n v="34.479999999999997"/>
    <n v="1"/>
    <x v="7"/>
    <n v="4"/>
    <x v="7"/>
  </r>
  <r>
    <n v="9788"/>
    <s v="CA-2018-144491"/>
    <d v="2018-03-27T00:00:00"/>
    <d v="2018-04-01T00:00:00"/>
    <s v="Standard Class"/>
    <s v="CJ-12010"/>
    <s v="Caroline Jumper"/>
    <s v="Consumer"/>
    <s v="United States"/>
    <s v="Houston"/>
    <s v="Texas"/>
    <n v="77070"/>
    <x v="2"/>
    <s v="FUR-BO-10001811"/>
    <x v="0"/>
    <s v="Bookcases"/>
    <s v="Atlantic Metals Mobile 5-Shelf Bookcases, Custom Colors"/>
    <n v="1023.332"/>
    <n v="7"/>
    <n v="0"/>
    <n v="225.13"/>
    <n v="4"/>
    <x v="42"/>
    <n v="1"/>
    <x v="42"/>
  </r>
  <r>
    <n v="9789"/>
    <s v="CA-2018-144491"/>
    <d v="2018-03-27T00:00:00"/>
    <d v="2018-04-01T00:00:00"/>
    <s v="Standard Class"/>
    <s v="CJ-12010"/>
    <s v="Caroline Jumper"/>
    <s v="Consumer"/>
    <s v="United States"/>
    <s v="Houston"/>
    <s v="Texas"/>
    <n v="77070"/>
    <x v="2"/>
    <s v="FUR-CH-10004063"/>
    <x v="0"/>
    <s v="Chairs"/>
    <s v="Global Deluxe High-Back Manager's Chair"/>
    <n v="600.55799999999999"/>
    <n v="6"/>
    <n v="0.1"/>
    <n v="36.03"/>
    <n v="4"/>
    <x v="42"/>
    <n v="1"/>
    <x v="42"/>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n v="39.991999999999997"/>
    <n v="9"/>
    <n v="0.3"/>
    <n v="-2.4"/>
    <n v="4"/>
    <x v="42"/>
    <n v="1"/>
    <x v="42"/>
  </r>
  <r>
    <n v="9791"/>
    <s v="CA-2018-144491"/>
    <d v="2018-03-27T00:00:00"/>
    <d v="2018-04-01T00:00:00"/>
    <s v="Standard Class"/>
    <s v="CJ-12010"/>
    <s v="Caroline Jumper"/>
    <s v="Consumer"/>
    <s v="United States"/>
    <s v="Houston"/>
    <s v="Texas"/>
    <n v="77070"/>
    <x v="2"/>
    <s v="FUR-CH-10001714"/>
    <x v="0"/>
    <s v="Chairs"/>
    <s v="Global Leather &amp; Oak Executive Chair, Burgundy"/>
    <n v="211.24600000000001"/>
    <n v="8"/>
    <n v="0"/>
    <n v="57.04"/>
    <n v="4"/>
    <x v="42"/>
    <n v="1"/>
    <x v="42"/>
  </r>
  <r>
    <n v="9792"/>
    <s v="CA-2015-127166"/>
    <d v="2015-05-21T00:00:00"/>
    <d v="2015-05-23T00:00:00"/>
    <s v="Second Class"/>
    <s v="KH-16360"/>
    <s v="Katherine Hughes"/>
    <s v="Consumer"/>
    <s v="United States"/>
    <s v="Houston"/>
    <s v="Texas"/>
    <n v="77070"/>
    <x v="2"/>
    <s v="OFF-EN-10003134"/>
    <x v="1"/>
    <s v="Envelopes"/>
    <s v="Staple envelope"/>
    <n v="56.064"/>
    <n v="5"/>
    <n v="0.2"/>
    <n v="19.62"/>
    <n v="4"/>
    <x v="8"/>
    <n v="2"/>
    <x v="8"/>
  </r>
  <r>
    <n v="9793"/>
    <s v="CA-2015-127166"/>
    <d v="2015-05-21T00:00:00"/>
    <d v="2015-05-23T00:00:00"/>
    <s v="Second Class"/>
    <s v="KH-16360"/>
    <s v="Katherine Hughes"/>
    <s v="Consumer"/>
    <s v="United States"/>
    <s v="Houston"/>
    <s v="Texas"/>
    <n v="77070"/>
    <x v="2"/>
    <s v="FUR-CH-10003396"/>
    <x v="0"/>
    <s v="Chairs"/>
    <s v="Global Deluxe Steno Chair"/>
    <n v="107.77200000000001"/>
    <n v="9"/>
    <n v="0"/>
    <n v="20.48"/>
    <n v="4"/>
    <x v="8"/>
    <n v="2"/>
    <x v="8"/>
  </r>
  <r>
    <n v="9794"/>
    <s v="CA-2015-127166"/>
    <d v="2015-05-21T00:00:00"/>
    <d v="2015-05-23T00:00:00"/>
    <s v="Second Class"/>
    <s v="KH-16360"/>
    <s v="Katherine Hughes"/>
    <s v="Consumer"/>
    <s v="United States"/>
    <s v="Houston"/>
    <s v="Texas"/>
    <n v="77070"/>
    <x v="2"/>
    <s v="OFF-PA-10001560"/>
    <x v="1"/>
    <s v="Paper"/>
    <s v="Adams Telephone Message Books, 5 1/4â€ x 11â€"/>
    <n v="4.8319999999999999"/>
    <n v="10"/>
    <n v="0.3"/>
    <n v="-0.48"/>
    <n v="4"/>
    <x v="8"/>
    <n v="2"/>
    <x v="8"/>
  </r>
  <r>
    <n v="9795"/>
    <s v="CA-2015-127166"/>
    <d v="2015-05-21T00:00:00"/>
    <d v="2015-05-23T00:00:00"/>
    <s v="Second Class"/>
    <s v="KH-16360"/>
    <s v="Katherine Hughes"/>
    <s v="Consumer"/>
    <s v="United States"/>
    <s v="Houston"/>
    <s v="Texas"/>
    <n v="77070"/>
    <x v="2"/>
    <s v="OFF-BI-10000977"/>
    <x v="1"/>
    <s v="Binders"/>
    <s v="Ibico Plastic Spiral Binding Combs"/>
    <n v="18.239999999999998"/>
    <n v="1"/>
    <n v="0"/>
    <n v="4.38"/>
    <n v="4"/>
    <x v="8"/>
    <n v="2"/>
    <x v="8"/>
  </r>
  <r>
    <n v="9796"/>
    <s v="CA-2017-125920"/>
    <d v="2017-05-21T00:00:00"/>
    <d v="2017-05-28T00:00:00"/>
    <s v="Standard Class"/>
    <s v="SH-19975"/>
    <s v="Sally Hughsby"/>
    <s v="Corporate"/>
    <s v="United States"/>
    <s v="Chicago"/>
    <s v="Illinois"/>
    <n v="60610"/>
    <x v="2"/>
    <s v="OFF-BI-10003429"/>
    <x v="1"/>
    <s v="Binders"/>
    <s v="Cardinal HOLDit! Binder Insert Strips,Extra Strips"/>
    <n v="3.798"/>
    <n v="3"/>
    <n v="0.3"/>
    <n v="-1.33"/>
    <n v="1"/>
    <x v="35"/>
    <n v="2"/>
    <x v="35"/>
  </r>
  <r>
    <n v="9797"/>
    <s v="CA-2016-128608"/>
    <d v="2016-01-12T00:00:00"/>
    <d v="2016-01-17T00:00:00"/>
    <s v="Standard Class"/>
    <s v="CS-12490"/>
    <s v="Cindy Schnelling"/>
    <s v="Corporate"/>
    <s v="United States"/>
    <s v="Toledo"/>
    <s v="Ohio"/>
    <n v="43615"/>
    <x v="3"/>
    <s v="OFF-AR-10001374"/>
    <x v="1"/>
    <s v="Art"/>
    <s v="BIC Brite Liner Highlighters, Chisel Tip"/>
    <n v="10.368"/>
    <n v="6"/>
    <n v="0"/>
    <n v="2.9"/>
    <n v="4"/>
    <x v="26"/>
    <n v="1"/>
    <x v="26"/>
  </r>
  <r>
    <n v="9798"/>
    <s v="CA-2016-128608"/>
    <d v="2016-01-12T00:00:00"/>
    <d v="2016-01-17T00:00:00"/>
    <s v="Standard Class"/>
    <s v="CS-12490"/>
    <s v="Cindy Schnelling"/>
    <s v="Corporate"/>
    <s v="United States"/>
    <s v="Toledo"/>
    <s v="Ohio"/>
    <n v="43615"/>
    <x v="3"/>
    <s v="TEC-PH-10004977"/>
    <x v="2"/>
    <s v="Phones"/>
    <s v="GE 30524EE4"/>
    <n v="235.18799999999999"/>
    <n v="1"/>
    <n v="0"/>
    <n v="63.5"/>
    <n v="4"/>
    <x v="26"/>
    <n v="1"/>
    <x v="26"/>
  </r>
  <r>
    <n v="9799"/>
    <s v="CA-2016-128608"/>
    <d v="2016-01-12T00:00:00"/>
    <d v="2016-01-17T00:00:00"/>
    <s v="Standard Class"/>
    <s v="CS-12490"/>
    <s v="Cindy Schnelling"/>
    <s v="Corporate"/>
    <s v="United States"/>
    <s v="Toledo"/>
    <s v="Ohio"/>
    <n v="43615"/>
    <x v="3"/>
    <s v="TEC-PH-10000912"/>
    <x v="2"/>
    <s v="Phones"/>
    <s v="Anker 24W Portable Micro USB Car Charger"/>
    <n v="26.376000000000001"/>
    <n v="7"/>
    <n v="0.2"/>
    <n v="5.8"/>
    <n v="4"/>
    <x v="26"/>
    <n v="1"/>
    <x v="26"/>
  </r>
  <r>
    <n v="9800"/>
    <s v="CA-2016-128608"/>
    <d v="2016-01-12T00:00:00"/>
    <d v="2016-01-17T00:00:00"/>
    <s v="Standard Class"/>
    <s v="CS-12490"/>
    <s v="Cindy Schnelling"/>
    <s v="Corporate"/>
    <s v="United States"/>
    <s v="Toledo"/>
    <s v="Ohio"/>
    <n v="43615"/>
    <x v="3"/>
    <s v="TEC-AC-10000487"/>
    <x v="2"/>
    <s v="Accessories"/>
    <s v="SanDisk Cruzer 4 GB USB Flash Drive"/>
    <n v="10.384"/>
    <n v="10"/>
    <n v="0.3"/>
    <n v="-3.22"/>
    <n v="4"/>
    <x v="26"/>
    <n v="1"/>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7B21A-40A5-4ACF-A5E4-A6A22C68BF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6" firstHeaderRow="1" firstDataRow="2"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5D3954-4CEF-432A-BC92-29C3C5B141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F5"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4" count="1" selected="0">
            <x v="0"/>
          </reference>
        </references>
      </pivotArea>
    </chartFormat>
    <chartFormat chart="4" format="12">
      <pivotArea type="data" outline="0" fieldPosition="0">
        <references count="2">
          <reference field="4294967294" count="1" selected="0">
            <x v="0"/>
          </reference>
          <reference field="14" count="1" selected="0">
            <x v="1"/>
          </reference>
        </references>
      </pivotArea>
    </chartFormat>
    <chartFormat chart="4" format="13">
      <pivotArea type="data" outline="0" fieldPosition="0">
        <references count="2">
          <reference field="4294967294" count="1" selected="0">
            <x v="0"/>
          </reference>
          <reference field="14"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14" count="1" selected="0">
            <x v="0"/>
          </reference>
        </references>
      </pivotArea>
    </chartFormat>
    <chartFormat chart="4" format="16">
      <pivotArea type="data" outline="0" fieldPosition="0">
        <references count="2">
          <reference field="4294967294" count="1" selected="0">
            <x v="1"/>
          </reference>
          <reference field="14" count="1" selected="0">
            <x v="1"/>
          </reference>
        </references>
      </pivotArea>
    </chartFormat>
    <chartFormat chart="4" format="1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DEC48-563B-4407-88C8-C8C4C95CC5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formats count="6">
    <format dxfId="11">
      <pivotArea collapsedLevelsAreSubtotals="1" fieldPosition="0">
        <references count="1">
          <reference field="12" count="1">
            <x v="1"/>
          </reference>
        </references>
      </pivotArea>
    </format>
    <format dxfId="10">
      <pivotArea collapsedLevelsAreSubtotals="1" fieldPosition="0">
        <references count="1">
          <reference field="12" count="1">
            <x v="0"/>
          </reference>
        </references>
      </pivotArea>
    </format>
    <format dxfId="9">
      <pivotArea dataOnly="0" labelOnly="1" outline="0" axis="axisValues" fieldPosition="0"/>
    </format>
    <format dxfId="8">
      <pivotArea collapsedLevelsAreSubtotals="1" fieldPosition="0">
        <references count="1">
          <reference field="12" count="1">
            <x v="2"/>
          </reference>
        </references>
      </pivotArea>
    </format>
    <format dxfId="7">
      <pivotArea collapsedLevelsAreSubtotals="1" fieldPosition="0">
        <references count="1">
          <reference field="12" count="1">
            <x v="3"/>
          </reference>
        </references>
      </pivotArea>
    </format>
    <format dxfId="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6E865-3455-42B5-AACF-670544135A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C69"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axis="axisRow" showAll="0" nonAutoSortDefault="1">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pivotField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AA9C14-6714-4DD6-8907-2509C3876CED}" sourceName="Region">
  <pivotTables>
    <pivotTable tabId="3" name="PivotTable2"/>
    <pivotTable tabId="3" name="PivotTable3"/>
    <pivotTable tabId="3" name="PivotTable4"/>
    <pivotTable tabId="3" name="PivotTable5"/>
  </pivotTables>
  <data>
    <tabular pivotCacheId="107040052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05988C-1914-4C57-9D5A-466D5B0E0DFC}" sourceName="Category">
  <pivotTables>
    <pivotTable tabId="3" name="PivotTable3"/>
  </pivotTables>
  <data>
    <tabular pivotCacheId="10704005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642A92E-DED1-4BA7-8001-5D5D13FED458}" cache="Slicer_Region" caption="Region" rowHeight="234950"/>
  <slicer name="Category" xr10:uid="{604EB513-0A4F-43F8-B5FD-54ADAF91AC7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8253B76-DF3B-4D84-A1F0-552F30449CE4}" cache="Slicer_Region" caption="Region" rowHeight="234950"/>
  <slicer name="Category 1" xr10:uid="{15700066-F597-41B6-A765-B31FC1DA479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D8E77-6306-404A-A817-EAB8510E44DA}" name="SalesData" displayName="SalesData" ref="A1:Y9801" totalsRowShown="0">
  <autoFilter ref="A1:Y9801" xr:uid="{565D8E77-6306-404A-A817-EAB8510E44DA}"/>
  <tableColumns count="25">
    <tableColumn id="1" xr3:uid="{4CADE9FC-223D-40B1-82E0-5398526220DE}" name="Row ID"/>
    <tableColumn id="2" xr3:uid="{9051BE2D-EE33-4411-AAC5-6EFD820784F7}" name="Order ID"/>
    <tableColumn id="3" xr3:uid="{510BD3C0-61F5-4386-A197-E77362A22440}" name="Order Date" dataDxfId="18"/>
    <tableColumn id="4" xr3:uid="{16395F0E-696D-469E-8FF9-399C33D8EE98}" name="Ship Date" dataDxfId="17"/>
    <tableColumn id="5" xr3:uid="{8A55CA10-19AA-4331-81E7-58D2EA1C4347}" name="Ship Mode"/>
    <tableColumn id="6" xr3:uid="{C17C6858-8C9E-4B7F-AB13-058052B9886E}" name="Customer ID"/>
    <tableColumn id="7" xr3:uid="{5F16F487-0595-4CB7-ADEF-3EA7C8215608}" name="Customer Name"/>
    <tableColumn id="8" xr3:uid="{027E5358-9940-4C28-9EF5-D3B26380B639}" name="Segment"/>
    <tableColumn id="9" xr3:uid="{EE186853-DFE0-4CF7-A573-F910CB68FF04}" name="Country"/>
    <tableColumn id="10" xr3:uid="{C01F04F0-3234-4C4D-BCDE-C2AA89ACBE0E}" name="City"/>
    <tableColumn id="11" xr3:uid="{57F17F52-8B37-4674-9B79-0CFAC2C3DF6D}" name="State"/>
    <tableColumn id="12" xr3:uid="{D676DD92-6FB6-4CC1-9C32-561958A4B479}" name="Postal Code"/>
    <tableColumn id="13" xr3:uid="{B32329C9-1930-405B-8390-A6F7650CEF54}" name="Region"/>
    <tableColumn id="14" xr3:uid="{C048649D-BBD4-48C7-B611-4F14D3F7907A}" name="Product ID"/>
    <tableColumn id="15" xr3:uid="{EB60B810-31D6-4D47-8A88-9D5AF0B63A49}" name="Category"/>
    <tableColumn id="16" xr3:uid="{E292735B-0C1D-41D0-8A01-9FB8A3FD5CBD}" name="Sub-Category"/>
    <tableColumn id="17" xr3:uid="{FBCFCB65-92DD-4962-9C4F-81EE26F63C90}" name="Product Name"/>
    <tableColumn id="18" xr3:uid="{28C434BF-0F4E-4325-B1C8-C2CDB7F1D0D9}" name="Sales"/>
    <tableColumn id="19" xr3:uid="{6CD93A6A-7F96-4956-89B6-7AF03F7692B3}" name="Quantity"/>
    <tableColumn id="20" xr3:uid="{236CDD02-A9A3-4E75-9C01-11B0E2F0AE89}" name="Discount "/>
    <tableColumn id="21" xr3:uid="{E5831574-36C7-452B-A693-A33B02433792}" name="Profit" dataDxfId="16"/>
    <tableColumn id="25" xr3:uid="{2C9256D2-D44E-47D1-B02A-85883539E61D}" name="Duplicate_Check" dataDxfId="15">
      <calculatedColumnFormula>COUNTIF(SalesData[Order ID],SalesData[[#This Row],[Order ID]])</calculatedColumnFormula>
    </tableColumn>
    <tableColumn id="26" xr3:uid="{00F31B09-BF05-4437-887F-0BFDA0E19F4C}" name="month" dataDxfId="14">
      <calculatedColumnFormula>TEXT(SalesData[[#This Row],[Order Date]],"MMM-YYYY")</calculatedColumnFormula>
    </tableColumn>
    <tableColumn id="27" xr3:uid="{79465B1B-7D22-4D20-A2FA-1E8829811F30}" name="quarter" dataDxfId="13">
      <calculatedColumnFormula>CHOOSE(MONTH(SalesData[[#This Row],[Order Date]]),1,1,1,2,2,2,3,3,3,4,4,4)</calculatedColumnFormula>
    </tableColumn>
    <tableColumn id="22" xr3:uid="{9EDF1F53-CB82-4F82-8C4D-EED473B3678A}" name="Month_Sort" dataDxfId="12">
      <calculatedColumnFormula>YEAR(SalesData[[#This Row],[Order Date]])*100+MONTH(SalesData[[#This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499E-194B-46DB-90A6-BB4433ABA5CA}">
  <dimension ref="A1:Y9801"/>
  <sheetViews>
    <sheetView topLeftCell="Q1" zoomScale="99" workbookViewId="0">
      <selection activeCell="Y1" sqref="Y1"/>
    </sheetView>
  </sheetViews>
  <sheetFormatPr defaultRowHeight="14.4"/>
  <cols>
    <col min="1" max="1" width="9.21875" customWidth="1"/>
    <col min="2" max="2" width="16.77734375" customWidth="1"/>
    <col min="3" max="3" width="13.44140625" customWidth="1"/>
    <col min="4" max="4" width="14" customWidth="1"/>
    <col min="5" max="5" width="17.44140625" customWidth="1"/>
    <col min="6" max="6" width="14.21875" customWidth="1"/>
    <col min="7" max="7" width="20.44140625" bestFit="1" customWidth="1"/>
    <col min="8" max="8" width="11.33203125" bestFit="1" customWidth="1"/>
    <col min="9" max="9" width="11.88671875" bestFit="1" customWidth="1"/>
    <col min="10" max="11" width="17.33203125" bestFit="1" customWidth="1"/>
    <col min="12" max="12" width="13.33203125" customWidth="1"/>
    <col min="13" max="13" width="9" customWidth="1"/>
    <col min="14" max="14" width="16.33203125" bestFit="1" customWidth="1"/>
    <col min="15" max="15" width="13.109375" bestFit="1" customWidth="1"/>
    <col min="16" max="16" width="14.88671875" customWidth="1"/>
    <col min="17" max="17" width="108.88671875" bestFit="1" customWidth="1"/>
    <col min="18" max="18" width="10" bestFit="1" customWidth="1"/>
    <col min="19" max="19" width="10.88671875" customWidth="1"/>
    <col min="20" max="20" width="11.21875" customWidth="1"/>
    <col min="25" max="25" width="17.6640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c r="U1" t="s">
        <v>10847</v>
      </c>
      <c r="V1" t="s">
        <v>10848</v>
      </c>
      <c r="W1" t="s">
        <v>10849</v>
      </c>
      <c r="X1" t="s">
        <v>10850</v>
      </c>
      <c r="Y1" t="s">
        <v>10921</v>
      </c>
    </row>
    <row r="2" spans="1: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v>6</v>
      </c>
      <c r="T2">
        <v>0</v>
      </c>
      <c r="U2">
        <v>57.63</v>
      </c>
      <c r="V2">
        <f>COUNTIF(SalesData[Order ID],SalesData[[#This Row],[Order ID]])</f>
        <v>2</v>
      </c>
      <c r="W2" t="str">
        <f>TEXT(SalesData[[#This Row],[Order Date]],"MMM-YYYY")</f>
        <v>Nov-2017</v>
      </c>
      <c r="X2">
        <f>CHOOSE(MONTH(SalesData[[#This Row],[Order Date]]),1,1,1,2,2,2,3,3,3,4,4,4)</f>
        <v>4</v>
      </c>
      <c r="Y2">
        <f>YEAR(SalesData[[#This Row],[Order Date]])*100+MONTH(SalesData[[#This Row],[Order Date]])</f>
        <v>201711</v>
      </c>
    </row>
    <row r="3" spans="1: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v>1</v>
      </c>
      <c r="T3">
        <v>0.2</v>
      </c>
      <c r="U3">
        <v>139.07</v>
      </c>
      <c r="V3">
        <f>COUNTIF(SalesData[Order ID],SalesData[[#This Row],[Order ID]])</f>
        <v>2</v>
      </c>
      <c r="W3" t="str">
        <f>TEXT(SalesData[[#This Row],[Order Date]],"MMM-YYYY")</f>
        <v>Nov-2017</v>
      </c>
      <c r="X3">
        <f>CHOOSE(MONTH(SalesData[[#This Row],[Order Date]]),1,1,1,2,2,2,3,3,3,4,4,4)</f>
        <v>4</v>
      </c>
      <c r="Y3">
        <f>YEAR(SalesData[[#This Row],[Order Date]])*100+MONTH(SalesData[[#This Row],[Order Date]])</f>
        <v>201711</v>
      </c>
    </row>
    <row r="4" spans="1: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v>2</v>
      </c>
      <c r="T4">
        <v>0.2</v>
      </c>
      <c r="U4">
        <v>5.12</v>
      </c>
      <c r="V4">
        <f>COUNTIF(SalesData[Order ID],SalesData[[#This Row],[Order ID]])</f>
        <v>1</v>
      </c>
      <c r="W4" t="str">
        <f>TEXT(SalesData[[#This Row],[Order Date]],"MMM-YYYY")</f>
        <v>Jun-2017</v>
      </c>
      <c r="X4">
        <f>CHOOSE(MONTH(SalesData[[#This Row],[Order Date]]),1,1,1,2,2,2,3,3,3,4,4,4)</f>
        <v>2</v>
      </c>
      <c r="Y4">
        <f>YEAR(SalesData[[#This Row],[Order Date]])*100+MONTH(SalesData[[#This Row],[Order Date]])</f>
        <v>201706</v>
      </c>
    </row>
    <row r="5" spans="1: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v>9</v>
      </c>
      <c r="T5">
        <v>0</v>
      </c>
      <c r="U5">
        <v>296.85000000000002</v>
      </c>
      <c r="V5">
        <f>COUNTIF(SalesData[Order ID],SalesData[[#This Row],[Order ID]])</f>
        <v>2</v>
      </c>
      <c r="W5" t="str">
        <f>TEXT(SalesData[[#This Row],[Order Date]],"MMM-YYYY")</f>
        <v>Oct-2016</v>
      </c>
      <c r="X5">
        <f>CHOOSE(MONTH(SalesData[[#This Row],[Order Date]]),1,1,1,2,2,2,3,3,3,4,4,4)</f>
        <v>4</v>
      </c>
      <c r="Y5">
        <f>YEAR(SalesData[[#This Row],[Order Date]])*100+MONTH(SalesData[[#This Row],[Order Date]])</f>
        <v>201610</v>
      </c>
    </row>
    <row r="6" spans="1: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v>6</v>
      </c>
      <c r="T6">
        <v>0</v>
      </c>
      <c r="U6">
        <v>6.93</v>
      </c>
      <c r="V6">
        <f>COUNTIF(SalesData[Order ID],SalesData[[#This Row],[Order ID]])</f>
        <v>2</v>
      </c>
      <c r="W6" t="str">
        <f>TEXT(SalesData[[#This Row],[Order Date]],"MMM-YYYY")</f>
        <v>Oct-2016</v>
      </c>
      <c r="X6">
        <f>CHOOSE(MONTH(SalesData[[#This Row],[Order Date]]),1,1,1,2,2,2,3,3,3,4,4,4)</f>
        <v>4</v>
      </c>
      <c r="Y6">
        <f>YEAR(SalesData[[#This Row],[Order Date]])*100+MONTH(SalesData[[#This Row],[Order Date]])</f>
        <v>201610</v>
      </c>
    </row>
    <row r="7" spans="1: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v>9</v>
      </c>
      <c r="T7">
        <v>0.3</v>
      </c>
      <c r="U7">
        <v>-11.24</v>
      </c>
      <c r="V7">
        <f>COUNTIF(SalesData[Order ID],SalesData[[#This Row],[Order ID]])</f>
        <v>7</v>
      </c>
      <c r="W7" t="str">
        <f>TEXT(SalesData[[#This Row],[Order Date]],"MMM-YYYY")</f>
        <v>Jun-2015</v>
      </c>
      <c r="X7">
        <f>CHOOSE(MONTH(SalesData[[#This Row],[Order Date]]),1,1,1,2,2,2,3,3,3,4,4,4)</f>
        <v>2</v>
      </c>
      <c r="Y7">
        <f>YEAR(SalesData[[#This Row],[Order Date]])*100+MONTH(SalesData[[#This Row],[Order Date]])</f>
        <v>201506</v>
      </c>
    </row>
    <row r="8" spans="1: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v>9</v>
      </c>
      <c r="T8">
        <v>0.2</v>
      </c>
      <c r="U8">
        <v>0.44</v>
      </c>
      <c r="V8">
        <f>COUNTIF(SalesData[Order ID],SalesData[[#This Row],[Order ID]])</f>
        <v>7</v>
      </c>
      <c r="W8" t="str">
        <f>TEXT(SalesData[[#This Row],[Order Date]],"MMM-YYYY")</f>
        <v>Jun-2015</v>
      </c>
      <c r="X8">
        <f>CHOOSE(MONTH(SalesData[[#This Row],[Order Date]]),1,1,1,2,2,2,3,3,3,4,4,4)</f>
        <v>2</v>
      </c>
      <c r="Y8">
        <f>YEAR(SalesData[[#This Row],[Order Date]])*100+MONTH(SalesData[[#This Row],[Order Date]])</f>
        <v>201506</v>
      </c>
    </row>
    <row r="9" spans="1: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v>4</v>
      </c>
      <c r="T9">
        <v>0</v>
      </c>
      <c r="U9">
        <v>145.13999999999999</v>
      </c>
      <c r="V9">
        <f>COUNTIF(SalesData[Order ID],SalesData[[#This Row],[Order ID]])</f>
        <v>7</v>
      </c>
      <c r="W9" t="str">
        <f>TEXT(SalesData[[#This Row],[Order Date]],"MMM-YYYY")</f>
        <v>Jun-2015</v>
      </c>
      <c r="X9">
        <f>CHOOSE(MONTH(SalesData[[#This Row],[Order Date]]),1,1,1,2,2,2,3,3,3,4,4,4)</f>
        <v>2</v>
      </c>
      <c r="Y9">
        <f>YEAR(SalesData[[#This Row],[Order Date]])*100+MONTH(SalesData[[#This Row],[Order Date]])</f>
        <v>201506</v>
      </c>
    </row>
    <row r="10" spans="1: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v>1</v>
      </c>
      <c r="T10">
        <v>0</v>
      </c>
      <c r="U10">
        <v>3.15</v>
      </c>
      <c r="V10">
        <f>COUNTIF(SalesData[Order ID],SalesData[[#This Row],[Order ID]])</f>
        <v>7</v>
      </c>
      <c r="W10" t="str">
        <f>TEXT(SalesData[[#This Row],[Order Date]],"MMM-YYYY")</f>
        <v>Jun-2015</v>
      </c>
      <c r="X10">
        <f>CHOOSE(MONTH(SalesData[[#This Row],[Order Date]]),1,1,1,2,2,2,3,3,3,4,4,4)</f>
        <v>2</v>
      </c>
      <c r="Y10">
        <f>YEAR(SalesData[[#This Row],[Order Date]])*100+MONTH(SalesData[[#This Row],[Order Date]])</f>
        <v>201506</v>
      </c>
    </row>
    <row r="11" spans="1: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v>2</v>
      </c>
      <c r="T11">
        <v>0</v>
      </c>
      <c r="U11">
        <v>33.32</v>
      </c>
      <c r="V11">
        <f>COUNTIF(SalesData[Order ID],SalesData[[#This Row],[Order ID]])</f>
        <v>7</v>
      </c>
      <c r="W11" t="str">
        <f>TEXT(SalesData[[#This Row],[Order Date]],"MMM-YYYY")</f>
        <v>Jun-2015</v>
      </c>
      <c r="X11">
        <f>CHOOSE(MONTH(SalesData[[#This Row],[Order Date]]),1,1,1,2,2,2,3,3,3,4,4,4)</f>
        <v>2</v>
      </c>
      <c r="Y11">
        <f>YEAR(SalesData[[#This Row],[Order Date]])*100+MONTH(SalesData[[#This Row],[Order Date]])</f>
        <v>201506</v>
      </c>
    </row>
    <row r="12" spans="1: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v>8</v>
      </c>
      <c r="T12">
        <v>0</v>
      </c>
      <c r="U12">
        <v>563.04</v>
      </c>
      <c r="V12">
        <f>COUNTIF(SalesData[Order ID],SalesData[[#This Row],[Order ID]])</f>
        <v>7</v>
      </c>
      <c r="W12" t="str">
        <f>TEXT(SalesData[[#This Row],[Order Date]],"MMM-YYYY")</f>
        <v>Jun-2015</v>
      </c>
      <c r="X12">
        <f>CHOOSE(MONTH(SalesData[[#This Row],[Order Date]]),1,1,1,2,2,2,3,3,3,4,4,4)</f>
        <v>2</v>
      </c>
      <c r="Y12">
        <f>YEAR(SalesData[[#This Row],[Order Date]])*100+MONTH(SalesData[[#This Row],[Order Date]])</f>
        <v>201506</v>
      </c>
    </row>
    <row r="13" spans="1: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v>4</v>
      </c>
      <c r="T13">
        <v>0.1</v>
      </c>
      <c r="U13">
        <v>145.83000000000001</v>
      </c>
      <c r="V13">
        <f>COUNTIF(SalesData[Order ID],SalesData[[#This Row],[Order ID]])</f>
        <v>7</v>
      </c>
      <c r="W13" t="str">
        <f>TEXT(SalesData[[#This Row],[Order Date]],"MMM-YYYY")</f>
        <v>Jun-2015</v>
      </c>
      <c r="X13">
        <f>CHOOSE(MONTH(SalesData[[#This Row],[Order Date]]),1,1,1,2,2,2,3,3,3,4,4,4)</f>
        <v>2</v>
      </c>
      <c r="Y13">
        <f>YEAR(SalesData[[#This Row],[Order Date]])*100+MONTH(SalesData[[#This Row],[Order Date]])</f>
        <v>201506</v>
      </c>
    </row>
    <row r="14" spans="1: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v>2</v>
      </c>
      <c r="T14">
        <v>0</v>
      </c>
      <c r="U14">
        <v>2.1800000000000002</v>
      </c>
      <c r="V14">
        <f>COUNTIF(SalesData[Order ID],SalesData[[#This Row],[Order ID]])</f>
        <v>1</v>
      </c>
      <c r="W14" t="str">
        <f>TEXT(SalesData[[#This Row],[Order Date]],"MMM-YYYY")</f>
        <v>Apr-2018</v>
      </c>
      <c r="X14">
        <f>CHOOSE(MONTH(SalesData[[#This Row],[Order Date]]),1,1,1,2,2,2,3,3,3,4,4,4)</f>
        <v>2</v>
      </c>
      <c r="Y14">
        <f>YEAR(SalesData[[#This Row],[Order Date]])*100+MONTH(SalesData[[#This Row],[Order Date]])</f>
        <v>201804</v>
      </c>
    </row>
    <row r="15" spans="1: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v>10</v>
      </c>
      <c r="T15">
        <v>0.1</v>
      </c>
      <c r="U15">
        <v>28.56</v>
      </c>
      <c r="V15">
        <f>COUNTIF(SalesData[Order ID],SalesData[[#This Row],[Order ID]])</f>
        <v>1</v>
      </c>
      <c r="W15" t="str">
        <f>TEXT(SalesData[[#This Row],[Order Date]],"MMM-YYYY")</f>
        <v>Dec-2017</v>
      </c>
      <c r="X15">
        <f>CHOOSE(MONTH(SalesData[[#This Row],[Order Date]]),1,1,1,2,2,2,3,3,3,4,4,4)</f>
        <v>4</v>
      </c>
      <c r="Y15">
        <f>YEAR(SalesData[[#This Row],[Order Date]])*100+MONTH(SalesData[[#This Row],[Order Date]])</f>
        <v>201712</v>
      </c>
    </row>
    <row r="16" spans="1: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v>5</v>
      </c>
      <c r="T16">
        <v>0</v>
      </c>
      <c r="U16">
        <v>24.08</v>
      </c>
      <c r="V16">
        <f>COUNTIF(SalesData[Order ID],SalesData[[#This Row],[Order ID]])</f>
        <v>2</v>
      </c>
      <c r="W16" t="str">
        <f>TEXT(SalesData[[#This Row],[Order Date]],"MMM-YYYY")</f>
        <v>Nov-2016</v>
      </c>
      <c r="X16">
        <f>CHOOSE(MONTH(SalesData[[#This Row],[Order Date]]),1,1,1,2,2,2,3,3,3,4,4,4)</f>
        <v>4</v>
      </c>
      <c r="Y16">
        <f>YEAR(SalesData[[#This Row],[Order Date]])*100+MONTH(SalesData[[#This Row],[Order Date]])</f>
        <v>201611</v>
      </c>
    </row>
    <row r="17" spans="1: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v>7</v>
      </c>
      <c r="T17">
        <v>0.2</v>
      </c>
      <c r="U17">
        <v>0.48</v>
      </c>
      <c r="V17">
        <f>COUNTIF(SalesData[Order ID],SalesData[[#This Row],[Order ID]])</f>
        <v>2</v>
      </c>
      <c r="W17" t="str">
        <f>TEXT(SalesData[[#This Row],[Order Date]],"MMM-YYYY")</f>
        <v>Nov-2016</v>
      </c>
      <c r="X17">
        <f>CHOOSE(MONTH(SalesData[[#This Row],[Order Date]]),1,1,1,2,2,2,3,3,3,4,4,4)</f>
        <v>4</v>
      </c>
      <c r="Y17">
        <f>YEAR(SalesData[[#This Row],[Order Date]])*100+MONTH(SalesData[[#This Row],[Order Date]])</f>
        <v>201611</v>
      </c>
    </row>
    <row r="18" spans="1: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v>2</v>
      </c>
      <c r="T18">
        <v>0.1</v>
      </c>
      <c r="U18">
        <v>146.49</v>
      </c>
      <c r="V18">
        <f>COUNTIF(SalesData[Order ID],SalesData[[#This Row],[Order ID]])</f>
        <v>1</v>
      </c>
      <c r="W18" t="str">
        <f>TEXT(SalesData[[#This Row],[Order Date]],"MMM-YYYY")</f>
        <v>Nov-2015</v>
      </c>
      <c r="X18">
        <f>CHOOSE(MONTH(SalesData[[#This Row],[Order Date]]),1,1,1,2,2,2,3,3,3,4,4,4)</f>
        <v>4</v>
      </c>
      <c r="Y18">
        <f>YEAR(SalesData[[#This Row],[Order Date]])*100+MONTH(SalesData[[#This Row],[Order Date]])</f>
        <v>201511</v>
      </c>
    </row>
    <row r="19" spans="1: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v>4</v>
      </c>
      <c r="T19">
        <v>0.1</v>
      </c>
      <c r="U19">
        <v>18.32</v>
      </c>
      <c r="V19">
        <f>COUNTIF(SalesData[Order ID],SalesData[[#This Row],[Order ID]])</f>
        <v>1</v>
      </c>
      <c r="W19" t="str">
        <f>TEXT(SalesData[[#This Row],[Order Date]],"MMM-YYYY")</f>
        <v>May-2015</v>
      </c>
      <c r="X19">
        <f>CHOOSE(MONTH(SalesData[[#This Row],[Order Date]]),1,1,1,2,2,2,3,3,3,4,4,4)</f>
        <v>2</v>
      </c>
      <c r="Y19">
        <f>YEAR(SalesData[[#This Row],[Order Date]])*100+MONTH(SalesData[[#This Row],[Order Date]])</f>
        <v>201505</v>
      </c>
    </row>
    <row r="20" spans="1: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v>3</v>
      </c>
      <c r="T20">
        <v>0.1</v>
      </c>
      <c r="U20">
        <v>1.2</v>
      </c>
      <c r="V20">
        <f>COUNTIF(SalesData[Order ID],SalesData[[#This Row],[Order ID]])</f>
        <v>3</v>
      </c>
      <c r="W20" t="str">
        <f>TEXT(SalesData[[#This Row],[Order Date]],"MMM-YYYY")</f>
        <v>Aug-2015</v>
      </c>
      <c r="X20">
        <f>CHOOSE(MONTH(SalesData[[#This Row],[Order Date]]),1,1,1,2,2,2,3,3,3,4,4,4)</f>
        <v>3</v>
      </c>
      <c r="Y20">
        <f>YEAR(SalesData[[#This Row],[Order Date]])*100+MONTH(SalesData[[#This Row],[Order Date]])</f>
        <v>201508</v>
      </c>
    </row>
    <row r="21" spans="1: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v>6</v>
      </c>
      <c r="T21">
        <v>0.1</v>
      </c>
      <c r="U21">
        <v>59.77</v>
      </c>
      <c r="V21">
        <f>COUNTIF(SalesData[Order ID],SalesData[[#This Row],[Order ID]])</f>
        <v>3</v>
      </c>
      <c r="W21" t="str">
        <f>TEXT(SalesData[[#This Row],[Order Date]],"MMM-YYYY")</f>
        <v>Aug-2015</v>
      </c>
      <c r="X21">
        <f>CHOOSE(MONTH(SalesData[[#This Row],[Order Date]]),1,1,1,2,2,2,3,3,3,4,4,4)</f>
        <v>3</v>
      </c>
      <c r="Y21">
        <f>YEAR(SalesData[[#This Row],[Order Date]])*100+MONTH(SalesData[[#This Row],[Order Date]])</f>
        <v>201508</v>
      </c>
    </row>
    <row r="22" spans="1: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v>9</v>
      </c>
      <c r="T22">
        <v>0</v>
      </c>
      <c r="U22">
        <v>7.95</v>
      </c>
      <c r="V22">
        <f>COUNTIF(SalesData[Order ID],SalesData[[#This Row],[Order ID]])</f>
        <v>3</v>
      </c>
      <c r="W22" t="str">
        <f>TEXT(SalesData[[#This Row],[Order Date]],"MMM-YYYY")</f>
        <v>Aug-2015</v>
      </c>
      <c r="X22">
        <f>CHOOSE(MONTH(SalesData[[#This Row],[Order Date]]),1,1,1,2,2,2,3,3,3,4,4,4)</f>
        <v>3</v>
      </c>
      <c r="Y22">
        <f>YEAR(SalesData[[#This Row],[Order Date]])*100+MONTH(SalesData[[#This Row],[Order Date]])</f>
        <v>201508</v>
      </c>
    </row>
    <row r="23" spans="1: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v>2</v>
      </c>
      <c r="T23">
        <v>0.2</v>
      </c>
      <c r="U23">
        <v>4.87</v>
      </c>
      <c r="V23">
        <f>COUNTIF(SalesData[Order ID],SalesData[[#This Row],[Order ID]])</f>
        <v>2</v>
      </c>
      <c r="W23" t="str">
        <f>TEXT(SalesData[[#This Row],[Order Date]],"MMM-YYYY")</f>
        <v>Dec-2017</v>
      </c>
      <c r="X23">
        <f>CHOOSE(MONTH(SalesData[[#This Row],[Order Date]]),1,1,1,2,2,2,3,3,3,4,4,4)</f>
        <v>4</v>
      </c>
      <c r="Y23">
        <f>YEAR(SalesData[[#This Row],[Order Date]])*100+MONTH(SalesData[[#This Row],[Order Date]])</f>
        <v>201712</v>
      </c>
    </row>
    <row r="24" spans="1: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v>10</v>
      </c>
      <c r="T24">
        <v>0.3</v>
      </c>
      <c r="U24">
        <v>-19.91</v>
      </c>
      <c r="V24">
        <f>COUNTIF(SalesData[Order ID],SalesData[[#This Row],[Order ID]])</f>
        <v>2</v>
      </c>
      <c r="W24" t="str">
        <f>TEXT(SalesData[[#This Row],[Order Date]],"MMM-YYYY")</f>
        <v>Dec-2017</v>
      </c>
      <c r="X24">
        <f>CHOOSE(MONTH(SalesData[[#This Row],[Order Date]]),1,1,1,2,2,2,3,3,3,4,4,4)</f>
        <v>4</v>
      </c>
      <c r="Y24">
        <f>YEAR(SalesData[[#This Row],[Order Date]])*100+MONTH(SalesData[[#This Row],[Order Date]])</f>
        <v>201712</v>
      </c>
    </row>
    <row r="25" spans="1: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v>2</v>
      </c>
      <c r="T25">
        <v>0.2</v>
      </c>
      <c r="U25">
        <v>7.85</v>
      </c>
      <c r="V25">
        <f>COUNTIF(SalesData[Order ID],SalesData[[#This Row],[Order ID]])</f>
        <v>1</v>
      </c>
      <c r="W25" t="str">
        <f>TEXT(SalesData[[#This Row],[Order Date]],"MMM-YYYY")</f>
        <v>Jul-2018</v>
      </c>
      <c r="X25">
        <f>CHOOSE(MONTH(SalesData[[#This Row],[Order Date]]),1,1,1,2,2,2,3,3,3,4,4,4)</f>
        <v>3</v>
      </c>
      <c r="Y25">
        <f>YEAR(SalesData[[#This Row],[Order Date]])*100+MONTH(SalesData[[#This Row],[Order Date]])</f>
        <v>201807</v>
      </c>
    </row>
    <row r="26" spans="1: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v>2</v>
      </c>
      <c r="T26">
        <v>0.1</v>
      </c>
      <c r="U26">
        <v>62.68</v>
      </c>
      <c r="V26">
        <f>COUNTIF(SalesData[Order ID],SalesData[[#This Row],[Order ID]])</f>
        <v>1</v>
      </c>
      <c r="W26" t="str">
        <f>TEXT(SalesData[[#This Row],[Order Date]],"MMM-YYYY")</f>
        <v>Sep-2016</v>
      </c>
      <c r="X26">
        <f>CHOOSE(MONTH(SalesData[[#This Row],[Order Date]]),1,1,1,2,2,2,3,3,3,4,4,4)</f>
        <v>3</v>
      </c>
      <c r="Y26">
        <f>YEAR(SalesData[[#This Row],[Order Date]])*100+MONTH(SalesData[[#This Row],[Order Date]])</f>
        <v>201609</v>
      </c>
    </row>
    <row r="27" spans="1: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v>10</v>
      </c>
      <c r="T27">
        <v>0</v>
      </c>
      <c r="U27">
        <v>0.7</v>
      </c>
      <c r="V27">
        <f>COUNTIF(SalesData[Order ID],SalesData[[#This Row],[Order ID]])</f>
        <v>2</v>
      </c>
      <c r="W27" t="str">
        <f>TEXT(SalesData[[#This Row],[Order Date]],"MMM-YYYY")</f>
        <v>Jan-2017</v>
      </c>
      <c r="X27">
        <f>CHOOSE(MONTH(SalesData[[#This Row],[Order Date]]),1,1,1,2,2,2,3,3,3,4,4,4)</f>
        <v>1</v>
      </c>
      <c r="Y27">
        <f>YEAR(SalesData[[#This Row],[Order Date]])*100+MONTH(SalesData[[#This Row],[Order Date]])</f>
        <v>201701</v>
      </c>
    </row>
    <row r="28" spans="1: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v>6</v>
      </c>
      <c r="T28">
        <v>0</v>
      </c>
      <c r="U28">
        <v>28.98</v>
      </c>
      <c r="V28">
        <f>COUNTIF(SalesData[Order ID],SalesData[[#This Row],[Order ID]])</f>
        <v>2</v>
      </c>
      <c r="W28" t="str">
        <f>TEXT(SalesData[[#This Row],[Order Date]],"MMM-YYYY")</f>
        <v>Jan-2017</v>
      </c>
      <c r="X28">
        <f>CHOOSE(MONTH(SalesData[[#This Row],[Order Date]]),1,1,1,2,2,2,3,3,3,4,4,4)</f>
        <v>1</v>
      </c>
      <c r="Y28">
        <f>YEAR(SalesData[[#This Row],[Order Date]])*100+MONTH(SalesData[[#This Row],[Order Date]])</f>
        <v>201701</v>
      </c>
    </row>
    <row r="29" spans="1: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v>10</v>
      </c>
      <c r="T29">
        <v>0.2</v>
      </c>
      <c r="U29">
        <v>370.01</v>
      </c>
      <c r="V29">
        <f>COUNTIF(SalesData[Order ID],SalesData[[#This Row],[Order ID]])</f>
        <v>7</v>
      </c>
      <c r="W29" t="str">
        <f>TEXT(SalesData[[#This Row],[Order Date]],"MMM-YYYY")</f>
        <v>Sep-2016</v>
      </c>
      <c r="X29">
        <f>CHOOSE(MONTH(SalesData[[#This Row],[Order Date]]),1,1,1,2,2,2,3,3,3,4,4,4)</f>
        <v>3</v>
      </c>
      <c r="Y29">
        <f>YEAR(SalesData[[#This Row],[Order Date]])*100+MONTH(SalesData[[#This Row],[Order Date]])</f>
        <v>201609</v>
      </c>
    </row>
    <row r="30" spans="1: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v>8</v>
      </c>
      <c r="T30">
        <v>0.2</v>
      </c>
      <c r="U30">
        <v>0.77</v>
      </c>
      <c r="V30">
        <f>COUNTIF(SalesData[Order ID],SalesData[[#This Row],[Order ID]])</f>
        <v>7</v>
      </c>
      <c r="W30" t="str">
        <f>TEXT(SalesData[[#This Row],[Order Date]],"MMM-YYYY")</f>
        <v>Sep-2016</v>
      </c>
      <c r="X30">
        <f>CHOOSE(MONTH(SalesData[[#This Row],[Order Date]]),1,1,1,2,2,2,3,3,3,4,4,4)</f>
        <v>3</v>
      </c>
      <c r="Y30">
        <f>YEAR(SalesData[[#This Row],[Order Date]])*100+MONTH(SalesData[[#This Row],[Order Date]])</f>
        <v>201609</v>
      </c>
    </row>
    <row r="31" spans="1: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v>5</v>
      </c>
      <c r="T31">
        <v>0.1</v>
      </c>
      <c r="U31">
        <v>11.18</v>
      </c>
      <c r="V31">
        <f>COUNTIF(SalesData[Order ID],SalesData[[#This Row],[Order ID]])</f>
        <v>7</v>
      </c>
      <c r="W31" t="str">
        <f>TEXT(SalesData[[#This Row],[Order Date]],"MMM-YYYY")</f>
        <v>Sep-2016</v>
      </c>
      <c r="X31">
        <f>CHOOSE(MONTH(SalesData[[#This Row],[Order Date]]),1,1,1,2,2,2,3,3,3,4,4,4)</f>
        <v>3</v>
      </c>
      <c r="Y31">
        <f>YEAR(SalesData[[#This Row],[Order Date]])*100+MONTH(SalesData[[#This Row],[Order Date]])</f>
        <v>201609</v>
      </c>
    </row>
    <row r="32" spans="1: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v>4</v>
      </c>
      <c r="T32">
        <v>0.2</v>
      </c>
      <c r="U32">
        <v>0.52</v>
      </c>
      <c r="V32">
        <f>COUNTIF(SalesData[Order ID],SalesData[[#This Row],[Order ID]])</f>
        <v>7</v>
      </c>
      <c r="W32" t="str">
        <f>TEXT(SalesData[[#This Row],[Order Date]],"MMM-YYYY")</f>
        <v>Sep-2016</v>
      </c>
      <c r="X32">
        <f>CHOOSE(MONTH(SalesData[[#This Row],[Order Date]]),1,1,1,2,2,2,3,3,3,4,4,4)</f>
        <v>3</v>
      </c>
      <c r="Y32">
        <f>YEAR(SalesData[[#This Row],[Order Date]])*100+MONTH(SalesData[[#This Row],[Order Date]])</f>
        <v>201609</v>
      </c>
    </row>
    <row r="33" spans="1: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v>5</v>
      </c>
      <c r="T33">
        <v>0.3</v>
      </c>
      <c r="U33">
        <v>-20.71</v>
      </c>
      <c r="V33">
        <f>COUNTIF(SalesData[Order ID],SalesData[[#This Row],[Order ID]])</f>
        <v>7</v>
      </c>
      <c r="W33" t="str">
        <f>TEXT(SalesData[[#This Row],[Order Date]],"MMM-YYYY")</f>
        <v>Sep-2016</v>
      </c>
      <c r="X33">
        <f>CHOOSE(MONTH(SalesData[[#This Row],[Order Date]]),1,1,1,2,2,2,3,3,3,4,4,4)</f>
        <v>3</v>
      </c>
      <c r="Y33">
        <f>YEAR(SalesData[[#This Row],[Order Date]])*100+MONTH(SalesData[[#This Row],[Order Date]])</f>
        <v>201609</v>
      </c>
    </row>
    <row r="34" spans="1: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v>5</v>
      </c>
      <c r="T34">
        <v>0</v>
      </c>
      <c r="U34">
        <v>0.75</v>
      </c>
      <c r="V34">
        <f>COUNTIF(SalesData[Order ID],SalesData[[#This Row],[Order ID]])</f>
        <v>7</v>
      </c>
      <c r="W34" t="str">
        <f>TEXT(SalesData[[#This Row],[Order Date]],"MMM-YYYY")</f>
        <v>Sep-2016</v>
      </c>
      <c r="X34">
        <f>CHOOSE(MONTH(SalesData[[#This Row],[Order Date]]),1,1,1,2,2,2,3,3,3,4,4,4)</f>
        <v>3</v>
      </c>
      <c r="Y34">
        <f>YEAR(SalesData[[#This Row],[Order Date]])*100+MONTH(SalesData[[#This Row],[Order Date]])</f>
        <v>201609</v>
      </c>
    </row>
    <row r="35" spans="1: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v>10</v>
      </c>
      <c r="T35">
        <v>0</v>
      </c>
      <c r="U35">
        <v>5.36</v>
      </c>
      <c r="V35">
        <f>COUNTIF(SalesData[Order ID],SalesData[[#This Row],[Order ID]])</f>
        <v>7</v>
      </c>
      <c r="W35" t="str">
        <f>TEXT(SalesData[[#This Row],[Order Date]],"MMM-YYYY")</f>
        <v>Sep-2016</v>
      </c>
      <c r="X35">
        <f>CHOOSE(MONTH(SalesData[[#This Row],[Order Date]]),1,1,1,2,2,2,3,3,3,4,4,4)</f>
        <v>3</v>
      </c>
      <c r="Y35">
        <f>YEAR(SalesData[[#This Row],[Order Date]])*100+MONTH(SalesData[[#This Row],[Order Date]])</f>
        <v>201609</v>
      </c>
    </row>
    <row r="36" spans="1: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v>2</v>
      </c>
      <c r="T36">
        <v>0</v>
      </c>
      <c r="U36">
        <v>9.73</v>
      </c>
      <c r="V36">
        <f>COUNTIF(SalesData[Order ID],SalesData[[#This Row],[Order ID]])</f>
        <v>1</v>
      </c>
      <c r="W36" t="str">
        <f>TEXT(SalesData[[#This Row],[Order Date]],"MMM-YYYY")</f>
        <v>Oct-2018</v>
      </c>
      <c r="X36">
        <f>CHOOSE(MONTH(SalesData[[#This Row],[Order Date]]),1,1,1,2,2,2,3,3,3,4,4,4)</f>
        <v>4</v>
      </c>
      <c r="Y36">
        <f>YEAR(SalesData[[#This Row],[Order Date]])*100+MONTH(SalesData[[#This Row],[Order Date]])</f>
        <v>201810</v>
      </c>
    </row>
    <row r="37" spans="1: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v>9</v>
      </c>
      <c r="T37">
        <v>0.3</v>
      </c>
      <c r="U37">
        <v>-362.19</v>
      </c>
      <c r="V37">
        <f>COUNTIF(SalesData[Order ID],SalesData[[#This Row],[Order ID]])</f>
        <v>2</v>
      </c>
      <c r="W37" t="str">
        <f>TEXT(SalesData[[#This Row],[Order Date]],"MMM-YYYY")</f>
        <v>Dec-2017</v>
      </c>
      <c r="X37">
        <f>CHOOSE(MONTH(SalesData[[#This Row],[Order Date]]),1,1,1,2,2,2,3,3,3,4,4,4)</f>
        <v>4</v>
      </c>
      <c r="Y37">
        <f>YEAR(SalesData[[#This Row],[Order Date]])*100+MONTH(SalesData[[#This Row],[Order Date]])</f>
        <v>201712</v>
      </c>
    </row>
    <row r="38" spans="1: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v>5</v>
      </c>
      <c r="T38">
        <v>0.2</v>
      </c>
      <c r="U38">
        <v>55.37</v>
      </c>
      <c r="V38">
        <f>COUNTIF(SalesData[Order ID],SalesData[[#This Row],[Order ID]])</f>
        <v>2</v>
      </c>
      <c r="W38" t="str">
        <f>TEXT(SalesData[[#This Row],[Order Date]],"MMM-YYYY")</f>
        <v>Dec-2017</v>
      </c>
      <c r="X38">
        <f>CHOOSE(MONTH(SalesData[[#This Row],[Order Date]]),1,1,1,2,2,2,3,3,3,4,4,4)</f>
        <v>4</v>
      </c>
      <c r="Y38">
        <f>YEAR(SalesData[[#This Row],[Order Date]])*100+MONTH(SalesData[[#This Row],[Order Date]])</f>
        <v>201712</v>
      </c>
    </row>
    <row r="39" spans="1: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v>8</v>
      </c>
      <c r="T39">
        <v>0.1</v>
      </c>
      <c r="U39">
        <v>24.93</v>
      </c>
      <c r="V39">
        <f>COUNTIF(SalesData[Order ID],SalesData[[#This Row],[Order ID]])</f>
        <v>4</v>
      </c>
      <c r="W39" t="str">
        <f>TEXT(SalesData[[#This Row],[Order Date]],"MMM-YYYY")</f>
        <v>Dec-2016</v>
      </c>
      <c r="X39">
        <f>CHOOSE(MONTH(SalesData[[#This Row],[Order Date]]),1,1,1,2,2,2,3,3,3,4,4,4)</f>
        <v>4</v>
      </c>
      <c r="Y39">
        <f>YEAR(SalesData[[#This Row],[Order Date]])*100+MONTH(SalesData[[#This Row],[Order Date]])</f>
        <v>201612</v>
      </c>
    </row>
    <row r="40" spans="1: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v>5</v>
      </c>
      <c r="T40">
        <v>0</v>
      </c>
      <c r="U40">
        <v>58.56</v>
      </c>
      <c r="V40">
        <f>COUNTIF(SalesData[Order ID],SalesData[[#This Row],[Order ID]])</f>
        <v>4</v>
      </c>
      <c r="W40" t="str">
        <f>TEXT(SalesData[[#This Row],[Order Date]],"MMM-YYYY")</f>
        <v>Dec-2016</v>
      </c>
      <c r="X40">
        <f>CHOOSE(MONTH(SalesData[[#This Row],[Order Date]]),1,1,1,2,2,2,3,3,3,4,4,4)</f>
        <v>4</v>
      </c>
      <c r="Y40">
        <f>YEAR(SalesData[[#This Row],[Order Date]])*100+MONTH(SalesData[[#This Row],[Order Date]])</f>
        <v>201612</v>
      </c>
    </row>
    <row r="41" spans="1: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v>1</v>
      </c>
      <c r="T41">
        <v>0</v>
      </c>
      <c r="U41">
        <v>10.6</v>
      </c>
      <c r="V41">
        <f>COUNTIF(SalesData[Order ID],SalesData[[#This Row],[Order ID]])</f>
        <v>4</v>
      </c>
      <c r="W41" t="str">
        <f>TEXT(SalesData[[#This Row],[Order Date]],"MMM-YYYY")</f>
        <v>Dec-2016</v>
      </c>
      <c r="X41">
        <f>CHOOSE(MONTH(SalesData[[#This Row],[Order Date]]),1,1,1,2,2,2,3,3,3,4,4,4)</f>
        <v>4</v>
      </c>
      <c r="Y41">
        <f>YEAR(SalesData[[#This Row],[Order Date]])*100+MONTH(SalesData[[#This Row],[Order Date]])</f>
        <v>201612</v>
      </c>
    </row>
    <row r="42" spans="1: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v>4</v>
      </c>
      <c r="T42">
        <v>0.2</v>
      </c>
      <c r="U42">
        <v>18.559999999999999</v>
      </c>
      <c r="V42">
        <f>COUNTIF(SalesData[Order ID],SalesData[[#This Row],[Order ID]])</f>
        <v>4</v>
      </c>
      <c r="W42" t="str">
        <f>TEXT(SalesData[[#This Row],[Order Date]],"MMM-YYYY")</f>
        <v>Dec-2016</v>
      </c>
      <c r="X42">
        <f>CHOOSE(MONTH(SalesData[[#This Row],[Order Date]]),1,1,1,2,2,2,3,3,3,4,4,4)</f>
        <v>4</v>
      </c>
      <c r="Y42">
        <f>YEAR(SalesData[[#This Row],[Order Date]])*100+MONTH(SalesData[[#This Row],[Order Date]])</f>
        <v>201612</v>
      </c>
    </row>
    <row r="43" spans="1: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v>5</v>
      </c>
      <c r="T43">
        <v>0.3</v>
      </c>
      <c r="U43">
        <v>-45.62</v>
      </c>
      <c r="V43">
        <f>COUNTIF(SalesData[Order ID],SalesData[[#This Row],[Order ID]])</f>
        <v>1</v>
      </c>
      <c r="W43" t="str">
        <f>TEXT(SalesData[[#This Row],[Order Date]],"MMM-YYYY")</f>
        <v>Sep-2018</v>
      </c>
      <c r="X43">
        <f>CHOOSE(MONTH(SalesData[[#This Row],[Order Date]]),1,1,1,2,2,2,3,3,3,4,4,4)</f>
        <v>3</v>
      </c>
      <c r="Y43">
        <f>YEAR(SalesData[[#This Row],[Order Date]])*100+MONTH(SalesData[[#This Row],[Order Date]])</f>
        <v>201809</v>
      </c>
    </row>
    <row r="44" spans="1: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v>9</v>
      </c>
      <c r="T44">
        <v>0.1</v>
      </c>
      <c r="U44">
        <v>8.57</v>
      </c>
      <c r="V44">
        <f>COUNTIF(SalesData[Order ID],SalesData[[#This Row],[Order ID]])</f>
        <v>1</v>
      </c>
      <c r="W44" t="str">
        <f>TEXT(SalesData[[#This Row],[Order Date]],"MMM-YYYY")</f>
        <v>Jul-2017</v>
      </c>
      <c r="X44">
        <f>CHOOSE(MONTH(SalesData[[#This Row],[Order Date]]),1,1,1,2,2,2,3,3,3,4,4,4)</f>
        <v>3</v>
      </c>
      <c r="Y44">
        <f>YEAR(SalesData[[#This Row],[Order Date]])*100+MONTH(SalesData[[#This Row],[Order Date]])</f>
        <v>201707</v>
      </c>
    </row>
    <row r="45" spans="1: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v>2</v>
      </c>
      <c r="T45">
        <v>0.1</v>
      </c>
      <c r="U45">
        <v>20.079999999999998</v>
      </c>
      <c r="V45">
        <f>COUNTIF(SalesData[Order ID],SalesData[[#This Row],[Order ID]])</f>
        <v>1</v>
      </c>
      <c r="W45" t="str">
        <f>TEXT(SalesData[[#This Row],[Order Date]],"MMM-YYYY")</f>
        <v>Sep-2018</v>
      </c>
      <c r="X45">
        <f>CHOOSE(MONTH(SalesData[[#This Row],[Order Date]]),1,1,1,2,2,2,3,3,3,4,4,4)</f>
        <v>3</v>
      </c>
      <c r="Y45">
        <f>YEAR(SalesData[[#This Row],[Order Date]])*100+MONTH(SalesData[[#This Row],[Order Date]])</f>
        <v>201809</v>
      </c>
    </row>
    <row r="46" spans="1: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v>4</v>
      </c>
      <c r="T46">
        <v>0.3</v>
      </c>
      <c r="U46">
        <v>-10.119999999999999</v>
      </c>
      <c r="V46">
        <f>COUNTIF(SalesData[Order ID],SalesData[[#This Row],[Order ID]])</f>
        <v>2</v>
      </c>
      <c r="W46" t="str">
        <f>TEXT(SalesData[[#This Row],[Order Date]],"MMM-YYYY")</f>
        <v>Mar-2017</v>
      </c>
      <c r="X46">
        <f>CHOOSE(MONTH(SalesData[[#This Row],[Order Date]]),1,1,1,2,2,2,3,3,3,4,4,4)</f>
        <v>1</v>
      </c>
      <c r="Y46">
        <f>YEAR(SalesData[[#This Row],[Order Date]])*100+MONTH(SalesData[[#This Row],[Order Date]])</f>
        <v>201703</v>
      </c>
    </row>
    <row r="47" spans="1: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v>6</v>
      </c>
      <c r="T47">
        <v>0.2</v>
      </c>
      <c r="U47">
        <v>4.0199999999999996</v>
      </c>
      <c r="V47">
        <f>COUNTIF(SalesData[Order ID],SalesData[[#This Row],[Order ID]])</f>
        <v>2</v>
      </c>
      <c r="W47" t="str">
        <f>TEXT(SalesData[[#This Row],[Order Date]],"MMM-YYYY")</f>
        <v>Mar-2017</v>
      </c>
      <c r="X47">
        <f>CHOOSE(MONTH(SalesData[[#This Row],[Order Date]]),1,1,1,2,2,2,3,3,3,4,4,4)</f>
        <v>1</v>
      </c>
      <c r="Y47">
        <f>YEAR(SalesData[[#This Row],[Order Date]])*100+MONTH(SalesData[[#This Row],[Order Date]])</f>
        <v>201703</v>
      </c>
    </row>
    <row r="48" spans="1: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v>6</v>
      </c>
      <c r="T48">
        <v>0.3</v>
      </c>
      <c r="U48">
        <v>-57.23</v>
      </c>
      <c r="V48">
        <f>COUNTIF(SalesData[Order ID],SalesData[[#This Row],[Order ID]])</f>
        <v>1</v>
      </c>
      <c r="W48" t="str">
        <f>TEXT(SalesData[[#This Row],[Order Date]],"MMM-YYYY")</f>
        <v>Oct-2015</v>
      </c>
      <c r="X48">
        <f>CHOOSE(MONTH(SalesData[[#This Row],[Order Date]]),1,1,1,2,2,2,3,3,3,4,4,4)</f>
        <v>4</v>
      </c>
      <c r="Y48">
        <f>YEAR(SalesData[[#This Row],[Order Date]])*100+MONTH(SalesData[[#This Row],[Order Date]])</f>
        <v>201510</v>
      </c>
    </row>
    <row r="49" spans="1: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v>4</v>
      </c>
      <c r="T49">
        <v>0.1</v>
      </c>
      <c r="U49">
        <v>9.4499999999999993</v>
      </c>
      <c r="V49">
        <f>COUNTIF(SalesData[Order ID],SalesData[[#This Row],[Order ID]])</f>
        <v>2</v>
      </c>
      <c r="W49" t="str">
        <f>TEXT(SalesData[[#This Row],[Order Date]],"MMM-YYYY")</f>
        <v>Jun-2017</v>
      </c>
      <c r="X49">
        <f>CHOOSE(MONTH(SalesData[[#This Row],[Order Date]]),1,1,1,2,2,2,3,3,3,4,4,4)</f>
        <v>2</v>
      </c>
      <c r="Y49">
        <f>YEAR(SalesData[[#This Row],[Order Date]])*100+MONTH(SalesData[[#This Row],[Order Date]])</f>
        <v>201706</v>
      </c>
    </row>
    <row r="50" spans="1: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v>4</v>
      </c>
      <c r="T50">
        <v>0.3</v>
      </c>
      <c r="U50">
        <v>-1.53</v>
      </c>
      <c r="V50">
        <f>COUNTIF(SalesData[Order ID],SalesData[[#This Row],[Order ID]])</f>
        <v>2</v>
      </c>
      <c r="W50" t="str">
        <f>TEXT(SalesData[[#This Row],[Order Date]],"MMM-YYYY")</f>
        <v>Jun-2017</v>
      </c>
      <c r="X50">
        <f>CHOOSE(MONTH(SalesData[[#This Row],[Order Date]]),1,1,1,2,2,2,3,3,3,4,4,4)</f>
        <v>2</v>
      </c>
      <c r="Y50">
        <f>YEAR(SalesData[[#This Row],[Order Date]])*100+MONTH(SalesData[[#This Row],[Order Date]])</f>
        <v>201706</v>
      </c>
    </row>
    <row r="51" spans="1: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v>10</v>
      </c>
      <c r="T51">
        <v>0.2</v>
      </c>
      <c r="U51">
        <v>4.97</v>
      </c>
      <c r="V51">
        <f>COUNTIF(SalesData[Order ID],SalesData[[#This Row],[Order ID]])</f>
        <v>4</v>
      </c>
      <c r="W51" t="str">
        <f>TEXT(SalesData[[#This Row],[Order Date]],"MMM-YYYY")</f>
        <v>Apr-2016</v>
      </c>
      <c r="X51">
        <f>CHOOSE(MONTH(SalesData[[#This Row],[Order Date]]),1,1,1,2,2,2,3,3,3,4,4,4)</f>
        <v>2</v>
      </c>
      <c r="Y51">
        <f>YEAR(SalesData[[#This Row],[Order Date]])*100+MONTH(SalesData[[#This Row],[Order Date]])</f>
        <v>201604</v>
      </c>
    </row>
    <row r="52" spans="1: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v>8</v>
      </c>
      <c r="T52">
        <v>0.2</v>
      </c>
      <c r="U52">
        <v>18.8</v>
      </c>
      <c r="V52">
        <f>COUNTIF(SalesData[Order ID],SalesData[[#This Row],[Order ID]])</f>
        <v>4</v>
      </c>
      <c r="W52" t="str">
        <f>TEXT(SalesData[[#This Row],[Order Date]],"MMM-YYYY")</f>
        <v>Apr-2016</v>
      </c>
      <c r="X52">
        <f>CHOOSE(MONTH(SalesData[[#This Row],[Order Date]]),1,1,1,2,2,2,3,3,3,4,4,4)</f>
        <v>2</v>
      </c>
      <c r="Y52">
        <f>YEAR(SalesData[[#This Row],[Order Date]])*100+MONTH(SalesData[[#This Row],[Order Date]])</f>
        <v>201604</v>
      </c>
    </row>
    <row r="53" spans="1: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v>9</v>
      </c>
      <c r="T53">
        <v>0.2</v>
      </c>
      <c r="U53">
        <v>1.54</v>
      </c>
      <c r="V53">
        <f>COUNTIF(SalesData[Order ID],SalesData[[#This Row],[Order ID]])</f>
        <v>4</v>
      </c>
      <c r="W53" t="str">
        <f>TEXT(SalesData[[#This Row],[Order Date]],"MMM-YYYY")</f>
        <v>Apr-2016</v>
      </c>
      <c r="X53">
        <f>CHOOSE(MONTH(SalesData[[#This Row],[Order Date]]),1,1,1,2,2,2,3,3,3,4,4,4)</f>
        <v>2</v>
      </c>
      <c r="Y53">
        <f>YEAR(SalesData[[#This Row],[Order Date]])*100+MONTH(SalesData[[#This Row],[Order Date]])</f>
        <v>201604</v>
      </c>
    </row>
    <row r="54" spans="1: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v>3</v>
      </c>
      <c r="T54">
        <v>0.2</v>
      </c>
      <c r="U54">
        <v>14.4</v>
      </c>
      <c r="V54">
        <f>COUNTIF(SalesData[Order ID],SalesData[[#This Row],[Order ID]])</f>
        <v>4</v>
      </c>
      <c r="W54" t="str">
        <f>TEXT(SalesData[[#This Row],[Order Date]],"MMM-YYYY")</f>
        <v>Apr-2016</v>
      </c>
      <c r="X54">
        <f>CHOOSE(MONTH(SalesData[[#This Row],[Order Date]]),1,1,1,2,2,2,3,3,3,4,4,4)</f>
        <v>2</v>
      </c>
      <c r="Y54">
        <f>YEAR(SalesData[[#This Row],[Order Date]])*100+MONTH(SalesData[[#This Row],[Order Date]])</f>
        <v>201604</v>
      </c>
    </row>
    <row r="55" spans="1: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v>8</v>
      </c>
      <c r="T55">
        <v>0.1</v>
      </c>
      <c r="U55">
        <v>3.82</v>
      </c>
      <c r="V55">
        <f>COUNTIF(SalesData[Order ID],SalesData[[#This Row],[Order ID]])</f>
        <v>2</v>
      </c>
      <c r="W55" t="str">
        <f>TEXT(SalesData[[#This Row],[Order Date]],"MMM-YYYY")</f>
        <v>Dec-2017</v>
      </c>
      <c r="X55">
        <f>CHOOSE(MONTH(SalesData[[#This Row],[Order Date]]),1,1,1,2,2,2,3,3,3,4,4,4)</f>
        <v>4</v>
      </c>
      <c r="Y55">
        <f>YEAR(SalesData[[#This Row],[Order Date]])*100+MONTH(SalesData[[#This Row],[Order Date]])</f>
        <v>201712</v>
      </c>
    </row>
    <row r="56" spans="1: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v>1</v>
      </c>
      <c r="T56">
        <v>0</v>
      </c>
      <c r="U56">
        <v>319.27999999999997</v>
      </c>
      <c r="V56">
        <f>COUNTIF(SalesData[Order ID],SalesData[[#This Row],[Order ID]])</f>
        <v>2</v>
      </c>
      <c r="W56" t="str">
        <f>TEXT(SalesData[[#This Row],[Order Date]],"MMM-YYYY")</f>
        <v>Dec-2017</v>
      </c>
      <c r="X56">
        <f>CHOOSE(MONTH(SalesData[[#This Row],[Order Date]]),1,1,1,2,2,2,3,3,3,4,4,4)</f>
        <v>4</v>
      </c>
      <c r="Y56">
        <f>YEAR(SalesData[[#This Row],[Order Date]])*100+MONTH(SalesData[[#This Row],[Order Date]])</f>
        <v>201712</v>
      </c>
    </row>
    <row r="57" spans="1: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v>1</v>
      </c>
      <c r="T57">
        <v>0.1</v>
      </c>
      <c r="U57">
        <v>54.23</v>
      </c>
      <c r="V57">
        <f>COUNTIF(SalesData[Order ID],SalesData[[#This Row],[Order ID]])</f>
        <v>7</v>
      </c>
      <c r="W57" t="str">
        <f>TEXT(SalesData[[#This Row],[Order Date]],"MMM-YYYY")</f>
        <v>Jun-2017</v>
      </c>
      <c r="X57">
        <f>CHOOSE(MONTH(SalesData[[#This Row],[Order Date]]),1,1,1,2,2,2,3,3,3,4,4,4)</f>
        <v>2</v>
      </c>
      <c r="Y57">
        <f>YEAR(SalesData[[#This Row],[Order Date]])*100+MONTH(SalesData[[#This Row],[Order Date]])</f>
        <v>201706</v>
      </c>
    </row>
    <row r="58" spans="1: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v>6</v>
      </c>
      <c r="T58">
        <v>0</v>
      </c>
      <c r="U58">
        <v>8.75</v>
      </c>
      <c r="V58">
        <f>COUNTIF(SalesData[Order ID],SalesData[[#This Row],[Order ID]])</f>
        <v>7</v>
      </c>
      <c r="W58" t="str">
        <f>TEXT(SalesData[[#This Row],[Order Date]],"MMM-YYYY")</f>
        <v>Jun-2017</v>
      </c>
      <c r="X58">
        <f>CHOOSE(MONTH(SalesData[[#This Row],[Order Date]]),1,1,1,2,2,2,3,3,3,4,4,4)</f>
        <v>2</v>
      </c>
      <c r="Y58">
        <f>YEAR(SalesData[[#This Row],[Order Date]])*100+MONTH(SalesData[[#This Row],[Order Date]])</f>
        <v>201706</v>
      </c>
    </row>
    <row r="59" spans="1: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v>9</v>
      </c>
      <c r="T59">
        <v>0.3</v>
      </c>
      <c r="U59">
        <v>-79.849999999999994</v>
      </c>
      <c r="V59">
        <f>COUNTIF(SalesData[Order ID],SalesData[[#This Row],[Order ID]])</f>
        <v>7</v>
      </c>
      <c r="W59" t="str">
        <f>TEXT(SalesData[[#This Row],[Order Date]],"MMM-YYYY")</f>
        <v>Jun-2017</v>
      </c>
      <c r="X59">
        <f>CHOOSE(MONTH(SalesData[[#This Row],[Order Date]]),1,1,1,2,2,2,3,3,3,4,4,4)</f>
        <v>2</v>
      </c>
      <c r="Y59">
        <f>YEAR(SalesData[[#This Row],[Order Date]])*100+MONTH(SalesData[[#This Row],[Order Date]])</f>
        <v>201706</v>
      </c>
    </row>
    <row r="60" spans="1: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v>1</v>
      </c>
      <c r="T60">
        <v>0</v>
      </c>
      <c r="U60">
        <v>2.77</v>
      </c>
      <c r="V60">
        <f>COUNTIF(SalesData[Order ID],SalesData[[#This Row],[Order ID]])</f>
        <v>7</v>
      </c>
      <c r="W60" t="str">
        <f>TEXT(SalesData[[#This Row],[Order Date]],"MMM-YYYY")</f>
        <v>Jun-2017</v>
      </c>
      <c r="X60">
        <f>CHOOSE(MONTH(SalesData[[#This Row],[Order Date]]),1,1,1,2,2,2,3,3,3,4,4,4)</f>
        <v>2</v>
      </c>
      <c r="Y60">
        <f>YEAR(SalesData[[#This Row],[Order Date]])*100+MONTH(SalesData[[#This Row],[Order Date]])</f>
        <v>201706</v>
      </c>
    </row>
    <row r="61" spans="1: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v>9</v>
      </c>
      <c r="T61">
        <v>0.3</v>
      </c>
      <c r="U61">
        <v>-2.4</v>
      </c>
      <c r="V61">
        <f>COUNTIF(SalesData[Order ID],SalesData[[#This Row],[Order ID]])</f>
        <v>7</v>
      </c>
      <c r="W61" t="str">
        <f>TEXT(SalesData[[#This Row],[Order Date]],"MMM-YYYY")</f>
        <v>Jun-2017</v>
      </c>
      <c r="X61">
        <f>CHOOSE(MONTH(SalesData[[#This Row],[Order Date]]),1,1,1,2,2,2,3,3,3,4,4,4)</f>
        <v>2</v>
      </c>
      <c r="Y61">
        <f>YEAR(SalesData[[#This Row],[Order Date]])*100+MONTH(SalesData[[#This Row],[Order Date]])</f>
        <v>201706</v>
      </c>
    </row>
    <row r="62" spans="1: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v>3</v>
      </c>
      <c r="T62">
        <v>0.3</v>
      </c>
      <c r="U62">
        <v>-3.88</v>
      </c>
      <c r="V62">
        <f>COUNTIF(SalesData[Order ID],SalesData[[#This Row],[Order ID]])</f>
        <v>7</v>
      </c>
      <c r="W62" t="str">
        <f>TEXT(SalesData[[#This Row],[Order Date]],"MMM-YYYY")</f>
        <v>Jun-2017</v>
      </c>
      <c r="X62">
        <f>CHOOSE(MONTH(SalesData[[#This Row],[Order Date]]),1,1,1,2,2,2,3,3,3,4,4,4)</f>
        <v>2</v>
      </c>
      <c r="Y62">
        <f>YEAR(SalesData[[#This Row],[Order Date]])*100+MONTH(SalesData[[#This Row],[Order Date]])</f>
        <v>201706</v>
      </c>
    </row>
    <row r="63" spans="1: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v>10</v>
      </c>
      <c r="T63">
        <v>0.2</v>
      </c>
      <c r="U63">
        <v>0.2</v>
      </c>
      <c r="V63">
        <f>COUNTIF(SalesData[Order ID],SalesData[[#This Row],[Order ID]])</f>
        <v>7</v>
      </c>
      <c r="W63" t="str">
        <f>TEXT(SalesData[[#This Row],[Order Date]],"MMM-YYYY")</f>
        <v>Jun-2017</v>
      </c>
      <c r="X63">
        <f>CHOOSE(MONTH(SalesData[[#This Row],[Order Date]]),1,1,1,2,2,2,3,3,3,4,4,4)</f>
        <v>2</v>
      </c>
      <c r="Y63">
        <f>YEAR(SalesData[[#This Row],[Order Date]])*100+MONTH(SalesData[[#This Row],[Order Date]])</f>
        <v>201706</v>
      </c>
    </row>
    <row r="64" spans="1: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v>3</v>
      </c>
      <c r="T64">
        <v>0</v>
      </c>
      <c r="U64">
        <v>3.91</v>
      </c>
      <c r="V64">
        <f>COUNTIF(SalesData[Order ID],SalesData[[#This Row],[Order ID]])</f>
        <v>4</v>
      </c>
      <c r="W64" t="str">
        <f>TEXT(SalesData[[#This Row],[Order Date]],"MMM-YYYY")</f>
        <v>Nov-2016</v>
      </c>
      <c r="X64">
        <f>CHOOSE(MONTH(SalesData[[#This Row],[Order Date]]),1,1,1,2,2,2,3,3,3,4,4,4)</f>
        <v>4</v>
      </c>
      <c r="Y64">
        <f>YEAR(SalesData[[#This Row],[Order Date]])*100+MONTH(SalesData[[#This Row],[Order Date]])</f>
        <v>201611</v>
      </c>
    </row>
    <row r="65" spans="1: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v>2</v>
      </c>
      <c r="T65">
        <v>0</v>
      </c>
      <c r="U65">
        <v>7.75</v>
      </c>
      <c r="V65">
        <f>COUNTIF(SalesData[Order ID],SalesData[[#This Row],[Order ID]])</f>
        <v>4</v>
      </c>
      <c r="W65" t="str">
        <f>TEXT(SalesData[[#This Row],[Order Date]],"MMM-YYYY")</f>
        <v>Nov-2016</v>
      </c>
      <c r="X65">
        <f>CHOOSE(MONTH(SalesData[[#This Row],[Order Date]]),1,1,1,2,2,2,3,3,3,4,4,4)</f>
        <v>4</v>
      </c>
      <c r="Y65">
        <f>YEAR(SalesData[[#This Row],[Order Date]])*100+MONTH(SalesData[[#This Row],[Order Date]])</f>
        <v>201611</v>
      </c>
    </row>
    <row r="66" spans="1: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v>6</v>
      </c>
      <c r="T66">
        <v>0.1</v>
      </c>
      <c r="U66">
        <v>35.22</v>
      </c>
      <c r="V66">
        <f>COUNTIF(SalesData[Order ID],SalesData[[#This Row],[Order ID]])</f>
        <v>4</v>
      </c>
      <c r="W66" t="str">
        <f>TEXT(SalesData[[#This Row],[Order Date]],"MMM-YYYY")</f>
        <v>Nov-2016</v>
      </c>
      <c r="X66">
        <f>CHOOSE(MONTH(SalesData[[#This Row],[Order Date]]),1,1,1,2,2,2,3,3,3,4,4,4)</f>
        <v>4</v>
      </c>
      <c r="Y66">
        <f>YEAR(SalesData[[#This Row],[Order Date]])*100+MONTH(SalesData[[#This Row],[Order Date]])</f>
        <v>201611</v>
      </c>
    </row>
    <row r="67" spans="1: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v>1</v>
      </c>
      <c r="T67">
        <v>0.1</v>
      </c>
      <c r="U67">
        <v>20.74</v>
      </c>
      <c r="V67">
        <f>COUNTIF(SalesData[Order ID],SalesData[[#This Row],[Order ID]])</f>
        <v>4</v>
      </c>
      <c r="W67" t="str">
        <f>TEXT(SalesData[[#This Row],[Order Date]],"MMM-YYYY")</f>
        <v>Nov-2016</v>
      </c>
      <c r="X67">
        <f>CHOOSE(MONTH(SalesData[[#This Row],[Order Date]]),1,1,1,2,2,2,3,3,3,4,4,4)</f>
        <v>4</v>
      </c>
      <c r="Y67">
        <f>YEAR(SalesData[[#This Row],[Order Date]])*100+MONTH(SalesData[[#This Row],[Order Date]])</f>
        <v>201611</v>
      </c>
    </row>
    <row r="68" spans="1: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v>6</v>
      </c>
      <c r="T68">
        <v>0</v>
      </c>
      <c r="U68">
        <v>38.36</v>
      </c>
      <c r="V68">
        <f>COUNTIF(SalesData[Order ID],SalesData[[#This Row],[Order ID]])</f>
        <v>1</v>
      </c>
      <c r="W68" t="str">
        <f>TEXT(SalesData[[#This Row],[Order Date]],"MMM-YYYY")</f>
        <v>Apr-2016</v>
      </c>
      <c r="X68">
        <f>CHOOSE(MONTH(SalesData[[#This Row],[Order Date]]),1,1,1,2,2,2,3,3,3,4,4,4)</f>
        <v>2</v>
      </c>
      <c r="Y68">
        <f>YEAR(SalesData[[#This Row],[Order Date]])*100+MONTH(SalesData[[#This Row],[Order Date]])</f>
        <v>201604</v>
      </c>
    </row>
    <row r="69" spans="1: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v>4</v>
      </c>
      <c r="T69">
        <v>0</v>
      </c>
      <c r="U69">
        <v>244.87</v>
      </c>
      <c r="V69">
        <f>COUNTIF(SalesData[Order ID],SalesData[[#This Row],[Order ID]])</f>
        <v>2</v>
      </c>
      <c r="W69" t="str">
        <f>TEXT(SalesData[[#This Row],[Order Date]],"MMM-YYYY")</f>
        <v>Dec-2015</v>
      </c>
      <c r="X69">
        <f>CHOOSE(MONTH(SalesData[[#This Row],[Order Date]]),1,1,1,2,2,2,3,3,3,4,4,4)</f>
        <v>4</v>
      </c>
      <c r="Y69">
        <f>YEAR(SalesData[[#This Row],[Order Date]])*100+MONTH(SalesData[[#This Row],[Order Date]])</f>
        <v>201512</v>
      </c>
    </row>
    <row r="70" spans="1: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v>9</v>
      </c>
      <c r="T70">
        <v>0.1</v>
      </c>
      <c r="U70">
        <v>30.23</v>
      </c>
      <c r="V70">
        <f>COUNTIF(SalesData[Order ID],SalesData[[#This Row],[Order ID]])</f>
        <v>2</v>
      </c>
      <c r="W70" t="str">
        <f>TEXT(SalesData[[#This Row],[Order Date]],"MMM-YYYY")</f>
        <v>Dec-2015</v>
      </c>
      <c r="X70">
        <f>CHOOSE(MONTH(SalesData[[#This Row],[Order Date]]),1,1,1,2,2,2,3,3,3,4,4,4)</f>
        <v>4</v>
      </c>
      <c r="Y70">
        <f>YEAR(SalesData[[#This Row],[Order Date]])*100+MONTH(SalesData[[#This Row],[Order Date]])</f>
        <v>201512</v>
      </c>
    </row>
    <row r="71" spans="1: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v>6</v>
      </c>
      <c r="T71">
        <v>0.3</v>
      </c>
      <c r="U71">
        <v>-10.62</v>
      </c>
      <c r="V71">
        <f>COUNTIF(SalesData[Order ID],SalesData[[#This Row],[Order ID]])</f>
        <v>1</v>
      </c>
      <c r="W71" t="str">
        <f>TEXT(SalesData[[#This Row],[Order Date]],"MMM-YYYY")</f>
        <v>Jun-2017</v>
      </c>
      <c r="X71">
        <f>CHOOSE(MONTH(SalesData[[#This Row],[Order Date]]),1,1,1,2,2,2,3,3,3,4,4,4)</f>
        <v>2</v>
      </c>
      <c r="Y71">
        <f>YEAR(SalesData[[#This Row],[Order Date]])*100+MONTH(SalesData[[#This Row],[Order Date]])</f>
        <v>201706</v>
      </c>
    </row>
    <row r="72" spans="1: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v>5</v>
      </c>
      <c r="T72">
        <v>0</v>
      </c>
      <c r="U72">
        <v>0.51</v>
      </c>
      <c r="V72">
        <f>COUNTIF(SalesData[Order ID],SalesData[[#This Row],[Order ID]])</f>
        <v>1</v>
      </c>
      <c r="W72" t="str">
        <f>TEXT(SalesData[[#This Row],[Order Date]],"MMM-YYYY")</f>
        <v>Sep-2017</v>
      </c>
      <c r="X72">
        <f>CHOOSE(MONTH(SalesData[[#This Row],[Order Date]]),1,1,1,2,2,2,3,3,3,4,4,4)</f>
        <v>3</v>
      </c>
      <c r="Y72">
        <f>YEAR(SalesData[[#This Row],[Order Date]])*100+MONTH(SalesData[[#This Row],[Order Date]])</f>
        <v>201709</v>
      </c>
    </row>
    <row r="73" spans="1: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v>5</v>
      </c>
      <c r="T73">
        <v>0</v>
      </c>
      <c r="U73">
        <v>2.86</v>
      </c>
      <c r="V73">
        <f>COUNTIF(SalesData[Order ID],SalesData[[#This Row],[Order ID]])</f>
        <v>1</v>
      </c>
      <c r="W73" t="str">
        <f>TEXT(SalesData[[#This Row],[Order Date]],"MMM-YYYY")</f>
        <v>Sep-2018</v>
      </c>
      <c r="X73">
        <f>CHOOSE(MONTH(SalesData[[#This Row],[Order Date]]),1,1,1,2,2,2,3,3,3,4,4,4)</f>
        <v>3</v>
      </c>
      <c r="Y73">
        <f>YEAR(SalesData[[#This Row],[Order Date]])*100+MONTH(SalesData[[#This Row],[Order Date]])</f>
        <v>201809</v>
      </c>
    </row>
    <row r="74" spans="1: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v>2</v>
      </c>
      <c r="T74">
        <v>0.3</v>
      </c>
      <c r="U74">
        <v>-133.11000000000001</v>
      </c>
      <c r="V74">
        <f>COUNTIF(SalesData[Order ID],SalesData[[#This Row],[Order ID]])</f>
        <v>3</v>
      </c>
      <c r="W74" t="str">
        <f>TEXT(SalesData[[#This Row],[Order Date]],"MMM-YYYY")</f>
        <v>Apr-2016</v>
      </c>
      <c r="X74">
        <f>CHOOSE(MONTH(SalesData[[#This Row],[Order Date]]),1,1,1,2,2,2,3,3,3,4,4,4)</f>
        <v>2</v>
      </c>
      <c r="Y74">
        <f>YEAR(SalesData[[#This Row],[Order Date]])*100+MONTH(SalesData[[#This Row],[Order Date]])</f>
        <v>201604</v>
      </c>
    </row>
    <row r="75" spans="1: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v>4</v>
      </c>
      <c r="T75">
        <v>0</v>
      </c>
      <c r="U75">
        <v>13.59</v>
      </c>
      <c r="V75">
        <f>COUNTIF(SalesData[Order ID],SalesData[[#This Row],[Order ID]])</f>
        <v>3</v>
      </c>
      <c r="W75" t="str">
        <f>TEXT(SalesData[[#This Row],[Order Date]],"MMM-YYYY")</f>
        <v>Apr-2016</v>
      </c>
      <c r="X75">
        <f>CHOOSE(MONTH(SalesData[[#This Row],[Order Date]]),1,1,1,2,2,2,3,3,3,4,4,4)</f>
        <v>2</v>
      </c>
      <c r="Y75">
        <f>YEAR(SalesData[[#This Row],[Order Date]])*100+MONTH(SalesData[[#This Row],[Order Date]])</f>
        <v>201604</v>
      </c>
    </row>
    <row r="76" spans="1: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v>9</v>
      </c>
      <c r="T76">
        <v>0</v>
      </c>
      <c r="U76">
        <v>16.739999999999998</v>
      </c>
      <c r="V76">
        <f>COUNTIF(SalesData[Order ID],SalesData[[#This Row],[Order ID]])</f>
        <v>3</v>
      </c>
      <c r="W76" t="str">
        <f>TEXT(SalesData[[#This Row],[Order Date]],"MMM-YYYY")</f>
        <v>Apr-2016</v>
      </c>
      <c r="X76">
        <f>CHOOSE(MONTH(SalesData[[#This Row],[Order Date]]),1,1,1,2,2,2,3,3,3,4,4,4)</f>
        <v>2</v>
      </c>
      <c r="Y76">
        <f>YEAR(SalesData[[#This Row],[Order Date]])*100+MONTH(SalesData[[#This Row],[Order Date]])</f>
        <v>201604</v>
      </c>
    </row>
    <row r="77" spans="1: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v>6</v>
      </c>
      <c r="T77">
        <v>0</v>
      </c>
      <c r="U77">
        <v>0.37</v>
      </c>
      <c r="V77">
        <f>COUNTIF(SalesData[Order ID],SalesData[[#This Row],[Order ID]])</f>
        <v>3</v>
      </c>
      <c r="W77" t="str">
        <f>TEXT(SalesData[[#This Row],[Order Date]],"MMM-YYYY")</f>
        <v>Dec-2018</v>
      </c>
      <c r="X77">
        <f>CHOOSE(MONTH(SalesData[[#This Row],[Order Date]]),1,1,1,2,2,2,3,3,3,4,4,4)</f>
        <v>4</v>
      </c>
      <c r="Y77">
        <f>YEAR(SalesData[[#This Row],[Order Date]])*100+MONTH(SalesData[[#This Row],[Order Date]])</f>
        <v>201812</v>
      </c>
    </row>
    <row r="78" spans="1: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v>9</v>
      </c>
      <c r="T78">
        <v>0.3</v>
      </c>
      <c r="U78">
        <v>-2.04</v>
      </c>
      <c r="V78">
        <f>COUNTIF(SalesData[Order ID],SalesData[[#This Row],[Order ID]])</f>
        <v>3</v>
      </c>
      <c r="W78" t="str">
        <f>TEXT(SalesData[[#This Row],[Order Date]],"MMM-YYYY")</f>
        <v>Dec-2018</v>
      </c>
      <c r="X78">
        <f>CHOOSE(MONTH(SalesData[[#This Row],[Order Date]]),1,1,1,2,2,2,3,3,3,4,4,4)</f>
        <v>4</v>
      </c>
      <c r="Y78">
        <f>YEAR(SalesData[[#This Row],[Order Date]])*100+MONTH(SalesData[[#This Row],[Order Date]])</f>
        <v>201812</v>
      </c>
    </row>
    <row r="79" spans="1: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v>5</v>
      </c>
      <c r="T79">
        <v>0</v>
      </c>
      <c r="U79">
        <v>8.17</v>
      </c>
      <c r="V79">
        <f>COUNTIF(SalesData[Order ID],SalesData[[#This Row],[Order ID]])</f>
        <v>3</v>
      </c>
      <c r="W79" t="str">
        <f>TEXT(SalesData[[#This Row],[Order Date]],"MMM-YYYY")</f>
        <v>Dec-2018</v>
      </c>
      <c r="X79">
        <f>CHOOSE(MONTH(SalesData[[#This Row],[Order Date]]),1,1,1,2,2,2,3,3,3,4,4,4)</f>
        <v>4</v>
      </c>
      <c r="Y79">
        <f>YEAR(SalesData[[#This Row],[Order Date]])*100+MONTH(SalesData[[#This Row],[Order Date]])</f>
        <v>201812</v>
      </c>
    </row>
    <row r="80" spans="1: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v>5</v>
      </c>
      <c r="T80">
        <v>0</v>
      </c>
      <c r="U80">
        <v>6.56</v>
      </c>
      <c r="V80">
        <f>COUNTIF(SalesData[Order ID],SalesData[[#This Row],[Order ID]])</f>
        <v>1</v>
      </c>
      <c r="W80" t="str">
        <f>TEXT(SalesData[[#This Row],[Order Date]],"MMM-YYYY")</f>
        <v>Nov-2015</v>
      </c>
      <c r="X80">
        <f>CHOOSE(MONTH(SalesData[[#This Row],[Order Date]]),1,1,1,2,2,2,3,3,3,4,4,4)</f>
        <v>4</v>
      </c>
      <c r="Y80">
        <f>YEAR(SalesData[[#This Row],[Order Date]])*100+MONTH(SalesData[[#This Row],[Order Date]])</f>
        <v>201511</v>
      </c>
    </row>
    <row r="81" spans="1: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v>7</v>
      </c>
      <c r="T81">
        <v>0.1</v>
      </c>
      <c r="U81">
        <v>18.73</v>
      </c>
      <c r="V81">
        <f>COUNTIF(SalesData[Order ID],SalesData[[#This Row],[Order ID]])</f>
        <v>2</v>
      </c>
      <c r="W81" t="str">
        <f>TEXT(SalesData[[#This Row],[Order Date]],"MMM-YYYY")</f>
        <v>Jun-2017</v>
      </c>
      <c r="X81">
        <f>CHOOSE(MONTH(SalesData[[#This Row],[Order Date]]),1,1,1,2,2,2,3,3,3,4,4,4)</f>
        <v>2</v>
      </c>
      <c r="Y81">
        <f>YEAR(SalesData[[#This Row],[Order Date]])*100+MONTH(SalesData[[#This Row],[Order Date]])</f>
        <v>201706</v>
      </c>
    </row>
    <row r="82" spans="1: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v>2</v>
      </c>
      <c r="T82">
        <v>0.3</v>
      </c>
      <c r="U82">
        <v>-4.0199999999999996</v>
      </c>
      <c r="V82">
        <f>COUNTIF(SalesData[Order ID],SalesData[[#This Row],[Order ID]])</f>
        <v>2</v>
      </c>
      <c r="W82" t="str">
        <f>TEXT(SalesData[[#This Row],[Order Date]],"MMM-YYYY")</f>
        <v>Jun-2017</v>
      </c>
      <c r="X82">
        <f>CHOOSE(MONTH(SalesData[[#This Row],[Order Date]]),1,1,1,2,2,2,3,3,3,4,4,4)</f>
        <v>2</v>
      </c>
      <c r="Y82">
        <f>YEAR(SalesData[[#This Row],[Order Date]])*100+MONTH(SalesData[[#This Row],[Order Date]])</f>
        <v>201706</v>
      </c>
    </row>
    <row r="83" spans="1: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v>6</v>
      </c>
      <c r="T83">
        <v>0.2</v>
      </c>
      <c r="U83">
        <v>1.04</v>
      </c>
      <c r="V83">
        <f>COUNTIF(SalesData[Order ID],SalesData[[#This Row],[Order ID]])</f>
        <v>2</v>
      </c>
      <c r="W83" t="str">
        <f>TEXT(SalesData[[#This Row],[Order Date]],"MMM-YYYY")</f>
        <v>Oct-2015</v>
      </c>
      <c r="X83">
        <f>CHOOSE(MONTH(SalesData[[#This Row],[Order Date]]),1,1,1,2,2,2,3,3,3,4,4,4)</f>
        <v>4</v>
      </c>
      <c r="Y83">
        <f>YEAR(SalesData[[#This Row],[Order Date]])*100+MONTH(SalesData[[#This Row],[Order Date]])</f>
        <v>201510</v>
      </c>
    </row>
    <row r="84" spans="1: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v>8</v>
      </c>
      <c r="T84">
        <v>0.1</v>
      </c>
      <c r="U84">
        <v>5.13</v>
      </c>
      <c r="V84">
        <f>COUNTIF(SalesData[Order ID],SalesData[[#This Row],[Order ID]])</f>
        <v>2</v>
      </c>
      <c r="W84" t="str">
        <f>TEXT(SalesData[[#This Row],[Order Date]],"MMM-YYYY")</f>
        <v>Oct-2015</v>
      </c>
      <c r="X84">
        <f>CHOOSE(MONTH(SalesData[[#This Row],[Order Date]]),1,1,1,2,2,2,3,3,3,4,4,4)</f>
        <v>4</v>
      </c>
      <c r="Y84">
        <f>YEAR(SalesData[[#This Row],[Order Date]])*100+MONTH(SalesData[[#This Row],[Order Date]])</f>
        <v>201510</v>
      </c>
    </row>
    <row r="85" spans="1: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v>6</v>
      </c>
      <c r="T85">
        <v>0</v>
      </c>
      <c r="U85">
        <v>12.06</v>
      </c>
      <c r="V85">
        <f>COUNTIF(SalesData[Order ID],SalesData[[#This Row],[Order ID]])</f>
        <v>1</v>
      </c>
      <c r="W85" t="str">
        <f>TEXT(SalesData[[#This Row],[Order Date]],"MMM-YYYY")</f>
        <v>Sep-2016</v>
      </c>
      <c r="X85">
        <f>CHOOSE(MONTH(SalesData[[#This Row],[Order Date]]),1,1,1,2,2,2,3,3,3,4,4,4)</f>
        <v>3</v>
      </c>
      <c r="Y85">
        <f>YEAR(SalesData[[#This Row],[Order Date]])*100+MONTH(SalesData[[#This Row],[Order Date]])</f>
        <v>201609</v>
      </c>
    </row>
    <row r="86" spans="1: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v>1</v>
      </c>
      <c r="T86">
        <v>0</v>
      </c>
      <c r="U86">
        <v>69.11</v>
      </c>
      <c r="V86">
        <f>COUNTIF(SalesData[Order ID],SalesData[[#This Row],[Order ID]])</f>
        <v>1</v>
      </c>
      <c r="W86" t="str">
        <f>TEXT(SalesData[[#This Row],[Order Date]],"MMM-YYYY")</f>
        <v>Nov-2018</v>
      </c>
      <c r="X86">
        <f>CHOOSE(MONTH(SalesData[[#This Row],[Order Date]]),1,1,1,2,2,2,3,3,3,4,4,4)</f>
        <v>4</v>
      </c>
      <c r="Y86">
        <f>YEAR(SalesData[[#This Row],[Order Date]])*100+MONTH(SalesData[[#This Row],[Order Date]])</f>
        <v>201811</v>
      </c>
    </row>
    <row r="87" spans="1: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v>6</v>
      </c>
      <c r="T87">
        <v>0</v>
      </c>
      <c r="U87">
        <v>30.2</v>
      </c>
      <c r="V87">
        <f>COUNTIF(SalesData[Order ID],SalesData[[#This Row],[Order ID]])</f>
        <v>1</v>
      </c>
      <c r="W87" t="str">
        <f>TEXT(SalesData[[#This Row],[Order Date]],"MMM-YYYY")</f>
        <v>May-2018</v>
      </c>
      <c r="X87">
        <f>CHOOSE(MONTH(SalesData[[#This Row],[Order Date]]),1,1,1,2,2,2,3,3,3,4,4,4)</f>
        <v>2</v>
      </c>
      <c r="Y87">
        <f>YEAR(SalesData[[#This Row],[Order Date]])*100+MONTH(SalesData[[#This Row],[Order Date]])</f>
        <v>201805</v>
      </c>
    </row>
    <row r="88" spans="1: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v>10</v>
      </c>
      <c r="T88">
        <v>0.1</v>
      </c>
      <c r="U88">
        <v>2.2000000000000002</v>
      </c>
      <c r="V88">
        <f>COUNTIF(SalesData[Order ID],SalesData[[#This Row],[Order ID]])</f>
        <v>2</v>
      </c>
      <c r="W88" t="str">
        <f>TEXT(SalesData[[#This Row],[Order Date]],"MMM-YYYY")</f>
        <v>Oct-2018</v>
      </c>
      <c r="X88">
        <f>CHOOSE(MONTH(SalesData[[#This Row],[Order Date]]),1,1,1,2,2,2,3,3,3,4,4,4)</f>
        <v>4</v>
      </c>
      <c r="Y88">
        <f>YEAR(SalesData[[#This Row],[Order Date]])*100+MONTH(SalesData[[#This Row],[Order Date]])</f>
        <v>201810</v>
      </c>
    </row>
    <row r="89" spans="1: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v>5</v>
      </c>
      <c r="T89">
        <v>0.2</v>
      </c>
      <c r="U89">
        <v>0.99</v>
      </c>
      <c r="V89">
        <f>COUNTIF(SalesData[Order ID],SalesData[[#This Row],[Order ID]])</f>
        <v>2</v>
      </c>
      <c r="W89" t="str">
        <f>TEXT(SalesData[[#This Row],[Order Date]],"MMM-YYYY")</f>
        <v>Oct-2018</v>
      </c>
      <c r="X89">
        <f>CHOOSE(MONTH(SalesData[[#This Row],[Order Date]]),1,1,1,2,2,2,3,3,3,4,4,4)</f>
        <v>4</v>
      </c>
      <c r="Y89">
        <f>YEAR(SalesData[[#This Row],[Order Date]])*100+MONTH(SalesData[[#This Row],[Order Date]])</f>
        <v>201810</v>
      </c>
    </row>
    <row r="90" spans="1: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v>7</v>
      </c>
      <c r="T90">
        <v>0</v>
      </c>
      <c r="U90">
        <v>12.67</v>
      </c>
      <c r="V90">
        <f>COUNTIF(SalesData[Order ID],SalesData[[#This Row],[Order ID]])</f>
        <v>1</v>
      </c>
      <c r="W90" t="str">
        <f>TEXT(SalesData[[#This Row],[Order Date]],"MMM-YYYY")</f>
        <v>Apr-2017</v>
      </c>
      <c r="X90">
        <f>CHOOSE(MONTH(SalesData[[#This Row],[Order Date]]),1,1,1,2,2,2,3,3,3,4,4,4)</f>
        <v>2</v>
      </c>
      <c r="Y90">
        <f>YEAR(SalesData[[#This Row],[Order Date]])*100+MONTH(SalesData[[#This Row],[Order Date]])</f>
        <v>201704</v>
      </c>
    </row>
    <row r="91" spans="1: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v>4</v>
      </c>
      <c r="T91">
        <v>0.2</v>
      </c>
      <c r="U91">
        <v>5.03</v>
      </c>
      <c r="V91">
        <f>COUNTIF(SalesData[Order ID],SalesData[[#This Row],[Order ID]])</f>
        <v>3</v>
      </c>
      <c r="W91" t="str">
        <f>TEXT(SalesData[[#This Row],[Order Date]],"MMM-YYYY")</f>
        <v>Sep-2017</v>
      </c>
      <c r="X91">
        <f>CHOOSE(MONTH(SalesData[[#This Row],[Order Date]]),1,1,1,2,2,2,3,3,3,4,4,4)</f>
        <v>3</v>
      </c>
      <c r="Y91">
        <f>YEAR(SalesData[[#This Row],[Order Date]])*100+MONTH(SalesData[[#This Row],[Order Date]])</f>
        <v>201709</v>
      </c>
    </row>
    <row r="92" spans="1: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v>8</v>
      </c>
      <c r="T92">
        <v>0.1</v>
      </c>
      <c r="U92">
        <v>18.399999999999999</v>
      </c>
      <c r="V92">
        <f>COUNTIF(SalesData[Order ID],SalesData[[#This Row],[Order ID]])</f>
        <v>3</v>
      </c>
      <c r="W92" t="str">
        <f>TEXT(SalesData[[#This Row],[Order Date]],"MMM-YYYY")</f>
        <v>Sep-2017</v>
      </c>
      <c r="X92">
        <f>CHOOSE(MONTH(SalesData[[#This Row],[Order Date]]),1,1,1,2,2,2,3,3,3,4,4,4)</f>
        <v>3</v>
      </c>
      <c r="Y92">
        <f>YEAR(SalesData[[#This Row],[Order Date]])*100+MONTH(SalesData[[#This Row],[Order Date]])</f>
        <v>201709</v>
      </c>
    </row>
    <row r="93" spans="1: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v>2</v>
      </c>
      <c r="T93">
        <v>0</v>
      </c>
      <c r="U93">
        <v>1.56</v>
      </c>
      <c r="V93">
        <f>COUNTIF(SalesData[Order ID],SalesData[[#This Row],[Order ID]])</f>
        <v>3</v>
      </c>
      <c r="W93" t="str">
        <f>TEXT(SalesData[[#This Row],[Order Date]],"MMM-YYYY")</f>
        <v>Sep-2017</v>
      </c>
      <c r="X93">
        <f>CHOOSE(MONTH(SalesData[[#This Row],[Order Date]]),1,1,1,2,2,2,3,3,3,4,4,4)</f>
        <v>3</v>
      </c>
      <c r="Y93">
        <f>YEAR(SalesData[[#This Row],[Order Date]])*100+MONTH(SalesData[[#This Row],[Order Date]])</f>
        <v>201709</v>
      </c>
    </row>
    <row r="94" spans="1: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v>1</v>
      </c>
      <c r="T94">
        <v>0.3</v>
      </c>
      <c r="U94">
        <v>-1.04</v>
      </c>
      <c r="V94">
        <f>COUNTIF(SalesData[Order ID],SalesData[[#This Row],[Order ID]])</f>
        <v>3</v>
      </c>
      <c r="W94" t="str">
        <f>TEXT(SalesData[[#This Row],[Order Date]],"MMM-YYYY")</f>
        <v>Jan-2016</v>
      </c>
      <c r="X94">
        <f>CHOOSE(MONTH(SalesData[[#This Row],[Order Date]]),1,1,1,2,2,2,3,3,3,4,4,4)</f>
        <v>1</v>
      </c>
      <c r="Y94">
        <f>YEAR(SalesData[[#This Row],[Order Date]])*100+MONTH(SalesData[[#This Row],[Order Date]])</f>
        <v>201601</v>
      </c>
    </row>
    <row r="95" spans="1: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v>4</v>
      </c>
      <c r="T95">
        <v>0</v>
      </c>
      <c r="U95">
        <v>9.07</v>
      </c>
      <c r="V95">
        <f>COUNTIF(SalesData[Order ID],SalesData[[#This Row],[Order ID]])</f>
        <v>3</v>
      </c>
      <c r="W95" t="str">
        <f>TEXT(SalesData[[#This Row],[Order Date]],"MMM-YYYY")</f>
        <v>Jan-2016</v>
      </c>
      <c r="X95">
        <f>CHOOSE(MONTH(SalesData[[#This Row],[Order Date]]),1,1,1,2,2,2,3,3,3,4,4,4)</f>
        <v>1</v>
      </c>
      <c r="Y95">
        <f>YEAR(SalesData[[#This Row],[Order Date]])*100+MONTH(SalesData[[#This Row],[Order Date]])</f>
        <v>201601</v>
      </c>
    </row>
    <row r="96" spans="1: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v>9</v>
      </c>
      <c r="T96">
        <v>0</v>
      </c>
      <c r="U96">
        <v>4.28</v>
      </c>
      <c r="V96">
        <f>COUNTIF(SalesData[Order ID],SalesData[[#This Row],[Order ID]])</f>
        <v>3</v>
      </c>
      <c r="W96" t="str">
        <f>TEXT(SalesData[[#This Row],[Order Date]],"MMM-YYYY")</f>
        <v>Jan-2016</v>
      </c>
      <c r="X96">
        <f>CHOOSE(MONTH(SalesData[[#This Row],[Order Date]]),1,1,1,2,2,2,3,3,3,4,4,4)</f>
        <v>1</v>
      </c>
      <c r="Y96">
        <f>YEAR(SalesData[[#This Row],[Order Date]])*100+MONTH(SalesData[[#This Row],[Order Date]])</f>
        <v>201601</v>
      </c>
    </row>
    <row r="97" spans="1: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v>10</v>
      </c>
      <c r="T97">
        <v>0.2</v>
      </c>
      <c r="U97">
        <v>1.53</v>
      </c>
      <c r="V97">
        <f>COUNTIF(SalesData[Order ID],SalesData[[#This Row],[Order ID]])</f>
        <v>1</v>
      </c>
      <c r="W97" t="str">
        <f>TEXT(SalesData[[#This Row],[Order Date]],"MMM-YYYY")</f>
        <v>Nov-2018</v>
      </c>
      <c r="X97">
        <f>CHOOSE(MONTH(SalesData[[#This Row],[Order Date]]),1,1,1,2,2,2,3,3,3,4,4,4)</f>
        <v>4</v>
      </c>
      <c r="Y97">
        <f>YEAR(SalesData[[#This Row],[Order Date]])*100+MONTH(SalesData[[#This Row],[Order Date]])</f>
        <v>201811</v>
      </c>
    </row>
    <row r="98" spans="1: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v>8</v>
      </c>
      <c r="T98">
        <v>0</v>
      </c>
      <c r="U98">
        <v>16.41</v>
      </c>
      <c r="V98">
        <f>COUNTIF(SalesData[Order ID],SalesData[[#This Row],[Order ID]])</f>
        <v>1</v>
      </c>
      <c r="W98" t="str">
        <f>TEXT(SalesData[[#This Row],[Order Date]],"MMM-YYYY")</f>
        <v>Nov-2018</v>
      </c>
      <c r="X98">
        <f>CHOOSE(MONTH(SalesData[[#This Row],[Order Date]]),1,1,1,2,2,2,3,3,3,4,4,4)</f>
        <v>4</v>
      </c>
      <c r="Y98">
        <f>YEAR(SalesData[[#This Row],[Order Date]])*100+MONTH(SalesData[[#This Row],[Order Date]])</f>
        <v>201811</v>
      </c>
    </row>
    <row r="99" spans="1: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v>5</v>
      </c>
      <c r="T99">
        <v>0.3</v>
      </c>
      <c r="U99">
        <v>-10.26</v>
      </c>
      <c r="V99">
        <f>COUNTIF(SalesData[Order ID],SalesData[[#This Row],[Order ID]])</f>
        <v>1</v>
      </c>
      <c r="W99" t="str">
        <f>TEXT(SalesData[[#This Row],[Order Date]],"MMM-YYYY")</f>
        <v>Jun-2018</v>
      </c>
      <c r="X99">
        <f>CHOOSE(MONTH(SalesData[[#This Row],[Order Date]]),1,1,1,2,2,2,3,3,3,4,4,4)</f>
        <v>2</v>
      </c>
      <c r="Y99">
        <f>YEAR(SalesData[[#This Row],[Order Date]])*100+MONTH(SalesData[[#This Row],[Order Date]])</f>
        <v>201806</v>
      </c>
    </row>
    <row r="100" spans="1: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v>6</v>
      </c>
      <c r="T100">
        <v>0.1</v>
      </c>
      <c r="U100">
        <v>24.92</v>
      </c>
      <c r="V100">
        <f>COUNTIF(SalesData[Order ID],SalesData[[#This Row],[Order ID]])</f>
        <v>1</v>
      </c>
      <c r="W100" t="str">
        <f>TEXT(SalesData[[#This Row],[Order Date]],"MMM-YYYY")</f>
        <v>Sep-2017</v>
      </c>
      <c r="X100">
        <f>CHOOSE(MONTH(SalesData[[#This Row],[Order Date]]),1,1,1,2,2,2,3,3,3,4,4,4)</f>
        <v>3</v>
      </c>
      <c r="Y100">
        <f>YEAR(SalesData[[#This Row],[Order Date]])*100+MONTH(SalesData[[#This Row],[Order Date]])</f>
        <v>201709</v>
      </c>
    </row>
    <row r="101" spans="1: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v>7</v>
      </c>
      <c r="T101">
        <v>0.3</v>
      </c>
      <c r="U101">
        <v>-3.23</v>
      </c>
      <c r="V101">
        <f>COUNTIF(SalesData[Order ID],SalesData[[#This Row],[Order ID]])</f>
        <v>3</v>
      </c>
      <c r="W101" t="str">
        <f>TEXT(SalesData[[#This Row],[Order Date]],"MMM-YYYY")</f>
        <v>Aug-2017</v>
      </c>
      <c r="X101">
        <f>CHOOSE(MONTH(SalesData[[#This Row],[Order Date]]),1,1,1,2,2,2,3,3,3,4,4,4)</f>
        <v>3</v>
      </c>
      <c r="Y101">
        <f>YEAR(SalesData[[#This Row],[Order Date]])*100+MONTH(SalesData[[#This Row],[Order Date]])</f>
        <v>201708</v>
      </c>
    </row>
    <row r="102" spans="1: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v>10</v>
      </c>
      <c r="T102">
        <v>0.2</v>
      </c>
      <c r="U102">
        <v>19.2</v>
      </c>
      <c r="V102">
        <f>COUNTIF(SalesData[Order ID],SalesData[[#This Row],[Order ID]])</f>
        <v>3</v>
      </c>
      <c r="W102" t="str">
        <f>TEXT(SalesData[[#This Row],[Order Date]],"MMM-YYYY")</f>
        <v>Aug-2017</v>
      </c>
      <c r="X102">
        <f>CHOOSE(MONTH(SalesData[[#This Row],[Order Date]]),1,1,1,2,2,2,3,3,3,4,4,4)</f>
        <v>3</v>
      </c>
      <c r="Y102">
        <f>YEAR(SalesData[[#This Row],[Order Date]])*100+MONTH(SalesData[[#This Row],[Order Date]])</f>
        <v>201708</v>
      </c>
    </row>
    <row r="103" spans="1: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v>6</v>
      </c>
      <c r="T103">
        <v>0.3</v>
      </c>
      <c r="U103">
        <v>-0.34</v>
      </c>
      <c r="V103">
        <f>COUNTIF(SalesData[Order ID],SalesData[[#This Row],[Order ID]])</f>
        <v>3</v>
      </c>
      <c r="W103" t="str">
        <f>TEXT(SalesData[[#This Row],[Order Date]],"MMM-YYYY")</f>
        <v>Aug-2017</v>
      </c>
      <c r="X103">
        <f>CHOOSE(MONTH(SalesData[[#This Row],[Order Date]]),1,1,1,2,2,2,3,3,3,4,4,4)</f>
        <v>3</v>
      </c>
      <c r="Y103">
        <f>YEAR(SalesData[[#This Row],[Order Date]])*100+MONTH(SalesData[[#This Row],[Order Date]])</f>
        <v>201708</v>
      </c>
    </row>
    <row r="104" spans="1: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v>7</v>
      </c>
      <c r="T104">
        <v>0.2</v>
      </c>
      <c r="U104">
        <v>4.54</v>
      </c>
      <c r="V104">
        <f>COUNTIF(SalesData[Order ID],SalesData[[#This Row],[Order ID]])</f>
        <v>1</v>
      </c>
      <c r="W104" t="str">
        <f>TEXT(SalesData[[#This Row],[Order Date]],"MMM-YYYY")</f>
        <v>Dec-2017</v>
      </c>
      <c r="X104">
        <f>CHOOSE(MONTH(SalesData[[#This Row],[Order Date]]),1,1,1,2,2,2,3,3,3,4,4,4)</f>
        <v>4</v>
      </c>
      <c r="Y104">
        <f>YEAR(SalesData[[#This Row],[Order Date]])*100+MONTH(SalesData[[#This Row],[Order Date]])</f>
        <v>201712</v>
      </c>
    </row>
    <row r="105" spans="1: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v>6</v>
      </c>
      <c r="T105">
        <v>0.1</v>
      </c>
      <c r="U105">
        <v>16.72</v>
      </c>
      <c r="V105">
        <f>COUNTIF(SalesData[Order ID],SalesData[[#This Row],[Order ID]])</f>
        <v>3</v>
      </c>
      <c r="W105" t="str">
        <f>TEXT(SalesData[[#This Row],[Order Date]],"MMM-YYYY")</f>
        <v>Nov-2016</v>
      </c>
      <c r="X105">
        <f>CHOOSE(MONTH(SalesData[[#This Row],[Order Date]]),1,1,1,2,2,2,3,3,3,4,4,4)</f>
        <v>4</v>
      </c>
      <c r="Y105">
        <f>YEAR(SalesData[[#This Row],[Order Date]])*100+MONTH(SalesData[[#This Row],[Order Date]])</f>
        <v>201611</v>
      </c>
    </row>
    <row r="106" spans="1: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v>7</v>
      </c>
      <c r="T106">
        <v>0.1</v>
      </c>
      <c r="U106">
        <v>32.76</v>
      </c>
      <c r="V106">
        <f>COUNTIF(SalesData[Order ID],SalesData[[#This Row],[Order ID]])</f>
        <v>3</v>
      </c>
      <c r="W106" t="str">
        <f>TEXT(SalesData[[#This Row],[Order Date]],"MMM-YYYY")</f>
        <v>Nov-2016</v>
      </c>
      <c r="X106">
        <f>CHOOSE(MONTH(SalesData[[#This Row],[Order Date]]),1,1,1,2,2,2,3,3,3,4,4,4)</f>
        <v>4</v>
      </c>
      <c r="Y106">
        <f>YEAR(SalesData[[#This Row],[Order Date]])*100+MONTH(SalesData[[#This Row],[Order Date]])</f>
        <v>201611</v>
      </c>
    </row>
    <row r="107" spans="1: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v>4</v>
      </c>
      <c r="T107">
        <v>0</v>
      </c>
      <c r="U107">
        <v>10.7</v>
      </c>
      <c r="V107">
        <f>COUNTIF(SalesData[Order ID],SalesData[[#This Row],[Order ID]])</f>
        <v>3</v>
      </c>
      <c r="W107" t="str">
        <f>TEXT(SalesData[[#This Row],[Order Date]],"MMM-YYYY")</f>
        <v>Nov-2016</v>
      </c>
      <c r="X107">
        <f>CHOOSE(MONTH(SalesData[[#This Row],[Order Date]]),1,1,1,2,2,2,3,3,3,4,4,4)</f>
        <v>4</v>
      </c>
      <c r="Y107">
        <f>YEAR(SalesData[[#This Row],[Order Date]])*100+MONTH(SalesData[[#This Row],[Order Date]])</f>
        <v>201611</v>
      </c>
    </row>
    <row r="108" spans="1: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v>8</v>
      </c>
      <c r="T108">
        <v>0</v>
      </c>
      <c r="U108">
        <v>11.12</v>
      </c>
      <c r="V108">
        <f>COUNTIF(SalesData[Order ID],SalesData[[#This Row],[Order ID]])</f>
        <v>3</v>
      </c>
      <c r="W108" t="str">
        <f>TEXT(SalesData[[#This Row],[Order Date]],"MMM-YYYY")</f>
        <v>Nov-2018</v>
      </c>
      <c r="X108">
        <f>CHOOSE(MONTH(SalesData[[#This Row],[Order Date]]),1,1,1,2,2,2,3,3,3,4,4,4)</f>
        <v>4</v>
      </c>
      <c r="Y108">
        <f>YEAR(SalesData[[#This Row],[Order Date]])*100+MONTH(SalesData[[#This Row],[Order Date]])</f>
        <v>201811</v>
      </c>
    </row>
    <row r="109" spans="1: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v>3</v>
      </c>
      <c r="T109">
        <v>0.2</v>
      </c>
      <c r="U109">
        <v>9.24</v>
      </c>
      <c r="V109">
        <f>COUNTIF(SalesData[Order ID],SalesData[[#This Row],[Order ID]])</f>
        <v>3</v>
      </c>
      <c r="W109" t="str">
        <f>TEXT(SalesData[[#This Row],[Order Date]],"MMM-YYYY")</f>
        <v>Nov-2018</v>
      </c>
      <c r="X109">
        <f>CHOOSE(MONTH(SalesData[[#This Row],[Order Date]]),1,1,1,2,2,2,3,3,3,4,4,4)</f>
        <v>4</v>
      </c>
      <c r="Y109">
        <f>YEAR(SalesData[[#This Row],[Order Date]])*100+MONTH(SalesData[[#This Row],[Order Date]])</f>
        <v>201811</v>
      </c>
    </row>
    <row r="110" spans="1: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v>3</v>
      </c>
      <c r="T110">
        <v>0</v>
      </c>
      <c r="U110">
        <v>0.86</v>
      </c>
      <c r="V110">
        <f>COUNTIF(SalesData[Order ID],SalesData[[#This Row],[Order ID]])</f>
        <v>3</v>
      </c>
      <c r="W110" t="str">
        <f>TEXT(SalesData[[#This Row],[Order Date]],"MMM-YYYY")</f>
        <v>Nov-2018</v>
      </c>
      <c r="X110">
        <f>CHOOSE(MONTH(SalesData[[#This Row],[Order Date]]),1,1,1,2,2,2,3,3,3,4,4,4)</f>
        <v>4</v>
      </c>
      <c r="Y110">
        <f>YEAR(SalesData[[#This Row],[Order Date]])*100+MONTH(SalesData[[#This Row],[Order Date]])</f>
        <v>201811</v>
      </c>
    </row>
    <row r="111" spans="1: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v>2</v>
      </c>
      <c r="T111">
        <v>0</v>
      </c>
      <c r="U111">
        <v>105.39</v>
      </c>
      <c r="V111">
        <f>COUNTIF(SalesData[Order ID],SalesData[[#This Row],[Order ID]])</f>
        <v>1</v>
      </c>
      <c r="W111" t="str">
        <f>TEXT(SalesData[[#This Row],[Order Date]],"MMM-YYYY")</f>
        <v>Oct-2016</v>
      </c>
      <c r="X111">
        <f>CHOOSE(MONTH(SalesData[[#This Row],[Order Date]]),1,1,1,2,2,2,3,3,3,4,4,4)</f>
        <v>4</v>
      </c>
      <c r="Y111">
        <f>YEAR(SalesData[[#This Row],[Order Date]])*100+MONTH(SalesData[[#This Row],[Order Date]])</f>
        <v>201610</v>
      </c>
    </row>
    <row r="112" spans="1: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v>2</v>
      </c>
      <c r="T112">
        <v>0</v>
      </c>
      <c r="U112">
        <v>8.39</v>
      </c>
      <c r="V112">
        <f>COUNTIF(SalesData[Order ID],SalesData[[#This Row],[Order ID]])</f>
        <v>1</v>
      </c>
      <c r="W112" t="str">
        <f>TEXT(SalesData[[#This Row],[Order Date]],"MMM-YYYY")</f>
        <v>Dec-2018</v>
      </c>
      <c r="X112">
        <f>CHOOSE(MONTH(SalesData[[#This Row],[Order Date]]),1,1,1,2,2,2,3,3,3,4,4,4)</f>
        <v>4</v>
      </c>
      <c r="Y112">
        <f>YEAR(SalesData[[#This Row],[Order Date]])*100+MONTH(SalesData[[#This Row],[Order Date]])</f>
        <v>201812</v>
      </c>
    </row>
    <row r="113" spans="1: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v>3</v>
      </c>
      <c r="T113">
        <v>0.3</v>
      </c>
      <c r="U113">
        <v>-13.67</v>
      </c>
      <c r="V113">
        <f>COUNTIF(SalesData[Order ID],SalesData[[#This Row],[Order ID]])</f>
        <v>2</v>
      </c>
      <c r="W113" t="str">
        <f>TEXT(SalesData[[#This Row],[Order Date]],"MMM-YYYY")</f>
        <v>Nov-2017</v>
      </c>
      <c r="X113">
        <f>CHOOSE(MONTH(SalesData[[#This Row],[Order Date]]),1,1,1,2,2,2,3,3,3,4,4,4)</f>
        <v>4</v>
      </c>
      <c r="Y113">
        <f>YEAR(SalesData[[#This Row],[Order Date]])*100+MONTH(SalesData[[#This Row],[Order Date]])</f>
        <v>201711</v>
      </c>
    </row>
    <row r="114" spans="1: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v>7</v>
      </c>
      <c r="T114">
        <v>0.2</v>
      </c>
      <c r="U114">
        <v>7.63</v>
      </c>
      <c r="V114">
        <f>COUNTIF(SalesData[Order ID],SalesData[[#This Row],[Order ID]])</f>
        <v>2</v>
      </c>
      <c r="W114" t="str">
        <f>TEXT(SalesData[[#This Row],[Order Date]],"MMM-YYYY")</f>
        <v>Nov-2017</v>
      </c>
      <c r="X114">
        <f>CHOOSE(MONTH(SalesData[[#This Row],[Order Date]]),1,1,1,2,2,2,3,3,3,4,4,4)</f>
        <v>4</v>
      </c>
      <c r="Y114">
        <f>YEAR(SalesData[[#This Row],[Order Date]])*100+MONTH(SalesData[[#This Row],[Order Date]])</f>
        <v>201711</v>
      </c>
    </row>
    <row r="115" spans="1: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v>2</v>
      </c>
      <c r="T115">
        <v>0</v>
      </c>
      <c r="U115">
        <v>3.21</v>
      </c>
      <c r="V115">
        <f>COUNTIF(SalesData[Order ID],SalesData[[#This Row],[Order ID]])</f>
        <v>4</v>
      </c>
      <c r="W115" t="str">
        <f>TEXT(SalesData[[#This Row],[Order Date]],"MMM-YYYY")</f>
        <v>Aug-2015</v>
      </c>
      <c r="X115">
        <f>CHOOSE(MONTH(SalesData[[#This Row],[Order Date]]),1,1,1,2,2,2,3,3,3,4,4,4)</f>
        <v>3</v>
      </c>
      <c r="Y115">
        <f>YEAR(SalesData[[#This Row],[Order Date]])*100+MONTH(SalesData[[#This Row],[Order Date]])</f>
        <v>201508</v>
      </c>
    </row>
    <row r="116" spans="1: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v>4</v>
      </c>
      <c r="T116">
        <v>0</v>
      </c>
      <c r="U116">
        <v>0.56999999999999995</v>
      </c>
      <c r="V116">
        <f>COUNTIF(SalesData[Order ID],SalesData[[#This Row],[Order ID]])</f>
        <v>4</v>
      </c>
      <c r="W116" t="str">
        <f>TEXT(SalesData[[#This Row],[Order Date]],"MMM-YYYY")</f>
        <v>Aug-2015</v>
      </c>
      <c r="X116">
        <f>CHOOSE(MONTH(SalesData[[#This Row],[Order Date]]),1,1,1,2,2,2,3,3,3,4,4,4)</f>
        <v>3</v>
      </c>
      <c r="Y116">
        <f>YEAR(SalesData[[#This Row],[Order Date]])*100+MONTH(SalesData[[#This Row],[Order Date]])</f>
        <v>201508</v>
      </c>
    </row>
    <row r="117" spans="1: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v>5</v>
      </c>
      <c r="T117">
        <v>0</v>
      </c>
      <c r="U117">
        <v>4.08</v>
      </c>
      <c r="V117">
        <f>COUNTIF(SalesData[Order ID],SalesData[[#This Row],[Order ID]])</f>
        <v>4</v>
      </c>
      <c r="W117" t="str">
        <f>TEXT(SalesData[[#This Row],[Order Date]],"MMM-YYYY")</f>
        <v>Aug-2015</v>
      </c>
      <c r="X117">
        <f>CHOOSE(MONTH(SalesData[[#This Row],[Order Date]]),1,1,1,2,2,2,3,3,3,4,4,4)</f>
        <v>3</v>
      </c>
      <c r="Y117">
        <f>YEAR(SalesData[[#This Row],[Order Date]])*100+MONTH(SalesData[[#This Row],[Order Date]])</f>
        <v>201508</v>
      </c>
    </row>
    <row r="118" spans="1: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v>6</v>
      </c>
      <c r="T118">
        <v>0</v>
      </c>
      <c r="U118">
        <v>32.619999999999997</v>
      </c>
      <c r="V118">
        <f>COUNTIF(SalesData[Order ID],SalesData[[#This Row],[Order ID]])</f>
        <v>4</v>
      </c>
      <c r="W118" t="str">
        <f>TEXT(SalesData[[#This Row],[Order Date]],"MMM-YYYY")</f>
        <v>Aug-2015</v>
      </c>
      <c r="X118">
        <f>CHOOSE(MONTH(SalesData[[#This Row],[Order Date]]),1,1,1,2,2,2,3,3,3,4,4,4)</f>
        <v>3</v>
      </c>
      <c r="Y118">
        <f>YEAR(SalesData[[#This Row],[Order Date]])*100+MONTH(SalesData[[#This Row],[Order Date]])</f>
        <v>201508</v>
      </c>
    </row>
    <row r="119" spans="1: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v>10</v>
      </c>
      <c r="T119">
        <v>0</v>
      </c>
      <c r="U119">
        <v>149.63</v>
      </c>
      <c r="V119">
        <f>COUNTIF(SalesData[Order ID],SalesData[[#This Row],[Order ID]])</f>
        <v>1</v>
      </c>
      <c r="W119" t="str">
        <f>TEXT(SalesData[[#This Row],[Order Date]],"MMM-YYYY")</f>
        <v>Mar-2016</v>
      </c>
      <c r="X119">
        <f>CHOOSE(MONTH(SalesData[[#This Row],[Order Date]]),1,1,1,2,2,2,3,3,3,4,4,4)</f>
        <v>1</v>
      </c>
      <c r="Y119">
        <f>YEAR(SalesData[[#This Row],[Order Date]])*100+MONTH(SalesData[[#This Row],[Order Date]])</f>
        <v>201603</v>
      </c>
    </row>
    <row r="120" spans="1: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v>1</v>
      </c>
      <c r="T120">
        <v>0</v>
      </c>
      <c r="U120">
        <v>17.36</v>
      </c>
      <c r="V120">
        <f>COUNTIF(SalesData[Order ID],SalesData[[#This Row],[Order ID]])</f>
        <v>1</v>
      </c>
      <c r="W120" t="str">
        <f>TEXT(SalesData[[#This Row],[Order Date]],"MMM-YYYY")</f>
        <v>Apr-2016</v>
      </c>
      <c r="X120">
        <f>CHOOSE(MONTH(SalesData[[#This Row],[Order Date]]),1,1,1,2,2,2,3,3,3,4,4,4)</f>
        <v>2</v>
      </c>
      <c r="Y120">
        <f>YEAR(SalesData[[#This Row],[Order Date]])*100+MONTH(SalesData[[#This Row],[Order Date]])</f>
        <v>201604</v>
      </c>
    </row>
    <row r="121" spans="1: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v>1</v>
      </c>
      <c r="T121">
        <v>0.2</v>
      </c>
      <c r="U121">
        <v>3.76</v>
      </c>
      <c r="V121">
        <f>COUNTIF(SalesData[Order ID],SalesData[[#This Row],[Order ID]])</f>
        <v>5</v>
      </c>
      <c r="W121" t="str">
        <f>TEXT(SalesData[[#This Row],[Order Date]],"MMM-YYYY")</f>
        <v>Jun-2017</v>
      </c>
      <c r="X121">
        <f>CHOOSE(MONTH(SalesData[[#This Row],[Order Date]]),1,1,1,2,2,2,3,3,3,4,4,4)</f>
        <v>2</v>
      </c>
      <c r="Y121">
        <f>YEAR(SalesData[[#This Row],[Order Date]])*100+MONTH(SalesData[[#This Row],[Order Date]])</f>
        <v>201706</v>
      </c>
    </row>
    <row r="122" spans="1: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v>5</v>
      </c>
      <c r="T122">
        <v>0</v>
      </c>
      <c r="U122">
        <v>1.54</v>
      </c>
      <c r="V122">
        <f>COUNTIF(SalesData[Order ID],SalesData[[#This Row],[Order ID]])</f>
        <v>5</v>
      </c>
      <c r="W122" t="str">
        <f>TEXT(SalesData[[#This Row],[Order Date]],"MMM-YYYY")</f>
        <v>Jun-2017</v>
      </c>
      <c r="X122">
        <f>CHOOSE(MONTH(SalesData[[#This Row],[Order Date]]),1,1,1,2,2,2,3,3,3,4,4,4)</f>
        <v>2</v>
      </c>
      <c r="Y122">
        <f>YEAR(SalesData[[#This Row],[Order Date]])*100+MONTH(SalesData[[#This Row],[Order Date]])</f>
        <v>201706</v>
      </c>
    </row>
    <row r="123" spans="1: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v>2</v>
      </c>
      <c r="T123">
        <v>0.3</v>
      </c>
      <c r="U123">
        <v>-52.11</v>
      </c>
      <c r="V123">
        <f>COUNTIF(SalesData[Order ID],SalesData[[#This Row],[Order ID]])</f>
        <v>5</v>
      </c>
      <c r="W123" t="str">
        <f>TEXT(SalesData[[#This Row],[Order Date]],"MMM-YYYY")</f>
        <v>Jun-2017</v>
      </c>
      <c r="X123">
        <f>CHOOSE(MONTH(SalesData[[#This Row],[Order Date]]),1,1,1,2,2,2,3,3,3,4,4,4)</f>
        <v>2</v>
      </c>
      <c r="Y123">
        <f>YEAR(SalesData[[#This Row],[Order Date]])*100+MONTH(SalesData[[#This Row],[Order Date]])</f>
        <v>201706</v>
      </c>
    </row>
    <row r="124" spans="1: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v>7</v>
      </c>
      <c r="T124">
        <v>0.3</v>
      </c>
      <c r="U124">
        <v>-19.55</v>
      </c>
      <c r="V124">
        <f>COUNTIF(SalesData[Order ID],SalesData[[#This Row],[Order ID]])</f>
        <v>5</v>
      </c>
      <c r="W124" t="str">
        <f>TEXT(SalesData[[#This Row],[Order Date]],"MMM-YYYY")</f>
        <v>Jun-2017</v>
      </c>
      <c r="X124">
        <f>CHOOSE(MONTH(SalesData[[#This Row],[Order Date]]),1,1,1,2,2,2,3,3,3,4,4,4)</f>
        <v>2</v>
      </c>
      <c r="Y124">
        <f>YEAR(SalesData[[#This Row],[Order Date]])*100+MONTH(SalesData[[#This Row],[Order Date]])</f>
        <v>201706</v>
      </c>
    </row>
    <row r="125" spans="1: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v>1</v>
      </c>
      <c r="T125">
        <v>0</v>
      </c>
      <c r="U125">
        <v>14.97</v>
      </c>
      <c r="V125">
        <f>COUNTIF(SalesData[Order ID],SalesData[[#This Row],[Order ID]])</f>
        <v>5</v>
      </c>
      <c r="W125" t="str">
        <f>TEXT(SalesData[[#This Row],[Order Date]],"MMM-YYYY")</f>
        <v>Jun-2017</v>
      </c>
      <c r="X125">
        <f>CHOOSE(MONTH(SalesData[[#This Row],[Order Date]]),1,1,1,2,2,2,3,3,3,4,4,4)</f>
        <v>2</v>
      </c>
      <c r="Y125">
        <f>YEAR(SalesData[[#This Row],[Order Date]])*100+MONTH(SalesData[[#This Row],[Order Date]])</f>
        <v>201706</v>
      </c>
    </row>
    <row r="126" spans="1: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v>2</v>
      </c>
      <c r="T126">
        <v>0.1</v>
      </c>
      <c r="U126">
        <v>138.13</v>
      </c>
      <c r="V126">
        <f>COUNTIF(SalesData[Order ID],SalesData[[#This Row],[Order ID]])</f>
        <v>1</v>
      </c>
      <c r="W126" t="str">
        <f>TEXT(SalesData[[#This Row],[Order Date]],"MMM-YYYY")</f>
        <v>Dec-2015</v>
      </c>
      <c r="X126">
        <f>CHOOSE(MONTH(SalesData[[#This Row],[Order Date]]),1,1,1,2,2,2,3,3,3,4,4,4)</f>
        <v>4</v>
      </c>
      <c r="Y126">
        <f>YEAR(SalesData[[#This Row],[Order Date]])*100+MONTH(SalesData[[#This Row],[Order Date]])</f>
        <v>201512</v>
      </c>
    </row>
    <row r="127" spans="1: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v>9</v>
      </c>
      <c r="T127">
        <v>0.1</v>
      </c>
      <c r="U127">
        <v>191.49</v>
      </c>
      <c r="V127">
        <f>COUNTIF(SalesData[Order ID],SalesData[[#This Row],[Order ID]])</f>
        <v>1</v>
      </c>
      <c r="W127" t="str">
        <f>TEXT(SalesData[[#This Row],[Order Date]],"MMM-YYYY")</f>
        <v>Sep-2015</v>
      </c>
      <c r="X127">
        <f>CHOOSE(MONTH(SalesData[[#This Row],[Order Date]]),1,1,1,2,2,2,3,3,3,4,4,4)</f>
        <v>3</v>
      </c>
      <c r="Y127">
        <f>YEAR(SalesData[[#This Row],[Order Date]])*100+MONTH(SalesData[[#This Row],[Order Date]])</f>
        <v>201509</v>
      </c>
    </row>
    <row r="128" spans="1: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v>8</v>
      </c>
      <c r="T128">
        <v>0.3</v>
      </c>
      <c r="U128">
        <v>-0.43</v>
      </c>
      <c r="V128">
        <f>COUNTIF(SalesData[Order ID],SalesData[[#This Row],[Order ID]])</f>
        <v>2</v>
      </c>
      <c r="W128" t="str">
        <f>TEXT(SalesData[[#This Row],[Order Date]],"MMM-YYYY")</f>
        <v>Nov-2018</v>
      </c>
      <c r="X128">
        <f>CHOOSE(MONTH(SalesData[[#This Row],[Order Date]]),1,1,1,2,2,2,3,3,3,4,4,4)</f>
        <v>4</v>
      </c>
      <c r="Y128">
        <f>YEAR(SalesData[[#This Row],[Order Date]])*100+MONTH(SalesData[[#This Row],[Order Date]])</f>
        <v>201811</v>
      </c>
    </row>
    <row r="129" spans="1: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v>5</v>
      </c>
      <c r="T129">
        <v>0</v>
      </c>
      <c r="U129">
        <v>46.36</v>
      </c>
      <c r="V129">
        <f>COUNTIF(SalesData[Order ID],SalesData[[#This Row],[Order ID]])</f>
        <v>2</v>
      </c>
      <c r="W129" t="str">
        <f>TEXT(SalesData[[#This Row],[Order Date]],"MMM-YYYY")</f>
        <v>Nov-2018</v>
      </c>
      <c r="X129">
        <f>CHOOSE(MONTH(SalesData[[#This Row],[Order Date]]),1,1,1,2,2,2,3,3,3,4,4,4)</f>
        <v>4</v>
      </c>
      <c r="Y129">
        <f>YEAR(SalesData[[#This Row],[Order Date]])*100+MONTH(SalesData[[#This Row],[Order Date]])</f>
        <v>201811</v>
      </c>
    </row>
    <row r="130" spans="1: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v>2</v>
      </c>
      <c r="T130">
        <v>0.2</v>
      </c>
      <c r="U130">
        <v>26.87</v>
      </c>
      <c r="V130">
        <f>COUNTIF(SalesData[Order ID],SalesData[[#This Row],[Order ID]])</f>
        <v>2</v>
      </c>
      <c r="W130" t="str">
        <f>TEXT(SalesData[[#This Row],[Order Date]],"MMM-YYYY")</f>
        <v>Nov-2017</v>
      </c>
      <c r="X130">
        <f>CHOOSE(MONTH(SalesData[[#This Row],[Order Date]]),1,1,1,2,2,2,3,3,3,4,4,4)</f>
        <v>4</v>
      </c>
      <c r="Y130">
        <f>YEAR(SalesData[[#This Row],[Order Date]])*100+MONTH(SalesData[[#This Row],[Order Date]])</f>
        <v>201711</v>
      </c>
    </row>
    <row r="131" spans="1: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v>5</v>
      </c>
      <c r="T131">
        <v>0</v>
      </c>
      <c r="U131">
        <v>33.4</v>
      </c>
      <c r="V131">
        <f>COUNTIF(SalesData[Order ID],SalesData[[#This Row],[Order ID]])</f>
        <v>2</v>
      </c>
      <c r="W131" t="str">
        <f>TEXT(SalesData[[#This Row],[Order Date]],"MMM-YYYY")</f>
        <v>Nov-2017</v>
      </c>
      <c r="X131">
        <f>CHOOSE(MONTH(SalesData[[#This Row],[Order Date]]),1,1,1,2,2,2,3,3,3,4,4,4)</f>
        <v>4</v>
      </c>
      <c r="Y131">
        <f>YEAR(SalesData[[#This Row],[Order Date]])*100+MONTH(SalesData[[#This Row],[Order Date]])</f>
        <v>201711</v>
      </c>
    </row>
    <row r="132" spans="1: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v>5</v>
      </c>
      <c r="T132">
        <v>0</v>
      </c>
      <c r="U132">
        <v>3.6</v>
      </c>
      <c r="V132">
        <f>COUNTIF(SalesData[Order ID],SalesData[[#This Row],[Order ID]])</f>
        <v>3</v>
      </c>
      <c r="W132" t="str">
        <f>TEXT(SalesData[[#This Row],[Order Date]],"MMM-YYYY")</f>
        <v>Feb-2018</v>
      </c>
      <c r="X132">
        <f>CHOOSE(MONTH(SalesData[[#This Row],[Order Date]]),1,1,1,2,2,2,3,3,3,4,4,4)</f>
        <v>1</v>
      </c>
      <c r="Y132">
        <f>YEAR(SalesData[[#This Row],[Order Date]])*100+MONTH(SalesData[[#This Row],[Order Date]])</f>
        <v>201802</v>
      </c>
    </row>
    <row r="133" spans="1: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v>6</v>
      </c>
      <c r="T133">
        <v>0</v>
      </c>
      <c r="U133">
        <v>18.010000000000002</v>
      </c>
      <c r="V133">
        <f>COUNTIF(SalesData[Order ID],SalesData[[#This Row],[Order ID]])</f>
        <v>3</v>
      </c>
      <c r="W133" t="str">
        <f>TEXT(SalesData[[#This Row],[Order Date]],"MMM-YYYY")</f>
        <v>Feb-2018</v>
      </c>
      <c r="X133">
        <f>CHOOSE(MONTH(SalesData[[#This Row],[Order Date]]),1,1,1,2,2,2,3,3,3,4,4,4)</f>
        <v>1</v>
      </c>
      <c r="Y133">
        <f>YEAR(SalesData[[#This Row],[Order Date]])*100+MONTH(SalesData[[#This Row],[Order Date]])</f>
        <v>201802</v>
      </c>
    </row>
    <row r="134" spans="1: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v>6</v>
      </c>
      <c r="T134">
        <v>0</v>
      </c>
      <c r="U134">
        <v>6.87</v>
      </c>
      <c r="V134">
        <f>COUNTIF(SalesData[Order ID],SalesData[[#This Row],[Order ID]])</f>
        <v>3</v>
      </c>
      <c r="W134" t="str">
        <f>TEXT(SalesData[[#This Row],[Order Date]],"MMM-YYYY")</f>
        <v>Feb-2018</v>
      </c>
      <c r="X134">
        <f>CHOOSE(MONTH(SalesData[[#This Row],[Order Date]]),1,1,1,2,2,2,3,3,3,4,4,4)</f>
        <v>1</v>
      </c>
      <c r="Y134">
        <f>YEAR(SalesData[[#This Row],[Order Date]])*100+MONTH(SalesData[[#This Row],[Order Date]])</f>
        <v>201802</v>
      </c>
    </row>
    <row r="135" spans="1: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v>6</v>
      </c>
      <c r="T135">
        <v>0.2</v>
      </c>
      <c r="U135">
        <v>4.8099999999999996</v>
      </c>
      <c r="V135">
        <f>COUNTIF(SalesData[Order ID],SalesData[[#This Row],[Order ID]])</f>
        <v>7</v>
      </c>
      <c r="W135" t="str">
        <f>TEXT(SalesData[[#This Row],[Order Date]],"MMM-YYYY")</f>
        <v>Oct-2017</v>
      </c>
      <c r="X135">
        <f>CHOOSE(MONTH(SalesData[[#This Row],[Order Date]]),1,1,1,2,2,2,3,3,3,4,4,4)</f>
        <v>4</v>
      </c>
      <c r="Y135">
        <f>YEAR(SalesData[[#This Row],[Order Date]])*100+MONTH(SalesData[[#This Row],[Order Date]])</f>
        <v>201710</v>
      </c>
    </row>
    <row r="136" spans="1: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v>5</v>
      </c>
      <c r="T136">
        <v>0</v>
      </c>
      <c r="U136">
        <v>6.02</v>
      </c>
      <c r="V136">
        <f>COUNTIF(SalesData[Order ID],SalesData[[#This Row],[Order ID]])</f>
        <v>7</v>
      </c>
      <c r="W136" t="str">
        <f>TEXT(SalesData[[#This Row],[Order Date]],"MMM-YYYY")</f>
        <v>Oct-2017</v>
      </c>
      <c r="X136">
        <f>CHOOSE(MONTH(SalesData[[#This Row],[Order Date]]),1,1,1,2,2,2,3,3,3,4,4,4)</f>
        <v>4</v>
      </c>
      <c r="Y136">
        <f>YEAR(SalesData[[#This Row],[Order Date]])*100+MONTH(SalesData[[#This Row],[Order Date]])</f>
        <v>201710</v>
      </c>
    </row>
    <row r="137" spans="1: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v>4</v>
      </c>
      <c r="T137">
        <v>0</v>
      </c>
      <c r="U137">
        <v>0.57999999999999996</v>
      </c>
      <c r="V137">
        <f>COUNTIF(SalesData[Order ID],SalesData[[#This Row],[Order ID]])</f>
        <v>7</v>
      </c>
      <c r="W137" t="str">
        <f>TEXT(SalesData[[#This Row],[Order Date]],"MMM-YYYY")</f>
        <v>Oct-2017</v>
      </c>
      <c r="X137">
        <f>CHOOSE(MONTH(SalesData[[#This Row],[Order Date]]),1,1,1,2,2,2,3,3,3,4,4,4)</f>
        <v>4</v>
      </c>
      <c r="Y137">
        <f>YEAR(SalesData[[#This Row],[Order Date]])*100+MONTH(SalesData[[#This Row],[Order Date]])</f>
        <v>201710</v>
      </c>
    </row>
    <row r="138" spans="1: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v>1</v>
      </c>
      <c r="T138">
        <v>0.3</v>
      </c>
      <c r="U138">
        <v>-1.05</v>
      </c>
      <c r="V138">
        <f>COUNTIF(SalesData[Order ID],SalesData[[#This Row],[Order ID]])</f>
        <v>7</v>
      </c>
      <c r="W138" t="str">
        <f>TEXT(SalesData[[#This Row],[Order Date]],"MMM-YYYY")</f>
        <v>Oct-2017</v>
      </c>
      <c r="X138">
        <f>CHOOSE(MONTH(SalesData[[#This Row],[Order Date]]),1,1,1,2,2,2,3,3,3,4,4,4)</f>
        <v>4</v>
      </c>
      <c r="Y138">
        <f>YEAR(SalesData[[#This Row],[Order Date]])*100+MONTH(SalesData[[#This Row],[Order Date]])</f>
        <v>201710</v>
      </c>
    </row>
    <row r="139" spans="1: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v>10</v>
      </c>
      <c r="T139">
        <v>0.3</v>
      </c>
      <c r="U139">
        <v>-19.04</v>
      </c>
      <c r="V139">
        <f>COUNTIF(SalesData[Order ID],SalesData[[#This Row],[Order ID]])</f>
        <v>7</v>
      </c>
      <c r="W139" t="str">
        <f>TEXT(SalesData[[#This Row],[Order Date]],"MMM-YYYY")</f>
        <v>Oct-2017</v>
      </c>
      <c r="X139">
        <f>CHOOSE(MONTH(SalesData[[#This Row],[Order Date]]),1,1,1,2,2,2,3,3,3,4,4,4)</f>
        <v>4</v>
      </c>
      <c r="Y139">
        <f>YEAR(SalesData[[#This Row],[Order Date]])*100+MONTH(SalesData[[#This Row],[Order Date]])</f>
        <v>201710</v>
      </c>
    </row>
    <row r="140" spans="1: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v>10</v>
      </c>
      <c r="T140">
        <v>0</v>
      </c>
      <c r="U140">
        <v>19.11</v>
      </c>
      <c r="V140">
        <f>COUNTIF(SalesData[Order ID],SalesData[[#This Row],[Order ID]])</f>
        <v>7</v>
      </c>
      <c r="W140" t="str">
        <f>TEXT(SalesData[[#This Row],[Order Date]],"MMM-YYYY")</f>
        <v>Oct-2017</v>
      </c>
      <c r="X140">
        <f>CHOOSE(MONTH(SalesData[[#This Row],[Order Date]]),1,1,1,2,2,2,3,3,3,4,4,4)</f>
        <v>4</v>
      </c>
      <c r="Y140">
        <f>YEAR(SalesData[[#This Row],[Order Date]])*100+MONTH(SalesData[[#This Row],[Order Date]])</f>
        <v>201710</v>
      </c>
    </row>
    <row r="141" spans="1: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v>4</v>
      </c>
      <c r="T141">
        <v>0</v>
      </c>
      <c r="U141">
        <v>7.76</v>
      </c>
      <c r="V141">
        <f>COUNTIF(SalesData[Order ID],SalesData[[#This Row],[Order ID]])</f>
        <v>7</v>
      </c>
      <c r="W141" t="str">
        <f>TEXT(SalesData[[#This Row],[Order Date]],"MMM-YYYY")</f>
        <v>Oct-2017</v>
      </c>
      <c r="X141">
        <f>CHOOSE(MONTH(SalesData[[#This Row],[Order Date]]),1,1,1,2,2,2,3,3,3,4,4,4)</f>
        <v>4</v>
      </c>
      <c r="Y141">
        <f>YEAR(SalesData[[#This Row],[Order Date]])*100+MONTH(SalesData[[#This Row],[Order Date]])</f>
        <v>201710</v>
      </c>
    </row>
    <row r="142" spans="1: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v>6</v>
      </c>
      <c r="T142">
        <v>0</v>
      </c>
      <c r="U142">
        <v>5.8</v>
      </c>
      <c r="V142">
        <f>COUNTIF(SalesData[Order ID],SalesData[[#This Row],[Order ID]])</f>
        <v>1</v>
      </c>
      <c r="W142" t="str">
        <f>TEXT(SalesData[[#This Row],[Order Date]],"MMM-YYYY")</f>
        <v>Sep-2017</v>
      </c>
      <c r="X142">
        <f>CHOOSE(MONTH(SalesData[[#This Row],[Order Date]]),1,1,1,2,2,2,3,3,3,4,4,4)</f>
        <v>3</v>
      </c>
      <c r="Y142">
        <f>YEAR(SalesData[[#This Row],[Order Date]])*100+MONTH(SalesData[[#This Row],[Order Date]])</f>
        <v>201709</v>
      </c>
    </row>
    <row r="143" spans="1: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v>5</v>
      </c>
      <c r="T143">
        <v>0.2</v>
      </c>
      <c r="U143">
        <v>0.44</v>
      </c>
      <c r="V143">
        <f>COUNTIF(SalesData[Order ID],SalesData[[#This Row],[Order ID]])</f>
        <v>3</v>
      </c>
      <c r="W143" t="str">
        <f>TEXT(SalesData[[#This Row],[Order Date]],"MMM-YYYY")</f>
        <v>Sep-2018</v>
      </c>
      <c r="X143">
        <f>CHOOSE(MONTH(SalesData[[#This Row],[Order Date]]),1,1,1,2,2,2,3,3,3,4,4,4)</f>
        <v>3</v>
      </c>
      <c r="Y143">
        <f>YEAR(SalesData[[#This Row],[Order Date]])*100+MONTH(SalesData[[#This Row],[Order Date]])</f>
        <v>201809</v>
      </c>
    </row>
    <row r="144" spans="1: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v>2</v>
      </c>
      <c r="T144">
        <v>0.3</v>
      </c>
      <c r="U144">
        <v>-3.15</v>
      </c>
      <c r="V144">
        <f>COUNTIF(SalesData[Order ID],SalesData[[#This Row],[Order ID]])</f>
        <v>3</v>
      </c>
      <c r="W144" t="str">
        <f>TEXT(SalesData[[#This Row],[Order Date]],"MMM-YYYY")</f>
        <v>Sep-2018</v>
      </c>
      <c r="X144">
        <f>CHOOSE(MONTH(SalesData[[#This Row],[Order Date]]),1,1,1,2,2,2,3,3,3,4,4,4)</f>
        <v>3</v>
      </c>
      <c r="Y144">
        <f>YEAR(SalesData[[#This Row],[Order Date]])*100+MONTH(SalesData[[#This Row],[Order Date]])</f>
        <v>201809</v>
      </c>
    </row>
    <row r="145" spans="1: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v>7</v>
      </c>
      <c r="T145">
        <v>0.1</v>
      </c>
      <c r="U145">
        <v>34.49</v>
      </c>
      <c r="V145">
        <f>COUNTIF(SalesData[Order ID],SalesData[[#This Row],[Order ID]])</f>
        <v>3</v>
      </c>
      <c r="W145" t="str">
        <f>TEXT(SalesData[[#This Row],[Order Date]],"MMM-YYYY")</f>
        <v>Sep-2018</v>
      </c>
      <c r="X145">
        <f>CHOOSE(MONTH(SalesData[[#This Row],[Order Date]]),1,1,1,2,2,2,3,3,3,4,4,4)</f>
        <v>3</v>
      </c>
      <c r="Y145">
        <f>YEAR(SalesData[[#This Row],[Order Date]])*100+MONTH(SalesData[[#This Row],[Order Date]])</f>
        <v>201809</v>
      </c>
    </row>
    <row r="146" spans="1: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v>7</v>
      </c>
      <c r="T146">
        <v>0.3</v>
      </c>
      <c r="U146">
        <v>-268.62</v>
      </c>
      <c r="V146">
        <f>COUNTIF(SalesData[Order ID],SalesData[[#This Row],[Order ID]])</f>
        <v>1</v>
      </c>
      <c r="W146" t="str">
        <f>TEXT(SalesData[[#This Row],[Order Date]],"MMM-YYYY")</f>
        <v>Dec-2018</v>
      </c>
      <c r="X146">
        <f>CHOOSE(MONTH(SalesData[[#This Row],[Order Date]]),1,1,1,2,2,2,3,3,3,4,4,4)</f>
        <v>4</v>
      </c>
      <c r="Y146">
        <f>YEAR(SalesData[[#This Row],[Order Date]])*100+MONTH(SalesData[[#This Row],[Order Date]])</f>
        <v>201812</v>
      </c>
    </row>
    <row r="147" spans="1: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v>7</v>
      </c>
      <c r="T147">
        <v>0</v>
      </c>
      <c r="U147">
        <v>147.82</v>
      </c>
      <c r="V147">
        <f>COUNTIF(SalesData[Order ID],SalesData[[#This Row],[Order ID]])</f>
        <v>1</v>
      </c>
      <c r="W147" t="str">
        <f>TEXT(SalesData[[#This Row],[Order Date]],"MMM-YYYY")</f>
        <v>Sep-2016</v>
      </c>
      <c r="X147">
        <f>CHOOSE(MONTH(SalesData[[#This Row],[Order Date]]),1,1,1,2,2,2,3,3,3,4,4,4)</f>
        <v>3</v>
      </c>
      <c r="Y147">
        <f>YEAR(SalesData[[#This Row],[Order Date]])*100+MONTH(SalesData[[#This Row],[Order Date]])</f>
        <v>201609</v>
      </c>
    </row>
    <row r="148" spans="1: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v>9</v>
      </c>
      <c r="T148">
        <v>0</v>
      </c>
      <c r="U148">
        <v>24.41</v>
      </c>
      <c r="V148">
        <f>COUNTIF(SalesData[Order ID],SalesData[[#This Row],[Order ID]])</f>
        <v>1</v>
      </c>
      <c r="W148" t="str">
        <f>TEXT(SalesData[[#This Row],[Order Date]],"MMM-YYYY")</f>
        <v>Oct-2015</v>
      </c>
      <c r="X148">
        <f>CHOOSE(MONTH(SalesData[[#This Row],[Order Date]]),1,1,1,2,2,2,3,3,3,4,4,4)</f>
        <v>4</v>
      </c>
      <c r="Y148">
        <f>YEAR(SalesData[[#This Row],[Order Date]])*100+MONTH(SalesData[[#This Row],[Order Date]])</f>
        <v>201510</v>
      </c>
    </row>
    <row r="149" spans="1: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v>4</v>
      </c>
      <c r="T149">
        <v>0</v>
      </c>
      <c r="U149">
        <v>84.58</v>
      </c>
      <c r="V149">
        <f>COUNTIF(SalesData[Order ID],SalesData[[#This Row],[Order ID]])</f>
        <v>4</v>
      </c>
      <c r="W149" t="str">
        <f>TEXT(SalesData[[#This Row],[Order Date]],"MMM-YYYY")</f>
        <v>Dec-2017</v>
      </c>
      <c r="X149">
        <f>CHOOSE(MONTH(SalesData[[#This Row],[Order Date]]),1,1,1,2,2,2,3,3,3,4,4,4)</f>
        <v>4</v>
      </c>
      <c r="Y149">
        <f>YEAR(SalesData[[#This Row],[Order Date]])*100+MONTH(SalesData[[#This Row],[Order Date]])</f>
        <v>201712</v>
      </c>
    </row>
    <row r="150" spans="1: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v>3</v>
      </c>
      <c r="T150">
        <v>0.2</v>
      </c>
      <c r="U150">
        <v>47.99</v>
      </c>
      <c r="V150">
        <f>COUNTIF(SalesData[Order ID],SalesData[[#This Row],[Order ID]])</f>
        <v>4</v>
      </c>
      <c r="W150" t="str">
        <f>TEXT(SalesData[[#This Row],[Order Date]],"MMM-YYYY")</f>
        <v>Dec-2017</v>
      </c>
      <c r="X150">
        <f>CHOOSE(MONTH(SalesData[[#This Row],[Order Date]]),1,1,1,2,2,2,3,3,3,4,4,4)</f>
        <v>4</v>
      </c>
      <c r="Y150">
        <f>YEAR(SalesData[[#This Row],[Order Date]])*100+MONTH(SalesData[[#This Row],[Order Date]])</f>
        <v>201712</v>
      </c>
    </row>
    <row r="151" spans="1: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v>3</v>
      </c>
      <c r="T151">
        <v>0</v>
      </c>
      <c r="U151">
        <v>663.63</v>
      </c>
      <c r="V151">
        <f>COUNTIF(SalesData[Order ID],SalesData[[#This Row],[Order ID]])</f>
        <v>4</v>
      </c>
      <c r="W151" t="str">
        <f>TEXT(SalesData[[#This Row],[Order Date]],"MMM-YYYY")</f>
        <v>Dec-2017</v>
      </c>
      <c r="X151">
        <f>CHOOSE(MONTH(SalesData[[#This Row],[Order Date]]),1,1,1,2,2,2,3,3,3,4,4,4)</f>
        <v>4</v>
      </c>
      <c r="Y151">
        <f>YEAR(SalesData[[#This Row],[Order Date]])*100+MONTH(SalesData[[#This Row],[Order Date]])</f>
        <v>201712</v>
      </c>
    </row>
    <row r="152" spans="1: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v>8</v>
      </c>
      <c r="T152">
        <v>0.1</v>
      </c>
      <c r="U152">
        <v>60.04</v>
      </c>
      <c r="V152">
        <f>COUNTIF(SalesData[Order ID],SalesData[[#This Row],[Order ID]])</f>
        <v>4</v>
      </c>
      <c r="W152" t="str">
        <f>TEXT(SalesData[[#This Row],[Order Date]],"MMM-YYYY")</f>
        <v>Dec-2017</v>
      </c>
      <c r="X152">
        <f>CHOOSE(MONTH(SalesData[[#This Row],[Order Date]]),1,1,1,2,2,2,3,3,3,4,4,4)</f>
        <v>4</v>
      </c>
      <c r="Y152">
        <f>YEAR(SalesData[[#This Row],[Order Date]])*100+MONTH(SalesData[[#This Row],[Order Date]])</f>
        <v>201712</v>
      </c>
    </row>
    <row r="153" spans="1: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v>6</v>
      </c>
      <c r="T153">
        <v>0.3</v>
      </c>
      <c r="U153">
        <v>-11.05</v>
      </c>
      <c r="V153">
        <f>COUNTIF(SalesData[Order ID],SalesData[[#This Row],[Order ID]])</f>
        <v>2</v>
      </c>
      <c r="W153" t="str">
        <f>TEXT(SalesData[[#This Row],[Order Date]],"MMM-YYYY")</f>
        <v>Mar-2017</v>
      </c>
      <c r="X153">
        <f>CHOOSE(MONTH(SalesData[[#This Row],[Order Date]]),1,1,1,2,2,2,3,3,3,4,4,4)</f>
        <v>1</v>
      </c>
      <c r="Y153">
        <f>YEAR(SalesData[[#This Row],[Order Date]])*100+MONTH(SalesData[[#This Row],[Order Date]])</f>
        <v>201703</v>
      </c>
    </row>
    <row r="154" spans="1: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v>9</v>
      </c>
      <c r="T154">
        <v>0</v>
      </c>
      <c r="U154">
        <v>44.7</v>
      </c>
      <c r="V154">
        <f>COUNTIF(SalesData[Order ID],SalesData[[#This Row],[Order ID]])</f>
        <v>2</v>
      </c>
      <c r="W154" t="str">
        <f>TEXT(SalesData[[#This Row],[Order Date]],"MMM-YYYY")</f>
        <v>Mar-2017</v>
      </c>
      <c r="X154">
        <f>CHOOSE(MONTH(SalesData[[#This Row],[Order Date]]),1,1,1,2,2,2,3,3,3,4,4,4)</f>
        <v>1</v>
      </c>
      <c r="Y154">
        <f>YEAR(SalesData[[#This Row],[Order Date]])*100+MONTH(SalesData[[#This Row],[Order Date]])</f>
        <v>201703</v>
      </c>
    </row>
    <row r="155" spans="1: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v>5</v>
      </c>
      <c r="T155">
        <v>0.3</v>
      </c>
      <c r="U155">
        <v>-19.850000000000001</v>
      </c>
      <c r="V155">
        <f>COUNTIF(SalesData[Order ID],SalesData[[#This Row],[Order ID]])</f>
        <v>3</v>
      </c>
      <c r="W155" t="str">
        <f>TEXT(SalesData[[#This Row],[Order Date]],"MMM-YYYY")</f>
        <v>May-2016</v>
      </c>
      <c r="X155">
        <f>CHOOSE(MONTH(SalesData[[#This Row],[Order Date]]),1,1,1,2,2,2,3,3,3,4,4,4)</f>
        <v>2</v>
      </c>
      <c r="Y155">
        <f>YEAR(SalesData[[#This Row],[Order Date]])*100+MONTH(SalesData[[#This Row],[Order Date]])</f>
        <v>201605</v>
      </c>
    </row>
    <row r="156" spans="1: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v>1</v>
      </c>
      <c r="T156">
        <v>0.2</v>
      </c>
      <c r="U156">
        <v>8.44</v>
      </c>
      <c r="V156">
        <f>COUNTIF(SalesData[Order ID],SalesData[[#This Row],[Order ID]])</f>
        <v>3</v>
      </c>
      <c r="W156" t="str">
        <f>TEXT(SalesData[[#This Row],[Order Date]],"MMM-YYYY")</f>
        <v>May-2016</v>
      </c>
      <c r="X156">
        <f>CHOOSE(MONTH(SalesData[[#This Row],[Order Date]]),1,1,1,2,2,2,3,3,3,4,4,4)</f>
        <v>2</v>
      </c>
      <c r="Y156">
        <f>YEAR(SalesData[[#This Row],[Order Date]])*100+MONTH(SalesData[[#This Row],[Order Date]])</f>
        <v>201605</v>
      </c>
    </row>
    <row r="157" spans="1: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v>2</v>
      </c>
      <c r="T157">
        <v>0.1</v>
      </c>
      <c r="U157">
        <v>17.79</v>
      </c>
      <c r="V157">
        <f>COUNTIF(SalesData[Order ID],SalesData[[#This Row],[Order ID]])</f>
        <v>3</v>
      </c>
      <c r="W157" t="str">
        <f>TEXT(SalesData[[#This Row],[Order Date]],"MMM-YYYY")</f>
        <v>May-2016</v>
      </c>
      <c r="X157">
        <f>CHOOSE(MONTH(SalesData[[#This Row],[Order Date]]),1,1,1,2,2,2,3,3,3,4,4,4)</f>
        <v>2</v>
      </c>
      <c r="Y157">
        <f>YEAR(SalesData[[#This Row],[Order Date]])*100+MONTH(SalesData[[#This Row],[Order Date]])</f>
        <v>201605</v>
      </c>
    </row>
    <row r="158" spans="1: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v>9</v>
      </c>
      <c r="T158">
        <v>0</v>
      </c>
      <c r="U158">
        <v>0.99</v>
      </c>
      <c r="V158">
        <f>COUNTIF(SalesData[Order ID],SalesData[[#This Row],[Order ID]])</f>
        <v>1</v>
      </c>
      <c r="W158" t="str">
        <f>TEXT(SalesData[[#This Row],[Order Date]],"MMM-YYYY")</f>
        <v>May-2016</v>
      </c>
      <c r="X158">
        <f>CHOOSE(MONTH(SalesData[[#This Row],[Order Date]]),1,1,1,2,2,2,3,3,3,4,4,4)</f>
        <v>2</v>
      </c>
      <c r="Y158">
        <f>YEAR(SalesData[[#This Row],[Order Date]])*100+MONTH(SalesData[[#This Row],[Order Date]])</f>
        <v>201605</v>
      </c>
    </row>
    <row r="159" spans="1: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v>6</v>
      </c>
      <c r="T159">
        <v>0</v>
      </c>
      <c r="U159">
        <v>68.64</v>
      </c>
      <c r="V159">
        <f>COUNTIF(SalesData[Order ID],SalesData[[#This Row],[Order ID]])</f>
        <v>1</v>
      </c>
      <c r="W159" t="str">
        <f>TEXT(SalesData[[#This Row],[Order Date]],"MMM-YYYY")</f>
        <v>Mar-2015</v>
      </c>
      <c r="X159">
        <f>CHOOSE(MONTH(SalesData[[#This Row],[Order Date]]),1,1,1,2,2,2,3,3,3,4,4,4)</f>
        <v>1</v>
      </c>
      <c r="Y159">
        <f>YEAR(SalesData[[#This Row],[Order Date]])*100+MONTH(SalesData[[#This Row],[Order Date]])</f>
        <v>201503</v>
      </c>
    </row>
    <row r="160" spans="1: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v>2</v>
      </c>
      <c r="T160">
        <v>0.3</v>
      </c>
      <c r="U160">
        <v>-4.24</v>
      </c>
      <c r="V160">
        <f>COUNTIF(SalesData[Order ID],SalesData[[#This Row],[Order ID]])</f>
        <v>2</v>
      </c>
      <c r="W160" t="str">
        <f>TEXT(SalesData[[#This Row],[Order Date]],"MMM-YYYY")</f>
        <v>Nov-2017</v>
      </c>
      <c r="X160">
        <f>CHOOSE(MONTH(SalesData[[#This Row],[Order Date]]),1,1,1,2,2,2,3,3,3,4,4,4)</f>
        <v>4</v>
      </c>
      <c r="Y160">
        <f>YEAR(SalesData[[#This Row],[Order Date]])*100+MONTH(SalesData[[#This Row],[Order Date]])</f>
        <v>201711</v>
      </c>
    </row>
    <row r="161" spans="1: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v>9</v>
      </c>
      <c r="T161">
        <v>0.2</v>
      </c>
      <c r="U161">
        <v>226.78</v>
      </c>
      <c r="V161">
        <f>COUNTIF(SalesData[Order ID],SalesData[[#This Row],[Order ID]])</f>
        <v>2</v>
      </c>
      <c r="W161" t="str">
        <f>TEXT(SalesData[[#This Row],[Order Date]],"MMM-YYYY")</f>
        <v>Nov-2017</v>
      </c>
      <c r="X161">
        <f>CHOOSE(MONTH(SalesData[[#This Row],[Order Date]]),1,1,1,2,2,2,3,3,3,4,4,4)</f>
        <v>4</v>
      </c>
      <c r="Y161">
        <f>YEAR(SalesData[[#This Row],[Order Date]])*100+MONTH(SalesData[[#This Row],[Order Date]])</f>
        <v>201711</v>
      </c>
    </row>
    <row r="162" spans="1: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v>7</v>
      </c>
      <c r="T162">
        <v>0.1</v>
      </c>
      <c r="U162">
        <v>0.48</v>
      </c>
      <c r="V162">
        <f>COUNTIF(SalesData[Order ID],SalesData[[#This Row],[Order ID]])</f>
        <v>1</v>
      </c>
      <c r="W162" t="str">
        <f>TEXT(SalesData[[#This Row],[Order Date]],"MMM-YYYY")</f>
        <v>May-2017</v>
      </c>
      <c r="X162">
        <f>CHOOSE(MONTH(SalesData[[#This Row],[Order Date]]),1,1,1,2,2,2,3,3,3,4,4,4)</f>
        <v>2</v>
      </c>
      <c r="Y162">
        <f>YEAR(SalesData[[#This Row],[Order Date]])*100+MONTH(SalesData[[#This Row],[Order Date]])</f>
        <v>201705</v>
      </c>
    </row>
    <row r="163" spans="1: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v>10</v>
      </c>
      <c r="T163">
        <v>0.3</v>
      </c>
      <c r="U163">
        <v>-9.7899999999999991</v>
      </c>
      <c r="V163">
        <f>COUNTIF(SalesData[Order ID],SalesData[[#This Row],[Order ID]])</f>
        <v>1</v>
      </c>
      <c r="W163" t="str">
        <f>TEXT(SalesData[[#This Row],[Order Date]],"MMM-YYYY")</f>
        <v>Dec-2016</v>
      </c>
      <c r="X163">
        <f>CHOOSE(MONTH(SalesData[[#This Row],[Order Date]]),1,1,1,2,2,2,3,3,3,4,4,4)</f>
        <v>4</v>
      </c>
      <c r="Y163">
        <f>YEAR(SalesData[[#This Row],[Order Date]])*100+MONTH(SalesData[[#This Row],[Order Date]])</f>
        <v>201612</v>
      </c>
    </row>
    <row r="164" spans="1: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v>4</v>
      </c>
      <c r="T164">
        <v>0.3</v>
      </c>
      <c r="U164">
        <v>-4.26</v>
      </c>
      <c r="V164">
        <f>COUNTIF(SalesData[Order ID],SalesData[[#This Row],[Order ID]])</f>
        <v>1</v>
      </c>
      <c r="W164" t="str">
        <f>TEXT(SalesData[[#This Row],[Order Date]],"MMM-YYYY")</f>
        <v>Nov-2017</v>
      </c>
      <c r="X164">
        <f>CHOOSE(MONTH(SalesData[[#This Row],[Order Date]]),1,1,1,2,2,2,3,3,3,4,4,4)</f>
        <v>4</v>
      </c>
      <c r="Y164">
        <f>YEAR(SalesData[[#This Row],[Order Date]])*100+MONTH(SalesData[[#This Row],[Order Date]])</f>
        <v>201711</v>
      </c>
    </row>
    <row r="165" spans="1: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v>6</v>
      </c>
      <c r="T165">
        <v>0</v>
      </c>
      <c r="U165">
        <v>4.71</v>
      </c>
      <c r="V165">
        <f>COUNTIF(SalesData[Order ID],SalesData[[#This Row],[Order ID]])</f>
        <v>1</v>
      </c>
      <c r="W165" t="str">
        <f>TEXT(SalesData[[#This Row],[Order Date]],"MMM-YYYY")</f>
        <v>Nov-2017</v>
      </c>
      <c r="X165">
        <f>CHOOSE(MONTH(SalesData[[#This Row],[Order Date]]),1,1,1,2,2,2,3,3,3,4,4,4)</f>
        <v>4</v>
      </c>
      <c r="Y165">
        <f>YEAR(SalesData[[#This Row],[Order Date]])*100+MONTH(SalesData[[#This Row],[Order Date]])</f>
        <v>201711</v>
      </c>
    </row>
    <row r="166" spans="1: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v>10</v>
      </c>
      <c r="T166">
        <v>0</v>
      </c>
      <c r="U166">
        <v>2.58</v>
      </c>
      <c r="V166">
        <f>COUNTIF(SalesData[Order ID],SalesData[[#This Row],[Order ID]])</f>
        <v>7</v>
      </c>
      <c r="W166" t="str">
        <f>TEXT(SalesData[[#This Row],[Order Date]],"MMM-YYYY")</f>
        <v>Sep-2015</v>
      </c>
      <c r="X166">
        <f>CHOOSE(MONTH(SalesData[[#This Row],[Order Date]]),1,1,1,2,2,2,3,3,3,4,4,4)</f>
        <v>3</v>
      </c>
      <c r="Y166">
        <f>YEAR(SalesData[[#This Row],[Order Date]])*100+MONTH(SalesData[[#This Row],[Order Date]])</f>
        <v>201509</v>
      </c>
    </row>
    <row r="167" spans="1: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v>6</v>
      </c>
      <c r="T167">
        <v>0.3</v>
      </c>
      <c r="U167">
        <v>-2447.9899999999998</v>
      </c>
      <c r="V167">
        <f>COUNTIF(SalesData[Order ID],SalesData[[#This Row],[Order ID]])</f>
        <v>7</v>
      </c>
      <c r="W167" t="str">
        <f>TEXT(SalesData[[#This Row],[Order Date]],"MMM-YYYY")</f>
        <v>Sep-2015</v>
      </c>
      <c r="X167">
        <f>CHOOSE(MONTH(SalesData[[#This Row],[Order Date]]),1,1,1,2,2,2,3,3,3,4,4,4)</f>
        <v>3</v>
      </c>
      <c r="Y167">
        <f>YEAR(SalesData[[#This Row],[Order Date]])*100+MONTH(SalesData[[#This Row],[Order Date]])</f>
        <v>201509</v>
      </c>
    </row>
    <row r="168" spans="1: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v>2</v>
      </c>
      <c r="T168">
        <v>0.1</v>
      </c>
      <c r="U168">
        <v>77.260000000000005</v>
      </c>
      <c r="V168">
        <f>COUNTIF(SalesData[Order ID],SalesData[[#This Row],[Order ID]])</f>
        <v>7</v>
      </c>
      <c r="W168" t="str">
        <f>TEXT(SalesData[[#This Row],[Order Date]],"MMM-YYYY")</f>
        <v>Sep-2015</v>
      </c>
      <c r="X168">
        <f>CHOOSE(MONTH(SalesData[[#This Row],[Order Date]]),1,1,1,2,2,2,3,3,3,4,4,4)</f>
        <v>3</v>
      </c>
      <c r="Y168">
        <f>YEAR(SalesData[[#This Row],[Order Date]])*100+MONTH(SalesData[[#This Row],[Order Date]])</f>
        <v>201509</v>
      </c>
    </row>
    <row r="169" spans="1: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v>2</v>
      </c>
      <c r="T169">
        <v>0.1</v>
      </c>
      <c r="U169">
        <v>469.82</v>
      </c>
      <c r="V169">
        <f>COUNTIF(SalesData[Order ID],SalesData[[#This Row],[Order ID]])</f>
        <v>7</v>
      </c>
      <c r="W169" t="str">
        <f>TEXT(SalesData[[#This Row],[Order Date]],"MMM-YYYY")</f>
        <v>Sep-2015</v>
      </c>
      <c r="X169">
        <f>CHOOSE(MONTH(SalesData[[#This Row],[Order Date]]),1,1,1,2,2,2,3,3,3,4,4,4)</f>
        <v>3</v>
      </c>
      <c r="Y169">
        <f>YEAR(SalesData[[#This Row],[Order Date]])*100+MONTH(SalesData[[#This Row],[Order Date]])</f>
        <v>201509</v>
      </c>
    </row>
    <row r="170" spans="1: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v>6</v>
      </c>
      <c r="T170">
        <v>0.3</v>
      </c>
      <c r="U170">
        <v>-4.8099999999999996</v>
      </c>
      <c r="V170">
        <f>COUNTIF(SalesData[Order ID],SalesData[[#This Row],[Order ID]])</f>
        <v>7</v>
      </c>
      <c r="W170" t="str">
        <f>TEXT(SalesData[[#This Row],[Order Date]],"MMM-YYYY")</f>
        <v>Sep-2015</v>
      </c>
      <c r="X170">
        <f>CHOOSE(MONTH(SalesData[[#This Row],[Order Date]]),1,1,1,2,2,2,3,3,3,4,4,4)</f>
        <v>3</v>
      </c>
      <c r="Y170">
        <f>YEAR(SalesData[[#This Row],[Order Date]])*100+MONTH(SalesData[[#This Row],[Order Date]])</f>
        <v>201509</v>
      </c>
    </row>
    <row r="171" spans="1: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v>1</v>
      </c>
      <c r="T171">
        <v>0</v>
      </c>
      <c r="U171">
        <v>49.83</v>
      </c>
      <c r="V171">
        <f>COUNTIF(SalesData[Order ID],SalesData[[#This Row],[Order ID]])</f>
        <v>7</v>
      </c>
      <c r="W171" t="str">
        <f>TEXT(SalesData[[#This Row],[Order Date]],"MMM-YYYY")</f>
        <v>Sep-2015</v>
      </c>
      <c r="X171">
        <f>CHOOSE(MONTH(SalesData[[#This Row],[Order Date]]),1,1,1,2,2,2,3,3,3,4,4,4)</f>
        <v>3</v>
      </c>
      <c r="Y171">
        <f>YEAR(SalesData[[#This Row],[Order Date]])*100+MONTH(SalesData[[#This Row],[Order Date]])</f>
        <v>201509</v>
      </c>
    </row>
    <row r="172" spans="1: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v>10</v>
      </c>
      <c r="T172">
        <v>0.2</v>
      </c>
      <c r="U172">
        <v>11.52</v>
      </c>
      <c r="V172">
        <f>COUNTIF(SalesData[Order ID],SalesData[[#This Row],[Order ID]])</f>
        <v>7</v>
      </c>
      <c r="W172" t="str">
        <f>TEXT(SalesData[[#This Row],[Order Date]],"MMM-YYYY")</f>
        <v>Sep-2015</v>
      </c>
      <c r="X172">
        <f>CHOOSE(MONTH(SalesData[[#This Row],[Order Date]]),1,1,1,2,2,2,3,3,3,4,4,4)</f>
        <v>3</v>
      </c>
      <c r="Y172">
        <f>YEAR(SalesData[[#This Row],[Order Date]])*100+MONTH(SalesData[[#This Row],[Order Date]])</f>
        <v>201509</v>
      </c>
    </row>
    <row r="173" spans="1: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v>7</v>
      </c>
      <c r="T173">
        <v>0.3</v>
      </c>
      <c r="U173">
        <v>-6.7</v>
      </c>
      <c r="V173">
        <f>COUNTIF(SalesData[Order ID],SalesData[[#This Row],[Order ID]])</f>
        <v>3</v>
      </c>
      <c r="W173" t="str">
        <f>TEXT(SalesData[[#This Row],[Order Date]],"MMM-YYYY")</f>
        <v>Aug-2015</v>
      </c>
      <c r="X173">
        <f>CHOOSE(MONTH(SalesData[[#This Row],[Order Date]]),1,1,1,2,2,2,3,3,3,4,4,4)</f>
        <v>3</v>
      </c>
      <c r="Y173">
        <f>YEAR(SalesData[[#This Row],[Order Date]])*100+MONTH(SalesData[[#This Row],[Order Date]])</f>
        <v>201508</v>
      </c>
    </row>
    <row r="174" spans="1: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v>4</v>
      </c>
      <c r="T174">
        <v>0.1</v>
      </c>
      <c r="U174">
        <v>17.75</v>
      </c>
      <c r="V174">
        <f>COUNTIF(SalesData[Order ID],SalesData[[#This Row],[Order ID]])</f>
        <v>3</v>
      </c>
      <c r="W174" t="str">
        <f>TEXT(SalesData[[#This Row],[Order Date]],"MMM-YYYY")</f>
        <v>Aug-2015</v>
      </c>
      <c r="X174">
        <f>CHOOSE(MONTH(SalesData[[#This Row],[Order Date]]),1,1,1,2,2,2,3,3,3,4,4,4)</f>
        <v>3</v>
      </c>
      <c r="Y174">
        <f>YEAR(SalesData[[#This Row],[Order Date]])*100+MONTH(SalesData[[#This Row],[Order Date]])</f>
        <v>201508</v>
      </c>
    </row>
    <row r="175" spans="1: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v>7</v>
      </c>
      <c r="T175">
        <v>0.3</v>
      </c>
      <c r="U175">
        <v>-37.42</v>
      </c>
      <c r="V175">
        <f>COUNTIF(SalesData[Order ID],SalesData[[#This Row],[Order ID]])</f>
        <v>3</v>
      </c>
      <c r="W175" t="str">
        <f>TEXT(SalesData[[#This Row],[Order Date]],"MMM-YYYY")</f>
        <v>Aug-2015</v>
      </c>
      <c r="X175">
        <f>CHOOSE(MONTH(SalesData[[#This Row],[Order Date]]),1,1,1,2,2,2,3,3,3,4,4,4)</f>
        <v>3</v>
      </c>
      <c r="Y175">
        <f>YEAR(SalesData[[#This Row],[Order Date]])*100+MONTH(SalesData[[#This Row],[Order Date]])</f>
        <v>201508</v>
      </c>
    </row>
    <row r="176" spans="1: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v>4</v>
      </c>
      <c r="T176">
        <v>0</v>
      </c>
      <c r="U176">
        <v>16.260000000000002</v>
      </c>
      <c r="V176">
        <f>COUNTIF(SalesData[Order ID],SalesData[[#This Row],[Order ID]])</f>
        <v>2</v>
      </c>
      <c r="W176" t="str">
        <f>TEXT(SalesData[[#This Row],[Order Date]],"MMM-YYYY")</f>
        <v>Sep-2015</v>
      </c>
      <c r="X176">
        <f>CHOOSE(MONTH(SalesData[[#This Row],[Order Date]]),1,1,1,2,2,2,3,3,3,4,4,4)</f>
        <v>3</v>
      </c>
      <c r="Y176">
        <f>YEAR(SalesData[[#This Row],[Order Date]])*100+MONTH(SalesData[[#This Row],[Order Date]])</f>
        <v>201509</v>
      </c>
    </row>
    <row r="177" spans="1: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v>10</v>
      </c>
      <c r="T177">
        <v>0.2</v>
      </c>
      <c r="U177">
        <v>6.85</v>
      </c>
      <c r="V177">
        <f>COUNTIF(SalesData[Order ID],SalesData[[#This Row],[Order ID]])</f>
        <v>2</v>
      </c>
      <c r="W177" t="str">
        <f>TEXT(SalesData[[#This Row],[Order Date]],"MMM-YYYY")</f>
        <v>Sep-2015</v>
      </c>
      <c r="X177">
        <f>CHOOSE(MONTH(SalesData[[#This Row],[Order Date]]),1,1,1,2,2,2,3,3,3,4,4,4)</f>
        <v>3</v>
      </c>
      <c r="Y177">
        <f>YEAR(SalesData[[#This Row],[Order Date]])*100+MONTH(SalesData[[#This Row],[Order Date]])</f>
        <v>201509</v>
      </c>
    </row>
    <row r="178" spans="1: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v>4</v>
      </c>
      <c r="T178">
        <v>0.1</v>
      </c>
      <c r="U178">
        <v>31.12</v>
      </c>
      <c r="V178">
        <f>COUNTIF(SalesData[Order ID],SalesData[[#This Row],[Order ID]])</f>
        <v>1</v>
      </c>
      <c r="W178" t="str">
        <f>TEXT(SalesData[[#This Row],[Order Date]],"MMM-YYYY")</f>
        <v>Apr-2018</v>
      </c>
      <c r="X178">
        <f>CHOOSE(MONTH(SalesData[[#This Row],[Order Date]]),1,1,1,2,2,2,3,3,3,4,4,4)</f>
        <v>2</v>
      </c>
      <c r="Y178">
        <f>YEAR(SalesData[[#This Row],[Order Date]])*100+MONTH(SalesData[[#This Row],[Order Date]])</f>
        <v>201804</v>
      </c>
    </row>
    <row r="179" spans="1: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v>3</v>
      </c>
      <c r="T179">
        <v>0.2</v>
      </c>
      <c r="U179">
        <v>83.33</v>
      </c>
      <c r="V179">
        <f>COUNTIF(SalesData[Order ID],SalesData[[#This Row],[Order ID]])</f>
        <v>2</v>
      </c>
      <c r="W179" t="str">
        <f>TEXT(SalesData[[#This Row],[Order Date]],"MMM-YYYY")</f>
        <v>Nov-2016</v>
      </c>
      <c r="X179">
        <f>CHOOSE(MONTH(SalesData[[#This Row],[Order Date]]),1,1,1,2,2,2,3,3,3,4,4,4)</f>
        <v>4</v>
      </c>
      <c r="Y179">
        <f>YEAR(SalesData[[#This Row],[Order Date]])*100+MONTH(SalesData[[#This Row],[Order Date]])</f>
        <v>201611</v>
      </c>
    </row>
    <row r="180" spans="1: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v>10</v>
      </c>
      <c r="T180">
        <v>0.2</v>
      </c>
      <c r="U180">
        <v>3.33</v>
      </c>
      <c r="V180">
        <f>COUNTIF(SalesData[Order ID],SalesData[[#This Row],[Order ID]])</f>
        <v>2</v>
      </c>
      <c r="W180" t="str">
        <f>TEXT(SalesData[[#This Row],[Order Date]],"MMM-YYYY")</f>
        <v>Nov-2016</v>
      </c>
      <c r="X180">
        <f>CHOOSE(MONTH(SalesData[[#This Row],[Order Date]]),1,1,1,2,2,2,3,3,3,4,4,4)</f>
        <v>4</v>
      </c>
      <c r="Y180">
        <f>YEAR(SalesData[[#This Row],[Order Date]])*100+MONTH(SalesData[[#This Row],[Order Date]])</f>
        <v>201611</v>
      </c>
    </row>
    <row r="181" spans="1: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v>4</v>
      </c>
      <c r="T181">
        <v>0.2</v>
      </c>
      <c r="U181">
        <v>0.49</v>
      </c>
      <c r="V181">
        <f>COUNTIF(SalesData[Order ID],SalesData[[#This Row],[Order ID]])</f>
        <v>1</v>
      </c>
      <c r="W181" t="str">
        <f>TEXT(SalesData[[#This Row],[Order Date]],"MMM-YYYY")</f>
        <v>Dec-2016</v>
      </c>
      <c r="X181">
        <f>CHOOSE(MONTH(SalesData[[#This Row],[Order Date]]),1,1,1,2,2,2,3,3,3,4,4,4)</f>
        <v>4</v>
      </c>
      <c r="Y181">
        <f>YEAR(SalesData[[#This Row],[Order Date]])*100+MONTH(SalesData[[#This Row],[Order Date]])</f>
        <v>201612</v>
      </c>
    </row>
    <row r="182" spans="1: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v>2</v>
      </c>
      <c r="T182">
        <v>0</v>
      </c>
      <c r="U182">
        <v>1.49</v>
      </c>
      <c r="V182">
        <f>COUNTIF(SalesData[Order ID],SalesData[[#This Row],[Order ID]])</f>
        <v>2</v>
      </c>
      <c r="W182" t="str">
        <f>TEXT(SalesData[[#This Row],[Order Date]],"MMM-YYYY")</f>
        <v>Dec-2015</v>
      </c>
      <c r="X182">
        <f>CHOOSE(MONTH(SalesData[[#This Row],[Order Date]]),1,1,1,2,2,2,3,3,3,4,4,4)</f>
        <v>4</v>
      </c>
      <c r="Y182">
        <f>YEAR(SalesData[[#This Row],[Order Date]])*100+MONTH(SalesData[[#This Row],[Order Date]])</f>
        <v>201512</v>
      </c>
    </row>
    <row r="183" spans="1: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v>1</v>
      </c>
      <c r="T183">
        <v>0.1</v>
      </c>
      <c r="U183">
        <v>138.97</v>
      </c>
      <c r="V183">
        <f>COUNTIF(SalesData[Order ID],SalesData[[#This Row],[Order ID]])</f>
        <v>2</v>
      </c>
      <c r="W183" t="str">
        <f>TEXT(SalesData[[#This Row],[Order Date]],"MMM-YYYY")</f>
        <v>Dec-2015</v>
      </c>
      <c r="X183">
        <f>CHOOSE(MONTH(SalesData[[#This Row],[Order Date]]),1,1,1,2,2,2,3,3,3,4,4,4)</f>
        <v>4</v>
      </c>
      <c r="Y183">
        <f>YEAR(SalesData[[#This Row],[Order Date]])*100+MONTH(SalesData[[#This Row],[Order Date]])</f>
        <v>201512</v>
      </c>
    </row>
    <row r="184" spans="1: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v>4</v>
      </c>
      <c r="T184">
        <v>0</v>
      </c>
      <c r="U184">
        <v>141.11000000000001</v>
      </c>
      <c r="V184">
        <f>COUNTIF(SalesData[Order ID],SalesData[[#This Row],[Order ID]])</f>
        <v>3</v>
      </c>
      <c r="W184" t="str">
        <f>TEXT(SalesData[[#This Row],[Order Date]],"MMM-YYYY")</f>
        <v>Nov-2015</v>
      </c>
      <c r="X184">
        <f>CHOOSE(MONTH(SalesData[[#This Row],[Order Date]]),1,1,1,2,2,2,3,3,3,4,4,4)</f>
        <v>4</v>
      </c>
      <c r="Y184">
        <f>YEAR(SalesData[[#This Row],[Order Date]])*100+MONTH(SalesData[[#This Row],[Order Date]])</f>
        <v>201511</v>
      </c>
    </row>
    <row r="185" spans="1: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v>7</v>
      </c>
      <c r="T185">
        <v>0.2</v>
      </c>
      <c r="U185">
        <v>19.489999999999998</v>
      </c>
      <c r="V185">
        <f>COUNTIF(SalesData[Order ID],SalesData[[#This Row],[Order ID]])</f>
        <v>3</v>
      </c>
      <c r="W185" t="str">
        <f>TEXT(SalesData[[#This Row],[Order Date]],"MMM-YYYY")</f>
        <v>Nov-2015</v>
      </c>
      <c r="X185">
        <f>CHOOSE(MONTH(SalesData[[#This Row],[Order Date]]),1,1,1,2,2,2,3,3,3,4,4,4)</f>
        <v>4</v>
      </c>
      <c r="Y185">
        <f>YEAR(SalesData[[#This Row],[Order Date]])*100+MONTH(SalesData[[#This Row],[Order Date]])</f>
        <v>201511</v>
      </c>
    </row>
    <row r="186" spans="1: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v>1</v>
      </c>
      <c r="T186">
        <v>0</v>
      </c>
      <c r="U186">
        <v>6.96</v>
      </c>
      <c r="V186">
        <f>COUNTIF(SalesData[Order ID],SalesData[[#This Row],[Order ID]])</f>
        <v>3</v>
      </c>
      <c r="W186" t="str">
        <f>TEXT(SalesData[[#This Row],[Order Date]],"MMM-YYYY")</f>
        <v>Nov-2015</v>
      </c>
      <c r="X186">
        <f>CHOOSE(MONTH(SalesData[[#This Row],[Order Date]]),1,1,1,2,2,2,3,3,3,4,4,4)</f>
        <v>4</v>
      </c>
      <c r="Y186">
        <f>YEAR(SalesData[[#This Row],[Order Date]])*100+MONTH(SalesData[[#This Row],[Order Date]])</f>
        <v>201511</v>
      </c>
    </row>
    <row r="187" spans="1: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v>7</v>
      </c>
      <c r="T187">
        <v>0</v>
      </c>
      <c r="U187">
        <v>1.1499999999999999</v>
      </c>
      <c r="V187">
        <f>COUNTIF(SalesData[Order ID],SalesData[[#This Row],[Order ID]])</f>
        <v>1</v>
      </c>
      <c r="W187" t="str">
        <f>TEXT(SalesData[[#This Row],[Order Date]],"MMM-YYYY")</f>
        <v>Nov-2017</v>
      </c>
      <c r="X187">
        <f>CHOOSE(MONTH(SalesData[[#This Row],[Order Date]]),1,1,1,2,2,2,3,3,3,4,4,4)</f>
        <v>4</v>
      </c>
      <c r="Y187">
        <f>YEAR(SalesData[[#This Row],[Order Date]])*100+MONTH(SalesData[[#This Row],[Order Date]])</f>
        <v>201711</v>
      </c>
    </row>
    <row r="188" spans="1: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v>6</v>
      </c>
      <c r="T188">
        <v>0.1</v>
      </c>
      <c r="U188">
        <v>10.61</v>
      </c>
      <c r="V188">
        <f>COUNTIF(SalesData[Order ID],SalesData[[#This Row],[Order ID]])</f>
        <v>1</v>
      </c>
      <c r="W188" t="str">
        <f>TEXT(SalesData[[#This Row],[Order Date]],"MMM-YYYY")</f>
        <v>Aug-2015</v>
      </c>
      <c r="X188">
        <f>CHOOSE(MONTH(SalesData[[#This Row],[Order Date]]),1,1,1,2,2,2,3,3,3,4,4,4)</f>
        <v>3</v>
      </c>
      <c r="Y188">
        <f>YEAR(SalesData[[#This Row],[Order Date]])*100+MONTH(SalesData[[#This Row],[Order Date]])</f>
        <v>201508</v>
      </c>
    </row>
    <row r="189" spans="1: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v>1</v>
      </c>
      <c r="T189">
        <v>0.2</v>
      </c>
      <c r="U189">
        <v>13.03</v>
      </c>
      <c r="V189">
        <f>COUNTIF(SalesData[Order ID],SalesData[[#This Row],[Order ID]])</f>
        <v>2</v>
      </c>
      <c r="W189" t="str">
        <f>TEXT(SalesData[[#This Row],[Order Date]],"MMM-YYYY")</f>
        <v>Jul-2017</v>
      </c>
      <c r="X189">
        <f>CHOOSE(MONTH(SalesData[[#This Row],[Order Date]]),1,1,1,2,2,2,3,3,3,4,4,4)</f>
        <v>3</v>
      </c>
      <c r="Y189">
        <f>YEAR(SalesData[[#This Row],[Order Date]])*100+MONTH(SalesData[[#This Row],[Order Date]])</f>
        <v>201707</v>
      </c>
    </row>
    <row r="190" spans="1: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v>7</v>
      </c>
      <c r="T190">
        <v>0.2</v>
      </c>
      <c r="U190">
        <v>1.2</v>
      </c>
      <c r="V190">
        <f>COUNTIF(SalesData[Order ID],SalesData[[#This Row],[Order ID]])</f>
        <v>2</v>
      </c>
      <c r="W190" t="str">
        <f>TEXT(SalesData[[#This Row],[Order Date]],"MMM-YYYY")</f>
        <v>Jul-2017</v>
      </c>
      <c r="X190">
        <f>CHOOSE(MONTH(SalesData[[#This Row],[Order Date]]),1,1,1,2,2,2,3,3,3,4,4,4)</f>
        <v>3</v>
      </c>
      <c r="Y190">
        <f>YEAR(SalesData[[#This Row],[Order Date]])*100+MONTH(SalesData[[#This Row],[Order Date]])</f>
        <v>201707</v>
      </c>
    </row>
    <row r="191" spans="1: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v>5</v>
      </c>
      <c r="T191">
        <v>0.1</v>
      </c>
      <c r="U191">
        <v>179.83</v>
      </c>
      <c r="V191">
        <f>COUNTIF(SalesData[Order ID],SalesData[[#This Row],[Order ID]])</f>
        <v>5</v>
      </c>
      <c r="W191" t="str">
        <f>TEXT(SalesData[[#This Row],[Order Date]],"MMM-YYYY")</f>
        <v>Oct-2016</v>
      </c>
      <c r="X191">
        <f>CHOOSE(MONTH(SalesData[[#This Row],[Order Date]]),1,1,1,2,2,2,3,3,3,4,4,4)</f>
        <v>4</v>
      </c>
      <c r="Y191">
        <f>YEAR(SalesData[[#This Row],[Order Date]])*100+MONTH(SalesData[[#This Row],[Order Date]])</f>
        <v>201610</v>
      </c>
    </row>
    <row r="192" spans="1: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v>6</v>
      </c>
      <c r="T192">
        <v>0.2</v>
      </c>
      <c r="U192">
        <v>5.0199999999999996</v>
      </c>
      <c r="V192">
        <f>COUNTIF(SalesData[Order ID],SalesData[[#This Row],[Order ID]])</f>
        <v>5</v>
      </c>
      <c r="W192" t="str">
        <f>TEXT(SalesData[[#This Row],[Order Date]],"MMM-YYYY")</f>
        <v>Oct-2016</v>
      </c>
      <c r="X192">
        <f>CHOOSE(MONTH(SalesData[[#This Row],[Order Date]]),1,1,1,2,2,2,3,3,3,4,4,4)</f>
        <v>4</v>
      </c>
      <c r="Y192">
        <f>YEAR(SalesData[[#This Row],[Order Date]])*100+MONTH(SalesData[[#This Row],[Order Date]])</f>
        <v>201610</v>
      </c>
    </row>
    <row r="193" spans="1: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v>1</v>
      </c>
      <c r="T193">
        <v>0.2</v>
      </c>
      <c r="U193">
        <v>5.7</v>
      </c>
      <c r="V193">
        <f>COUNTIF(SalesData[Order ID],SalesData[[#This Row],[Order ID]])</f>
        <v>5</v>
      </c>
      <c r="W193" t="str">
        <f>TEXT(SalesData[[#This Row],[Order Date]],"MMM-YYYY")</f>
        <v>Oct-2016</v>
      </c>
      <c r="X193">
        <f>CHOOSE(MONTH(SalesData[[#This Row],[Order Date]]),1,1,1,2,2,2,3,3,3,4,4,4)</f>
        <v>4</v>
      </c>
      <c r="Y193">
        <f>YEAR(SalesData[[#This Row],[Order Date]])*100+MONTH(SalesData[[#This Row],[Order Date]])</f>
        <v>201610</v>
      </c>
    </row>
    <row r="194" spans="1: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v>4</v>
      </c>
      <c r="T194">
        <v>0.2</v>
      </c>
      <c r="U194">
        <v>106.48</v>
      </c>
      <c r="V194">
        <f>COUNTIF(SalesData[Order ID],SalesData[[#This Row],[Order ID]])</f>
        <v>5</v>
      </c>
      <c r="W194" t="str">
        <f>TEXT(SalesData[[#This Row],[Order Date]],"MMM-YYYY")</f>
        <v>Oct-2016</v>
      </c>
      <c r="X194">
        <f>CHOOSE(MONTH(SalesData[[#This Row],[Order Date]]),1,1,1,2,2,2,3,3,3,4,4,4)</f>
        <v>4</v>
      </c>
      <c r="Y194">
        <f>YEAR(SalesData[[#This Row],[Order Date]])*100+MONTH(SalesData[[#This Row],[Order Date]])</f>
        <v>201610</v>
      </c>
    </row>
    <row r="195" spans="1: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v>2</v>
      </c>
      <c r="T195">
        <v>0</v>
      </c>
      <c r="U195">
        <v>2.59</v>
      </c>
      <c r="V195">
        <f>COUNTIF(SalesData[Order ID],SalesData[[#This Row],[Order ID]])</f>
        <v>5</v>
      </c>
      <c r="W195" t="str">
        <f>TEXT(SalesData[[#This Row],[Order Date]],"MMM-YYYY")</f>
        <v>Oct-2016</v>
      </c>
      <c r="X195">
        <f>CHOOSE(MONTH(SalesData[[#This Row],[Order Date]]),1,1,1,2,2,2,3,3,3,4,4,4)</f>
        <v>4</v>
      </c>
      <c r="Y195">
        <f>YEAR(SalesData[[#This Row],[Order Date]])*100+MONTH(SalesData[[#This Row],[Order Date]])</f>
        <v>201610</v>
      </c>
    </row>
    <row r="196" spans="1: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v>9</v>
      </c>
      <c r="T196">
        <v>0</v>
      </c>
      <c r="U196">
        <v>4</v>
      </c>
      <c r="V196">
        <f>COUNTIF(SalesData[Order ID],SalesData[[#This Row],[Order ID]])</f>
        <v>1</v>
      </c>
      <c r="W196" t="str">
        <f>TEXT(SalesData[[#This Row],[Order Date]],"MMM-YYYY")</f>
        <v>Oct-2016</v>
      </c>
      <c r="X196">
        <f>CHOOSE(MONTH(SalesData[[#This Row],[Order Date]]),1,1,1,2,2,2,3,3,3,4,4,4)</f>
        <v>4</v>
      </c>
      <c r="Y196">
        <f>YEAR(SalesData[[#This Row],[Order Date]])*100+MONTH(SalesData[[#This Row],[Order Date]])</f>
        <v>201610</v>
      </c>
    </row>
    <row r="197" spans="1: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v>3</v>
      </c>
      <c r="T197">
        <v>0</v>
      </c>
      <c r="U197">
        <v>0.89</v>
      </c>
      <c r="V197">
        <f>COUNTIF(SalesData[Order ID],SalesData[[#This Row],[Order ID]])</f>
        <v>2</v>
      </c>
      <c r="W197" t="str">
        <f>TEXT(SalesData[[#This Row],[Order Date]],"MMM-YYYY")</f>
        <v>Mar-2015</v>
      </c>
      <c r="X197">
        <f>CHOOSE(MONTH(SalesData[[#This Row],[Order Date]]),1,1,1,2,2,2,3,3,3,4,4,4)</f>
        <v>1</v>
      </c>
      <c r="Y197">
        <f>YEAR(SalesData[[#This Row],[Order Date]])*100+MONTH(SalesData[[#This Row],[Order Date]])</f>
        <v>201503</v>
      </c>
    </row>
    <row r="198" spans="1: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v>8</v>
      </c>
      <c r="T198">
        <v>0.3</v>
      </c>
      <c r="U198">
        <v>-1.51</v>
      </c>
      <c r="V198">
        <f>COUNTIF(SalesData[Order ID],SalesData[[#This Row],[Order ID]])</f>
        <v>2</v>
      </c>
      <c r="W198" t="str">
        <f>TEXT(SalesData[[#This Row],[Order Date]],"MMM-YYYY")</f>
        <v>Mar-2015</v>
      </c>
      <c r="X198">
        <f>CHOOSE(MONTH(SalesData[[#This Row],[Order Date]]),1,1,1,2,2,2,3,3,3,4,4,4)</f>
        <v>1</v>
      </c>
      <c r="Y198">
        <f>YEAR(SalesData[[#This Row],[Order Date]])*100+MONTH(SalesData[[#This Row],[Order Date]])</f>
        <v>201503</v>
      </c>
    </row>
    <row r="199" spans="1: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v>9</v>
      </c>
      <c r="T199">
        <v>0</v>
      </c>
      <c r="U199">
        <v>11.57</v>
      </c>
      <c r="V199">
        <f>COUNTIF(SalesData[Order ID],SalesData[[#This Row],[Order ID]])</f>
        <v>1</v>
      </c>
      <c r="W199" t="str">
        <f>TEXT(SalesData[[#This Row],[Order Date]],"MMM-YYYY")</f>
        <v>Nov-2018</v>
      </c>
      <c r="X199">
        <f>CHOOSE(MONTH(SalesData[[#This Row],[Order Date]]),1,1,1,2,2,2,3,3,3,4,4,4)</f>
        <v>4</v>
      </c>
      <c r="Y199">
        <f>YEAR(SalesData[[#This Row],[Order Date]])*100+MONTH(SalesData[[#This Row],[Order Date]])</f>
        <v>201811</v>
      </c>
    </row>
    <row r="200" spans="1: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v>10</v>
      </c>
      <c r="T200">
        <v>0</v>
      </c>
      <c r="U200">
        <v>0.71</v>
      </c>
      <c r="V200">
        <f>COUNTIF(SalesData[Order ID],SalesData[[#This Row],[Order ID]])</f>
        <v>2</v>
      </c>
      <c r="W200" t="str">
        <f>TEXT(SalesData[[#This Row],[Order Date]],"MMM-YYYY")</f>
        <v>Jul-2018</v>
      </c>
      <c r="X200">
        <f>CHOOSE(MONTH(SalesData[[#This Row],[Order Date]]),1,1,1,2,2,2,3,3,3,4,4,4)</f>
        <v>3</v>
      </c>
      <c r="Y200">
        <f>YEAR(SalesData[[#This Row],[Order Date]])*100+MONTH(SalesData[[#This Row],[Order Date]])</f>
        <v>201807</v>
      </c>
    </row>
    <row r="201" spans="1: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v>8</v>
      </c>
      <c r="T201">
        <v>0.2</v>
      </c>
      <c r="U201">
        <v>5.14</v>
      </c>
      <c r="V201">
        <f>COUNTIF(SalesData[Order ID],SalesData[[#This Row],[Order ID]])</f>
        <v>2</v>
      </c>
      <c r="W201" t="str">
        <f>TEXT(SalesData[[#This Row],[Order Date]],"MMM-YYYY")</f>
        <v>Jul-2018</v>
      </c>
      <c r="X201">
        <f>CHOOSE(MONTH(SalesData[[#This Row],[Order Date]]),1,1,1,2,2,2,3,3,3,4,4,4)</f>
        <v>3</v>
      </c>
      <c r="Y201">
        <f>YEAR(SalesData[[#This Row],[Order Date]])*100+MONTH(SalesData[[#This Row],[Order Date]])</f>
        <v>201807</v>
      </c>
    </row>
    <row r="202" spans="1: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v>6</v>
      </c>
      <c r="T202">
        <v>0</v>
      </c>
      <c r="U202">
        <v>5.65</v>
      </c>
      <c r="V202">
        <f>COUNTIF(SalesData[Order ID],SalesData[[#This Row],[Order ID]])</f>
        <v>1</v>
      </c>
      <c r="W202" t="str">
        <f>TEXT(SalesData[[#This Row],[Order Date]],"MMM-YYYY")</f>
        <v>Jun-2018</v>
      </c>
      <c r="X202">
        <f>CHOOSE(MONTH(SalesData[[#This Row],[Order Date]]),1,1,1,2,2,2,3,3,3,4,4,4)</f>
        <v>2</v>
      </c>
      <c r="Y202">
        <f>YEAR(SalesData[[#This Row],[Order Date]])*100+MONTH(SalesData[[#This Row],[Order Date]])</f>
        <v>201806</v>
      </c>
    </row>
    <row r="203" spans="1: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v>1</v>
      </c>
      <c r="T203">
        <v>0</v>
      </c>
      <c r="U203">
        <v>13.13</v>
      </c>
      <c r="V203">
        <f>COUNTIF(SalesData[Order ID],SalesData[[#This Row],[Order ID]])</f>
        <v>2</v>
      </c>
      <c r="W203" t="str">
        <f>TEXT(SalesData[[#This Row],[Order Date]],"MMM-YYYY")</f>
        <v>Aug-2015</v>
      </c>
      <c r="X203">
        <f>CHOOSE(MONTH(SalesData[[#This Row],[Order Date]]),1,1,1,2,2,2,3,3,3,4,4,4)</f>
        <v>3</v>
      </c>
      <c r="Y203">
        <f>YEAR(SalesData[[#This Row],[Order Date]])*100+MONTH(SalesData[[#This Row],[Order Date]])</f>
        <v>201508</v>
      </c>
    </row>
    <row r="204" spans="1: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v>3</v>
      </c>
      <c r="T204">
        <v>0.2</v>
      </c>
      <c r="U204">
        <v>0.39</v>
      </c>
      <c r="V204">
        <f>COUNTIF(SalesData[Order ID],SalesData[[#This Row],[Order ID]])</f>
        <v>2</v>
      </c>
      <c r="W204" t="str">
        <f>TEXT(SalesData[[#This Row],[Order Date]],"MMM-YYYY")</f>
        <v>Aug-2015</v>
      </c>
      <c r="X204">
        <f>CHOOSE(MONTH(SalesData[[#This Row],[Order Date]]),1,1,1,2,2,2,3,3,3,4,4,4)</f>
        <v>3</v>
      </c>
      <c r="Y204">
        <f>YEAR(SalesData[[#This Row],[Order Date]])*100+MONTH(SalesData[[#This Row],[Order Date]])</f>
        <v>201508</v>
      </c>
    </row>
    <row r="205" spans="1: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v>1</v>
      </c>
      <c r="T205">
        <v>0</v>
      </c>
      <c r="U205">
        <v>21.21</v>
      </c>
      <c r="V205">
        <f>COUNTIF(SalesData[Order ID],SalesData[[#This Row],[Order ID]])</f>
        <v>1</v>
      </c>
      <c r="W205" t="str">
        <f>TEXT(SalesData[[#This Row],[Order Date]],"MMM-YYYY")</f>
        <v>Dec-2018</v>
      </c>
      <c r="X205">
        <f>CHOOSE(MONTH(SalesData[[#This Row],[Order Date]]),1,1,1,2,2,2,3,3,3,4,4,4)</f>
        <v>4</v>
      </c>
      <c r="Y205">
        <f>YEAR(SalesData[[#This Row],[Order Date]])*100+MONTH(SalesData[[#This Row],[Order Date]])</f>
        <v>201812</v>
      </c>
    </row>
    <row r="206" spans="1: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v>4</v>
      </c>
      <c r="T206">
        <v>0.3</v>
      </c>
      <c r="U206">
        <v>-10.9</v>
      </c>
      <c r="V206">
        <f>COUNTIF(SalesData[Order ID],SalesData[[#This Row],[Order ID]])</f>
        <v>1</v>
      </c>
      <c r="W206" t="str">
        <f>TEXT(SalesData[[#This Row],[Order Date]],"MMM-YYYY")</f>
        <v>Jun-2018</v>
      </c>
      <c r="X206">
        <f>CHOOSE(MONTH(SalesData[[#This Row],[Order Date]]),1,1,1,2,2,2,3,3,3,4,4,4)</f>
        <v>2</v>
      </c>
      <c r="Y206">
        <f>YEAR(SalesData[[#This Row],[Order Date]])*100+MONTH(SalesData[[#This Row],[Order Date]])</f>
        <v>201806</v>
      </c>
    </row>
    <row r="207" spans="1: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v>7</v>
      </c>
      <c r="T207">
        <v>0</v>
      </c>
      <c r="U207">
        <v>84.51</v>
      </c>
      <c r="V207">
        <f>COUNTIF(SalesData[Order ID],SalesData[[#This Row],[Order ID]])</f>
        <v>1</v>
      </c>
      <c r="W207" t="str">
        <f>TEXT(SalesData[[#This Row],[Order Date]],"MMM-YYYY")</f>
        <v>Dec-2018</v>
      </c>
      <c r="X207">
        <f>CHOOSE(MONTH(SalesData[[#This Row],[Order Date]]),1,1,1,2,2,2,3,3,3,4,4,4)</f>
        <v>4</v>
      </c>
      <c r="Y207">
        <f>YEAR(SalesData[[#This Row],[Order Date]])*100+MONTH(SalesData[[#This Row],[Order Date]])</f>
        <v>201812</v>
      </c>
    </row>
    <row r="208" spans="1: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v>9</v>
      </c>
      <c r="T208">
        <v>0.1</v>
      </c>
      <c r="U208">
        <v>5.87</v>
      </c>
      <c r="V208">
        <f>COUNTIF(SalesData[Order ID],SalesData[[#This Row],[Order ID]])</f>
        <v>5</v>
      </c>
      <c r="W208" t="str">
        <f>TEXT(SalesData[[#This Row],[Order Date]],"MMM-YYYY")</f>
        <v>Dec-2018</v>
      </c>
      <c r="X208">
        <f>CHOOSE(MONTH(SalesData[[#This Row],[Order Date]]),1,1,1,2,2,2,3,3,3,4,4,4)</f>
        <v>4</v>
      </c>
      <c r="Y208">
        <f>YEAR(SalesData[[#This Row],[Order Date]])*100+MONTH(SalesData[[#This Row],[Order Date]])</f>
        <v>201812</v>
      </c>
    </row>
    <row r="209" spans="1: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v>10</v>
      </c>
      <c r="T209">
        <v>0.2</v>
      </c>
      <c r="U209">
        <v>15.84</v>
      </c>
      <c r="V209">
        <f>COUNTIF(SalesData[Order ID],SalesData[[#This Row],[Order ID]])</f>
        <v>5</v>
      </c>
      <c r="W209" t="str">
        <f>TEXT(SalesData[[#This Row],[Order Date]],"MMM-YYYY")</f>
        <v>Dec-2018</v>
      </c>
      <c r="X209">
        <f>CHOOSE(MONTH(SalesData[[#This Row],[Order Date]]),1,1,1,2,2,2,3,3,3,4,4,4)</f>
        <v>4</v>
      </c>
      <c r="Y209">
        <f>YEAR(SalesData[[#This Row],[Order Date]])*100+MONTH(SalesData[[#This Row],[Order Date]])</f>
        <v>201812</v>
      </c>
    </row>
    <row r="210" spans="1: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v>9</v>
      </c>
      <c r="T210">
        <v>0.3</v>
      </c>
      <c r="U210">
        <v>-1.1100000000000001</v>
      </c>
      <c r="V210">
        <f>COUNTIF(SalesData[Order ID],SalesData[[#This Row],[Order ID]])</f>
        <v>5</v>
      </c>
      <c r="W210" t="str">
        <f>TEXT(SalesData[[#This Row],[Order Date]],"MMM-YYYY")</f>
        <v>Dec-2018</v>
      </c>
      <c r="X210">
        <f>CHOOSE(MONTH(SalesData[[#This Row],[Order Date]]),1,1,1,2,2,2,3,3,3,4,4,4)</f>
        <v>4</v>
      </c>
      <c r="Y210">
        <f>YEAR(SalesData[[#This Row],[Order Date]])*100+MONTH(SalesData[[#This Row],[Order Date]])</f>
        <v>201812</v>
      </c>
    </row>
    <row r="211" spans="1: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v>6</v>
      </c>
      <c r="T211">
        <v>0.2</v>
      </c>
      <c r="U211">
        <v>6.27</v>
      </c>
      <c r="V211">
        <f>COUNTIF(SalesData[Order ID],SalesData[[#This Row],[Order ID]])</f>
        <v>5</v>
      </c>
      <c r="W211" t="str">
        <f>TEXT(SalesData[[#This Row],[Order Date]],"MMM-YYYY")</f>
        <v>Dec-2018</v>
      </c>
      <c r="X211">
        <f>CHOOSE(MONTH(SalesData[[#This Row],[Order Date]]),1,1,1,2,2,2,3,3,3,4,4,4)</f>
        <v>4</v>
      </c>
      <c r="Y211">
        <f>YEAR(SalesData[[#This Row],[Order Date]])*100+MONTH(SalesData[[#This Row],[Order Date]])</f>
        <v>201812</v>
      </c>
    </row>
    <row r="212" spans="1: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v>10</v>
      </c>
      <c r="T212">
        <v>0</v>
      </c>
      <c r="U212">
        <v>7.36</v>
      </c>
      <c r="V212">
        <f>COUNTIF(SalesData[Order ID],SalesData[[#This Row],[Order ID]])</f>
        <v>5</v>
      </c>
      <c r="W212" t="str">
        <f>TEXT(SalesData[[#This Row],[Order Date]],"MMM-YYYY")</f>
        <v>Dec-2018</v>
      </c>
      <c r="X212">
        <f>CHOOSE(MONTH(SalesData[[#This Row],[Order Date]]),1,1,1,2,2,2,3,3,3,4,4,4)</f>
        <v>4</v>
      </c>
      <c r="Y212">
        <f>YEAR(SalesData[[#This Row],[Order Date]])*100+MONTH(SalesData[[#This Row],[Order Date]])</f>
        <v>201812</v>
      </c>
    </row>
    <row r="213" spans="1: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v>9</v>
      </c>
      <c r="T213">
        <v>0</v>
      </c>
      <c r="U213">
        <v>5.2</v>
      </c>
      <c r="V213">
        <f>COUNTIF(SalesData[Order ID],SalesData[[#This Row],[Order ID]])</f>
        <v>1</v>
      </c>
      <c r="W213" t="str">
        <f>TEXT(SalesData[[#This Row],[Order Date]],"MMM-YYYY")</f>
        <v>Feb-2016</v>
      </c>
      <c r="X213">
        <f>CHOOSE(MONTH(SalesData[[#This Row],[Order Date]]),1,1,1,2,2,2,3,3,3,4,4,4)</f>
        <v>1</v>
      </c>
      <c r="Y213">
        <f>YEAR(SalesData[[#This Row],[Order Date]])*100+MONTH(SalesData[[#This Row],[Order Date]])</f>
        <v>201602</v>
      </c>
    </row>
    <row r="214" spans="1: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v>9</v>
      </c>
      <c r="T214">
        <v>0.3</v>
      </c>
      <c r="U214">
        <v>-2.37</v>
      </c>
      <c r="V214">
        <f>COUNTIF(SalesData[Order ID],SalesData[[#This Row],[Order ID]])</f>
        <v>5</v>
      </c>
      <c r="W214" t="str">
        <f>TEXT(SalesData[[#This Row],[Order Date]],"MMM-YYYY")</f>
        <v>Jan-2016</v>
      </c>
      <c r="X214">
        <f>CHOOSE(MONTH(SalesData[[#This Row],[Order Date]]),1,1,1,2,2,2,3,3,3,4,4,4)</f>
        <v>1</v>
      </c>
      <c r="Y214">
        <f>YEAR(SalesData[[#This Row],[Order Date]])*100+MONTH(SalesData[[#This Row],[Order Date]])</f>
        <v>201601</v>
      </c>
    </row>
    <row r="215" spans="1: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v>2</v>
      </c>
      <c r="T215">
        <v>0</v>
      </c>
      <c r="U215">
        <v>85.97</v>
      </c>
      <c r="V215">
        <f>COUNTIF(SalesData[Order ID],SalesData[[#This Row],[Order ID]])</f>
        <v>5</v>
      </c>
      <c r="W215" t="str">
        <f>TEXT(SalesData[[#This Row],[Order Date]],"MMM-YYYY")</f>
        <v>Jan-2016</v>
      </c>
      <c r="X215">
        <f>CHOOSE(MONTH(SalesData[[#This Row],[Order Date]]),1,1,1,2,2,2,3,3,3,4,4,4)</f>
        <v>1</v>
      </c>
      <c r="Y215">
        <f>YEAR(SalesData[[#This Row],[Order Date]])*100+MONTH(SalesData[[#This Row],[Order Date]])</f>
        <v>201601</v>
      </c>
    </row>
    <row r="216" spans="1: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v>4</v>
      </c>
      <c r="T216">
        <v>0.2</v>
      </c>
      <c r="U216">
        <v>9.4499999999999993</v>
      </c>
      <c r="V216">
        <f>COUNTIF(SalesData[Order ID],SalesData[[#This Row],[Order ID]])</f>
        <v>5</v>
      </c>
      <c r="W216" t="str">
        <f>TEXT(SalesData[[#This Row],[Order Date]],"MMM-YYYY")</f>
        <v>Jan-2016</v>
      </c>
      <c r="X216">
        <f>CHOOSE(MONTH(SalesData[[#This Row],[Order Date]]),1,1,1,2,2,2,3,3,3,4,4,4)</f>
        <v>1</v>
      </c>
      <c r="Y216">
        <f>YEAR(SalesData[[#This Row],[Order Date]])*100+MONTH(SalesData[[#This Row],[Order Date]])</f>
        <v>201601</v>
      </c>
    </row>
    <row r="217" spans="1: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v>6</v>
      </c>
      <c r="T217">
        <v>0.2</v>
      </c>
      <c r="U217">
        <v>166.32</v>
      </c>
      <c r="V217">
        <f>COUNTIF(SalesData[Order ID],SalesData[[#This Row],[Order ID]])</f>
        <v>5</v>
      </c>
      <c r="W217" t="str">
        <f>TEXT(SalesData[[#This Row],[Order Date]],"MMM-YYYY")</f>
        <v>Jan-2016</v>
      </c>
      <c r="X217">
        <f>CHOOSE(MONTH(SalesData[[#This Row],[Order Date]]),1,1,1,2,2,2,3,3,3,4,4,4)</f>
        <v>1</v>
      </c>
      <c r="Y217">
        <f>YEAR(SalesData[[#This Row],[Order Date]])*100+MONTH(SalesData[[#This Row],[Order Date]])</f>
        <v>201601</v>
      </c>
    </row>
    <row r="218" spans="1: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v>4</v>
      </c>
      <c r="T218">
        <v>0</v>
      </c>
      <c r="U218">
        <v>5.38</v>
      </c>
      <c r="V218">
        <f>COUNTIF(SalesData[Order ID],SalesData[[#This Row],[Order ID]])</f>
        <v>5</v>
      </c>
      <c r="W218" t="str">
        <f>TEXT(SalesData[[#This Row],[Order Date]],"MMM-YYYY")</f>
        <v>Jan-2016</v>
      </c>
      <c r="X218">
        <f>CHOOSE(MONTH(SalesData[[#This Row],[Order Date]]),1,1,1,2,2,2,3,3,3,4,4,4)</f>
        <v>1</v>
      </c>
      <c r="Y218">
        <f>YEAR(SalesData[[#This Row],[Order Date]])*100+MONTH(SalesData[[#This Row],[Order Date]])</f>
        <v>201601</v>
      </c>
    </row>
    <row r="219" spans="1: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v>9</v>
      </c>
      <c r="T219">
        <v>0</v>
      </c>
      <c r="U219">
        <v>5.58</v>
      </c>
      <c r="V219">
        <f>COUNTIF(SalesData[Order ID],SalesData[[#This Row],[Order ID]])</f>
        <v>2</v>
      </c>
      <c r="W219" t="str">
        <f>TEXT(SalesData[[#This Row],[Order Date]],"MMM-YYYY")</f>
        <v>Oct-2017</v>
      </c>
      <c r="X219">
        <f>CHOOSE(MONTH(SalesData[[#This Row],[Order Date]]),1,1,1,2,2,2,3,3,3,4,4,4)</f>
        <v>4</v>
      </c>
      <c r="Y219">
        <f>YEAR(SalesData[[#This Row],[Order Date]])*100+MONTH(SalesData[[#This Row],[Order Date]])</f>
        <v>201710</v>
      </c>
    </row>
    <row r="220" spans="1: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v>5</v>
      </c>
      <c r="T220">
        <v>0.2</v>
      </c>
      <c r="U220">
        <v>18.14</v>
      </c>
      <c r="V220">
        <f>COUNTIF(SalesData[Order ID],SalesData[[#This Row],[Order ID]])</f>
        <v>2</v>
      </c>
      <c r="W220" t="str">
        <f>TEXT(SalesData[[#This Row],[Order Date]],"MMM-YYYY")</f>
        <v>Oct-2017</v>
      </c>
      <c r="X220">
        <f>CHOOSE(MONTH(SalesData[[#This Row],[Order Date]]),1,1,1,2,2,2,3,3,3,4,4,4)</f>
        <v>4</v>
      </c>
      <c r="Y220">
        <f>YEAR(SalesData[[#This Row],[Order Date]])*100+MONTH(SalesData[[#This Row],[Order Date]])</f>
        <v>201710</v>
      </c>
    </row>
    <row r="221" spans="1: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v>3</v>
      </c>
      <c r="T221">
        <v>0.2</v>
      </c>
      <c r="U221">
        <v>1.68</v>
      </c>
      <c r="V221">
        <f>COUNTIF(SalesData[Order ID],SalesData[[#This Row],[Order ID]])</f>
        <v>6</v>
      </c>
      <c r="W221" t="str">
        <f>TEXT(SalesData[[#This Row],[Order Date]],"MMM-YYYY")</f>
        <v>Dec-2016</v>
      </c>
      <c r="X221">
        <f>CHOOSE(MONTH(SalesData[[#This Row],[Order Date]]),1,1,1,2,2,2,3,3,3,4,4,4)</f>
        <v>4</v>
      </c>
      <c r="Y221">
        <f>YEAR(SalesData[[#This Row],[Order Date]])*100+MONTH(SalesData[[#This Row],[Order Date]])</f>
        <v>201612</v>
      </c>
    </row>
    <row r="222" spans="1: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v>5</v>
      </c>
      <c r="T222">
        <v>0</v>
      </c>
      <c r="U222">
        <v>3.63</v>
      </c>
      <c r="V222">
        <f>COUNTIF(SalesData[Order ID],SalesData[[#This Row],[Order ID]])</f>
        <v>6</v>
      </c>
      <c r="W222" t="str">
        <f>TEXT(SalesData[[#This Row],[Order Date]],"MMM-YYYY")</f>
        <v>Dec-2016</v>
      </c>
      <c r="X222">
        <f>CHOOSE(MONTH(SalesData[[#This Row],[Order Date]]),1,1,1,2,2,2,3,3,3,4,4,4)</f>
        <v>4</v>
      </c>
      <c r="Y222">
        <f>YEAR(SalesData[[#This Row],[Order Date]])*100+MONTH(SalesData[[#This Row],[Order Date]])</f>
        <v>201612</v>
      </c>
    </row>
    <row r="223" spans="1: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v>8</v>
      </c>
      <c r="T223">
        <v>0.3</v>
      </c>
      <c r="U223">
        <v>-2.57</v>
      </c>
      <c r="V223">
        <f>COUNTIF(SalesData[Order ID],SalesData[[#This Row],[Order ID]])</f>
        <v>6</v>
      </c>
      <c r="W223" t="str">
        <f>TEXT(SalesData[[#This Row],[Order Date]],"MMM-YYYY")</f>
        <v>Dec-2016</v>
      </c>
      <c r="X223">
        <f>CHOOSE(MONTH(SalesData[[#This Row],[Order Date]]),1,1,1,2,2,2,3,3,3,4,4,4)</f>
        <v>4</v>
      </c>
      <c r="Y223">
        <f>YEAR(SalesData[[#This Row],[Order Date]])*100+MONTH(SalesData[[#This Row],[Order Date]])</f>
        <v>201612</v>
      </c>
    </row>
    <row r="224" spans="1: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v>8</v>
      </c>
      <c r="T224">
        <v>0.3</v>
      </c>
      <c r="U224">
        <v>-11.63</v>
      </c>
      <c r="V224">
        <f>COUNTIF(SalesData[Order ID],SalesData[[#This Row],[Order ID]])</f>
        <v>6</v>
      </c>
      <c r="W224" t="str">
        <f>TEXT(SalesData[[#This Row],[Order Date]],"MMM-YYYY")</f>
        <v>Dec-2016</v>
      </c>
      <c r="X224">
        <f>CHOOSE(MONTH(SalesData[[#This Row],[Order Date]]),1,1,1,2,2,2,3,3,3,4,4,4)</f>
        <v>4</v>
      </c>
      <c r="Y224">
        <f>YEAR(SalesData[[#This Row],[Order Date]])*100+MONTH(SalesData[[#This Row],[Order Date]])</f>
        <v>201612</v>
      </c>
    </row>
    <row r="225" spans="1: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v>2</v>
      </c>
      <c r="T225">
        <v>0.3</v>
      </c>
      <c r="U225">
        <v>-33.6</v>
      </c>
      <c r="V225">
        <f>COUNTIF(SalesData[Order ID],SalesData[[#This Row],[Order ID]])</f>
        <v>6</v>
      </c>
      <c r="W225" t="str">
        <f>TEXT(SalesData[[#This Row],[Order Date]],"MMM-YYYY")</f>
        <v>Dec-2016</v>
      </c>
      <c r="X225">
        <f>CHOOSE(MONTH(SalesData[[#This Row],[Order Date]]),1,1,1,2,2,2,3,3,3,4,4,4)</f>
        <v>4</v>
      </c>
      <c r="Y225">
        <f>YEAR(SalesData[[#This Row],[Order Date]])*100+MONTH(SalesData[[#This Row],[Order Date]])</f>
        <v>201612</v>
      </c>
    </row>
    <row r="226" spans="1: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v>4</v>
      </c>
      <c r="T226">
        <v>0.2</v>
      </c>
      <c r="U226">
        <v>4.62</v>
      </c>
      <c r="V226">
        <f>COUNTIF(SalesData[Order ID],SalesData[[#This Row],[Order ID]])</f>
        <v>6</v>
      </c>
      <c r="W226" t="str">
        <f>TEXT(SalesData[[#This Row],[Order Date]],"MMM-YYYY")</f>
        <v>Dec-2016</v>
      </c>
      <c r="X226">
        <f>CHOOSE(MONTH(SalesData[[#This Row],[Order Date]]),1,1,1,2,2,2,3,3,3,4,4,4)</f>
        <v>4</v>
      </c>
      <c r="Y226">
        <f>YEAR(SalesData[[#This Row],[Order Date]])*100+MONTH(SalesData[[#This Row],[Order Date]])</f>
        <v>201612</v>
      </c>
    </row>
    <row r="227" spans="1: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v>7</v>
      </c>
      <c r="T227">
        <v>0</v>
      </c>
      <c r="U227">
        <v>0.62</v>
      </c>
      <c r="V227">
        <f>COUNTIF(SalesData[Order ID],SalesData[[#This Row],[Order ID]])</f>
        <v>3</v>
      </c>
      <c r="W227" t="str">
        <f>TEXT(SalesData[[#This Row],[Order Date]],"MMM-YYYY")</f>
        <v>Aug-2016</v>
      </c>
      <c r="X227">
        <f>CHOOSE(MONTH(SalesData[[#This Row],[Order Date]]),1,1,1,2,2,2,3,3,3,4,4,4)</f>
        <v>3</v>
      </c>
      <c r="Y227">
        <f>YEAR(SalesData[[#This Row],[Order Date]])*100+MONTH(SalesData[[#This Row],[Order Date]])</f>
        <v>201608</v>
      </c>
    </row>
    <row r="228" spans="1: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v>3</v>
      </c>
      <c r="T228">
        <v>0.1</v>
      </c>
      <c r="U228">
        <v>118.27</v>
      </c>
      <c r="V228">
        <f>COUNTIF(SalesData[Order ID],SalesData[[#This Row],[Order ID]])</f>
        <v>3</v>
      </c>
      <c r="W228" t="str">
        <f>TEXT(SalesData[[#This Row],[Order Date]],"MMM-YYYY")</f>
        <v>Aug-2016</v>
      </c>
      <c r="X228">
        <f>CHOOSE(MONTH(SalesData[[#This Row],[Order Date]]),1,1,1,2,2,2,3,3,3,4,4,4)</f>
        <v>3</v>
      </c>
      <c r="Y228">
        <f>YEAR(SalesData[[#This Row],[Order Date]])*100+MONTH(SalesData[[#This Row],[Order Date]])</f>
        <v>201608</v>
      </c>
    </row>
    <row r="229" spans="1: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v>1</v>
      </c>
      <c r="T229">
        <v>0.2</v>
      </c>
      <c r="U229">
        <v>1.54</v>
      </c>
      <c r="V229">
        <f>COUNTIF(SalesData[Order ID],SalesData[[#This Row],[Order ID]])</f>
        <v>3</v>
      </c>
      <c r="W229" t="str">
        <f>TEXT(SalesData[[#This Row],[Order Date]],"MMM-YYYY")</f>
        <v>Aug-2016</v>
      </c>
      <c r="X229">
        <f>CHOOSE(MONTH(SalesData[[#This Row],[Order Date]]),1,1,1,2,2,2,3,3,3,4,4,4)</f>
        <v>3</v>
      </c>
      <c r="Y229">
        <f>YEAR(SalesData[[#This Row],[Order Date]])*100+MONTH(SalesData[[#This Row],[Order Date]])</f>
        <v>201608</v>
      </c>
    </row>
    <row r="230" spans="1: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v>6</v>
      </c>
      <c r="T230">
        <v>0.1</v>
      </c>
      <c r="U230">
        <v>27.47</v>
      </c>
      <c r="V230">
        <f>COUNTIF(SalesData[Order ID],SalesData[[#This Row],[Order ID]])</f>
        <v>2</v>
      </c>
      <c r="W230" t="str">
        <f>TEXT(SalesData[[#This Row],[Order Date]],"MMM-YYYY")</f>
        <v>Feb-2016</v>
      </c>
      <c r="X230">
        <f>CHOOSE(MONTH(SalesData[[#This Row],[Order Date]]),1,1,1,2,2,2,3,3,3,4,4,4)</f>
        <v>1</v>
      </c>
      <c r="Y230">
        <f>YEAR(SalesData[[#This Row],[Order Date]])*100+MONTH(SalesData[[#This Row],[Order Date]])</f>
        <v>201602</v>
      </c>
    </row>
    <row r="231" spans="1: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v>2</v>
      </c>
      <c r="T231">
        <v>0.3</v>
      </c>
      <c r="U231">
        <v>-101.32</v>
      </c>
      <c r="V231">
        <f>COUNTIF(SalesData[Order ID],SalesData[[#This Row],[Order ID]])</f>
        <v>2</v>
      </c>
      <c r="W231" t="str">
        <f>TEXT(SalesData[[#This Row],[Order Date]],"MMM-YYYY")</f>
        <v>Feb-2016</v>
      </c>
      <c r="X231">
        <f>CHOOSE(MONTH(SalesData[[#This Row],[Order Date]]),1,1,1,2,2,2,3,3,3,4,4,4)</f>
        <v>1</v>
      </c>
      <c r="Y231">
        <f>YEAR(SalesData[[#This Row],[Order Date]])*100+MONTH(SalesData[[#This Row],[Order Date]])</f>
        <v>201602</v>
      </c>
    </row>
    <row r="232" spans="1: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v>1</v>
      </c>
      <c r="T232">
        <v>0.3</v>
      </c>
      <c r="U232">
        <v>-2.61</v>
      </c>
      <c r="V232">
        <f>COUNTIF(SalesData[Order ID],SalesData[[#This Row],[Order ID]])</f>
        <v>1</v>
      </c>
      <c r="W232" t="str">
        <f>TEXT(SalesData[[#This Row],[Order Date]],"MMM-YYYY")</f>
        <v>Sep-2015</v>
      </c>
      <c r="X232">
        <f>CHOOSE(MONTH(SalesData[[#This Row],[Order Date]]),1,1,1,2,2,2,3,3,3,4,4,4)</f>
        <v>3</v>
      </c>
      <c r="Y232">
        <f>YEAR(SalesData[[#This Row],[Order Date]])*100+MONTH(SalesData[[#This Row],[Order Date]])</f>
        <v>201509</v>
      </c>
    </row>
    <row r="233" spans="1: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v>9</v>
      </c>
      <c r="T233">
        <v>0.3</v>
      </c>
      <c r="U233">
        <v>-81.849999999999994</v>
      </c>
      <c r="V233">
        <f>COUNTIF(SalesData[Order ID],SalesData[[#This Row],[Order ID]])</f>
        <v>5</v>
      </c>
      <c r="W233" t="str">
        <f>TEXT(SalesData[[#This Row],[Order Date]],"MMM-YYYY")</f>
        <v>Apr-2018</v>
      </c>
      <c r="X233">
        <f>CHOOSE(MONTH(SalesData[[#This Row],[Order Date]]),1,1,1,2,2,2,3,3,3,4,4,4)</f>
        <v>2</v>
      </c>
      <c r="Y233">
        <f>YEAR(SalesData[[#This Row],[Order Date]])*100+MONTH(SalesData[[#This Row],[Order Date]])</f>
        <v>201804</v>
      </c>
    </row>
    <row r="234" spans="1: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v>5</v>
      </c>
      <c r="T234">
        <v>0.3</v>
      </c>
      <c r="U234">
        <v>-211.01</v>
      </c>
      <c r="V234">
        <f>COUNTIF(SalesData[Order ID],SalesData[[#This Row],[Order ID]])</f>
        <v>5</v>
      </c>
      <c r="W234" t="str">
        <f>TEXT(SalesData[[#This Row],[Order Date]],"MMM-YYYY")</f>
        <v>Apr-2018</v>
      </c>
      <c r="X234">
        <f>CHOOSE(MONTH(SalesData[[#This Row],[Order Date]]),1,1,1,2,2,2,3,3,3,4,4,4)</f>
        <v>2</v>
      </c>
      <c r="Y234">
        <f>YEAR(SalesData[[#This Row],[Order Date]])*100+MONTH(SalesData[[#This Row],[Order Date]])</f>
        <v>201804</v>
      </c>
    </row>
    <row r="235" spans="1: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v>4</v>
      </c>
      <c r="T235">
        <v>0</v>
      </c>
      <c r="U235">
        <v>1.23</v>
      </c>
      <c r="V235">
        <f>COUNTIF(SalesData[Order ID],SalesData[[#This Row],[Order ID]])</f>
        <v>5</v>
      </c>
      <c r="W235" t="str">
        <f>TEXT(SalesData[[#This Row],[Order Date]],"MMM-YYYY")</f>
        <v>Apr-2018</v>
      </c>
      <c r="X235">
        <f>CHOOSE(MONTH(SalesData[[#This Row],[Order Date]]),1,1,1,2,2,2,3,3,3,4,4,4)</f>
        <v>2</v>
      </c>
      <c r="Y235">
        <f>YEAR(SalesData[[#This Row],[Order Date]])*100+MONTH(SalesData[[#This Row],[Order Date]])</f>
        <v>201804</v>
      </c>
    </row>
    <row r="236" spans="1: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v>10</v>
      </c>
      <c r="T236">
        <v>0</v>
      </c>
      <c r="U236">
        <v>59.36</v>
      </c>
      <c r="V236">
        <f>COUNTIF(SalesData[Order ID],SalesData[[#This Row],[Order ID]])</f>
        <v>5</v>
      </c>
      <c r="W236" t="str">
        <f>TEXT(SalesData[[#This Row],[Order Date]],"MMM-YYYY")</f>
        <v>Apr-2018</v>
      </c>
      <c r="X236">
        <f>CHOOSE(MONTH(SalesData[[#This Row],[Order Date]]),1,1,1,2,2,2,3,3,3,4,4,4)</f>
        <v>2</v>
      </c>
      <c r="Y236">
        <f>YEAR(SalesData[[#This Row],[Order Date]])*100+MONTH(SalesData[[#This Row],[Order Date]])</f>
        <v>201804</v>
      </c>
    </row>
    <row r="237" spans="1: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v>1</v>
      </c>
      <c r="T237">
        <v>0</v>
      </c>
      <c r="U237">
        <v>185.39</v>
      </c>
      <c r="V237">
        <f>COUNTIF(SalesData[Order ID],SalesData[[#This Row],[Order ID]])</f>
        <v>5</v>
      </c>
      <c r="W237" t="str">
        <f>TEXT(SalesData[[#This Row],[Order Date]],"MMM-YYYY")</f>
        <v>Apr-2018</v>
      </c>
      <c r="X237">
        <f>CHOOSE(MONTH(SalesData[[#This Row],[Order Date]]),1,1,1,2,2,2,3,3,3,4,4,4)</f>
        <v>2</v>
      </c>
      <c r="Y237">
        <f>YEAR(SalesData[[#This Row],[Order Date]])*100+MONTH(SalesData[[#This Row],[Order Date]])</f>
        <v>201804</v>
      </c>
    </row>
    <row r="238" spans="1: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v>5</v>
      </c>
      <c r="T238">
        <v>0.1</v>
      </c>
      <c r="U238">
        <v>1.37</v>
      </c>
      <c r="V238">
        <f>COUNTIF(SalesData[Order ID],SalesData[[#This Row],[Order ID]])</f>
        <v>1</v>
      </c>
      <c r="W238" t="str">
        <f>TEXT(SalesData[[#This Row],[Order Date]],"MMM-YYYY")</f>
        <v>Nov-2018</v>
      </c>
      <c r="X238">
        <f>CHOOSE(MONTH(SalesData[[#This Row],[Order Date]]),1,1,1,2,2,2,3,3,3,4,4,4)</f>
        <v>4</v>
      </c>
      <c r="Y238">
        <f>YEAR(SalesData[[#This Row],[Order Date]])*100+MONTH(SalesData[[#This Row],[Order Date]])</f>
        <v>201811</v>
      </c>
    </row>
    <row r="239" spans="1: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v>2</v>
      </c>
      <c r="T239">
        <v>0.2</v>
      </c>
      <c r="U239">
        <v>7.52</v>
      </c>
      <c r="V239">
        <f>COUNTIF(SalesData[Order ID],SalesData[[#This Row],[Order ID]])</f>
        <v>7</v>
      </c>
      <c r="W239" t="str">
        <f>TEXT(SalesData[[#This Row],[Order Date]],"MMM-YYYY")</f>
        <v>Jun-2017</v>
      </c>
      <c r="X239">
        <f>CHOOSE(MONTH(SalesData[[#This Row],[Order Date]]),1,1,1,2,2,2,3,3,3,4,4,4)</f>
        <v>2</v>
      </c>
      <c r="Y239">
        <f>YEAR(SalesData[[#This Row],[Order Date]])*100+MONTH(SalesData[[#This Row],[Order Date]])</f>
        <v>201706</v>
      </c>
    </row>
    <row r="240" spans="1: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v>6</v>
      </c>
      <c r="T240">
        <v>0</v>
      </c>
      <c r="U240">
        <v>104.92</v>
      </c>
      <c r="V240">
        <f>COUNTIF(SalesData[Order ID],SalesData[[#This Row],[Order ID]])</f>
        <v>7</v>
      </c>
      <c r="W240" t="str">
        <f>TEXT(SalesData[[#This Row],[Order Date]],"MMM-YYYY")</f>
        <v>Jun-2017</v>
      </c>
      <c r="X240">
        <f>CHOOSE(MONTH(SalesData[[#This Row],[Order Date]]),1,1,1,2,2,2,3,3,3,4,4,4)</f>
        <v>2</v>
      </c>
      <c r="Y240">
        <f>YEAR(SalesData[[#This Row],[Order Date]])*100+MONTH(SalesData[[#This Row],[Order Date]])</f>
        <v>201706</v>
      </c>
    </row>
    <row r="241" spans="1: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v>4</v>
      </c>
      <c r="T241">
        <v>0</v>
      </c>
      <c r="U241">
        <v>3.16</v>
      </c>
      <c r="V241">
        <f>COUNTIF(SalesData[Order ID],SalesData[[#This Row],[Order ID]])</f>
        <v>7</v>
      </c>
      <c r="W241" t="str">
        <f>TEXT(SalesData[[#This Row],[Order Date]],"MMM-YYYY")</f>
        <v>Jun-2017</v>
      </c>
      <c r="X241">
        <f>CHOOSE(MONTH(SalesData[[#This Row],[Order Date]]),1,1,1,2,2,2,3,3,3,4,4,4)</f>
        <v>2</v>
      </c>
      <c r="Y241">
        <f>YEAR(SalesData[[#This Row],[Order Date]])*100+MONTH(SalesData[[#This Row],[Order Date]])</f>
        <v>201706</v>
      </c>
    </row>
    <row r="242" spans="1: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v>9</v>
      </c>
      <c r="T242">
        <v>0.1</v>
      </c>
      <c r="U242">
        <v>6.08</v>
      </c>
      <c r="V242">
        <f>COUNTIF(SalesData[Order ID],SalesData[[#This Row],[Order ID]])</f>
        <v>7</v>
      </c>
      <c r="W242" t="str">
        <f>TEXT(SalesData[[#This Row],[Order Date]],"MMM-YYYY")</f>
        <v>Jun-2017</v>
      </c>
      <c r="X242">
        <f>CHOOSE(MONTH(SalesData[[#This Row],[Order Date]]),1,1,1,2,2,2,3,3,3,4,4,4)</f>
        <v>2</v>
      </c>
      <c r="Y242">
        <f>YEAR(SalesData[[#This Row],[Order Date]])*100+MONTH(SalesData[[#This Row],[Order Date]])</f>
        <v>201706</v>
      </c>
    </row>
    <row r="243" spans="1: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v>10</v>
      </c>
      <c r="T243">
        <v>0</v>
      </c>
      <c r="U243">
        <v>42.53</v>
      </c>
      <c r="V243">
        <f>COUNTIF(SalesData[Order ID],SalesData[[#This Row],[Order ID]])</f>
        <v>7</v>
      </c>
      <c r="W243" t="str">
        <f>TEXT(SalesData[[#This Row],[Order Date]],"MMM-YYYY")</f>
        <v>Jun-2017</v>
      </c>
      <c r="X243">
        <f>CHOOSE(MONTH(SalesData[[#This Row],[Order Date]]),1,1,1,2,2,2,3,3,3,4,4,4)</f>
        <v>2</v>
      </c>
      <c r="Y243">
        <f>YEAR(SalesData[[#This Row],[Order Date]])*100+MONTH(SalesData[[#This Row],[Order Date]])</f>
        <v>201706</v>
      </c>
    </row>
    <row r="244" spans="1: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v>9</v>
      </c>
      <c r="T244">
        <v>0</v>
      </c>
      <c r="U244">
        <v>0.36</v>
      </c>
      <c r="V244">
        <f>COUNTIF(SalesData[Order ID],SalesData[[#This Row],[Order ID]])</f>
        <v>7</v>
      </c>
      <c r="W244" t="str">
        <f>TEXT(SalesData[[#This Row],[Order Date]],"MMM-YYYY")</f>
        <v>Jun-2017</v>
      </c>
      <c r="X244">
        <f>CHOOSE(MONTH(SalesData[[#This Row],[Order Date]]),1,1,1,2,2,2,3,3,3,4,4,4)</f>
        <v>2</v>
      </c>
      <c r="Y244">
        <f>YEAR(SalesData[[#This Row],[Order Date]])*100+MONTH(SalesData[[#This Row],[Order Date]])</f>
        <v>201706</v>
      </c>
    </row>
    <row r="245" spans="1: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v>10</v>
      </c>
      <c r="T245">
        <v>0</v>
      </c>
      <c r="U245">
        <v>0.74</v>
      </c>
      <c r="V245">
        <f>COUNTIF(SalesData[Order ID],SalesData[[#This Row],[Order ID]])</f>
        <v>7</v>
      </c>
      <c r="W245" t="str">
        <f>TEXT(SalesData[[#This Row],[Order Date]],"MMM-YYYY")</f>
        <v>Jun-2017</v>
      </c>
      <c r="X245">
        <f>CHOOSE(MONTH(SalesData[[#This Row],[Order Date]]),1,1,1,2,2,2,3,3,3,4,4,4)</f>
        <v>2</v>
      </c>
      <c r="Y245">
        <f>YEAR(SalesData[[#This Row],[Order Date]])*100+MONTH(SalesData[[#This Row],[Order Date]])</f>
        <v>201706</v>
      </c>
    </row>
    <row r="246" spans="1: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v>1</v>
      </c>
      <c r="T246">
        <v>0.2</v>
      </c>
      <c r="U246">
        <v>500.47</v>
      </c>
      <c r="V246">
        <f>COUNTIF(SalesData[Order ID],SalesData[[#This Row],[Order ID]])</f>
        <v>5</v>
      </c>
      <c r="W246" t="str">
        <f>TEXT(SalesData[[#This Row],[Order Date]],"MMM-YYYY")</f>
        <v>Jun-2015</v>
      </c>
      <c r="X246">
        <f>CHOOSE(MONTH(SalesData[[#This Row],[Order Date]]),1,1,1,2,2,2,3,3,3,4,4,4)</f>
        <v>2</v>
      </c>
      <c r="Y246">
        <f>YEAR(SalesData[[#This Row],[Order Date]])*100+MONTH(SalesData[[#This Row],[Order Date]])</f>
        <v>201506</v>
      </c>
    </row>
    <row r="247" spans="1: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v>3</v>
      </c>
      <c r="T247">
        <v>0</v>
      </c>
      <c r="U247">
        <v>33.340000000000003</v>
      </c>
      <c r="V247">
        <f>COUNTIF(SalesData[Order ID],SalesData[[#This Row],[Order ID]])</f>
        <v>5</v>
      </c>
      <c r="W247" t="str">
        <f>TEXT(SalesData[[#This Row],[Order Date]],"MMM-YYYY")</f>
        <v>Jun-2015</v>
      </c>
      <c r="X247">
        <f>CHOOSE(MONTH(SalesData[[#This Row],[Order Date]]),1,1,1,2,2,2,3,3,3,4,4,4)</f>
        <v>2</v>
      </c>
      <c r="Y247">
        <f>YEAR(SalesData[[#This Row],[Order Date]])*100+MONTH(SalesData[[#This Row],[Order Date]])</f>
        <v>201506</v>
      </c>
    </row>
    <row r="248" spans="1: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v>4</v>
      </c>
      <c r="T248">
        <v>0.3</v>
      </c>
      <c r="U248">
        <v>-11.01</v>
      </c>
      <c r="V248">
        <f>COUNTIF(SalesData[Order ID],SalesData[[#This Row],[Order ID]])</f>
        <v>5</v>
      </c>
      <c r="W248" t="str">
        <f>TEXT(SalesData[[#This Row],[Order Date]],"MMM-YYYY")</f>
        <v>Jun-2015</v>
      </c>
      <c r="X248">
        <f>CHOOSE(MONTH(SalesData[[#This Row],[Order Date]]),1,1,1,2,2,2,3,3,3,4,4,4)</f>
        <v>2</v>
      </c>
      <c r="Y248">
        <f>YEAR(SalesData[[#This Row],[Order Date]])*100+MONTH(SalesData[[#This Row],[Order Date]])</f>
        <v>201506</v>
      </c>
    </row>
    <row r="249" spans="1: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v>1</v>
      </c>
      <c r="T249">
        <v>0.1</v>
      </c>
      <c r="U249">
        <v>75.16</v>
      </c>
      <c r="V249">
        <f>COUNTIF(SalesData[Order ID],SalesData[[#This Row],[Order ID]])</f>
        <v>5</v>
      </c>
      <c r="W249" t="str">
        <f>TEXT(SalesData[[#This Row],[Order Date]],"MMM-YYYY")</f>
        <v>Jun-2015</v>
      </c>
      <c r="X249">
        <f>CHOOSE(MONTH(SalesData[[#This Row],[Order Date]]),1,1,1,2,2,2,3,3,3,4,4,4)</f>
        <v>2</v>
      </c>
      <c r="Y249">
        <f>YEAR(SalesData[[#This Row],[Order Date]])*100+MONTH(SalesData[[#This Row],[Order Date]])</f>
        <v>201506</v>
      </c>
    </row>
    <row r="250" spans="1: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v>7</v>
      </c>
      <c r="T250">
        <v>0.1</v>
      </c>
      <c r="U250">
        <v>6.74</v>
      </c>
      <c r="V250">
        <f>COUNTIF(SalesData[Order ID],SalesData[[#This Row],[Order ID]])</f>
        <v>5</v>
      </c>
      <c r="W250" t="str">
        <f>TEXT(SalesData[[#This Row],[Order Date]],"MMM-YYYY")</f>
        <v>Jun-2015</v>
      </c>
      <c r="X250">
        <f>CHOOSE(MONTH(SalesData[[#This Row],[Order Date]]),1,1,1,2,2,2,3,3,3,4,4,4)</f>
        <v>2</v>
      </c>
      <c r="Y250">
        <f>YEAR(SalesData[[#This Row],[Order Date]])*100+MONTH(SalesData[[#This Row],[Order Date]])</f>
        <v>201506</v>
      </c>
    </row>
    <row r="251" spans="1: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v>2</v>
      </c>
      <c r="T251">
        <v>0</v>
      </c>
      <c r="U251">
        <v>90.04</v>
      </c>
      <c r="V251">
        <f>COUNTIF(SalesData[Order ID],SalesData[[#This Row],[Order ID]])</f>
        <v>1</v>
      </c>
      <c r="W251" t="str">
        <f>TEXT(SalesData[[#This Row],[Order Date]],"MMM-YYYY")</f>
        <v>Dec-2017</v>
      </c>
      <c r="X251">
        <f>CHOOSE(MONTH(SalesData[[#This Row],[Order Date]]),1,1,1,2,2,2,3,3,3,4,4,4)</f>
        <v>4</v>
      </c>
      <c r="Y251">
        <f>YEAR(SalesData[[#This Row],[Order Date]])*100+MONTH(SalesData[[#This Row],[Order Date]])</f>
        <v>201712</v>
      </c>
    </row>
    <row r="252" spans="1: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v>9</v>
      </c>
      <c r="T252">
        <v>0</v>
      </c>
      <c r="U252">
        <v>1.52</v>
      </c>
      <c r="V252">
        <f>COUNTIF(SalesData[Order ID],SalesData[[#This Row],[Order ID]])</f>
        <v>2</v>
      </c>
      <c r="W252" t="str">
        <f>TEXT(SalesData[[#This Row],[Order Date]],"MMM-YYYY")</f>
        <v>Sep-2017</v>
      </c>
      <c r="X252">
        <f>CHOOSE(MONTH(SalesData[[#This Row],[Order Date]]),1,1,1,2,2,2,3,3,3,4,4,4)</f>
        <v>3</v>
      </c>
      <c r="Y252">
        <f>YEAR(SalesData[[#This Row],[Order Date]])*100+MONTH(SalesData[[#This Row],[Order Date]])</f>
        <v>201709</v>
      </c>
    </row>
    <row r="253" spans="1: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v>3</v>
      </c>
      <c r="T253">
        <v>0.2</v>
      </c>
      <c r="U253">
        <v>602.53</v>
      </c>
      <c r="V253">
        <f>COUNTIF(SalesData[Order ID],SalesData[[#This Row],[Order ID]])</f>
        <v>2</v>
      </c>
      <c r="W253" t="str">
        <f>TEXT(SalesData[[#This Row],[Order Date]],"MMM-YYYY")</f>
        <v>Sep-2017</v>
      </c>
      <c r="X253">
        <f>CHOOSE(MONTH(SalesData[[#This Row],[Order Date]]),1,1,1,2,2,2,3,3,3,4,4,4)</f>
        <v>3</v>
      </c>
      <c r="Y253">
        <f>YEAR(SalesData[[#This Row],[Order Date]])*100+MONTH(SalesData[[#This Row],[Order Date]])</f>
        <v>201709</v>
      </c>
    </row>
    <row r="254" spans="1: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v>7</v>
      </c>
      <c r="T254">
        <v>0.1</v>
      </c>
      <c r="U254">
        <v>10.48</v>
      </c>
      <c r="V254">
        <f>COUNTIF(SalesData[Order ID],SalesData[[#This Row],[Order ID]])</f>
        <v>2</v>
      </c>
      <c r="W254" t="str">
        <f>TEXT(SalesData[[#This Row],[Order Date]],"MMM-YYYY")</f>
        <v>Dec-2017</v>
      </c>
      <c r="X254">
        <f>CHOOSE(MONTH(SalesData[[#This Row],[Order Date]]),1,1,1,2,2,2,3,3,3,4,4,4)</f>
        <v>4</v>
      </c>
      <c r="Y254">
        <f>YEAR(SalesData[[#This Row],[Order Date]])*100+MONTH(SalesData[[#This Row],[Order Date]])</f>
        <v>201712</v>
      </c>
    </row>
    <row r="255" spans="1: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v>7</v>
      </c>
      <c r="T255">
        <v>0.3</v>
      </c>
      <c r="U255">
        <v>-43.43</v>
      </c>
      <c r="V255">
        <f>COUNTIF(SalesData[Order ID],SalesData[[#This Row],[Order ID]])</f>
        <v>2</v>
      </c>
      <c r="W255" t="str">
        <f>TEXT(SalesData[[#This Row],[Order Date]],"MMM-YYYY")</f>
        <v>Dec-2017</v>
      </c>
      <c r="X255">
        <f>CHOOSE(MONTH(SalesData[[#This Row],[Order Date]]),1,1,1,2,2,2,3,3,3,4,4,4)</f>
        <v>4</v>
      </c>
      <c r="Y255">
        <f>YEAR(SalesData[[#This Row],[Order Date]])*100+MONTH(SalesData[[#This Row],[Order Date]])</f>
        <v>201712</v>
      </c>
    </row>
    <row r="256" spans="1: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v>3</v>
      </c>
      <c r="T256">
        <v>0</v>
      </c>
      <c r="U256">
        <v>1.94</v>
      </c>
      <c r="V256">
        <f>COUNTIF(SalesData[Order ID],SalesData[[#This Row],[Order ID]])</f>
        <v>4</v>
      </c>
      <c r="W256" t="str">
        <f>TEXT(SalesData[[#This Row],[Order Date]],"MMM-YYYY")</f>
        <v>Nov-2016</v>
      </c>
      <c r="X256">
        <f>CHOOSE(MONTH(SalesData[[#This Row],[Order Date]]),1,1,1,2,2,2,3,3,3,4,4,4)</f>
        <v>4</v>
      </c>
      <c r="Y256">
        <f>YEAR(SalesData[[#This Row],[Order Date]])*100+MONTH(SalesData[[#This Row],[Order Date]])</f>
        <v>201611</v>
      </c>
    </row>
    <row r="257" spans="1: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v>2</v>
      </c>
      <c r="T257">
        <v>0.3</v>
      </c>
      <c r="U257">
        <v>-10.71</v>
      </c>
      <c r="V257">
        <f>COUNTIF(SalesData[Order ID],SalesData[[#This Row],[Order ID]])</f>
        <v>4</v>
      </c>
      <c r="W257" t="str">
        <f>TEXT(SalesData[[#This Row],[Order Date]],"MMM-YYYY")</f>
        <v>Nov-2016</v>
      </c>
      <c r="X257">
        <f>CHOOSE(MONTH(SalesData[[#This Row],[Order Date]]),1,1,1,2,2,2,3,3,3,4,4,4)</f>
        <v>4</v>
      </c>
      <c r="Y257">
        <f>YEAR(SalesData[[#This Row],[Order Date]])*100+MONTH(SalesData[[#This Row],[Order Date]])</f>
        <v>201611</v>
      </c>
    </row>
    <row r="258" spans="1: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v>8</v>
      </c>
      <c r="T258">
        <v>0</v>
      </c>
      <c r="U258">
        <v>4.3099999999999996</v>
      </c>
      <c r="V258">
        <f>COUNTIF(SalesData[Order ID],SalesData[[#This Row],[Order ID]])</f>
        <v>4</v>
      </c>
      <c r="W258" t="str">
        <f>TEXT(SalesData[[#This Row],[Order Date]],"MMM-YYYY")</f>
        <v>Nov-2016</v>
      </c>
      <c r="X258">
        <f>CHOOSE(MONTH(SalesData[[#This Row],[Order Date]]),1,1,1,2,2,2,3,3,3,4,4,4)</f>
        <v>4</v>
      </c>
      <c r="Y258">
        <f>YEAR(SalesData[[#This Row],[Order Date]])*100+MONTH(SalesData[[#This Row],[Order Date]])</f>
        <v>201611</v>
      </c>
    </row>
    <row r="259" spans="1: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v>2</v>
      </c>
      <c r="T259">
        <v>0</v>
      </c>
      <c r="U259">
        <v>32.4</v>
      </c>
      <c r="V259">
        <f>COUNTIF(SalesData[Order ID],SalesData[[#This Row],[Order ID]])</f>
        <v>4</v>
      </c>
      <c r="W259" t="str">
        <f>TEXT(SalesData[[#This Row],[Order Date]],"MMM-YYYY")</f>
        <v>Nov-2016</v>
      </c>
      <c r="X259">
        <f>CHOOSE(MONTH(SalesData[[#This Row],[Order Date]]),1,1,1,2,2,2,3,3,3,4,4,4)</f>
        <v>4</v>
      </c>
      <c r="Y259">
        <f>YEAR(SalesData[[#This Row],[Order Date]])*100+MONTH(SalesData[[#This Row],[Order Date]])</f>
        <v>201611</v>
      </c>
    </row>
    <row r="260" spans="1: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v>4</v>
      </c>
      <c r="T260">
        <v>0.2</v>
      </c>
      <c r="U260">
        <v>2.65</v>
      </c>
      <c r="V260">
        <f>COUNTIF(SalesData[Order ID],SalesData[[#This Row],[Order ID]])</f>
        <v>3</v>
      </c>
      <c r="W260" t="str">
        <f>TEXT(SalesData[[#This Row],[Order Date]],"MMM-YYYY")</f>
        <v>Dec-2018</v>
      </c>
      <c r="X260">
        <f>CHOOSE(MONTH(SalesData[[#This Row],[Order Date]]),1,1,1,2,2,2,3,3,3,4,4,4)</f>
        <v>4</v>
      </c>
      <c r="Y260">
        <f>YEAR(SalesData[[#This Row],[Order Date]])*100+MONTH(SalesData[[#This Row],[Order Date]])</f>
        <v>201812</v>
      </c>
    </row>
    <row r="261" spans="1: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v>5</v>
      </c>
      <c r="T261">
        <v>0.3</v>
      </c>
      <c r="U261">
        <v>-46.53</v>
      </c>
      <c r="V261">
        <f>COUNTIF(SalesData[Order ID],SalesData[[#This Row],[Order ID]])</f>
        <v>3</v>
      </c>
      <c r="W261" t="str">
        <f>TEXT(SalesData[[#This Row],[Order Date]],"MMM-YYYY")</f>
        <v>Dec-2018</v>
      </c>
      <c r="X261">
        <f>CHOOSE(MONTH(SalesData[[#This Row],[Order Date]]),1,1,1,2,2,2,3,3,3,4,4,4)</f>
        <v>4</v>
      </c>
      <c r="Y261">
        <f>YEAR(SalesData[[#This Row],[Order Date]])*100+MONTH(SalesData[[#This Row],[Order Date]])</f>
        <v>201812</v>
      </c>
    </row>
    <row r="262" spans="1: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v>9</v>
      </c>
      <c r="T262">
        <v>0</v>
      </c>
      <c r="U262">
        <v>3.68</v>
      </c>
      <c r="V262">
        <f>COUNTIF(SalesData[Order ID],SalesData[[#This Row],[Order ID]])</f>
        <v>3</v>
      </c>
      <c r="W262" t="str">
        <f>TEXT(SalesData[[#This Row],[Order Date]],"MMM-YYYY")</f>
        <v>Dec-2018</v>
      </c>
      <c r="X262">
        <f>CHOOSE(MONTH(SalesData[[#This Row],[Order Date]]),1,1,1,2,2,2,3,3,3,4,4,4)</f>
        <v>4</v>
      </c>
      <c r="Y262">
        <f>YEAR(SalesData[[#This Row],[Order Date]])*100+MONTH(SalesData[[#This Row],[Order Date]])</f>
        <v>201812</v>
      </c>
    </row>
    <row r="263" spans="1: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v>8</v>
      </c>
      <c r="T263">
        <v>0.2</v>
      </c>
      <c r="U263">
        <v>0.18</v>
      </c>
      <c r="V263">
        <f>COUNTIF(SalesData[Order ID],SalesData[[#This Row],[Order ID]])</f>
        <v>1</v>
      </c>
      <c r="W263" t="str">
        <f>TEXT(SalesData[[#This Row],[Order Date]],"MMM-YYYY")</f>
        <v>Jun-2018</v>
      </c>
      <c r="X263">
        <f>CHOOSE(MONTH(SalesData[[#This Row],[Order Date]]),1,1,1,2,2,2,3,3,3,4,4,4)</f>
        <v>2</v>
      </c>
      <c r="Y263">
        <f>YEAR(SalesData[[#This Row],[Order Date]])*100+MONTH(SalesData[[#This Row],[Order Date]])</f>
        <v>201806</v>
      </c>
    </row>
    <row r="264" spans="1: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v>4</v>
      </c>
      <c r="T264">
        <v>0</v>
      </c>
      <c r="U264">
        <v>336.6</v>
      </c>
      <c r="V264">
        <f>COUNTIF(SalesData[Order ID],SalesData[[#This Row],[Order ID]])</f>
        <v>2</v>
      </c>
      <c r="W264" t="str">
        <f>TEXT(SalesData[[#This Row],[Order Date]],"MMM-YYYY")</f>
        <v>Sep-2015</v>
      </c>
      <c r="X264">
        <f>CHOOSE(MONTH(SalesData[[#This Row],[Order Date]]),1,1,1,2,2,2,3,3,3,4,4,4)</f>
        <v>3</v>
      </c>
      <c r="Y264">
        <f>YEAR(SalesData[[#This Row],[Order Date]])*100+MONTH(SalesData[[#This Row],[Order Date]])</f>
        <v>201509</v>
      </c>
    </row>
    <row r="265" spans="1: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v>8</v>
      </c>
      <c r="T265">
        <v>0.1</v>
      </c>
      <c r="U265">
        <v>201.6</v>
      </c>
      <c r="V265">
        <f>COUNTIF(SalesData[Order ID],SalesData[[#This Row],[Order ID]])</f>
        <v>2</v>
      </c>
      <c r="W265" t="str">
        <f>TEXT(SalesData[[#This Row],[Order Date]],"MMM-YYYY")</f>
        <v>Sep-2015</v>
      </c>
      <c r="X265">
        <f>CHOOSE(MONTH(SalesData[[#This Row],[Order Date]]),1,1,1,2,2,2,3,3,3,4,4,4)</f>
        <v>3</v>
      </c>
      <c r="Y265">
        <f>YEAR(SalesData[[#This Row],[Order Date]])*100+MONTH(SalesData[[#This Row],[Order Date]])</f>
        <v>201509</v>
      </c>
    </row>
    <row r="266" spans="1: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v>5</v>
      </c>
      <c r="T266">
        <v>0</v>
      </c>
      <c r="U266">
        <v>105.03</v>
      </c>
      <c r="V266">
        <f>COUNTIF(SalesData[Order ID],SalesData[[#This Row],[Order ID]])</f>
        <v>1</v>
      </c>
      <c r="W266" t="str">
        <f>TEXT(SalesData[[#This Row],[Order Date]],"MMM-YYYY")</f>
        <v>Jun-2017</v>
      </c>
      <c r="X266">
        <f>CHOOSE(MONTH(SalesData[[#This Row],[Order Date]]),1,1,1,2,2,2,3,3,3,4,4,4)</f>
        <v>2</v>
      </c>
      <c r="Y266">
        <f>YEAR(SalesData[[#This Row],[Order Date]])*100+MONTH(SalesData[[#This Row],[Order Date]])</f>
        <v>201706</v>
      </c>
    </row>
    <row r="267" spans="1: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v>5</v>
      </c>
      <c r="T267">
        <v>0</v>
      </c>
      <c r="U267">
        <v>14.38</v>
      </c>
      <c r="V267">
        <f>COUNTIF(SalesData[Order ID],SalesData[[#This Row],[Order ID]])</f>
        <v>1</v>
      </c>
      <c r="W267" t="str">
        <f>TEXT(SalesData[[#This Row],[Order Date]],"MMM-YYYY")</f>
        <v>Nov-2016</v>
      </c>
      <c r="X267">
        <f>CHOOSE(MONTH(SalesData[[#This Row],[Order Date]]),1,1,1,2,2,2,3,3,3,4,4,4)</f>
        <v>4</v>
      </c>
      <c r="Y267">
        <f>YEAR(SalesData[[#This Row],[Order Date]])*100+MONTH(SalesData[[#This Row],[Order Date]])</f>
        <v>201611</v>
      </c>
    </row>
    <row r="268" spans="1: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v>7</v>
      </c>
      <c r="T268">
        <v>0</v>
      </c>
      <c r="U268">
        <v>4.7699999999999996</v>
      </c>
      <c r="V268">
        <f>COUNTIF(SalesData[Order ID],SalesData[[#This Row],[Order ID]])</f>
        <v>1</v>
      </c>
      <c r="W268" t="str">
        <f>TEXT(SalesData[[#This Row],[Order Date]],"MMM-YYYY")</f>
        <v>Jun-2018</v>
      </c>
      <c r="X268">
        <f>CHOOSE(MONTH(SalesData[[#This Row],[Order Date]]),1,1,1,2,2,2,3,3,3,4,4,4)</f>
        <v>2</v>
      </c>
      <c r="Y268">
        <f>YEAR(SalesData[[#This Row],[Order Date]])*100+MONTH(SalesData[[#This Row],[Order Date]])</f>
        <v>201806</v>
      </c>
    </row>
    <row r="269" spans="1: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v>10</v>
      </c>
      <c r="T269">
        <v>0.1</v>
      </c>
      <c r="U269">
        <v>0.76</v>
      </c>
      <c r="V269">
        <f>COUNTIF(SalesData[Order ID],SalesData[[#This Row],[Order ID]])</f>
        <v>1</v>
      </c>
      <c r="W269" t="str">
        <f>TEXT(SalesData[[#This Row],[Order Date]],"MMM-YYYY")</f>
        <v>Jan-2017</v>
      </c>
      <c r="X269">
        <f>CHOOSE(MONTH(SalesData[[#This Row],[Order Date]]),1,1,1,2,2,2,3,3,3,4,4,4)</f>
        <v>1</v>
      </c>
      <c r="Y269">
        <f>YEAR(SalesData[[#This Row],[Order Date]])*100+MONTH(SalesData[[#This Row],[Order Date]])</f>
        <v>201701</v>
      </c>
    </row>
    <row r="270" spans="1: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v>10</v>
      </c>
      <c r="T270">
        <v>0.3</v>
      </c>
      <c r="U270">
        <v>-3.35</v>
      </c>
      <c r="V270">
        <f>COUNTIF(SalesData[Order ID],SalesData[[#This Row],[Order ID]])</f>
        <v>2</v>
      </c>
      <c r="W270" t="str">
        <f>TEXT(SalesData[[#This Row],[Order Date]],"MMM-YYYY")</f>
        <v>Dec-2018</v>
      </c>
      <c r="X270">
        <f>CHOOSE(MONTH(SalesData[[#This Row],[Order Date]]),1,1,1,2,2,2,3,3,3,4,4,4)</f>
        <v>4</v>
      </c>
      <c r="Y270">
        <f>YEAR(SalesData[[#This Row],[Order Date]])*100+MONTH(SalesData[[#This Row],[Order Date]])</f>
        <v>201812</v>
      </c>
    </row>
    <row r="271" spans="1: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v>8</v>
      </c>
      <c r="T271">
        <v>0.2</v>
      </c>
      <c r="U271">
        <v>6.91</v>
      </c>
      <c r="V271">
        <f>COUNTIF(SalesData[Order ID],SalesData[[#This Row],[Order ID]])</f>
        <v>2</v>
      </c>
      <c r="W271" t="str">
        <f>TEXT(SalesData[[#This Row],[Order Date]],"MMM-YYYY")</f>
        <v>Dec-2018</v>
      </c>
      <c r="X271">
        <f>CHOOSE(MONTH(SalesData[[#This Row],[Order Date]]),1,1,1,2,2,2,3,3,3,4,4,4)</f>
        <v>4</v>
      </c>
      <c r="Y271">
        <f>YEAR(SalesData[[#This Row],[Order Date]])*100+MONTH(SalesData[[#This Row],[Order Date]])</f>
        <v>201812</v>
      </c>
    </row>
    <row r="272" spans="1: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v>2</v>
      </c>
      <c r="T272">
        <v>0</v>
      </c>
      <c r="U272">
        <v>203.24</v>
      </c>
      <c r="V272">
        <f>COUNTIF(SalesData[Order ID],SalesData[[#This Row],[Order ID]])</f>
        <v>1</v>
      </c>
      <c r="W272" t="str">
        <f>TEXT(SalesData[[#This Row],[Order Date]],"MMM-YYYY")</f>
        <v>Dec-2018</v>
      </c>
      <c r="X272">
        <f>CHOOSE(MONTH(SalesData[[#This Row],[Order Date]]),1,1,1,2,2,2,3,3,3,4,4,4)</f>
        <v>4</v>
      </c>
      <c r="Y272">
        <f>YEAR(SalesData[[#This Row],[Order Date]])*100+MONTH(SalesData[[#This Row],[Order Date]])</f>
        <v>201812</v>
      </c>
    </row>
    <row r="273" spans="1: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v>8</v>
      </c>
      <c r="T273">
        <v>0.2</v>
      </c>
      <c r="U273">
        <v>27.29</v>
      </c>
      <c r="V273">
        <f>COUNTIF(SalesData[Order ID],SalesData[[#This Row],[Order ID]])</f>
        <v>3</v>
      </c>
      <c r="W273" t="str">
        <f>TEXT(SalesData[[#This Row],[Order Date]],"MMM-YYYY")</f>
        <v>Jul-2016</v>
      </c>
      <c r="X273">
        <f>CHOOSE(MONTH(SalesData[[#This Row],[Order Date]]),1,1,1,2,2,2,3,3,3,4,4,4)</f>
        <v>3</v>
      </c>
      <c r="Y273">
        <f>YEAR(SalesData[[#This Row],[Order Date]])*100+MONTH(SalesData[[#This Row],[Order Date]])</f>
        <v>201607</v>
      </c>
    </row>
    <row r="274" spans="1: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v>4</v>
      </c>
      <c r="T274">
        <v>0</v>
      </c>
      <c r="U274">
        <v>1.43</v>
      </c>
      <c r="V274">
        <f>COUNTIF(SalesData[Order ID],SalesData[[#This Row],[Order ID]])</f>
        <v>3</v>
      </c>
      <c r="W274" t="str">
        <f>TEXT(SalesData[[#This Row],[Order Date]],"MMM-YYYY")</f>
        <v>Jul-2016</v>
      </c>
      <c r="X274">
        <f>CHOOSE(MONTH(SalesData[[#This Row],[Order Date]]),1,1,1,2,2,2,3,3,3,4,4,4)</f>
        <v>3</v>
      </c>
      <c r="Y274">
        <f>YEAR(SalesData[[#This Row],[Order Date]])*100+MONTH(SalesData[[#This Row],[Order Date]])</f>
        <v>201607</v>
      </c>
    </row>
    <row r="275" spans="1: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v>7</v>
      </c>
      <c r="T275">
        <v>0.3</v>
      </c>
      <c r="U275">
        <v>-1.31</v>
      </c>
      <c r="V275">
        <f>COUNTIF(SalesData[Order ID],SalesData[[#This Row],[Order ID]])</f>
        <v>3</v>
      </c>
      <c r="W275" t="str">
        <f>TEXT(SalesData[[#This Row],[Order Date]],"MMM-YYYY")</f>
        <v>Jul-2016</v>
      </c>
      <c r="X275">
        <f>CHOOSE(MONTH(SalesData[[#This Row],[Order Date]]),1,1,1,2,2,2,3,3,3,4,4,4)</f>
        <v>3</v>
      </c>
      <c r="Y275">
        <f>YEAR(SalesData[[#This Row],[Order Date]])*100+MONTH(SalesData[[#This Row],[Order Date]])</f>
        <v>201607</v>
      </c>
    </row>
    <row r="276" spans="1: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v>6</v>
      </c>
      <c r="T276">
        <v>0</v>
      </c>
      <c r="U276">
        <v>0.97</v>
      </c>
      <c r="V276">
        <f>COUNTIF(SalesData[Order ID],SalesData[[#This Row],[Order ID]])</f>
        <v>2</v>
      </c>
      <c r="W276" t="str">
        <f>TEXT(SalesData[[#This Row],[Order Date]],"MMM-YYYY")</f>
        <v>Sep-2018</v>
      </c>
      <c r="X276">
        <f>CHOOSE(MONTH(SalesData[[#This Row],[Order Date]]),1,1,1,2,2,2,3,3,3,4,4,4)</f>
        <v>3</v>
      </c>
      <c r="Y276">
        <f>YEAR(SalesData[[#This Row],[Order Date]])*100+MONTH(SalesData[[#This Row],[Order Date]])</f>
        <v>201809</v>
      </c>
    </row>
    <row r="277" spans="1: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v>1</v>
      </c>
      <c r="T277">
        <v>0.3</v>
      </c>
      <c r="U277">
        <v>-1.97</v>
      </c>
      <c r="V277">
        <f>COUNTIF(SalesData[Order ID],SalesData[[#This Row],[Order ID]])</f>
        <v>2</v>
      </c>
      <c r="W277" t="str">
        <f>TEXT(SalesData[[#This Row],[Order Date]],"MMM-YYYY")</f>
        <v>Sep-2018</v>
      </c>
      <c r="X277">
        <f>CHOOSE(MONTH(SalesData[[#This Row],[Order Date]]),1,1,1,2,2,2,3,3,3,4,4,4)</f>
        <v>3</v>
      </c>
      <c r="Y277">
        <f>YEAR(SalesData[[#This Row],[Order Date]])*100+MONTH(SalesData[[#This Row],[Order Date]])</f>
        <v>201809</v>
      </c>
    </row>
    <row r="278" spans="1: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v>2</v>
      </c>
      <c r="T278">
        <v>0.2</v>
      </c>
      <c r="U278">
        <v>1.51</v>
      </c>
      <c r="V278">
        <f>COUNTIF(SalesData[Order ID],SalesData[[#This Row],[Order ID]])</f>
        <v>4</v>
      </c>
      <c r="W278" t="str">
        <f>TEXT(SalesData[[#This Row],[Order Date]],"MMM-YYYY")</f>
        <v>Oct-2018</v>
      </c>
      <c r="X278">
        <f>CHOOSE(MONTH(SalesData[[#This Row],[Order Date]]),1,1,1,2,2,2,3,3,3,4,4,4)</f>
        <v>4</v>
      </c>
      <c r="Y278">
        <f>YEAR(SalesData[[#This Row],[Order Date]])*100+MONTH(SalesData[[#This Row],[Order Date]])</f>
        <v>201810</v>
      </c>
    </row>
    <row r="279" spans="1: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v>3</v>
      </c>
      <c r="T279">
        <v>0.3</v>
      </c>
      <c r="U279">
        <v>-0.91</v>
      </c>
      <c r="V279">
        <f>COUNTIF(SalesData[Order ID],SalesData[[#This Row],[Order ID]])</f>
        <v>4</v>
      </c>
      <c r="W279" t="str">
        <f>TEXT(SalesData[[#This Row],[Order Date]],"MMM-YYYY")</f>
        <v>Oct-2018</v>
      </c>
      <c r="X279">
        <f>CHOOSE(MONTH(SalesData[[#This Row],[Order Date]]),1,1,1,2,2,2,3,3,3,4,4,4)</f>
        <v>4</v>
      </c>
      <c r="Y279">
        <f>YEAR(SalesData[[#This Row],[Order Date]])*100+MONTH(SalesData[[#This Row],[Order Date]])</f>
        <v>201810</v>
      </c>
    </row>
    <row r="280" spans="1: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v>2</v>
      </c>
      <c r="T280">
        <v>0</v>
      </c>
      <c r="U280">
        <v>11.35</v>
      </c>
      <c r="V280">
        <f>COUNTIF(SalesData[Order ID],SalesData[[#This Row],[Order ID]])</f>
        <v>4</v>
      </c>
      <c r="W280" t="str">
        <f>TEXT(SalesData[[#This Row],[Order Date]],"MMM-YYYY")</f>
        <v>Oct-2018</v>
      </c>
      <c r="X280">
        <f>CHOOSE(MONTH(SalesData[[#This Row],[Order Date]]),1,1,1,2,2,2,3,3,3,4,4,4)</f>
        <v>4</v>
      </c>
      <c r="Y280">
        <f>YEAR(SalesData[[#This Row],[Order Date]])*100+MONTH(SalesData[[#This Row],[Order Date]])</f>
        <v>201810</v>
      </c>
    </row>
    <row r="281" spans="1: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v>8</v>
      </c>
      <c r="T281">
        <v>0</v>
      </c>
      <c r="U281">
        <v>7.95</v>
      </c>
      <c r="V281">
        <f>COUNTIF(SalesData[Order ID],SalesData[[#This Row],[Order ID]])</f>
        <v>4</v>
      </c>
      <c r="W281" t="str">
        <f>TEXT(SalesData[[#This Row],[Order Date]],"MMM-YYYY")</f>
        <v>Oct-2018</v>
      </c>
      <c r="X281">
        <f>CHOOSE(MONTH(SalesData[[#This Row],[Order Date]]),1,1,1,2,2,2,3,3,3,4,4,4)</f>
        <v>4</v>
      </c>
      <c r="Y281">
        <f>YEAR(SalesData[[#This Row],[Order Date]])*100+MONTH(SalesData[[#This Row],[Order Date]])</f>
        <v>201810</v>
      </c>
    </row>
    <row r="282" spans="1: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v>9</v>
      </c>
      <c r="T282">
        <v>0</v>
      </c>
      <c r="U282">
        <v>0.69</v>
      </c>
      <c r="V282">
        <f>COUNTIF(SalesData[Order ID],SalesData[[#This Row],[Order ID]])</f>
        <v>2</v>
      </c>
      <c r="W282" t="str">
        <f>TEXT(SalesData[[#This Row],[Order Date]],"MMM-YYYY")</f>
        <v>Sep-2016</v>
      </c>
      <c r="X282">
        <f>CHOOSE(MONTH(SalesData[[#This Row],[Order Date]]),1,1,1,2,2,2,3,3,3,4,4,4)</f>
        <v>3</v>
      </c>
      <c r="Y282">
        <f>YEAR(SalesData[[#This Row],[Order Date]])*100+MONTH(SalesData[[#This Row],[Order Date]])</f>
        <v>201609</v>
      </c>
    </row>
    <row r="283" spans="1: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v>5</v>
      </c>
      <c r="T283">
        <v>0.3</v>
      </c>
      <c r="U283">
        <v>-234.02</v>
      </c>
      <c r="V283">
        <f>COUNTIF(SalesData[Order ID],SalesData[[#This Row],[Order ID]])</f>
        <v>2</v>
      </c>
      <c r="W283" t="str">
        <f>TEXT(SalesData[[#This Row],[Order Date]],"MMM-YYYY")</f>
        <v>Sep-2016</v>
      </c>
      <c r="X283">
        <f>CHOOSE(MONTH(SalesData[[#This Row],[Order Date]]),1,1,1,2,2,2,3,3,3,4,4,4)</f>
        <v>3</v>
      </c>
      <c r="Y283">
        <f>YEAR(SalesData[[#This Row],[Order Date]])*100+MONTH(SalesData[[#This Row],[Order Date]])</f>
        <v>201609</v>
      </c>
    </row>
    <row r="284" spans="1: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v>3</v>
      </c>
      <c r="T284">
        <v>0.1</v>
      </c>
      <c r="U284">
        <v>51.94</v>
      </c>
      <c r="V284">
        <f>COUNTIF(SalesData[Order ID],SalesData[[#This Row],[Order ID]])</f>
        <v>1</v>
      </c>
      <c r="W284" t="str">
        <f>TEXT(SalesData[[#This Row],[Order Date]],"MMM-YYYY")</f>
        <v>Nov-2016</v>
      </c>
      <c r="X284">
        <f>CHOOSE(MONTH(SalesData[[#This Row],[Order Date]]),1,1,1,2,2,2,3,3,3,4,4,4)</f>
        <v>4</v>
      </c>
      <c r="Y284">
        <f>YEAR(SalesData[[#This Row],[Order Date]])*100+MONTH(SalesData[[#This Row],[Order Date]])</f>
        <v>201611</v>
      </c>
    </row>
    <row r="285" spans="1: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v>10</v>
      </c>
      <c r="T285">
        <v>0</v>
      </c>
      <c r="U285">
        <v>41.11</v>
      </c>
      <c r="V285">
        <f>COUNTIF(SalesData[Order ID],SalesData[[#This Row],[Order ID]])</f>
        <v>3</v>
      </c>
      <c r="W285" t="str">
        <f>TEXT(SalesData[[#This Row],[Order Date]],"MMM-YYYY")</f>
        <v>Sep-2016</v>
      </c>
      <c r="X285">
        <f>CHOOSE(MONTH(SalesData[[#This Row],[Order Date]]),1,1,1,2,2,2,3,3,3,4,4,4)</f>
        <v>3</v>
      </c>
      <c r="Y285">
        <f>YEAR(SalesData[[#This Row],[Order Date]])*100+MONTH(SalesData[[#This Row],[Order Date]])</f>
        <v>201609</v>
      </c>
    </row>
    <row r="286" spans="1: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v>2</v>
      </c>
      <c r="T286">
        <v>0</v>
      </c>
      <c r="U286">
        <v>14.39</v>
      </c>
      <c r="V286">
        <f>COUNTIF(SalesData[Order ID],SalesData[[#This Row],[Order ID]])</f>
        <v>3</v>
      </c>
      <c r="W286" t="str">
        <f>TEXT(SalesData[[#This Row],[Order Date]],"MMM-YYYY")</f>
        <v>Sep-2016</v>
      </c>
      <c r="X286">
        <f>CHOOSE(MONTH(SalesData[[#This Row],[Order Date]]),1,1,1,2,2,2,3,3,3,4,4,4)</f>
        <v>3</v>
      </c>
      <c r="Y286">
        <f>YEAR(SalesData[[#This Row],[Order Date]])*100+MONTH(SalesData[[#This Row],[Order Date]])</f>
        <v>201609</v>
      </c>
    </row>
    <row r="287" spans="1: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v>2</v>
      </c>
      <c r="T287">
        <v>0</v>
      </c>
      <c r="U287">
        <v>3.11</v>
      </c>
      <c r="V287">
        <f>COUNTIF(SalesData[Order ID],SalesData[[#This Row],[Order ID]])</f>
        <v>3</v>
      </c>
      <c r="W287" t="str">
        <f>TEXT(SalesData[[#This Row],[Order Date]],"MMM-YYYY")</f>
        <v>Sep-2016</v>
      </c>
      <c r="X287">
        <f>CHOOSE(MONTH(SalesData[[#This Row],[Order Date]]),1,1,1,2,2,2,3,3,3,4,4,4)</f>
        <v>3</v>
      </c>
      <c r="Y287">
        <f>YEAR(SalesData[[#This Row],[Order Date]])*100+MONTH(SalesData[[#This Row],[Order Date]])</f>
        <v>201609</v>
      </c>
    </row>
    <row r="288" spans="1: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v>4</v>
      </c>
      <c r="T288">
        <v>0</v>
      </c>
      <c r="U288">
        <v>17.78</v>
      </c>
      <c r="V288">
        <f>COUNTIF(SalesData[Order ID],SalesData[[#This Row],[Order ID]])</f>
        <v>3</v>
      </c>
      <c r="W288" t="str">
        <f>TEXT(SalesData[[#This Row],[Order Date]],"MMM-YYYY")</f>
        <v>Dec-2017</v>
      </c>
      <c r="X288">
        <f>CHOOSE(MONTH(SalesData[[#This Row],[Order Date]]),1,1,1,2,2,2,3,3,3,4,4,4)</f>
        <v>4</v>
      </c>
      <c r="Y288">
        <f>YEAR(SalesData[[#This Row],[Order Date]])*100+MONTH(SalesData[[#This Row],[Order Date]])</f>
        <v>201712</v>
      </c>
    </row>
    <row r="289" spans="1: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v>8</v>
      </c>
      <c r="T289">
        <v>0.2</v>
      </c>
      <c r="U289">
        <v>36.96</v>
      </c>
      <c r="V289">
        <f>COUNTIF(SalesData[Order ID],SalesData[[#This Row],[Order ID]])</f>
        <v>3</v>
      </c>
      <c r="W289" t="str">
        <f>TEXT(SalesData[[#This Row],[Order Date]],"MMM-YYYY")</f>
        <v>Dec-2017</v>
      </c>
      <c r="X289">
        <f>CHOOSE(MONTH(SalesData[[#This Row],[Order Date]]),1,1,1,2,2,2,3,3,3,4,4,4)</f>
        <v>4</v>
      </c>
      <c r="Y289">
        <f>YEAR(SalesData[[#This Row],[Order Date]])*100+MONTH(SalesData[[#This Row],[Order Date]])</f>
        <v>201712</v>
      </c>
    </row>
    <row r="290" spans="1: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v>5</v>
      </c>
      <c r="T290">
        <v>0</v>
      </c>
      <c r="U290">
        <v>48.07</v>
      </c>
      <c r="V290">
        <f>COUNTIF(SalesData[Order ID],SalesData[[#This Row],[Order ID]])</f>
        <v>3</v>
      </c>
      <c r="W290" t="str">
        <f>TEXT(SalesData[[#This Row],[Order Date]],"MMM-YYYY")</f>
        <v>Dec-2017</v>
      </c>
      <c r="X290">
        <f>CHOOSE(MONTH(SalesData[[#This Row],[Order Date]]),1,1,1,2,2,2,3,3,3,4,4,4)</f>
        <v>4</v>
      </c>
      <c r="Y290">
        <f>YEAR(SalesData[[#This Row],[Order Date]])*100+MONTH(SalesData[[#This Row],[Order Date]])</f>
        <v>201712</v>
      </c>
    </row>
    <row r="291" spans="1: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v>7</v>
      </c>
      <c r="T291">
        <v>0.3</v>
      </c>
      <c r="U291">
        <v>-5.92</v>
      </c>
      <c r="V291">
        <f>COUNTIF(SalesData[Order ID],SalesData[[#This Row],[Order ID]])</f>
        <v>4</v>
      </c>
      <c r="W291" t="str">
        <f>TEXT(SalesData[[#This Row],[Order Date]],"MMM-YYYY")</f>
        <v>Nov-2017</v>
      </c>
      <c r="X291">
        <f>CHOOSE(MONTH(SalesData[[#This Row],[Order Date]]),1,1,1,2,2,2,3,3,3,4,4,4)</f>
        <v>4</v>
      </c>
      <c r="Y291">
        <f>YEAR(SalesData[[#This Row],[Order Date]])*100+MONTH(SalesData[[#This Row],[Order Date]])</f>
        <v>201711</v>
      </c>
    </row>
    <row r="292" spans="1: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v>3</v>
      </c>
      <c r="T292">
        <v>0</v>
      </c>
      <c r="U292">
        <v>6.1</v>
      </c>
      <c r="V292">
        <f>COUNTIF(SalesData[Order ID],SalesData[[#This Row],[Order ID]])</f>
        <v>4</v>
      </c>
      <c r="W292" t="str">
        <f>TEXT(SalesData[[#This Row],[Order Date]],"MMM-YYYY")</f>
        <v>Nov-2017</v>
      </c>
      <c r="X292">
        <f>CHOOSE(MONTH(SalesData[[#This Row],[Order Date]]),1,1,1,2,2,2,3,3,3,4,4,4)</f>
        <v>4</v>
      </c>
      <c r="Y292">
        <f>YEAR(SalesData[[#This Row],[Order Date]])*100+MONTH(SalesData[[#This Row],[Order Date]])</f>
        <v>201711</v>
      </c>
    </row>
    <row r="293" spans="1: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v>8</v>
      </c>
      <c r="T293">
        <v>0.2</v>
      </c>
      <c r="U293">
        <v>87.03</v>
      </c>
      <c r="V293">
        <f>COUNTIF(SalesData[Order ID],SalesData[[#This Row],[Order ID]])</f>
        <v>4</v>
      </c>
      <c r="W293" t="str">
        <f>TEXT(SalesData[[#This Row],[Order Date]],"MMM-YYYY")</f>
        <v>Nov-2017</v>
      </c>
      <c r="X293">
        <f>CHOOSE(MONTH(SalesData[[#This Row],[Order Date]]),1,1,1,2,2,2,3,3,3,4,4,4)</f>
        <v>4</v>
      </c>
      <c r="Y293">
        <f>YEAR(SalesData[[#This Row],[Order Date]])*100+MONTH(SalesData[[#This Row],[Order Date]])</f>
        <v>201711</v>
      </c>
    </row>
    <row r="294" spans="1: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v>10</v>
      </c>
      <c r="T294">
        <v>0</v>
      </c>
      <c r="U294">
        <v>25.22</v>
      </c>
      <c r="V294">
        <f>COUNTIF(SalesData[Order ID],SalesData[[#This Row],[Order ID]])</f>
        <v>4</v>
      </c>
      <c r="W294" t="str">
        <f>TEXT(SalesData[[#This Row],[Order Date]],"MMM-YYYY")</f>
        <v>Nov-2017</v>
      </c>
      <c r="X294">
        <f>CHOOSE(MONTH(SalesData[[#This Row],[Order Date]]),1,1,1,2,2,2,3,3,3,4,4,4)</f>
        <v>4</v>
      </c>
      <c r="Y294">
        <f>YEAR(SalesData[[#This Row],[Order Date]])*100+MONTH(SalesData[[#This Row],[Order Date]])</f>
        <v>201711</v>
      </c>
    </row>
    <row r="295" spans="1: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v>1</v>
      </c>
      <c r="T295">
        <v>0.1</v>
      </c>
      <c r="U295">
        <v>60.08</v>
      </c>
      <c r="V295">
        <f>COUNTIF(SalesData[Order ID],SalesData[[#This Row],[Order ID]])</f>
        <v>5</v>
      </c>
      <c r="W295" t="str">
        <f>TEXT(SalesData[[#This Row],[Order Date]],"MMM-YYYY")</f>
        <v>Dec-2015</v>
      </c>
      <c r="X295">
        <f>CHOOSE(MONTH(SalesData[[#This Row],[Order Date]]),1,1,1,2,2,2,3,3,3,4,4,4)</f>
        <v>4</v>
      </c>
      <c r="Y295">
        <f>YEAR(SalesData[[#This Row],[Order Date]])*100+MONTH(SalesData[[#This Row],[Order Date]])</f>
        <v>201512</v>
      </c>
    </row>
    <row r="296" spans="1: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v>3</v>
      </c>
      <c r="T296">
        <v>0.2</v>
      </c>
      <c r="U296">
        <v>55.28</v>
      </c>
      <c r="V296">
        <f>COUNTIF(SalesData[Order ID],SalesData[[#This Row],[Order ID]])</f>
        <v>5</v>
      </c>
      <c r="W296" t="str">
        <f>TEXT(SalesData[[#This Row],[Order Date]],"MMM-YYYY")</f>
        <v>Dec-2015</v>
      </c>
      <c r="X296">
        <f>CHOOSE(MONTH(SalesData[[#This Row],[Order Date]]),1,1,1,2,2,2,3,3,3,4,4,4)</f>
        <v>4</v>
      </c>
      <c r="Y296">
        <f>YEAR(SalesData[[#This Row],[Order Date]])*100+MONTH(SalesData[[#This Row],[Order Date]])</f>
        <v>201512</v>
      </c>
    </row>
    <row r="297" spans="1: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v>4</v>
      </c>
      <c r="T297">
        <v>0</v>
      </c>
      <c r="U297">
        <v>10.92</v>
      </c>
      <c r="V297">
        <f>COUNTIF(SalesData[Order ID],SalesData[[#This Row],[Order ID]])</f>
        <v>5</v>
      </c>
      <c r="W297" t="str">
        <f>TEXT(SalesData[[#This Row],[Order Date]],"MMM-YYYY")</f>
        <v>Dec-2015</v>
      </c>
      <c r="X297">
        <f>CHOOSE(MONTH(SalesData[[#This Row],[Order Date]]),1,1,1,2,2,2,3,3,3,4,4,4)</f>
        <v>4</v>
      </c>
      <c r="Y297">
        <f>YEAR(SalesData[[#This Row],[Order Date]])*100+MONTH(SalesData[[#This Row],[Order Date]])</f>
        <v>201512</v>
      </c>
    </row>
    <row r="298" spans="1: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v>9</v>
      </c>
      <c r="T298">
        <v>0.3</v>
      </c>
      <c r="U298">
        <v>-20.440000000000001</v>
      </c>
      <c r="V298">
        <f>COUNTIF(SalesData[Order ID],SalesData[[#This Row],[Order ID]])</f>
        <v>5</v>
      </c>
      <c r="W298" t="str">
        <f>TEXT(SalesData[[#This Row],[Order Date]],"MMM-YYYY")</f>
        <v>Dec-2015</v>
      </c>
      <c r="X298">
        <f>CHOOSE(MONTH(SalesData[[#This Row],[Order Date]]),1,1,1,2,2,2,3,3,3,4,4,4)</f>
        <v>4</v>
      </c>
      <c r="Y298">
        <f>YEAR(SalesData[[#This Row],[Order Date]])*100+MONTH(SalesData[[#This Row],[Order Date]])</f>
        <v>201512</v>
      </c>
    </row>
    <row r="299" spans="1: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v>7</v>
      </c>
      <c r="T299">
        <v>0</v>
      </c>
      <c r="U299">
        <v>6.89</v>
      </c>
      <c r="V299">
        <f>COUNTIF(SalesData[Order ID],SalesData[[#This Row],[Order ID]])</f>
        <v>5</v>
      </c>
      <c r="W299" t="str">
        <f>TEXT(SalesData[[#This Row],[Order Date]],"MMM-YYYY")</f>
        <v>Dec-2015</v>
      </c>
      <c r="X299">
        <f>CHOOSE(MONTH(SalesData[[#This Row],[Order Date]]),1,1,1,2,2,2,3,3,3,4,4,4)</f>
        <v>4</v>
      </c>
      <c r="Y299">
        <f>YEAR(SalesData[[#This Row],[Order Date]])*100+MONTH(SalesData[[#This Row],[Order Date]])</f>
        <v>201512</v>
      </c>
    </row>
    <row r="300" spans="1: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v>10</v>
      </c>
      <c r="T300">
        <v>0.3</v>
      </c>
      <c r="U300">
        <v>-3.24</v>
      </c>
      <c r="V300">
        <f>COUNTIF(SalesData[Order ID],SalesData[[#This Row],[Order ID]])</f>
        <v>5</v>
      </c>
      <c r="W300" t="str">
        <f>TEXT(SalesData[[#This Row],[Order Date]],"MMM-YYYY")</f>
        <v>Oct-2017</v>
      </c>
      <c r="X300">
        <f>CHOOSE(MONTH(SalesData[[#This Row],[Order Date]]),1,1,1,2,2,2,3,3,3,4,4,4)</f>
        <v>4</v>
      </c>
      <c r="Y300">
        <f>YEAR(SalesData[[#This Row],[Order Date]])*100+MONTH(SalesData[[#This Row],[Order Date]])</f>
        <v>201710</v>
      </c>
    </row>
    <row r="301" spans="1: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v>3</v>
      </c>
      <c r="T301">
        <v>0.1</v>
      </c>
      <c r="U301">
        <v>368.04</v>
      </c>
      <c r="V301">
        <f>COUNTIF(SalesData[Order ID],SalesData[[#This Row],[Order ID]])</f>
        <v>5</v>
      </c>
      <c r="W301" t="str">
        <f>TEXT(SalesData[[#This Row],[Order Date]],"MMM-YYYY")</f>
        <v>Oct-2017</v>
      </c>
      <c r="X301">
        <f>CHOOSE(MONTH(SalesData[[#This Row],[Order Date]]),1,1,1,2,2,2,3,3,3,4,4,4)</f>
        <v>4</v>
      </c>
      <c r="Y301">
        <f>YEAR(SalesData[[#This Row],[Order Date]])*100+MONTH(SalesData[[#This Row],[Order Date]])</f>
        <v>201710</v>
      </c>
    </row>
    <row r="302" spans="1: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v>10</v>
      </c>
      <c r="T302">
        <v>0.2</v>
      </c>
      <c r="U302">
        <v>9.67</v>
      </c>
      <c r="V302">
        <f>COUNTIF(SalesData[Order ID],SalesData[[#This Row],[Order ID]])</f>
        <v>5</v>
      </c>
      <c r="W302" t="str">
        <f>TEXT(SalesData[[#This Row],[Order Date]],"MMM-YYYY")</f>
        <v>Oct-2017</v>
      </c>
      <c r="X302">
        <f>CHOOSE(MONTH(SalesData[[#This Row],[Order Date]]),1,1,1,2,2,2,3,3,3,4,4,4)</f>
        <v>4</v>
      </c>
      <c r="Y302">
        <f>YEAR(SalesData[[#This Row],[Order Date]])*100+MONTH(SalesData[[#This Row],[Order Date]])</f>
        <v>201710</v>
      </c>
    </row>
    <row r="303" spans="1: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v>4</v>
      </c>
      <c r="T303">
        <v>0.1</v>
      </c>
      <c r="U303">
        <v>24.06</v>
      </c>
      <c r="V303">
        <f>COUNTIF(SalesData[Order ID],SalesData[[#This Row],[Order ID]])</f>
        <v>5</v>
      </c>
      <c r="W303" t="str">
        <f>TEXT(SalesData[[#This Row],[Order Date]],"MMM-YYYY")</f>
        <v>Oct-2017</v>
      </c>
      <c r="X303">
        <f>CHOOSE(MONTH(SalesData[[#This Row],[Order Date]]),1,1,1,2,2,2,3,3,3,4,4,4)</f>
        <v>4</v>
      </c>
      <c r="Y303">
        <f>YEAR(SalesData[[#This Row],[Order Date]])*100+MONTH(SalesData[[#This Row],[Order Date]])</f>
        <v>201710</v>
      </c>
    </row>
    <row r="304" spans="1: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v>4</v>
      </c>
      <c r="T304">
        <v>0</v>
      </c>
      <c r="U304">
        <v>1.1399999999999999</v>
      </c>
      <c r="V304">
        <f>COUNTIF(SalesData[Order ID],SalesData[[#This Row],[Order ID]])</f>
        <v>5</v>
      </c>
      <c r="W304" t="str">
        <f>TEXT(SalesData[[#This Row],[Order Date]],"MMM-YYYY")</f>
        <v>Oct-2017</v>
      </c>
      <c r="X304">
        <f>CHOOSE(MONTH(SalesData[[#This Row],[Order Date]]),1,1,1,2,2,2,3,3,3,4,4,4)</f>
        <v>4</v>
      </c>
      <c r="Y304">
        <f>YEAR(SalesData[[#This Row],[Order Date]])*100+MONTH(SalesData[[#This Row],[Order Date]])</f>
        <v>201710</v>
      </c>
    </row>
    <row r="305" spans="1: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v>9</v>
      </c>
      <c r="T305">
        <v>0</v>
      </c>
      <c r="U305">
        <v>41.62</v>
      </c>
      <c r="V305">
        <f>COUNTIF(SalesData[Order ID],SalesData[[#This Row],[Order ID]])</f>
        <v>1</v>
      </c>
      <c r="W305" t="str">
        <f>TEXT(SalesData[[#This Row],[Order Date]],"MMM-YYYY")</f>
        <v>Nov-2018</v>
      </c>
      <c r="X305">
        <f>CHOOSE(MONTH(SalesData[[#This Row],[Order Date]]),1,1,1,2,2,2,3,3,3,4,4,4)</f>
        <v>4</v>
      </c>
      <c r="Y305">
        <f>YEAR(SalesData[[#This Row],[Order Date]])*100+MONTH(SalesData[[#This Row],[Order Date]])</f>
        <v>201811</v>
      </c>
    </row>
    <row r="306" spans="1: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v>8</v>
      </c>
      <c r="T306">
        <v>0.1</v>
      </c>
      <c r="U306">
        <v>7.77</v>
      </c>
      <c r="V306">
        <f>COUNTIF(SalesData[Order ID],SalesData[[#This Row],[Order ID]])</f>
        <v>1</v>
      </c>
      <c r="W306" t="str">
        <f>TEXT(SalesData[[#This Row],[Order Date]],"MMM-YYYY")</f>
        <v>May-2016</v>
      </c>
      <c r="X306">
        <f>CHOOSE(MONTH(SalesData[[#This Row],[Order Date]]),1,1,1,2,2,2,3,3,3,4,4,4)</f>
        <v>2</v>
      </c>
      <c r="Y306">
        <f>YEAR(SalesData[[#This Row],[Order Date]])*100+MONTH(SalesData[[#This Row],[Order Date]])</f>
        <v>201605</v>
      </c>
    </row>
    <row r="307" spans="1: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v>1</v>
      </c>
      <c r="T307">
        <v>0</v>
      </c>
      <c r="U307">
        <v>2.0699999999999998</v>
      </c>
      <c r="V307">
        <f>COUNTIF(SalesData[Order ID],SalesData[[#This Row],[Order ID]])</f>
        <v>1</v>
      </c>
      <c r="W307" t="str">
        <f>TEXT(SalesData[[#This Row],[Order Date]],"MMM-YYYY")</f>
        <v>Dec-2015</v>
      </c>
      <c r="X307">
        <f>CHOOSE(MONTH(SalesData[[#This Row],[Order Date]]),1,1,1,2,2,2,3,3,3,4,4,4)</f>
        <v>4</v>
      </c>
      <c r="Y307">
        <f>YEAR(SalesData[[#This Row],[Order Date]])*100+MONTH(SalesData[[#This Row],[Order Date]])</f>
        <v>201512</v>
      </c>
    </row>
    <row r="308" spans="1: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v>3</v>
      </c>
      <c r="T308">
        <v>0.3</v>
      </c>
      <c r="U308">
        <v>-10.46</v>
      </c>
      <c r="V308">
        <f>COUNTIF(SalesData[Order ID],SalesData[[#This Row],[Order ID]])</f>
        <v>2</v>
      </c>
      <c r="W308" t="str">
        <f>TEXT(SalesData[[#This Row],[Order Date]],"MMM-YYYY")</f>
        <v>Jun-2015</v>
      </c>
      <c r="X308">
        <f>CHOOSE(MONTH(SalesData[[#This Row],[Order Date]]),1,1,1,2,2,2,3,3,3,4,4,4)</f>
        <v>2</v>
      </c>
      <c r="Y308">
        <f>YEAR(SalesData[[#This Row],[Order Date]])*100+MONTH(SalesData[[#This Row],[Order Date]])</f>
        <v>201506</v>
      </c>
    </row>
    <row r="309" spans="1: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v>9</v>
      </c>
      <c r="T309">
        <v>0</v>
      </c>
      <c r="U309">
        <v>101.22</v>
      </c>
      <c r="V309">
        <f>COUNTIF(SalesData[Order ID],SalesData[[#This Row],[Order ID]])</f>
        <v>2</v>
      </c>
      <c r="W309" t="str">
        <f>TEXT(SalesData[[#This Row],[Order Date]],"MMM-YYYY")</f>
        <v>Jun-2015</v>
      </c>
      <c r="X309">
        <f>CHOOSE(MONTH(SalesData[[#This Row],[Order Date]]),1,1,1,2,2,2,3,3,3,4,4,4)</f>
        <v>2</v>
      </c>
      <c r="Y309">
        <f>YEAR(SalesData[[#This Row],[Order Date]])*100+MONTH(SalesData[[#This Row],[Order Date]])</f>
        <v>201506</v>
      </c>
    </row>
    <row r="310" spans="1: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v>9</v>
      </c>
      <c r="T310">
        <v>0</v>
      </c>
      <c r="U310">
        <v>1.22</v>
      </c>
      <c r="V310">
        <f>COUNTIF(SalesData[Order ID],SalesData[[#This Row],[Order ID]])</f>
        <v>1</v>
      </c>
      <c r="W310" t="str">
        <f>TEXT(SalesData[[#This Row],[Order Date]],"MMM-YYYY")</f>
        <v>Apr-2018</v>
      </c>
      <c r="X310">
        <f>CHOOSE(MONTH(SalesData[[#This Row],[Order Date]]),1,1,1,2,2,2,3,3,3,4,4,4)</f>
        <v>2</v>
      </c>
      <c r="Y310">
        <f>YEAR(SalesData[[#This Row],[Order Date]])*100+MONTH(SalesData[[#This Row],[Order Date]])</f>
        <v>201804</v>
      </c>
    </row>
    <row r="311" spans="1: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v>3</v>
      </c>
      <c r="T311">
        <v>0.3</v>
      </c>
      <c r="U311">
        <v>-1.36</v>
      </c>
      <c r="V311">
        <f>COUNTIF(SalesData[Order ID],SalesData[[#This Row],[Order ID]])</f>
        <v>4</v>
      </c>
      <c r="W311" t="str">
        <f>TEXT(SalesData[[#This Row],[Order Date]],"MMM-YYYY")</f>
        <v>Sep-2017</v>
      </c>
      <c r="X311">
        <f>CHOOSE(MONTH(SalesData[[#This Row],[Order Date]]),1,1,1,2,2,2,3,3,3,4,4,4)</f>
        <v>3</v>
      </c>
      <c r="Y311">
        <f>YEAR(SalesData[[#This Row],[Order Date]])*100+MONTH(SalesData[[#This Row],[Order Date]])</f>
        <v>201709</v>
      </c>
    </row>
    <row r="312" spans="1: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v>2</v>
      </c>
      <c r="T312">
        <v>0</v>
      </c>
      <c r="U312">
        <v>149.37</v>
      </c>
      <c r="V312">
        <f>COUNTIF(SalesData[Order ID],SalesData[[#This Row],[Order ID]])</f>
        <v>4</v>
      </c>
      <c r="W312" t="str">
        <f>TEXT(SalesData[[#This Row],[Order Date]],"MMM-YYYY")</f>
        <v>Sep-2017</v>
      </c>
      <c r="X312">
        <f>CHOOSE(MONTH(SalesData[[#This Row],[Order Date]]),1,1,1,2,2,2,3,3,3,4,4,4)</f>
        <v>3</v>
      </c>
      <c r="Y312">
        <f>YEAR(SalesData[[#This Row],[Order Date]])*100+MONTH(SalesData[[#This Row],[Order Date]])</f>
        <v>201709</v>
      </c>
    </row>
    <row r="313" spans="1: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v>5</v>
      </c>
      <c r="T313">
        <v>0.3</v>
      </c>
      <c r="U313">
        <v>-1.98</v>
      </c>
      <c r="V313">
        <f>COUNTIF(SalesData[Order ID],SalesData[[#This Row],[Order ID]])</f>
        <v>4</v>
      </c>
      <c r="W313" t="str">
        <f>TEXT(SalesData[[#This Row],[Order Date]],"MMM-YYYY")</f>
        <v>Sep-2017</v>
      </c>
      <c r="X313">
        <f>CHOOSE(MONTH(SalesData[[#This Row],[Order Date]]),1,1,1,2,2,2,3,3,3,4,4,4)</f>
        <v>3</v>
      </c>
      <c r="Y313">
        <f>YEAR(SalesData[[#This Row],[Order Date]])*100+MONTH(SalesData[[#This Row],[Order Date]])</f>
        <v>201709</v>
      </c>
    </row>
    <row r="314" spans="1: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v>2</v>
      </c>
      <c r="T314">
        <v>0.2</v>
      </c>
      <c r="U314">
        <v>0.31</v>
      </c>
      <c r="V314">
        <f>COUNTIF(SalesData[Order ID],SalesData[[#This Row],[Order ID]])</f>
        <v>4</v>
      </c>
      <c r="W314" t="str">
        <f>TEXT(SalesData[[#This Row],[Order Date]],"MMM-YYYY")</f>
        <v>Sep-2017</v>
      </c>
      <c r="X314">
        <f>CHOOSE(MONTH(SalesData[[#This Row],[Order Date]]),1,1,1,2,2,2,3,3,3,4,4,4)</f>
        <v>3</v>
      </c>
      <c r="Y314">
        <f>YEAR(SalesData[[#This Row],[Order Date]])*100+MONTH(SalesData[[#This Row],[Order Date]])</f>
        <v>201709</v>
      </c>
    </row>
    <row r="315" spans="1: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v>6</v>
      </c>
      <c r="T315">
        <v>0</v>
      </c>
      <c r="U315">
        <v>30.64</v>
      </c>
      <c r="V315">
        <f>COUNTIF(SalesData[Order ID],SalesData[[#This Row],[Order ID]])</f>
        <v>1</v>
      </c>
      <c r="W315" t="str">
        <f>TEXT(SalesData[[#This Row],[Order Date]],"MMM-YYYY")</f>
        <v>Sep-2015</v>
      </c>
      <c r="X315">
        <f>CHOOSE(MONTH(SalesData[[#This Row],[Order Date]]),1,1,1,2,2,2,3,3,3,4,4,4)</f>
        <v>3</v>
      </c>
      <c r="Y315">
        <f>YEAR(SalesData[[#This Row],[Order Date]])*100+MONTH(SalesData[[#This Row],[Order Date]])</f>
        <v>201509</v>
      </c>
    </row>
    <row r="316" spans="1: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v>4</v>
      </c>
      <c r="T316">
        <v>0.2</v>
      </c>
      <c r="U316">
        <v>23.19</v>
      </c>
      <c r="V316">
        <f>COUNTIF(SalesData[Order ID],SalesData[[#This Row],[Order ID]])</f>
        <v>2</v>
      </c>
      <c r="W316" t="str">
        <f>TEXT(SalesData[[#This Row],[Order Date]],"MMM-YYYY")</f>
        <v>Aug-2015</v>
      </c>
      <c r="X316">
        <f>CHOOSE(MONTH(SalesData[[#This Row],[Order Date]]),1,1,1,2,2,2,3,3,3,4,4,4)</f>
        <v>3</v>
      </c>
      <c r="Y316">
        <f>YEAR(SalesData[[#This Row],[Order Date]])*100+MONTH(SalesData[[#This Row],[Order Date]])</f>
        <v>201508</v>
      </c>
    </row>
    <row r="317" spans="1: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v>2</v>
      </c>
      <c r="T317">
        <v>0</v>
      </c>
      <c r="U317">
        <v>4.2</v>
      </c>
      <c r="V317">
        <f>COUNTIF(SalesData[Order ID],SalesData[[#This Row],[Order ID]])</f>
        <v>2</v>
      </c>
      <c r="W317" t="str">
        <f>TEXT(SalesData[[#This Row],[Order Date]],"MMM-YYYY")</f>
        <v>Aug-2015</v>
      </c>
      <c r="X317">
        <f>CHOOSE(MONTH(SalesData[[#This Row],[Order Date]]),1,1,1,2,2,2,3,3,3,4,4,4)</f>
        <v>3</v>
      </c>
      <c r="Y317">
        <f>YEAR(SalesData[[#This Row],[Order Date]])*100+MONTH(SalesData[[#This Row],[Order Date]])</f>
        <v>201508</v>
      </c>
    </row>
    <row r="318" spans="1: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v>4</v>
      </c>
      <c r="T318">
        <v>0.3</v>
      </c>
      <c r="U318">
        <v>-22.8</v>
      </c>
      <c r="V318">
        <f>COUNTIF(SalesData[Order ID],SalesData[[#This Row],[Order ID]])</f>
        <v>1</v>
      </c>
      <c r="W318" t="str">
        <f>TEXT(SalesData[[#This Row],[Order Date]],"MMM-YYYY")</f>
        <v>Dec-2015</v>
      </c>
      <c r="X318">
        <f>CHOOSE(MONTH(SalesData[[#This Row],[Order Date]]),1,1,1,2,2,2,3,3,3,4,4,4)</f>
        <v>4</v>
      </c>
      <c r="Y318">
        <f>YEAR(SalesData[[#This Row],[Order Date]])*100+MONTH(SalesData[[#This Row],[Order Date]])</f>
        <v>201512</v>
      </c>
    </row>
    <row r="319" spans="1: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v>7</v>
      </c>
      <c r="T319">
        <v>0.1</v>
      </c>
      <c r="U319">
        <v>20.38</v>
      </c>
      <c r="V319">
        <f>COUNTIF(SalesData[Order ID],SalesData[[#This Row],[Order ID]])</f>
        <v>5</v>
      </c>
      <c r="W319" t="str">
        <f>TEXT(SalesData[[#This Row],[Order Date]],"MMM-YYYY")</f>
        <v>Nov-2015</v>
      </c>
      <c r="X319">
        <f>CHOOSE(MONTH(SalesData[[#This Row],[Order Date]]),1,1,1,2,2,2,3,3,3,4,4,4)</f>
        <v>4</v>
      </c>
      <c r="Y319">
        <f>YEAR(SalesData[[#This Row],[Order Date]])*100+MONTH(SalesData[[#This Row],[Order Date]])</f>
        <v>201511</v>
      </c>
    </row>
    <row r="320" spans="1: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v>5</v>
      </c>
      <c r="T320">
        <v>0</v>
      </c>
      <c r="U320">
        <v>279.44</v>
      </c>
      <c r="V320">
        <f>COUNTIF(SalesData[Order ID],SalesData[[#This Row],[Order ID]])</f>
        <v>5</v>
      </c>
      <c r="W320" t="str">
        <f>TEXT(SalesData[[#This Row],[Order Date]],"MMM-YYYY")</f>
        <v>Nov-2015</v>
      </c>
      <c r="X320">
        <f>CHOOSE(MONTH(SalesData[[#This Row],[Order Date]]),1,1,1,2,2,2,3,3,3,4,4,4)</f>
        <v>4</v>
      </c>
      <c r="Y320">
        <f>YEAR(SalesData[[#This Row],[Order Date]])*100+MONTH(SalesData[[#This Row],[Order Date]])</f>
        <v>201511</v>
      </c>
    </row>
    <row r="321" spans="1: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v>1</v>
      </c>
      <c r="T321">
        <v>0</v>
      </c>
      <c r="U321">
        <v>77.260000000000005</v>
      </c>
      <c r="V321">
        <f>COUNTIF(SalesData[Order ID],SalesData[[#This Row],[Order ID]])</f>
        <v>5</v>
      </c>
      <c r="W321" t="str">
        <f>TEXT(SalesData[[#This Row],[Order Date]],"MMM-YYYY")</f>
        <v>Nov-2015</v>
      </c>
      <c r="X321">
        <f>CHOOSE(MONTH(SalesData[[#This Row],[Order Date]]),1,1,1,2,2,2,3,3,3,4,4,4)</f>
        <v>4</v>
      </c>
      <c r="Y321">
        <f>YEAR(SalesData[[#This Row],[Order Date]])*100+MONTH(SalesData[[#This Row],[Order Date]])</f>
        <v>201511</v>
      </c>
    </row>
    <row r="322" spans="1: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v>7</v>
      </c>
      <c r="T322">
        <v>0.2</v>
      </c>
      <c r="U322">
        <v>28.8</v>
      </c>
      <c r="V322">
        <f>COUNTIF(SalesData[Order ID],SalesData[[#This Row],[Order ID]])</f>
        <v>5</v>
      </c>
      <c r="W322" t="str">
        <f>TEXT(SalesData[[#This Row],[Order Date]],"MMM-YYYY")</f>
        <v>Nov-2015</v>
      </c>
      <c r="X322">
        <f>CHOOSE(MONTH(SalesData[[#This Row],[Order Date]]),1,1,1,2,2,2,3,3,3,4,4,4)</f>
        <v>4</v>
      </c>
      <c r="Y322">
        <f>YEAR(SalesData[[#This Row],[Order Date]])*100+MONTH(SalesData[[#This Row],[Order Date]])</f>
        <v>201511</v>
      </c>
    </row>
    <row r="323" spans="1: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v>1</v>
      </c>
      <c r="T323">
        <v>0</v>
      </c>
      <c r="U323">
        <v>8.7100000000000009</v>
      </c>
      <c r="V323">
        <f>COUNTIF(SalesData[Order ID],SalesData[[#This Row],[Order ID]])</f>
        <v>5</v>
      </c>
      <c r="W323" t="str">
        <f>TEXT(SalesData[[#This Row],[Order Date]],"MMM-YYYY")</f>
        <v>Nov-2015</v>
      </c>
      <c r="X323">
        <f>CHOOSE(MONTH(SalesData[[#This Row],[Order Date]]),1,1,1,2,2,2,3,3,3,4,4,4)</f>
        <v>4</v>
      </c>
      <c r="Y323">
        <f>YEAR(SalesData[[#This Row],[Order Date]])*100+MONTH(SalesData[[#This Row],[Order Date]])</f>
        <v>201511</v>
      </c>
    </row>
    <row r="324" spans="1: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v>2</v>
      </c>
      <c r="T324">
        <v>0.1</v>
      </c>
      <c r="U324">
        <v>2.29</v>
      </c>
      <c r="V324">
        <f>COUNTIF(SalesData[Order ID],SalesData[[#This Row],[Order ID]])</f>
        <v>1</v>
      </c>
      <c r="W324" t="str">
        <f>TEXT(SalesData[[#This Row],[Order Date]],"MMM-YYYY")</f>
        <v>Sep-2015</v>
      </c>
      <c r="X324">
        <f>CHOOSE(MONTH(SalesData[[#This Row],[Order Date]]),1,1,1,2,2,2,3,3,3,4,4,4)</f>
        <v>3</v>
      </c>
      <c r="Y324">
        <f>YEAR(SalesData[[#This Row],[Order Date]])*100+MONTH(SalesData[[#This Row],[Order Date]])</f>
        <v>201509</v>
      </c>
    </row>
    <row r="325" spans="1: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v>9</v>
      </c>
      <c r="T325">
        <v>0.2</v>
      </c>
      <c r="U325">
        <v>22.64</v>
      </c>
      <c r="V325">
        <f>COUNTIF(SalesData[Order ID],SalesData[[#This Row],[Order ID]])</f>
        <v>2</v>
      </c>
      <c r="W325" t="str">
        <f>TEXT(SalesData[[#This Row],[Order Date]],"MMM-YYYY")</f>
        <v>Apr-2017</v>
      </c>
      <c r="X325">
        <f>CHOOSE(MONTH(SalesData[[#This Row],[Order Date]]),1,1,1,2,2,2,3,3,3,4,4,4)</f>
        <v>2</v>
      </c>
      <c r="Y325">
        <f>YEAR(SalesData[[#This Row],[Order Date]])*100+MONTH(SalesData[[#This Row],[Order Date]])</f>
        <v>201704</v>
      </c>
    </row>
    <row r="326" spans="1: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v>3</v>
      </c>
      <c r="T326">
        <v>0.3</v>
      </c>
      <c r="U326">
        <v>-23</v>
      </c>
      <c r="V326">
        <f>COUNTIF(SalesData[Order ID],SalesData[[#This Row],[Order ID]])</f>
        <v>2</v>
      </c>
      <c r="W326" t="str">
        <f>TEXT(SalesData[[#This Row],[Order Date]],"MMM-YYYY")</f>
        <v>Apr-2017</v>
      </c>
      <c r="X326">
        <f>CHOOSE(MONTH(SalesData[[#This Row],[Order Date]]),1,1,1,2,2,2,3,3,3,4,4,4)</f>
        <v>2</v>
      </c>
      <c r="Y326">
        <f>YEAR(SalesData[[#This Row],[Order Date]])*100+MONTH(SalesData[[#This Row],[Order Date]])</f>
        <v>201704</v>
      </c>
    </row>
    <row r="327" spans="1: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v>1</v>
      </c>
      <c r="T327">
        <v>0</v>
      </c>
      <c r="U327">
        <v>3.36</v>
      </c>
      <c r="V327">
        <f>COUNTIF(SalesData[Order ID],SalesData[[#This Row],[Order ID]])</f>
        <v>1</v>
      </c>
      <c r="W327" t="str">
        <f>TEXT(SalesData[[#This Row],[Order Date]],"MMM-YYYY")</f>
        <v>Nov-2018</v>
      </c>
      <c r="X327">
        <f>CHOOSE(MONTH(SalesData[[#This Row],[Order Date]]),1,1,1,2,2,2,3,3,3,4,4,4)</f>
        <v>4</v>
      </c>
      <c r="Y327">
        <f>YEAR(SalesData[[#This Row],[Order Date]])*100+MONTH(SalesData[[#This Row],[Order Date]])</f>
        <v>201811</v>
      </c>
    </row>
    <row r="328" spans="1: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v>6</v>
      </c>
      <c r="T328">
        <v>0</v>
      </c>
      <c r="U328">
        <v>20.36</v>
      </c>
      <c r="V328">
        <f>COUNTIF(SalesData[Order ID],SalesData[[#This Row],[Order ID]])</f>
        <v>5</v>
      </c>
      <c r="W328" t="str">
        <f>TEXT(SalesData[[#This Row],[Order Date]],"MMM-YYYY")</f>
        <v>Aug-2017</v>
      </c>
      <c r="X328">
        <f>CHOOSE(MONTH(SalesData[[#This Row],[Order Date]]),1,1,1,2,2,2,3,3,3,4,4,4)</f>
        <v>3</v>
      </c>
      <c r="Y328">
        <f>YEAR(SalesData[[#This Row],[Order Date]])*100+MONTH(SalesData[[#This Row],[Order Date]])</f>
        <v>201708</v>
      </c>
    </row>
    <row r="329" spans="1: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v>9</v>
      </c>
      <c r="T329">
        <v>0.2</v>
      </c>
      <c r="U329">
        <v>7.59</v>
      </c>
      <c r="V329">
        <f>COUNTIF(SalesData[Order ID],SalesData[[#This Row],[Order ID]])</f>
        <v>5</v>
      </c>
      <c r="W329" t="str">
        <f>TEXT(SalesData[[#This Row],[Order Date]],"MMM-YYYY")</f>
        <v>Aug-2017</v>
      </c>
      <c r="X329">
        <f>CHOOSE(MONTH(SalesData[[#This Row],[Order Date]]),1,1,1,2,2,2,3,3,3,4,4,4)</f>
        <v>3</v>
      </c>
      <c r="Y329">
        <f>YEAR(SalesData[[#This Row],[Order Date]])*100+MONTH(SalesData[[#This Row],[Order Date]])</f>
        <v>201708</v>
      </c>
    </row>
    <row r="330" spans="1: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v>4</v>
      </c>
      <c r="T330">
        <v>0</v>
      </c>
      <c r="U330">
        <v>188.82</v>
      </c>
      <c r="V330">
        <f>COUNTIF(SalesData[Order ID],SalesData[[#This Row],[Order ID]])</f>
        <v>5</v>
      </c>
      <c r="W330" t="str">
        <f>TEXT(SalesData[[#This Row],[Order Date]],"MMM-YYYY")</f>
        <v>Aug-2017</v>
      </c>
      <c r="X330">
        <f>CHOOSE(MONTH(SalesData[[#This Row],[Order Date]]),1,1,1,2,2,2,3,3,3,4,4,4)</f>
        <v>3</v>
      </c>
      <c r="Y330">
        <f>YEAR(SalesData[[#This Row],[Order Date]])*100+MONTH(SalesData[[#This Row],[Order Date]])</f>
        <v>201708</v>
      </c>
    </row>
    <row r="331" spans="1: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v>10</v>
      </c>
      <c r="T331">
        <v>0.1</v>
      </c>
      <c r="U331">
        <v>27.06</v>
      </c>
      <c r="V331">
        <f>COUNTIF(SalesData[Order ID],SalesData[[#This Row],[Order ID]])</f>
        <v>5</v>
      </c>
      <c r="W331" t="str">
        <f>TEXT(SalesData[[#This Row],[Order Date]],"MMM-YYYY")</f>
        <v>Aug-2017</v>
      </c>
      <c r="X331">
        <f>CHOOSE(MONTH(SalesData[[#This Row],[Order Date]]),1,1,1,2,2,2,3,3,3,4,4,4)</f>
        <v>3</v>
      </c>
      <c r="Y331">
        <f>YEAR(SalesData[[#This Row],[Order Date]])*100+MONTH(SalesData[[#This Row],[Order Date]])</f>
        <v>201708</v>
      </c>
    </row>
    <row r="332" spans="1: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v>2</v>
      </c>
      <c r="T332">
        <v>0</v>
      </c>
      <c r="U332">
        <v>5.66</v>
      </c>
      <c r="V332">
        <f>COUNTIF(SalesData[Order ID],SalesData[[#This Row],[Order ID]])</f>
        <v>5</v>
      </c>
      <c r="W332" t="str">
        <f>TEXT(SalesData[[#This Row],[Order Date]],"MMM-YYYY")</f>
        <v>Aug-2017</v>
      </c>
      <c r="X332">
        <f>CHOOSE(MONTH(SalesData[[#This Row],[Order Date]]),1,1,1,2,2,2,3,3,3,4,4,4)</f>
        <v>3</v>
      </c>
      <c r="Y332">
        <f>YEAR(SalesData[[#This Row],[Order Date]])*100+MONTH(SalesData[[#This Row],[Order Date]])</f>
        <v>201708</v>
      </c>
    </row>
    <row r="333" spans="1: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v>9</v>
      </c>
      <c r="T333">
        <v>0</v>
      </c>
      <c r="U333">
        <v>9.11</v>
      </c>
      <c r="V333">
        <f>COUNTIF(SalesData[Order ID],SalesData[[#This Row],[Order ID]])</f>
        <v>3</v>
      </c>
      <c r="W333" t="str">
        <f>TEXT(SalesData[[#This Row],[Order Date]],"MMM-YYYY")</f>
        <v>Apr-2017</v>
      </c>
      <c r="X333">
        <f>CHOOSE(MONTH(SalesData[[#This Row],[Order Date]]),1,1,1,2,2,2,3,3,3,4,4,4)</f>
        <v>2</v>
      </c>
      <c r="Y333">
        <f>YEAR(SalesData[[#This Row],[Order Date]])*100+MONTH(SalesData[[#This Row],[Order Date]])</f>
        <v>201704</v>
      </c>
    </row>
    <row r="334" spans="1: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v>7</v>
      </c>
      <c r="T334">
        <v>0.1</v>
      </c>
      <c r="U334">
        <v>4.3499999999999996</v>
      </c>
      <c r="V334">
        <f>COUNTIF(SalesData[Order ID],SalesData[[#This Row],[Order ID]])</f>
        <v>3</v>
      </c>
      <c r="W334" t="str">
        <f>TEXT(SalesData[[#This Row],[Order Date]],"MMM-YYYY")</f>
        <v>Apr-2017</v>
      </c>
      <c r="X334">
        <f>CHOOSE(MONTH(SalesData[[#This Row],[Order Date]]),1,1,1,2,2,2,3,3,3,4,4,4)</f>
        <v>2</v>
      </c>
      <c r="Y334">
        <f>YEAR(SalesData[[#This Row],[Order Date]])*100+MONTH(SalesData[[#This Row],[Order Date]])</f>
        <v>201704</v>
      </c>
    </row>
    <row r="335" spans="1: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v>4</v>
      </c>
      <c r="T335">
        <v>0</v>
      </c>
      <c r="U335">
        <v>0.44</v>
      </c>
      <c r="V335">
        <f>COUNTIF(SalesData[Order ID],SalesData[[#This Row],[Order ID]])</f>
        <v>3</v>
      </c>
      <c r="W335" t="str">
        <f>TEXT(SalesData[[#This Row],[Order Date]],"MMM-YYYY")</f>
        <v>Apr-2017</v>
      </c>
      <c r="X335">
        <f>CHOOSE(MONTH(SalesData[[#This Row],[Order Date]]),1,1,1,2,2,2,3,3,3,4,4,4)</f>
        <v>2</v>
      </c>
      <c r="Y335">
        <f>YEAR(SalesData[[#This Row],[Order Date]])*100+MONTH(SalesData[[#This Row],[Order Date]])</f>
        <v>201704</v>
      </c>
    </row>
    <row r="336" spans="1: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v>4</v>
      </c>
      <c r="T336">
        <v>0.1</v>
      </c>
      <c r="U336">
        <v>0.52</v>
      </c>
      <c r="V336">
        <f>COUNTIF(SalesData[Order ID],SalesData[[#This Row],[Order ID]])</f>
        <v>3</v>
      </c>
      <c r="W336" t="str">
        <f>TEXT(SalesData[[#This Row],[Order Date]],"MMM-YYYY")</f>
        <v>Sep-2016</v>
      </c>
      <c r="X336">
        <f>CHOOSE(MONTH(SalesData[[#This Row],[Order Date]]),1,1,1,2,2,2,3,3,3,4,4,4)</f>
        <v>3</v>
      </c>
      <c r="Y336">
        <f>YEAR(SalesData[[#This Row],[Order Date]])*100+MONTH(SalesData[[#This Row],[Order Date]])</f>
        <v>201609</v>
      </c>
    </row>
    <row r="337" spans="1: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v>1</v>
      </c>
      <c r="T337">
        <v>0.3</v>
      </c>
      <c r="U337">
        <v>-278.39999999999998</v>
      </c>
      <c r="V337">
        <f>COUNTIF(SalesData[Order ID],SalesData[[#This Row],[Order ID]])</f>
        <v>3</v>
      </c>
      <c r="W337" t="str">
        <f>TEXT(SalesData[[#This Row],[Order Date]],"MMM-YYYY")</f>
        <v>Sep-2016</v>
      </c>
      <c r="X337">
        <f>CHOOSE(MONTH(SalesData[[#This Row],[Order Date]]),1,1,1,2,2,2,3,3,3,4,4,4)</f>
        <v>3</v>
      </c>
      <c r="Y337">
        <f>YEAR(SalesData[[#This Row],[Order Date]])*100+MONTH(SalesData[[#This Row],[Order Date]])</f>
        <v>201609</v>
      </c>
    </row>
    <row r="338" spans="1: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v>1</v>
      </c>
      <c r="T338">
        <v>0.2</v>
      </c>
      <c r="U338">
        <v>3.02</v>
      </c>
      <c r="V338">
        <f>COUNTIF(SalesData[Order ID],SalesData[[#This Row],[Order ID]])</f>
        <v>3</v>
      </c>
      <c r="W338" t="str">
        <f>TEXT(SalesData[[#This Row],[Order Date]],"MMM-YYYY")</f>
        <v>Sep-2016</v>
      </c>
      <c r="X338">
        <f>CHOOSE(MONTH(SalesData[[#This Row],[Order Date]]),1,1,1,2,2,2,3,3,3,4,4,4)</f>
        <v>3</v>
      </c>
      <c r="Y338">
        <f>YEAR(SalesData[[#This Row],[Order Date]])*100+MONTH(SalesData[[#This Row],[Order Date]])</f>
        <v>201609</v>
      </c>
    </row>
    <row r="339" spans="1: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v>2</v>
      </c>
      <c r="T339">
        <v>0.3</v>
      </c>
      <c r="U339">
        <v>-2.08</v>
      </c>
      <c r="V339">
        <f>COUNTIF(SalesData[Order ID],SalesData[[#This Row],[Order ID]])</f>
        <v>2</v>
      </c>
      <c r="W339" t="str">
        <f>TEXT(SalesData[[#This Row],[Order Date]],"MMM-YYYY")</f>
        <v>Jul-2015</v>
      </c>
      <c r="X339">
        <f>CHOOSE(MONTH(SalesData[[#This Row],[Order Date]]),1,1,1,2,2,2,3,3,3,4,4,4)</f>
        <v>3</v>
      </c>
      <c r="Y339">
        <f>YEAR(SalesData[[#This Row],[Order Date]])*100+MONTH(SalesData[[#This Row],[Order Date]])</f>
        <v>201507</v>
      </c>
    </row>
    <row r="340" spans="1: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v>5</v>
      </c>
      <c r="T340">
        <v>0.3</v>
      </c>
      <c r="U340">
        <v>-104.75</v>
      </c>
      <c r="V340">
        <f>COUNTIF(SalesData[Order ID],SalesData[[#This Row],[Order ID]])</f>
        <v>2</v>
      </c>
      <c r="W340" t="str">
        <f>TEXT(SalesData[[#This Row],[Order Date]],"MMM-YYYY")</f>
        <v>Jul-2015</v>
      </c>
      <c r="X340">
        <f>CHOOSE(MONTH(SalesData[[#This Row],[Order Date]]),1,1,1,2,2,2,3,3,3,4,4,4)</f>
        <v>3</v>
      </c>
      <c r="Y340">
        <f>YEAR(SalesData[[#This Row],[Order Date]])*100+MONTH(SalesData[[#This Row],[Order Date]])</f>
        <v>201507</v>
      </c>
    </row>
    <row r="341" spans="1: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v>8</v>
      </c>
      <c r="T341">
        <v>0.3</v>
      </c>
      <c r="U341">
        <v>-0.5</v>
      </c>
      <c r="V341">
        <f>COUNTIF(SalesData[Order ID],SalesData[[#This Row],[Order ID]])</f>
        <v>1</v>
      </c>
      <c r="W341" t="str">
        <f>TEXT(SalesData[[#This Row],[Order Date]],"MMM-YYYY")</f>
        <v>Jun-2016</v>
      </c>
      <c r="X341">
        <f>CHOOSE(MONTH(SalesData[[#This Row],[Order Date]]),1,1,1,2,2,2,3,3,3,4,4,4)</f>
        <v>2</v>
      </c>
      <c r="Y341">
        <f>YEAR(SalesData[[#This Row],[Order Date]])*100+MONTH(SalesData[[#This Row],[Order Date]])</f>
        <v>201606</v>
      </c>
    </row>
    <row r="342" spans="1: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v>2</v>
      </c>
      <c r="T342">
        <v>0</v>
      </c>
      <c r="U342">
        <v>5.71</v>
      </c>
      <c r="V342">
        <f>COUNTIF(SalesData[Order ID],SalesData[[#This Row],[Order ID]])</f>
        <v>4</v>
      </c>
      <c r="W342" t="str">
        <f>TEXT(SalesData[[#This Row],[Order Date]],"MMM-YYYY")</f>
        <v>Apr-2015</v>
      </c>
      <c r="X342">
        <f>CHOOSE(MONTH(SalesData[[#This Row],[Order Date]]),1,1,1,2,2,2,3,3,3,4,4,4)</f>
        <v>2</v>
      </c>
      <c r="Y342">
        <f>YEAR(SalesData[[#This Row],[Order Date]])*100+MONTH(SalesData[[#This Row],[Order Date]])</f>
        <v>201504</v>
      </c>
    </row>
    <row r="343" spans="1: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v>4</v>
      </c>
      <c r="T343">
        <v>0</v>
      </c>
      <c r="U343">
        <v>91.79</v>
      </c>
      <c r="V343">
        <f>COUNTIF(SalesData[Order ID],SalesData[[#This Row],[Order ID]])</f>
        <v>4</v>
      </c>
      <c r="W343" t="str">
        <f>TEXT(SalesData[[#This Row],[Order Date]],"MMM-YYYY")</f>
        <v>Apr-2015</v>
      </c>
      <c r="X343">
        <f>CHOOSE(MONTH(SalesData[[#This Row],[Order Date]]),1,1,1,2,2,2,3,3,3,4,4,4)</f>
        <v>2</v>
      </c>
      <c r="Y343">
        <f>YEAR(SalesData[[#This Row],[Order Date]])*100+MONTH(SalesData[[#This Row],[Order Date]])</f>
        <v>201504</v>
      </c>
    </row>
    <row r="344" spans="1: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v>2</v>
      </c>
      <c r="T344">
        <v>0.3</v>
      </c>
      <c r="U344">
        <v>-6.51</v>
      </c>
      <c r="V344">
        <f>COUNTIF(SalesData[Order ID],SalesData[[#This Row],[Order ID]])</f>
        <v>4</v>
      </c>
      <c r="W344" t="str">
        <f>TEXT(SalesData[[#This Row],[Order Date]],"MMM-YYYY")</f>
        <v>Apr-2015</v>
      </c>
      <c r="X344">
        <f>CHOOSE(MONTH(SalesData[[#This Row],[Order Date]]),1,1,1,2,2,2,3,3,3,4,4,4)</f>
        <v>2</v>
      </c>
      <c r="Y344">
        <f>YEAR(SalesData[[#This Row],[Order Date]])*100+MONTH(SalesData[[#This Row],[Order Date]])</f>
        <v>201504</v>
      </c>
    </row>
    <row r="345" spans="1: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v>9</v>
      </c>
      <c r="T345">
        <v>0.3</v>
      </c>
      <c r="U345">
        <v>-23.74</v>
      </c>
      <c r="V345">
        <f>COUNTIF(SalesData[Order ID],SalesData[[#This Row],[Order ID]])</f>
        <v>4</v>
      </c>
      <c r="W345" t="str">
        <f>TEXT(SalesData[[#This Row],[Order Date]],"MMM-YYYY")</f>
        <v>Apr-2015</v>
      </c>
      <c r="X345">
        <f>CHOOSE(MONTH(SalesData[[#This Row],[Order Date]]),1,1,1,2,2,2,3,3,3,4,4,4)</f>
        <v>2</v>
      </c>
      <c r="Y345">
        <f>YEAR(SalesData[[#This Row],[Order Date]])*100+MONTH(SalesData[[#This Row],[Order Date]])</f>
        <v>201504</v>
      </c>
    </row>
    <row r="346" spans="1: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v>10</v>
      </c>
      <c r="T346">
        <v>0</v>
      </c>
      <c r="U346">
        <v>16.87</v>
      </c>
      <c r="V346">
        <f>COUNTIF(SalesData[Order ID],SalesData[[#This Row],[Order ID]])</f>
        <v>1</v>
      </c>
      <c r="W346" t="str">
        <f>TEXT(SalesData[[#This Row],[Order Date]],"MMM-YYYY")</f>
        <v>Dec-2016</v>
      </c>
      <c r="X346">
        <f>CHOOSE(MONTH(SalesData[[#This Row],[Order Date]]),1,1,1,2,2,2,3,3,3,4,4,4)</f>
        <v>4</v>
      </c>
      <c r="Y346">
        <f>YEAR(SalesData[[#This Row],[Order Date]])*100+MONTH(SalesData[[#This Row],[Order Date]])</f>
        <v>201612</v>
      </c>
    </row>
    <row r="347" spans="1: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v>4</v>
      </c>
      <c r="T347">
        <v>0.2</v>
      </c>
      <c r="U347">
        <v>5.28</v>
      </c>
      <c r="V347">
        <f>COUNTIF(SalesData[Order ID],SalesData[[#This Row],[Order ID]])</f>
        <v>1</v>
      </c>
      <c r="W347" t="str">
        <f>TEXT(SalesData[[#This Row],[Order Date]],"MMM-YYYY")</f>
        <v>Jun-2018</v>
      </c>
      <c r="X347">
        <f>CHOOSE(MONTH(SalesData[[#This Row],[Order Date]]),1,1,1,2,2,2,3,3,3,4,4,4)</f>
        <v>2</v>
      </c>
      <c r="Y347">
        <f>YEAR(SalesData[[#This Row],[Order Date]])*100+MONTH(SalesData[[#This Row],[Order Date]])</f>
        <v>201806</v>
      </c>
    </row>
    <row r="348" spans="1: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v>4</v>
      </c>
      <c r="T348">
        <v>0.3</v>
      </c>
      <c r="U348">
        <v>-1.51</v>
      </c>
      <c r="V348">
        <f>COUNTIF(SalesData[Order ID],SalesData[[#This Row],[Order ID]])</f>
        <v>3</v>
      </c>
      <c r="W348" t="str">
        <f>TEXT(SalesData[[#This Row],[Order Date]],"MMM-YYYY")</f>
        <v>Jul-2018</v>
      </c>
      <c r="X348">
        <f>CHOOSE(MONTH(SalesData[[#This Row],[Order Date]]),1,1,1,2,2,2,3,3,3,4,4,4)</f>
        <v>3</v>
      </c>
      <c r="Y348">
        <f>YEAR(SalesData[[#This Row],[Order Date]])*100+MONTH(SalesData[[#This Row],[Order Date]])</f>
        <v>201807</v>
      </c>
    </row>
    <row r="349" spans="1: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v>7</v>
      </c>
      <c r="T349">
        <v>0.2</v>
      </c>
      <c r="U349">
        <v>7.37</v>
      </c>
      <c r="V349">
        <f>COUNTIF(SalesData[Order ID],SalesData[[#This Row],[Order ID]])</f>
        <v>3</v>
      </c>
      <c r="W349" t="str">
        <f>TEXT(SalesData[[#This Row],[Order Date]],"MMM-YYYY")</f>
        <v>Jul-2018</v>
      </c>
      <c r="X349">
        <f>CHOOSE(MONTH(SalesData[[#This Row],[Order Date]]),1,1,1,2,2,2,3,3,3,4,4,4)</f>
        <v>3</v>
      </c>
      <c r="Y349">
        <f>YEAR(SalesData[[#This Row],[Order Date]])*100+MONTH(SalesData[[#This Row],[Order Date]])</f>
        <v>201807</v>
      </c>
    </row>
    <row r="350" spans="1: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v>9</v>
      </c>
      <c r="T350">
        <v>0</v>
      </c>
      <c r="U350">
        <v>3.11</v>
      </c>
      <c r="V350">
        <f>COUNTIF(SalesData[Order ID],SalesData[[#This Row],[Order ID]])</f>
        <v>3</v>
      </c>
      <c r="W350" t="str">
        <f>TEXT(SalesData[[#This Row],[Order Date]],"MMM-YYYY")</f>
        <v>Jul-2018</v>
      </c>
      <c r="X350">
        <f>CHOOSE(MONTH(SalesData[[#This Row],[Order Date]]),1,1,1,2,2,2,3,3,3,4,4,4)</f>
        <v>3</v>
      </c>
      <c r="Y350">
        <f>YEAR(SalesData[[#This Row],[Order Date]])*100+MONTH(SalesData[[#This Row],[Order Date]])</f>
        <v>201807</v>
      </c>
    </row>
    <row r="351" spans="1: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v>10</v>
      </c>
      <c r="T351">
        <v>0.1</v>
      </c>
      <c r="U351">
        <v>1.97</v>
      </c>
      <c r="V351">
        <f>COUNTIF(SalesData[Order ID],SalesData[[#This Row],[Order ID]])</f>
        <v>5</v>
      </c>
      <c r="W351" t="str">
        <f>TEXT(SalesData[[#This Row],[Order Date]],"MMM-YYYY")</f>
        <v>Sep-2017</v>
      </c>
      <c r="X351">
        <f>CHOOSE(MONTH(SalesData[[#This Row],[Order Date]]),1,1,1,2,2,2,3,3,3,4,4,4)</f>
        <v>3</v>
      </c>
      <c r="Y351">
        <f>YEAR(SalesData[[#This Row],[Order Date]])*100+MONTH(SalesData[[#This Row],[Order Date]])</f>
        <v>201709</v>
      </c>
    </row>
    <row r="352" spans="1: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v>6</v>
      </c>
      <c r="T352">
        <v>0.3</v>
      </c>
      <c r="U352">
        <v>-8.6</v>
      </c>
      <c r="V352">
        <f>COUNTIF(SalesData[Order ID],SalesData[[#This Row],[Order ID]])</f>
        <v>5</v>
      </c>
      <c r="W352" t="str">
        <f>TEXT(SalesData[[#This Row],[Order Date]],"MMM-YYYY")</f>
        <v>Sep-2017</v>
      </c>
      <c r="X352">
        <f>CHOOSE(MONTH(SalesData[[#This Row],[Order Date]]),1,1,1,2,2,2,3,3,3,4,4,4)</f>
        <v>3</v>
      </c>
      <c r="Y352">
        <f>YEAR(SalesData[[#This Row],[Order Date]])*100+MONTH(SalesData[[#This Row],[Order Date]])</f>
        <v>201709</v>
      </c>
    </row>
    <row r="353" spans="1: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v>1</v>
      </c>
      <c r="T353">
        <v>0.2</v>
      </c>
      <c r="U353">
        <v>0.94</v>
      </c>
      <c r="V353">
        <f>COUNTIF(SalesData[Order ID],SalesData[[#This Row],[Order ID]])</f>
        <v>5</v>
      </c>
      <c r="W353" t="str">
        <f>TEXT(SalesData[[#This Row],[Order Date]],"MMM-YYYY")</f>
        <v>Sep-2017</v>
      </c>
      <c r="X353">
        <f>CHOOSE(MONTH(SalesData[[#This Row],[Order Date]]),1,1,1,2,2,2,3,3,3,4,4,4)</f>
        <v>3</v>
      </c>
      <c r="Y353">
        <f>YEAR(SalesData[[#This Row],[Order Date]])*100+MONTH(SalesData[[#This Row],[Order Date]])</f>
        <v>201709</v>
      </c>
    </row>
    <row r="354" spans="1: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v>5</v>
      </c>
      <c r="T354">
        <v>0</v>
      </c>
      <c r="U354">
        <v>13.26</v>
      </c>
      <c r="V354">
        <f>COUNTIF(SalesData[Order ID],SalesData[[#This Row],[Order ID]])</f>
        <v>5</v>
      </c>
      <c r="W354" t="str">
        <f>TEXT(SalesData[[#This Row],[Order Date]],"MMM-YYYY")</f>
        <v>Sep-2017</v>
      </c>
      <c r="X354">
        <f>CHOOSE(MONTH(SalesData[[#This Row],[Order Date]]),1,1,1,2,2,2,3,3,3,4,4,4)</f>
        <v>3</v>
      </c>
      <c r="Y354">
        <f>YEAR(SalesData[[#This Row],[Order Date]])*100+MONTH(SalesData[[#This Row],[Order Date]])</f>
        <v>201709</v>
      </c>
    </row>
    <row r="355" spans="1: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v>7</v>
      </c>
      <c r="T355">
        <v>0.2</v>
      </c>
      <c r="U355">
        <v>1001.69</v>
      </c>
      <c r="V355">
        <f>COUNTIF(SalesData[Order ID],SalesData[[#This Row],[Order ID]])</f>
        <v>5</v>
      </c>
      <c r="W355" t="str">
        <f>TEXT(SalesData[[#This Row],[Order Date]],"MMM-YYYY")</f>
        <v>Sep-2017</v>
      </c>
      <c r="X355">
        <f>CHOOSE(MONTH(SalesData[[#This Row],[Order Date]]),1,1,1,2,2,2,3,3,3,4,4,4)</f>
        <v>3</v>
      </c>
      <c r="Y355">
        <f>YEAR(SalesData[[#This Row],[Order Date]])*100+MONTH(SalesData[[#This Row],[Order Date]])</f>
        <v>201709</v>
      </c>
    </row>
    <row r="356" spans="1: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v>10</v>
      </c>
      <c r="T356">
        <v>0.3</v>
      </c>
      <c r="U356">
        <v>-73.849999999999994</v>
      </c>
      <c r="V356">
        <f>COUNTIF(SalesData[Order ID],SalesData[[#This Row],[Order ID]])</f>
        <v>4</v>
      </c>
      <c r="W356" t="str">
        <f>TEXT(SalesData[[#This Row],[Order Date]],"MMM-YYYY")</f>
        <v>Apr-2017</v>
      </c>
      <c r="X356">
        <f>CHOOSE(MONTH(SalesData[[#This Row],[Order Date]]),1,1,1,2,2,2,3,3,3,4,4,4)</f>
        <v>2</v>
      </c>
      <c r="Y356">
        <f>YEAR(SalesData[[#This Row],[Order Date]])*100+MONTH(SalesData[[#This Row],[Order Date]])</f>
        <v>201704</v>
      </c>
    </row>
    <row r="357" spans="1: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v>3</v>
      </c>
      <c r="T357">
        <v>0</v>
      </c>
      <c r="U357">
        <v>1.1599999999999999</v>
      </c>
      <c r="V357">
        <f>COUNTIF(SalesData[Order ID],SalesData[[#This Row],[Order ID]])</f>
        <v>4</v>
      </c>
      <c r="W357" t="str">
        <f>TEXT(SalesData[[#This Row],[Order Date]],"MMM-YYYY")</f>
        <v>Apr-2017</v>
      </c>
      <c r="X357">
        <f>CHOOSE(MONTH(SalesData[[#This Row],[Order Date]]),1,1,1,2,2,2,3,3,3,4,4,4)</f>
        <v>2</v>
      </c>
      <c r="Y357">
        <f>YEAR(SalesData[[#This Row],[Order Date]])*100+MONTH(SalesData[[#This Row],[Order Date]])</f>
        <v>201704</v>
      </c>
    </row>
    <row r="358" spans="1: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v>4</v>
      </c>
      <c r="T358">
        <v>0.3</v>
      </c>
      <c r="U358">
        <v>-5.62</v>
      </c>
      <c r="V358">
        <f>COUNTIF(SalesData[Order ID],SalesData[[#This Row],[Order ID]])</f>
        <v>4</v>
      </c>
      <c r="W358" t="str">
        <f>TEXT(SalesData[[#This Row],[Order Date]],"MMM-YYYY")</f>
        <v>Apr-2017</v>
      </c>
      <c r="X358">
        <f>CHOOSE(MONTH(SalesData[[#This Row],[Order Date]]),1,1,1,2,2,2,3,3,3,4,4,4)</f>
        <v>2</v>
      </c>
      <c r="Y358">
        <f>YEAR(SalesData[[#This Row],[Order Date]])*100+MONTH(SalesData[[#This Row],[Order Date]])</f>
        <v>201704</v>
      </c>
    </row>
    <row r="359" spans="1: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v>9</v>
      </c>
      <c r="T359">
        <v>0.2</v>
      </c>
      <c r="U359">
        <v>3.1</v>
      </c>
      <c r="V359">
        <f>COUNTIF(SalesData[Order ID],SalesData[[#This Row],[Order ID]])</f>
        <v>4</v>
      </c>
      <c r="W359" t="str">
        <f>TEXT(SalesData[[#This Row],[Order Date]],"MMM-YYYY")</f>
        <v>Apr-2017</v>
      </c>
      <c r="X359">
        <f>CHOOSE(MONTH(SalesData[[#This Row],[Order Date]]),1,1,1,2,2,2,3,3,3,4,4,4)</f>
        <v>2</v>
      </c>
      <c r="Y359">
        <f>YEAR(SalesData[[#This Row],[Order Date]])*100+MONTH(SalesData[[#This Row],[Order Date]])</f>
        <v>201704</v>
      </c>
    </row>
    <row r="360" spans="1: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v>1</v>
      </c>
      <c r="T360">
        <v>0.1</v>
      </c>
      <c r="U360">
        <v>12.32</v>
      </c>
      <c r="V360">
        <f>COUNTIF(SalesData[Order ID],SalesData[[#This Row],[Order ID]])</f>
        <v>1</v>
      </c>
      <c r="W360" t="str">
        <f>TEXT(SalesData[[#This Row],[Order Date]],"MMM-YYYY")</f>
        <v>Apr-2017</v>
      </c>
      <c r="X360">
        <f>CHOOSE(MONTH(SalesData[[#This Row],[Order Date]]),1,1,1,2,2,2,3,3,3,4,4,4)</f>
        <v>2</v>
      </c>
      <c r="Y360">
        <f>YEAR(SalesData[[#This Row],[Order Date]])*100+MONTH(SalesData[[#This Row],[Order Date]])</f>
        <v>201704</v>
      </c>
    </row>
    <row r="361" spans="1: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v>8</v>
      </c>
      <c r="T361">
        <v>0.3</v>
      </c>
      <c r="U361">
        <v>-71.260000000000005</v>
      </c>
      <c r="V361">
        <f>COUNTIF(SalesData[Order ID],SalesData[[#This Row],[Order ID]])</f>
        <v>2</v>
      </c>
      <c r="W361" t="str">
        <f>TEXT(SalesData[[#This Row],[Order Date]],"MMM-YYYY")</f>
        <v>Mar-2018</v>
      </c>
      <c r="X361">
        <f>CHOOSE(MONTH(SalesData[[#This Row],[Order Date]]),1,1,1,2,2,2,3,3,3,4,4,4)</f>
        <v>1</v>
      </c>
      <c r="Y361">
        <f>YEAR(SalesData[[#This Row],[Order Date]])*100+MONTH(SalesData[[#This Row],[Order Date]])</f>
        <v>201803</v>
      </c>
    </row>
    <row r="362" spans="1: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v>2</v>
      </c>
      <c r="T362">
        <v>0.2</v>
      </c>
      <c r="U362">
        <v>4.76</v>
      </c>
      <c r="V362">
        <f>COUNTIF(SalesData[Order ID],SalesData[[#This Row],[Order ID]])</f>
        <v>2</v>
      </c>
      <c r="W362" t="str">
        <f>TEXT(SalesData[[#This Row],[Order Date]],"MMM-YYYY")</f>
        <v>Mar-2018</v>
      </c>
      <c r="X362">
        <f>CHOOSE(MONTH(SalesData[[#This Row],[Order Date]]),1,1,1,2,2,2,3,3,3,4,4,4)</f>
        <v>1</v>
      </c>
      <c r="Y362">
        <f>YEAR(SalesData[[#This Row],[Order Date]])*100+MONTH(SalesData[[#This Row],[Order Date]])</f>
        <v>201803</v>
      </c>
    </row>
    <row r="363" spans="1: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v>3</v>
      </c>
      <c r="T363">
        <v>0.1</v>
      </c>
      <c r="U363">
        <v>4.1399999999999997</v>
      </c>
      <c r="V363">
        <f>COUNTIF(SalesData[Order ID],SalesData[[#This Row],[Order ID]])</f>
        <v>4</v>
      </c>
      <c r="W363" t="str">
        <f>TEXT(SalesData[[#This Row],[Order Date]],"MMM-YYYY")</f>
        <v>Sep-2018</v>
      </c>
      <c r="X363">
        <f>CHOOSE(MONTH(SalesData[[#This Row],[Order Date]]),1,1,1,2,2,2,3,3,3,4,4,4)</f>
        <v>3</v>
      </c>
      <c r="Y363">
        <f>YEAR(SalesData[[#This Row],[Order Date]])*100+MONTH(SalesData[[#This Row],[Order Date]])</f>
        <v>201809</v>
      </c>
    </row>
    <row r="364" spans="1: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v>8</v>
      </c>
      <c r="T364">
        <v>0</v>
      </c>
      <c r="U364">
        <v>151.47999999999999</v>
      </c>
      <c r="V364">
        <f>COUNTIF(SalesData[Order ID],SalesData[[#This Row],[Order ID]])</f>
        <v>4</v>
      </c>
      <c r="W364" t="str">
        <f>TEXT(SalesData[[#This Row],[Order Date]],"MMM-YYYY")</f>
        <v>Sep-2018</v>
      </c>
      <c r="X364">
        <f>CHOOSE(MONTH(SalesData[[#This Row],[Order Date]]),1,1,1,2,2,2,3,3,3,4,4,4)</f>
        <v>3</v>
      </c>
      <c r="Y364">
        <f>YEAR(SalesData[[#This Row],[Order Date]])*100+MONTH(SalesData[[#This Row],[Order Date]])</f>
        <v>201809</v>
      </c>
    </row>
    <row r="365" spans="1: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v>1</v>
      </c>
      <c r="T365">
        <v>0</v>
      </c>
      <c r="U365">
        <v>1.39</v>
      </c>
      <c r="V365">
        <f>COUNTIF(SalesData[Order ID],SalesData[[#This Row],[Order ID]])</f>
        <v>4</v>
      </c>
      <c r="W365" t="str">
        <f>TEXT(SalesData[[#This Row],[Order Date]],"MMM-YYYY")</f>
        <v>Sep-2018</v>
      </c>
      <c r="X365">
        <f>CHOOSE(MONTH(SalesData[[#This Row],[Order Date]]),1,1,1,2,2,2,3,3,3,4,4,4)</f>
        <v>3</v>
      </c>
      <c r="Y365">
        <f>YEAR(SalesData[[#This Row],[Order Date]])*100+MONTH(SalesData[[#This Row],[Order Date]])</f>
        <v>201809</v>
      </c>
    </row>
    <row r="366" spans="1: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v>3</v>
      </c>
      <c r="T366">
        <v>0.1</v>
      </c>
      <c r="U366">
        <v>10.84</v>
      </c>
      <c r="V366">
        <f>COUNTIF(SalesData[Order ID],SalesData[[#This Row],[Order ID]])</f>
        <v>4</v>
      </c>
      <c r="W366" t="str">
        <f>TEXT(SalesData[[#This Row],[Order Date]],"MMM-YYYY")</f>
        <v>Sep-2018</v>
      </c>
      <c r="X366">
        <f>CHOOSE(MONTH(SalesData[[#This Row],[Order Date]]),1,1,1,2,2,2,3,3,3,4,4,4)</f>
        <v>3</v>
      </c>
      <c r="Y366">
        <f>YEAR(SalesData[[#This Row],[Order Date]])*100+MONTH(SalesData[[#This Row],[Order Date]])</f>
        <v>201809</v>
      </c>
    </row>
    <row r="367" spans="1: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v>9</v>
      </c>
      <c r="T367">
        <v>0.3</v>
      </c>
      <c r="U367">
        <v>-61.47</v>
      </c>
      <c r="V367">
        <f>COUNTIF(SalesData[Order ID],SalesData[[#This Row],[Order ID]])</f>
        <v>1</v>
      </c>
      <c r="W367" t="str">
        <f>TEXT(SalesData[[#This Row],[Order Date]],"MMM-YYYY")</f>
        <v>Sep-2015</v>
      </c>
      <c r="X367">
        <f>CHOOSE(MONTH(SalesData[[#This Row],[Order Date]]),1,1,1,2,2,2,3,3,3,4,4,4)</f>
        <v>3</v>
      </c>
      <c r="Y367">
        <f>YEAR(SalesData[[#This Row],[Order Date]])*100+MONTH(SalesData[[#This Row],[Order Date]])</f>
        <v>201509</v>
      </c>
    </row>
    <row r="368" spans="1: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v>7</v>
      </c>
      <c r="T368">
        <v>0.3</v>
      </c>
      <c r="U368">
        <v>-1.1599999999999999</v>
      </c>
      <c r="V368">
        <f>COUNTIF(SalesData[Order ID],SalesData[[#This Row],[Order ID]])</f>
        <v>4</v>
      </c>
      <c r="W368" t="str">
        <f>TEXT(SalesData[[#This Row],[Order Date]],"MMM-YYYY")</f>
        <v>Oct-2017</v>
      </c>
      <c r="X368">
        <f>CHOOSE(MONTH(SalesData[[#This Row],[Order Date]]),1,1,1,2,2,2,3,3,3,4,4,4)</f>
        <v>4</v>
      </c>
      <c r="Y368">
        <f>YEAR(SalesData[[#This Row],[Order Date]])*100+MONTH(SalesData[[#This Row],[Order Date]])</f>
        <v>201710</v>
      </c>
    </row>
    <row r="369" spans="1: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v>4</v>
      </c>
      <c r="T369">
        <v>0</v>
      </c>
      <c r="U369">
        <v>0.59</v>
      </c>
      <c r="V369">
        <f>COUNTIF(SalesData[Order ID],SalesData[[#This Row],[Order ID]])</f>
        <v>4</v>
      </c>
      <c r="W369" t="str">
        <f>TEXT(SalesData[[#This Row],[Order Date]],"MMM-YYYY")</f>
        <v>Oct-2017</v>
      </c>
      <c r="X369">
        <f>CHOOSE(MONTH(SalesData[[#This Row],[Order Date]]),1,1,1,2,2,2,3,3,3,4,4,4)</f>
        <v>4</v>
      </c>
      <c r="Y369">
        <f>YEAR(SalesData[[#This Row],[Order Date]])*100+MONTH(SalesData[[#This Row],[Order Date]])</f>
        <v>201710</v>
      </c>
    </row>
    <row r="370" spans="1: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v>4</v>
      </c>
      <c r="T370">
        <v>0</v>
      </c>
      <c r="U370">
        <v>35.630000000000003</v>
      </c>
      <c r="V370">
        <f>COUNTIF(SalesData[Order ID],SalesData[[#This Row],[Order ID]])</f>
        <v>4</v>
      </c>
      <c r="W370" t="str">
        <f>TEXT(SalesData[[#This Row],[Order Date]],"MMM-YYYY")</f>
        <v>Oct-2017</v>
      </c>
      <c r="X370">
        <f>CHOOSE(MONTH(SalesData[[#This Row],[Order Date]]),1,1,1,2,2,2,3,3,3,4,4,4)</f>
        <v>4</v>
      </c>
      <c r="Y370">
        <f>YEAR(SalesData[[#This Row],[Order Date]])*100+MONTH(SalesData[[#This Row],[Order Date]])</f>
        <v>201710</v>
      </c>
    </row>
    <row r="371" spans="1: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v>10</v>
      </c>
      <c r="T371">
        <v>0.2</v>
      </c>
      <c r="U371">
        <v>73.069999999999993</v>
      </c>
      <c r="V371">
        <f>COUNTIF(SalesData[Order ID],SalesData[[#This Row],[Order ID]])</f>
        <v>4</v>
      </c>
      <c r="W371" t="str">
        <f>TEXT(SalesData[[#This Row],[Order Date]],"MMM-YYYY")</f>
        <v>Oct-2017</v>
      </c>
      <c r="X371">
        <f>CHOOSE(MONTH(SalesData[[#This Row],[Order Date]]),1,1,1,2,2,2,3,3,3,4,4,4)</f>
        <v>4</v>
      </c>
      <c r="Y371">
        <f>YEAR(SalesData[[#This Row],[Order Date]])*100+MONTH(SalesData[[#This Row],[Order Date]])</f>
        <v>201710</v>
      </c>
    </row>
    <row r="372" spans="1: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v>7</v>
      </c>
      <c r="T372">
        <v>0</v>
      </c>
      <c r="U372">
        <v>5.96</v>
      </c>
      <c r="V372">
        <f>COUNTIF(SalesData[Order ID],SalesData[[#This Row],[Order ID]])</f>
        <v>2</v>
      </c>
      <c r="W372" t="str">
        <f>TEXT(SalesData[[#This Row],[Order Date]],"MMM-YYYY")</f>
        <v>May-2018</v>
      </c>
      <c r="X372">
        <f>CHOOSE(MONTH(SalesData[[#This Row],[Order Date]]),1,1,1,2,2,2,3,3,3,4,4,4)</f>
        <v>2</v>
      </c>
      <c r="Y372">
        <f>YEAR(SalesData[[#This Row],[Order Date]])*100+MONTH(SalesData[[#This Row],[Order Date]])</f>
        <v>201805</v>
      </c>
    </row>
    <row r="373" spans="1: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v>7</v>
      </c>
      <c r="T373">
        <v>0</v>
      </c>
      <c r="U373">
        <v>9.6199999999999992</v>
      </c>
      <c r="V373">
        <f>COUNTIF(SalesData[Order ID],SalesData[[#This Row],[Order ID]])</f>
        <v>2</v>
      </c>
      <c r="W373" t="str">
        <f>TEXT(SalesData[[#This Row],[Order Date]],"MMM-YYYY")</f>
        <v>May-2018</v>
      </c>
      <c r="X373">
        <f>CHOOSE(MONTH(SalesData[[#This Row],[Order Date]]),1,1,1,2,2,2,3,3,3,4,4,4)</f>
        <v>2</v>
      </c>
      <c r="Y373">
        <f>YEAR(SalesData[[#This Row],[Order Date]])*100+MONTH(SalesData[[#This Row],[Order Date]])</f>
        <v>201805</v>
      </c>
    </row>
    <row r="374" spans="1: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v>8</v>
      </c>
      <c r="T374">
        <v>0.3</v>
      </c>
      <c r="U374">
        <v>-0.9</v>
      </c>
      <c r="V374">
        <f>COUNTIF(SalesData[Order ID],SalesData[[#This Row],[Order ID]])</f>
        <v>4</v>
      </c>
      <c r="W374" t="str">
        <f>TEXT(SalesData[[#This Row],[Order Date]],"MMM-YYYY")</f>
        <v>Jul-2015</v>
      </c>
      <c r="X374">
        <f>CHOOSE(MONTH(SalesData[[#This Row],[Order Date]]),1,1,1,2,2,2,3,3,3,4,4,4)</f>
        <v>3</v>
      </c>
      <c r="Y374">
        <f>YEAR(SalesData[[#This Row],[Order Date]])*100+MONTH(SalesData[[#This Row],[Order Date]])</f>
        <v>201507</v>
      </c>
    </row>
    <row r="375" spans="1: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v>3</v>
      </c>
      <c r="T375">
        <v>0</v>
      </c>
      <c r="U375">
        <v>163.83000000000001</v>
      </c>
      <c r="V375">
        <f>COUNTIF(SalesData[Order ID],SalesData[[#This Row],[Order ID]])</f>
        <v>4</v>
      </c>
      <c r="W375" t="str">
        <f>TEXT(SalesData[[#This Row],[Order Date]],"MMM-YYYY")</f>
        <v>Jul-2015</v>
      </c>
      <c r="X375">
        <f>CHOOSE(MONTH(SalesData[[#This Row],[Order Date]]),1,1,1,2,2,2,3,3,3,4,4,4)</f>
        <v>3</v>
      </c>
      <c r="Y375">
        <f>YEAR(SalesData[[#This Row],[Order Date]])*100+MONTH(SalesData[[#This Row],[Order Date]])</f>
        <v>201507</v>
      </c>
    </row>
    <row r="376" spans="1: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v>2</v>
      </c>
      <c r="T376">
        <v>0</v>
      </c>
      <c r="U376">
        <v>3.14</v>
      </c>
      <c r="V376">
        <f>COUNTIF(SalesData[Order ID],SalesData[[#This Row],[Order ID]])</f>
        <v>4</v>
      </c>
      <c r="W376" t="str">
        <f>TEXT(SalesData[[#This Row],[Order Date]],"MMM-YYYY")</f>
        <v>Jul-2015</v>
      </c>
      <c r="X376">
        <f>CHOOSE(MONTH(SalesData[[#This Row],[Order Date]]),1,1,1,2,2,2,3,3,3,4,4,4)</f>
        <v>3</v>
      </c>
      <c r="Y376">
        <f>YEAR(SalesData[[#This Row],[Order Date]])*100+MONTH(SalesData[[#This Row],[Order Date]])</f>
        <v>201507</v>
      </c>
    </row>
    <row r="377" spans="1: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v>9</v>
      </c>
      <c r="T377">
        <v>0.3</v>
      </c>
      <c r="U377">
        <v>-134.13</v>
      </c>
      <c r="V377">
        <f>COUNTIF(SalesData[Order ID],SalesData[[#This Row],[Order ID]])</f>
        <v>4</v>
      </c>
      <c r="W377" t="str">
        <f>TEXT(SalesData[[#This Row],[Order Date]],"MMM-YYYY")</f>
        <v>Jul-2015</v>
      </c>
      <c r="X377">
        <f>CHOOSE(MONTH(SalesData[[#This Row],[Order Date]]),1,1,1,2,2,2,3,3,3,4,4,4)</f>
        <v>3</v>
      </c>
      <c r="Y377">
        <f>YEAR(SalesData[[#This Row],[Order Date]])*100+MONTH(SalesData[[#This Row],[Order Date]])</f>
        <v>201507</v>
      </c>
    </row>
    <row r="378" spans="1: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v>5</v>
      </c>
      <c r="T378">
        <v>0.3</v>
      </c>
      <c r="U378">
        <v>-25.78</v>
      </c>
      <c r="V378">
        <f>COUNTIF(SalesData[Order ID],SalesData[[#This Row],[Order ID]])</f>
        <v>1</v>
      </c>
      <c r="W378" t="str">
        <f>TEXT(SalesData[[#This Row],[Order Date]],"MMM-YYYY")</f>
        <v>Sep-2017</v>
      </c>
      <c r="X378">
        <f>CHOOSE(MONTH(SalesData[[#This Row],[Order Date]]),1,1,1,2,2,2,3,3,3,4,4,4)</f>
        <v>3</v>
      </c>
      <c r="Y378">
        <f>YEAR(SalesData[[#This Row],[Order Date]])*100+MONTH(SalesData[[#This Row],[Order Date]])</f>
        <v>201709</v>
      </c>
    </row>
    <row r="379" spans="1: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v>6</v>
      </c>
      <c r="T379">
        <v>0.3</v>
      </c>
      <c r="U379">
        <v>-312.57</v>
      </c>
      <c r="V379">
        <f>COUNTIF(SalesData[Order ID],SalesData[[#This Row],[Order ID]])</f>
        <v>1</v>
      </c>
      <c r="W379" t="str">
        <f>TEXT(SalesData[[#This Row],[Order Date]],"MMM-YYYY")</f>
        <v>Aug-2018</v>
      </c>
      <c r="X379">
        <f>CHOOSE(MONTH(SalesData[[#This Row],[Order Date]]),1,1,1,2,2,2,3,3,3,4,4,4)</f>
        <v>3</v>
      </c>
      <c r="Y379">
        <f>YEAR(SalesData[[#This Row],[Order Date]])*100+MONTH(SalesData[[#This Row],[Order Date]])</f>
        <v>201808</v>
      </c>
    </row>
    <row r="380" spans="1: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v>1</v>
      </c>
      <c r="T380">
        <v>0</v>
      </c>
      <c r="U380">
        <v>1.1200000000000001</v>
      </c>
      <c r="V380">
        <f>COUNTIF(SalesData[Order ID],SalesData[[#This Row],[Order ID]])</f>
        <v>3</v>
      </c>
      <c r="W380" t="str">
        <f>TEXT(SalesData[[#This Row],[Order Date]],"MMM-YYYY")</f>
        <v>Apr-2016</v>
      </c>
      <c r="X380">
        <f>CHOOSE(MONTH(SalesData[[#This Row],[Order Date]]),1,1,1,2,2,2,3,3,3,4,4,4)</f>
        <v>2</v>
      </c>
      <c r="Y380">
        <f>YEAR(SalesData[[#This Row],[Order Date]])*100+MONTH(SalesData[[#This Row],[Order Date]])</f>
        <v>201604</v>
      </c>
    </row>
    <row r="381" spans="1: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v>5</v>
      </c>
      <c r="T381">
        <v>0.2</v>
      </c>
      <c r="U381">
        <v>1.43</v>
      </c>
      <c r="V381">
        <f>COUNTIF(SalesData[Order ID],SalesData[[#This Row],[Order ID]])</f>
        <v>3</v>
      </c>
      <c r="W381" t="str">
        <f>TEXT(SalesData[[#This Row],[Order Date]],"MMM-YYYY")</f>
        <v>Apr-2016</v>
      </c>
      <c r="X381">
        <f>CHOOSE(MONTH(SalesData[[#This Row],[Order Date]]),1,1,1,2,2,2,3,3,3,4,4,4)</f>
        <v>2</v>
      </c>
      <c r="Y381">
        <f>YEAR(SalesData[[#This Row],[Order Date]])*100+MONTH(SalesData[[#This Row],[Order Date]])</f>
        <v>201604</v>
      </c>
    </row>
    <row r="382" spans="1: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v>3</v>
      </c>
      <c r="T382">
        <v>0.3</v>
      </c>
      <c r="U382">
        <v>-1.1000000000000001</v>
      </c>
      <c r="V382">
        <f>COUNTIF(SalesData[Order ID],SalesData[[#This Row],[Order ID]])</f>
        <v>3</v>
      </c>
      <c r="W382" t="str">
        <f>TEXT(SalesData[[#This Row],[Order Date]],"MMM-YYYY")</f>
        <v>Apr-2016</v>
      </c>
      <c r="X382">
        <f>CHOOSE(MONTH(SalesData[[#This Row],[Order Date]]),1,1,1,2,2,2,3,3,3,4,4,4)</f>
        <v>2</v>
      </c>
      <c r="Y382">
        <f>YEAR(SalesData[[#This Row],[Order Date]])*100+MONTH(SalesData[[#This Row],[Order Date]])</f>
        <v>201604</v>
      </c>
    </row>
    <row r="383" spans="1: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v>8</v>
      </c>
      <c r="T383">
        <v>0.3</v>
      </c>
      <c r="U383">
        <v>-4.08</v>
      </c>
      <c r="V383">
        <f>COUNTIF(SalesData[Order ID],SalesData[[#This Row],[Order ID]])</f>
        <v>2</v>
      </c>
      <c r="W383" t="str">
        <f>TEXT(SalesData[[#This Row],[Order Date]],"MMM-YYYY")</f>
        <v>Oct-2017</v>
      </c>
      <c r="X383">
        <f>CHOOSE(MONTH(SalesData[[#This Row],[Order Date]]),1,1,1,2,2,2,3,3,3,4,4,4)</f>
        <v>4</v>
      </c>
      <c r="Y383">
        <f>YEAR(SalesData[[#This Row],[Order Date]])*100+MONTH(SalesData[[#This Row],[Order Date]])</f>
        <v>201710</v>
      </c>
    </row>
    <row r="384" spans="1: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v>9</v>
      </c>
      <c r="T384">
        <v>0</v>
      </c>
      <c r="U384">
        <v>4.95</v>
      </c>
      <c r="V384">
        <f>COUNTIF(SalesData[Order ID],SalesData[[#This Row],[Order ID]])</f>
        <v>2</v>
      </c>
      <c r="W384" t="str">
        <f>TEXT(SalesData[[#This Row],[Order Date]],"MMM-YYYY")</f>
        <v>Oct-2017</v>
      </c>
      <c r="X384">
        <f>CHOOSE(MONTH(SalesData[[#This Row],[Order Date]]),1,1,1,2,2,2,3,3,3,4,4,4)</f>
        <v>4</v>
      </c>
      <c r="Y384">
        <f>YEAR(SalesData[[#This Row],[Order Date]])*100+MONTH(SalesData[[#This Row],[Order Date]])</f>
        <v>201710</v>
      </c>
    </row>
    <row r="385" spans="1: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v>5</v>
      </c>
      <c r="T385">
        <v>0</v>
      </c>
      <c r="U385">
        <v>7.54</v>
      </c>
      <c r="V385">
        <f>COUNTIF(SalesData[Order ID],SalesData[[#This Row],[Order ID]])</f>
        <v>1</v>
      </c>
      <c r="W385" t="str">
        <f>TEXT(SalesData[[#This Row],[Order Date]],"MMM-YYYY")</f>
        <v>Jun-2016</v>
      </c>
      <c r="X385">
        <f>CHOOSE(MONTH(SalesData[[#This Row],[Order Date]]),1,1,1,2,2,2,3,3,3,4,4,4)</f>
        <v>2</v>
      </c>
      <c r="Y385">
        <f>YEAR(SalesData[[#This Row],[Order Date]])*100+MONTH(SalesData[[#This Row],[Order Date]])</f>
        <v>201606</v>
      </c>
    </row>
    <row r="386" spans="1: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v>7</v>
      </c>
      <c r="T386">
        <v>0.3</v>
      </c>
      <c r="U386">
        <v>-131.41</v>
      </c>
      <c r="V386">
        <f>COUNTIF(SalesData[Order ID],SalesData[[#This Row],[Order ID]])</f>
        <v>2</v>
      </c>
      <c r="W386" t="str">
        <f>TEXT(SalesData[[#This Row],[Order Date]],"MMM-YYYY")</f>
        <v>Nov-2016</v>
      </c>
      <c r="X386">
        <f>CHOOSE(MONTH(SalesData[[#This Row],[Order Date]]),1,1,1,2,2,2,3,3,3,4,4,4)</f>
        <v>4</v>
      </c>
      <c r="Y386">
        <f>YEAR(SalesData[[#This Row],[Order Date]])*100+MONTH(SalesData[[#This Row],[Order Date]])</f>
        <v>201611</v>
      </c>
    </row>
    <row r="387" spans="1: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v>9</v>
      </c>
      <c r="T387">
        <v>0.2</v>
      </c>
      <c r="U387">
        <v>9.24</v>
      </c>
      <c r="V387">
        <f>COUNTIF(SalesData[Order ID],SalesData[[#This Row],[Order ID]])</f>
        <v>2</v>
      </c>
      <c r="W387" t="str">
        <f>TEXT(SalesData[[#This Row],[Order Date]],"MMM-YYYY")</f>
        <v>Nov-2016</v>
      </c>
      <c r="X387">
        <f>CHOOSE(MONTH(SalesData[[#This Row],[Order Date]]),1,1,1,2,2,2,3,3,3,4,4,4)</f>
        <v>4</v>
      </c>
      <c r="Y387">
        <f>YEAR(SalesData[[#This Row],[Order Date]])*100+MONTH(SalesData[[#This Row],[Order Date]])</f>
        <v>201611</v>
      </c>
    </row>
    <row r="388" spans="1: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v>6</v>
      </c>
      <c r="T388">
        <v>0.3</v>
      </c>
      <c r="U388">
        <v>-130.22999999999999</v>
      </c>
      <c r="V388">
        <f>COUNTIF(SalesData[Order ID],SalesData[[#This Row],[Order ID]])</f>
        <v>2</v>
      </c>
      <c r="W388" t="str">
        <f>TEXT(SalesData[[#This Row],[Order Date]],"MMM-YYYY")</f>
        <v>Dec-2016</v>
      </c>
      <c r="X388">
        <f>CHOOSE(MONTH(SalesData[[#This Row],[Order Date]]),1,1,1,2,2,2,3,3,3,4,4,4)</f>
        <v>4</v>
      </c>
      <c r="Y388">
        <f>YEAR(SalesData[[#This Row],[Order Date]])*100+MONTH(SalesData[[#This Row],[Order Date]])</f>
        <v>201612</v>
      </c>
    </row>
    <row r="389" spans="1: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v>10</v>
      </c>
      <c r="T389">
        <v>0.3</v>
      </c>
      <c r="U389">
        <v>-0.47</v>
      </c>
      <c r="V389">
        <f>COUNTIF(SalesData[Order ID],SalesData[[#This Row],[Order ID]])</f>
        <v>2</v>
      </c>
      <c r="W389" t="str">
        <f>TEXT(SalesData[[#This Row],[Order Date]],"MMM-YYYY")</f>
        <v>Dec-2016</v>
      </c>
      <c r="X389">
        <f>CHOOSE(MONTH(SalesData[[#This Row],[Order Date]]),1,1,1,2,2,2,3,3,3,4,4,4)</f>
        <v>4</v>
      </c>
      <c r="Y389">
        <f>YEAR(SalesData[[#This Row],[Order Date]])*100+MONTH(SalesData[[#This Row],[Order Date]])</f>
        <v>201612</v>
      </c>
    </row>
    <row r="390" spans="1: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v>8</v>
      </c>
      <c r="T390">
        <v>0.2</v>
      </c>
      <c r="U390">
        <v>0.79</v>
      </c>
      <c r="V390">
        <f>COUNTIF(SalesData[Order ID],SalesData[[#This Row],[Order ID]])</f>
        <v>1</v>
      </c>
      <c r="W390" t="str">
        <f>TEXT(SalesData[[#This Row],[Order Date]],"MMM-YYYY")</f>
        <v>Nov-2015</v>
      </c>
      <c r="X390">
        <f>CHOOSE(MONTH(SalesData[[#This Row],[Order Date]]),1,1,1,2,2,2,3,3,3,4,4,4)</f>
        <v>4</v>
      </c>
      <c r="Y390">
        <f>YEAR(SalesData[[#This Row],[Order Date]])*100+MONTH(SalesData[[#This Row],[Order Date]])</f>
        <v>201511</v>
      </c>
    </row>
    <row r="391" spans="1: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v>4</v>
      </c>
      <c r="T391">
        <v>0</v>
      </c>
      <c r="U391">
        <v>2.1</v>
      </c>
      <c r="V391">
        <f>COUNTIF(SalesData[Order ID],SalesData[[#This Row],[Order ID]])</f>
        <v>2</v>
      </c>
      <c r="W391" t="str">
        <f>TEXT(SalesData[[#This Row],[Order Date]],"MMM-YYYY")</f>
        <v>Dec-2018</v>
      </c>
      <c r="X391">
        <f>CHOOSE(MONTH(SalesData[[#This Row],[Order Date]]),1,1,1,2,2,2,3,3,3,4,4,4)</f>
        <v>4</v>
      </c>
      <c r="Y391">
        <f>YEAR(SalesData[[#This Row],[Order Date]])*100+MONTH(SalesData[[#This Row],[Order Date]])</f>
        <v>201812</v>
      </c>
    </row>
    <row r="392" spans="1: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v>10</v>
      </c>
      <c r="T392">
        <v>0.2</v>
      </c>
      <c r="U392">
        <v>6</v>
      </c>
      <c r="V392">
        <f>COUNTIF(SalesData[Order ID],SalesData[[#This Row],[Order ID]])</f>
        <v>2</v>
      </c>
      <c r="W392" t="str">
        <f>TEXT(SalesData[[#This Row],[Order Date]],"MMM-YYYY")</f>
        <v>Dec-2018</v>
      </c>
      <c r="X392">
        <f>CHOOSE(MONTH(SalesData[[#This Row],[Order Date]]),1,1,1,2,2,2,3,3,3,4,4,4)</f>
        <v>4</v>
      </c>
      <c r="Y392">
        <f>YEAR(SalesData[[#This Row],[Order Date]])*100+MONTH(SalesData[[#This Row],[Order Date]])</f>
        <v>201812</v>
      </c>
    </row>
    <row r="393" spans="1: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v>7</v>
      </c>
      <c r="T393">
        <v>0.1</v>
      </c>
      <c r="U393">
        <v>19.71</v>
      </c>
      <c r="V393">
        <f>COUNTIF(SalesData[Order ID],SalesData[[#This Row],[Order ID]])</f>
        <v>2</v>
      </c>
      <c r="W393" t="str">
        <f>TEXT(SalesData[[#This Row],[Order Date]],"MMM-YYYY")</f>
        <v>Sep-2015</v>
      </c>
      <c r="X393">
        <f>CHOOSE(MONTH(SalesData[[#This Row],[Order Date]]),1,1,1,2,2,2,3,3,3,4,4,4)</f>
        <v>3</v>
      </c>
      <c r="Y393">
        <f>YEAR(SalesData[[#This Row],[Order Date]])*100+MONTH(SalesData[[#This Row],[Order Date]])</f>
        <v>201509</v>
      </c>
    </row>
    <row r="394" spans="1: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v>3</v>
      </c>
      <c r="T394">
        <v>0.2</v>
      </c>
      <c r="U394">
        <v>359.99</v>
      </c>
      <c r="V394">
        <f>COUNTIF(SalesData[Order ID],SalesData[[#This Row],[Order ID]])</f>
        <v>2</v>
      </c>
      <c r="W394" t="str">
        <f>TEXT(SalesData[[#This Row],[Order Date]],"MMM-YYYY")</f>
        <v>Sep-2015</v>
      </c>
      <c r="X394">
        <f>CHOOSE(MONTH(SalesData[[#This Row],[Order Date]]),1,1,1,2,2,2,3,3,3,4,4,4)</f>
        <v>3</v>
      </c>
      <c r="Y394">
        <f>YEAR(SalesData[[#This Row],[Order Date]])*100+MONTH(SalesData[[#This Row],[Order Date]])</f>
        <v>201509</v>
      </c>
    </row>
    <row r="395" spans="1: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v>8</v>
      </c>
      <c r="T395">
        <v>0.3</v>
      </c>
      <c r="U395">
        <v>-2.62</v>
      </c>
      <c r="V395">
        <f>COUNTIF(SalesData[Order ID],SalesData[[#This Row],[Order ID]])</f>
        <v>1</v>
      </c>
      <c r="W395" t="str">
        <f>TEXT(SalesData[[#This Row],[Order Date]],"MMM-YYYY")</f>
        <v>Jun-2015</v>
      </c>
      <c r="X395">
        <f>CHOOSE(MONTH(SalesData[[#This Row],[Order Date]]),1,1,1,2,2,2,3,3,3,4,4,4)</f>
        <v>2</v>
      </c>
      <c r="Y395">
        <f>YEAR(SalesData[[#This Row],[Order Date]])*100+MONTH(SalesData[[#This Row],[Order Date]])</f>
        <v>201506</v>
      </c>
    </row>
    <row r="396" spans="1: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v>1</v>
      </c>
      <c r="T396">
        <v>0.3</v>
      </c>
      <c r="U396">
        <v>-26.53</v>
      </c>
      <c r="V396">
        <f>COUNTIF(SalesData[Order ID],SalesData[[#This Row],[Order ID]])</f>
        <v>1</v>
      </c>
      <c r="W396" t="str">
        <f>TEXT(SalesData[[#This Row],[Order Date]],"MMM-YYYY")</f>
        <v>Jun-2018</v>
      </c>
      <c r="X396">
        <f>CHOOSE(MONTH(SalesData[[#This Row],[Order Date]]),1,1,1,2,2,2,3,3,3,4,4,4)</f>
        <v>2</v>
      </c>
      <c r="Y396">
        <f>YEAR(SalesData[[#This Row],[Order Date]])*100+MONTH(SalesData[[#This Row],[Order Date]])</f>
        <v>201806</v>
      </c>
    </row>
    <row r="397" spans="1: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v>4</v>
      </c>
      <c r="T397">
        <v>0.3</v>
      </c>
      <c r="U397">
        <v>-8.99</v>
      </c>
      <c r="V397">
        <f>COUNTIF(SalesData[Order ID],SalesData[[#This Row],[Order ID]])</f>
        <v>2</v>
      </c>
      <c r="W397" t="str">
        <f>TEXT(SalesData[[#This Row],[Order Date]],"MMM-YYYY")</f>
        <v>Oct-2018</v>
      </c>
      <c r="X397">
        <f>CHOOSE(MONTH(SalesData[[#This Row],[Order Date]]),1,1,1,2,2,2,3,3,3,4,4,4)</f>
        <v>4</v>
      </c>
      <c r="Y397">
        <f>YEAR(SalesData[[#This Row],[Order Date]])*100+MONTH(SalesData[[#This Row],[Order Date]])</f>
        <v>201810</v>
      </c>
    </row>
    <row r="398" spans="1: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v>2</v>
      </c>
      <c r="T398">
        <v>0</v>
      </c>
      <c r="U398">
        <v>3.5</v>
      </c>
      <c r="V398">
        <f>COUNTIF(SalesData[Order ID],SalesData[[#This Row],[Order ID]])</f>
        <v>2</v>
      </c>
      <c r="W398" t="str">
        <f>TEXT(SalesData[[#This Row],[Order Date]],"MMM-YYYY")</f>
        <v>Oct-2018</v>
      </c>
      <c r="X398">
        <f>CHOOSE(MONTH(SalesData[[#This Row],[Order Date]]),1,1,1,2,2,2,3,3,3,4,4,4)</f>
        <v>4</v>
      </c>
      <c r="Y398">
        <f>YEAR(SalesData[[#This Row],[Order Date]])*100+MONTH(SalesData[[#This Row],[Order Date]])</f>
        <v>201810</v>
      </c>
    </row>
    <row r="399" spans="1: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v>9</v>
      </c>
      <c r="T399">
        <v>0.2</v>
      </c>
      <c r="U399">
        <v>9.82</v>
      </c>
      <c r="V399">
        <f>COUNTIF(SalesData[Order ID],SalesData[[#This Row],[Order ID]])</f>
        <v>1</v>
      </c>
      <c r="W399" t="str">
        <f>TEXT(SalesData[[#This Row],[Order Date]],"MMM-YYYY")</f>
        <v>Oct-2016</v>
      </c>
      <c r="X399">
        <f>CHOOSE(MONTH(SalesData[[#This Row],[Order Date]]),1,1,1,2,2,2,3,3,3,4,4,4)</f>
        <v>4</v>
      </c>
      <c r="Y399">
        <f>YEAR(SalesData[[#This Row],[Order Date]])*100+MONTH(SalesData[[#This Row],[Order Date]])</f>
        <v>201610</v>
      </c>
    </row>
    <row r="400" spans="1: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v>9</v>
      </c>
      <c r="T400">
        <v>0</v>
      </c>
      <c r="U400">
        <v>11.86</v>
      </c>
      <c r="V400">
        <f>COUNTIF(SalesData[Order ID],SalesData[[#This Row],[Order ID]])</f>
        <v>4</v>
      </c>
      <c r="W400" t="str">
        <f>TEXT(SalesData[[#This Row],[Order Date]],"MMM-YYYY")</f>
        <v>Sep-2017</v>
      </c>
      <c r="X400">
        <f>CHOOSE(MONTH(SalesData[[#This Row],[Order Date]]),1,1,1,2,2,2,3,3,3,4,4,4)</f>
        <v>3</v>
      </c>
      <c r="Y400">
        <f>YEAR(SalesData[[#This Row],[Order Date]])*100+MONTH(SalesData[[#This Row],[Order Date]])</f>
        <v>201709</v>
      </c>
    </row>
    <row r="401" spans="1: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v>8</v>
      </c>
      <c r="T401">
        <v>0.1</v>
      </c>
      <c r="U401">
        <v>646.99</v>
      </c>
      <c r="V401">
        <f>COUNTIF(SalesData[Order ID],SalesData[[#This Row],[Order ID]])</f>
        <v>4</v>
      </c>
      <c r="W401" t="str">
        <f>TEXT(SalesData[[#This Row],[Order Date]],"MMM-YYYY")</f>
        <v>Sep-2017</v>
      </c>
      <c r="X401">
        <f>CHOOSE(MONTH(SalesData[[#This Row],[Order Date]]),1,1,1,2,2,2,3,3,3,4,4,4)</f>
        <v>3</v>
      </c>
      <c r="Y401">
        <f>YEAR(SalesData[[#This Row],[Order Date]])*100+MONTH(SalesData[[#This Row],[Order Date]])</f>
        <v>201709</v>
      </c>
    </row>
    <row r="402" spans="1: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v>7</v>
      </c>
      <c r="T402">
        <v>0.2</v>
      </c>
      <c r="U402">
        <v>17.05</v>
      </c>
      <c r="V402">
        <f>COUNTIF(SalesData[Order ID],SalesData[[#This Row],[Order ID]])</f>
        <v>4</v>
      </c>
      <c r="W402" t="str">
        <f>TEXT(SalesData[[#This Row],[Order Date]],"MMM-YYYY")</f>
        <v>Sep-2017</v>
      </c>
      <c r="X402">
        <f>CHOOSE(MONTH(SalesData[[#This Row],[Order Date]]),1,1,1,2,2,2,3,3,3,4,4,4)</f>
        <v>3</v>
      </c>
      <c r="Y402">
        <f>YEAR(SalesData[[#This Row],[Order Date]])*100+MONTH(SalesData[[#This Row],[Order Date]])</f>
        <v>201709</v>
      </c>
    </row>
    <row r="403" spans="1: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v>3</v>
      </c>
      <c r="T403">
        <v>0.2</v>
      </c>
      <c r="U403">
        <v>13.82</v>
      </c>
      <c r="V403">
        <f>COUNTIF(SalesData[Order ID],SalesData[[#This Row],[Order ID]])</f>
        <v>4</v>
      </c>
      <c r="W403" t="str">
        <f>TEXT(SalesData[[#This Row],[Order Date]],"MMM-YYYY")</f>
        <v>Sep-2017</v>
      </c>
      <c r="X403">
        <f>CHOOSE(MONTH(SalesData[[#This Row],[Order Date]]),1,1,1,2,2,2,3,3,3,4,4,4)</f>
        <v>3</v>
      </c>
      <c r="Y403">
        <f>YEAR(SalesData[[#This Row],[Order Date]])*100+MONTH(SalesData[[#This Row],[Order Date]])</f>
        <v>201709</v>
      </c>
    </row>
    <row r="404" spans="1: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v>8</v>
      </c>
      <c r="T404">
        <v>0</v>
      </c>
      <c r="U404">
        <v>0.67</v>
      </c>
      <c r="V404">
        <f>COUNTIF(SalesData[Order ID],SalesData[[#This Row],[Order ID]])</f>
        <v>1</v>
      </c>
      <c r="W404" t="str">
        <f>TEXT(SalesData[[#This Row],[Order Date]],"MMM-YYYY")</f>
        <v>Dec-2015</v>
      </c>
      <c r="X404">
        <f>CHOOSE(MONTH(SalesData[[#This Row],[Order Date]]),1,1,1,2,2,2,3,3,3,4,4,4)</f>
        <v>4</v>
      </c>
      <c r="Y404">
        <f>YEAR(SalesData[[#This Row],[Order Date]])*100+MONTH(SalesData[[#This Row],[Order Date]])</f>
        <v>201512</v>
      </c>
    </row>
    <row r="405" spans="1: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v>2</v>
      </c>
      <c r="T405">
        <v>0</v>
      </c>
      <c r="U405">
        <v>11.33</v>
      </c>
      <c r="V405">
        <f>COUNTIF(SalesData[Order ID],SalesData[[#This Row],[Order ID]])</f>
        <v>1</v>
      </c>
      <c r="W405" t="str">
        <f>TEXT(SalesData[[#This Row],[Order Date]],"MMM-YYYY")</f>
        <v>Apr-2015</v>
      </c>
      <c r="X405">
        <f>CHOOSE(MONTH(SalesData[[#This Row],[Order Date]]),1,1,1,2,2,2,3,3,3,4,4,4)</f>
        <v>2</v>
      </c>
      <c r="Y405">
        <f>YEAR(SalesData[[#This Row],[Order Date]])*100+MONTH(SalesData[[#This Row],[Order Date]])</f>
        <v>201504</v>
      </c>
    </row>
    <row r="406" spans="1: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v>4</v>
      </c>
      <c r="T406">
        <v>0.3</v>
      </c>
      <c r="U406">
        <v>-7.9</v>
      </c>
      <c r="V406">
        <f>COUNTIF(SalesData[Order ID],SalesData[[#This Row],[Order ID]])</f>
        <v>1</v>
      </c>
      <c r="W406" t="str">
        <f>TEXT(SalesData[[#This Row],[Order Date]],"MMM-YYYY")</f>
        <v>Dec-2018</v>
      </c>
      <c r="X406">
        <f>CHOOSE(MONTH(SalesData[[#This Row],[Order Date]]),1,1,1,2,2,2,3,3,3,4,4,4)</f>
        <v>4</v>
      </c>
      <c r="Y406">
        <f>YEAR(SalesData[[#This Row],[Order Date]])*100+MONTH(SalesData[[#This Row],[Order Date]])</f>
        <v>201812</v>
      </c>
    </row>
    <row r="407" spans="1: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v>10</v>
      </c>
      <c r="T407">
        <v>0.3</v>
      </c>
      <c r="U407">
        <v>-12.6</v>
      </c>
      <c r="V407">
        <f>COUNTIF(SalesData[Order ID],SalesData[[#This Row],[Order ID]])</f>
        <v>9</v>
      </c>
      <c r="W407" t="str">
        <f>TEXT(SalesData[[#This Row],[Order Date]],"MMM-YYYY")</f>
        <v>Dec-2018</v>
      </c>
      <c r="X407">
        <f>CHOOSE(MONTH(SalesData[[#This Row],[Order Date]]),1,1,1,2,2,2,3,3,3,4,4,4)</f>
        <v>4</v>
      </c>
      <c r="Y407">
        <f>YEAR(SalesData[[#This Row],[Order Date]])*100+MONTH(SalesData[[#This Row],[Order Date]])</f>
        <v>201812</v>
      </c>
    </row>
    <row r="408" spans="1: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v>8</v>
      </c>
      <c r="T408">
        <v>0</v>
      </c>
      <c r="U408">
        <v>84</v>
      </c>
      <c r="V408">
        <f>COUNTIF(SalesData[Order ID],SalesData[[#This Row],[Order ID]])</f>
        <v>9</v>
      </c>
      <c r="W408" t="str">
        <f>TEXT(SalesData[[#This Row],[Order Date]],"MMM-YYYY")</f>
        <v>Dec-2018</v>
      </c>
      <c r="X408">
        <f>CHOOSE(MONTH(SalesData[[#This Row],[Order Date]]),1,1,1,2,2,2,3,3,3,4,4,4)</f>
        <v>4</v>
      </c>
      <c r="Y408">
        <f>YEAR(SalesData[[#This Row],[Order Date]])*100+MONTH(SalesData[[#This Row],[Order Date]])</f>
        <v>201812</v>
      </c>
    </row>
    <row r="409" spans="1: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v>9</v>
      </c>
      <c r="T409">
        <v>0</v>
      </c>
      <c r="U409">
        <v>1.63</v>
      </c>
      <c r="V409">
        <f>COUNTIF(SalesData[Order ID],SalesData[[#This Row],[Order ID]])</f>
        <v>9</v>
      </c>
      <c r="W409" t="str">
        <f>TEXT(SalesData[[#This Row],[Order Date]],"MMM-YYYY")</f>
        <v>Dec-2018</v>
      </c>
      <c r="X409">
        <f>CHOOSE(MONTH(SalesData[[#This Row],[Order Date]]),1,1,1,2,2,2,3,3,3,4,4,4)</f>
        <v>4</v>
      </c>
      <c r="Y409">
        <f>YEAR(SalesData[[#This Row],[Order Date]])*100+MONTH(SalesData[[#This Row],[Order Date]])</f>
        <v>201812</v>
      </c>
    </row>
    <row r="410" spans="1: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v>5</v>
      </c>
      <c r="T410">
        <v>0.3</v>
      </c>
      <c r="U410">
        <v>-120.48</v>
      </c>
      <c r="V410">
        <f>COUNTIF(SalesData[Order ID],SalesData[[#This Row],[Order ID]])</f>
        <v>9</v>
      </c>
      <c r="W410" t="str">
        <f>TEXT(SalesData[[#This Row],[Order Date]],"MMM-YYYY")</f>
        <v>Dec-2018</v>
      </c>
      <c r="X410">
        <f>CHOOSE(MONTH(SalesData[[#This Row],[Order Date]]),1,1,1,2,2,2,3,3,3,4,4,4)</f>
        <v>4</v>
      </c>
      <c r="Y410">
        <f>YEAR(SalesData[[#This Row],[Order Date]])*100+MONTH(SalesData[[#This Row],[Order Date]])</f>
        <v>201812</v>
      </c>
    </row>
    <row r="411" spans="1: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v>4</v>
      </c>
      <c r="T411">
        <v>0</v>
      </c>
      <c r="U411">
        <v>1.74</v>
      </c>
      <c r="V411">
        <f>COUNTIF(SalesData[Order ID],SalesData[[#This Row],[Order ID]])</f>
        <v>9</v>
      </c>
      <c r="W411" t="str">
        <f>TEXT(SalesData[[#This Row],[Order Date]],"MMM-YYYY")</f>
        <v>Dec-2018</v>
      </c>
      <c r="X411">
        <f>CHOOSE(MONTH(SalesData[[#This Row],[Order Date]]),1,1,1,2,2,2,3,3,3,4,4,4)</f>
        <v>4</v>
      </c>
      <c r="Y411">
        <f>YEAR(SalesData[[#This Row],[Order Date]])*100+MONTH(SalesData[[#This Row],[Order Date]])</f>
        <v>201812</v>
      </c>
    </row>
    <row r="412" spans="1: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v>2</v>
      </c>
      <c r="T412">
        <v>0.3</v>
      </c>
      <c r="U412">
        <v>-7.09</v>
      </c>
      <c r="V412">
        <f>COUNTIF(SalesData[Order ID],SalesData[[#This Row],[Order ID]])</f>
        <v>9</v>
      </c>
      <c r="W412" t="str">
        <f>TEXT(SalesData[[#This Row],[Order Date]],"MMM-YYYY")</f>
        <v>Dec-2018</v>
      </c>
      <c r="X412">
        <f>CHOOSE(MONTH(SalesData[[#This Row],[Order Date]]),1,1,1,2,2,2,3,3,3,4,4,4)</f>
        <v>4</v>
      </c>
      <c r="Y412">
        <f>YEAR(SalesData[[#This Row],[Order Date]])*100+MONTH(SalesData[[#This Row],[Order Date]])</f>
        <v>201812</v>
      </c>
    </row>
    <row r="413" spans="1: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v>10</v>
      </c>
      <c r="T413">
        <v>0</v>
      </c>
      <c r="U413">
        <v>8.4</v>
      </c>
      <c r="V413">
        <f>COUNTIF(SalesData[Order ID],SalesData[[#This Row],[Order ID]])</f>
        <v>9</v>
      </c>
      <c r="W413" t="str">
        <f>TEXT(SalesData[[#This Row],[Order Date]],"MMM-YYYY")</f>
        <v>Dec-2018</v>
      </c>
      <c r="X413">
        <f>CHOOSE(MONTH(SalesData[[#This Row],[Order Date]]),1,1,1,2,2,2,3,3,3,4,4,4)</f>
        <v>4</v>
      </c>
      <c r="Y413">
        <f>YEAR(SalesData[[#This Row],[Order Date]])*100+MONTH(SalesData[[#This Row],[Order Date]])</f>
        <v>201812</v>
      </c>
    </row>
    <row r="414" spans="1: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v>1</v>
      </c>
      <c r="T414">
        <v>0.3</v>
      </c>
      <c r="U414">
        <v>-80.209999999999994</v>
      </c>
      <c r="V414">
        <f>COUNTIF(SalesData[Order ID],SalesData[[#This Row],[Order ID]])</f>
        <v>9</v>
      </c>
      <c r="W414" t="str">
        <f>TEXT(SalesData[[#This Row],[Order Date]],"MMM-YYYY")</f>
        <v>Dec-2018</v>
      </c>
      <c r="X414">
        <f>CHOOSE(MONTH(SalesData[[#This Row],[Order Date]]),1,1,1,2,2,2,3,3,3,4,4,4)</f>
        <v>4</v>
      </c>
      <c r="Y414">
        <f>YEAR(SalesData[[#This Row],[Order Date]])*100+MONTH(SalesData[[#This Row],[Order Date]])</f>
        <v>201812</v>
      </c>
    </row>
    <row r="415" spans="1: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v>10</v>
      </c>
      <c r="T415">
        <v>0.2</v>
      </c>
      <c r="U415">
        <v>12.49</v>
      </c>
      <c r="V415">
        <f>COUNTIF(SalesData[Order ID],SalesData[[#This Row],[Order ID]])</f>
        <v>9</v>
      </c>
      <c r="W415" t="str">
        <f>TEXT(SalesData[[#This Row],[Order Date]],"MMM-YYYY")</f>
        <v>Dec-2018</v>
      </c>
      <c r="X415">
        <f>CHOOSE(MONTH(SalesData[[#This Row],[Order Date]]),1,1,1,2,2,2,3,3,3,4,4,4)</f>
        <v>4</v>
      </c>
      <c r="Y415">
        <f>YEAR(SalesData[[#This Row],[Order Date]])*100+MONTH(SalesData[[#This Row],[Order Date]])</f>
        <v>201812</v>
      </c>
    </row>
    <row r="416" spans="1: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v>3</v>
      </c>
      <c r="T416">
        <v>0</v>
      </c>
      <c r="U416">
        <v>20.98</v>
      </c>
      <c r="V416">
        <f>COUNTIF(SalesData[Order ID],SalesData[[#This Row],[Order ID]])</f>
        <v>2</v>
      </c>
      <c r="W416" t="str">
        <f>TEXT(SalesData[[#This Row],[Order Date]],"MMM-YYYY")</f>
        <v>Nov-2018</v>
      </c>
      <c r="X416">
        <f>CHOOSE(MONTH(SalesData[[#This Row],[Order Date]]),1,1,1,2,2,2,3,3,3,4,4,4)</f>
        <v>4</v>
      </c>
      <c r="Y416">
        <f>YEAR(SalesData[[#This Row],[Order Date]])*100+MONTH(SalesData[[#This Row],[Order Date]])</f>
        <v>201811</v>
      </c>
    </row>
    <row r="417" spans="1: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v>1</v>
      </c>
      <c r="T417">
        <v>0.2</v>
      </c>
      <c r="U417">
        <v>73.709999999999994</v>
      </c>
      <c r="V417">
        <f>COUNTIF(SalesData[Order ID],SalesData[[#This Row],[Order ID]])</f>
        <v>2</v>
      </c>
      <c r="W417" t="str">
        <f>TEXT(SalesData[[#This Row],[Order Date]],"MMM-YYYY")</f>
        <v>Nov-2018</v>
      </c>
      <c r="X417">
        <f>CHOOSE(MONTH(SalesData[[#This Row],[Order Date]]),1,1,1,2,2,2,3,3,3,4,4,4)</f>
        <v>4</v>
      </c>
      <c r="Y417">
        <f>YEAR(SalesData[[#This Row],[Order Date]])*100+MONTH(SalesData[[#This Row],[Order Date]])</f>
        <v>201811</v>
      </c>
    </row>
    <row r="418" spans="1: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v>4</v>
      </c>
      <c r="T418">
        <v>0.1</v>
      </c>
      <c r="U418">
        <v>4.8</v>
      </c>
      <c r="V418">
        <f>COUNTIF(SalesData[Order ID],SalesData[[#This Row],[Order ID]])</f>
        <v>1</v>
      </c>
      <c r="W418" t="str">
        <f>TEXT(SalesData[[#This Row],[Order Date]],"MMM-YYYY")</f>
        <v>Jun-2018</v>
      </c>
      <c r="X418">
        <f>CHOOSE(MONTH(SalesData[[#This Row],[Order Date]]),1,1,1,2,2,2,3,3,3,4,4,4)</f>
        <v>2</v>
      </c>
      <c r="Y418">
        <f>YEAR(SalesData[[#This Row],[Order Date]])*100+MONTH(SalesData[[#This Row],[Order Date]])</f>
        <v>201806</v>
      </c>
    </row>
    <row r="419" spans="1: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v>2</v>
      </c>
      <c r="T419">
        <v>0</v>
      </c>
      <c r="U419">
        <v>57.57</v>
      </c>
      <c r="V419">
        <f>COUNTIF(SalesData[Order ID],SalesData[[#This Row],[Order ID]])</f>
        <v>1</v>
      </c>
      <c r="W419" t="str">
        <f>TEXT(SalesData[[#This Row],[Order Date]],"MMM-YYYY")</f>
        <v>Apr-2017</v>
      </c>
      <c r="X419">
        <f>CHOOSE(MONTH(SalesData[[#This Row],[Order Date]]),1,1,1,2,2,2,3,3,3,4,4,4)</f>
        <v>2</v>
      </c>
      <c r="Y419">
        <f>YEAR(SalesData[[#This Row],[Order Date]])*100+MONTH(SalesData[[#This Row],[Order Date]])</f>
        <v>201704</v>
      </c>
    </row>
    <row r="420" spans="1: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v>6</v>
      </c>
      <c r="T420">
        <v>0</v>
      </c>
      <c r="U420">
        <v>0.87</v>
      </c>
      <c r="V420">
        <f>COUNTIF(SalesData[Order ID],SalesData[[#This Row],[Order ID]])</f>
        <v>1</v>
      </c>
      <c r="W420" t="str">
        <f>TEXT(SalesData[[#This Row],[Order Date]],"MMM-YYYY")</f>
        <v>Nov-2018</v>
      </c>
      <c r="X420">
        <f>CHOOSE(MONTH(SalesData[[#This Row],[Order Date]]),1,1,1,2,2,2,3,3,3,4,4,4)</f>
        <v>4</v>
      </c>
      <c r="Y420">
        <f>YEAR(SalesData[[#This Row],[Order Date]])*100+MONTH(SalesData[[#This Row],[Order Date]])</f>
        <v>201811</v>
      </c>
    </row>
    <row r="421" spans="1: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v>6</v>
      </c>
      <c r="T421">
        <v>0</v>
      </c>
      <c r="U421">
        <v>0.84</v>
      </c>
      <c r="V421">
        <f>COUNTIF(SalesData[Order ID],SalesData[[#This Row],[Order ID]])</f>
        <v>2</v>
      </c>
      <c r="W421" t="str">
        <f>TEXT(SalesData[[#This Row],[Order Date]],"MMM-YYYY")</f>
        <v>Mar-2018</v>
      </c>
      <c r="X421">
        <f>CHOOSE(MONTH(SalesData[[#This Row],[Order Date]]),1,1,1,2,2,2,3,3,3,4,4,4)</f>
        <v>1</v>
      </c>
      <c r="Y421">
        <f>YEAR(SalesData[[#This Row],[Order Date]])*100+MONTH(SalesData[[#This Row],[Order Date]])</f>
        <v>201803</v>
      </c>
    </row>
    <row r="422" spans="1: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v>2</v>
      </c>
      <c r="T422">
        <v>0.1</v>
      </c>
      <c r="U422">
        <v>5.34</v>
      </c>
      <c r="V422">
        <f>COUNTIF(SalesData[Order ID],SalesData[[#This Row],[Order ID]])</f>
        <v>2</v>
      </c>
      <c r="W422" t="str">
        <f>TEXT(SalesData[[#This Row],[Order Date]],"MMM-YYYY")</f>
        <v>Mar-2018</v>
      </c>
      <c r="X422">
        <f>CHOOSE(MONTH(SalesData[[#This Row],[Order Date]]),1,1,1,2,2,2,3,3,3,4,4,4)</f>
        <v>1</v>
      </c>
      <c r="Y422">
        <f>YEAR(SalesData[[#This Row],[Order Date]])*100+MONTH(SalesData[[#This Row],[Order Date]])</f>
        <v>201803</v>
      </c>
    </row>
    <row r="423" spans="1: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v>5</v>
      </c>
      <c r="T423">
        <v>0</v>
      </c>
      <c r="U423">
        <v>59.03</v>
      </c>
      <c r="V423">
        <f>COUNTIF(SalesData[Order ID],SalesData[[#This Row],[Order ID]])</f>
        <v>1</v>
      </c>
      <c r="W423" t="str">
        <f>TEXT(SalesData[[#This Row],[Order Date]],"MMM-YYYY")</f>
        <v>Jun-2015</v>
      </c>
      <c r="X423">
        <f>CHOOSE(MONTH(SalesData[[#This Row],[Order Date]]),1,1,1,2,2,2,3,3,3,4,4,4)</f>
        <v>2</v>
      </c>
      <c r="Y423">
        <f>YEAR(SalesData[[#This Row],[Order Date]])*100+MONTH(SalesData[[#This Row],[Order Date]])</f>
        <v>201506</v>
      </c>
    </row>
    <row r="424" spans="1: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v>7</v>
      </c>
      <c r="T424">
        <v>0.2</v>
      </c>
      <c r="U424">
        <v>10.75</v>
      </c>
      <c r="V424">
        <f>COUNTIF(SalesData[Order ID],SalesData[[#This Row],[Order ID]])</f>
        <v>2</v>
      </c>
      <c r="W424" t="str">
        <f>TEXT(SalesData[[#This Row],[Order Date]],"MMM-YYYY")</f>
        <v>Oct-2018</v>
      </c>
      <c r="X424">
        <f>CHOOSE(MONTH(SalesData[[#This Row],[Order Date]]),1,1,1,2,2,2,3,3,3,4,4,4)</f>
        <v>4</v>
      </c>
      <c r="Y424">
        <f>YEAR(SalesData[[#This Row],[Order Date]])*100+MONTH(SalesData[[#This Row],[Order Date]])</f>
        <v>201810</v>
      </c>
    </row>
    <row r="425" spans="1: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v>5</v>
      </c>
      <c r="T425">
        <v>0.3</v>
      </c>
      <c r="U425">
        <v>-3.6</v>
      </c>
      <c r="V425">
        <f>COUNTIF(SalesData[Order ID],SalesData[[#This Row],[Order ID]])</f>
        <v>2</v>
      </c>
      <c r="W425" t="str">
        <f>TEXT(SalesData[[#This Row],[Order Date]],"MMM-YYYY")</f>
        <v>Oct-2018</v>
      </c>
      <c r="X425">
        <f>CHOOSE(MONTH(SalesData[[#This Row],[Order Date]]),1,1,1,2,2,2,3,3,3,4,4,4)</f>
        <v>4</v>
      </c>
      <c r="Y425">
        <f>YEAR(SalesData[[#This Row],[Order Date]])*100+MONTH(SalesData[[#This Row],[Order Date]])</f>
        <v>201810</v>
      </c>
    </row>
    <row r="426" spans="1: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v>4</v>
      </c>
      <c r="T426">
        <v>0.2</v>
      </c>
      <c r="U426">
        <v>303.24</v>
      </c>
      <c r="V426">
        <f>COUNTIF(SalesData[Order ID],SalesData[[#This Row],[Order ID]])</f>
        <v>1</v>
      </c>
      <c r="W426" t="str">
        <f>TEXT(SalesData[[#This Row],[Order Date]],"MMM-YYYY")</f>
        <v>Aug-2018</v>
      </c>
      <c r="X426">
        <f>CHOOSE(MONTH(SalesData[[#This Row],[Order Date]]),1,1,1,2,2,2,3,3,3,4,4,4)</f>
        <v>3</v>
      </c>
      <c r="Y426">
        <f>YEAR(SalesData[[#This Row],[Order Date]])*100+MONTH(SalesData[[#This Row],[Order Date]])</f>
        <v>201808</v>
      </c>
    </row>
    <row r="427" spans="1: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v>2</v>
      </c>
      <c r="T427">
        <v>0.1</v>
      </c>
      <c r="U427">
        <v>8.8000000000000007</v>
      </c>
      <c r="V427">
        <f>COUNTIF(SalesData[Order ID],SalesData[[#This Row],[Order ID]])</f>
        <v>2</v>
      </c>
      <c r="W427" t="str">
        <f>TEXT(SalesData[[#This Row],[Order Date]],"MMM-YYYY")</f>
        <v>Nov-2018</v>
      </c>
      <c r="X427">
        <f>CHOOSE(MONTH(SalesData[[#This Row],[Order Date]]),1,1,1,2,2,2,3,3,3,4,4,4)</f>
        <v>4</v>
      </c>
      <c r="Y427">
        <f>YEAR(SalesData[[#This Row],[Order Date]])*100+MONTH(SalesData[[#This Row],[Order Date]])</f>
        <v>201811</v>
      </c>
    </row>
    <row r="428" spans="1: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v>3</v>
      </c>
      <c r="T428">
        <v>0.3</v>
      </c>
      <c r="U428">
        <v>-14.4</v>
      </c>
      <c r="V428">
        <f>COUNTIF(SalesData[Order ID],SalesData[[#This Row],[Order ID]])</f>
        <v>2</v>
      </c>
      <c r="W428" t="str">
        <f>TEXT(SalesData[[#This Row],[Order Date]],"MMM-YYYY")</f>
        <v>Nov-2018</v>
      </c>
      <c r="X428">
        <f>CHOOSE(MONTH(SalesData[[#This Row],[Order Date]]),1,1,1,2,2,2,3,3,3,4,4,4)</f>
        <v>4</v>
      </c>
      <c r="Y428">
        <f>YEAR(SalesData[[#This Row],[Order Date]])*100+MONTH(SalesData[[#This Row],[Order Date]])</f>
        <v>201811</v>
      </c>
    </row>
    <row r="429" spans="1: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v>1</v>
      </c>
      <c r="T429">
        <v>0.1</v>
      </c>
      <c r="U429">
        <v>6.3</v>
      </c>
      <c r="V429">
        <f>COUNTIF(SalesData[Order ID],SalesData[[#This Row],[Order ID]])</f>
        <v>1</v>
      </c>
      <c r="W429" t="str">
        <f>TEXT(SalesData[[#This Row],[Order Date]],"MMM-YYYY")</f>
        <v>Sep-2015</v>
      </c>
      <c r="X429">
        <f>CHOOSE(MONTH(SalesData[[#This Row],[Order Date]]),1,1,1,2,2,2,3,3,3,4,4,4)</f>
        <v>3</v>
      </c>
      <c r="Y429">
        <f>YEAR(SalesData[[#This Row],[Order Date]])*100+MONTH(SalesData[[#This Row],[Order Date]])</f>
        <v>201509</v>
      </c>
    </row>
    <row r="430" spans="1: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v>8</v>
      </c>
      <c r="T430">
        <v>0.2</v>
      </c>
      <c r="U430">
        <v>2.14</v>
      </c>
      <c r="V430">
        <f>COUNTIF(SalesData[Order ID],SalesData[[#This Row],[Order ID]])</f>
        <v>1</v>
      </c>
      <c r="W430" t="str">
        <f>TEXT(SalesData[[#This Row],[Order Date]],"MMM-YYYY")</f>
        <v>Oct-2018</v>
      </c>
      <c r="X430">
        <f>CHOOSE(MONTH(SalesData[[#This Row],[Order Date]]),1,1,1,2,2,2,3,3,3,4,4,4)</f>
        <v>4</v>
      </c>
      <c r="Y430">
        <f>YEAR(SalesData[[#This Row],[Order Date]])*100+MONTH(SalesData[[#This Row],[Order Date]])</f>
        <v>201810</v>
      </c>
    </row>
    <row r="431" spans="1: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v>7</v>
      </c>
      <c r="T431">
        <v>0.2</v>
      </c>
      <c r="U431">
        <v>58.77</v>
      </c>
      <c r="V431">
        <f>COUNTIF(SalesData[Order ID],SalesData[[#This Row],[Order ID]])</f>
        <v>4</v>
      </c>
      <c r="W431" t="str">
        <f>TEXT(SalesData[[#This Row],[Order Date]],"MMM-YYYY")</f>
        <v>Apr-2017</v>
      </c>
      <c r="X431">
        <f>CHOOSE(MONTH(SalesData[[#This Row],[Order Date]]),1,1,1,2,2,2,3,3,3,4,4,4)</f>
        <v>2</v>
      </c>
      <c r="Y431">
        <f>YEAR(SalesData[[#This Row],[Order Date]])*100+MONTH(SalesData[[#This Row],[Order Date]])</f>
        <v>201704</v>
      </c>
    </row>
    <row r="432" spans="1: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v>1</v>
      </c>
      <c r="T432">
        <v>0.2</v>
      </c>
      <c r="U432">
        <v>32.700000000000003</v>
      </c>
      <c r="V432">
        <f>COUNTIF(SalesData[Order ID],SalesData[[#This Row],[Order ID]])</f>
        <v>4</v>
      </c>
      <c r="W432" t="str">
        <f>TEXT(SalesData[[#This Row],[Order Date]],"MMM-YYYY")</f>
        <v>Apr-2017</v>
      </c>
      <c r="X432">
        <f>CHOOSE(MONTH(SalesData[[#This Row],[Order Date]]),1,1,1,2,2,2,3,3,3,4,4,4)</f>
        <v>2</v>
      </c>
      <c r="Y432">
        <f>YEAR(SalesData[[#This Row],[Order Date]])*100+MONTH(SalesData[[#This Row],[Order Date]])</f>
        <v>201704</v>
      </c>
    </row>
    <row r="433" spans="1: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v>1</v>
      </c>
      <c r="T433">
        <v>0.2</v>
      </c>
      <c r="U433">
        <v>17.52</v>
      </c>
      <c r="V433">
        <f>COUNTIF(SalesData[Order ID],SalesData[[#This Row],[Order ID]])</f>
        <v>4</v>
      </c>
      <c r="W433" t="str">
        <f>TEXT(SalesData[[#This Row],[Order Date]],"MMM-YYYY")</f>
        <v>Apr-2017</v>
      </c>
      <c r="X433">
        <f>CHOOSE(MONTH(SalesData[[#This Row],[Order Date]]),1,1,1,2,2,2,3,3,3,4,4,4)</f>
        <v>2</v>
      </c>
      <c r="Y433">
        <f>YEAR(SalesData[[#This Row],[Order Date]])*100+MONTH(SalesData[[#This Row],[Order Date]])</f>
        <v>201704</v>
      </c>
    </row>
    <row r="434" spans="1: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v>6</v>
      </c>
      <c r="T434">
        <v>0</v>
      </c>
      <c r="U434">
        <v>0.33</v>
      </c>
      <c r="V434">
        <f>COUNTIF(SalesData[Order ID],SalesData[[#This Row],[Order ID]])</f>
        <v>4</v>
      </c>
      <c r="W434" t="str">
        <f>TEXT(SalesData[[#This Row],[Order Date]],"MMM-YYYY")</f>
        <v>Apr-2017</v>
      </c>
      <c r="X434">
        <f>CHOOSE(MONTH(SalesData[[#This Row],[Order Date]]),1,1,1,2,2,2,3,3,3,4,4,4)</f>
        <v>2</v>
      </c>
      <c r="Y434">
        <f>YEAR(SalesData[[#This Row],[Order Date]])*100+MONTH(SalesData[[#This Row],[Order Date]])</f>
        <v>201704</v>
      </c>
    </row>
    <row r="435" spans="1: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v>10</v>
      </c>
      <c r="T435">
        <v>0</v>
      </c>
      <c r="U435">
        <v>92.86</v>
      </c>
      <c r="V435">
        <f>COUNTIF(SalesData[Order ID],SalesData[[#This Row],[Order ID]])</f>
        <v>1</v>
      </c>
      <c r="W435" t="str">
        <f>TEXT(SalesData[[#This Row],[Order Date]],"MMM-YYYY")</f>
        <v>Jun-2017</v>
      </c>
      <c r="X435">
        <f>CHOOSE(MONTH(SalesData[[#This Row],[Order Date]]),1,1,1,2,2,2,3,3,3,4,4,4)</f>
        <v>2</v>
      </c>
      <c r="Y435">
        <f>YEAR(SalesData[[#This Row],[Order Date]])*100+MONTH(SalesData[[#This Row],[Order Date]])</f>
        <v>201706</v>
      </c>
    </row>
    <row r="436" spans="1: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v>4</v>
      </c>
      <c r="T436">
        <v>0</v>
      </c>
      <c r="U436">
        <v>1.54</v>
      </c>
      <c r="V436">
        <f>COUNTIF(SalesData[Order ID],SalesData[[#This Row],[Order ID]])</f>
        <v>2</v>
      </c>
      <c r="W436" t="str">
        <f>TEXT(SalesData[[#This Row],[Order Date]],"MMM-YYYY")</f>
        <v>Dec-2015</v>
      </c>
      <c r="X436">
        <f>CHOOSE(MONTH(SalesData[[#This Row],[Order Date]]),1,1,1,2,2,2,3,3,3,4,4,4)</f>
        <v>4</v>
      </c>
      <c r="Y436">
        <f>YEAR(SalesData[[#This Row],[Order Date]])*100+MONTH(SalesData[[#This Row],[Order Date]])</f>
        <v>201512</v>
      </c>
    </row>
    <row r="437" spans="1: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v>7</v>
      </c>
      <c r="T437">
        <v>0.1</v>
      </c>
      <c r="U437">
        <v>81.77</v>
      </c>
      <c r="V437">
        <f>COUNTIF(SalesData[Order ID],SalesData[[#This Row],[Order ID]])</f>
        <v>2</v>
      </c>
      <c r="W437" t="str">
        <f>TEXT(SalesData[[#This Row],[Order Date]],"MMM-YYYY")</f>
        <v>Dec-2015</v>
      </c>
      <c r="X437">
        <f>CHOOSE(MONTH(SalesData[[#This Row],[Order Date]]),1,1,1,2,2,2,3,3,3,4,4,4)</f>
        <v>4</v>
      </c>
      <c r="Y437">
        <f>YEAR(SalesData[[#This Row],[Order Date]])*100+MONTH(SalesData[[#This Row],[Order Date]])</f>
        <v>201512</v>
      </c>
    </row>
    <row r="438" spans="1: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v>2</v>
      </c>
      <c r="T438">
        <v>0</v>
      </c>
      <c r="U438">
        <v>171.36</v>
      </c>
      <c r="V438">
        <f>COUNTIF(SalesData[Order ID],SalesData[[#This Row],[Order ID]])</f>
        <v>2</v>
      </c>
      <c r="W438" t="str">
        <f>TEXT(SalesData[[#This Row],[Order Date]],"MMM-YYYY")</f>
        <v>Jun-2017</v>
      </c>
      <c r="X438">
        <f>CHOOSE(MONTH(SalesData[[#This Row],[Order Date]]),1,1,1,2,2,2,3,3,3,4,4,4)</f>
        <v>2</v>
      </c>
      <c r="Y438">
        <f>YEAR(SalesData[[#This Row],[Order Date]])*100+MONTH(SalesData[[#This Row],[Order Date]])</f>
        <v>201706</v>
      </c>
    </row>
    <row r="439" spans="1: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v>7</v>
      </c>
      <c r="T439">
        <v>0.2</v>
      </c>
      <c r="U439">
        <v>78.37</v>
      </c>
      <c r="V439">
        <f>COUNTIF(SalesData[Order ID],SalesData[[#This Row],[Order ID]])</f>
        <v>2</v>
      </c>
      <c r="W439" t="str">
        <f>TEXT(SalesData[[#This Row],[Order Date]],"MMM-YYYY")</f>
        <v>Jun-2017</v>
      </c>
      <c r="X439">
        <f>CHOOSE(MONTH(SalesData[[#This Row],[Order Date]]),1,1,1,2,2,2,3,3,3,4,4,4)</f>
        <v>2</v>
      </c>
      <c r="Y439">
        <f>YEAR(SalesData[[#This Row],[Order Date]])*100+MONTH(SalesData[[#This Row],[Order Date]])</f>
        <v>201706</v>
      </c>
    </row>
    <row r="440" spans="1: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v>3</v>
      </c>
      <c r="T440">
        <v>0.1</v>
      </c>
      <c r="U440">
        <v>8.61</v>
      </c>
      <c r="V440">
        <f>COUNTIF(SalesData[Order ID],SalesData[[#This Row],[Order ID]])</f>
        <v>1</v>
      </c>
      <c r="W440" t="str">
        <f>TEXT(SalesData[[#This Row],[Order Date]],"MMM-YYYY")</f>
        <v>Sep-2018</v>
      </c>
      <c r="X440">
        <f>CHOOSE(MONTH(SalesData[[#This Row],[Order Date]]),1,1,1,2,2,2,3,3,3,4,4,4)</f>
        <v>3</v>
      </c>
      <c r="Y440">
        <f>YEAR(SalesData[[#This Row],[Order Date]])*100+MONTH(SalesData[[#This Row],[Order Date]])</f>
        <v>201809</v>
      </c>
    </row>
    <row r="441" spans="1: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v>9</v>
      </c>
      <c r="T441">
        <v>0.1</v>
      </c>
      <c r="U441">
        <v>14.55</v>
      </c>
      <c r="V441">
        <f>COUNTIF(SalesData[Order ID],SalesData[[#This Row],[Order ID]])</f>
        <v>1</v>
      </c>
      <c r="W441" t="str">
        <f>TEXT(SalesData[[#This Row],[Order Date]],"MMM-YYYY")</f>
        <v>Jan-2018</v>
      </c>
      <c r="X441">
        <f>CHOOSE(MONTH(SalesData[[#This Row],[Order Date]]),1,1,1,2,2,2,3,3,3,4,4,4)</f>
        <v>1</v>
      </c>
      <c r="Y441">
        <f>YEAR(SalesData[[#This Row],[Order Date]])*100+MONTH(SalesData[[#This Row],[Order Date]])</f>
        <v>201801</v>
      </c>
    </row>
    <row r="442" spans="1: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v>10</v>
      </c>
      <c r="T442">
        <v>0.1</v>
      </c>
      <c r="U442">
        <v>2.3199999999999998</v>
      </c>
      <c r="V442">
        <f>COUNTIF(SalesData[Order ID],SalesData[[#This Row],[Order ID]])</f>
        <v>6</v>
      </c>
      <c r="W442" t="str">
        <f>TEXT(SalesData[[#This Row],[Order Date]],"MMM-YYYY")</f>
        <v>Sep-2017</v>
      </c>
      <c r="X442">
        <f>CHOOSE(MONTH(SalesData[[#This Row],[Order Date]]),1,1,1,2,2,2,3,3,3,4,4,4)</f>
        <v>3</v>
      </c>
      <c r="Y442">
        <f>YEAR(SalesData[[#This Row],[Order Date]])*100+MONTH(SalesData[[#This Row],[Order Date]])</f>
        <v>201709</v>
      </c>
    </row>
    <row r="443" spans="1: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v>1</v>
      </c>
      <c r="T443">
        <v>0</v>
      </c>
      <c r="U443">
        <v>23.39</v>
      </c>
      <c r="V443">
        <f>COUNTIF(SalesData[Order ID],SalesData[[#This Row],[Order ID]])</f>
        <v>6</v>
      </c>
      <c r="W443" t="str">
        <f>TEXT(SalesData[[#This Row],[Order Date]],"MMM-YYYY")</f>
        <v>Sep-2017</v>
      </c>
      <c r="X443">
        <f>CHOOSE(MONTH(SalesData[[#This Row],[Order Date]]),1,1,1,2,2,2,3,3,3,4,4,4)</f>
        <v>3</v>
      </c>
      <c r="Y443">
        <f>YEAR(SalesData[[#This Row],[Order Date]])*100+MONTH(SalesData[[#This Row],[Order Date]])</f>
        <v>201709</v>
      </c>
    </row>
    <row r="444" spans="1: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v>10</v>
      </c>
      <c r="T444">
        <v>0.3</v>
      </c>
      <c r="U444">
        <v>-12.06</v>
      </c>
      <c r="V444">
        <f>COUNTIF(SalesData[Order ID],SalesData[[#This Row],[Order ID]])</f>
        <v>6</v>
      </c>
      <c r="W444" t="str">
        <f>TEXT(SalesData[[#This Row],[Order Date]],"MMM-YYYY")</f>
        <v>Sep-2017</v>
      </c>
      <c r="X444">
        <f>CHOOSE(MONTH(SalesData[[#This Row],[Order Date]]),1,1,1,2,2,2,3,3,3,4,4,4)</f>
        <v>3</v>
      </c>
      <c r="Y444">
        <f>YEAR(SalesData[[#This Row],[Order Date]])*100+MONTH(SalesData[[#This Row],[Order Date]])</f>
        <v>201709</v>
      </c>
    </row>
    <row r="445" spans="1: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v>5</v>
      </c>
      <c r="T445">
        <v>0</v>
      </c>
      <c r="U445">
        <v>13.7</v>
      </c>
      <c r="V445">
        <f>COUNTIF(SalesData[Order ID],SalesData[[#This Row],[Order ID]])</f>
        <v>6</v>
      </c>
      <c r="W445" t="str">
        <f>TEXT(SalesData[[#This Row],[Order Date]],"MMM-YYYY")</f>
        <v>Sep-2017</v>
      </c>
      <c r="X445">
        <f>CHOOSE(MONTH(SalesData[[#This Row],[Order Date]]),1,1,1,2,2,2,3,3,3,4,4,4)</f>
        <v>3</v>
      </c>
      <c r="Y445">
        <f>YEAR(SalesData[[#This Row],[Order Date]])*100+MONTH(SalesData[[#This Row],[Order Date]])</f>
        <v>201709</v>
      </c>
    </row>
    <row r="446" spans="1: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v>3</v>
      </c>
      <c r="T446">
        <v>0.3</v>
      </c>
      <c r="U446">
        <v>-53.45</v>
      </c>
      <c r="V446">
        <f>COUNTIF(SalesData[Order ID],SalesData[[#This Row],[Order ID]])</f>
        <v>6</v>
      </c>
      <c r="W446" t="str">
        <f>TEXT(SalesData[[#This Row],[Order Date]],"MMM-YYYY")</f>
        <v>Sep-2017</v>
      </c>
      <c r="X446">
        <f>CHOOSE(MONTH(SalesData[[#This Row],[Order Date]]),1,1,1,2,2,2,3,3,3,4,4,4)</f>
        <v>3</v>
      </c>
      <c r="Y446">
        <f>YEAR(SalesData[[#This Row],[Order Date]])*100+MONTH(SalesData[[#This Row],[Order Date]])</f>
        <v>201709</v>
      </c>
    </row>
    <row r="447" spans="1: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v>5</v>
      </c>
      <c r="T447">
        <v>0.2</v>
      </c>
      <c r="U447">
        <v>4.1900000000000004</v>
      </c>
      <c r="V447">
        <f>COUNTIF(SalesData[Order ID],SalesData[[#This Row],[Order ID]])</f>
        <v>6</v>
      </c>
      <c r="W447" t="str">
        <f>TEXT(SalesData[[#This Row],[Order Date]],"MMM-YYYY")</f>
        <v>Sep-2017</v>
      </c>
      <c r="X447">
        <f>CHOOSE(MONTH(SalesData[[#This Row],[Order Date]]),1,1,1,2,2,2,3,3,3,4,4,4)</f>
        <v>3</v>
      </c>
      <c r="Y447">
        <f>YEAR(SalesData[[#This Row],[Order Date]])*100+MONTH(SalesData[[#This Row],[Order Date]])</f>
        <v>201709</v>
      </c>
    </row>
    <row r="448" spans="1: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v>5</v>
      </c>
      <c r="T448">
        <v>0</v>
      </c>
      <c r="U448">
        <v>0.32</v>
      </c>
      <c r="V448">
        <f>COUNTIF(SalesData[Order ID],SalesData[[#This Row],[Order ID]])</f>
        <v>1</v>
      </c>
      <c r="W448" t="str">
        <f>TEXT(SalesData[[#This Row],[Order Date]],"MMM-YYYY")</f>
        <v>Mar-2018</v>
      </c>
      <c r="X448">
        <f>CHOOSE(MONTH(SalesData[[#This Row],[Order Date]]),1,1,1,2,2,2,3,3,3,4,4,4)</f>
        <v>1</v>
      </c>
      <c r="Y448">
        <f>YEAR(SalesData[[#This Row],[Order Date]])*100+MONTH(SalesData[[#This Row],[Order Date]])</f>
        <v>201803</v>
      </c>
    </row>
    <row r="449" spans="1: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v>9</v>
      </c>
      <c r="T449">
        <v>0.1</v>
      </c>
      <c r="U449">
        <v>4.76</v>
      </c>
      <c r="V449">
        <f>COUNTIF(SalesData[Order ID],SalesData[[#This Row],[Order ID]])</f>
        <v>6</v>
      </c>
      <c r="W449" t="str">
        <f>TEXT(SalesData[[#This Row],[Order Date]],"MMM-YYYY")</f>
        <v>Apr-2017</v>
      </c>
      <c r="X449">
        <f>CHOOSE(MONTH(SalesData[[#This Row],[Order Date]]),1,1,1,2,2,2,3,3,3,4,4,4)</f>
        <v>2</v>
      </c>
      <c r="Y449">
        <f>YEAR(SalesData[[#This Row],[Order Date]])*100+MONTH(SalesData[[#This Row],[Order Date]])</f>
        <v>201704</v>
      </c>
    </row>
    <row r="450" spans="1: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v>7</v>
      </c>
      <c r="T450">
        <v>0</v>
      </c>
      <c r="U450">
        <v>51.82</v>
      </c>
      <c r="V450">
        <f>COUNTIF(SalesData[Order ID],SalesData[[#This Row],[Order ID]])</f>
        <v>6</v>
      </c>
      <c r="W450" t="str">
        <f>TEXT(SalesData[[#This Row],[Order Date]],"MMM-YYYY")</f>
        <v>Apr-2017</v>
      </c>
      <c r="X450">
        <f>CHOOSE(MONTH(SalesData[[#This Row],[Order Date]]),1,1,1,2,2,2,3,3,3,4,4,4)</f>
        <v>2</v>
      </c>
      <c r="Y450">
        <f>YEAR(SalesData[[#This Row],[Order Date]])*100+MONTH(SalesData[[#This Row],[Order Date]])</f>
        <v>201704</v>
      </c>
    </row>
    <row r="451" spans="1: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v>5</v>
      </c>
      <c r="T451">
        <v>0.2</v>
      </c>
      <c r="U451">
        <v>42.22</v>
      </c>
      <c r="V451">
        <f>COUNTIF(SalesData[Order ID],SalesData[[#This Row],[Order ID]])</f>
        <v>6</v>
      </c>
      <c r="W451" t="str">
        <f>TEXT(SalesData[[#This Row],[Order Date]],"MMM-YYYY")</f>
        <v>Apr-2017</v>
      </c>
      <c r="X451">
        <f>CHOOSE(MONTH(SalesData[[#This Row],[Order Date]]),1,1,1,2,2,2,3,3,3,4,4,4)</f>
        <v>2</v>
      </c>
      <c r="Y451">
        <f>YEAR(SalesData[[#This Row],[Order Date]])*100+MONTH(SalesData[[#This Row],[Order Date]])</f>
        <v>201704</v>
      </c>
    </row>
    <row r="452" spans="1: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v>7</v>
      </c>
      <c r="T452">
        <v>0.3</v>
      </c>
      <c r="U452">
        <v>-2.74</v>
      </c>
      <c r="V452">
        <f>COUNTIF(SalesData[Order ID],SalesData[[#This Row],[Order ID]])</f>
        <v>6</v>
      </c>
      <c r="W452" t="str">
        <f>TEXT(SalesData[[#This Row],[Order Date]],"MMM-YYYY")</f>
        <v>Apr-2017</v>
      </c>
      <c r="X452">
        <f>CHOOSE(MONTH(SalesData[[#This Row],[Order Date]]),1,1,1,2,2,2,3,3,3,4,4,4)</f>
        <v>2</v>
      </c>
      <c r="Y452">
        <f>YEAR(SalesData[[#This Row],[Order Date]])*100+MONTH(SalesData[[#This Row],[Order Date]])</f>
        <v>201704</v>
      </c>
    </row>
    <row r="453" spans="1: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v>8</v>
      </c>
      <c r="T453">
        <v>0</v>
      </c>
      <c r="U453">
        <v>2.36</v>
      </c>
      <c r="V453">
        <f>COUNTIF(SalesData[Order ID],SalesData[[#This Row],[Order ID]])</f>
        <v>6</v>
      </c>
      <c r="W453" t="str">
        <f>TEXT(SalesData[[#This Row],[Order Date]],"MMM-YYYY")</f>
        <v>Apr-2017</v>
      </c>
      <c r="X453">
        <f>CHOOSE(MONTH(SalesData[[#This Row],[Order Date]]),1,1,1,2,2,2,3,3,3,4,4,4)</f>
        <v>2</v>
      </c>
      <c r="Y453">
        <f>YEAR(SalesData[[#This Row],[Order Date]])*100+MONTH(SalesData[[#This Row],[Order Date]])</f>
        <v>201704</v>
      </c>
    </row>
    <row r="454" spans="1: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v>9</v>
      </c>
      <c r="T454">
        <v>0.2</v>
      </c>
      <c r="U454">
        <v>8.7799999999999994</v>
      </c>
      <c r="V454">
        <f>COUNTIF(SalesData[Order ID],SalesData[[#This Row],[Order ID]])</f>
        <v>6</v>
      </c>
      <c r="W454" t="str">
        <f>TEXT(SalesData[[#This Row],[Order Date]],"MMM-YYYY")</f>
        <v>Apr-2017</v>
      </c>
      <c r="X454">
        <f>CHOOSE(MONTH(SalesData[[#This Row],[Order Date]]),1,1,1,2,2,2,3,3,3,4,4,4)</f>
        <v>2</v>
      </c>
      <c r="Y454">
        <f>YEAR(SalesData[[#This Row],[Order Date]])*100+MONTH(SalesData[[#This Row],[Order Date]])</f>
        <v>201704</v>
      </c>
    </row>
    <row r="455" spans="1: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v>6</v>
      </c>
      <c r="T455">
        <v>0</v>
      </c>
      <c r="U455">
        <v>85.31</v>
      </c>
      <c r="V455">
        <f>COUNTIF(SalesData[Order ID],SalesData[[#This Row],[Order ID]])</f>
        <v>2</v>
      </c>
      <c r="W455" t="str">
        <f>TEXT(SalesData[[#This Row],[Order Date]],"MMM-YYYY")</f>
        <v>Oct-2018</v>
      </c>
      <c r="X455">
        <f>CHOOSE(MONTH(SalesData[[#This Row],[Order Date]]),1,1,1,2,2,2,3,3,3,4,4,4)</f>
        <v>4</v>
      </c>
      <c r="Y455">
        <f>YEAR(SalesData[[#This Row],[Order Date]])*100+MONTH(SalesData[[#This Row],[Order Date]])</f>
        <v>201810</v>
      </c>
    </row>
    <row r="456" spans="1: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v>8</v>
      </c>
      <c r="T456">
        <v>0.2</v>
      </c>
      <c r="U456">
        <v>219.58</v>
      </c>
      <c r="V456">
        <f>COUNTIF(SalesData[Order ID],SalesData[[#This Row],[Order ID]])</f>
        <v>2</v>
      </c>
      <c r="W456" t="str">
        <f>TEXT(SalesData[[#This Row],[Order Date]],"MMM-YYYY")</f>
        <v>Oct-2018</v>
      </c>
      <c r="X456">
        <f>CHOOSE(MONTH(SalesData[[#This Row],[Order Date]]),1,1,1,2,2,2,3,3,3,4,4,4)</f>
        <v>4</v>
      </c>
      <c r="Y456">
        <f>YEAR(SalesData[[#This Row],[Order Date]])*100+MONTH(SalesData[[#This Row],[Order Date]])</f>
        <v>201810</v>
      </c>
    </row>
    <row r="457" spans="1: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v>7</v>
      </c>
      <c r="T457">
        <v>0</v>
      </c>
      <c r="U457">
        <v>7.67</v>
      </c>
      <c r="V457">
        <f>COUNTIF(SalesData[Order ID],SalesData[[#This Row],[Order ID]])</f>
        <v>1</v>
      </c>
      <c r="W457" t="str">
        <f>TEXT(SalesData[[#This Row],[Order Date]],"MMM-YYYY")</f>
        <v>Dec-2017</v>
      </c>
      <c r="X457">
        <f>CHOOSE(MONTH(SalesData[[#This Row],[Order Date]]),1,1,1,2,2,2,3,3,3,4,4,4)</f>
        <v>4</v>
      </c>
      <c r="Y457">
        <f>YEAR(SalesData[[#This Row],[Order Date]])*100+MONTH(SalesData[[#This Row],[Order Date]])</f>
        <v>201712</v>
      </c>
    </row>
    <row r="458" spans="1: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v>6</v>
      </c>
      <c r="T458">
        <v>0</v>
      </c>
      <c r="U458">
        <v>33.69</v>
      </c>
      <c r="V458">
        <f>COUNTIF(SalesData[Order ID],SalesData[[#This Row],[Order ID]])</f>
        <v>1</v>
      </c>
      <c r="W458" t="str">
        <f>TEXT(SalesData[[#This Row],[Order Date]],"MMM-YYYY")</f>
        <v>Feb-2015</v>
      </c>
      <c r="X458">
        <f>CHOOSE(MONTH(SalesData[[#This Row],[Order Date]]),1,1,1,2,2,2,3,3,3,4,4,4)</f>
        <v>1</v>
      </c>
      <c r="Y458">
        <f>YEAR(SalesData[[#This Row],[Order Date]])*100+MONTH(SalesData[[#This Row],[Order Date]])</f>
        <v>201502</v>
      </c>
    </row>
    <row r="459" spans="1: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v>10</v>
      </c>
      <c r="T459">
        <v>0</v>
      </c>
      <c r="U459">
        <v>216.79</v>
      </c>
      <c r="V459">
        <f>COUNTIF(SalesData[Order ID],SalesData[[#This Row],[Order ID]])</f>
        <v>2</v>
      </c>
      <c r="W459" t="str">
        <f>TEXT(SalesData[[#This Row],[Order Date]],"MMM-YYYY")</f>
        <v>Sep-2017</v>
      </c>
      <c r="X459">
        <f>CHOOSE(MONTH(SalesData[[#This Row],[Order Date]]),1,1,1,2,2,2,3,3,3,4,4,4)</f>
        <v>3</v>
      </c>
      <c r="Y459">
        <f>YEAR(SalesData[[#This Row],[Order Date]])*100+MONTH(SalesData[[#This Row],[Order Date]])</f>
        <v>201709</v>
      </c>
    </row>
    <row r="460" spans="1: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v>7</v>
      </c>
      <c r="T460">
        <v>0.2</v>
      </c>
      <c r="U460">
        <v>1.96</v>
      </c>
      <c r="V460">
        <f>COUNTIF(SalesData[Order ID],SalesData[[#This Row],[Order ID]])</f>
        <v>2</v>
      </c>
      <c r="W460" t="str">
        <f>TEXT(SalesData[[#This Row],[Order Date]],"MMM-YYYY")</f>
        <v>Sep-2017</v>
      </c>
      <c r="X460">
        <f>CHOOSE(MONTH(SalesData[[#This Row],[Order Date]]),1,1,1,2,2,2,3,3,3,4,4,4)</f>
        <v>3</v>
      </c>
      <c r="Y460">
        <f>YEAR(SalesData[[#This Row],[Order Date]])*100+MONTH(SalesData[[#This Row],[Order Date]])</f>
        <v>201709</v>
      </c>
    </row>
    <row r="461" spans="1: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v>6</v>
      </c>
      <c r="T461">
        <v>0.1</v>
      </c>
      <c r="U461">
        <v>30.14</v>
      </c>
      <c r="V461">
        <f>COUNTIF(SalesData[Order ID],SalesData[[#This Row],[Order ID]])</f>
        <v>3</v>
      </c>
      <c r="W461" t="str">
        <f>TEXT(SalesData[[#This Row],[Order Date]],"MMM-YYYY")</f>
        <v>Dec-2016</v>
      </c>
      <c r="X461">
        <f>CHOOSE(MONTH(SalesData[[#This Row],[Order Date]]),1,1,1,2,2,2,3,3,3,4,4,4)</f>
        <v>4</v>
      </c>
      <c r="Y461">
        <f>YEAR(SalesData[[#This Row],[Order Date]])*100+MONTH(SalesData[[#This Row],[Order Date]])</f>
        <v>201612</v>
      </c>
    </row>
    <row r="462" spans="1: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v>1</v>
      </c>
      <c r="T462">
        <v>0.2</v>
      </c>
      <c r="U462">
        <v>206.98</v>
      </c>
      <c r="V462">
        <f>COUNTIF(SalesData[Order ID],SalesData[[#This Row],[Order ID]])</f>
        <v>3</v>
      </c>
      <c r="W462" t="str">
        <f>TEXT(SalesData[[#This Row],[Order Date]],"MMM-YYYY")</f>
        <v>Dec-2016</v>
      </c>
      <c r="X462">
        <f>CHOOSE(MONTH(SalesData[[#This Row],[Order Date]]),1,1,1,2,2,2,3,3,3,4,4,4)</f>
        <v>4</v>
      </c>
      <c r="Y462">
        <f>YEAR(SalesData[[#This Row],[Order Date]])*100+MONTH(SalesData[[#This Row],[Order Date]])</f>
        <v>201612</v>
      </c>
    </row>
    <row r="463" spans="1: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v>4</v>
      </c>
      <c r="T463">
        <v>0.2</v>
      </c>
      <c r="U463">
        <v>17.96</v>
      </c>
      <c r="V463">
        <f>COUNTIF(SalesData[Order ID],SalesData[[#This Row],[Order ID]])</f>
        <v>3</v>
      </c>
      <c r="W463" t="str">
        <f>TEXT(SalesData[[#This Row],[Order Date]],"MMM-YYYY")</f>
        <v>Dec-2016</v>
      </c>
      <c r="X463">
        <f>CHOOSE(MONTH(SalesData[[#This Row],[Order Date]]),1,1,1,2,2,2,3,3,3,4,4,4)</f>
        <v>4</v>
      </c>
      <c r="Y463">
        <f>YEAR(SalesData[[#This Row],[Order Date]])*100+MONTH(SalesData[[#This Row],[Order Date]])</f>
        <v>201612</v>
      </c>
    </row>
    <row r="464" spans="1: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v>6</v>
      </c>
      <c r="T464">
        <v>0</v>
      </c>
      <c r="U464">
        <v>8.01</v>
      </c>
      <c r="V464">
        <f>COUNTIF(SalesData[Order ID],SalesData[[#This Row],[Order ID]])</f>
        <v>5</v>
      </c>
      <c r="W464" t="str">
        <f>TEXT(SalesData[[#This Row],[Order Date]],"MMM-YYYY")</f>
        <v>Apr-2017</v>
      </c>
      <c r="X464">
        <f>CHOOSE(MONTH(SalesData[[#This Row],[Order Date]]),1,1,1,2,2,2,3,3,3,4,4,4)</f>
        <v>2</v>
      </c>
      <c r="Y464">
        <f>YEAR(SalesData[[#This Row],[Order Date]])*100+MONTH(SalesData[[#This Row],[Order Date]])</f>
        <v>201704</v>
      </c>
    </row>
    <row r="465" spans="1: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v>3</v>
      </c>
      <c r="T465">
        <v>0</v>
      </c>
      <c r="U465">
        <v>330.88</v>
      </c>
      <c r="V465">
        <f>COUNTIF(SalesData[Order ID],SalesData[[#This Row],[Order ID]])</f>
        <v>5</v>
      </c>
      <c r="W465" t="str">
        <f>TEXT(SalesData[[#This Row],[Order Date]],"MMM-YYYY")</f>
        <v>Apr-2017</v>
      </c>
      <c r="X465">
        <f>CHOOSE(MONTH(SalesData[[#This Row],[Order Date]]),1,1,1,2,2,2,3,3,3,4,4,4)</f>
        <v>2</v>
      </c>
      <c r="Y465">
        <f>YEAR(SalesData[[#This Row],[Order Date]])*100+MONTH(SalesData[[#This Row],[Order Date]])</f>
        <v>201704</v>
      </c>
    </row>
    <row r="466" spans="1: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v>9</v>
      </c>
      <c r="T466">
        <v>0.2</v>
      </c>
      <c r="U466">
        <v>6.27</v>
      </c>
      <c r="V466">
        <f>COUNTIF(SalesData[Order ID],SalesData[[#This Row],[Order ID]])</f>
        <v>5</v>
      </c>
      <c r="W466" t="str">
        <f>TEXT(SalesData[[#This Row],[Order Date]],"MMM-YYYY")</f>
        <v>Apr-2017</v>
      </c>
      <c r="X466">
        <f>CHOOSE(MONTH(SalesData[[#This Row],[Order Date]]),1,1,1,2,2,2,3,3,3,4,4,4)</f>
        <v>2</v>
      </c>
      <c r="Y466">
        <f>YEAR(SalesData[[#This Row],[Order Date]])*100+MONTH(SalesData[[#This Row],[Order Date]])</f>
        <v>201704</v>
      </c>
    </row>
    <row r="467" spans="1: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v>2</v>
      </c>
      <c r="T467">
        <v>0</v>
      </c>
      <c r="U467">
        <v>33.369999999999997</v>
      </c>
      <c r="V467">
        <f>COUNTIF(SalesData[Order ID],SalesData[[#This Row],[Order ID]])</f>
        <v>5</v>
      </c>
      <c r="W467" t="str">
        <f>TEXT(SalesData[[#This Row],[Order Date]],"MMM-YYYY")</f>
        <v>Apr-2017</v>
      </c>
      <c r="X467">
        <f>CHOOSE(MONTH(SalesData[[#This Row],[Order Date]]),1,1,1,2,2,2,3,3,3,4,4,4)</f>
        <v>2</v>
      </c>
      <c r="Y467">
        <f>YEAR(SalesData[[#This Row],[Order Date]])*100+MONTH(SalesData[[#This Row],[Order Date]])</f>
        <v>201704</v>
      </c>
    </row>
    <row r="468" spans="1: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v>6</v>
      </c>
      <c r="T468">
        <v>0</v>
      </c>
      <c r="U468">
        <v>16.440000000000001</v>
      </c>
      <c r="V468">
        <f>COUNTIF(SalesData[Order ID],SalesData[[#This Row],[Order ID]])</f>
        <v>5</v>
      </c>
      <c r="W468" t="str">
        <f>TEXT(SalesData[[#This Row],[Order Date]],"MMM-YYYY")</f>
        <v>Apr-2017</v>
      </c>
      <c r="X468">
        <f>CHOOSE(MONTH(SalesData[[#This Row],[Order Date]]),1,1,1,2,2,2,3,3,3,4,4,4)</f>
        <v>2</v>
      </c>
      <c r="Y468">
        <f>YEAR(SalesData[[#This Row],[Order Date]])*100+MONTH(SalesData[[#This Row],[Order Date]])</f>
        <v>201704</v>
      </c>
    </row>
    <row r="469" spans="1: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v>10</v>
      </c>
      <c r="T469">
        <v>0.3</v>
      </c>
      <c r="U469">
        <v>-84.07</v>
      </c>
      <c r="V469">
        <f>COUNTIF(SalesData[Order ID],SalesData[[#This Row],[Order ID]])</f>
        <v>1</v>
      </c>
      <c r="W469" t="str">
        <f>TEXT(SalesData[[#This Row],[Order Date]],"MMM-YYYY")</f>
        <v>Jan-2016</v>
      </c>
      <c r="X469">
        <f>CHOOSE(MONTH(SalesData[[#This Row],[Order Date]]),1,1,1,2,2,2,3,3,3,4,4,4)</f>
        <v>1</v>
      </c>
      <c r="Y469">
        <f>YEAR(SalesData[[#This Row],[Order Date]])*100+MONTH(SalesData[[#This Row],[Order Date]])</f>
        <v>201601</v>
      </c>
    </row>
    <row r="470" spans="1: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v>10</v>
      </c>
      <c r="T470">
        <v>0</v>
      </c>
      <c r="U470">
        <v>51.33</v>
      </c>
      <c r="V470">
        <f>COUNTIF(SalesData[Order ID],SalesData[[#This Row],[Order ID]])</f>
        <v>1</v>
      </c>
      <c r="W470" t="str">
        <f>TEXT(SalesData[[#This Row],[Order Date]],"MMM-YYYY")</f>
        <v>Mar-2018</v>
      </c>
      <c r="X470">
        <f>CHOOSE(MONTH(SalesData[[#This Row],[Order Date]]),1,1,1,2,2,2,3,3,3,4,4,4)</f>
        <v>1</v>
      </c>
      <c r="Y470">
        <f>YEAR(SalesData[[#This Row],[Order Date]])*100+MONTH(SalesData[[#This Row],[Order Date]])</f>
        <v>201803</v>
      </c>
    </row>
    <row r="471" spans="1: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v>10</v>
      </c>
      <c r="T471">
        <v>0.3</v>
      </c>
      <c r="U471">
        <v>-1.68</v>
      </c>
      <c r="V471">
        <f>COUNTIF(SalesData[Order ID],SalesData[[#This Row],[Order ID]])</f>
        <v>1</v>
      </c>
      <c r="W471" t="str">
        <f>TEXT(SalesData[[#This Row],[Order Date]],"MMM-YYYY")</f>
        <v>Dec-2017</v>
      </c>
      <c r="X471">
        <f>CHOOSE(MONTH(SalesData[[#This Row],[Order Date]]),1,1,1,2,2,2,3,3,3,4,4,4)</f>
        <v>4</v>
      </c>
      <c r="Y471">
        <f>YEAR(SalesData[[#This Row],[Order Date]])*100+MONTH(SalesData[[#This Row],[Order Date]])</f>
        <v>201712</v>
      </c>
    </row>
    <row r="472" spans="1: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v>5</v>
      </c>
      <c r="T472">
        <v>0.1</v>
      </c>
      <c r="U472">
        <v>4.99</v>
      </c>
      <c r="V472">
        <f>COUNTIF(SalesData[Order ID],SalesData[[#This Row],[Order ID]])</f>
        <v>1</v>
      </c>
      <c r="W472" t="str">
        <f>TEXT(SalesData[[#This Row],[Order Date]],"MMM-YYYY")</f>
        <v>Dec-2016</v>
      </c>
      <c r="X472">
        <f>CHOOSE(MONTH(SalesData[[#This Row],[Order Date]]),1,1,1,2,2,2,3,3,3,4,4,4)</f>
        <v>4</v>
      </c>
      <c r="Y472">
        <f>YEAR(SalesData[[#This Row],[Order Date]])*100+MONTH(SalesData[[#This Row],[Order Date]])</f>
        <v>201612</v>
      </c>
    </row>
    <row r="473" spans="1: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v>1</v>
      </c>
      <c r="T473">
        <v>0</v>
      </c>
      <c r="U473">
        <v>34.090000000000003</v>
      </c>
      <c r="V473">
        <f>COUNTIF(SalesData[Order ID],SalesData[[#This Row],[Order ID]])</f>
        <v>6</v>
      </c>
      <c r="W473" t="str">
        <f>TEXT(SalesData[[#This Row],[Order Date]],"MMM-YYYY")</f>
        <v>Nov-2015</v>
      </c>
      <c r="X473">
        <f>CHOOSE(MONTH(SalesData[[#This Row],[Order Date]]),1,1,1,2,2,2,3,3,3,4,4,4)</f>
        <v>4</v>
      </c>
      <c r="Y473">
        <f>YEAR(SalesData[[#This Row],[Order Date]])*100+MONTH(SalesData[[#This Row],[Order Date]])</f>
        <v>201511</v>
      </c>
    </row>
    <row r="474" spans="1: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v>7</v>
      </c>
      <c r="T474">
        <v>0.3</v>
      </c>
      <c r="U474">
        <v>-22.27</v>
      </c>
      <c r="V474">
        <f>COUNTIF(SalesData[Order ID],SalesData[[#This Row],[Order ID]])</f>
        <v>6</v>
      </c>
      <c r="W474" t="str">
        <f>TEXT(SalesData[[#This Row],[Order Date]],"MMM-YYYY")</f>
        <v>Nov-2015</v>
      </c>
      <c r="X474">
        <f>CHOOSE(MONTH(SalesData[[#This Row],[Order Date]]),1,1,1,2,2,2,3,3,3,4,4,4)</f>
        <v>4</v>
      </c>
      <c r="Y474">
        <f>YEAR(SalesData[[#This Row],[Order Date]])*100+MONTH(SalesData[[#This Row],[Order Date]])</f>
        <v>201511</v>
      </c>
    </row>
    <row r="475" spans="1: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v>2</v>
      </c>
      <c r="T475">
        <v>0.3</v>
      </c>
      <c r="U475">
        <v>-204.15</v>
      </c>
      <c r="V475">
        <f>COUNTIF(SalesData[Order ID],SalesData[[#This Row],[Order ID]])</f>
        <v>6</v>
      </c>
      <c r="W475" t="str">
        <f>TEXT(SalesData[[#This Row],[Order Date]],"MMM-YYYY")</f>
        <v>Nov-2015</v>
      </c>
      <c r="X475">
        <f>CHOOSE(MONTH(SalesData[[#This Row],[Order Date]]),1,1,1,2,2,2,3,3,3,4,4,4)</f>
        <v>4</v>
      </c>
      <c r="Y475">
        <f>YEAR(SalesData[[#This Row],[Order Date]])*100+MONTH(SalesData[[#This Row],[Order Date]])</f>
        <v>201511</v>
      </c>
    </row>
    <row r="476" spans="1: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v>8</v>
      </c>
      <c r="T476">
        <v>0.3</v>
      </c>
      <c r="U476">
        <v>-21.28</v>
      </c>
      <c r="V476">
        <f>COUNTIF(SalesData[Order ID],SalesData[[#This Row],[Order ID]])</f>
        <v>6</v>
      </c>
      <c r="W476" t="str">
        <f>TEXT(SalesData[[#This Row],[Order Date]],"MMM-YYYY")</f>
        <v>Nov-2015</v>
      </c>
      <c r="X476">
        <f>CHOOSE(MONTH(SalesData[[#This Row],[Order Date]]),1,1,1,2,2,2,3,3,3,4,4,4)</f>
        <v>4</v>
      </c>
      <c r="Y476">
        <f>YEAR(SalesData[[#This Row],[Order Date]])*100+MONTH(SalesData[[#This Row],[Order Date]])</f>
        <v>201511</v>
      </c>
    </row>
    <row r="477" spans="1: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v>10</v>
      </c>
      <c r="T477">
        <v>0.1</v>
      </c>
      <c r="U477">
        <v>11.28</v>
      </c>
      <c r="V477">
        <f>COUNTIF(SalesData[Order ID],SalesData[[#This Row],[Order ID]])</f>
        <v>6</v>
      </c>
      <c r="W477" t="str">
        <f>TEXT(SalesData[[#This Row],[Order Date]],"MMM-YYYY")</f>
        <v>Nov-2015</v>
      </c>
      <c r="X477">
        <f>CHOOSE(MONTH(SalesData[[#This Row],[Order Date]]),1,1,1,2,2,2,3,3,3,4,4,4)</f>
        <v>4</v>
      </c>
      <c r="Y477">
        <f>YEAR(SalesData[[#This Row],[Order Date]])*100+MONTH(SalesData[[#This Row],[Order Date]])</f>
        <v>201511</v>
      </c>
    </row>
    <row r="478" spans="1: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v>5</v>
      </c>
      <c r="T478">
        <v>0</v>
      </c>
      <c r="U478">
        <v>30.35</v>
      </c>
      <c r="V478">
        <f>COUNTIF(SalesData[Order ID],SalesData[[#This Row],[Order ID]])</f>
        <v>6</v>
      </c>
      <c r="W478" t="str">
        <f>TEXT(SalesData[[#This Row],[Order Date]],"MMM-YYYY")</f>
        <v>Nov-2015</v>
      </c>
      <c r="X478">
        <f>CHOOSE(MONTH(SalesData[[#This Row],[Order Date]]),1,1,1,2,2,2,3,3,3,4,4,4)</f>
        <v>4</v>
      </c>
      <c r="Y478">
        <f>YEAR(SalesData[[#This Row],[Order Date]])*100+MONTH(SalesData[[#This Row],[Order Date]])</f>
        <v>201511</v>
      </c>
    </row>
    <row r="479" spans="1: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v>1</v>
      </c>
      <c r="T479">
        <v>0.2</v>
      </c>
      <c r="U479">
        <v>22.02</v>
      </c>
      <c r="V479">
        <f>COUNTIF(SalesData[Order ID],SalesData[[#This Row],[Order ID]])</f>
        <v>1</v>
      </c>
      <c r="W479" t="str">
        <f>TEXT(SalesData[[#This Row],[Order Date]],"MMM-YYYY")</f>
        <v>Jul-2017</v>
      </c>
      <c r="X479">
        <f>CHOOSE(MONTH(SalesData[[#This Row],[Order Date]]),1,1,1,2,2,2,3,3,3,4,4,4)</f>
        <v>3</v>
      </c>
      <c r="Y479">
        <f>YEAR(SalesData[[#This Row],[Order Date]])*100+MONTH(SalesData[[#This Row],[Order Date]])</f>
        <v>201707</v>
      </c>
    </row>
    <row r="480" spans="1: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v>2</v>
      </c>
      <c r="T480">
        <v>0.3</v>
      </c>
      <c r="U480">
        <v>-12.46</v>
      </c>
      <c r="V480">
        <f>COUNTIF(SalesData[Order ID],SalesData[[#This Row],[Order ID]])</f>
        <v>1</v>
      </c>
      <c r="W480" t="str">
        <f>TEXT(SalesData[[#This Row],[Order Date]],"MMM-YYYY")</f>
        <v>Oct-2017</v>
      </c>
      <c r="X480">
        <f>CHOOSE(MONTH(SalesData[[#This Row],[Order Date]]),1,1,1,2,2,2,3,3,3,4,4,4)</f>
        <v>4</v>
      </c>
      <c r="Y480">
        <f>YEAR(SalesData[[#This Row],[Order Date]])*100+MONTH(SalesData[[#This Row],[Order Date]])</f>
        <v>201710</v>
      </c>
    </row>
    <row r="481" spans="1: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v>2</v>
      </c>
      <c r="T481">
        <v>0</v>
      </c>
      <c r="U481">
        <v>2.79</v>
      </c>
      <c r="V481">
        <f>COUNTIF(SalesData[Order ID],SalesData[[#This Row],[Order ID]])</f>
        <v>2</v>
      </c>
      <c r="W481" t="str">
        <f>TEXT(SalesData[[#This Row],[Order Date]],"MMM-YYYY")</f>
        <v>Jun-2017</v>
      </c>
      <c r="X481">
        <f>CHOOSE(MONTH(SalesData[[#This Row],[Order Date]]),1,1,1,2,2,2,3,3,3,4,4,4)</f>
        <v>2</v>
      </c>
      <c r="Y481">
        <f>YEAR(SalesData[[#This Row],[Order Date]])*100+MONTH(SalesData[[#This Row],[Order Date]])</f>
        <v>201706</v>
      </c>
    </row>
    <row r="482" spans="1: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v>6</v>
      </c>
      <c r="T482">
        <v>0.1</v>
      </c>
      <c r="U482">
        <v>84.51</v>
      </c>
      <c r="V482">
        <f>COUNTIF(SalesData[Order ID],SalesData[[#This Row],[Order ID]])</f>
        <v>2</v>
      </c>
      <c r="W482" t="str">
        <f>TEXT(SalesData[[#This Row],[Order Date]],"MMM-YYYY")</f>
        <v>Jun-2017</v>
      </c>
      <c r="X482">
        <f>CHOOSE(MONTH(SalesData[[#This Row],[Order Date]]),1,1,1,2,2,2,3,3,3,4,4,4)</f>
        <v>2</v>
      </c>
      <c r="Y482">
        <f>YEAR(SalesData[[#This Row],[Order Date]])*100+MONTH(SalesData[[#This Row],[Order Date]])</f>
        <v>201706</v>
      </c>
    </row>
    <row r="483" spans="1: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v>6</v>
      </c>
      <c r="T483">
        <v>0.2</v>
      </c>
      <c r="U483">
        <v>0.45</v>
      </c>
      <c r="V483">
        <f>COUNTIF(SalesData[Order ID],SalesData[[#This Row],[Order ID]])</f>
        <v>1</v>
      </c>
      <c r="W483" t="str">
        <f>TEXT(SalesData[[#This Row],[Order Date]],"MMM-YYYY")</f>
        <v>Oct-2015</v>
      </c>
      <c r="X483">
        <f>CHOOSE(MONTH(SalesData[[#This Row],[Order Date]]),1,1,1,2,2,2,3,3,3,4,4,4)</f>
        <v>4</v>
      </c>
      <c r="Y483">
        <f>YEAR(SalesData[[#This Row],[Order Date]])*100+MONTH(SalesData[[#This Row],[Order Date]])</f>
        <v>201510</v>
      </c>
    </row>
    <row r="484" spans="1: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v>6</v>
      </c>
      <c r="T484">
        <v>0</v>
      </c>
      <c r="U484">
        <v>0.42</v>
      </c>
      <c r="V484">
        <f>COUNTIF(SalesData[Order ID],SalesData[[#This Row],[Order ID]])</f>
        <v>2</v>
      </c>
      <c r="W484" t="str">
        <f>TEXT(SalesData[[#This Row],[Order Date]],"MMM-YYYY")</f>
        <v>Jul-2015</v>
      </c>
      <c r="X484">
        <f>CHOOSE(MONTH(SalesData[[#This Row],[Order Date]]),1,1,1,2,2,2,3,3,3,4,4,4)</f>
        <v>3</v>
      </c>
      <c r="Y484">
        <f>YEAR(SalesData[[#This Row],[Order Date]])*100+MONTH(SalesData[[#This Row],[Order Date]])</f>
        <v>201507</v>
      </c>
    </row>
    <row r="485" spans="1: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v>3</v>
      </c>
      <c r="T485">
        <v>0.2</v>
      </c>
      <c r="U485">
        <v>49.59</v>
      </c>
      <c r="V485">
        <f>COUNTIF(SalesData[Order ID],SalesData[[#This Row],[Order ID]])</f>
        <v>2</v>
      </c>
      <c r="W485" t="str">
        <f>TEXT(SalesData[[#This Row],[Order Date]],"MMM-YYYY")</f>
        <v>Jul-2015</v>
      </c>
      <c r="X485">
        <f>CHOOSE(MONTH(SalesData[[#This Row],[Order Date]]),1,1,1,2,2,2,3,3,3,4,4,4)</f>
        <v>3</v>
      </c>
      <c r="Y485">
        <f>YEAR(SalesData[[#This Row],[Order Date]])*100+MONTH(SalesData[[#This Row],[Order Date]])</f>
        <v>201507</v>
      </c>
    </row>
    <row r="486" spans="1: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v>9</v>
      </c>
      <c r="T486">
        <v>0.2</v>
      </c>
      <c r="U486">
        <v>3.85</v>
      </c>
      <c r="V486">
        <f>COUNTIF(SalesData[Order ID],SalesData[[#This Row],[Order ID]])</f>
        <v>3</v>
      </c>
      <c r="W486" t="str">
        <f>TEXT(SalesData[[#This Row],[Order Date]],"MMM-YYYY")</f>
        <v>Jun-2018</v>
      </c>
      <c r="X486">
        <f>CHOOSE(MONTH(SalesData[[#This Row],[Order Date]]),1,1,1,2,2,2,3,3,3,4,4,4)</f>
        <v>2</v>
      </c>
      <c r="Y486">
        <f>YEAR(SalesData[[#This Row],[Order Date]])*100+MONTH(SalesData[[#This Row],[Order Date]])</f>
        <v>201806</v>
      </c>
    </row>
    <row r="487" spans="1: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v>7</v>
      </c>
      <c r="T487">
        <v>0.2</v>
      </c>
      <c r="U487">
        <v>87.41</v>
      </c>
      <c r="V487">
        <f>COUNTIF(SalesData[Order ID],SalesData[[#This Row],[Order ID]])</f>
        <v>3</v>
      </c>
      <c r="W487" t="str">
        <f>TEXT(SalesData[[#This Row],[Order Date]],"MMM-YYYY")</f>
        <v>Jun-2018</v>
      </c>
      <c r="X487">
        <f>CHOOSE(MONTH(SalesData[[#This Row],[Order Date]]),1,1,1,2,2,2,3,3,3,4,4,4)</f>
        <v>2</v>
      </c>
      <c r="Y487">
        <f>YEAR(SalesData[[#This Row],[Order Date]])*100+MONTH(SalesData[[#This Row],[Order Date]])</f>
        <v>201806</v>
      </c>
    </row>
    <row r="488" spans="1: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v>9</v>
      </c>
      <c r="T488">
        <v>0.3</v>
      </c>
      <c r="U488">
        <v>-16.8</v>
      </c>
      <c r="V488">
        <f>COUNTIF(SalesData[Order ID],SalesData[[#This Row],[Order ID]])</f>
        <v>3</v>
      </c>
      <c r="W488" t="str">
        <f>TEXT(SalesData[[#This Row],[Order Date]],"MMM-YYYY")</f>
        <v>Jun-2018</v>
      </c>
      <c r="X488">
        <f>CHOOSE(MONTH(SalesData[[#This Row],[Order Date]]),1,1,1,2,2,2,3,3,3,4,4,4)</f>
        <v>2</v>
      </c>
      <c r="Y488">
        <f>YEAR(SalesData[[#This Row],[Order Date]])*100+MONTH(SalesData[[#This Row],[Order Date]])</f>
        <v>201806</v>
      </c>
    </row>
    <row r="489" spans="1: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v>10</v>
      </c>
      <c r="T489">
        <v>0</v>
      </c>
      <c r="U489">
        <v>738.71</v>
      </c>
      <c r="V489">
        <f>COUNTIF(SalesData[Order ID],SalesData[[#This Row],[Order ID]])</f>
        <v>1</v>
      </c>
      <c r="W489" t="str">
        <f>TEXT(SalesData[[#This Row],[Order Date]],"MMM-YYYY")</f>
        <v>Oct-2015</v>
      </c>
      <c r="X489">
        <f>CHOOSE(MONTH(SalesData[[#This Row],[Order Date]]),1,1,1,2,2,2,3,3,3,4,4,4)</f>
        <v>4</v>
      </c>
      <c r="Y489">
        <f>YEAR(SalesData[[#This Row],[Order Date]])*100+MONTH(SalesData[[#This Row],[Order Date]])</f>
        <v>201510</v>
      </c>
    </row>
    <row r="490" spans="1: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v>10</v>
      </c>
      <c r="T490">
        <v>0.1</v>
      </c>
      <c r="U490">
        <v>2.72</v>
      </c>
      <c r="V490">
        <f>COUNTIF(SalesData[Order ID],SalesData[[#This Row],[Order ID]])</f>
        <v>3</v>
      </c>
      <c r="W490" t="str">
        <f>TEXT(SalesData[[#This Row],[Order Date]],"MMM-YYYY")</f>
        <v>Jun-2015</v>
      </c>
      <c r="X490">
        <f>CHOOSE(MONTH(SalesData[[#This Row],[Order Date]]),1,1,1,2,2,2,3,3,3,4,4,4)</f>
        <v>2</v>
      </c>
      <c r="Y490">
        <f>YEAR(SalesData[[#This Row],[Order Date]])*100+MONTH(SalesData[[#This Row],[Order Date]])</f>
        <v>201506</v>
      </c>
    </row>
    <row r="491" spans="1: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v>8</v>
      </c>
      <c r="T491">
        <v>0.1</v>
      </c>
      <c r="U491">
        <v>14.08</v>
      </c>
      <c r="V491">
        <f>COUNTIF(SalesData[Order ID],SalesData[[#This Row],[Order ID]])</f>
        <v>3</v>
      </c>
      <c r="W491" t="str">
        <f>TEXT(SalesData[[#This Row],[Order Date]],"MMM-YYYY")</f>
        <v>Jun-2015</v>
      </c>
      <c r="X491">
        <f>CHOOSE(MONTH(SalesData[[#This Row],[Order Date]]),1,1,1,2,2,2,3,3,3,4,4,4)</f>
        <v>2</v>
      </c>
      <c r="Y491">
        <f>YEAR(SalesData[[#This Row],[Order Date]])*100+MONTH(SalesData[[#This Row],[Order Date]])</f>
        <v>201506</v>
      </c>
    </row>
    <row r="492" spans="1: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v>6</v>
      </c>
      <c r="T492">
        <v>0</v>
      </c>
      <c r="U492">
        <v>23.93</v>
      </c>
      <c r="V492">
        <f>COUNTIF(SalesData[Order ID],SalesData[[#This Row],[Order ID]])</f>
        <v>3</v>
      </c>
      <c r="W492" t="str">
        <f>TEXT(SalesData[[#This Row],[Order Date]],"MMM-YYYY")</f>
        <v>Jun-2015</v>
      </c>
      <c r="X492">
        <f>CHOOSE(MONTH(SalesData[[#This Row],[Order Date]]),1,1,1,2,2,2,3,3,3,4,4,4)</f>
        <v>2</v>
      </c>
      <c r="Y492">
        <f>YEAR(SalesData[[#This Row],[Order Date]])*100+MONTH(SalesData[[#This Row],[Order Date]])</f>
        <v>201506</v>
      </c>
    </row>
    <row r="493" spans="1: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v>1</v>
      </c>
      <c r="T493">
        <v>0</v>
      </c>
      <c r="U493">
        <v>22.46</v>
      </c>
      <c r="V493">
        <f>COUNTIF(SalesData[Order ID],SalesData[[#This Row],[Order ID]])</f>
        <v>2</v>
      </c>
      <c r="W493" t="str">
        <f>TEXT(SalesData[[#This Row],[Order Date]],"MMM-YYYY")</f>
        <v>Sep-2015</v>
      </c>
      <c r="X493">
        <f>CHOOSE(MONTH(SalesData[[#This Row],[Order Date]]),1,1,1,2,2,2,3,3,3,4,4,4)</f>
        <v>3</v>
      </c>
      <c r="Y493">
        <f>YEAR(SalesData[[#This Row],[Order Date]])*100+MONTH(SalesData[[#This Row],[Order Date]])</f>
        <v>201509</v>
      </c>
    </row>
    <row r="494" spans="1: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v>1</v>
      </c>
      <c r="T494">
        <v>0.2</v>
      </c>
      <c r="U494">
        <v>1.1100000000000001</v>
      </c>
      <c r="V494">
        <f>COUNTIF(SalesData[Order ID],SalesData[[#This Row],[Order ID]])</f>
        <v>2</v>
      </c>
      <c r="W494" t="str">
        <f>TEXT(SalesData[[#This Row],[Order Date]],"MMM-YYYY")</f>
        <v>Sep-2015</v>
      </c>
      <c r="X494">
        <f>CHOOSE(MONTH(SalesData[[#This Row],[Order Date]]),1,1,1,2,2,2,3,3,3,4,4,4)</f>
        <v>3</v>
      </c>
      <c r="Y494">
        <f>YEAR(SalesData[[#This Row],[Order Date]])*100+MONTH(SalesData[[#This Row],[Order Date]])</f>
        <v>201509</v>
      </c>
    </row>
    <row r="495" spans="1: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v>3</v>
      </c>
      <c r="T495">
        <v>0</v>
      </c>
      <c r="U495">
        <v>21.62</v>
      </c>
      <c r="V495">
        <f>COUNTIF(SalesData[Order ID],SalesData[[#This Row],[Order ID]])</f>
        <v>1</v>
      </c>
      <c r="W495" t="str">
        <f>TEXT(SalesData[[#This Row],[Order Date]],"MMM-YYYY")</f>
        <v>May-2017</v>
      </c>
      <c r="X495">
        <f>CHOOSE(MONTH(SalesData[[#This Row],[Order Date]]),1,1,1,2,2,2,3,3,3,4,4,4)</f>
        <v>2</v>
      </c>
      <c r="Y495">
        <f>YEAR(SalesData[[#This Row],[Order Date]])*100+MONTH(SalesData[[#This Row],[Order Date]])</f>
        <v>201705</v>
      </c>
    </row>
    <row r="496" spans="1: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v>7</v>
      </c>
      <c r="T496">
        <v>0.1</v>
      </c>
      <c r="U496">
        <v>13.29</v>
      </c>
      <c r="V496">
        <f>COUNTIF(SalesData[Order ID],SalesData[[#This Row],[Order ID]])</f>
        <v>1</v>
      </c>
      <c r="W496" t="str">
        <f>TEXT(SalesData[[#This Row],[Order Date]],"MMM-YYYY")</f>
        <v>Mar-2017</v>
      </c>
      <c r="X496">
        <f>CHOOSE(MONTH(SalesData[[#This Row],[Order Date]]),1,1,1,2,2,2,3,3,3,4,4,4)</f>
        <v>1</v>
      </c>
      <c r="Y496">
        <f>YEAR(SalesData[[#This Row],[Order Date]])*100+MONTH(SalesData[[#This Row],[Order Date]])</f>
        <v>201703</v>
      </c>
    </row>
    <row r="497" spans="1: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v>3</v>
      </c>
      <c r="T497">
        <v>0.2</v>
      </c>
      <c r="U497">
        <v>36.9</v>
      </c>
      <c r="V497">
        <f>COUNTIF(SalesData[Order ID],SalesData[[#This Row],[Order ID]])</f>
        <v>1</v>
      </c>
      <c r="W497" t="str">
        <f>TEXT(SalesData[[#This Row],[Order Date]],"MMM-YYYY")</f>
        <v>Dec-2016</v>
      </c>
      <c r="X497">
        <f>CHOOSE(MONTH(SalesData[[#This Row],[Order Date]]),1,1,1,2,2,2,3,3,3,4,4,4)</f>
        <v>4</v>
      </c>
      <c r="Y497">
        <f>YEAR(SalesData[[#This Row],[Order Date]])*100+MONTH(SalesData[[#This Row],[Order Date]])</f>
        <v>201612</v>
      </c>
    </row>
    <row r="498" spans="1: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v>7</v>
      </c>
      <c r="T498">
        <v>0</v>
      </c>
      <c r="U498">
        <v>39.47</v>
      </c>
      <c r="V498">
        <f>COUNTIF(SalesData[Order ID],SalesData[[#This Row],[Order ID]])</f>
        <v>4</v>
      </c>
      <c r="W498" t="str">
        <f>TEXT(SalesData[[#This Row],[Order Date]],"MMM-YYYY")</f>
        <v>Jul-2017</v>
      </c>
      <c r="X498">
        <f>CHOOSE(MONTH(SalesData[[#This Row],[Order Date]]),1,1,1,2,2,2,3,3,3,4,4,4)</f>
        <v>3</v>
      </c>
      <c r="Y498">
        <f>YEAR(SalesData[[#This Row],[Order Date]])*100+MONTH(SalesData[[#This Row],[Order Date]])</f>
        <v>201707</v>
      </c>
    </row>
    <row r="499" spans="1: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v>10</v>
      </c>
      <c r="T499">
        <v>0</v>
      </c>
      <c r="U499">
        <v>63.94</v>
      </c>
      <c r="V499">
        <f>COUNTIF(SalesData[Order ID],SalesData[[#This Row],[Order ID]])</f>
        <v>4</v>
      </c>
      <c r="W499" t="str">
        <f>TEXT(SalesData[[#This Row],[Order Date]],"MMM-YYYY")</f>
        <v>Jul-2017</v>
      </c>
      <c r="X499">
        <f>CHOOSE(MONTH(SalesData[[#This Row],[Order Date]]),1,1,1,2,2,2,3,3,3,4,4,4)</f>
        <v>3</v>
      </c>
      <c r="Y499">
        <f>YEAR(SalesData[[#This Row],[Order Date]])*100+MONTH(SalesData[[#This Row],[Order Date]])</f>
        <v>201707</v>
      </c>
    </row>
    <row r="500" spans="1: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v>3</v>
      </c>
      <c r="T500">
        <v>0.1</v>
      </c>
      <c r="U500">
        <v>82.13</v>
      </c>
      <c r="V500">
        <f>COUNTIF(SalesData[Order ID],SalesData[[#This Row],[Order ID]])</f>
        <v>4</v>
      </c>
      <c r="W500" t="str">
        <f>TEXT(SalesData[[#This Row],[Order Date]],"MMM-YYYY")</f>
        <v>Jul-2017</v>
      </c>
      <c r="X500">
        <f>CHOOSE(MONTH(SalesData[[#This Row],[Order Date]]),1,1,1,2,2,2,3,3,3,4,4,4)</f>
        <v>3</v>
      </c>
      <c r="Y500">
        <f>YEAR(SalesData[[#This Row],[Order Date]])*100+MONTH(SalesData[[#This Row],[Order Date]])</f>
        <v>201707</v>
      </c>
    </row>
    <row r="501" spans="1: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v>5</v>
      </c>
      <c r="T501">
        <v>0.1</v>
      </c>
      <c r="U501">
        <v>19.399999999999999</v>
      </c>
      <c r="V501">
        <f>COUNTIF(SalesData[Order ID],SalesData[[#This Row],[Order ID]])</f>
        <v>4</v>
      </c>
      <c r="W501" t="str">
        <f>TEXT(SalesData[[#This Row],[Order Date]],"MMM-YYYY")</f>
        <v>Jul-2017</v>
      </c>
      <c r="X501">
        <f>CHOOSE(MONTH(SalesData[[#This Row],[Order Date]]),1,1,1,2,2,2,3,3,3,4,4,4)</f>
        <v>3</v>
      </c>
      <c r="Y501">
        <f>YEAR(SalesData[[#This Row],[Order Date]])*100+MONTH(SalesData[[#This Row],[Order Date]])</f>
        <v>201707</v>
      </c>
    </row>
    <row r="502" spans="1: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v>1</v>
      </c>
      <c r="T502">
        <v>0.2</v>
      </c>
      <c r="U502">
        <v>7.92</v>
      </c>
      <c r="V502">
        <f>COUNTIF(SalesData[Order ID],SalesData[[#This Row],[Order ID]])</f>
        <v>5</v>
      </c>
      <c r="W502" t="str">
        <f>TEXT(SalesData[[#This Row],[Order Date]],"MMM-YYYY")</f>
        <v>May-2017</v>
      </c>
      <c r="X502">
        <f>CHOOSE(MONTH(SalesData[[#This Row],[Order Date]]),1,1,1,2,2,2,3,3,3,4,4,4)</f>
        <v>2</v>
      </c>
      <c r="Y502">
        <f>YEAR(SalesData[[#This Row],[Order Date]])*100+MONTH(SalesData[[#This Row],[Order Date]])</f>
        <v>201705</v>
      </c>
    </row>
    <row r="503" spans="1: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v>7</v>
      </c>
      <c r="T503">
        <v>0.1</v>
      </c>
      <c r="U503">
        <v>1.64</v>
      </c>
      <c r="V503">
        <f>COUNTIF(SalesData[Order ID],SalesData[[#This Row],[Order ID]])</f>
        <v>5</v>
      </c>
      <c r="W503" t="str">
        <f>TEXT(SalesData[[#This Row],[Order Date]],"MMM-YYYY")</f>
        <v>May-2017</v>
      </c>
      <c r="X503">
        <f>CHOOSE(MONTH(SalesData[[#This Row],[Order Date]]),1,1,1,2,2,2,3,3,3,4,4,4)</f>
        <v>2</v>
      </c>
      <c r="Y503">
        <f>YEAR(SalesData[[#This Row],[Order Date]])*100+MONTH(SalesData[[#This Row],[Order Date]])</f>
        <v>201705</v>
      </c>
    </row>
    <row r="504" spans="1: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v>3</v>
      </c>
      <c r="T504">
        <v>0.3</v>
      </c>
      <c r="U504">
        <v>-160.31</v>
      </c>
      <c r="V504">
        <f>COUNTIF(SalesData[Order ID],SalesData[[#This Row],[Order ID]])</f>
        <v>5</v>
      </c>
      <c r="W504" t="str">
        <f>TEXT(SalesData[[#This Row],[Order Date]],"MMM-YYYY")</f>
        <v>May-2017</v>
      </c>
      <c r="X504">
        <f>CHOOSE(MONTH(SalesData[[#This Row],[Order Date]]),1,1,1,2,2,2,3,3,3,4,4,4)</f>
        <v>2</v>
      </c>
      <c r="Y504">
        <f>YEAR(SalesData[[#This Row],[Order Date]])*100+MONTH(SalesData[[#This Row],[Order Date]])</f>
        <v>201705</v>
      </c>
    </row>
    <row r="505" spans="1: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v>7</v>
      </c>
      <c r="T505">
        <v>0.2</v>
      </c>
      <c r="U505">
        <v>0.52</v>
      </c>
      <c r="V505">
        <f>COUNTIF(SalesData[Order ID],SalesData[[#This Row],[Order ID]])</f>
        <v>5</v>
      </c>
      <c r="W505" t="str">
        <f>TEXT(SalesData[[#This Row],[Order Date]],"MMM-YYYY")</f>
        <v>May-2017</v>
      </c>
      <c r="X505">
        <f>CHOOSE(MONTH(SalesData[[#This Row],[Order Date]]),1,1,1,2,2,2,3,3,3,4,4,4)</f>
        <v>2</v>
      </c>
      <c r="Y505">
        <f>YEAR(SalesData[[#This Row],[Order Date]])*100+MONTH(SalesData[[#This Row],[Order Date]])</f>
        <v>201705</v>
      </c>
    </row>
    <row r="506" spans="1: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v>3</v>
      </c>
      <c r="T506">
        <v>0.3</v>
      </c>
      <c r="U506">
        <v>-2.2999999999999998</v>
      </c>
      <c r="V506">
        <f>COUNTIF(SalesData[Order ID],SalesData[[#This Row],[Order ID]])</f>
        <v>5</v>
      </c>
      <c r="W506" t="str">
        <f>TEXT(SalesData[[#This Row],[Order Date]],"MMM-YYYY")</f>
        <v>May-2017</v>
      </c>
      <c r="X506">
        <f>CHOOSE(MONTH(SalesData[[#This Row],[Order Date]]),1,1,1,2,2,2,3,3,3,4,4,4)</f>
        <v>2</v>
      </c>
      <c r="Y506">
        <f>YEAR(SalesData[[#This Row],[Order Date]])*100+MONTH(SalesData[[#This Row],[Order Date]])</f>
        <v>201705</v>
      </c>
    </row>
    <row r="507" spans="1: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v>1</v>
      </c>
      <c r="T507">
        <v>0.1</v>
      </c>
      <c r="U507">
        <v>1.91</v>
      </c>
      <c r="V507">
        <f>COUNTIF(SalesData[Order ID],SalesData[[#This Row],[Order ID]])</f>
        <v>1</v>
      </c>
      <c r="W507" t="str">
        <f>TEXT(SalesData[[#This Row],[Order Date]],"MMM-YYYY")</f>
        <v>Nov-2018</v>
      </c>
      <c r="X507">
        <f>CHOOSE(MONTH(SalesData[[#This Row],[Order Date]]),1,1,1,2,2,2,3,3,3,4,4,4)</f>
        <v>4</v>
      </c>
      <c r="Y507">
        <f>YEAR(SalesData[[#This Row],[Order Date]])*100+MONTH(SalesData[[#This Row],[Order Date]])</f>
        <v>201811</v>
      </c>
    </row>
    <row r="508" spans="1: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v>1</v>
      </c>
      <c r="T508">
        <v>0.3</v>
      </c>
      <c r="U508">
        <v>-0.82</v>
      </c>
      <c r="V508">
        <f>COUNTIF(SalesData[Order ID],SalesData[[#This Row],[Order ID]])</f>
        <v>4</v>
      </c>
      <c r="W508" t="str">
        <f>TEXT(SalesData[[#This Row],[Order Date]],"MMM-YYYY")</f>
        <v>Mar-2016</v>
      </c>
      <c r="X508">
        <f>CHOOSE(MONTH(SalesData[[#This Row],[Order Date]]),1,1,1,2,2,2,3,3,3,4,4,4)</f>
        <v>1</v>
      </c>
      <c r="Y508">
        <f>YEAR(SalesData[[#This Row],[Order Date]])*100+MONTH(SalesData[[#This Row],[Order Date]])</f>
        <v>201603</v>
      </c>
    </row>
    <row r="509" spans="1: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v>8</v>
      </c>
      <c r="T509">
        <v>0.3</v>
      </c>
      <c r="U509">
        <v>-1.58</v>
      </c>
      <c r="V509">
        <f>COUNTIF(SalesData[Order ID],SalesData[[#This Row],[Order ID]])</f>
        <v>4</v>
      </c>
      <c r="W509" t="str">
        <f>TEXT(SalesData[[#This Row],[Order Date]],"MMM-YYYY")</f>
        <v>Mar-2016</v>
      </c>
      <c r="X509">
        <f>CHOOSE(MONTH(SalesData[[#This Row],[Order Date]]),1,1,1,2,2,2,3,3,3,4,4,4)</f>
        <v>1</v>
      </c>
      <c r="Y509">
        <f>YEAR(SalesData[[#This Row],[Order Date]])*100+MONTH(SalesData[[#This Row],[Order Date]])</f>
        <v>201603</v>
      </c>
    </row>
    <row r="510" spans="1: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v>3</v>
      </c>
      <c r="T510">
        <v>0.1</v>
      </c>
      <c r="U510">
        <v>7.01</v>
      </c>
      <c r="V510">
        <f>COUNTIF(SalesData[Order ID],SalesData[[#This Row],[Order ID]])</f>
        <v>4</v>
      </c>
      <c r="W510" t="str">
        <f>TEXT(SalesData[[#This Row],[Order Date]],"MMM-YYYY")</f>
        <v>Mar-2016</v>
      </c>
      <c r="X510">
        <f>CHOOSE(MONTH(SalesData[[#This Row],[Order Date]]),1,1,1,2,2,2,3,3,3,4,4,4)</f>
        <v>1</v>
      </c>
      <c r="Y510">
        <f>YEAR(SalesData[[#This Row],[Order Date]])*100+MONTH(SalesData[[#This Row],[Order Date]])</f>
        <v>201603</v>
      </c>
    </row>
    <row r="511" spans="1: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v>7</v>
      </c>
      <c r="T511">
        <v>0</v>
      </c>
      <c r="U511">
        <v>1652.29</v>
      </c>
      <c r="V511">
        <f>COUNTIF(SalesData[Order ID],SalesData[[#This Row],[Order ID]])</f>
        <v>4</v>
      </c>
      <c r="W511" t="str">
        <f>TEXT(SalesData[[#This Row],[Order Date]],"MMM-YYYY")</f>
        <v>Mar-2016</v>
      </c>
      <c r="X511">
        <f>CHOOSE(MONTH(SalesData[[#This Row],[Order Date]]),1,1,1,2,2,2,3,3,3,4,4,4)</f>
        <v>1</v>
      </c>
      <c r="Y511">
        <f>YEAR(SalesData[[#This Row],[Order Date]])*100+MONTH(SalesData[[#This Row],[Order Date]])</f>
        <v>201603</v>
      </c>
    </row>
    <row r="512" spans="1: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v>2</v>
      </c>
      <c r="T512">
        <v>0.2</v>
      </c>
      <c r="U512">
        <v>21.47</v>
      </c>
      <c r="V512">
        <f>COUNTIF(SalesData[Order ID],SalesData[[#This Row],[Order ID]])</f>
        <v>2</v>
      </c>
      <c r="W512" t="str">
        <f>TEXT(SalesData[[#This Row],[Order Date]],"MMM-YYYY")</f>
        <v>Nov-2018</v>
      </c>
      <c r="X512">
        <f>CHOOSE(MONTH(SalesData[[#This Row],[Order Date]]),1,1,1,2,2,2,3,3,3,4,4,4)</f>
        <v>4</v>
      </c>
      <c r="Y512">
        <f>YEAR(SalesData[[#This Row],[Order Date]])*100+MONTH(SalesData[[#This Row],[Order Date]])</f>
        <v>201811</v>
      </c>
    </row>
    <row r="513" spans="1: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v>8</v>
      </c>
      <c r="T513">
        <v>0</v>
      </c>
      <c r="U513">
        <v>8.75</v>
      </c>
      <c r="V513">
        <f>COUNTIF(SalesData[Order ID],SalesData[[#This Row],[Order ID]])</f>
        <v>2</v>
      </c>
      <c r="W513" t="str">
        <f>TEXT(SalesData[[#This Row],[Order Date]],"MMM-YYYY")</f>
        <v>Nov-2018</v>
      </c>
      <c r="X513">
        <f>CHOOSE(MONTH(SalesData[[#This Row],[Order Date]]),1,1,1,2,2,2,3,3,3,4,4,4)</f>
        <v>4</v>
      </c>
      <c r="Y513">
        <f>YEAR(SalesData[[#This Row],[Order Date]])*100+MONTH(SalesData[[#This Row],[Order Date]])</f>
        <v>201811</v>
      </c>
    </row>
    <row r="514" spans="1: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v>8</v>
      </c>
      <c r="T514">
        <v>0.1</v>
      </c>
      <c r="U514">
        <v>1.43</v>
      </c>
      <c r="V514">
        <f>COUNTIF(SalesData[Order ID],SalesData[[#This Row],[Order ID]])</f>
        <v>1</v>
      </c>
      <c r="W514" t="str">
        <f>TEXT(SalesData[[#This Row],[Order Date]],"MMM-YYYY")</f>
        <v>Oct-2017</v>
      </c>
      <c r="X514">
        <f>CHOOSE(MONTH(SalesData[[#This Row],[Order Date]]),1,1,1,2,2,2,3,3,3,4,4,4)</f>
        <v>4</v>
      </c>
      <c r="Y514">
        <f>YEAR(SalesData[[#This Row],[Order Date]])*100+MONTH(SalesData[[#This Row],[Order Date]])</f>
        <v>201710</v>
      </c>
    </row>
    <row r="515" spans="1: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v>7</v>
      </c>
      <c r="T515">
        <v>0</v>
      </c>
      <c r="U515">
        <v>1.59</v>
      </c>
      <c r="V515">
        <f>COUNTIF(SalesData[Order ID],SalesData[[#This Row],[Order ID]])</f>
        <v>2</v>
      </c>
      <c r="W515" t="str">
        <f>TEXT(SalesData[[#This Row],[Order Date]],"MMM-YYYY")</f>
        <v>Dec-2018</v>
      </c>
      <c r="X515">
        <f>CHOOSE(MONTH(SalesData[[#This Row],[Order Date]]),1,1,1,2,2,2,3,3,3,4,4,4)</f>
        <v>4</v>
      </c>
      <c r="Y515">
        <f>YEAR(SalesData[[#This Row],[Order Date]])*100+MONTH(SalesData[[#This Row],[Order Date]])</f>
        <v>201812</v>
      </c>
    </row>
    <row r="516" spans="1: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v>10</v>
      </c>
      <c r="T516">
        <v>0.2</v>
      </c>
      <c r="U516">
        <v>1</v>
      </c>
      <c r="V516">
        <f>COUNTIF(SalesData[Order ID],SalesData[[#This Row],[Order ID]])</f>
        <v>2</v>
      </c>
      <c r="W516" t="str">
        <f>TEXT(SalesData[[#This Row],[Order Date]],"MMM-YYYY")</f>
        <v>Dec-2018</v>
      </c>
      <c r="X516">
        <f>CHOOSE(MONTH(SalesData[[#This Row],[Order Date]]),1,1,1,2,2,2,3,3,3,4,4,4)</f>
        <v>4</v>
      </c>
      <c r="Y516">
        <f>YEAR(SalesData[[#This Row],[Order Date]])*100+MONTH(SalesData[[#This Row],[Order Date]])</f>
        <v>201812</v>
      </c>
    </row>
    <row r="517" spans="1: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v>9</v>
      </c>
      <c r="T517">
        <v>0.3</v>
      </c>
      <c r="U517">
        <v>-569.99</v>
      </c>
      <c r="V517">
        <f>COUNTIF(SalesData[Order ID],SalesData[[#This Row],[Order ID]])</f>
        <v>4</v>
      </c>
      <c r="W517" t="str">
        <f>TEXT(SalesData[[#This Row],[Order Date]],"MMM-YYYY")</f>
        <v>Jan-2018</v>
      </c>
      <c r="X517">
        <f>CHOOSE(MONTH(SalesData[[#This Row],[Order Date]]),1,1,1,2,2,2,3,3,3,4,4,4)</f>
        <v>1</v>
      </c>
      <c r="Y517">
        <f>YEAR(SalesData[[#This Row],[Order Date]])*100+MONTH(SalesData[[#This Row],[Order Date]])</f>
        <v>201801</v>
      </c>
    </row>
    <row r="518" spans="1: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v>6</v>
      </c>
      <c r="T518">
        <v>0.3</v>
      </c>
      <c r="U518">
        <v>-12.35</v>
      </c>
      <c r="V518">
        <f>COUNTIF(SalesData[Order ID],SalesData[[#This Row],[Order ID]])</f>
        <v>4</v>
      </c>
      <c r="W518" t="str">
        <f>TEXT(SalesData[[#This Row],[Order Date]],"MMM-YYYY")</f>
        <v>Jan-2018</v>
      </c>
      <c r="X518">
        <f>CHOOSE(MONTH(SalesData[[#This Row],[Order Date]]),1,1,1,2,2,2,3,3,3,4,4,4)</f>
        <v>1</v>
      </c>
      <c r="Y518">
        <f>YEAR(SalesData[[#This Row],[Order Date]])*100+MONTH(SalesData[[#This Row],[Order Date]])</f>
        <v>201801</v>
      </c>
    </row>
    <row r="519" spans="1: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v>9</v>
      </c>
      <c r="T519">
        <v>0.2</v>
      </c>
      <c r="U519">
        <v>1.67</v>
      </c>
      <c r="V519">
        <f>COUNTIF(SalesData[Order ID],SalesData[[#This Row],[Order ID]])</f>
        <v>4</v>
      </c>
      <c r="W519" t="str">
        <f>TEXT(SalesData[[#This Row],[Order Date]],"MMM-YYYY")</f>
        <v>Jan-2018</v>
      </c>
      <c r="X519">
        <f>CHOOSE(MONTH(SalesData[[#This Row],[Order Date]]),1,1,1,2,2,2,3,3,3,4,4,4)</f>
        <v>1</v>
      </c>
      <c r="Y519">
        <f>YEAR(SalesData[[#This Row],[Order Date]])*100+MONTH(SalesData[[#This Row],[Order Date]])</f>
        <v>201801</v>
      </c>
    </row>
    <row r="520" spans="1: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v>5</v>
      </c>
      <c r="T520">
        <v>0.2</v>
      </c>
      <c r="U520">
        <v>326.55</v>
      </c>
      <c r="V520">
        <f>COUNTIF(SalesData[Order ID],SalesData[[#This Row],[Order ID]])</f>
        <v>4</v>
      </c>
      <c r="W520" t="str">
        <f>TEXT(SalesData[[#This Row],[Order Date]],"MMM-YYYY")</f>
        <v>Jan-2018</v>
      </c>
      <c r="X520">
        <f>CHOOSE(MONTH(SalesData[[#This Row],[Order Date]]),1,1,1,2,2,2,3,3,3,4,4,4)</f>
        <v>1</v>
      </c>
      <c r="Y520">
        <f>YEAR(SalesData[[#This Row],[Order Date]])*100+MONTH(SalesData[[#This Row],[Order Date]])</f>
        <v>201801</v>
      </c>
    </row>
    <row r="521" spans="1: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v>4</v>
      </c>
      <c r="T521">
        <v>0.1</v>
      </c>
      <c r="U521">
        <v>1.1000000000000001</v>
      </c>
      <c r="V521">
        <f>COUNTIF(SalesData[Order ID],SalesData[[#This Row],[Order ID]])</f>
        <v>3</v>
      </c>
      <c r="W521" t="str">
        <f>TEXT(SalesData[[#This Row],[Order Date]],"MMM-YYYY")</f>
        <v>Mar-2016</v>
      </c>
      <c r="X521">
        <f>CHOOSE(MONTH(SalesData[[#This Row],[Order Date]]),1,1,1,2,2,2,3,3,3,4,4,4)</f>
        <v>1</v>
      </c>
      <c r="Y521">
        <f>YEAR(SalesData[[#This Row],[Order Date]])*100+MONTH(SalesData[[#This Row],[Order Date]])</f>
        <v>201603</v>
      </c>
    </row>
    <row r="522" spans="1: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v>7</v>
      </c>
      <c r="T522">
        <v>0.1</v>
      </c>
      <c r="U522">
        <v>42.76</v>
      </c>
      <c r="V522">
        <f>COUNTIF(SalesData[Order ID],SalesData[[#This Row],[Order ID]])</f>
        <v>3</v>
      </c>
      <c r="W522" t="str">
        <f>TEXT(SalesData[[#This Row],[Order Date]],"MMM-YYYY")</f>
        <v>Mar-2016</v>
      </c>
      <c r="X522">
        <f>CHOOSE(MONTH(SalesData[[#This Row],[Order Date]]),1,1,1,2,2,2,3,3,3,4,4,4)</f>
        <v>1</v>
      </c>
      <c r="Y522">
        <f>YEAR(SalesData[[#This Row],[Order Date]])*100+MONTH(SalesData[[#This Row],[Order Date]])</f>
        <v>201603</v>
      </c>
    </row>
    <row r="523" spans="1: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v>5</v>
      </c>
      <c r="T523">
        <v>0.3</v>
      </c>
      <c r="U523">
        <v>-2.2599999999999998</v>
      </c>
      <c r="V523">
        <f>COUNTIF(SalesData[Order ID],SalesData[[#This Row],[Order ID]])</f>
        <v>3</v>
      </c>
      <c r="W523" t="str">
        <f>TEXT(SalesData[[#This Row],[Order Date]],"MMM-YYYY")</f>
        <v>Mar-2016</v>
      </c>
      <c r="X523">
        <f>CHOOSE(MONTH(SalesData[[#This Row],[Order Date]]),1,1,1,2,2,2,3,3,3,4,4,4)</f>
        <v>1</v>
      </c>
      <c r="Y523">
        <f>YEAR(SalesData[[#This Row],[Order Date]])*100+MONTH(SalesData[[#This Row],[Order Date]])</f>
        <v>201603</v>
      </c>
    </row>
    <row r="524" spans="1: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v>8</v>
      </c>
      <c r="T524">
        <v>0.1</v>
      </c>
      <c r="U524">
        <v>18.989999999999998</v>
      </c>
      <c r="V524">
        <f>COUNTIF(SalesData[Order ID],SalesData[[#This Row],[Order ID]])</f>
        <v>1</v>
      </c>
      <c r="W524" t="str">
        <f>TEXT(SalesData[[#This Row],[Order Date]],"MMM-YYYY")</f>
        <v>Jan-2018</v>
      </c>
      <c r="X524">
        <f>CHOOSE(MONTH(SalesData[[#This Row],[Order Date]]),1,1,1,2,2,2,3,3,3,4,4,4)</f>
        <v>1</v>
      </c>
      <c r="Y524">
        <f>YEAR(SalesData[[#This Row],[Order Date]])*100+MONTH(SalesData[[#This Row],[Order Date]])</f>
        <v>201801</v>
      </c>
    </row>
    <row r="525" spans="1: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v>6</v>
      </c>
      <c r="T525">
        <v>0</v>
      </c>
      <c r="U525">
        <v>14.9</v>
      </c>
      <c r="V525">
        <f>COUNTIF(SalesData[Order ID],SalesData[[#This Row],[Order ID]])</f>
        <v>2</v>
      </c>
      <c r="W525" t="str">
        <f>TEXT(SalesData[[#This Row],[Order Date]],"MMM-YYYY")</f>
        <v>May-2017</v>
      </c>
      <c r="X525">
        <f>CHOOSE(MONTH(SalesData[[#This Row],[Order Date]]),1,1,1,2,2,2,3,3,3,4,4,4)</f>
        <v>2</v>
      </c>
      <c r="Y525">
        <f>YEAR(SalesData[[#This Row],[Order Date]])*100+MONTH(SalesData[[#This Row],[Order Date]])</f>
        <v>201705</v>
      </c>
    </row>
    <row r="526" spans="1: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v>6</v>
      </c>
      <c r="T526">
        <v>0</v>
      </c>
      <c r="U526">
        <v>17.89</v>
      </c>
      <c r="V526">
        <f>COUNTIF(SalesData[Order ID],SalesData[[#This Row],[Order ID]])</f>
        <v>2</v>
      </c>
      <c r="W526" t="str">
        <f>TEXT(SalesData[[#This Row],[Order Date]],"MMM-YYYY")</f>
        <v>May-2017</v>
      </c>
      <c r="X526">
        <f>CHOOSE(MONTH(SalesData[[#This Row],[Order Date]]),1,1,1,2,2,2,3,3,3,4,4,4)</f>
        <v>2</v>
      </c>
      <c r="Y526">
        <f>YEAR(SalesData[[#This Row],[Order Date]])*100+MONTH(SalesData[[#This Row],[Order Date]])</f>
        <v>201705</v>
      </c>
    </row>
    <row r="527" spans="1: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v>6</v>
      </c>
      <c r="T527">
        <v>0.3</v>
      </c>
      <c r="U527">
        <v>-4.22</v>
      </c>
      <c r="V527">
        <f>COUNTIF(SalesData[Order ID],SalesData[[#This Row],[Order ID]])</f>
        <v>1</v>
      </c>
      <c r="W527" t="str">
        <f>TEXT(SalesData[[#This Row],[Order Date]],"MMM-YYYY")</f>
        <v>Dec-2016</v>
      </c>
      <c r="X527">
        <f>CHOOSE(MONTH(SalesData[[#This Row],[Order Date]]),1,1,1,2,2,2,3,3,3,4,4,4)</f>
        <v>4</v>
      </c>
      <c r="Y527">
        <f>YEAR(SalesData[[#This Row],[Order Date]])*100+MONTH(SalesData[[#This Row],[Order Date]])</f>
        <v>201612</v>
      </c>
    </row>
    <row r="528" spans="1: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v>6</v>
      </c>
      <c r="T528">
        <v>0</v>
      </c>
      <c r="U528">
        <v>109.43</v>
      </c>
      <c r="V528">
        <f>COUNTIF(SalesData[Order ID],SalesData[[#This Row],[Order ID]])</f>
        <v>2</v>
      </c>
      <c r="W528" t="str">
        <f>TEXT(SalesData[[#This Row],[Order Date]],"MMM-YYYY")</f>
        <v>Oct-2018</v>
      </c>
      <c r="X528">
        <f>CHOOSE(MONTH(SalesData[[#This Row],[Order Date]]),1,1,1,2,2,2,3,3,3,4,4,4)</f>
        <v>4</v>
      </c>
      <c r="Y528">
        <f>YEAR(SalesData[[#This Row],[Order Date]])*100+MONTH(SalesData[[#This Row],[Order Date]])</f>
        <v>201810</v>
      </c>
    </row>
    <row r="529" spans="1: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v>4</v>
      </c>
      <c r="T529">
        <v>0.3</v>
      </c>
      <c r="U529">
        <v>-11.88</v>
      </c>
      <c r="V529">
        <f>COUNTIF(SalesData[Order ID],SalesData[[#This Row],[Order ID]])</f>
        <v>2</v>
      </c>
      <c r="W529" t="str">
        <f>TEXT(SalesData[[#This Row],[Order Date]],"MMM-YYYY")</f>
        <v>Oct-2018</v>
      </c>
      <c r="X529">
        <f>CHOOSE(MONTH(SalesData[[#This Row],[Order Date]]),1,1,1,2,2,2,3,3,3,4,4,4)</f>
        <v>4</v>
      </c>
      <c r="Y529">
        <f>YEAR(SalesData[[#This Row],[Order Date]])*100+MONTH(SalesData[[#This Row],[Order Date]])</f>
        <v>201810</v>
      </c>
    </row>
    <row r="530" spans="1: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v>6</v>
      </c>
      <c r="T530">
        <v>0.2</v>
      </c>
      <c r="U530">
        <v>12.72</v>
      </c>
      <c r="V530">
        <f>COUNTIF(SalesData[Order ID],SalesData[[#This Row],[Order ID]])</f>
        <v>3</v>
      </c>
      <c r="W530" t="str">
        <f>TEXT(SalesData[[#This Row],[Order Date]],"MMM-YYYY")</f>
        <v>Sep-2016</v>
      </c>
      <c r="X530">
        <f>CHOOSE(MONTH(SalesData[[#This Row],[Order Date]]),1,1,1,2,2,2,3,3,3,4,4,4)</f>
        <v>3</v>
      </c>
      <c r="Y530">
        <f>YEAR(SalesData[[#This Row],[Order Date]])*100+MONTH(SalesData[[#This Row],[Order Date]])</f>
        <v>201609</v>
      </c>
    </row>
    <row r="531" spans="1: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v>8</v>
      </c>
      <c r="T531">
        <v>0.1</v>
      </c>
      <c r="U531">
        <v>39.97</v>
      </c>
      <c r="V531">
        <f>COUNTIF(SalesData[Order ID],SalesData[[#This Row],[Order ID]])</f>
        <v>3</v>
      </c>
      <c r="W531" t="str">
        <f>TEXT(SalesData[[#This Row],[Order Date]],"MMM-YYYY")</f>
        <v>Sep-2016</v>
      </c>
      <c r="X531">
        <f>CHOOSE(MONTH(SalesData[[#This Row],[Order Date]]),1,1,1,2,2,2,3,3,3,4,4,4)</f>
        <v>3</v>
      </c>
      <c r="Y531">
        <f>YEAR(SalesData[[#This Row],[Order Date]])*100+MONTH(SalesData[[#This Row],[Order Date]])</f>
        <v>201609</v>
      </c>
    </row>
    <row r="532" spans="1: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v>2</v>
      </c>
      <c r="T532">
        <v>0.2</v>
      </c>
      <c r="U532">
        <v>7.88</v>
      </c>
      <c r="V532">
        <f>COUNTIF(SalesData[Order ID],SalesData[[#This Row],[Order ID]])</f>
        <v>3</v>
      </c>
      <c r="W532" t="str">
        <f>TEXT(SalesData[[#This Row],[Order Date]],"MMM-YYYY")</f>
        <v>Sep-2016</v>
      </c>
      <c r="X532">
        <f>CHOOSE(MONTH(SalesData[[#This Row],[Order Date]]),1,1,1,2,2,2,3,3,3,4,4,4)</f>
        <v>3</v>
      </c>
      <c r="Y532">
        <f>YEAR(SalesData[[#This Row],[Order Date]])*100+MONTH(SalesData[[#This Row],[Order Date]])</f>
        <v>201609</v>
      </c>
    </row>
    <row r="533" spans="1: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v>4</v>
      </c>
      <c r="T533">
        <v>0</v>
      </c>
      <c r="U533">
        <v>28.61</v>
      </c>
      <c r="V533">
        <f>COUNTIF(SalesData[Order ID],SalesData[[#This Row],[Order ID]])</f>
        <v>1</v>
      </c>
      <c r="W533" t="str">
        <f>TEXT(SalesData[[#This Row],[Order Date]],"MMM-YYYY")</f>
        <v>Nov-2016</v>
      </c>
      <c r="X533">
        <f>CHOOSE(MONTH(SalesData[[#This Row],[Order Date]]),1,1,1,2,2,2,3,3,3,4,4,4)</f>
        <v>4</v>
      </c>
      <c r="Y533">
        <f>YEAR(SalesData[[#This Row],[Order Date]])*100+MONTH(SalesData[[#This Row],[Order Date]])</f>
        <v>201611</v>
      </c>
    </row>
    <row r="534" spans="1: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v>10</v>
      </c>
      <c r="T534">
        <v>0.1</v>
      </c>
      <c r="U534">
        <v>14.38</v>
      </c>
      <c r="V534">
        <f>COUNTIF(SalesData[Order ID],SalesData[[#This Row],[Order ID]])</f>
        <v>1</v>
      </c>
      <c r="W534" t="str">
        <f>TEXT(SalesData[[#This Row],[Order Date]],"MMM-YYYY")</f>
        <v>Sep-2018</v>
      </c>
      <c r="X534">
        <f>CHOOSE(MONTH(SalesData[[#This Row],[Order Date]]),1,1,1,2,2,2,3,3,3,4,4,4)</f>
        <v>3</v>
      </c>
      <c r="Y534">
        <f>YEAR(SalesData[[#This Row],[Order Date]])*100+MONTH(SalesData[[#This Row],[Order Date]])</f>
        <v>201809</v>
      </c>
    </row>
    <row r="535" spans="1: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v>8</v>
      </c>
      <c r="T535">
        <v>0</v>
      </c>
      <c r="U535">
        <v>205.79</v>
      </c>
      <c r="V535">
        <f>COUNTIF(SalesData[Order ID],SalesData[[#This Row],[Order ID]])</f>
        <v>2</v>
      </c>
      <c r="W535" t="str">
        <f>TEXT(SalesData[[#This Row],[Order Date]],"MMM-YYYY")</f>
        <v>May-2017</v>
      </c>
      <c r="X535">
        <f>CHOOSE(MONTH(SalesData[[#This Row],[Order Date]]),1,1,1,2,2,2,3,3,3,4,4,4)</f>
        <v>2</v>
      </c>
      <c r="Y535">
        <f>YEAR(SalesData[[#This Row],[Order Date]])*100+MONTH(SalesData[[#This Row],[Order Date]])</f>
        <v>201705</v>
      </c>
    </row>
    <row r="536" spans="1: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v>8</v>
      </c>
      <c r="T536">
        <v>0.3</v>
      </c>
      <c r="U536">
        <v>-7.51</v>
      </c>
      <c r="V536">
        <f>COUNTIF(SalesData[Order ID],SalesData[[#This Row],[Order ID]])</f>
        <v>2</v>
      </c>
      <c r="W536" t="str">
        <f>TEXT(SalesData[[#This Row],[Order Date]],"MMM-YYYY")</f>
        <v>May-2017</v>
      </c>
      <c r="X536">
        <f>CHOOSE(MONTH(SalesData[[#This Row],[Order Date]]),1,1,1,2,2,2,3,3,3,4,4,4)</f>
        <v>2</v>
      </c>
      <c r="Y536">
        <f>YEAR(SalesData[[#This Row],[Order Date]])*100+MONTH(SalesData[[#This Row],[Order Date]])</f>
        <v>201705</v>
      </c>
    </row>
    <row r="537" spans="1: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v>8</v>
      </c>
      <c r="T537">
        <v>0.3</v>
      </c>
      <c r="U537">
        <v>-5.87</v>
      </c>
      <c r="V537">
        <f>COUNTIF(SalesData[Order ID],SalesData[[#This Row],[Order ID]])</f>
        <v>1</v>
      </c>
      <c r="W537" t="str">
        <f>TEXT(SalesData[[#This Row],[Order Date]],"MMM-YYYY")</f>
        <v>Jul-2017</v>
      </c>
      <c r="X537">
        <f>CHOOSE(MONTH(SalesData[[#This Row],[Order Date]]),1,1,1,2,2,2,3,3,3,4,4,4)</f>
        <v>3</v>
      </c>
      <c r="Y537">
        <f>YEAR(SalesData[[#This Row],[Order Date]])*100+MONTH(SalesData[[#This Row],[Order Date]])</f>
        <v>201707</v>
      </c>
    </row>
    <row r="538" spans="1: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v>6</v>
      </c>
      <c r="T538">
        <v>0.1</v>
      </c>
      <c r="U538">
        <v>12.36</v>
      </c>
      <c r="V538">
        <f>COUNTIF(SalesData[Order ID],SalesData[[#This Row],[Order ID]])</f>
        <v>1</v>
      </c>
      <c r="W538" t="str">
        <f>TEXT(SalesData[[#This Row],[Order Date]],"MMM-YYYY")</f>
        <v>Sep-2018</v>
      </c>
      <c r="X538">
        <f>CHOOSE(MONTH(SalesData[[#This Row],[Order Date]]),1,1,1,2,2,2,3,3,3,4,4,4)</f>
        <v>3</v>
      </c>
      <c r="Y538">
        <f>YEAR(SalesData[[#This Row],[Order Date]])*100+MONTH(SalesData[[#This Row],[Order Date]])</f>
        <v>201809</v>
      </c>
    </row>
    <row r="539" spans="1: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v>9</v>
      </c>
      <c r="T539">
        <v>0</v>
      </c>
      <c r="U539">
        <v>2.9</v>
      </c>
      <c r="V539">
        <f>COUNTIF(SalesData[Order ID],SalesData[[#This Row],[Order ID]])</f>
        <v>1</v>
      </c>
      <c r="W539" t="str">
        <f>TEXT(SalesData[[#This Row],[Order Date]],"MMM-YYYY")</f>
        <v>Dec-2016</v>
      </c>
      <c r="X539">
        <f>CHOOSE(MONTH(SalesData[[#This Row],[Order Date]]),1,1,1,2,2,2,3,3,3,4,4,4)</f>
        <v>4</v>
      </c>
      <c r="Y539">
        <f>YEAR(SalesData[[#This Row],[Order Date]])*100+MONTH(SalesData[[#This Row],[Order Date]])</f>
        <v>201612</v>
      </c>
    </row>
    <row r="540" spans="1: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v>3</v>
      </c>
      <c r="T540">
        <v>0</v>
      </c>
      <c r="U540">
        <v>30.59</v>
      </c>
      <c r="V540">
        <f>COUNTIF(SalesData[Order ID],SalesData[[#This Row],[Order ID]])</f>
        <v>2</v>
      </c>
      <c r="W540" t="str">
        <f>TEXT(SalesData[[#This Row],[Order Date]],"MMM-YYYY")</f>
        <v>Dec-2016</v>
      </c>
      <c r="X540">
        <f>CHOOSE(MONTH(SalesData[[#This Row],[Order Date]]),1,1,1,2,2,2,3,3,3,4,4,4)</f>
        <v>4</v>
      </c>
      <c r="Y540">
        <f>YEAR(SalesData[[#This Row],[Order Date]])*100+MONTH(SalesData[[#This Row],[Order Date]])</f>
        <v>201612</v>
      </c>
    </row>
    <row r="541" spans="1: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v>1</v>
      </c>
      <c r="T541">
        <v>0</v>
      </c>
      <c r="U541">
        <v>51.11</v>
      </c>
      <c r="V541">
        <f>COUNTIF(SalesData[Order ID],SalesData[[#This Row],[Order ID]])</f>
        <v>2</v>
      </c>
      <c r="W541" t="str">
        <f>TEXT(SalesData[[#This Row],[Order Date]],"MMM-YYYY")</f>
        <v>Dec-2016</v>
      </c>
      <c r="X541">
        <f>CHOOSE(MONTH(SalesData[[#This Row],[Order Date]]),1,1,1,2,2,2,3,3,3,4,4,4)</f>
        <v>4</v>
      </c>
      <c r="Y541">
        <f>YEAR(SalesData[[#This Row],[Order Date]])*100+MONTH(SalesData[[#This Row],[Order Date]])</f>
        <v>201612</v>
      </c>
    </row>
    <row r="542" spans="1: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v>10</v>
      </c>
      <c r="T542">
        <v>0</v>
      </c>
      <c r="U542">
        <v>154.74</v>
      </c>
      <c r="V542">
        <f>COUNTIF(SalesData[Order ID],SalesData[[#This Row],[Order ID]])</f>
        <v>1</v>
      </c>
      <c r="W542" t="str">
        <f>TEXT(SalesData[[#This Row],[Order Date]],"MMM-YYYY")</f>
        <v>Feb-2015</v>
      </c>
      <c r="X542">
        <f>CHOOSE(MONTH(SalesData[[#This Row],[Order Date]]),1,1,1,2,2,2,3,3,3,4,4,4)</f>
        <v>1</v>
      </c>
      <c r="Y542">
        <f>YEAR(SalesData[[#This Row],[Order Date]])*100+MONTH(SalesData[[#This Row],[Order Date]])</f>
        <v>201502</v>
      </c>
    </row>
    <row r="543" spans="1: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v>4</v>
      </c>
      <c r="T543">
        <v>0</v>
      </c>
      <c r="U543">
        <v>57.13</v>
      </c>
      <c r="V543">
        <f>COUNTIF(SalesData[Order ID],SalesData[[#This Row],[Order ID]])</f>
        <v>1</v>
      </c>
      <c r="W543" t="str">
        <f>TEXT(SalesData[[#This Row],[Order Date]],"MMM-YYYY")</f>
        <v>Jul-2017</v>
      </c>
      <c r="X543">
        <f>CHOOSE(MONTH(SalesData[[#This Row],[Order Date]]),1,1,1,2,2,2,3,3,3,4,4,4)</f>
        <v>3</v>
      </c>
      <c r="Y543">
        <f>YEAR(SalesData[[#This Row],[Order Date]])*100+MONTH(SalesData[[#This Row],[Order Date]])</f>
        <v>201707</v>
      </c>
    </row>
    <row r="544" spans="1: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v>8</v>
      </c>
      <c r="T544">
        <v>0.2</v>
      </c>
      <c r="U544">
        <v>84.08</v>
      </c>
      <c r="V544">
        <f>COUNTIF(SalesData[Order ID],SalesData[[#This Row],[Order ID]])</f>
        <v>1</v>
      </c>
      <c r="W544" t="str">
        <f>TEXT(SalesData[[#This Row],[Order Date]],"MMM-YYYY")</f>
        <v>Dec-2016</v>
      </c>
      <c r="X544">
        <f>CHOOSE(MONTH(SalesData[[#This Row],[Order Date]]),1,1,1,2,2,2,3,3,3,4,4,4)</f>
        <v>4</v>
      </c>
      <c r="Y544">
        <f>YEAR(SalesData[[#This Row],[Order Date]])*100+MONTH(SalesData[[#This Row],[Order Date]])</f>
        <v>201612</v>
      </c>
    </row>
    <row r="545" spans="1: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v>7</v>
      </c>
      <c r="T545">
        <v>0.3</v>
      </c>
      <c r="U545">
        <v>-12.2</v>
      </c>
      <c r="V545">
        <f>COUNTIF(SalesData[Order ID],SalesData[[#This Row],[Order ID]])</f>
        <v>3</v>
      </c>
      <c r="W545" t="str">
        <f>TEXT(SalesData[[#This Row],[Order Date]],"MMM-YYYY")</f>
        <v>May-2015</v>
      </c>
      <c r="X545">
        <f>CHOOSE(MONTH(SalesData[[#This Row],[Order Date]]),1,1,1,2,2,2,3,3,3,4,4,4)</f>
        <v>2</v>
      </c>
      <c r="Y545">
        <f>YEAR(SalesData[[#This Row],[Order Date]])*100+MONTH(SalesData[[#This Row],[Order Date]])</f>
        <v>201505</v>
      </c>
    </row>
    <row r="546" spans="1: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v>1</v>
      </c>
      <c r="T546">
        <v>0.2</v>
      </c>
      <c r="U546">
        <v>11.09</v>
      </c>
      <c r="V546">
        <f>COUNTIF(SalesData[Order ID],SalesData[[#This Row],[Order ID]])</f>
        <v>3</v>
      </c>
      <c r="W546" t="str">
        <f>TEXT(SalesData[[#This Row],[Order Date]],"MMM-YYYY")</f>
        <v>May-2015</v>
      </c>
      <c r="X546">
        <f>CHOOSE(MONTH(SalesData[[#This Row],[Order Date]]),1,1,1,2,2,2,3,3,3,4,4,4)</f>
        <v>2</v>
      </c>
      <c r="Y546">
        <f>YEAR(SalesData[[#This Row],[Order Date]])*100+MONTH(SalesData[[#This Row],[Order Date]])</f>
        <v>201505</v>
      </c>
    </row>
    <row r="547" spans="1: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v>9</v>
      </c>
      <c r="T547">
        <v>0</v>
      </c>
      <c r="U547">
        <v>19.170000000000002</v>
      </c>
      <c r="V547">
        <f>COUNTIF(SalesData[Order ID],SalesData[[#This Row],[Order ID]])</f>
        <v>3</v>
      </c>
      <c r="W547" t="str">
        <f>TEXT(SalesData[[#This Row],[Order Date]],"MMM-YYYY")</f>
        <v>May-2015</v>
      </c>
      <c r="X547">
        <f>CHOOSE(MONTH(SalesData[[#This Row],[Order Date]]),1,1,1,2,2,2,3,3,3,4,4,4)</f>
        <v>2</v>
      </c>
      <c r="Y547">
        <f>YEAR(SalesData[[#This Row],[Order Date]])*100+MONTH(SalesData[[#This Row],[Order Date]])</f>
        <v>201505</v>
      </c>
    </row>
    <row r="548" spans="1: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v>4</v>
      </c>
      <c r="T548">
        <v>0.2</v>
      </c>
      <c r="U548">
        <v>9.49</v>
      </c>
      <c r="V548">
        <f>COUNTIF(SalesData[Order ID],SalesData[[#This Row],[Order ID]])</f>
        <v>2</v>
      </c>
      <c r="W548" t="str">
        <f>TEXT(SalesData[[#This Row],[Order Date]],"MMM-YYYY")</f>
        <v>Nov-2018</v>
      </c>
      <c r="X548">
        <f>CHOOSE(MONTH(SalesData[[#This Row],[Order Date]]),1,1,1,2,2,2,3,3,3,4,4,4)</f>
        <v>4</v>
      </c>
      <c r="Y548">
        <f>YEAR(SalesData[[#This Row],[Order Date]])*100+MONTH(SalesData[[#This Row],[Order Date]])</f>
        <v>201811</v>
      </c>
    </row>
    <row r="549" spans="1: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v>3</v>
      </c>
      <c r="T549">
        <v>0.3</v>
      </c>
      <c r="U549">
        <v>-4.28</v>
      </c>
      <c r="V549">
        <f>COUNTIF(SalesData[Order ID],SalesData[[#This Row],[Order ID]])</f>
        <v>2</v>
      </c>
      <c r="W549" t="str">
        <f>TEXT(SalesData[[#This Row],[Order Date]],"MMM-YYYY")</f>
        <v>Nov-2018</v>
      </c>
      <c r="X549">
        <f>CHOOSE(MONTH(SalesData[[#This Row],[Order Date]]),1,1,1,2,2,2,3,3,3,4,4,4)</f>
        <v>4</v>
      </c>
      <c r="Y549">
        <f>YEAR(SalesData[[#This Row],[Order Date]])*100+MONTH(SalesData[[#This Row],[Order Date]])</f>
        <v>201811</v>
      </c>
    </row>
    <row r="550" spans="1: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v>5</v>
      </c>
      <c r="T550">
        <v>0</v>
      </c>
      <c r="U550">
        <v>45.05</v>
      </c>
      <c r="V550">
        <f>COUNTIF(SalesData[Order ID],SalesData[[#This Row],[Order ID]])</f>
        <v>3</v>
      </c>
      <c r="W550" t="str">
        <f>TEXT(SalesData[[#This Row],[Order Date]],"MMM-YYYY")</f>
        <v>Nov-2016</v>
      </c>
      <c r="X550">
        <f>CHOOSE(MONTH(SalesData[[#This Row],[Order Date]]),1,1,1,2,2,2,3,3,3,4,4,4)</f>
        <v>4</v>
      </c>
      <c r="Y550">
        <f>YEAR(SalesData[[#This Row],[Order Date]])*100+MONTH(SalesData[[#This Row],[Order Date]])</f>
        <v>201611</v>
      </c>
    </row>
    <row r="551" spans="1: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v>6</v>
      </c>
      <c r="T551">
        <v>0.1</v>
      </c>
      <c r="U551">
        <v>1.48</v>
      </c>
      <c r="V551">
        <f>COUNTIF(SalesData[Order ID],SalesData[[#This Row],[Order ID]])</f>
        <v>3</v>
      </c>
      <c r="W551" t="str">
        <f>TEXT(SalesData[[#This Row],[Order Date]],"MMM-YYYY")</f>
        <v>Nov-2016</v>
      </c>
      <c r="X551">
        <f>CHOOSE(MONTH(SalesData[[#This Row],[Order Date]]),1,1,1,2,2,2,3,3,3,4,4,4)</f>
        <v>4</v>
      </c>
      <c r="Y551">
        <f>YEAR(SalesData[[#This Row],[Order Date]])*100+MONTH(SalesData[[#This Row],[Order Date]])</f>
        <v>201611</v>
      </c>
    </row>
    <row r="552" spans="1: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v>6</v>
      </c>
      <c r="T552">
        <v>0</v>
      </c>
      <c r="U552">
        <v>1.05</v>
      </c>
      <c r="V552">
        <f>COUNTIF(SalesData[Order ID],SalesData[[#This Row],[Order ID]])</f>
        <v>3</v>
      </c>
      <c r="W552" t="str">
        <f>TEXT(SalesData[[#This Row],[Order Date]],"MMM-YYYY")</f>
        <v>Nov-2016</v>
      </c>
      <c r="X552">
        <f>CHOOSE(MONTH(SalesData[[#This Row],[Order Date]]),1,1,1,2,2,2,3,3,3,4,4,4)</f>
        <v>4</v>
      </c>
      <c r="Y552">
        <f>YEAR(SalesData[[#This Row],[Order Date]])*100+MONTH(SalesData[[#This Row],[Order Date]])</f>
        <v>201611</v>
      </c>
    </row>
    <row r="553" spans="1: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v>6</v>
      </c>
      <c r="T553">
        <v>0.2</v>
      </c>
      <c r="U553">
        <v>347.69</v>
      </c>
      <c r="V553">
        <f>COUNTIF(SalesData[Order ID],SalesData[[#This Row],[Order ID]])</f>
        <v>1</v>
      </c>
      <c r="W553" t="str">
        <f>TEXT(SalesData[[#This Row],[Order Date]],"MMM-YYYY")</f>
        <v>Apr-2017</v>
      </c>
      <c r="X553">
        <f>CHOOSE(MONTH(SalesData[[#This Row],[Order Date]]),1,1,1,2,2,2,3,3,3,4,4,4)</f>
        <v>2</v>
      </c>
      <c r="Y553">
        <f>YEAR(SalesData[[#This Row],[Order Date]])*100+MONTH(SalesData[[#This Row],[Order Date]])</f>
        <v>201704</v>
      </c>
    </row>
    <row r="554" spans="1: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v>1</v>
      </c>
      <c r="T554">
        <v>0.2</v>
      </c>
      <c r="U554">
        <v>5.18</v>
      </c>
      <c r="V554">
        <f>COUNTIF(SalesData[Order ID],SalesData[[#This Row],[Order ID]])</f>
        <v>1</v>
      </c>
      <c r="W554" t="str">
        <f>TEXT(SalesData[[#This Row],[Order Date]],"MMM-YYYY")</f>
        <v>Sep-2018</v>
      </c>
      <c r="X554">
        <f>CHOOSE(MONTH(SalesData[[#This Row],[Order Date]]),1,1,1,2,2,2,3,3,3,4,4,4)</f>
        <v>3</v>
      </c>
      <c r="Y554">
        <f>YEAR(SalesData[[#This Row],[Order Date]])*100+MONTH(SalesData[[#This Row],[Order Date]])</f>
        <v>201809</v>
      </c>
    </row>
    <row r="555" spans="1: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v>7</v>
      </c>
      <c r="T555">
        <v>0.1</v>
      </c>
      <c r="U555">
        <v>2.06</v>
      </c>
      <c r="V555">
        <f>COUNTIF(SalesData[Order ID],SalesData[[#This Row],[Order ID]])</f>
        <v>1</v>
      </c>
      <c r="W555" t="str">
        <f>TEXT(SalesData[[#This Row],[Order Date]],"MMM-YYYY")</f>
        <v>Nov-2018</v>
      </c>
      <c r="X555">
        <f>CHOOSE(MONTH(SalesData[[#This Row],[Order Date]]),1,1,1,2,2,2,3,3,3,4,4,4)</f>
        <v>4</v>
      </c>
      <c r="Y555">
        <f>YEAR(SalesData[[#This Row],[Order Date]])*100+MONTH(SalesData[[#This Row],[Order Date]])</f>
        <v>201811</v>
      </c>
    </row>
    <row r="556" spans="1: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v>10</v>
      </c>
      <c r="T556">
        <v>0.1</v>
      </c>
      <c r="U556">
        <v>142.54</v>
      </c>
      <c r="V556">
        <f>COUNTIF(SalesData[Order ID],SalesData[[#This Row],[Order ID]])</f>
        <v>1</v>
      </c>
      <c r="W556" t="str">
        <f>TEXT(SalesData[[#This Row],[Order Date]],"MMM-YYYY")</f>
        <v>Jun-2018</v>
      </c>
      <c r="X556">
        <f>CHOOSE(MONTH(SalesData[[#This Row],[Order Date]]),1,1,1,2,2,2,3,3,3,4,4,4)</f>
        <v>2</v>
      </c>
      <c r="Y556">
        <f>YEAR(SalesData[[#This Row],[Order Date]])*100+MONTH(SalesData[[#This Row],[Order Date]])</f>
        <v>201806</v>
      </c>
    </row>
    <row r="557" spans="1: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v>10</v>
      </c>
      <c r="T557">
        <v>0.2</v>
      </c>
      <c r="U557">
        <v>3.7</v>
      </c>
      <c r="V557">
        <f>COUNTIF(SalesData[Order ID],SalesData[[#This Row],[Order ID]])</f>
        <v>1</v>
      </c>
      <c r="W557" t="str">
        <f>TEXT(SalesData[[#This Row],[Order Date]],"MMM-YYYY")</f>
        <v>Mar-2015</v>
      </c>
      <c r="X557">
        <f>CHOOSE(MONTH(SalesData[[#This Row],[Order Date]]),1,1,1,2,2,2,3,3,3,4,4,4)</f>
        <v>1</v>
      </c>
      <c r="Y557">
        <f>YEAR(SalesData[[#This Row],[Order Date]])*100+MONTH(SalesData[[#This Row],[Order Date]])</f>
        <v>201503</v>
      </c>
    </row>
    <row r="558" spans="1: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v>1</v>
      </c>
      <c r="T558">
        <v>0</v>
      </c>
      <c r="U558">
        <v>6.62</v>
      </c>
      <c r="V558">
        <f>COUNTIF(SalesData[Order ID],SalesData[[#This Row],[Order ID]])</f>
        <v>3</v>
      </c>
      <c r="W558" t="str">
        <f>TEXT(SalesData[[#This Row],[Order Date]],"MMM-YYYY")</f>
        <v>Jun-2017</v>
      </c>
      <c r="X558">
        <f>CHOOSE(MONTH(SalesData[[#This Row],[Order Date]]),1,1,1,2,2,2,3,3,3,4,4,4)</f>
        <v>2</v>
      </c>
      <c r="Y558">
        <f>YEAR(SalesData[[#This Row],[Order Date]])*100+MONTH(SalesData[[#This Row],[Order Date]])</f>
        <v>201706</v>
      </c>
    </row>
    <row r="559" spans="1: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v>4</v>
      </c>
      <c r="T559">
        <v>0.3</v>
      </c>
      <c r="U559">
        <v>-213.71</v>
      </c>
      <c r="V559">
        <f>COUNTIF(SalesData[Order ID],SalesData[[#This Row],[Order ID]])</f>
        <v>3</v>
      </c>
      <c r="W559" t="str">
        <f>TEXT(SalesData[[#This Row],[Order Date]],"MMM-YYYY")</f>
        <v>Jun-2017</v>
      </c>
      <c r="X559">
        <f>CHOOSE(MONTH(SalesData[[#This Row],[Order Date]]),1,1,1,2,2,2,3,3,3,4,4,4)</f>
        <v>2</v>
      </c>
      <c r="Y559">
        <f>YEAR(SalesData[[#This Row],[Order Date]])*100+MONTH(SalesData[[#This Row],[Order Date]])</f>
        <v>201706</v>
      </c>
    </row>
    <row r="560" spans="1: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v>3</v>
      </c>
      <c r="T560">
        <v>0</v>
      </c>
      <c r="U560">
        <v>6.8</v>
      </c>
      <c r="V560">
        <f>COUNTIF(SalesData[Order ID],SalesData[[#This Row],[Order ID]])</f>
        <v>3</v>
      </c>
      <c r="W560" t="str">
        <f>TEXT(SalesData[[#This Row],[Order Date]],"MMM-YYYY")</f>
        <v>Jun-2017</v>
      </c>
      <c r="X560">
        <f>CHOOSE(MONTH(SalesData[[#This Row],[Order Date]]),1,1,1,2,2,2,3,3,3,4,4,4)</f>
        <v>2</v>
      </c>
      <c r="Y560">
        <f>YEAR(SalesData[[#This Row],[Order Date]])*100+MONTH(SalesData[[#This Row],[Order Date]])</f>
        <v>201706</v>
      </c>
    </row>
    <row r="561" spans="1: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v>9</v>
      </c>
      <c r="T561">
        <v>0.3</v>
      </c>
      <c r="U561">
        <v>-11.5</v>
      </c>
      <c r="V561">
        <f>COUNTIF(SalesData[Order ID],SalesData[[#This Row],[Order ID]])</f>
        <v>2</v>
      </c>
      <c r="W561" t="str">
        <f>TEXT(SalesData[[#This Row],[Order Date]],"MMM-YYYY")</f>
        <v>Nov-2018</v>
      </c>
      <c r="X561">
        <f>CHOOSE(MONTH(SalesData[[#This Row],[Order Date]]),1,1,1,2,2,2,3,3,3,4,4,4)</f>
        <v>4</v>
      </c>
      <c r="Y561">
        <f>YEAR(SalesData[[#This Row],[Order Date]])*100+MONTH(SalesData[[#This Row],[Order Date]])</f>
        <v>201811</v>
      </c>
    </row>
    <row r="562" spans="1: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v>3</v>
      </c>
      <c r="T562">
        <v>0.2</v>
      </c>
      <c r="U562">
        <v>11.77</v>
      </c>
      <c r="V562">
        <f>COUNTIF(SalesData[Order ID],SalesData[[#This Row],[Order ID]])</f>
        <v>2</v>
      </c>
      <c r="W562" t="str">
        <f>TEXT(SalesData[[#This Row],[Order Date]],"MMM-YYYY")</f>
        <v>Nov-2018</v>
      </c>
      <c r="X562">
        <f>CHOOSE(MONTH(SalesData[[#This Row],[Order Date]]),1,1,1,2,2,2,3,3,3,4,4,4)</f>
        <v>4</v>
      </c>
      <c r="Y562">
        <f>YEAR(SalesData[[#This Row],[Order Date]])*100+MONTH(SalesData[[#This Row],[Order Date]])</f>
        <v>201811</v>
      </c>
    </row>
    <row r="563" spans="1: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v>6</v>
      </c>
      <c r="T563">
        <v>0.2</v>
      </c>
      <c r="U563">
        <v>0.91</v>
      </c>
      <c r="V563">
        <f>COUNTIF(SalesData[Order ID],SalesData[[#This Row],[Order ID]])</f>
        <v>2</v>
      </c>
      <c r="W563" t="str">
        <f>TEXT(SalesData[[#This Row],[Order Date]],"MMM-YYYY")</f>
        <v>Sep-2015</v>
      </c>
      <c r="X563">
        <f>CHOOSE(MONTH(SalesData[[#This Row],[Order Date]]),1,1,1,2,2,2,3,3,3,4,4,4)</f>
        <v>3</v>
      </c>
      <c r="Y563">
        <f>YEAR(SalesData[[#This Row],[Order Date]])*100+MONTH(SalesData[[#This Row],[Order Date]])</f>
        <v>201509</v>
      </c>
    </row>
    <row r="564" spans="1: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v>1</v>
      </c>
      <c r="T564">
        <v>0</v>
      </c>
      <c r="U564">
        <v>3.94</v>
      </c>
      <c r="V564">
        <f>COUNTIF(SalesData[Order ID],SalesData[[#This Row],[Order ID]])</f>
        <v>2</v>
      </c>
      <c r="W564" t="str">
        <f>TEXT(SalesData[[#This Row],[Order Date]],"MMM-YYYY")</f>
        <v>Sep-2015</v>
      </c>
      <c r="X564">
        <f>CHOOSE(MONTH(SalesData[[#This Row],[Order Date]]),1,1,1,2,2,2,3,3,3,4,4,4)</f>
        <v>3</v>
      </c>
      <c r="Y564">
        <f>YEAR(SalesData[[#This Row],[Order Date]])*100+MONTH(SalesData[[#This Row],[Order Date]])</f>
        <v>201509</v>
      </c>
    </row>
    <row r="565" spans="1: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v>1</v>
      </c>
      <c r="T565">
        <v>0.1</v>
      </c>
      <c r="U565">
        <v>0.32</v>
      </c>
      <c r="V565">
        <f>COUNTIF(SalesData[Order ID],SalesData[[#This Row],[Order ID]])</f>
        <v>2</v>
      </c>
      <c r="W565" t="str">
        <f>TEXT(SalesData[[#This Row],[Order Date]],"MMM-YYYY")</f>
        <v>Dec-2016</v>
      </c>
      <c r="X565">
        <f>CHOOSE(MONTH(SalesData[[#This Row],[Order Date]]),1,1,1,2,2,2,3,3,3,4,4,4)</f>
        <v>4</v>
      </c>
      <c r="Y565">
        <f>YEAR(SalesData[[#This Row],[Order Date]])*100+MONTH(SalesData[[#This Row],[Order Date]])</f>
        <v>201612</v>
      </c>
    </row>
    <row r="566" spans="1: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v>8</v>
      </c>
      <c r="T566">
        <v>0</v>
      </c>
      <c r="U566">
        <v>0.21</v>
      </c>
      <c r="V566">
        <f>COUNTIF(SalesData[Order ID],SalesData[[#This Row],[Order ID]])</f>
        <v>2</v>
      </c>
      <c r="W566" t="str">
        <f>TEXT(SalesData[[#This Row],[Order Date]],"MMM-YYYY")</f>
        <v>Dec-2016</v>
      </c>
      <c r="X566">
        <f>CHOOSE(MONTH(SalesData[[#This Row],[Order Date]]),1,1,1,2,2,2,3,3,3,4,4,4)</f>
        <v>4</v>
      </c>
      <c r="Y566">
        <f>YEAR(SalesData[[#This Row],[Order Date]])*100+MONTH(SalesData[[#This Row],[Order Date]])</f>
        <v>201612</v>
      </c>
    </row>
    <row r="567" spans="1: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v>3</v>
      </c>
      <c r="T567">
        <v>0.3</v>
      </c>
      <c r="U567">
        <v>-56.16</v>
      </c>
      <c r="V567">
        <f>COUNTIF(SalesData[Order ID],SalesData[[#This Row],[Order ID]])</f>
        <v>1</v>
      </c>
      <c r="W567" t="str">
        <f>TEXT(SalesData[[#This Row],[Order Date]],"MMM-YYYY")</f>
        <v>Dec-2018</v>
      </c>
      <c r="X567">
        <f>CHOOSE(MONTH(SalesData[[#This Row],[Order Date]]),1,1,1,2,2,2,3,3,3,4,4,4)</f>
        <v>4</v>
      </c>
      <c r="Y567">
        <f>YEAR(SalesData[[#This Row],[Order Date]])*100+MONTH(SalesData[[#This Row],[Order Date]])</f>
        <v>201812</v>
      </c>
    </row>
    <row r="568" spans="1: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v>6</v>
      </c>
      <c r="T568">
        <v>0.2</v>
      </c>
      <c r="U568">
        <v>29.39</v>
      </c>
      <c r="V568">
        <f>COUNTIF(SalesData[Order ID],SalesData[[#This Row],[Order ID]])</f>
        <v>4</v>
      </c>
      <c r="W568" t="str">
        <f>TEXT(SalesData[[#This Row],[Order Date]],"MMM-YYYY")</f>
        <v>Oct-2018</v>
      </c>
      <c r="X568">
        <f>CHOOSE(MONTH(SalesData[[#This Row],[Order Date]]),1,1,1,2,2,2,3,3,3,4,4,4)</f>
        <v>4</v>
      </c>
      <c r="Y568">
        <f>YEAR(SalesData[[#This Row],[Order Date]])*100+MONTH(SalesData[[#This Row],[Order Date]])</f>
        <v>201810</v>
      </c>
    </row>
    <row r="569" spans="1: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v>10</v>
      </c>
      <c r="T569">
        <v>0.2</v>
      </c>
      <c r="U569">
        <v>18.649999999999999</v>
      </c>
      <c r="V569">
        <f>COUNTIF(SalesData[Order ID],SalesData[[#This Row],[Order ID]])</f>
        <v>4</v>
      </c>
      <c r="W569" t="str">
        <f>TEXT(SalesData[[#This Row],[Order Date]],"MMM-YYYY")</f>
        <v>Oct-2018</v>
      </c>
      <c r="X569">
        <f>CHOOSE(MONTH(SalesData[[#This Row],[Order Date]]),1,1,1,2,2,2,3,3,3,4,4,4)</f>
        <v>4</v>
      </c>
      <c r="Y569">
        <f>YEAR(SalesData[[#This Row],[Order Date]])*100+MONTH(SalesData[[#This Row],[Order Date]])</f>
        <v>201810</v>
      </c>
    </row>
    <row r="570" spans="1: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v>4</v>
      </c>
      <c r="T570">
        <v>0.1</v>
      </c>
      <c r="U570">
        <v>4.28</v>
      </c>
      <c r="V570">
        <f>COUNTIF(SalesData[Order ID],SalesData[[#This Row],[Order ID]])</f>
        <v>4</v>
      </c>
      <c r="W570" t="str">
        <f>TEXT(SalesData[[#This Row],[Order Date]],"MMM-YYYY")</f>
        <v>Oct-2018</v>
      </c>
      <c r="X570">
        <f>CHOOSE(MONTH(SalesData[[#This Row],[Order Date]]),1,1,1,2,2,2,3,3,3,4,4,4)</f>
        <v>4</v>
      </c>
      <c r="Y570">
        <f>YEAR(SalesData[[#This Row],[Order Date]])*100+MONTH(SalesData[[#This Row],[Order Date]])</f>
        <v>201810</v>
      </c>
    </row>
    <row r="571" spans="1: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v>7</v>
      </c>
      <c r="T571">
        <v>0</v>
      </c>
      <c r="U571">
        <v>63.16</v>
      </c>
      <c r="V571">
        <f>COUNTIF(SalesData[Order ID],SalesData[[#This Row],[Order ID]])</f>
        <v>4</v>
      </c>
      <c r="W571" t="str">
        <f>TEXT(SalesData[[#This Row],[Order Date]],"MMM-YYYY")</f>
        <v>Oct-2018</v>
      </c>
      <c r="X571">
        <f>CHOOSE(MONTH(SalesData[[#This Row],[Order Date]]),1,1,1,2,2,2,3,3,3,4,4,4)</f>
        <v>4</v>
      </c>
      <c r="Y571">
        <f>YEAR(SalesData[[#This Row],[Order Date]])*100+MONTH(SalesData[[#This Row],[Order Date]])</f>
        <v>201810</v>
      </c>
    </row>
    <row r="572" spans="1: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v>10</v>
      </c>
      <c r="T572">
        <v>0</v>
      </c>
      <c r="U572">
        <v>11.59</v>
      </c>
      <c r="V572">
        <f>COUNTIF(SalesData[Order ID],SalesData[[#This Row],[Order ID]])</f>
        <v>4</v>
      </c>
      <c r="W572" t="str">
        <f>TEXT(SalesData[[#This Row],[Order Date]],"MMM-YYYY")</f>
        <v>Dec-2018</v>
      </c>
      <c r="X572">
        <f>CHOOSE(MONTH(SalesData[[#This Row],[Order Date]]),1,1,1,2,2,2,3,3,3,4,4,4)</f>
        <v>4</v>
      </c>
      <c r="Y572">
        <f>YEAR(SalesData[[#This Row],[Order Date]])*100+MONTH(SalesData[[#This Row],[Order Date]])</f>
        <v>201812</v>
      </c>
    </row>
    <row r="573" spans="1: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v>1</v>
      </c>
      <c r="T573">
        <v>0.1</v>
      </c>
      <c r="U573">
        <v>1.81</v>
      </c>
      <c r="V573">
        <f>COUNTIF(SalesData[Order ID],SalesData[[#This Row],[Order ID]])</f>
        <v>4</v>
      </c>
      <c r="W573" t="str">
        <f>TEXT(SalesData[[#This Row],[Order Date]],"MMM-YYYY")</f>
        <v>Dec-2018</v>
      </c>
      <c r="X573">
        <f>CHOOSE(MONTH(SalesData[[#This Row],[Order Date]]),1,1,1,2,2,2,3,3,3,4,4,4)</f>
        <v>4</v>
      </c>
      <c r="Y573">
        <f>YEAR(SalesData[[#This Row],[Order Date]])*100+MONTH(SalesData[[#This Row],[Order Date]])</f>
        <v>201812</v>
      </c>
    </row>
    <row r="574" spans="1: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v>3</v>
      </c>
      <c r="T574">
        <v>0</v>
      </c>
      <c r="U574">
        <v>6.65</v>
      </c>
      <c r="V574">
        <f>COUNTIF(SalesData[Order ID],SalesData[[#This Row],[Order ID]])</f>
        <v>4</v>
      </c>
      <c r="W574" t="str">
        <f>TEXT(SalesData[[#This Row],[Order Date]],"MMM-YYYY")</f>
        <v>Dec-2018</v>
      </c>
      <c r="X574">
        <f>CHOOSE(MONTH(SalesData[[#This Row],[Order Date]]),1,1,1,2,2,2,3,3,3,4,4,4)</f>
        <v>4</v>
      </c>
      <c r="Y574">
        <f>YEAR(SalesData[[#This Row],[Order Date]])*100+MONTH(SalesData[[#This Row],[Order Date]])</f>
        <v>201812</v>
      </c>
    </row>
    <row r="575" spans="1: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v>6</v>
      </c>
      <c r="T575">
        <v>0.2</v>
      </c>
      <c r="U575">
        <v>5.05</v>
      </c>
      <c r="V575">
        <f>COUNTIF(SalesData[Order ID],SalesData[[#This Row],[Order ID]])</f>
        <v>4</v>
      </c>
      <c r="W575" t="str">
        <f>TEXT(SalesData[[#This Row],[Order Date]],"MMM-YYYY")</f>
        <v>Dec-2018</v>
      </c>
      <c r="X575">
        <f>CHOOSE(MONTH(SalesData[[#This Row],[Order Date]]),1,1,1,2,2,2,3,3,3,4,4,4)</f>
        <v>4</v>
      </c>
      <c r="Y575">
        <f>YEAR(SalesData[[#This Row],[Order Date]])*100+MONTH(SalesData[[#This Row],[Order Date]])</f>
        <v>201812</v>
      </c>
    </row>
    <row r="576" spans="1: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v>1</v>
      </c>
      <c r="T576">
        <v>0.2</v>
      </c>
      <c r="U576">
        <v>0.71</v>
      </c>
      <c r="V576">
        <f>COUNTIF(SalesData[Order ID],SalesData[[#This Row],[Order ID]])</f>
        <v>1</v>
      </c>
      <c r="W576" t="str">
        <f>TEXT(SalesData[[#This Row],[Order Date]],"MMM-YYYY")</f>
        <v>Nov-2017</v>
      </c>
      <c r="X576">
        <f>CHOOSE(MONTH(SalesData[[#This Row],[Order Date]]),1,1,1,2,2,2,3,3,3,4,4,4)</f>
        <v>4</v>
      </c>
      <c r="Y576">
        <f>YEAR(SalesData[[#This Row],[Order Date]])*100+MONTH(SalesData[[#This Row],[Order Date]])</f>
        <v>201711</v>
      </c>
    </row>
    <row r="577" spans="1: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v>7</v>
      </c>
      <c r="T577">
        <v>0</v>
      </c>
      <c r="U577">
        <v>8.0399999999999991</v>
      </c>
      <c r="V577">
        <f>COUNTIF(SalesData[Order ID],SalesData[[#This Row],[Order ID]])</f>
        <v>3</v>
      </c>
      <c r="W577" t="str">
        <f>TEXT(SalesData[[#This Row],[Order Date]],"MMM-YYYY")</f>
        <v>Sep-2016</v>
      </c>
      <c r="X577">
        <f>CHOOSE(MONTH(SalesData[[#This Row],[Order Date]]),1,1,1,2,2,2,3,3,3,4,4,4)</f>
        <v>3</v>
      </c>
      <c r="Y577">
        <f>YEAR(SalesData[[#This Row],[Order Date]])*100+MONTH(SalesData[[#This Row],[Order Date]])</f>
        <v>201609</v>
      </c>
    </row>
    <row r="578" spans="1: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v>6</v>
      </c>
      <c r="T578">
        <v>0</v>
      </c>
      <c r="U578">
        <v>1.39</v>
      </c>
      <c r="V578">
        <f>COUNTIF(SalesData[Order ID],SalesData[[#This Row],[Order ID]])</f>
        <v>3</v>
      </c>
      <c r="W578" t="str">
        <f>TEXT(SalesData[[#This Row],[Order Date]],"MMM-YYYY")</f>
        <v>Sep-2016</v>
      </c>
      <c r="X578">
        <f>CHOOSE(MONTH(SalesData[[#This Row],[Order Date]]),1,1,1,2,2,2,3,3,3,4,4,4)</f>
        <v>3</v>
      </c>
      <c r="Y578">
        <f>YEAR(SalesData[[#This Row],[Order Date]])*100+MONTH(SalesData[[#This Row],[Order Date]])</f>
        <v>201609</v>
      </c>
    </row>
    <row r="579" spans="1: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v>9</v>
      </c>
      <c r="T579">
        <v>0.2</v>
      </c>
      <c r="U579">
        <v>2.04</v>
      </c>
      <c r="V579">
        <f>COUNTIF(SalesData[Order ID],SalesData[[#This Row],[Order ID]])</f>
        <v>3</v>
      </c>
      <c r="W579" t="str">
        <f>TEXT(SalesData[[#This Row],[Order Date]],"MMM-YYYY")</f>
        <v>Sep-2016</v>
      </c>
      <c r="X579">
        <f>CHOOSE(MONTH(SalesData[[#This Row],[Order Date]]),1,1,1,2,2,2,3,3,3,4,4,4)</f>
        <v>3</v>
      </c>
      <c r="Y579">
        <f>YEAR(SalesData[[#This Row],[Order Date]])*100+MONTH(SalesData[[#This Row],[Order Date]])</f>
        <v>201609</v>
      </c>
    </row>
    <row r="580" spans="1: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v>5</v>
      </c>
      <c r="T580">
        <v>0.1</v>
      </c>
      <c r="U580">
        <v>19.52</v>
      </c>
      <c r="V580">
        <f>COUNTIF(SalesData[Order ID],SalesData[[#This Row],[Order ID]])</f>
        <v>2</v>
      </c>
      <c r="W580" t="str">
        <f>TEXT(SalesData[[#This Row],[Order Date]],"MMM-YYYY")</f>
        <v>Jul-2018</v>
      </c>
      <c r="X580">
        <f>CHOOSE(MONTH(SalesData[[#This Row],[Order Date]]),1,1,1,2,2,2,3,3,3,4,4,4)</f>
        <v>3</v>
      </c>
      <c r="Y580">
        <f>YEAR(SalesData[[#This Row],[Order Date]])*100+MONTH(SalesData[[#This Row],[Order Date]])</f>
        <v>201807</v>
      </c>
    </row>
    <row r="581" spans="1: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v>7</v>
      </c>
      <c r="T581">
        <v>0.2</v>
      </c>
      <c r="U581">
        <v>1.58</v>
      </c>
      <c r="V581">
        <f>COUNTIF(SalesData[Order ID],SalesData[[#This Row],[Order ID]])</f>
        <v>2</v>
      </c>
      <c r="W581" t="str">
        <f>TEXT(SalesData[[#This Row],[Order Date]],"MMM-YYYY")</f>
        <v>Jul-2018</v>
      </c>
      <c r="X581">
        <f>CHOOSE(MONTH(SalesData[[#This Row],[Order Date]]),1,1,1,2,2,2,3,3,3,4,4,4)</f>
        <v>3</v>
      </c>
      <c r="Y581">
        <f>YEAR(SalesData[[#This Row],[Order Date]])*100+MONTH(SalesData[[#This Row],[Order Date]])</f>
        <v>201807</v>
      </c>
    </row>
    <row r="582" spans="1: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v>6</v>
      </c>
      <c r="T582">
        <v>0.3</v>
      </c>
      <c r="U582">
        <v>-11.85</v>
      </c>
      <c r="V582">
        <f>COUNTIF(SalesData[Order ID],SalesData[[#This Row],[Order ID]])</f>
        <v>1</v>
      </c>
      <c r="W582" t="str">
        <f>TEXT(SalesData[[#This Row],[Order Date]],"MMM-YYYY")</f>
        <v>Sep-2016</v>
      </c>
      <c r="X582">
        <f>CHOOSE(MONTH(SalesData[[#This Row],[Order Date]]),1,1,1,2,2,2,3,3,3,4,4,4)</f>
        <v>3</v>
      </c>
      <c r="Y582">
        <f>YEAR(SalesData[[#This Row],[Order Date]])*100+MONTH(SalesData[[#This Row],[Order Date]])</f>
        <v>201609</v>
      </c>
    </row>
    <row r="583" spans="1: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v>8</v>
      </c>
      <c r="T583">
        <v>0</v>
      </c>
      <c r="U583">
        <v>112.89</v>
      </c>
      <c r="V583">
        <f>COUNTIF(SalesData[Order ID],SalesData[[#This Row],[Order ID]])</f>
        <v>5</v>
      </c>
      <c r="W583" t="str">
        <f>TEXT(SalesData[[#This Row],[Order Date]],"MMM-YYYY")</f>
        <v>Dec-2018</v>
      </c>
      <c r="X583">
        <f>CHOOSE(MONTH(SalesData[[#This Row],[Order Date]]),1,1,1,2,2,2,3,3,3,4,4,4)</f>
        <v>4</v>
      </c>
      <c r="Y583">
        <f>YEAR(SalesData[[#This Row],[Order Date]])*100+MONTH(SalesData[[#This Row],[Order Date]])</f>
        <v>201812</v>
      </c>
    </row>
    <row r="584" spans="1: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v>8</v>
      </c>
      <c r="T584">
        <v>0.2</v>
      </c>
      <c r="U584">
        <v>23.23</v>
      </c>
      <c r="V584">
        <f>COUNTIF(SalesData[Order ID],SalesData[[#This Row],[Order ID]])</f>
        <v>5</v>
      </c>
      <c r="W584" t="str">
        <f>TEXT(SalesData[[#This Row],[Order Date]],"MMM-YYYY")</f>
        <v>Dec-2018</v>
      </c>
      <c r="X584">
        <f>CHOOSE(MONTH(SalesData[[#This Row],[Order Date]]),1,1,1,2,2,2,3,3,3,4,4,4)</f>
        <v>4</v>
      </c>
      <c r="Y584">
        <f>YEAR(SalesData[[#This Row],[Order Date]])*100+MONTH(SalesData[[#This Row],[Order Date]])</f>
        <v>201812</v>
      </c>
    </row>
    <row r="585" spans="1: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v>2</v>
      </c>
      <c r="T585">
        <v>0.3</v>
      </c>
      <c r="U585">
        <v>-4.3600000000000003</v>
      </c>
      <c r="V585">
        <f>COUNTIF(SalesData[Order ID],SalesData[[#This Row],[Order ID]])</f>
        <v>5</v>
      </c>
      <c r="W585" t="str">
        <f>TEXT(SalesData[[#This Row],[Order Date]],"MMM-YYYY")</f>
        <v>Dec-2018</v>
      </c>
      <c r="X585">
        <f>CHOOSE(MONTH(SalesData[[#This Row],[Order Date]]),1,1,1,2,2,2,3,3,3,4,4,4)</f>
        <v>4</v>
      </c>
      <c r="Y585">
        <f>YEAR(SalesData[[#This Row],[Order Date]])*100+MONTH(SalesData[[#This Row],[Order Date]])</f>
        <v>201812</v>
      </c>
    </row>
    <row r="586" spans="1: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v>9</v>
      </c>
      <c r="T586">
        <v>0.1</v>
      </c>
      <c r="U586">
        <v>1.56</v>
      </c>
      <c r="V586">
        <f>COUNTIF(SalesData[Order ID],SalesData[[#This Row],[Order ID]])</f>
        <v>5</v>
      </c>
      <c r="W586" t="str">
        <f>TEXT(SalesData[[#This Row],[Order Date]],"MMM-YYYY")</f>
        <v>Dec-2018</v>
      </c>
      <c r="X586">
        <f>CHOOSE(MONTH(SalesData[[#This Row],[Order Date]]),1,1,1,2,2,2,3,3,3,4,4,4)</f>
        <v>4</v>
      </c>
      <c r="Y586">
        <f>YEAR(SalesData[[#This Row],[Order Date]])*100+MONTH(SalesData[[#This Row],[Order Date]])</f>
        <v>201812</v>
      </c>
    </row>
    <row r="587" spans="1: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v>8</v>
      </c>
      <c r="T587">
        <v>0.1</v>
      </c>
      <c r="U587">
        <v>48.76</v>
      </c>
      <c r="V587">
        <f>COUNTIF(SalesData[Order ID],SalesData[[#This Row],[Order ID]])</f>
        <v>5</v>
      </c>
      <c r="W587" t="str">
        <f>TEXT(SalesData[[#This Row],[Order Date]],"MMM-YYYY")</f>
        <v>Dec-2018</v>
      </c>
      <c r="X587">
        <f>CHOOSE(MONTH(SalesData[[#This Row],[Order Date]]),1,1,1,2,2,2,3,3,3,4,4,4)</f>
        <v>4</v>
      </c>
      <c r="Y587">
        <f>YEAR(SalesData[[#This Row],[Order Date]])*100+MONTH(SalesData[[#This Row],[Order Date]])</f>
        <v>201812</v>
      </c>
    </row>
    <row r="588" spans="1: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v>5</v>
      </c>
      <c r="T588">
        <v>0</v>
      </c>
      <c r="U588">
        <v>15.62</v>
      </c>
      <c r="V588">
        <f>COUNTIF(SalesData[Order ID],SalesData[[#This Row],[Order ID]])</f>
        <v>2</v>
      </c>
      <c r="W588" t="str">
        <f>TEXT(SalesData[[#This Row],[Order Date]],"MMM-YYYY")</f>
        <v>Jul-2016</v>
      </c>
      <c r="X588">
        <f>CHOOSE(MONTH(SalesData[[#This Row],[Order Date]]),1,1,1,2,2,2,3,3,3,4,4,4)</f>
        <v>3</v>
      </c>
      <c r="Y588">
        <f>YEAR(SalesData[[#This Row],[Order Date]])*100+MONTH(SalesData[[#This Row],[Order Date]])</f>
        <v>201607</v>
      </c>
    </row>
    <row r="589" spans="1: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v>9</v>
      </c>
      <c r="T589">
        <v>0.2</v>
      </c>
      <c r="U589">
        <v>29.49</v>
      </c>
      <c r="V589">
        <f>COUNTIF(SalesData[Order ID],SalesData[[#This Row],[Order ID]])</f>
        <v>2</v>
      </c>
      <c r="W589" t="str">
        <f>TEXT(SalesData[[#This Row],[Order Date]],"MMM-YYYY")</f>
        <v>Jul-2016</v>
      </c>
      <c r="X589">
        <f>CHOOSE(MONTH(SalesData[[#This Row],[Order Date]]),1,1,1,2,2,2,3,3,3,4,4,4)</f>
        <v>3</v>
      </c>
      <c r="Y589">
        <f>YEAR(SalesData[[#This Row],[Order Date]])*100+MONTH(SalesData[[#This Row],[Order Date]])</f>
        <v>201607</v>
      </c>
    </row>
    <row r="590" spans="1: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v>3</v>
      </c>
      <c r="T590">
        <v>0.3</v>
      </c>
      <c r="U590">
        <v>-27.13</v>
      </c>
      <c r="V590">
        <f>COUNTIF(SalesData[Order ID],SalesData[[#This Row],[Order ID]])</f>
        <v>4</v>
      </c>
      <c r="W590" t="str">
        <f>TEXT(SalesData[[#This Row],[Order Date]],"MMM-YYYY")</f>
        <v>Mar-2017</v>
      </c>
      <c r="X590">
        <f>CHOOSE(MONTH(SalesData[[#This Row],[Order Date]]),1,1,1,2,2,2,3,3,3,4,4,4)</f>
        <v>1</v>
      </c>
      <c r="Y590">
        <f>YEAR(SalesData[[#This Row],[Order Date]])*100+MONTH(SalesData[[#This Row],[Order Date]])</f>
        <v>201703</v>
      </c>
    </row>
    <row r="591" spans="1: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v>9</v>
      </c>
      <c r="T591">
        <v>0</v>
      </c>
      <c r="U591">
        <v>1.45</v>
      </c>
      <c r="V591">
        <f>COUNTIF(SalesData[Order ID],SalesData[[#This Row],[Order ID]])</f>
        <v>4</v>
      </c>
      <c r="W591" t="str">
        <f>TEXT(SalesData[[#This Row],[Order Date]],"MMM-YYYY")</f>
        <v>Mar-2017</v>
      </c>
      <c r="X591">
        <f>CHOOSE(MONTH(SalesData[[#This Row],[Order Date]]),1,1,1,2,2,2,3,3,3,4,4,4)</f>
        <v>1</v>
      </c>
      <c r="Y591">
        <f>YEAR(SalesData[[#This Row],[Order Date]])*100+MONTH(SalesData[[#This Row],[Order Date]])</f>
        <v>201703</v>
      </c>
    </row>
    <row r="592" spans="1: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v>7</v>
      </c>
      <c r="T592">
        <v>0.3</v>
      </c>
      <c r="U592">
        <v>-2.35</v>
      </c>
      <c r="V592">
        <f>COUNTIF(SalesData[Order ID],SalesData[[#This Row],[Order ID]])</f>
        <v>4</v>
      </c>
      <c r="W592" t="str">
        <f>TEXT(SalesData[[#This Row],[Order Date]],"MMM-YYYY")</f>
        <v>Mar-2017</v>
      </c>
      <c r="X592">
        <f>CHOOSE(MONTH(SalesData[[#This Row],[Order Date]]),1,1,1,2,2,2,3,3,3,4,4,4)</f>
        <v>1</v>
      </c>
      <c r="Y592">
        <f>YEAR(SalesData[[#This Row],[Order Date]])*100+MONTH(SalesData[[#This Row],[Order Date]])</f>
        <v>201703</v>
      </c>
    </row>
    <row r="593" spans="1: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v>9</v>
      </c>
      <c r="T593">
        <v>0.2</v>
      </c>
      <c r="U593">
        <v>2.1800000000000002</v>
      </c>
      <c r="V593">
        <f>COUNTIF(SalesData[Order ID],SalesData[[#This Row],[Order ID]])</f>
        <v>4</v>
      </c>
      <c r="W593" t="str">
        <f>TEXT(SalesData[[#This Row],[Order Date]],"MMM-YYYY")</f>
        <v>Mar-2017</v>
      </c>
      <c r="X593">
        <f>CHOOSE(MONTH(SalesData[[#This Row],[Order Date]]),1,1,1,2,2,2,3,3,3,4,4,4)</f>
        <v>1</v>
      </c>
      <c r="Y593">
        <f>YEAR(SalesData[[#This Row],[Order Date]])*100+MONTH(SalesData[[#This Row],[Order Date]])</f>
        <v>201703</v>
      </c>
    </row>
    <row r="594" spans="1: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v>8</v>
      </c>
      <c r="T594">
        <v>0.3</v>
      </c>
      <c r="U594">
        <v>-1.1200000000000001</v>
      </c>
      <c r="V594">
        <f>COUNTIF(SalesData[Order ID],SalesData[[#This Row],[Order ID]])</f>
        <v>2</v>
      </c>
      <c r="W594" t="str">
        <f>TEXT(SalesData[[#This Row],[Order Date]],"MMM-YYYY")</f>
        <v>Jan-2015</v>
      </c>
      <c r="X594">
        <f>CHOOSE(MONTH(SalesData[[#This Row],[Order Date]]),1,1,1,2,2,2,3,3,3,4,4,4)</f>
        <v>1</v>
      </c>
      <c r="Y594">
        <f>YEAR(SalesData[[#This Row],[Order Date]])*100+MONTH(SalesData[[#This Row],[Order Date]])</f>
        <v>201501</v>
      </c>
    </row>
    <row r="595" spans="1: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v>7</v>
      </c>
      <c r="T595">
        <v>0</v>
      </c>
      <c r="U595">
        <v>4.0599999999999996</v>
      </c>
      <c r="V595">
        <f>COUNTIF(SalesData[Order ID],SalesData[[#This Row],[Order ID]])</f>
        <v>2</v>
      </c>
      <c r="W595" t="str">
        <f>TEXT(SalesData[[#This Row],[Order Date]],"MMM-YYYY")</f>
        <v>Jan-2015</v>
      </c>
      <c r="X595">
        <f>CHOOSE(MONTH(SalesData[[#This Row],[Order Date]]),1,1,1,2,2,2,3,3,3,4,4,4)</f>
        <v>1</v>
      </c>
      <c r="Y595">
        <f>YEAR(SalesData[[#This Row],[Order Date]])*100+MONTH(SalesData[[#This Row],[Order Date]])</f>
        <v>201501</v>
      </c>
    </row>
    <row r="596" spans="1: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v>3</v>
      </c>
      <c r="T596">
        <v>0.1</v>
      </c>
      <c r="U596">
        <v>9.9</v>
      </c>
      <c r="V596">
        <f>COUNTIF(SalesData[Order ID],SalesData[[#This Row],[Order ID]])</f>
        <v>4</v>
      </c>
      <c r="W596" t="str">
        <f>TEXT(SalesData[[#This Row],[Order Date]],"MMM-YYYY")</f>
        <v>Aug-2015</v>
      </c>
      <c r="X596">
        <f>CHOOSE(MONTH(SalesData[[#This Row],[Order Date]]),1,1,1,2,2,2,3,3,3,4,4,4)</f>
        <v>3</v>
      </c>
      <c r="Y596">
        <f>YEAR(SalesData[[#This Row],[Order Date]])*100+MONTH(SalesData[[#This Row],[Order Date]])</f>
        <v>201508</v>
      </c>
    </row>
    <row r="597" spans="1: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v>10</v>
      </c>
      <c r="T597">
        <v>0.3</v>
      </c>
      <c r="U597">
        <v>-84</v>
      </c>
      <c r="V597">
        <f>COUNTIF(SalesData[Order ID],SalesData[[#This Row],[Order ID]])</f>
        <v>4</v>
      </c>
      <c r="W597" t="str">
        <f>TEXT(SalesData[[#This Row],[Order Date]],"MMM-YYYY")</f>
        <v>Aug-2015</v>
      </c>
      <c r="X597">
        <f>CHOOSE(MONTH(SalesData[[#This Row],[Order Date]]),1,1,1,2,2,2,3,3,3,4,4,4)</f>
        <v>3</v>
      </c>
      <c r="Y597">
        <f>YEAR(SalesData[[#This Row],[Order Date]])*100+MONTH(SalesData[[#This Row],[Order Date]])</f>
        <v>201508</v>
      </c>
    </row>
    <row r="598" spans="1: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v>8</v>
      </c>
      <c r="T598">
        <v>0.3</v>
      </c>
      <c r="U598">
        <v>-93.65</v>
      </c>
      <c r="V598">
        <f>COUNTIF(SalesData[Order ID],SalesData[[#This Row],[Order ID]])</f>
        <v>4</v>
      </c>
      <c r="W598" t="str">
        <f>TEXT(SalesData[[#This Row],[Order Date]],"MMM-YYYY")</f>
        <v>Aug-2015</v>
      </c>
      <c r="X598">
        <f>CHOOSE(MONTH(SalesData[[#This Row],[Order Date]]),1,1,1,2,2,2,3,3,3,4,4,4)</f>
        <v>3</v>
      </c>
      <c r="Y598">
        <f>YEAR(SalesData[[#This Row],[Order Date]])*100+MONTH(SalesData[[#This Row],[Order Date]])</f>
        <v>201508</v>
      </c>
    </row>
    <row r="599" spans="1: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v>7</v>
      </c>
      <c r="T599">
        <v>0.1</v>
      </c>
      <c r="U599">
        <v>88.5</v>
      </c>
      <c r="V599">
        <f>COUNTIF(SalesData[Order ID],SalesData[[#This Row],[Order ID]])</f>
        <v>4</v>
      </c>
      <c r="W599" t="str">
        <f>TEXT(SalesData[[#This Row],[Order Date]],"MMM-YYYY")</f>
        <v>Aug-2015</v>
      </c>
      <c r="X599">
        <f>CHOOSE(MONTH(SalesData[[#This Row],[Order Date]]),1,1,1,2,2,2,3,3,3,4,4,4)</f>
        <v>3</v>
      </c>
      <c r="Y599">
        <f>YEAR(SalesData[[#This Row],[Order Date]])*100+MONTH(SalesData[[#This Row],[Order Date]])</f>
        <v>201508</v>
      </c>
    </row>
    <row r="600" spans="1: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v>8</v>
      </c>
      <c r="T600">
        <v>0.2</v>
      </c>
      <c r="U600">
        <v>3.02</v>
      </c>
      <c r="V600">
        <f>COUNTIF(SalesData[Order ID],SalesData[[#This Row],[Order ID]])</f>
        <v>1</v>
      </c>
      <c r="W600" t="str">
        <f>TEXT(SalesData[[#This Row],[Order Date]],"MMM-YYYY")</f>
        <v>Jul-2017</v>
      </c>
      <c r="X600">
        <f>CHOOSE(MONTH(SalesData[[#This Row],[Order Date]]),1,1,1,2,2,2,3,3,3,4,4,4)</f>
        <v>3</v>
      </c>
      <c r="Y600">
        <f>YEAR(SalesData[[#This Row],[Order Date]])*100+MONTH(SalesData[[#This Row],[Order Date]])</f>
        <v>201707</v>
      </c>
    </row>
    <row r="601" spans="1: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v>5</v>
      </c>
      <c r="T601">
        <v>0.2</v>
      </c>
      <c r="U601">
        <v>43.19</v>
      </c>
      <c r="V601">
        <f>COUNTIF(SalesData[Order ID],SalesData[[#This Row],[Order ID]])</f>
        <v>3</v>
      </c>
      <c r="W601" t="str">
        <f>TEXT(SalesData[[#This Row],[Order Date]],"MMM-YYYY")</f>
        <v>Jul-2017</v>
      </c>
      <c r="X601">
        <f>CHOOSE(MONTH(SalesData[[#This Row],[Order Date]]),1,1,1,2,2,2,3,3,3,4,4,4)</f>
        <v>3</v>
      </c>
      <c r="Y601">
        <f>YEAR(SalesData[[#This Row],[Order Date]])*100+MONTH(SalesData[[#This Row],[Order Date]])</f>
        <v>201707</v>
      </c>
    </row>
    <row r="602" spans="1: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v>5</v>
      </c>
      <c r="T602">
        <v>0</v>
      </c>
      <c r="U602">
        <v>98.88</v>
      </c>
      <c r="V602">
        <f>COUNTIF(SalesData[Order ID],SalesData[[#This Row],[Order ID]])</f>
        <v>3</v>
      </c>
      <c r="W602" t="str">
        <f>TEXT(SalesData[[#This Row],[Order Date]],"MMM-YYYY")</f>
        <v>Jul-2017</v>
      </c>
      <c r="X602">
        <f>CHOOSE(MONTH(SalesData[[#This Row],[Order Date]]),1,1,1,2,2,2,3,3,3,4,4,4)</f>
        <v>3</v>
      </c>
      <c r="Y602">
        <f>YEAR(SalesData[[#This Row],[Order Date]])*100+MONTH(SalesData[[#This Row],[Order Date]])</f>
        <v>201707</v>
      </c>
    </row>
    <row r="603" spans="1: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v>9</v>
      </c>
      <c r="T603">
        <v>0.1</v>
      </c>
      <c r="U603">
        <v>1.46</v>
      </c>
      <c r="V603">
        <f>COUNTIF(SalesData[Order ID],SalesData[[#This Row],[Order ID]])</f>
        <v>3</v>
      </c>
      <c r="W603" t="str">
        <f>TEXT(SalesData[[#This Row],[Order Date]],"MMM-YYYY")</f>
        <v>Jul-2017</v>
      </c>
      <c r="X603">
        <f>CHOOSE(MONTH(SalesData[[#This Row],[Order Date]]),1,1,1,2,2,2,3,3,3,4,4,4)</f>
        <v>3</v>
      </c>
      <c r="Y603">
        <f>YEAR(SalesData[[#This Row],[Order Date]])*100+MONTH(SalesData[[#This Row],[Order Date]])</f>
        <v>201707</v>
      </c>
    </row>
    <row r="604" spans="1: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v>7</v>
      </c>
      <c r="T604">
        <v>0</v>
      </c>
      <c r="U604">
        <v>11.42</v>
      </c>
      <c r="V604">
        <f>COUNTIF(SalesData[Order ID],SalesData[[#This Row],[Order ID]])</f>
        <v>5</v>
      </c>
      <c r="W604" t="str">
        <f>TEXT(SalesData[[#This Row],[Order Date]],"MMM-YYYY")</f>
        <v>Mar-2015</v>
      </c>
      <c r="X604">
        <f>CHOOSE(MONTH(SalesData[[#This Row],[Order Date]]),1,1,1,2,2,2,3,3,3,4,4,4)</f>
        <v>1</v>
      </c>
      <c r="Y604">
        <f>YEAR(SalesData[[#This Row],[Order Date]])*100+MONTH(SalesData[[#This Row],[Order Date]])</f>
        <v>201503</v>
      </c>
    </row>
    <row r="605" spans="1: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v>6</v>
      </c>
      <c r="T605">
        <v>0.3</v>
      </c>
      <c r="U605">
        <v>-13.71</v>
      </c>
      <c r="V605">
        <f>COUNTIF(SalesData[Order ID],SalesData[[#This Row],[Order ID]])</f>
        <v>5</v>
      </c>
      <c r="W605" t="str">
        <f>TEXT(SalesData[[#This Row],[Order Date]],"MMM-YYYY")</f>
        <v>Mar-2015</v>
      </c>
      <c r="X605">
        <f>CHOOSE(MONTH(SalesData[[#This Row],[Order Date]]),1,1,1,2,2,2,3,3,3,4,4,4)</f>
        <v>1</v>
      </c>
      <c r="Y605">
        <f>YEAR(SalesData[[#This Row],[Order Date]])*100+MONTH(SalesData[[#This Row],[Order Date]])</f>
        <v>201503</v>
      </c>
    </row>
    <row r="606" spans="1: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v>7</v>
      </c>
      <c r="T606">
        <v>0.2</v>
      </c>
      <c r="U606">
        <v>0.72</v>
      </c>
      <c r="V606">
        <f>COUNTIF(SalesData[Order ID],SalesData[[#This Row],[Order ID]])</f>
        <v>5</v>
      </c>
      <c r="W606" t="str">
        <f>TEXT(SalesData[[#This Row],[Order Date]],"MMM-YYYY")</f>
        <v>Mar-2015</v>
      </c>
      <c r="X606">
        <f>CHOOSE(MONTH(SalesData[[#This Row],[Order Date]]),1,1,1,2,2,2,3,3,3,4,4,4)</f>
        <v>1</v>
      </c>
      <c r="Y606">
        <f>YEAR(SalesData[[#This Row],[Order Date]])*100+MONTH(SalesData[[#This Row],[Order Date]])</f>
        <v>201503</v>
      </c>
    </row>
    <row r="607" spans="1: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v>10</v>
      </c>
      <c r="T607">
        <v>0.2</v>
      </c>
      <c r="U607">
        <v>3.02</v>
      </c>
      <c r="V607">
        <f>COUNTIF(SalesData[Order ID],SalesData[[#This Row],[Order ID]])</f>
        <v>5</v>
      </c>
      <c r="W607" t="str">
        <f>TEXT(SalesData[[#This Row],[Order Date]],"MMM-YYYY")</f>
        <v>Mar-2015</v>
      </c>
      <c r="X607">
        <f>CHOOSE(MONTH(SalesData[[#This Row],[Order Date]]),1,1,1,2,2,2,3,3,3,4,4,4)</f>
        <v>1</v>
      </c>
      <c r="Y607">
        <f>YEAR(SalesData[[#This Row],[Order Date]])*100+MONTH(SalesData[[#This Row],[Order Date]])</f>
        <v>201503</v>
      </c>
    </row>
    <row r="608" spans="1: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v>2</v>
      </c>
      <c r="T608">
        <v>0.2</v>
      </c>
      <c r="U608">
        <v>43.53</v>
      </c>
      <c r="V608">
        <f>COUNTIF(SalesData[Order ID],SalesData[[#This Row],[Order ID]])</f>
        <v>5</v>
      </c>
      <c r="W608" t="str">
        <f>TEXT(SalesData[[#This Row],[Order Date]],"MMM-YYYY")</f>
        <v>Mar-2015</v>
      </c>
      <c r="X608">
        <f>CHOOSE(MONTH(SalesData[[#This Row],[Order Date]]),1,1,1,2,2,2,3,3,3,4,4,4)</f>
        <v>1</v>
      </c>
      <c r="Y608">
        <f>YEAR(SalesData[[#This Row],[Order Date]])*100+MONTH(SalesData[[#This Row],[Order Date]])</f>
        <v>201503</v>
      </c>
    </row>
    <row r="609" spans="1: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v>3</v>
      </c>
      <c r="T609">
        <v>0.1</v>
      </c>
      <c r="U609">
        <v>0.49</v>
      </c>
      <c r="V609">
        <f>COUNTIF(SalesData[Order ID],SalesData[[#This Row],[Order ID]])</f>
        <v>3</v>
      </c>
      <c r="W609" t="str">
        <f>TEXT(SalesData[[#This Row],[Order Date]],"MMM-YYYY")</f>
        <v>May-2015</v>
      </c>
      <c r="X609">
        <f>CHOOSE(MONTH(SalesData[[#This Row],[Order Date]]),1,1,1,2,2,2,3,3,3,4,4,4)</f>
        <v>2</v>
      </c>
      <c r="Y609">
        <f>YEAR(SalesData[[#This Row],[Order Date]])*100+MONTH(SalesData[[#This Row],[Order Date]])</f>
        <v>201505</v>
      </c>
    </row>
    <row r="610" spans="1: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v>10</v>
      </c>
      <c r="T610">
        <v>0.2</v>
      </c>
      <c r="U610">
        <v>2.33</v>
      </c>
      <c r="V610">
        <f>COUNTIF(SalesData[Order ID],SalesData[[#This Row],[Order ID]])</f>
        <v>3</v>
      </c>
      <c r="W610" t="str">
        <f>TEXT(SalesData[[#This Row],[Order Date]],"MMM-YYYY")</f>
        <v>May-2015</v>
      </c>
      <c r="X610">
        <f>CHOOSE(MONTH(SalesData[[#This Row],[Order Date]]),1,1,1,2,2,2,3,3,3,4,4,4)</f>
        <v>2</v>
      </c>
      <c r="Y610">
        <f>YEAR(SalesData[[#This Row],[Order Date]])*100+MONTH(SalesData[[#This Row],[Order Date]])</f>
        <v>201505</v>
      </c>
    </row>
    <row r="611" spans="1: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v>1</v>
      </c>
      <c r="T611">
        <v>0.3</v>
      </c>
      <c r="U611">
        <v>-17.11</v>
      </c>
      <c r="V611">
        <f>COUNTIF(SalesData[Order ID],SalesData[[#This Row],[Order ID]])</f>
        <v>3</v>
      </c>
      <c r="W611" t="str">
        <f>TEXT(SalesData[[#This Row],[Order Date]],"MMM-YYYY")</f>
        <v>May-2015</v>
      </c>
      <c r="X611">
        <f>CHOOSE(MONTH(SalesData[[#This Row],[Order Date]]),1,1,1,2,2,2,3,3,3,4,4,4)</f>
        <v>2</v>
      </c>
      <c r="Y611">
        <f>YEAR(SalesData[[#This Row],[Order Date]])*100+MONTH(SalesData[[#This Row],[Order Date]])</f>
        <v>201505</v>
      </c>
    </row>
    <row r="612" spans="1: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v>3</v>
      </c>
      <c r="T612">
        <v>0</v>
      </c>
      <c r="U612">
        <v>40.65</v>
      </c>
      <c r="V612">
        <f>COUNTIF(SalesData[Order ID],SalesData[[#This Row],[Order ID]])</f>
        <v>2</v>
      </c>
      <c r="W612" t="str">
        <f>TEXT(SalesData[[#This Row],[Order Date]],"MMM-YYYY")</f>
        <v>Apr-2017</v>
      </c>
      <c r="X612">
        <f>CHOOSE(MONTH(SalesData[[#This Row],[Order Date]]),1,1,1,2,2,2,3,3,3,4,4,4)</f>
        <v>2</v>
      </c>
      <c r="Y612">
        <f>YEAR(SalesData[[#This Row],[Order Date]])*100+MONTH(SalesData[[#This Row],[Order Date]])</f>
        <v>201704</v>
      </c>
    </row>
    <row r="613" spans="1: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v>10</v>
      </c>
      <c r="T613">
        <v>0.1</v>
      </c>
      <c r="U613">
        <v>1.26</v>
      </c>
      <c r="V613">
        <f>COUNTIF(SalesData[Order ID],SalesData[[#This Row],[Order ID]])</f>
        <v>2</v>
      </c>
      <c r="W613" t="str">
        <f>TEXT(SalesData[[#This Row],[Order Date]],"MMM-YYYY")</f>
        <v>Apr-2017</v>
      </c>
      <c r="X613">
        <f>CHOOSE(MONTH(SalesData[[#This Row],[Order Date]]),1,1,1,2,2,2,3,3,3,4,4,4)</f>
        <v>2</v>
      </c>
      <c r="Y613">
        <f>YEAR(SalesData[[#This Row],[Order Date]])*100+MONTH(SalesData[[#This Row],[Order Date]])</f>
        <v>201704</v>
      </c>
    </row>
    <row r="614" spans="1: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v>5</v>
      </c>
      <c r="T614">
        <v>0</v>
      </c>
      <c r="U614">
        <v>2.37</v>
      </c>
      <c r="V614">
        <f>COUNTIF(SalesData[Order ID],SalesData[[#This Row],[Order ID]])</f>
        <v>2</v>
      </c>
      <c r="W614" t="str">
        <f>TEXT(SalesData[[#This Row],[Order Date]],"MMM-YYYY")</f>
        <v>Sep-2017</v>
      </c>
      <c r="X614">
        <f>CHOOSE(MONTH(SalesData[[#This Row],[Order Date]]),1,1,1,2,2,2,3,3,3,4,4,4)</f>
        <v>3</v>
      </c>
      <c r="Y614">
        <f>YEAR(SalesData[[#This Row],[Order Date]])*100+MONTH(SalesData[[#This Row],[Order Date]])</f>
        <v>201709</v>
      </c>
    </row>
    <row r="615" spans="1: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v>2</v>
      </c>
      <c r="T615">
        <v>0</v>
      </c>
      <c r="U615">
        <v>247.84</v>
      </c>
      <c r="V615">
        <f>COUNTIF(SalesData[Order ID],SalesData[[#This Row],[Order ID]])</f>
        <v>2</v>
      </c>
      <c r="W615" t="str">
        <f>TEXT(SalesData[[#This Row],[Order Date]],"MMM-YYYY")</f>
        <v>Sep-2017</v>
      </c>
      <c r="X615">
        <f>CHOOSE(MONTH(SalesData[[#This Row],[Order Date]]),1,1,1,2,2,2,3,3,3,4,4,4)</f>
        <v>3</v>
      </c>
      <c r="Y615">
        <f>YEAR(SalesData[[#This Row],[Order Date]])*100+MONTH(SalesData[[#This Row],[Order Date]])</f>
        <v>201709</v>
      </c>
    </row>
    <row r="616" spans="1: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v>10</v>
      </c>
      <c r="T616">
        <v>0.3</v>
      </c>
      <c r="U616">
        <v>-21.59</v>
      </c>
      <c r="V616">
        <f>COUNTIF(SalesData[Order ID],SalesData[[#This Row],[Order ID]])</f>
        <v>2</v>
      </c>
      <c r="W616" t="str">
        <f>TEXT(SalesData[[#This Row],[Order Date]],"MMM-YYYY")</f>
        <v>Nov-2018</v>
      </c>
      <c r="X616">
        <f>CHOOSE(MONTH(SalesData[[#This Row],[Order Date]]),1,1,1,2,2,2,3,3,3,4,4,4)</f>
        <v>4</v>
      </c>
      <c r="Y616">
        <f>YEAR(SalesData[[#This Row],[Order Date]])*100+MONTH(SalesData[[#This Row],[Order Date]])</f>
        <v>201811</v>
      </c>
    </row>
    <row r="617" spans="1: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v>10</v>
      </c>
      <c r="T617">
        <v>0.1</v>
      </c>
      <c r="U617">
        <v>0.95</v>
      </c>
      <c r="V617">
        <f>COUNTIF(SalesData[Order ID],SalesData[[#This Row],[Order ID]])</f>
        <v>2</v>
      </c>
      <c r="W617" t="str">
        <f>TEXT(SalesData[[#This Row],[Order Date]],"MMM-YYYY")</f>
        <v>Nov-2018</v>
      </c>
      <c r="X617">
        <f>CHOOSE(MONTH(SalesData[[#This Row],[Order Date]]),1,1,1,2,2,2,3,3,3,4,4,4)</f>
        <v>4</v>
      </c>
      <c r="Y617">
        <f>YEAR(SalesData[[#This Row],[Order Date]])*100+MONTH(SalesData[[#This Row],[Order Date]])</f>
        <v>201811</v>
      </c>
    </row>
    <row r="618" spans="1: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v>4</v>
      </c>
      <c r="T618">
        <v>0.2</v>
      </c>
      <c r="U618">
        <v>6.07</v>
      </c>
      <c r="V618">
        <f>COUNTIF(SalesData[Order ID],SalesData[[#This Row],[Order ID]])</f>
        <v>5</v>
      </c>
      <c r="W618" t="str">
        <f>TEXT(SalesData[[#This Row],[Order Date]],"MMM-YYYY")</f>
        <v>Aug-2018</v>
      </c>
      <c r="X618">
        <f>CHOOSE(MONTH(SalesData[[#This Row],[Order Date]]),1,1,1,2,2,2,3,3,3,4,4,4)</f>
        <v>3</v>
      </c>
      <c r="Y618">
        <f>YEAR(SalesData[[#This Row],[Order Date]])*100+MONTH(SalesData[[#This Row],[Order Date]])</f>
        <v>201808</v>
      </c>
    </row>
    <row r="619" spans="1: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v>1</v>
      </c>
      <c r="T619">
        <v>0</v>
      </c>
      <c r="U619">
        <v>2.39</v>
      </c>
      <c r="V619">
        <f>COUNTIF(SalesData[Order ID],SalesData[[#This Row],[Order ID]])</f>
        <v>5</v>
      </c>
      <c r="W619" t="str">
        <f>TEXT(SalesData[[#This Row],[Order Date]],"MMM-YYYY")</f>
        <v>Aug-2018</v>
      </c>
      <c r="X619">
        <f>CHOOSE(MONTH(SalesData[[#This Row],[Order Date]]),1,1,1,2,2,2,3,3,3,4,4,4)</f>
        <v>3</v>
      </c>
      <c r="Y619">
        <f>YEAR(SalesData[[#This Row],[Order Date]])*100+MONTH(SalesData[[#This Row],[Order Date]])</f>
        <v>201808</v>
      </c>
    </row>
    <row r="620" spans="1: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v>1</v>
      </c>
      <c r="T620">
        <v>0</v>
      </c>
      <c r="U620">
        <v>25.78</v>
      </c>
      <c r="V620">
        <f>COUNTIF(SalesData[Order ID],SalesData[[#This Row],[Order ID]])</f>
        <v>5</v>
      </c>
      <c r="W620" t="str">
        <f>TEXT(SalesData[[#This Row],[Order Date]],"MMM-YYYY")</f>
        <v>Aug-2018</v>
      </c>
      <c r="X620">
        <f>CHOOSE(MONTH(SalesData[[#This Row],[Order Date]]),1,1,1,2,2,2,3,3,3,4,4,4)</f>
        <v>3</v>
      </c>
      <c r="Y620">
        <f>YEAR(SalesData[[#This Row],[Order Date]])*100+MONTH(SalesData[[#This Row],[Order Date]])</f>
        <v>201808</v>
      </c>
    </row>
    <row r="621" spans="1: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v>3</v>
      </c>
      <c r="T621">
        <v>0.2</v>
      </c>
      <c r="U621">
        <v>11.37</v>
      </c>
      <c r="V621">
        <f>COUNTIF(SalesData[Order ID],SalesData[[#This Row],[Order ID]])</f>
        <v>5</v>
      </c>
      <c r="W621" t="str">
        <f>TEXT(SalesData[[#This Row],[Order Date]],"MMM-YYYY")</f>
        <v>Aug-2018</v>
      </c>
      <c r="X621">
        <f>CHOOSE(MONTH(SalesData[[#This Row],[Order Date]]),1,1,1,2,2,2,3,3,3,4,4,4)</f>
        <v>3</v>
      </c>
      <c r="Y621">
        <f>YEAR(SalesData[[#This Row],[Order Date]])*100+MONTH(SalesData[[#This Row],[Order Date]])</f>
        <v>201808</v>
      </c>
    </row>
    <row r="622" spans="1: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v>8</v>
      </c>
      <c r="T622">
        <v>0.1</v>
      </c>
      <c r="U622">
        <v>13.2</v>
      </c>
      <c r="V622">
        <f>COUNTIF(SalesData[Order ID],SalesData[[#This Row],[Order ID]])</f>
        <v>5</v>
      </c>
      <c r="W622" t="str">
        <f>TEXT(SalesData[[#This Row],[Order Date]],"MMM-YYYY")</f>
        <v>Aug-2018</v>
      </c>
      <c r="X622">
        <f>CHOOSE(MONTH(SalesData[[#This Row],[Order Date]]),1,1,1,2,2,2,3,3,3,4,4,4)</f>
        <v>3</v>
      </c>
      <c r="Y622">
        <f>YEAR(SalesData[[#This Row],[Order Date]])*100+MONTH(SalesData[[#This Row],[Order Date]])</f>
        <v>201808</v>
      </c>
    </row>
    <row r="623" spans="1: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v>3</v>
      </c>
      <c r="T623">
        <v>0</v>
      </c>
      <c r="U623">
        <v>2</v>
      </c>
      <c r="V623">
        <f>COUNTIF(SalesData[Order ID],SalesData[[#This Row],[Order ID]])</f>
        <v>1</v>
      </c>
      <c r="W623" t="str">
        <f>TEXT(SalesData[[#This Row],[Order Date]],"MMM-YYYY")</f>
        <v>Dec-2015</v>
      </c>
      <c r="X623">
        <f>CHOOSE(MONTH(SalesData[[#This Row],[Order Date]]),1,1,1,2,2,2,3,3,3,4,4,4)</f>
        <v>4</v>
      </c>
      <c r="Y623">
        <f>YEAR(SalesData[[#This Row],[Order Date]])*100+MONTH(SalesData[[#This Row],[Order Date]])</f>
        <v>201512</v>
      </c>
    </row>
    <row r="624" spans="1: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v>2</v>
      </c>
      <c r="T624">
        <v>0.1</v>
      </c>
      <c r="U624">
        <v>36.24</v>
      </c>
      <c r="V624">
        <f>COUNTIF(SalesData[Order ID],SalesData[[#This Row],[Order ID]])</f>
        <v>4</v>
      </c>
      <c r="W624" t="str">
        <f>TEXT(SalesData[[#This Row],[Order Date]],"MMM-YYYY")</f>
        <v>Nov-2016</v>
      </c>
      <c r="X624">
        <f>CHOOSE(MONTH(SalesData[[#This Row],[Order Date]]),1,1,1,2,2,2,3,3,3,4,4,4)</f>
        <v>4</v>
      </c>
      <c r="Y624">
        <f>YEAR(SalesData[[#This Row],[Order Date]])*100+MONTH(SalesData[[#This Row],[Order Date]])</f>
        <v>201611</v>
      </c>
    </row>
    <row r="625" spans="1: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v>1</v>
      </c>
      <c r="T625">
        <v>0</v>
      </c>
      <c r="U625">
        <v>127.7</v>
      </c>
      <c r="V625">
        <f>COUNTIF(SalesData[Order ID],SalesData[[#This Row],[Order ID]])</f>
        <v>4</v>
      </c>
      <c r="W625" t="str">
        <f>TEXT(SalesData[[#This Row],[Order Date]],"MMM-YYYY")</f>
        <v>Nov-2016</v>
      </c>
      <c r="X625">
        <f>CHOOSE(MONTH(SalesData[[#This Row],[Order Date]]),1,1,1,2,2,2,3,3,3,4,4,4)</f>
        <v>4</v>
      </c>
      <c r="Y625">
        <f>YEAR(SalesData[[#This Row],[Order Date]])*100+MONTH(SalesData[[#This Row],[Order Date]])</f>
        <v>201611</v>
      </c>
    </row>
    <row r="626" spans="1: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v>3</v>
      </c>
      <c r="T626">
        <v>0.1</v>
      </c>
      <c r="U626">
        <v>151.81</v>
      </c>
      <c r="V626">
        <f>COUNTIF(SalesData[Order ID],SalesData[[#This Row],[Order ID]])</f>
        <v>4</v>
      </c>
      <c r="W626" t="str">
        <f>TEXT(SalesData[[#This Row],[Order Date]],"MMM-YYYY")</f>
        <v>Nov-2016</v>
      </c>
      <c r="X626">
        <f>CHOOSE(MONTH(SalesData[[#This Row],[Order Date]]),1,1,1,2,2,2,3,3,3,4,4,4)</f>
        <v>4</v>
      </c>
      <c r="Y626">
        <f>YEAR(SalesData[[#This Row],[Order Date]])*100+MONTH(SalesData[[#This Row],[Order Date]])</f>
        <v>201611</v>
      </c>
    </row>
    <row r="627" spans="1: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v>7</v>
      </c>
      <c r="T627">
        <v>0</v>
      </c>
      <c r="U627">
        <v>19.420000000000002</v>
      </c>
      <c r="V627">
        <f>COUNTIF(SalesData[Order ID],SalesData[[#This Row],[Order ID]])</f>
        <v>4</v>
      </c>
      <c r="W627" t="str">
        <f>TEXT(SalesData[[#This Row],[Order Date]],"MMM-YYYY")</f>
        <v>Nov-2016</v>
      </c>
      <c r="X627">
        <f>CHOOSE(MONTH(SalesData[[#This Row],[Order Date]]),1,1,1,2,2,2,3,3,3,4,4,4)</f>
        <v>4</v>
      </c>
      <c r="Y627">
        <f>YEAR(SalesData[[#This Row],[Order Date]])*100+MONTH(SalesData[[#This Row],[Order Date]])</f>
        <v>201611</v>
      </c>
    </row>
    <row r="628" spans="1: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v>5</v>
      </c>
      <c r="T628">
        <v>0</v>
      </c>
      <c r="U628">
        <v>8.89</v>
      </c>
      <c r="V628">
        <f>COUNTIF(SalesData[Order ID],SalesData[[#This Row],[Order ID]])</f>
        <v>1</v>
      </c>
      <c r="W628" t="str">
        <f>TEXT(SalesData[[#This Row],[Order Date]],"MMM-YYYY")</f>
        <v>Sep-2018</v>
      </c>
      <c r="X628">
        <f>CHOOSE(MONTH(SalesData[[#This Row],[Order Date]]),1,1,1,2,2,2,3,3,3,4,4,4)</f>
        <v>3</v>
      </c>
      <c r="Y628">
        <f>YEAR(SalesData[[#This Row],[Order Date]])*100+MONTH(SalesData[[#This Row],[Order Date]])</f>
        <v>201809</v>
      </c>
    </row>
    <row r="629" spans="1: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v>2</v>
      </c>
      <c r="T629">
        <v>0.3</v>
      </c>
      <c r="U629">
        <v>-10.69</v>
      </c>
      <c r="V629">
        <f>COUNTIF(SalesData[Order ID],SalesData[[#This Row],[Order ID]])</f>
        <v>1</v>
      </c>
      <c r="W629" t="str">
        <f>TEXT(SalesData[[#This Row],[Order Date]],"MMM-YYYY")</f>
        <v>May-2018</v>
      </c>
      <c r="X629">
        <f>CHOOSE(MONTH(SalesData[[#This Row],[Order Date]]),1,1,1,2,2,2,3,3,3,4,4,4)</f>
        <v>2</v>
      </c>
      <c r="Y629">
        <f>YEAR(SalesData[[#This Row],[Order Date]])*100+MONTH(SalesData[[#This Row],[Order Date]])</f>
        <v>201805</v>
      </c>
    </row>
    <row r="630" spans="1: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v>9</v>
      </c>
      <c r="T630">
        <v>0.3</v>
      </c>
      <c r="U630">
        <v>-3.81</v>
      </c>
      <c r="V630">
        <f>COUNTIF(SalesData[Order ID],SalesData[[#This Row],[Order ID]])</f>
        <v>2</v>
      </c>
      <c r="W630" t="str">
        <f>TEXT(SalesData[[#This Row],[Order Date]],"MMM-YYYY")</f>
        <v>Dec-2018</v>
      </c>
      <c r="X630">
        <f>CHOOSE(MONTH(SalesData[[#This Row],[Order Date]]),1,1,1,2,2,2,3,3,3,4,4,4)</f>
        <v>4</v>
      </c>
      <c r="Y630">
        <f>YEAR(SalesData[[#This Row],[Order Date]])*100+MONTH(SalesData[[#This Row],[Order Date]])</f>
        <v>201812</v>
      </c>
    </row>
    <row r="631" spans="1: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v>9</v>
      </c>
      <c r="T631">
        <v>0</v>
      </c>
      <c r="U631">
        <v>2.5099999999999998</v>
      </c>
      <c r="V631">
        <f>COUNTIF(SalesData[Order ID],SalesData[[#This Row],[Order ID]])</f>
        <v>2</v>
      </c>
      <c r="W631" t="str">
        <f>TEXT(SalesData[[#This Row],[Order Date]],"MMM-YYYY")</f>
        <v>Dec-2018</v>
      </c>
      <c r="X631">
        <f>CHOOSE(MONTH(SalesData[[#This Row],[Order Date]]),1,1,1,2,2,2,3,3,3,4,4,4)</f>
        <v>4</v>
      </c>
      <c r="Y631">
        <f>YEAR(SalesData[[#This Row],[Order Date]])*100+MONTH(SalesData[[#This Row],[Order Date]])</f>
        <v>201812</v>
      </c>
    </row>
    <row r="632" spans="1: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v>2</v>
      </c>
      <c r="T632">
        <v>0</v>
      </c>
      <c r="U632">
        <v>70.58</v>
      </c>
      <c r="V632">
        <f>COUNTIF(SalesData[Order ID],SalesData[[#This Row],[Order ID]])</f>
        <v>3</v>
      </c>
      <c r="W632" t="str">
        <f>TEXT(SalesData[[#This Row],[Order Date]],"MMM-YYYY")</f>
        <v>Dec-2017</v>
      </c>
      <c r="X632">
        <f>CHOOSE(MONTH(SalesData[[#This Row],[Order Date]]),1,1,1,2,2,2,3,3,3,4,4,4)</f>
        <v>4</v>
      </c>
      <c r="Y632">
        <f>YEAR(SalesData[[#This Row],[Order Date]])*100+MONTH(SalesData[[#This Row],[Order Date]])</f>
        <v>201712</v>
      </c>
    </row>
    <row r="633" spans="1: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v>5</v>
      </c>
      <c r="T633">
        <v>0.2</v>
      </c>
      <c r="U633">
        <v>41.93</v>
      </c>
      <c r="V633">
        <f>COUNTIF(SalesData[Order ID],SalesData[[#This Row],[Order ID]])</f>
        <v>3</v>
      </c>
      <c r="W633" t="str">
        <f>TEXT(SalesData[[#This Row],[Order Date]],"MMM-YYYY")</f>
        <v>Dec-2017</v>
      </c>
      <c r="X633">
        <f>CHOOSE(MONTH(SalesData[[#This Row],[Order Date]]),1,1,1,2,2,2,3,3,3,4,4,4)</f>
        <v>4</v>
      </c>
      <c r="Y633">
        <f>YEAR(SalesData[[#This Row],[Order Date]])*100+MONTH(SalesData[[#This Row],[Order Date]])</f>
        <v>201712</v>
      </c>
    </row>
    <row r="634" spans="1: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v>4</v>
      </c>
      <c r="T634">
        <v>0.2</v>
      </c>
      <c r="U634">
        <v>36.090000000000003</v>
      </c>
      <c r="V634">
        <f>COUNTIF(SalesData[Order ID],SalesData[[#This Row],[Order ID]])</f>
        <v>3</v>
      </c>
      <c r="W634" t="str">
        <f>TEXT(SalesData[[#This Row],[Order Date]],"MMM-YYYY")</f>
        <v>Dec-2017</v>
      </c>
      <c r="X634">
        <f>CHOOSE(MONTH(SalesData[[#This Row],[Order Date]]),1,1,1,2,2,2,3,3,3,4,4,4)</f>
        <v>4</v>
      </c>
      <c r="Y634">
        <f>YEAR(SalesData[[#This Row],[Order Date]])*100+MONTH(SalesData[[#This Row],[Order Date]])</f>
        <v>201712</v>
      </c>
    </row>
    <row r="635" spans="1: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v>1</v>
      </c>
      <c r="T635">
        <v>0</v>
      </c>
      <c r="U635">
        <v>5.9</v>
      </c>
      <c r="V635">
        <f>COUNTIF(SalesData[Order ID],SalesData[[#This Row],[Order ID]])</f>
        <v>2</v>
      </c>
      <c r="W635" t="str">
        <f>TEXT(SalesData[[#This Row],[Order Date]],"MMM-YYYY")</f>
        <v>Sep-2018</v>
      </c>
      <c r="X635">
        <f>CHOOSE(MONTH(SalesData[[#This Row],[Order Date]]),1,1,1,2,2,2,3,3,3,4,4,4)</f>
        <v>3</v>
      </c>
      <c r="Y635">
        <f>YEAR(SalesData[[#This Row],[Order Date]])*100+MONTH(SalesData[[#This Row],[Order Date]])</f>
        <v>201809</v>
      </c>
    </row>
    <row r="636" spans="1: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v>8</v>
      </c>
      <c r="T636">
        <v>0</v>
      </c>
      <c r="U636">
        <v>80.22</v>
      </c>
      <c r="V636">
        <f>COUNTIF(SalesData[Order ID],SalesData[[#This Row],[Order ID]])</f>
        <v>2</v>
      </c>
      <c r="W636" t="str">
        <f>TEXT(SalesData[[#This Row],[Order Date]],"MMM-YYYY")</f>
        <v>Sep-2018</v>
      </c>
      <c r="X636">
        <f>CHOOSE(MONTH(SalesData[[#This Row],[Order Date]]),1,1,1,2,2,2,3,3,3,4,4,4)</f>
        <v>3</v>
      </c>
      <c r="Y636">
        <f>YEAR(SalesData[[#This Row],[Order Date]])*100+MONTH(SalesData[[#This Row],[Order Date]])</f>
        <v>201809</v>
      </c>
    </row>
    <row r="637" spans="1: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v>8</v>
      </c>
      <c r="T637">
        <v>0</v>
      </c>
      <c r="U637">
        <v>43.22</v>
      </c>
      <c r="V637">
        <f>COUNTIF(SalesData[Order ID],SalesData[[#This Row],[Order ID]])</f>
        <v>1</v>
      </c>
      <c r="W637" t="str">
        <f>TEXT(SalesData[[#This Row],[Order Date]],"MMM-YYYY")</f>
        <v>Oct-2016</v>
      </c>
      <c r="X637">
        <f>CHOOSE(MONTH(SalesData[[#This Row],[Order Date]]),1,1,1,2,2,2,3,3,3,4,4,4)</f>
        <v>4</v>
      </c>
      <c r="Y637">
        <f>YEAR(SalesData[[#This Row],[Order Date]])*100+MONTH(SalesData[[#This Row],[Order Date]])</f>
        <v>201610</v>
      </c>
    </row>
    <row r="638" spans="1: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v>7</v>
      </c>
      <c r="T638">
        <v>0.3</v>
      </c>
      <c r="U638">
        <v>-5.29</v>
      </c>
      <c r="V638">
        <f>COUNTIF(SalesData[Order ID],SalesData[[#This Row],[Order ID]])</f>
        <v>2</v>
      </c>
      <c r="W638" t="str">
        <f>TEXT(SalesData[[#This Row],[Order Date]],"MMM-YYYY")</f>
        <v>Aug-2017</v>
      </c>
      <c r="X638">
        <f>CHOOSE(MONTH(SalesData[[#This Row],[Order Date]]),1,1,1,2,2,2,3,3,3,4,4,4)</f>
        <v>3</v>
      </c>
      <c r="Y638">
        <f>YEAR(SalesData[[#This Row],[Order Date]])*100+MONTH(SalesData[[#This Row],[Order Date]])</f>
        <v>201708</v>
      </c>
    </row>
    <row r="639" spans="1: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v>1</v>
      </c>
      <c r="T639">
        <v>0</v>
      </c>
      <c r="U639">
        <v>23.24</v>
      </c>
      <c r="V639">
        <f>COUNTIF(SalesData[Order ID],SalesData[[#This Row],[Order ID]])</f>
        <v>2</v>
      </c>
      <c r="W639" t="str">
        <f>TEXT(SalesData[[#This Row],[Order Date]],"MMM-YYYY")</f>
        <v>Aug-2017</v>
      </c>
      <c r="X639">
        <f>CHOOSE(MONTH(SalesData[[#This Row],[Order Date]]),1,1,1,2,2,2,3,3,3,4,4,4)</f>
        <v>3</v>
      </c>
      <c r="Y639">
        <f>YEAR(SalesData[[#This Row],[Order Date]])*100+MONTH(SalesData[[#This Row],[Order Date]])</f>
        <v>201708</v>
      </c>
    </row>
    <row r="640" spans="1: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v>6</v>
      </c>
      <c r="T640">
        <v>0.1</v>
      </c>
      <c r="U640">
        <v>125.9</v>
      </c>
      <c r="V640">
        <f>COUNTIF(SalesData[Order ID],SalesData[[#This Row],[Order ID]])</f>
        <v>2</v>
      </c>
      <c r="W640" t="str">
        <f>TEXT(SalesData[[#This Row],[Order Date]],"MMM-YYYY")</f>
        <v>May-2017</v>
      </c>
      <c r="X640">
        <f>CHOOSE(MONTH(SalesData[[#This Row],[Order Date]]),1,1,1,2,2,2,3,3,3,4,4,4)</f>
        <v>2</v>
      </c>
      <c r="Y640">
        <f>YEAR(SalesData[[#This Row],[Order Date]])*100+MONTH(SalesData[[#This Row],[Order Date]])</f>
        <v>201705</v>
      </c>
    </row>
    <row r="641" spans="1: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v>7</v>
      </c>
      <c r="T641">
        <v>0.3</v>
      </c>
      <c r="U641">
        <v>-2.31</v>
      </c>
      <c r="V641">
        <f>COUNTIF(SalesData[Order ID],SalesData[[#This Row],[Order ID]])</f>
        <v>2</v>
      </c>
      <c r="W641" t="str">
        <f>TEXT(SalesData[[#This Row],[Order Date]],"MMM-YYYY")</f>
        <v>May-2017</v>
      </c>
      <c r="X641">
        <f>CHOOSE(MONTH(SalesData[[#This Row],[Order Date]]),1,1,1,2,2,2,3,3,3,4,4,4)</f>
        <v>2</v>
      </c>
      <c r="Y641">
        <f>YEAR(SalesData[[#This Row],[Order Date]])*100+MONTH(SalesData[[#This Row],[Order Date]])</f>
        <v>201705</v>
      </c>
    </row>
    <row r="642" spans="1: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v>7</v>
      </c>
      <c r="T642">
        <v>0.3</v>
      </c>
      <c r="U642">
        <v>-3.39</v>
      </c>
      <c r="V642">
        <f>COUNTIF(SalesData[Order ID],SalesData[[#This Row],[Order ID]])</f>
        <v>1</v>
      </c>
      <c r="W642" t="str">
        <f>TEXT(SalesData[[#This Row],[Order Date]],"MMM-YYYY")</f>
        <v>Dec-2017</v>
      </c>
      <c r="X642">
        <f>CHOOSE(MONTH(SalesData[[#This Row],[Order Date]]),1,1,1,2,2,2,3,3,3,4,4,4)</f>
        <v>4</v>
      </c>
      <c r="Y642">
        <f>YEAR(SalesData[[#This Row],[Order Date]])*100+MONTH(SalesData[[#This Row],[Order Date]])</f>
        <v>201712</v>
      </c>
    </row>
    <row r="643" spans="1: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v>9</v>
      </c>
      <c r="T643">
        <v>0.1</v>
      </c>
      <c r="U643">
        <v>59.47</v>
      </c>
      <c r="V643">
        <f>COUNTIF(SalesData[Order ID],SalesData[[#This Row],[Order ID]])</f>
        <v>2</v>
      </c>
      <c r="W643" t="str">
        <f>TEXT(SalesData[[#This Row],[Order Date]],"MMM-YYYY")</f>
        <v>Jul-2018</v>
      </c>
      <c r="X643">
        <f>CHOOSE(MONTH(SalesData[[#This Row],[Order Date]]),1,1,1,2,2,2,3,3,3,4,4,4)</f>
        <v>3</v>
      </c>
      <c r="Y643">
        <f>YEAR(SalesData[[#This Row],[Order Date]])*100+MONTH(SalesData[[#This Row],[Order Date]])</f>
        <v>201807</v>
      </c>
    </row>
    <row r="644" spans="1: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v>2</v>
      </c>
      <c r="T644">
        <v>0.2</v>
      </c>
      <c r="U644">
        <v>4.2</v>
      </c>
      <c r="V644">
        <f>COUNTIF(SalesData[Order ID],SalesData[[#This Row],[Order ID]])</f>
        <v>2</v>
      </c>
      <c r="W644" t="str">
        <f>TEXT(SalesData[[#This Row],[Order Date]],"MMM-YYYY")</f>
        <v>Jul-2018</v>
      </c>
      <c r="X644">
        <f>CHOOSE(MONTH(SalesData[[#This Row],[Order Date]]),1,1,1,2,2,2,3,3,3,4,4,4)</f>
        <v>3</v>
      </c>
      <c r="Y644">
        <f>YEAR(SalesData[[#This Row],[Order Date]])*100+MONTH(SalesData[[#This Row],[Order Date]])</f>
        <v>201807</v>
      </c>
    </row>
    <row r="645" spans="1: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v>7</v>
      </c>
      <c r="T645">
        <v>0.1</v>
      </c>
      <c r="U645">
        <v>30.48</v>
      </c>
      <c r="V645">
        <f>COUNTIF(SalesData[Order ID],SalesData[[#This Row],[Order ID]])</f>
        <v>1</v>
      </c>
      <c r="W645" t="str">
        <f>TEXT(SalesData[[#This Row],[Order Date]],"MMM-YYYY")</f>
        <v>Jun-2018</v>
      </c>
      <c r="X645">
        <f>CHOOSE(MONTH(SalesData[[#This Row],[Order Date]]),1,1,1,2,2,2,3,3,3,4,4,4)</f>
        <v>2</v>
      </c>
      <c r="Y645">
        <f>YEAR(SalesData[[#This Row],[Order Date]])*100+MONTH(SalesData[[#This Row],[Order Date]])</f>
        <v>201806</v>
      </c>
    </row>
    <row r="646" spans="1: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v>4</v>
      </c>
      <c r="T646">
        <v>0</v>
      </c>
      <c r="U646">
        <v>1.56</v>
      </c>
      <c r="V646">
        <f>COUNTIF(SalesData[Order ID],SalesData[[#This Row],[Order ID]])</f>
        <v>1</v>
      </c>
      <c r="W646" t="str">
        <f>TEXT(SalesData[[#This Row],[Order Date]],"MMM-YYYY")</f>
        <v>Jul-2018</v>
      </c>
      <c r="X646">
        <f>CHOOSE(MONTH(SalesData[[#This Row],[Order Date]]),1,1,1,2,2,2,3,3,3,4,4,4)</f>
        <v>3</v>
      </c>
      <c r="Y646">
        <f>YEAR(SalesData[[#This Row],[Order Date]])*100+MONTH(SalesData[[#This Row],[Order Date]])</f>
        <v>201807</v>
      </c>
    </row>
    <row r="647" spans="1: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v>5</v>
      </c>
      <c r="T647">
        <v>0.3</v>
      </c>
      <c r="U647">
        <v>-54.42</v>
      </c>
      <c r="V647">
        <f>COUNTIF(SalesData[Order ID],SalesData[[#This Row],[Order ID]])</f>
        <v>1</v>
      </c>
      <c r="W647" t="str">
        <f>TEXT(SalesData[[#This Row],[Order Date]],"MMM-YYYY")</f>
        <v>Dec-2018</v>
      </c>
      <c r="X647">
        <f>CHOOSE(MONTH(SalesData[[#This Row],[Order Date]]),1,1,1,2,2,2,3,3,3,4,4,4)</f>
        <v>4</v>
      </c>
      <c r="Y647">
        <f>YEAR(SalesData[[#This Row],[Order Date]])*100+MONTH(SalesData[[#This Row],[Order Date]])</f>
        <v>201812</v>
      </c>
    </row>
    <row r="648" spans="1: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v>6</v>
      </c>
      <c r="T648">
        <v>0</v>
      </c>
      <c r="U648">
        <v>2.84</v>
      </c>
      <c r="V648">
        <f>COUNTIF(SalesData[Order ID],SalesData[[#This Row],[Order ID]])</f>
        <v>2</v>
      </c>
      <c r="W648" t="str">
        <f>TEXT(SalesData[[#This Row],[Order Date]],"MMM-YYYY")</f>
        <v>Apr-2017</v>
      </c>
      <c r="X648">
        <f>CHOOSE(MONTH(SalesData[[#This Row],[Order Date]]),1,1,1,2,2,2,3,3,3,4,4,4)</f>
        <v>2</v>
      </c>
      <c r="Y648">
        <f>YEAR(SalesData[[#This Row],[Order Date]])*100+MONTH(SalesData[[#This Row],[Order Date]])</f>
        <v>201704</v>
      </c>
    </row>
    <row r="649" spans="1: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v>5</v>
      </c>
      <c r="T649">
        <v>0.2</v>
      </c>
      <c r="U649">
        <v>6.93</v>
      </c>
      <c r="V649">
        <f>COUNTIF(SalesData[Order ID],SalesData[[#This Row],[Order ID]])</f>
        <v>2</v>
      </c>
      <c r="W649" t="str">
        <f>TEXT(SalesData[[#This Row],[Order Date]],"MMM-YYYY")</f>
        <v>Apr-2017</v>
      </c>
      <c r="X649">
        <f>CHOOSE(MONTH(SalesData[[#This Row],[Order Date]]),1,1,1,2,2,2,3,3,3,4,4,4)</f>
        <v>2</v>
      </c>
      <c r="Y649">
        <f>YEAR(SalesData[[#This Row],[Order Date]])*100+MONTH(SalesData[[#This Row],[Order Date]])</f>
        <v>201704</v>
      </c>
    </row>
    <row r="650" spans="1: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v>4</v>
      </c>
      <c r="T650">
        <v>0.3</v>
      </c>
      <c r="U650">
        <v>-1.92</v>
      </c>
      <c r="V650">
        <f>COUNTIF(SalesData[Order ID],SalesData[[#This Row],[Order ID]])</f>
        <v>3</v>
      </c>
      <c r="W650" t="str">
        <f>TEXT(SalesData[[#This Row],[Order Date]],"MMM-YYYY")</f>
        <v>Dec-2017</v>
      </c>
      <c r="X650">
        <f>CHOOSE(MONTH(SalesData[[#This Row],[Order Date]]),1,1,1,2,2,2,3,3,3,4,4,4)</f>
        <v>4</v>
      </c>
      <c r="Y650">
        <f>YEAR(SalesData[[#This Row],[Order Date]])*100+MONTH(SalesData[[#This Row],[Order Date]])</f>
        <v>201712</v>
      </c>
    </row>
    <row r="651" spans="1: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v>8</v>
      </c>
      <c r="T651">
        <v>0.3</v>
      </c>
      <c r="U651">
        <v>-45.36</v>
      </c>
      <c r="V651">
        <f>COUNTIF(SalesData[Order ID],SalesData[[#This Row],[Order ID]])</f>
        <v>3</v>
      </c>
      <c r="W651" t="str">
        <f>TEXT(SalesData[[#This Row],[Order Date]],"MMM-YYYY")</f>
        <v>Dec-2017</v>
      </c>
      <c r="X651">
        <f>CHOOSE(MONTH(SalesData[[#This Row],[Order Date]]),1,1,1,2,2,2,3,3,3,4,4,4)</f>
        <v>4</v>
      </c>
      <c r="Y651">
        <f>YEAR(SalesData[[#This Row],[Order Date]])*100+MONTH(SalesData[[#This Row],[Order Date]])</f>
        <v>201712</v>
      </c>
    </row>
    <row r="652" spans="1: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v>3</v>
      </c>
      <c r="T652">
        <v>0</v>
      </c>
      <c r="U652">
        <v>37.92</v>
      </c>
      <c r="V652">
        <f>COUNTIF(SalesData[Order ID],SalesData[[#This Row],[Order ID]])</f>
        <v>3</v>
      </c>
      <c r="W652" t="str">
        <f>TEXT(SalesData[[#This Row],[Order Date]],"MMM-YYYY")</f>
        <v>Dec-2017</v>
      </c>
      <c r="X652">
        <f>CHOOSE(MONTH(SalesData[[#This Row],[Order Date]]),1,1,1,2,2,2,3,3,3,4,4,4)</f>
        <v>4</v>
      </c>
      <c r="Y652">
        <f>YEAR(SalesData[[#This Row],[Order Date]])*100+MONTH(SalesData[[#This Row],[Order Date]])</f>
        <v>201712</v>
      </c>
    </row>
    <row r="653" spans="1: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v>8</v>
      </c>
      <c r="T653">
        <v>0.2</v>
      </c>
      <c r="U653">
        <v>22.76</v>
      </c>
      <c r="V653">
        <f>COUNTIF(SalesData[Order ID],SalesData[[#This Row],[Order ID]])</f>
        <v>1</v>
      </c>
      <c r="W653" t="str">
        <f>TEXT(SalesData[[#This Row],[Order Date]],"MMM-YYYY")</f>
        <v>Oct-2017</v>
      </c>
      <c r="X653">
        <f>CHOOSE(MONTH(SalesData[[#This Row],[Order Date]]),1,1,1,2,2,2,3,3,3,4,4,4)</f>
        <v>4</v>
      </c>
      <c r="Y653">
        <f>YEAR(SalesData[[#This Row],[Order Date]])*100+MONTH(SalesData[[#This Row],[Order Date]])</f>
        <v>201710</v>
      </c>
    </row>
    <row r="654" spans="1: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v>8</v>
      </c>
      <c r="T654">
        <v>0.1</v>
      </c>
      <c r="U654">
        <v>24.46</v>
      </c>
      <c r="V654">
        <f>COUNTIF(SalesData[Order ID],SalesData[[#This Row],[Order ID]])</f>
        <v>2</v>
      </c>
      <c r="W654" t="str">
        <f>TEXT(SalesData[[#This Row],[Order Date]],"MMM-YYYY")</f>
        <v>Jun-2018</v>
      </c>
      <c r="X654">
        <f>CHOOSE(MONTH(SalesData[[#This Row],[Order Date]]),1,1,1,2,2,2,3,3,3,4,4,4)</f>
        <v>2</v>
      </c>
      <c r="Y654">
        <f>YEAR(SalesData[[#This Row],[Order Date]])*100+MONTH(SalesData[[#This Row],[Order Date]])</f>
        <v>201806</v>
      </c>
    </row>
    <row r="655" spans="1: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v>4</v>
      </c>
      <c r="T655">
        <v>0</v>
      </c>
      <c r="U655">
        <v>11.34</v>
      </c>
      <c r="V655">
        <f>COUNTIF(SalesData[Order ID],SalesData[[#This Row],[Order ID]])</f>
        <v>2</v>
      </c>
      <c r="W655" t="str">
        <f>TEXT(SalesData[[#This Row],[Order Date]],"MMM-YYYY")</f>
        <v>Jun-2018</v>
      </c>
      <c r="X655">
        <f>CHOOSE(MONTH(SalesData[[#This Row],[Order Date]]),1,1,1,2,2,2,3,3,3,4,4,4)</f>
        <v>2</v>
      </c>
      <c r="Y655">
        <f>YEAR(SalesData[[#This Row],[Order Date]])*100+MONTH(SalesData[[#This Row],[Order Date]])</f>
        <v>201806</v>
      </c>
    </row>
    <row r="656" spans="1: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v>10</v>
      </c>
      <c r="T656">
        <v>0.1</v>
      </c>
      <c r="U656">
        <v>9.08</v>
      </c>
      <c r="V656">
        <f>COUNTIF(SalesData[Order ID],SalesData[[#This Row],[Order ID]])</f>
        <v>3</v>
      </c>
      <c r="W656" t="str">
        <f>TEXT(SalesData[[#This Row],[Order Date]],"MMM-YYYY")</f>
        <v>Aug-2017</v>
      </c>
      <c r="X656">
        <f>CHOOSE(MONTH(SalesData[[#This Row],[Order Date]]),1,1,1,2,2,2,3,3,3,4,4,4)</f>
        <v>3</v>
      </c>
      <c r="Y656">
        <f>YEAR(SalesData[[#This Row],[Order Date]])*100+MONTH(SalesData[[#This Row],[Order Date]])</f>
        <v>201708</v>
      </c>
    </row>
    <row r="657" spans="1: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v>4</v>
      </c>
      <c r="T657">
        <v>0.3</v>
      </c>
      <c r="U657">
        <v>-0.56000000000000005</v>
      </c>
      <c r="V657">
        <f>COUNTIF(SalesData[Order ID],SalesData[[#This Row],[Order ID]])</f>
        <v>3</v>
      </c>
      <c r="W657" t="str">
        <f>TEXT(SalesData[[#This Row],[Order Date]],"MMM-YYYY")</f>
        <v>Aug-2017</v>
      </c>
      <c r="X657">
        <f>CHOOSE(MONTH(SalesData[[#This Row],[Order Date]]),1,1,1,2,2,2,3,3,3,4,4,4)</f>
        <v>3</v>
      </c>
      <c r="Y657">
        <f>YEAR(SalesData[[#This Row],[Order Date]])*100+MONTH(SalesData[[#This Row],[Order Date]])</f>
        <v>201708</v>
      </c>
    </row>
    <row r="658" spans="1: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v>3</v>
      </c>
      <c r="T658">
        <v>0.1</v>
      </c>
      <c r="U658">
        <v>44.32</v>
      </c>
      <c r="V658">
        <f>COUNTIF(SalesData[Order ID],SalesData[[#This Row],[Order ID]])</f>
        <v>3</v>
      </c>
      <c r="W658" t="str">
        <f>TEXT(SalesData[[#This Row],[Order Date]],"MMM-YYYY")</f>
        <v>Aug-2017</v>
      </c>
      <c r="X658">
        <f>CHOOSE(MONTH(SalesData[[#This Row],[Order Date]]),1,1,1,2,2,2,3,3,3,4,4,4)</f>
        <v>3</v>
      </c>
      <c r="Y658">
        <f>YEAR(SalesData[[#This Row],[Order Date]])*100+MONTH(SalesData[[#This Row],[Order Date]])</f>
        <v>201708</v>
      </c>
    </row>
    <row r="659" spans="1: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v>6</v>
      </c>
      <c r="T659">
        <v>0</v>
      </c>
      <c r="U659">
        <v>245.48</v>
      </c>
      <c r="V659">
        <f>COUNTIF(SalesData[Order ID],SalesData[[#This Row],[Order ID]])</f>
        <v>2</v>
      </c>
      <c r="W659" t="str">
        <f>TEXT(SalesData[[#This Row],[Order Date]],"MMM-YYYY")</f>
        <v>Sep-2017</v>
      </c>
      <c r="X659">
        <f>CHOOSE(MONTH(SalesData[[#This Row],[Order Date]]),1,1,1,2,2,2,3,3,3,4,4,4)</f>
        <v>3</v>
      </c>
      <c r="Y659">
        <f>YEAR(SalesData[[#This Row],[Order Date]])*100+MONTH(SalesData[[#This Row],[Order Date]])</f>
        <v>201709</v>
      </c>
    </row>
    <row r="660" spans="1: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v>1</v>
      </c>
      <c r="T660">
        <v>0.1</v>
      </c>
      <c r="U660">
        <v>0.69</v>
      </c>
      <c r="V660">
        <f>COUNTIF(SalesData[Order ID],SalesData[[#This Row],[Order ID]])</f>
        <v>2</v>
      </c>
      <c r="W660" t="str">
        <f>TEXT(SalesData[[#This Row],[Order Date]],"MMM-YYYY")</f>
        <v>Sep-2017</v>
      </c>
      <c r="X660">
        <f>CHOOSE(MONTH(SalesData[[#This Row],[Order Date]]),1,1,1,2,2,2,3,3,3,4,4,4)</f>
        <v>3</v>
      </c>
      <c r="Y660">
        <f>YEAR(SalesData[[#This Row],[Order Date]])*100+MONTH(SalesData[[#This Row],[Order Date]])</f>
        <v>201709</v>
      </c>
    </row>
    <row r="661" spans="1: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v>2</v>
      </c>
      <c r="T661">
        <v>0.2</v>
      </c>
      <c r="U661">
        <v>59.97</v>
      </c>
      <c r="V661">
        <f>COUNTIF(SalesData[Order ID],SalesData[[#This Row],[Order ID]])</f>
        <v>4</v>
      </c>
      <c r="W661" t="str">
        <f>TEXT(SalesData[[#This Row],[Order Date]],"MMM-YYYY")</f>
        <v>Aug-2016</v>
      </c>
      <c r="X661">
        <f>CHOOSE(MONTH(SalesData[[#This Row],[Order Date]]),1,1,1,2,2,2,3,3,3,4,4,4)</f>
        <v>3</v>
      </c>
      <c r="Y661">
        <f>YEAR(SalesData[[#This Row],[Order Date]])*100+MONTH(SalesData[[#This Row],[Order Date]])</f>
        <v>201608</v>
      </c>
    </row>
    <row r="662" spans="1: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v>8</v>
      </c>
      <c r="T662">
        <v>0</v>
      </c>
      <c r="U662">
        <v>86.89</v>
      </c>
      <c r="V662">
        <f>COUNTIF(SalesData[Order ID],SalesData[[#This Row],[Order ID]])</f>
        <v>4</v>
      </c>
      <c r="W662" t="str">
        <f>TEXT(SalesData[[#This Row],[Order Date]],"MMM-YYYY")</f>
        <v>Aug-2016</v>
      </c>
      <c r="X662">
        <f>CHOOSE(MONTH(SalesData[[#This Row],[Order Date]]),1,1,1,2,2,2,3,3,3,4,4,4)</f>
        <v>3</v>
      </c>
      <c r="Y662">
        <f>YEAR(SalesData[[#This Row],[Order Date]])*100+MONTH(SalesData[[#This Row],[Order Date]])</f>
        <v>201608</v>
      </c>
    </row>
    <row r="663" spans="1: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v>7</v>
      </c>
      <c r="T663">
        <v>0</v>
      </c>
      <c r="U663">
        <v>147.01</v>
      </c>
      <c r="V663">
        <f>COUNTIF(SalesData[Order ID],SalesData[[#This Row],[Order ID]])</f>
        <v>4</v>
      </c>
      <c r="W663" t="str">
        <f>TEXT(SalesData[[#This Row],[Order Date]],"MMM-YYYY")</f>
        <v>Aug-2016</v>
      </c>
      <c r="X663">
        <f>CHOOSE(MONTH(SalesData[[#This Row],[Order Date]]),1,1,1,2,2,2,3,3,3,4,4,4)</f>
        <v>3</v>
      </c>
      <c r="Y663">
        <f>YEAR(SalesData[[#This Row],[Order Date]])*100+MONTH(SalesData[[#This Row],[Order Date]])</f>
        <v>201608</v>
      </c>
    </row>
    <row r="664" spans="1: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v>6</v>
      </c>
      <c r="T664">
        <v>0</v>
      </c>
      <c r="U664">
        <v>0.38</v>
      </c>
      <c r="V664">
        <f>COUNTIF(SalesData[Order ID],SalesData[[#This Row],[Order ID]])</f>
        <v>4</v>
      </c>
      <c r="W664" t="str">
        <f>TEXT(SalesData[[#This Row],[Order Date]],"MMM-YYYY")</f>
        <v>Aug-2016</v>
      </c>
      <c r="X664">
        <f>CHOOSE(MONTH(SalesData[[#This Row],[Order Date]]),1,1,1,2,2,2,3,3,3,4,4,4)</f>
        <v>3</v>
      </c>
      <c r="Y664">
        <f>YEAR(SalesData[[#This Row],[Order Date]])*100+MONTH(SalesData[[#This Row],[Order Date]])</f>
        <v>201608</v>
      </c>
    </row>
    <row r="665" spans="1: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v>2</v>
      </c>
      <c r="T665">
        <v>0.1</v>
      </c>
      <c r="U665">
        <v>124.19</v>
      </c>
      <c r="V665">
        <f>COUNTIF(SalesData[Order ID],SalesData[[#This Row],[Order ID]])</f>
        <v>1</v>
      </c>
      <c r="W665" t="str">
        <f>TEXT(SalesData[[#This Row],[Order Date]],"MMM-YYYY")</f>
        <v>Mar-2017</v>
      </c>
      <c r="X665">
        <f>CHOOSE(MONTH(SalesData[[#This Row],[Order Date]]),1,1,1,2,2,2,3,3,3,4,4,4)</f>
        <v>1</v>
      </c>
      <c r="Y665">
        <f>YEAR(SalesData[[#This Row],[Order Date]])*100+MONTH(SalesData[[#This Row],[Order Date]])</f>
        <v>201703</v>
      </c>
    </row>
    <row r="666" spans="1: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v>6</v>
      </c>
      <c r="T666">
        <v>0</v>
      </c>
      <c r="U666">
        <v>1.29</v>
      </c>
      <c r="V666">
        <f>COUNTIF(SalesData[Order ID],SalesData[[#This Row],[Order ID]])</f>
        <v>1</v>
      </c>
      <c r="W666" t="str">
        <f>TEXT(SalesData[[#This Row],[Order Date]],"MMM-YYYY")</f>
        <v>Nov-2017</v>
      </c>
      <c r="X666">
        <f>CHOOSE(MONTH(SalesData[[#This Row],[Order Date]]),1,1,1,2,2,2,3,3,3,4,4,4)</f>
        <v>4</v>
      </c>
      <c r="Y666">
        <f>YEAR(SalesData[[#This Row],[Order Date]])*100+MONTH(SalesData[[#This Row],[Order Date]])</f>
        <v>201711</v>
      </c>
    </row>
    <row r="667" spans="1: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v>9</v>
      </c>
      <c r="T667">
        <v>0.3</v>
      </c>
      <c r="U667">
        <v>-4.28</v>
      </c>
      <c r="V667">
        <f>COUNTIF(SalesData[Order ID],SalesData[[#This Row],[Order ID]])</f>
        <v>3</v>
      </c>
      <c r="W667" t="str">
        <f>TEXT(SalesData[[#This Row],[Order Date]],"MMM-YYYY")</f>
        <v>Jun-2018</v>
      </c>
      <c r="X667">
        <f>CHOOSE(MONTH(SalesData[[#This Row],[Order Date]]),1,1,1,2,2,2,3,3,3,4,4,4)</f>
        <v>2</v>
      </c>
      <c r="Y667">
        <f>YEAR(SalesData[[#This Row],[Order Date]])*100+MONTH(SalesData[[#This Row],[Order Date]])</f>
        <v>201806</v>
      </c>
    </row>
    <row r="668" spans="1: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v>2</v>
      </c>
      <c r="T668">
        <v>0</v>
      </c>
      <c r="U668">
        <v>15.31</v>
      </c>
      <c r="V668">
        <f>COUNTIF(SalesData[Order ID],SalesData[[#This Row],[Order ID]])</f>
        <v>3</v>
      </c>
      <c r="W668" t="str">
        <f>TEXT(SalesData[[#This Row],[Order Date]],"MMM-YYYY")</f>
        <v>Jun-2018</v>
      </c>
      <c r="X668">
        <f>CHOOSE(MONTH(SalesData[[#This Row],[Order Date]]),1,1,1,2,2,2,3,3,3,4,4,4)</f>
        <v>2</v>
      </c>
      <c r="Y668">
        <f>YEAR(SalesData[[#This Row],[Order Date]])*100+MONTH(SalesData[[#This Row],[Order Date]])</f>
        <v>201806</v>
      </c>
    </row>
    <row r="669" spans="1: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v>9</v>
      </c>
      <c r="T669">
        <v>0</v>
      </c>
      <c r="U669">
        <v>38.159999999999997</v>
      </c>
      <c r="V669">
        <f>COUNTIF(SalesData[Order ID],SalesData[[#This Row],[Order ID]])</f>
        <v>3</v>
      </c>
      <c r="W669" t="str">
        <f>TEXT(SalesData[[#This Row],[Order Date]],"MMM-YYYY")</f>
        <v>Jun-2018</v>
      </c>
      <c r="X669">
        <f>CHOOSE(MONTH(SalesData[[#This Row],[Order Date]]),1,1,1,2,2,2,3,3,3,4,4,4)</f>
        <v>2</v>
      </c>
      <c r="Y669">
        <f>YEAR(SalesData[[#This Row],[Order Date]])*100+MONTH(SalesData[[#This Row],[Order Date]])</f>
        <v>201806</v>
      </c>
    </row>
    <row r="670" spans="1: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v>3</v>
      </c>
      <c r="T670">
        <v>0.1</v>
      </c>
      <c r="U670">
        <v>2.4300000000000002</v>
      </c>
      <c r="V670">
        <f>COUNTIF(SalesData[Order ID],SalesData[[#This Row],[Order ID]])</f>
        <v>1</v>
      </c>
      <c r="W670" t="str">
        <f>TEXT(SalesData[[#This Row],[Order Date]],"MMM-YYYY")</f>
        <v>Dec-2015</v>
      </c>
      <c r="X670">
        <f>CHOOSE(MONTH(SalesData[[#This Row],[Order Date]]),1,1,1,2,2,2,3,3,3,4,4,4)</f>
        <v>4</v>
      </c>
      <c r="Y670">
        <f>YEAR(SalesData[[#This Row],[Order Date]])*100+MONTH(SalesData[[#This Row],[Order Date]])</f>
        <v>201512</v>
      </c>
    </row>
    <row r="671" spans="1: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v>6</v>
      </c>
      <c r="T671">
        <v>0</v>
      </c>
      <c r="U671">
        <v>1.68</v>
      </c>
      <c r="V671">
        <f>COUNTIF(SalesData[Order ID],SalesData[[#This Row],[Order ID]])</f>
        <v>3</v>
      </c>
      <c r="W671" t="str">
        <f>TEXT(SalesData[[#This Row],[Order Date]],"MMM-YYYY")</f>
        <v>Jun-2018</v>
      </c>
      <c r="X671">
        <f>CHOOSE(MONTH(SalesData[[#This Row],[Order Date]]),1,1,1,2,2,2,3,3,3,4,4,4)</f>
        <v>2</v>
      </c>
      <c r="Y671">
        <f>YEAR(SalesData[[#This Row],[Order Date]])*100+MONTH(SalesData[[#This Row],[Order Date]])</f>
        <v>201806</v>
      </c>
    </row>
    <row r="672" spans="1: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v>1</v>
      </c>
      <c r="T672">
        <v>0.2</v>
      </c>
      <c r="U672">
        <v>38.119999999999997</v>
      </c>
      <c r="V672">
        <f>COUNTIF(SalesData[Order ID],SalesData[[#This Row],[Order ID]])</f>
        <v>3</v>
      </c>
      <c r="W672" t="str">
        <f>TEXT(SalesData[[#This Row],[Order Date]],"MMM-YYYY")</f>
        <v>Jun-2018</v>
      </c>
      <c r="X672">
        <f>CHOOSE(MONTH(SalesData[[#This Row],[Order Date]]),1,1,1,2,2,2,3,3,3,4,4,4)</f>
        <v>2</v>
      </c>
      <c r="Y672">
        <f>YEAR(SalesData[[#This Row],[Order Date]])*100+MONTH(SalesData[[#This Row],[Order Date]])</f>
        <v>201806</v>
      </c>
    </row>
    <row r="673" spans="1: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v>8</v>
      </c>
      <c r="T673">
        <v>0</v>
      </c>
      <c r="U673">
        <v>4.3600000000000003</v>
      </c>
      <c r="V673">
        <f>COUNTIF(SalesData[Order ID],SalesData[[#This Row],[Order ID]])</f>
        <v>3</v>
      </c>
      <c r="W673" t="str">
        <f>TEXT(SalesData[[#This Row],[Order Date]],"MMM-YYYY")</f>
        <v>Jun-2018</v>
      </c>
      <c r="X673">
        <f>CHOOSE(MONTH(SalesData[[#This Row],[Order Date]]),1,1,1,2,2,2,3,3,3,4,4,4)</f>
        <v>2</v>
      </c>
      <c r="Y673">
        <f>YEAR(SalesData[[#This Row],[Order Date]])*100+MONTH(SalesData[[#This Row],[Order Date]])</f>
        <v>201806</v>
      </c>
    </row>
    <row r="674" spans="1: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v>8</v>
      </c>
      <c r="T674">
        <v>0.1</v>
      </c>
      <c r="U674">
        <v>2.15</v>
      </c>
      <c r="V674">
        <f>COUNTIF(SalesData[Order ID],SalesData[[#This Row],[Order ID]])</f>
        <v>1</v>
      </c>
      <c r="W674" t="str">
        <f>TEXT(SalesData[[#This Row],[Order Date]],"MMM-YYYY")</f>
        <v>Jun-2018</v>
      </c>
      <c r="X674">
        <f>CHOOSE(MONTH(SalesData[[#This Row],[Order Date]]),1,1,1,2,2,2,3,3,3,4,4,4)</f>
        <v>2</v>
      </c>
      <c r="Y674">
        <f>YEAR(SalesData[[#This Row],[Order Date]])*100+MONTH(SalesData[[#This Row],[Order Date]])</f>
        <v>201806</v>
      </c>
    </row>
    <row r="675" spans="1: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v>10</v>
      </c>
      <c r="T675">
        <v>0.1</v>
      </c>
      <c r="U675">
        <v>12.9</v>
      </c>
      <c r="V675">
        <f>COUNTIF(SalesData[Order ID],SalesData[[#This Row],[Order ID]])</f>
        <v>3</v>
      </c>
      <c r="W675" t="str">
        <f>TEXT(SalesData[[#This Row],[Order Date]],"MMM-YYYY")</f>
        <v>Dec-2018</v>
      </c>
      <c r="X675">
        <f>CHOOSE(MONTH(SalesData[[#This Row],[Order Date]]),1,1,1,2,2,2,3,3,3,4,4,4)</f>
        <v>4</v>
      </c>
      <c r="Y675">
        <f>YEAR(SalesData[[#This Row],[Order Date]])*100+MONTH(SalesData[[#This Row],[Order Date]])</f>
        <v>201812</v>
      </c>
    </row>
    <row r="676" spans="1: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v>6</v>
      </c>
      <c r="T676">
        <v>0</v>
      </c>
      <c r="U676">
        <v>10.5</v>
      </c>
      <c r="V676">
        <f>COUNTIF(SalesData[Order ID],SalesData[[#This Row],[Order ID]])</f>
        <v>3</v>
      </c>
      <c r="W676" t="str">
        <f>TEXT(SalesData[[#This Row],[Order Date]],"MMM-YYYY")</f>
        <v>Dec-2018</v>
      </c>
      <c r="X676">
        <f>CHOOSE(MONTH(SalesData[[#This Row],[Order Date]]),1,1,1,2,2,2,3,3,3,4,4,4)</f>
        <v>4</v>
      </c>
      <c r="Y676">
        <f>YEAR(SalesData[[#This Row],[Order Date]])*100+MONTH(SalesData[[#This Row],[Order Date]])</f>
        <v>201812</v>
      </c>
    </row>
    <row r="677" spans="1: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v>10</v>
      </c>
      <c r="T677">
        <v>0.2</v>
      </c>
      <c r="U677">
        <v>29.82</v>
      </c>
      <c r="V677">
        <f>COUNTIF(SalesData[Order ID],SalesData[[#This Row],[Order ID]])</f>
        <v>3</v>
      </c>
      <c r="W677" t="str">
        <f>TEXT(SalesData[[#This Row],[Order Date]],"MMM-YYYY")</f>
        <v>Dec-2018</v>
      </c>
      <c r="X677">
        <f>CHOOSE(MONTH(SalesData[[#This Row],[Order Date]]),1,1,1,2,2,2,3,3,3,4,4,4)</f>
        <v>4</v>
      </c>
      <c r="Y677">
        <f>YEAR(SalesData[[#This Row],[Order Date]])*100+MONTH(SalesData[[#This Row],[Order Date]])</f>
        <v>201812</v>
      </c>
    </row>
    <row r="678" spans="1: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v>5</v>
      </c>
      <c r="T678">
        <v>0.2</v>
      </c>
      <c r="U678">
        <v>0.91</v>
      </c>
      <c r="V678">
        <f>COUNTIF(SalesData[Order ID],SalesData[[#This Row],[Order ID]])</f>
        <v>4</v>
      </c>
      <c r="W678" t="str">
        <f>TEXT(SalesData[[#This Row],[Order Date]],"MMM-YYYY")</f>
        <v>Mar-2018</v>
      </c>
      <c r="X678">
        <f>CHOOSE(MONTH(SalesData[[#This Row],[Order Date]]),1,1,1,2,2,2,3,3,3,4,4,4)</f>
        <v>1</v>
      </c>
      <c r="Y678">
        <f>YEAR(SalesData[[#This Row],[Order Date]])*100+MONTH(SalesData[[#This Row],[Order Date]])</f>
        <v>201803</v>
      </c>
    </row>
    <row r="679" spans="1: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v>2</v>
      </c>
      <c r="T679">
        <v>0.2</v>
      </c>
      <c r="U679">
        <v>6.68</v>
      </c>
      <c r="V679">
        <f>COUNTIF(SalesData[Order ID],SalesData[[#This Row],[Order ID]])</f>
        <v>4</v>
      </c>
      <c r="W679" t="str">
        <f>TEXT(SalesData[[#This Row],[Order Date]],"MMM-YYYY")</f>
        <v>Mar-2018</v>
      </c>
      <c r="X679">
        <f>CHOOSE(MONTH(SalesData[[#This Row],[Order Date]]),1,1,1,2,2,2,3,3,3,4,4,4)</f>
        <v>1</v>
      </c>
      <c r="Y679">
        <f>YEAR(SalesData[[#This Row],[Order Date]])*100+MONTH(SalesData[[#This Row],[Order Date]])</f>
        <v>201803</v>
      </c>
    </row>
    <row r="680" spans="1: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v>3</v>
      </c>
      <c r="T680">
        <v>0.1</v>
      </c>
      <c r="U680">
        <v>4.13</v>
      </c>
      <c r="V680">
        <f>COUNTIF(SalesData[Order ID],SalesData[[#This Row],[Order ID]])</f>
        <v>4</v>
      </c>
      <c r="W680" t="str">
        <f>TEXT(SalesData[[#This Row],[Order Date]],"MMM-YYYY")</f>
        <v>Mar-2018</v>
      </c>
      <c r="X680">
        <f>CHOOSE(MONTH(SalesData[[#This Row],[Order Date]]),1,1,1,2,2,2,3,3,3,4,4,4)</f>
        <v>1</v>
      </c>
      <c r="Y680">
        <f>YEAR(SalesData[[#This Row],[Order Date]])*100+MONTH(SalesData[[#This Row],[Order Date]])</f>
        <v>201803</v>
      </c>
    </row>
    <row r="681" spans="1: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v>3</v>
      </c>
      <c r="T681">
        <v>0.1</v>
      </c>
      <c r="U681">
        <v>34.770000000000003</v>
      </c>
      <c r="V681">
        <f>COUNTIF(SalesData[Order ID],SalesData[[#This Row],[Order ID]])</f>
        <v>4</v>
      </c>
      <c r="W681" t="str">
        <f>TEXT(SalesData[[#This Row],[Order Date]],"MMM-YYYY")</f>
        <v>Mar-2018</v>
      </c>
      <c r="X681">
        <f>CHOOSE(MONTH(SalesData[[#This Row],[Order Date]]),1,1,1,2,2,2,3,3,3,4,4,4)</f>
        <v>1</v>
      </c>
      <c r="Y681">
        <f>YEAR(SalesData[[#This Row],[Order Date]])*100+MONTH(SalesData[[#This Row],[Order Date]])</f>
        <v>201803</v>
      </c>
    </row>
    <row r="682" spans="1: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v>6</v>
      </c>
      <c r="T682">
        <v>0.2</v>
      </c>
      <c r="U682">
        <v>4.0199999999999996</v>
      </c>
      <c r="V682">
        <f>COUNTIF(SalesData[Order ID],SalesData[[#This Row],[Order ID]])</f>
        <v>3</v>
      </c>
      <c r="W682" t="str">
        <f>TEXT(SalesData[[#This Row],[Order Date]],"MMM-YYYY")</f>
        <v>Nov-2017</v>
      </c>
      <c r="X682">
        <f>CHOOSE(MONTH(SalesData[[#This Row],[Order Date]]),1,1,1,2,2,2,3,3,3,4,4,4)</f>
        <v>4</v>
      </c>
      <c r="Y682">
        <f>YEAR(SalesData[[#This Row],[Order Date]])*100+MONTH(SalesData[[#This Row],[Order Date]])</f>
        <v>201711</v>
      </c>
    </row>
    <row r="683" spans="1: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v>8</v>
      </c>
      <c r="T683">
        <v>0</v>
      </c>
      <c r="U683">
        <v>16.89</v>
      </c>
      <c r="V683">
        <f>COUNTIF(SalesData[Order ID],SalesData[[#This Row],[Order ID]])</f>
        <v>3</v>
      </c>
      <c r="W683" t="str">
        <f>TEXT(SalesData[[#This Row],[Order Date]],"MMM-YYYY")</f>
        <v>Nov-2017</v>
      </c>
      <c r="X683">
        <f>CHOOSE(MONTH(SalesData[[#This Row],[Order Date]]),1,1,1,2,2,2,3,3,3,4,4,4)</f>
        <v>4</v>
      </c>
      <c r="Y683">
        <f>YEAR(SalesData[[#This Row],[Order Date]])*100+MONTH(SalesData[[#This Row],[Order Date]])</f>
        <v>201711</v>
      </c>
    </row>
    <row r="684" spans="1: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v>7</v>
      </c>
      <c r="T684">
        <v>0.3</v>
      </c>
      <c r="U684">
        <v>-23.32</v>
      </c>
      <c r="V684">
        <f>COUNTIF(SalesData[Order ID],SalesData[[#This Row],[Order ID]])</f>
        <v>3</v>
      </c>
      <c r="W684" t="str">
        <f>TEXT(SalesData[[#This Row],[Order Date]],"MMM-YYYY")</f>
        <v>Nov-2017</v>
      </c>
      <c r="X684">
        <f>CHOOSE(MONTH(SalesData[[#This Row],[Order Date]]),1,1,1,2,2,2,3,3,3,4,4,4)</f>
        <v>4</v>
      </c>
      <c r="Y684">
        <f>YEAR(SalesData[[#This Row],[Order Date]])*100+MONTH(SalesData[[#This Row],[Order Date]])</f>
        <v>201711</v>
      </c>
    </row>
    <row r="685" spans="1: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v>10</v>
      </c>
      <c r="T685">
        <v>0.2</v>
      </c>
      <c r="U685">
        <v>2000</v>
      </c>
      <c r="V685">
        <f>COUNTIF(SalesData[Order ID],SalesData[[#This Row],[Order ID]])</f>
        <v>2</v>
      </c>
      <c r="W685" t="str">
        <f>TEXT(SalesData[[#This Row],[Order Date]],"MMM-YYYY")</f>
        <v>Nov-2018</v>
      </c>
      <c r="X685">
        <f>CHOOSE(MONTH(SalesData[[#This Row],[Order Date]]),1,1,1,2,2,2,3,3,3,4,4,4)</f>
        <v>4</v>
      </c>
      <c r="Y685">
        <f>YEAR(SalesData[[#This Row],[Order Date]])*100+MONTH(SalesData[[#This Row],[Order Date]])</f>
        <v>201811</v>
      </c>
    </row>
    <row r="686" spans="1: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v>2</v>
      </c>
      <c r="T686">
        <v>0</v>
      </c>
      <c r="U686">
        <v>58.6</v>
      </c>
      <c r="V686">
        <f>COUNTIF(SalesData[Order ID],SalesData[[#This Row],[Order ID]])</f>
        <v>2</v>
      </c>
      <c r="W686" t="str">
        <f>TEXT(SalesData[[#This Row],[Order Date]],"MMM-YYYY")</f>
        <v>Nov-2018</v>
      </c>
      <c r="X686">
        <f>CHOOSE(MONTH(SalesData[[#This Row],[Order Date]]),1,1,1,2,2,2,3,3,3,4,4,4)</f>
        <v>4</v>
      </c>
      <c r="Y686">
        <f>YEAR(SalesData[[#This Row],[Order Date]])*100+MONTH(SalesData[[#This Row],[Order Date]])</f>
        <v>201811</v>
      </c>
    </row>
    <row r="687" spans="1: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v>4</v>
      </c>
      <c r="T687">
        <v>0.2</v>
      </c>
      <c r="U687">
        <v>153.59</v>
      </c>
      <c r="V687">
        <f>COUNTIF(SalesData[Order ID],SalesData[[#This Row],[Order ID]])</f>
        <v>3</v>
      </c>
      <c r="W687" t="str">
        <f>TEXT(SalesData[[#This Row],[Order Date]],"MMM-YYYY")</f>
        <v>Jul-2015</v>
      </c>
      <c r="X687">
        <f>CHOOSE(MONTH(SalesData[[#This Row],[Order Date]]),1,1,1,2,2,2,3,3,3,4,4,4)</f>
        <v>3</v>
      </c>
      <c r="Y687">
        <f>YEAR(SalesData[[#This Row],[Order Date]])*100+MONTH(SalesData[[#This Row],[Order Date]])</f>
        <v>201507</v>
      </c>
    </row>
    <row r="688" spans="1: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v>1</v>
      </c>
      <c r="T688">
        <v>0</v>
      </c>
      <c r="U688">
        <v>2.0499999999999998</v>
      </c>
      <c r="V688">
        <f>COUNTIF(SalesData[Order ID],SalesData[[#This Row],[Order ID]])</f>
        <v>3</v>
      </c>
      <c r="W688" t="str">
        <f>TEXT(SalesData[[#This Row],[Order Date]],"MMM-YYYY")</f>
        <v>Jul-2015</v>
      </c>
      <c r="X688">
        <f>CHOOSE(MONTH(SalesData[[#This Row],[Order Date]]),1,1,1,2,2,2,3,3,3,4,4,4)</f>
        <v>3</v>
      </c>
      <c r="Y688">
        <f>YEAR(SalesData[[#This Row],[Order Date]])*100+MONTH(SalesData[[#This Row],[Order Date]])</f>
        <v>201507</v>
      </c>
    </row>
    <row r="689" spans="1: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v>9</v>
      </c>
      <c r="T689">
        <v>0.1</v>
      </c>
      <c r="U689">
        <v>1.56</v>
      </c>
      <c r="V689">
        <f>COUNTIF(SalesData[Order ID],SalesData[[#This Row],[Order ID]])</f>
        <v>3</v>
      </c>
      <c r="W689" t="str">
        <f>TEXT(SalesData[[#This Row],[Order Date]],"MMM-YYYY")</f>
        <v>Jul-2015</v>
      </c>
      <c r="X689">
        <f>CHOOSE(MONTH(SalesData[[#This Row],[Order Date]]),1,1,1,2,2,2,3,3,3,4,4,4)</f>
        <v>3</v>
      </c>
      <c r="Y689">
        <f>YEAR(SalesData[[#This Row],[Order Date]])*100+MONTH(SalesData[[#This Row],[Order Date]])</f>
        <v>201507</v>
      </c>
    </row>
    <row r="690" spans="1: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v>6</v>
      </c>
      <c r="T690">
        <v>0</v>
      </c>
      <c r="U690">
        <v>42.24</v>
      </c>
      <c r="V690">
        <f>COUNTIF(SalesData[Order ID],SalesData[[#This Row],[Order ID]])</f>
        <v>1</v>
      </c>
      <c r="W690" t="str">
        <f>TEXT(SalesData[[#This Row],[Order Date]],"MMM-YYYY")</f>
        <v>Dec-2018</v>
      </c>
      <c r="X690">
        <f>CHOOSE(MONTH(SalesData[[#This Row],[Order Date]]),1,1,1,2,2,2,3,3,3,4,4,4)</f>
        <v>4</v>
      </c>
      <c r="Y690">
        <f>YEAR(SalesData[[#This Row],[Order Date]])*100+MONTH(SalesData[[#This Row],[Order Date]])</f>
        <v>201812</v>
      </c>
    </row>
    <row r="691" spans="1: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v>6</v>
      </c>
      <c r="T691">
        <v>0</v>
      </c>
      <c r="U691">
        <v>33.28</v>
      </c>
      <c r="V691">
        <f>COUNTIF(SalesData[Order ID],SalesData[[#This Row],[Order ID]])</f>
        <v>3</v>
      </c>
      <c r="W691" t="str">
        <f>TEXT(SalesData[[#This Row],[Order Date]],"MMM-YYYY")</f>
        <v>Jun-2015</v>
      </c>
      <c r="X691">
        <f>CHOOSE(MONTH(SalesData[[#This Row],[Order Date]]),1,1,1,2,2,2,3,3,3,4,4,4)</f>
        <v>2</v>
      </c>
      <c r="Y691">
        <f>YEAR(SalesData[[#This Row],[Order Date]])*100+MONTH(SalesData[[#This Row],[Order Date]])</f>
        <v>201506</v>
      </c>
    </row>
    <row r="692" spans="1: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v>1</v>
      </c>
      <c r="T692">
        <v>0</v>
      </c>
      <c r="U692">
        <v>34.18</v>
      </c>
      <c r="V692">
        <f>COUNTIF(SalesData[Order ID],SalesData[[#This Row],[Order ID]])</f>
        <v>3</v>
      </c>
      <c r="W692" t="str">
        <f>TEXT(SalesData[[#This Row],[Order Date]],"MMM-YYYY")</f>
        <v>Jun-2015</v>
      </c>
      <c r="X692">
        <f>CHOOSE(MONTH(SalesData[[#This Row],[Order Date]]),1,1,1,2,2,2,3,3,3,4,4,4)</f>
        <v>2</v>
      </c>
      <c r="Y692">
        <f>YEAR(SalesData[[#This Row],[Order Date]])*100+MONTH(SalesData[[#This Row],[Order Date]])</f>
        <v>201506</v>
      </c>
    </row>
    <row r="693" spans="1: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v>4</v>
      </c>
      <c r="T693">
        <v>0.1</v>
      </c>
      <c r="U693">
        <v>5.53</v>
      </c>
      <c r="V693">
        <f>COUNTIF(SalesData[Order ID],SalesData[[#This Row],[Order ID]])</f>
        <v>3</v>
      </c>
      <c r="W693" t="str">
        <f>TEXT(SalesData[[#This Row],[Order Date]],"MMM-YYYY")</f>
        <v>Jun-2015</v>
      </c>
      <c r="X693">
        <f>CHOOSE(MONTH(SalesData[[#This Row],[Order Date]]),1,1,1,2,2,2,3,3,3,4,4,4)</f>
        <v>2</v>
      </c>
      <c r="Y693">
        <f>YEAR(SalesData[[#This Row],[Order Date]])*100+MONTH(SalesData[[#This Row],[Order Date]])</f>
        <v>201506</v>
      </c>
    </row>
    <row r="694" spans="1: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v>6</v>
      </c>
      <c r="T694">
        <v>0.3</v>
      </c>
      <c r="U694">
        <v>-26.6</v>
      </c>
      <c r="V694">
        <f>COUNTIF(SalesData[Order ID],SalesData[[#This Row],[Order ID]])</f>
        <v>2</v>
      </c>
      <c r="W694" t="str">
        <f>TEXT(SalesData[[#This Row],[Order Date]],"MMM-YYYY")</f>
        <v>Mar-2016</v>
      </c>
      <c r="X694">
        <f>CHOOSE(MONTH(SalesData[[#This Row],[Order Date]]),1,1,1,2,2,2,3,3,3,4,4,4)</f>
        <v>1</v>
      </c>
      <c r="Y694">
        <f>YEAR(SalesData[[#This Row],[Order Date]])*100+MONTH(SalesData[[#This Row],[Order Date]])</f>
        <v>201603</v>
      </c>
    </row>
    <row r="695" spans="1: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v>6</v>
      </c>
      <c r="T695">
        <v>0</v>
      </c>
      <c r="U695">
        <v>7.01</v>
      </c>
      <c r="V695">
        <f>COUNTIF(SalesData[Order ID],SalesData[[#This Row],[Order ID]])</f>
        <v>2</v>
      </c>
      <c r="W695" t="str">
        <f>TEXT(SalesData[[#This Row],[Order Date]],"MMM-YYYY")</f>
        <v>Mar-2016</v>
      </c>
      <c r="X695">
        <f>CHOOSE(MONTH(SalesData[[#This Row],[Order Date]]),1,1,1,2,2,2,3,3,3,4,4,4)</f>
        <v>1</v>
      </c>
      <c r="Y695">
        <f>YEAR(SalesData[[#This Row],[Order Date]])*100+MONTH(SalesData[[#This Row],[Order Date]])</f>
        <v>201603</v>
      </c>
    </row>
    <row r="696" spans="1: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v>9</v>
      </c>
      <c r="T696">
        <v>0</v>
      </c>
      <c r="U696">
        <v>47.59</v>
      </c>
      <c r="V696">
        <f>COUNTIF(SalesData[Order ID],SalesData[[#This Row],[Order ID]])</f>
        <v>7</v>
      </c>
      <c r="W696" t="str">
        <f>TEXT(SalesData[[#This Row],[Order Date]],"MMM-YYYY")</f>
        <v>May-2016</v>
      </c>
      <c r="X696">
        <f>CHOOSE(MONTH(SalesData[[#This Row],[Order Date]]),1,1,1,2,2,2,3,3,3,4,4,4)</f>
        <v>2</v>
      </c>
      <c r="Y696">
        <f>YEAR(SalesData[[#This Row],[Order Date]])*100+MONTH(SalesData[[#This Row],[Order Date]])</f>
        <v>201605</v>
      </c>
    </row>
    <row r="697" spans="1: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v>1</v>
      </c>
      <c r="T697">
        <v>0.1</v>
      </c>
      <c r="U697">
        <v>7.1</v>
      </c>
      <c r="V697">
        <f>COUNTIF(SalesData[Order ID],SalesData[[#This Row],[Order ID]])</f>
        <v>7</v>
      </c>
      <c r="W697" t="str">
        <f>TEXT(SalesData[[#This Row],[Order Date]],"MMM-YYYY")</f>
        <v>May-2016</v>
      </c>
      <c r="X697">
        <f>CHOOSE(MONTH(SalesData[[#This Row],[Order Date]]),1,1,1,2,2,2,3,3,3,4,4,4)</f>
        <v>2</v>
      </c>
      <c r="Y697">
        <f>YEAR(SalesData[[#This Row],[Order Date]])*100+MONTH(SalesData[[#This Row],[Order Date]])</f>
        <v>201605</v>
      </c>
    </row>
    <row r="698" spans="1: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v>4</v>
      </c>
      <c r="T698">
        <v>0.2</v>
      </c>
      <c r="U698">
        <v>22.11</v>
      </c>
      <c r="V698">
        <f>COUNTIF(SalesData[Order ID],SalesData[[#This Row],[Order ID]])</f>
        <v>7</v>
      </c>
      <c r="W698" t="str">
        <f>TEXT(SalesData[[#This Row],[Order Date]],"MMM-YYYY")</f>
        <v>May-2016</v>
      </c>
      <c r="X698">
        <f>CHOOSE(MONTH(SalesData[[#This Row],[Order Date]]),1,1,1,2,2,2,3,3,3,4,4,4)</f>
        <v>2</v>
      </c>
      <c r="Y698">
        <f>YEAR(SalesData[[#This Row],[Order Date]])*100+MONTH(SalesData[[#This Row],[Order Date]])</f>
        <v>201605</v>
      </c>
    </row>
    <row r="699" spans="1: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v>3</v>
      </c>
      <c r="T699">
        <v>0.2</v>
      </c>
      <c r="U699">
        <v>33.22</v>
      </c>
      <c r="V699">
        <f>COUNTIF(SalesData[Order ID],SalesData[[#This Row],[Order ID]])</f>
        <v>7</v>
      </c>
      <c r="W699" t="str">
        <f>TEXT(SalesData[[#This Row],[Order Date]],"MMM-YYYY")</f>
        <v>May-2016</v>
      </c>
      <c r="X699">
        <f>CHOOSE(MONTH(SalesData[[#This Row],[Order Date]]),1,1,1,2,2,2,3,3,3,4,4,4)</f>
        <v>2</v>
      </c>
      <c r="Y699">
        <f>YEAR(SalesData[[#This Row],[Order Date]])*100+MONTH(SalesData[[#This Row],[Order Date]])</f>
        <v>201605</v>
      </c>
    </row>
    <row r="700" spans="1: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v>10</v>
      </c>
      <c r="T700">
        <v>0.2</v>
      </c>
      <c r="U700">
        <v>0.84</v>
      </c>
      <c r="V700">
        <f>COUNTIF(SalesData[Order ID],SalesData[[#This Row],[Order ID]])</f>
        <v>7</v>
      </c>
      <c r="W700" t="str">
        <f>TEXT(SalesData[[#This Row],[Order Date]],"MMM-YYYY")</f>
        <v>May-2016</v>
      </c>
      <c r="X700">
        <f>CHOOSE(MONTH(SalesData[[#This Row],[Order Date]]),1,1,1,2,2,2,3,3,3,4,4,4)</f>
        <v>2</v>
      </c>
      <c r="Y700">
        <f>YEAR(SalesData[[#This Row],[Order Date]])*100+MONTH(SalesData[[#This Row],[Order Date]])</f>
        <v>201605</v>
      </c>
    </row>
    <row r="701" spans="1: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v>7</v>
      </c>
      <c r="T701">
        <v>0.1</v>
      </c>
      <c r="U701">
        <v>2.04</v>
      </c>
      <c r="V701">
        <f>COUNTIF(SalesData[Order ID],SalesData[[#This Row],[Order ID]])</f>
        <v>7</v>
      </c>
      <c r="W701" t="str">
        <f>TEXT(SalesData[[#This Row],[Order Date]],"MMM-YYYY")</f>
        <v>May-2016</v>
      </c>
      <c r="X701">
        <f>CHOOSE(MONTH(SalesData[[#This Row],[Order Date]]),1,1,1,2,2,2,3,3,3,4,4,4)</f>
        <v>2</v>
      </c>
      <c r="Y701">
        <f>YEAR(SalesData[[#This Row],[Order Date]])*100+MONTH(SalesData[[#This Row],[Order Date]])</f>
        <v>201605</v>
      </c>
    </row>
    <row r="702" spans="1: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v>8</v>
      </c>
      <c r="T702">
        <v>0.2</v>
      </c>
      <c r="U702">
        <v>1.18</v>
      </c>
      <c r="V702">
        <f>COUNTIF(SalesData[Order ID],SalesData[[#This Row],[Order ID]])</f>
        <v>7</v>
      </c>
      <c r="W702" t="str">
        <f>TEXT(SalesData[[#This Row],[Order Date]],"MMM-YYYY")</f>
        <v>May-2016</v>
      </c>
      <c r="X702">
        <f>CHOOSE(MONTH(SalesData[[#This Row],[Order Date]]),1,1,1,2,2,2,3,3,3,4,4,4)</f>
        <v>2</v>
      </c>
      <c r="Y702">
        <f>YEAR(SalesData[[#This Row],[Order Date]])*100+MONTH(SalesData[[#This Row],[Order Date]])</f>
        <v>201605</v>
      </c>
    </row>
    <row r="703" spans="1: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v>5</v>
      </c>
      <c r="T703">
        <v>0.1</v>
      </c>
      <c r="U703">
        <v>3.77</v>
      </c>
      <c r="V703">
        <f>COUNTIF(SalesData[Order ID],SalesData[[#This Row],[Order ID]])</f>
        <v>1</v>
      </c>
      <c r="W703" t="str">
        <f>TEXT(SalesData[[#This Row],[Order Date]],"MMM-YYYY")</f>
        <v>Sep-2018</v>
      </c>
      <c r="X703">
        <f>CHOOSE(MONTH(SalesData[[#This Row],[Order Date]]),1,1,1,2,2,2,3,3,3,4,4,4)</f>
        <v>3</v>
      </c>
      <c r="Y703">
        <f>YEAR(SalesData[[#This Row],[Order Date]])*100+MONTH(SalesData[[#This Row],[Order Date]])</f>
        <v>201809</v>
      </c>
    </row>
    <row r="704" spans="1: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v>10</v>
      </c>
      <c r="T704">
        <v>0.3</v>
      </c>
      <c r="U704">
        <v>-31.48</v>
      </c>
      <c r="V704">
        <f>COUNTIF(SalesData[Order ID],SalesData[[#This Row],[Order ID]])</f>
        <v>1</v>
      </c>
      <c r="W704" t="str">
        <f>TEXT(SalesData[[#This Row],[Order Date]],"MMM-YYYY")</f>
        <v>Nov-2017</v>
      </c>
      <c r="X704">
        <f>CHOOSE(MONTH(SalesData[[#This Row],[Order Date]]),1,1,1,2,2,2,3,3,3,4,4,4)</f>
        <v>4</v>
      </c>
      <c r="Y704">
        <f>YEAR(SalesData[[#This Row],[Order Date]])*100+MONTH(SalesData[[#This Row],[Order Date]])</f>
        <v>201711</v>
      </c>
    </row>
    <row r="705" spans="1: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v>8</v>
      </c>
      <c r="T705">
        <v>0.2</v>
      </c>
      <c r="U705">
        <v>125.77</v>
      </c>
      <c r="V705">
        <f>COUNTIF(SalesData[Order ID],SalesData[[#This Row],[Order ID]])</f>
        <v>1</v>
      </c>
      <c r="W705" t="str">
        <f>TEXT(SalesData[[#This Row],[Order Date]],"MMM-YYYY")</f>
        <v>Apr-2016</v>
      </c>
      <c r="X705">
        <f>CHOOSE(MONTH(SalesData[[#This Row],[Order Date]]),1,1,1,2,2,2,3,3,3,4,4,4)</f>
        <v>2</v>
      </c>
      <c r="Y705">
        <f>YEAR(SalesData[[#This Row],[Order Date]])*100+MONTH(SalesData[[#This Row],[Order Date]])</f>
        <v>201604</v>
      </c>
    </row>
    <row r="706" spans="1: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v>10</v>
      </c>
      <c r="T706">
        <v>0.3</v>
      </c>
      <c r="U706">
        <v>-0.52</v>
      </c>
      <c r="V706">
        <f>COUNTIF(SalesData[Order ID],SalesData[[#This Row],[Order ID]])</f>
        <v>3</v>
      </c>
      <c r="W706" t="str">
        <f>TEXT(SalesData[[#This Row],[Order Date]],"MMM-YYYY")</f>
        <v>Sep-2015</v>
      </c>
      <c r="X706">
        <f>CHOOSE(MONTH(SalesData[[#This Row],[Order Date]]),1,1,1,2,2,2,3,3,3,4,4,4)</f>
        <v>3</v>
      </c>
      <c r="Y706">
        <f>YEAR(SalesData[[#This Row],[Order Date]])*100+MONTH(SalesData[[#This Row],[Order Date]])</f>
        <v>201509</v>
      </c>
    </row>
    <row r="707" spans="1: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v>7</v>
      </c>
      <c r="T707">
        <v>0.2</v>
      </c>
      <c r="U707">
        <v>23.36</v>
      </c>
      <c r="V707">
        <f>COUNTIF(SalesData[Order ID],SalesData[[#This Row],[Order ID]])</f>
        <v>3</v>
      </c>
      <c r="W707" t="str">
        <f>TEXT(SalesData[[#This Row],[Order Date]],"MMM-YYYY")</f>
        <v>Sep-2015</v>
      </c>
      <c r="X707">
        <f>CHOOSE(MONTH(SalesData[[#This Row],[Order Date]]),1,1,1,2,2,2,3,3,3,4,4,4)</f>
        <v>3</v>
      </c>
      <c r="Y707">
        <f>YEAR(SalesData[[#This Row],[Order Date]])*100+MONTH(SalesData[[#This Row],[Order Date]])</f>
        <v>201509</v>
      </c>
    </row>
    <row r="708" spans="1: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v>7</v>
      </c>
      <c r="T708">
        <v>0</v>
      </c>
      <c r="U708">
        <v>4.72</v>
      </c>
      <c r="V708">
        <f>COUNTIF(SalesData[Order ID],SalesData[[#This Row],[Order ID]])</f>
        <v>3</v>
      </c>
      <c r="W708" t="str">
        <f>TEXT(SalesData[[#This Row],[Order Date]],"MMM-YYYY")</f>
        <v>Sep-2015</v>
      </c>
      <c r="X708">
        <f>CHOOSE(MONTH(SalesData[[#This Row],[Order Date]]),1,1,1,2,2,2,3,3,3,4,4,4)</f>
        <v>3</v>
      </c>
      <c r="Y708">
        <f>YEAR(SalesData[[#This Row],[Order Date]])*100+MONTH(SalesData[[#This Row],[Order Date]])</f>
        <v>201509</v>
      </c>
    </row>
    <row r="709" spans="1: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v>3</v>
      </c>
      <c r="T709">
        <v>0.3</v>
      </c>
      <c r="U709">
        <v>-19.190000000000001</v>
      </c>
      <c r="V709">
        <f>COUNTIF(SalesData[Order ID],SalesData[[#This Row],[Order ID]])</f>
        <v>3</v>
      </c>
      <c r="W709" t="str">
        <f>TEXT(SalesData[[#This Row],[Order Date]],"MMM-YYYY")</f>
        <v>Dec-2015</v>
      </c>
      <c r="X709">
        <f>CHOOSE(MONTH(SalesData[[#This Row],[Order Date]]),1,1,1,2,2,2,3,3,3,4,4,4)</f>
        <v>4</v>
      </c>
      <c r="Y709">
        <f>YEAR(SalesData[[#This Row],[Order Date]])*100+MONTH(SalesData[[#This Row],[Order Date]])</f>
        <v>201512</v>
      </c>
    </row>
    <row r="710" spans="1: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v>10</v>
      </c>
      <c r="T710">
        <v>0.2</v>
      </c>
      <c r="U710">
        <v>132.59</v>
      </c>
      <c r="V710">
        <f>COUNTIF(SalesData[Order ID],SalesData[[#This Row],[Order ID]])</f>
        <v>3</v>
      </c>
      <c r="W710" t="str">
        <f>TEXT(SalesData[[#This Row],[Order Date]],"MMM-YYYY")</f>
        <v>Dec-2015</v>
      </c>
      <c r="X710">
        <f>CHOOSE(MONTH(SalesData[[#This Row],[Order Date]]),1,1,1,2,2,2,3,3,3,4,4,4)</f>
        <v>4</v>
      </c>
      <c r="Y710">
        <f>YEAR(SalesData[[#This Row],[Order Date]])*100+MONTH(SalesData[[#This Row],[Order Date]])</f>
        <v>201512</v>
      </c>
    </row>
    <row r="711" spans="1: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v>5</v>
      </c>
      <c r="T711">
        <v>0.3</v>
      </c>
      <c r="U711">
        <v>-11.21</v>
      </c>
      <c r="V711">
        <f>COUNTIF(SalesData[Order ID],SalesData[[#This Row],[Order ID]])</f>
        <v>3</v>
      </c>
      <c r="W711" t="str">
        <f>TEXT(SalesData[[#This Row],[Order Date]],"MMM-YYYY")</f>
        <v>Dec-2015</v>
      </c>
      <c r="X711">
        <f>CHOOSE(MONTH(SalesData[[#This Row],[Order Date]]),1,1,1,2,2,2,3,3,3,4,4,4)</f>
        <v>4</v>
      </c>
      <c r="Y711">
        <f>YEAR(SalesData[[#This Row],[Order Date]])*100+MONTH(SalesData[[#This Row],[Order Date]])</f>
        <v>201512</v>
      </c>
    </row>
    <row r="712" spans="1: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v>1</v>
      </c>
      <c r="T712">
        <v>0.1</v>
      </c>
      <c r="U712">
        <v>17.2</v>
      </c>
      <c r="V712">
        <f>COUNTIF(SalesData[Order ID],SalesData[[#This Row],[Order ID]])</f>
        <v>1</v>
      </c>
      <c r="W712" t="str">
        <f>TEXT(SalesData[[#This Row],[Order Date]],"MMM-YYYY")</f>
        <v>Apr-2015</v>
      </c>
      <c r="X712">
        <f>CHOOSE(MONTH(SalesData[[#This Row],[Order Date]]),1,1,1,2,2,2,3,3,3,4,4,4)</f>
        <v>2</v>
      </c>
      <c r="Y712">
        <f>YEAR(SalesData[[#This Row],[Order Date]])*100+MONTH(SalesData[[#This Row],[Order Date]])</f>
        <v>201504</v>
      </c>
    </row>
    <row r="713" spans="1: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v>9</v>
      </c>
      <c r="T713">
        <v>0</v>
      </c>
      <c r="U713">
        <v>3.42</v>
      </c>
      <c r="V713">
        <f>COUNTIF(SalesData[Order ID],SalesData[[#This Row],[Order ID]])</f>
        <v>1</v>
      </c>
      <c r="W713" t="str">
        <f>TEXT(SalesData[[#This Row],[Order Date]],"MMM-YYYY")</f>
        <v>Sep-2018</v>
      </c>
      <c r="X713">
        <f>CHOOSE(MONTH(SalesData[[#This Row],[Order Date]]),1,1,1,2,2,2,3,3,3,4,4,4)</f>
        <v>3</v>
      </c>
      <c r="Y713">
        <f>YEAR(SalesData[[#This Row],[Order Date]])*100+MONTH(SalesData[[#This Row],[Order Date]])</f>
        <v>201809</v>
      </c>
    </row>
    <row r="714" spans="1: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v>6</v>
      </c>
      <c r="T714">
        <v>0.3</v>
      </c>
      <c r="U714">
        <v>-84.4</v>
      </c>
      <c r="V714">
        <f>COUNTIF(SalesData[Order ID],SalesData[[#This Row],[Order ID]])</f>
        <v>3</v>
      </c>
      <c r="W714" t="str">
        <f>TEXT(SalesData[[#This Row],[Order Date]],"MMM-YYYY")</f>
        <v>May-2018</v>
      </c>
      <c r="X714">
        <f>CHOOSE(MONTH(SalesData[[#This Row],[Order Date]]),1,1,1,2,2,2,3,3,3,4,4,4)</f>
        <v>2</v>
      </c>
      <c r="Y714">
        <f>YEAR(SalesData[[#This Row],[Order Date]])*100+MONTH(SalesData[[#This Row],[Order Date]])</f>
        <v>201805</v>
      </c>
    </row>
    <row r="715" spans="1: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v>1</v>
      </c>
      <c r="T715">
        <v>0</v>
      </c>
      <c r="U715">
        <v>58.52</v>
      </c>
      <c r="V715">
        <f>COUNTIF(SalesData[Order ID],SalesData[[#This Row],[Order ID]])</f>
        <v>3</v>
      </c>
      <c r="W715" t="str">
        <f>TEXT(SalesData[[#This Row],[Order Date]],"MMM-YYYY")</f>
        <v>May-2018</v>
      </c>
      <c r="X715">
        <f>CHOOSE(MONTH(SalesData[[#This Row],[Order Date]]),1,1,1,2,2,2,3,3,3,4,4,4)</f>
        <v>2</v>
      </c>
      <c r="Y715">
        <f>YEAR(SalesData[[#This Row],[Order Date]])*100+MONTH(SalesData[[#This Row],[Order Date]])</f>
        <v>201805</v>
      </c>
    </row>
    <row r="716" spans="1: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v>6</v>
      </c>
      <c r="T716">
        <v>0.2</v>
      </c>
      <c r="U716">
        <v>15</v>
      </c>
      <c r="V716">
        <f>COUNTIF(SalesData[Order ID],SalesData[[#This Row],[Order ID]])</f>
        <v>3</v>
      </c>
      <c r="W716" t="str">
        <f>TEXT(SalesData[[#This Row],[Order Date]],"MMM-YYYY")</f>
        <v>May-2018</v>
      </c>
      <c r="X716">
        <f>CHOOSE(MONTH(SalesData[[#This Row],[Order Date]]),1,1,1,2,2,2,3,3,3,4,4,4)</f>
        <v>2</v>
      </c>
      <c r="Y716">
        <f>YEAR(SalesData[[#This Row],[Order Date]])*100+MONTH(SalesData[[#This Row],[Order Date]])</f>
        <v>201805</v>
      </c>
    </row>
    <row r="717" spans="1: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v>6</v>
      </c>
      <c r="T717">
        <v>0</v>
      </c>
      <c r="U717">
        <v>1.59</v>
      </c>
      <c r="V717">
        <f>COUNTIF(SalesData[Order ID],SalesData[[#This Row],[Order ID]])</f>
        <v>1</v>
      </c>
      <c r="W717" t="str">
        <f>TEXT(SalesData[[#This Row],[Order Date]],"MMM-YYYY")</f>
        <v>Jul-2015</v>
      </c>
      <c r="X717">
        <f>CHOOSE(MONTH(SalesData[[#This Row],[Order Date]]),1,1,1,2,2,2,3,3,3,4,4,4)</f>
        <v>3</v>
      </c>
      <c r="Y717">
        <f>YEAR(SalesData[[#This Row],[Order Date]])*100+MONTH(SalesData[[#This Row],[Order Date]])</f>
        <v>201507</v>
      </c>
    </row>
    <row r="718" spans="1: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v>5</v>
      </c>
      <c r="T718">
        <v>0.1</v>
      </c>
      <c r="U718">
        <v>2.39</v>
      </c>
      <c r="V718">
        <f>COUNTIF(SalesData[Order ID],SalesData[[#This Row],[Order ID]])</f>
        <v>1</v>
      </c>
      <c r="W718" t="str">
        <f>TEXT(SalesData[[#This Row],[Order Date]],"MMM-YYYY")</f>
        <v>Jan-2015</v>
      </c>
      <c r="X718">
        <f>CHOOSE(MONTH(SalesData[[#This Row],[Order Date]]),1,1,1,2,2,2,3,3,3,4,4,4)</f>
        <v>1</v>
      </c>
      <c r="Y718">
        <f>YEAR(SalesData[[#This Row],[Order Date]])*100+MONTH(SalesData[[#This Row],[Order Date]])</f>
        <v>201501</v>
      </c>
    </row>
    <row r="719" spans="1: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v>1</v>
      </c>
      <c r="T719">
        <v>0.1</v>
      </c>
      <c r="U719">
        <v>36.07</v>
      </c>
      <c r="V719">
        <f>COUNTIF(SalesData[Order ID],SalesData[[#This Row],[Order ID]])</f>
        <v>1</v>
      </c>
      <c r="W719" t="str">
        <f>TEXT(SalesData[[#This Row],[Order Date]],"MMM-YYYY")</f>
        <v>Sep-2018</v>
      </c>
      <c r="X719">
        <f>CHOOSE(MONTH(SalesData[[#This Row],[Order Date]]),1,1,1,2,2,2,3,3,3,4,4,4)</f>
        <v>3</v>
      </c>
      <c r="Y719">
        <f>YEAR(SalesData[[#This Row],[Order Date]])*100+MONTH(SalesData[[#This Row],[Order Date]])</f>
        <v>201809</v>
      </c>
    </row>
    <row r="720" spans="1: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v>7</v>
      </c>
      <c r="T720">
        <v>0.2</v>
      </c>
      <c r="U720">
        <v>19.14</v>
      </c>
      <c r="V720">
        <f>COUNTIF(SalesData[Order ID],SalesData[[#This Row],[Order ID]])</f>
        <v>2</v>
      </c>
      <c r="W720" t="str">
        <f>TEXT(SalesData[[#This Row],[Order Date]],"MMM-YYYY")</f>
        <v>Jun-2015</v>
      </c>
      <c r="X720">
        <f>CHOOSE(MONTH(SalesData[[#This Row],[Order Date]]),1,1,1,2,2,2,3,3,3,4,4,4)</f>
        <v>2</v>
      </c>
      <c r="Y720">
        <f>YEAR(SalesData[[#This Row],[Order Date]])*100+MONTH(SalesData[[#This Row],[Order Date]])</f>
        <v>201506</v>
      </c>
    </row>
    <row r="721" spans="1: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v>8</v>
      </c>
      <c r="T721">
        <v>0.1</v>
      </c>
      <c r="U721">
        <v>5.87</v>
      </c>
      <c r="V721">
        <f>COUNTIF(SalesData[Order ID],SalesData[[#This Row],[Order ID]])</f>
        <v>2</v>
      </c>
      <c r="W721" t="str">
        <f>TEXT(SalesData[[#This Row],[Order Date]],"MMM-YYYY")</f>
        <v>Jun-2015</v>
      </c>
      <c r="X721">
        <f>CHOOSE(MONTH(SalesData[[#This Row],[Order Date]]),1,1,1,2,2,2,3,3,3,4,4,4)</f>
        <v>2</v>
      </c>
      <c r="Y721">
        <f>YEAR(SalesData[[#This Row],[Order Date]])*100+MONTH(SalesData[[#This Row],[Order Date]])</f>
        <v>201506</v>
      </c>
    </row>
    <row r="722" spans="1: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v>5</v>
      </c>
      <c r="T722">
        <v>0.3</v>
      </c>
      <c r="U722">
        <v>-19.09</v>
      </c>
      <c r="V722">
        <f>COUNTIF(SalesData[Order ID],SalesData[[#This Row],[Order ID]])</f>
        <v>1</v>
      </c>
      <c r="W722" t="str">
        <f>TEXT(SalesData[[#This Row],[Order Date]],"MMM-YYYY")</f>
        <v>Feb-2017</v>
      </c>
      <c r="X722">
        <f>CHOOSE(MONTH(SalesData[[#This Row],[Order Date]]),1,1,1,2,2,2,3,3,3,4,4,4)</f>
        <v>1</v>
      </c>
      <c r="Y722">
        <f>YEAR(SalesData[[#This Row],[Order Date]])*100+MONTH(SalesData[[#This Row],[Order Date]])</f>
        <v>201702</v>
      </c>
    </row>
    <row r="723" spans="1: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v>6</v>
      </c>
      <c r="T723">
        <v>0.3</v>
      </c>
      <c r="U723">
        <v>-247.94</v>
      </c>
      <c r="V723">
        <f>COUNTIF(SalesData[Order ID],SalesData[[#This Row],[Order ID]])</f>
        <v>2</v>
      </c>
      <c r="W723" t="str">
        <f>TEXT(SalesData[[#This Row],[Order Date]],"MMM-YYYY")</f>
        <v>Dec-2017</v>
      </c>
      <c r="X723">
        <f>CHOOSE(MONTH(SalesData[[#This Row],[Order Date]]),1,1,1,2,2,2,3,3,3,4,4,4)</f>
        <v>4</v>
      </c>
      <c r="Y723">
        <f>YEAR(SalesData[[#This Row],[Order Date]])*100+MONTH(SalesData[[#This Row],[Order Date]])</f>
        <v>201712</v>
      </c>
    </row>
    <row r="724" spans="1: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v>5</v>
      </c>
      <c r="T724">
        <v>0.3</v>
      </c>
      <c r="U724">
        <v>-85.95</v>
      </c>
      <c r="V724">
        <f>COUNTIF(SalesData[Order ID],SalesData[[#This Row],[Order ID]])</f>
        <v>2</v>
      </c>
      <c r="W724" t="str">
        <f>TEXT(SalesData[[#This Row],[Order Date]],"MMM-YYYY")</f>
        <v>Dec-2017</v>
      </c>
      <c r="X724">
        <f>CHOOSE(MONTH(SalesData[[#This Row],[Order Date]]),1,1,1,2,2,2,3,3,3,4,4,4)</f>
        <v>4</v>
      </c>
      <c r="Y724">
        <f>YEAR(SalesData[[#This Row],[Order Date]])*100+MONTH(SalesData[[#This Row],[Order Date]])</f>
        <v>201712</v>
      </c>
    </row>
    <row r="725" spans="1: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v>7</v>
      </c>
      <c r="T725">
        <v>0</v>
      </c>
      <c r="U725">
        <v>11.69</v>
      </c>
      <c r="V725">
        <f>COUNTIF(SalesData[Order ID],SalesData[[#This Row],[Order ID]])</f>
        <v>1</v>
      </c>
      <c r="W725" t="str">
        <f>TEXT(SalesData[[#This Row],[Order Date]],"MMM-YYYY")</f>
        <v>Oct-2015</v>
      </c>
      <c r="X725">
        <f>CHOOSE(MONTH(SalesData[[#This Row],[Order Date]]),1,1,1,2,2,2,3,3,3,4,4,4)</f>
        <v>4</v>
      </c>
      <c r="Y725">
        <f>YEAR(SalesData[[#This Row],[Order Date]])*100+MONTH(SalesData[[#This Row],[Order Date]])</f>
        <v>201510</v>
      </c>
    </row>
    <row r="726" spans="1: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v>7</v>
      </c>
      <c r="T726">
        <v>0</v>
      </c>
      <c r="U726">
        <v>15.5</v>
      </c>
      <c r="V726">
        <f>COUNTIF(SalesData[Order ID],SalesData[[#This Row],[Order ID]])</f>
        <v>1</v>
      </c>
      <c r="W726" t="str">
        <f>TEXT(SalesData[[#This Row],[Order Date]],"MMM-YYYY")</f>
        <v>Jul-2017</v>
      </c>
      <c r="X726">
        <f>CHOOSE(MONTH(SalesData[[#This Row],[Order Date]]),1,1,1,2,2,2,3,3,3,4,4,4)</f>
        <v>3</v>
      </c>
      <c r="Y726">
        <f>YEAR(SalesData[[#This Row],[Order Date]])*100+MONTH(SalesData[[#This Row],[Order Date]])</f>
        <v>201707</v>
      </c>
    </row>
    <row r="727" spans="1: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v>2</v>
      </c>
      <c r="T727">
        <v>0.3</v>
      </c>
      <c r="U727">
        <v>-2.11</v>
      </c>
      <c r="V727">
        <f>COUNTIF(SalesData[Order ID],SalesData[[#This Row],[Order ID]])</f>
        <v>2</v>
      </c>
      <c r="W727" t="str">
        <f>TEXT(SalesData[[#This Row],[Order Date]],"MMM-YYYY")</f>
        <v>Sep-2018</v>
      </c>
      <c r="X727">
        <f>CHOOSE(MONTH(SalesData[[#This Row],[Order Date]]),1,1,1,2,2,2,3,3,3,4,4,4)</f>
        <v>3</v>
      </c>
      <c r="Y727">
        <f>YEAR(SalesData[[#This Row],[Order Date]])*100+MONTH(SalesData[[#This Row],[Order Date]])</f>
        <v>201809</v>
      </c>
    </row>
    <row r="728" spans="1: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v>3</v>
      </c>
      <c r="T728">
        <v>0</v>
      </c>
      <c r="U728">
        <v>14.56</v>
      </c>
      <c r="V728">
        <f>COUNTIF(SalesData[Order ID],SalesData[[#This Row],[Order ID]])</f>
        <v>2</v>
      </c>
      <c r="W728" t="str">
        <f>TEXT(SalesData[[#This Row],[Order Date]],"MMM-YYYY")</f>
        <v>Sep-2018</v>
      </c>
      <c r="X728">
        <f>CHOOSE(MONTH(SalesData[[#This Row],[Order Date]]),1,1,1,2,2,2,3,3,3,4,4,4)</f>
        <v>3</v>
      </c>
      <c r="Y728">
        <f>YEAR(SalesData[[#This Row],[Order Date]])*100+MONTH(SalesData[[#This Row],[Order Date]])</f>
        <v>201809</v>
      </c>
    </row>
    <row r="729" spans="1: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v>9</v>
      </c>
      <c r="T729">
        <v>0.3</v>
      </c>
      <c r="U729">
        <v>-16.440000000000001</v>
      </c>
      <c r="V729">
        <f>COUNTIF(SalesData[Order ID],SalesData[[#This Row],[Order ID]])</f>
        <v>5</v>
      </c>
      <c r="W729" t="str">
        <f>TEXT(SalesData[[#This Row],[Order Date]],"MMM-YYYY")</f>
        <v>Dec-2017</v>
      </c>
      <c r="X729">
        <f>CHOOSE(MONTH(SalesData[[#This Row],[Order Date]]),1,1,1,2,2,2,3,3,3,4,4,4)</f>
        <v>4</v>
      </c>
      <c r="Y729">
        <f>YEAR(SalesData[[#This Row],[Order Date]])*100+MONTH(SalesData[[#This Row],[Order Date]])</f>
        <v>201712</v>
      </c>
    </row>
    <row r="730" spans="1: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v>7</v>
      </c>
      <c r="T730">
        <v>0</v>
      </c>
      <c r="U730">
        <v>32</v>
      </c>
      <c r="V730">
        <f>COUNTIF(SalesData[Order ID],SalesData[[#This Row],[Order ID]])</f>
        <v>5</v>
      </c>
      <c r="W730" t="str">
        <f>TEXT(SalesData[[#This Row],[Order Date]],"MMM-YYYY")</f>
        <v>Dec-2017</v>
      </c>
      <c r="X730">
        <f>CHOOSE(MONTH(SalesData[[#This Row],[Order Date]]),1,1,1,2,2,2,3,3,3,4,4,4)</f>
        <v>4</v>
      </c>
      <c r="Y730">
        <f>YEAR(SalesData[[#This Row],[Order Date]])*100+MONTH(SalesData[[#This Row],[Order Date]])</f>
        <v>201712</v>
      </c>
    </row>
    <row r="731" spans="1: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v>10</v>
      </c>
      <c r="T731">
        <v>0.1</v>
      </c>
      <c r="U731">
        <v>7.4</v>
      </c>
      <c r="V731">
        <f>COUNTIF(SalesData[Order ID],SalesData[[#This Row],[Order ID]])</f>
        <v>5</v>
      </c>
      <c r="W731" t="str">
        <f>TEXT(SalesData[[#This Row],[Order Date]],"MMM-YYYY")</f>
        <v>Dec-2017</v>
      </c>
      <c r="X731">
        <f>CHOOSE(MONTH(SalesData[[#This Row],[Order Date]]),1,1,1,2,2,2,3,3,3,4,4,4)</f>
        <v>4</v>
      </c>
      <c r="Y731">
        <f>YEAR(SalesData[[#This Row],[Order Date]])*100+MONTH(SalesData[[#This Row],[Order Date]])</f>
        <v>201712</v>
      </c>
    </row>
    <row r="732" spans="1: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v>4</v>
      </c>
      <c r="T732">
        <v>0</v>
      </c>
      <c r="U732">
        <v>157.37</v>
      </c>
      <c r="V732">
        <f>COUNTIF(SalesData[Order ID],SalesData[[#This Row],[Order ID]])</f>
        <v>5</v>
      </c>
      <c r="W732" t="str">
        <f>TEXT(SalesData[[#This Row],[Order Date]],"MMM-YYYY")</f>
        <v>Dec-2017</v>
      </c>
      <c r="X732">
        <f>CHOOSE(MONTH(SalesData[[#This Row],[Order Date]]),1,1,1,2,2,2,3,3,3,4,4,4)</f>
        <v>4</v>
      </c>
      <c r="Y732">
        <f>YEAR(SalesData[[#This Row],[Order Date]])*100+MONTH(SalesData[[#This Row],[Order Date]])</f>
        <v>201712</v>
      </c>
    </row>
    <row r="733" spans="1: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v>8</v>
      </c>
      <c r="T733">
        <v>0.2</v>
      </c>
      <c r="U733">
        <v>1.45</v>
      </c>
      <c r="V733">
        <f>COUNTIF(SalesData[Order ID],SalesData[[#This Row],[Order ID]])</f>
        <v>5</v>
      </c>
      <c r="W733" t="str">
        <f>TEXT(SalesData[[#This Row],[Order Date]],"MMM-YYYY")</f>
        <v>Dec-2017</v>
      </c>
      <c r="X733">
        <f>CHOOSE(MONTH(SalesData[[#This Row],[Order Date]]),1,1,1,2,2,2,3,3,3,4,4,4)</f>
        <v>4</v>
      </c>
      <c r="Y733">
        <f>YEAR(SalesData[[#This Row],[Order Date]])*100+MONTH(SalesData[[#This Row],[Order Date]])</f>
        <v>201712</v>
      </c>
    </row>
    <row r="734" spans="1: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v>1</v>
      </c>
      <c r="T734">
        <v>0</v>
      </c>
      <c r="U734">
        <v>55.88</v>
      </c>
      <c r="V734">
        <f>COUNTIF(SalesData[Order ID],SalesData[[#This Row],[Order ID]])</f>
        <v>6</v>
      </c>
      <c r="W734" t="str">
        <f>TEXT(SalesData[[#This Row],[Order Date]],"MMM-YYYY")</f>
        <v>Jan-2018</v>
      </c>
      <c r="X734">
        <f>CHOOSE(MONTH(SalesData[[#This Row],[Order Date]]),1,1,1,2,2,2,3,3,3,4,4,4)</f>
        <v>1</v>
      </c>
      <c r="Y734">
        <f>YEAR(SalesData[[#This Row],[Order Date]])*100+MONTH(SalesData[[#This Row],[Order Date]])</f>
        <v>201801</v>
      </c>
    </row>
    <row r="735" spans="1: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v>4</v>
      </c>
      <c r="T735">
        <v>0</v>
      </c>
      <c r="U735">
        <v>10.8</v>
      </c>
      <c r="V735">
        <f>COUNTIF(SalesData[Order ID],SalesData[[#This Row],[Order ID]])</f>
        <v>6</v>
      </c>
      <c r="W735" t="str">
        <f>TEXT(SalesData[[#This Row],[Order Date]],"MMM-YYYY")</f>
        <v>Jan-2018</v>
      </c>
      <c r="X735">
        <f>CHOOSE(MONTH(SalesData[[#This Row],[Order Date]]),1,1,1,2,2,2,3,3,3,4,4,4)</f>
        <v>1</v>
      </c>
      <c r="Y735">
        <f>YEAR(SalesData[[#This Row],[Order Date]])*100+MONTH(SalesData[[#This Row],[Order Date]])</f>
        <v>201801</v>
      </c>
    </row>
    <row r="736" spans="1: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v>10</v>
      </c>
      <c r="T736">
        <v>0.3</v>
      </c>
      <c r="U736">
        <v>-14.95</v>
      </c>
      <c r="V736">
        <f>COUNTIF(SalesData[Order ID],SalesData[[#This Row],[Order ID]])</f>
        <v>6</v>
      </c>
      <c r="W736" t="str">
        <f>TEXT(SalesData[[#This Row],[Order Date]],"MMM-YYYY")</f>
        <v>Jan-2018</v>
      </c>
      <c r="X736">
        <f>CHOOSE(MONTH(SalesData[[#This Row],[Order Date]]),1,1,1,2,2,2,3,3,3,4,4,4)</f>
        <v>1</v>
      </c>
      <c r="Y736">
        <f>YEAR(SalesData[[#This Row],[Order Date]])*100+MONTH(SalesData[[#This Row],[Order Date]])</f>
        <v>201801</v>
      </c>
    </row>
    <row r="737" spans="1: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v>8</v>
      </c>
      <c r="T737">
        <v>0.1</v>
      </c>
      <c r="U737">
        <v>5.03</v>
      </c>
      <c r="V737">
        <f>COUNTIF(SalesData[Order ID],SalesData[[#This Row],[Order ID]])</f>
        <v>6</v>
      </c>
      <c r="W737" t="str">
        <f>TEXT(SalesData[[#This Row],[Order Date]],"MMM-YYYY")</f>
        <v>Jan-2018</v>
      </c>
      <c r="X737">
        <f>CHOOSE(MONTH(SalesData[[#This Row],[Order Date]]),1,1,1,2,2,2,3,3,3,4,4,4)</f>
        <v>1</v>
      </c>
      <c r="Y737">
        <f>YEAR(SalesData[[#This Row],[Order Date]])*100+MONTH(SalesData[[#This Row],[Order Date]])</f>
        <v>201801</v>
      </c>
    </row>
    <row r="738" spans="1: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v>9</v>
      </c>
      <c r="T738">
        <v>0.2</v>
      </c>
      <c r="U738">
        <v>8.5</v>
      </c>
      <c r="V738">
        <f>COUNTIF(SalesData[Order ID],SalesData[[#This Row],[Order ID]])</f>
        <v>6</v>
      </c>
      <c r="W738" t="str">
        <f>TEXT(SalesData[[#This Row],[Order Date]],"MMM-YYYY")</f>
        <v>Jan-2018</v>
      </c>
      <c r="X738">
        <f>CHOOSE(MONTH(SalesData[[#This Row],[Order Date]]),1,1,1,2,2,2,3,3,3,4,4,4)</f>
        <v>1</v>
      </c>
      <c r="Y738">
        <f>YEAR(SalesData[[#This Row],[Order Date]])*100+MONTH(SalesData[[#This Row],[Order Date]])</f>
        <v>201801</v>
      </c>
    </row>
    <row r="739" spans="1: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v>2</v>
      </c>
      <c r="T739">
        <v>0</v>
      </c>
      <c r="U739">
        <v>2.06</v>
      </c>
      <c r="V739">
        <f>COUNTIF(SalesData[Order ID],SalesData[[#This Row],[Order ID]])</f>
        <v>6</v>
      </c>
      <c r="W739" t="str">
        <f>TEXT(SalesData[[#This Row],[Order Date]],"MMM-YYYY")</f>
        <v>Jan-2018</v>
      </c>
      <c r="X739">
        <f>CHOOSE(MONTH(SalesData[[#This Row],[Order Date]]),1,1,1,2,2,2,3,3,3,4,4,4)</f>
        <v>1</v>
      </c>
      <c r="Y739">
        <f>YEAR(SalesData[[#This Row],[Order Date]])*100+MONTH(SalesData[[#This Row],[Order Date]])</f>
        <v>201801</v>
      </c>
    </row>
    <row r="740" spans="1: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v>5</v>
      </c>
      <c r="T740">
        <v>0</v>
      </c>
      <c r="U740">
        <v>8</v>
      </c>
      <c r="V740">
        <f>COUNTIF(SalesData[Order ID],SalesData[[#This Row],[Order ID]])</f>
        <v>1</v>
      </c>
      <c r="W740" t="str">
        <f>TEXT(SalesData[[#This Row],[Order Date]],"MMM-YYYY")</f>
        <v>Sep-2015</v>
      </c>
      <c r="X740">
        <f>CHOOSE(MONTH(SalesData[[#This Row],[Order Date]]),1,1,1,2,2,2,3,3,3,4,4,4)</f>
        <v>3</v>
      </c>
      <c r="Y740">
        <f>YEAR(SalesData[[#This Row],[Order Date]])*100+MONTH(SalesData[[#This Row],[Order Date]])</f>
        <v>201509</v>
      </c>
    </row>
    <row r="741" spans="1: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v>2</v>
      </c>
      <c r="T741">
        <v>0</v>
      </c>
      <c r="U741">
        <v>1.77</v>
      </c>
      <c r="V741">
        <f>COUNTIF(SalesData[Order ID],SalesData[[#This Row],[Order ID]])</f>
        <v>3</v>
      </c>
      <c r="W741" t="str">
        <f>TEXT(SalesData[[#This Row],[Order Date]],"MMM-YYYY")</f>
        <v>Jan-2015</v>
      </c>
      <c r="X741">
        <f>CHOOSE(MONTH(SalesData[[#This Row],[Order Date]]),1,1,1,2,2,2,3,3,3,4,4,4)</f>
        <v>1</v>
      </c>
      <c r="Y741">
        <f>YEAR(SalesData[[#This Row],[Order Date]])*100+MONTH(SalesData[[#This Row],[Order Date]])</f>
        <v>201501</v>
      </c>
    </row>
    <row r="742" spans="1: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v>3</v>
      </c>
      <c r="T742">
        <v>0.3</v>
      </c>
      <c r="U742">
        <v>-16.36</v>
      </c>
      <c r="V742">
        <f>COUNTIF(SalesData[Order ID],SalesData[[#This Row],[Order ID]])</f>
        <v>3</v>
      </c>
      <c r="W742" t="str">
        <f>TEXT(SalesData[[#This Row],[Order Date]],"MMM-YYYY")</f>
        <v>Jan-2015</v>
      </c>
      <c r="X742">
        <f>CHOOSE(MONTH(SalesData[[#This Row],[Order Date]]),1,1,1,2,2,2,3,3,3,4,4,4)</f>
        <v>1</v>
      </c>
      <c r="Y742">
        <f>YEAR(SalesData[[#This Row],[Order Date]])*100+MONTH(SalesData[[#This Row],[Order Date]])</f>
        <v>201501</v>
      </c>
    </row>
    <row r="743" spans="1: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v>7</v>
      </c>
      <c r="T743">
        <v>0.3</v>
      </c>
      <c r="U743">
        <v>-0.18</v>
      </c>
      <c r="V743">
        <f>COUNTIF(SalesData[Order ID],SalesData[[#This Row],[Order ID]])</f>
        <v>3</v>
      </c>
      <c r="W743" t="str">
        <f>TEXT(SalesData[[#This Row],[Order Date]],"MMM-YYYY")</f>
        <v>Jan-2015</v>
      </c>
      <c r="X743">
        <f>CHOOSE(MONTH(SalesData[[#This Row],[Order Date]]),1,1,1,2,2,2,3,3,3,4,4,4)</f>
        <v>1</v>
      </c>
      <c r="Y743">
        <f>YEAR(SalesData[[#This Row],[Order Date]])*100+MONTH(SalesData[[#This Row],[Order Date]])</f>
        <v>201501</v>
      </c>
    </row>
    <row r="744" spans="1: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v>8</v>
      </c>
      <c r="T744">
        <v>0.2</v>
      </c>
      <c r="U744">
        <v>16.489999999999998</v>
      </c>
      <c r="V744">
        <f>COUNTIF(SalesData[Order ID],SalesData[[#This Row],[Order ID]])</f>
        <v>4</v>
      </c>
      <c r="W744" t="str">
        <f>TEXT(SalesData[[#This Row],[Order Date]],"MMM-YYYY")</f>
        <v>Aug-2017</v>
      </c>
      <c r="X744">
        <f>CHOOSE(MONTH(SalesData[[#This Row],[Order Date]]),1,1,1,2,2,2,3,3,3,4,4,4)</f>
        <v>3</v>
      </c>
      <c r="Y744">
        <f>YEAR(SalesData[[#This Row],[Order Date]])*100+MONTH(SalesData[[#This Row],[Order Date]])</f>
        <v>201708</v>
      </c>
    </row>
    <row r="745" spans="1: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v>7</v>
      </c>
      <c r="T745">
        <v>0.2</v>
      </c>
      <c r="U745">
        <v>0.32</v>
      </c>
      <c r="V745">
        <f>COUNTIF(SalesData[Order ID],SalesData[[#This Row],[Order ID]])</f>
        <v>4</v>
      </c>
      <c r="W745" t="str">
        <f>TEXT(SalesData[[#This Row],[Order Date]],"MMM-YYYY")</f>
        <v>Aug-2017</v>
      </c>
      <c r="X745">
        <f>CHOOSE(MONTH(SalesData[[#This Row],[Order Date]]),1,1,1,2,2,2,3,3,3,4,4,4)</f>
        <v>3</v>
      </c>
      <c r="Y745">
        <f>YEAR(SalesData[[#This Row],[Order Date]])*100+MONTH(SalesData[[#This Row],[Order Date]])</f>
        <v>201708</v>
      </c>
    </row>
    <row r="746" spans="1: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v>9</v>
      </c>
      <c r="T746">
        <v>0.2</v>
      </c>
      <c r="U746">
        <v>1.48</v>
      </c>
      <c r="V746">
        <f>COUNTIF(SalesData[Order ID],SalesData[[#This Row],[Order ID]])</f>
        <v>4</v>
      </c>
      <c r="W746" t="str">
        <f>TEXT(SalesData[[#This Row],[Order Date]],"MMM-YYYY")</f>
        <v>Aug-2017</v>
      </c>
      <c r="X746">
        <f>CHOOSE(MONTH(SalesData[[#This Row],[Order Date]]),1,1,1,2,2,2,3,3,3,4,4,4)</f>
        <v>3</v>
      </c>
      <c r="Y746">
        <f>YEAR(SalesData[[#This Row],[Order Date]])*100+MONTH(SalesData[[#This Row],[Order Date]])</f>
        <v>201708</v>
      </c>
    </row>
    <row r="747" spans="1: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v>6</v>
      </c>
      <c r="T747">
        <v>0.3</v>
      </c>
      <c r="U747">
        <v>-11.59</v>
      </c>
      <c r="V747">
        <f>COUNTIF(SalesData[Order ID],SalesData[[#This Row],[Order ID]])</f>
        <v>4</v>
      </c>
      <c r="W747" t="str">
        <f>TEXT(SalesData[[#This Row],[Order Date]],"MMM-YYYY")</f>
        <v>Aug-2017</v>
      </c>
      <c r="X747">
        <f>CHOOSE(MONTH(SalesData[[#This Row],[Order Date]]),1,1,1,2,2,2,3,3,3,4,4,4)</f>
        <v>3</v>
      </c>
      <c r="Y747">
        <f>YEAR(SalesData[[#This Row],[Order Date]])*100+MONTH(SalesData[[#This Row],[Order Date]])</f>
        <v>201708</v>
      </c>
    </row>
    <row r="748" spans="1: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v>3</v>
      </c>
      <c r="T748">
        <v>0.1</v>
      </c>
      <c r="U748">
        <v>147.44999999999999</v>
      </c>
      <c r="V748">
        <f>COUNTIF(SalesData[Order ID],SalesData[[#This Row],[Order ID]])</f>
        <v>2</v>
      </c>
      <c r="W748" t="str">
        <f>TEXT(SalesData[[#This Row],[Order Date]],"MMM-YYYY")</f>
        <v>May-2015</v>
      </c>
      <c r="X748">
        <f>CHOOSE(MONTH(SalesData[[#This Row],[Order Date]]),1,1,1,2,2,2,3,3,3,4,4,4)</f>
        <v>2</v>
      </c>
      <c r="Y748">
        <f>YEAR(SalesData[[#This Row],[Order Date]])*100+MONTH(SalesData[[#This Row],[Order Date]])</f>
        <v>201505</v>
      </c>
    </row>
    <row r="749" spans="1: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v>3</v>
      </c>
      <c r="T749">
        <v>0</v>
      </c>
      <c r="U749">
        <v>97.02</v>
      </c>
      <c r="V749">
        <f>COUNTIF(SalesData[Order ID],SalesData[[#This Row],[Order ID]])</f>
        <v>2</v>
      </c>
      <c r="W749" t="str">
        <f>TEXT(SalesData[[#This Row],[Order Date]],"MMM-YYYY")</f>
        <v>May-2015</v>
      </c>
      <c r="X749">
        <f>CHOOSE(MONTH(SalesData[[#This Row],[Order Date]]),1,1,1,2,2,2,3,3,3,4,4,4)</f>
        <v>2</v>
      </c>
      <c r="Y749">
        <f>YEAR(SalesData[[#This Row],[Order Date]])*100+MONTH(SalesData[[#This Row],[Order Date]])</f>
        <v>201505</v>
      </c>
    </row>
    <row r="750" spans="1: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v>10</v>
      </c>
      <c r="T750">
        <v>0.2</v>
      </c>
      <c r="U750">
        <v>3.96</v>
      </c>
      <c r="V750">
        <f>COUNTIF(SalesData[Order ID],SalesData[[#This Row],[Order ID]])</f>
        <v>1</v>
      </c>
      <c r="W750" t="str">
        <f>TEXT(SalesData[[#This Row],[Order Date]],"MMM-YYYY")</f>
        <v>Mar-2017</v>
      </c>
      <c r="X750">
        <f>CHOOSE(MONTH(SalesData[[#This Row],[Order Date]]),1,1,1,2,2,2,3,3,3,4,4,4)</f>
        <v>1</v>
      </c>
      <c r="Y750">
        <f>YEAR(SalesData[[#This Row],[Order Date]])*100+MONTH(SalesData[[#This Row],[Order Date]])</f>
        <v>201703</v>
      </c>
    </row>
    <row r="751" spans="1: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v>6</v>
      </c>
      <c r="T751">
        <v>0.3</v>
      </c>
      <c r="U751">
        <v>-7.55</v>
      </c>
      <c r="V751">
        <f>COUNTIF(SalesData[Order ID],SalesData[[#This Row],[Order ID]])</f>
        <v>4</v>
      </c>
      <c r="W751" t="str">
        <f>TEXT(SalesData[[#This Row],[Order Date]],"MMM-YYYY")</f>
        <v>Oct-2018</v>
      </c>
      <c r="X751">
        <f>CHOOSE(MONTH(SalesData[[#This Row],[Order Date]]),1,1,1,2,2,2,3,3,3,4,4,4)</f>
        <v>4</v>
      </c>
      <c r="Y751">
        <f>YEAR(SalesData[[#This Row],[Order Date]])*100+MONTH(SalesData[[#This Row],[Order Date]])</f>
        <v>201810</v>
      </c>
    </row>
    <row r="752" spans="1: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v>10</v>
      </c>
      <c r="T752">
        <v>0.1</v>
      </c>
      <c r="U752">
        <v>18.93</v>
      </c>
      <c r="V752">
        <f>COUNTIF(SalesData[Order ID],SalesData[[#This Row],[Order ID]])</f>
        <v>4</v>
      </c>
      <c r="W752" t="str">
        <f>TEXT(SalesData[[#This Row],[Order Date]],"MMM-YYYY")</f>
        <v>Oct-2018</v>
      </c>
      <c r="X752">
        <f>CHOOSE(MONTH(SalesData[[#This Row],[Order Date]]),1,1,1,2,2,2,3,3,3,4,4,4)</f>
        <v>4</v>
      </c>
      <c r="Y752">
        <f>YEAR(SalesData[[#This Row],[Order Date]])*100+MONTH(SalesData[[#This Row],[Order Date]])</f>
        <v>201810</v>
      </c>
    </row>
    <row r="753" spans="1: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v>4</v>
      </c>
      <c r="T753">
        <v>0.1</v>
      </c>
      <c r="U753">
        <v>6.84</v>
      </c>
      <c r="V753">
        <f>COUNTIF(SalesData[Order ID],SalesData[[#This Row],[Order ID]])</f>
        <v>4</v>
      </c>
      <c r="W753" t="str">
        <f>TEXT(SalesData[[#This Row],[Order Date]],"MMM-YYYY")</f>
        <v>Oct-2018</v>
      </c>
      <c r="X753">
        <f>CHOOSE(MONTH(SalesData[[#This Row],[Order Date]]),1,1,1,2,2,2,3,3,3,4,4,4)</f>
        <v>4</v>
      </c>
      <c r="Y753">
        <f>YEAR(SalesData[[#This Row],[Order Date]])*100+MONTH(SalesData[[#This Row],[Order Date]])</f>
        <v>201810</v>
      </c>
    </row>
    <row r="754" spans="1: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v>5</v>
      </c>
      <c r="T754">
        <v>0.2</v>
      </c>
      <c r="U754">
        <v>0.78</v>
      </c>
      <c r="V754">
        <f>COUNTIF(SalesData[Order ID],SalesData[[#This Row],[Order ID]])</f>
        <v>4</v>
      </c>
      <c r="W754" t="str">
        <f>TEXT(SalesData[[#This Row],[Order Date]],"MMM-YYYY")</f>
        <v>Oct-2018</v>
      </c>
      <c r="X754">
        <f>CHOOSE(MONTH(SalesData[[#This Row],[Order Date]]),1,1,1,2,2,2,3,3,3,4,4,4)</f>
        <v>4</v>
      </c>
      <c r="Y754">
        <f>YEAR(SalesData[[#This Row],[Order Date]])*100+MONTH(SalesData[[#This Row],[Order Date]])</f>
        <v>201810</v>
      </c>
    </row>
    <row r="755" spans="1: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v>3</v>
      </c>
      <c r="T755">
        <v>0</v>
      </c>
      <c r="U755">
        <v>311.99</v>
      </c>
      <c r="V755">
        <f>COUNTIF(SalesData[Order ID],SalesData[[#This Row],[Order ID]])</f>
        <v>1</v>
      </c>
      <c r="W755" t="str">
        <f>TEXT(SalesData[[#This Row],[Order Date]],"MMM-YYYY")</f>
        <v>Apr-2017</v>
      </c>
      <c r="X755">
        <f>CHOOSE(MONTH(SalesData[[#This Row],[Order Date]]),1,1,1,2,2,2,3,3,3,4,4,4)</f>
        <v>2</v>
      </c>
      <c r="Y755">
        <f>YEAR(SalesData[[#This Row],[Order Date]])*100+MONTH(SalesData[[#This Row],[Order Date]])</f>
        <v>201704</v>
      </c>
    </row>
    <row r="756" spans="1: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v>6</v>
      </c>
      <c r="T756">
        <v>0</v>
      </c>
      <c r="U756">
        <v>8.7899999999999991</v>
      </c>
      <c r="V756">
        <f>COUNTIF(SalesData[Order ID],SalesData[[#This Row],[Order ID]])</f>
        <v>1</v>
      </c>
      <c r="W756" t="str">
        <f>TEXT(SalesData[[#This Row],[Order Date]],"MMM-YYYY")</f>
        <v>Dec-2016</v>
      </c>
      <c r="X756">
        <f>CHOOSE(MONTH(SalesData[[#This Row],[Order Date]]),1,1,1,2,2,2,3,3,3,4,4,4)</f>
        <v>4</v>
      </c>
      <c r="Y756">
        <f>YEAR(SalesData[[#This Row],[Order Date]])*100+MONTH(SalesData[[#This Row],[Order Date]])</f>
        <v>201612</v>
      </c>
    </row>
    <row r="757" spans="1: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v>5</v>
      </c>
      <c r="T757">
        <v>0.1</v>
      </c>
      <c r="U757">
        <v>134.19999999999999</v>
      </c>
      <c r="V757">
        <f>COUNTIF(SalesData[Order ID],SalesData[[#This Row],[Order ID]])</f>
        <v>1</v>
      </c>
      <c r="W757" t="str">
        <f>TEXT(SalesData[[#This Row],[Order Date]],"MMM-YYYY")</f>
        <v>Sep-2017</v>
      </c>
      <c r="X757">
        <f>CHOOSE(MONTH(SalesData[[#This Row],[Order Date]]),1,1,1,2,2,2,3,3,3,4,4,4)</f>
        <v>3</v>
      </c>
      <c r="Y757">
        <f>YEAR(SalesData[[#This Row],[Order Date]])*100+MONTH(SalesData[[#This Row],[Order Date]])</f>
        <v>201709</v>
      </c>
    </row>
    <row r="758" spans="1: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v>7</v>
      </c>
      <c r="T758">
        <v>0</v>
      </c>
      <c r="U758">
        <v>7.61</v>
      </c>
      <c r="V758">
        <f>COUNTIF(SalesData[Order ID],SalesData[[#This Row],[Order ID]])</f>
        <v>2</v>
      </c>
      <c r="W758" t="str">
        <f>TEXT(SalesData[[#This Row],[Order Date]],"MMM-YYYY")</f>
        <v>Dec-2015</v>
      </c>
      <c r="X758">
        <f>CHOOSE(MONTH(SalesData[[#This Row],[Order Date]]),1,1,1,2,2,2,3,3,3,4,4,4)</f>
        <v>4</v>
      </c>
      <c r="Y758">
        <f>YEAR(SalesData[[#This Row],[Order Date]])*100+MONTH(SalesData[[#This Row],[Order Date]])</f>
        <v>201512</v>
      </c>
    </row>
    <row r="759" spans="1: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v>4</v>
      </c>
      <c r="T759">
        <v>0.2</v>
      </c>
      <c r="U759">
        <v>20.37</v>
      </c>
      <c r="V759">
        <f>COUNTIF(SalesData[Order ID],SalesData[[#This Row],[Order ID]])</f>
        <v>2</v>
      </c>
      <c r="W759" t="str">
        <f>TEXT(SalesData[[#This Row],[Order Date]],"MMM-YYYY")</f>
        <v>Dec-2015</v>
      </c>
      <c r="X759">
        <f>CHOOSE(MONTH(SalesData[[#This Row],[Order Date]]),1,1,1,2,2,2,3,3,3,4,4,4)</f>
        <v>4</v>
      </c>
      <c r="Y759">
        <f>YEAR(SalesData[[#This Row],[Order Date]])*100+MONTH(SalesData[[#This Row],[Order Date]])</f>
        <v>201512</v>
      </c>
    </row>
    <row r="760" spans="1: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v>4</v>
      </c>
      <c r="T760">
        <v>0</v>
      </c>
      <c r="U760">
        <v>1.58</v>
      </c>
      <c r="V760">
        <f>COUNTIF(SalesData[Order ID],SalesData[[#This Row],[Order ID]])</f>
        <v>1</v>
      </c>
      <c r="W760" t="str">
        <f>TEXT(SalesData[[#This Row],[Order Date]],"MMM-YYYY")</f>
        <v>Jul-2018</v>
      </c>
      <c r="X760">
        <f>CHOOSE(MONTH(SalesData[[#This Row],[Order Date]]),1,1,1,2,2,2,3,3,3,4,4,4)</f>
        <v>3</v>
      </c>
      <c r="Y760">
        <f>YEAR(SalesData[[#This Row],[Order Date]])*100+MONTH(SalesData[[#This Row],[Order Date]])</f>
        <v>201807</v>
      </c>
    </row>
    <row r="761" spans="1: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v>1</v>
      </c>
      <c r="T761">
        <v>0.2</v>
      </c>
      <c r="U761">
        <v>7.04</v>
      </c>
      <c r="V761">
        <f>COUNTIF(SalesData[Order ID],SalesData[[#This Row],[Order ID]])</f>
        <v>1</v>
      </c>
      <c r="W761" t="str">
        <f>TEXT(SalesData[[#This Row],[Order Date]],"MMM-YYYY")</f>
        <v>Sep-2018</v>
      </c>
      <c r="X761">
        <f>CHOOSE(MONTH(SalesData[[#This Row],[Order Date]]),1,1,1,2,2,2,3,3,3,4,4,4)</f>
        <v>3</v>
      </c>
      <c r="Y761">
        <f>YEAR(SalesData[[#This Row],[Order Date]])*100+MONTH(SalesData[[#This Row],[Order Date]])</f>
        <v>201809</v>
      </c>
    </row>
    <row r="762" spans="1: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v>4</v>
      </c>
      <c r="T762">
        <v>0.1</v>
      </c>
      <c r="U762">
        <v>2.92</v>
      </c>
      <c r="V762">
        <f>COUNTIF(SalesData[Order ID],SalesData[[#This Row],[Order ID]])</f>
        <v>1</v>
      </c>
      <c r="W762" t="str">
        <f>TEXT(SalesData[[#This Row],[Order Date]],"MMM-YYYY")</f>
        <v>Aug-2016</v>
      </c>
      <c r="X762">
        <f>CHOOSE(MONTH(SalesData[[#This Row],[Order Date]]),1,1,1,2,2,2,3,3,3,4,4,4)</f>
        <v>3</v>
      </c>
      <c r="Y762">
        <f>YEAR(SalesData[[#This Row],[Order Date]])*100+MONTH(SalesData[[#This Row],[Order Date]])</f>
        <v>201608</v>
      </c>
    </row>
    <row r="763" spans="1: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v>8</v>
      </c>
      <c r="T763">
        <v>0</v>
      </c>
      <c r="U763">
        <v>1.36</v>
      </c>
      <c r="V763">
        <f>COUNTIF(SalesData[Order ID],SalesData[[#This Row],[Order ID]])</f>
        <v>1</v>
      </c>
      <c r="W763" t="str">
        <f>TEXT(SalesData[[#This Row],[Order Date]],"MMM-YYYY")</f>
        <v>Nov-2018</v>
      </c>
      <c r="X763">
        <f>CHOOSE(MONTH(SalesData[[#This Row],[Order Date]]),1,1,1,2,2,2,3,3,3,4,4,4)</f>
        <v>4</v>
      </c>
      <c r="Y763">
        <f>YEAR(SalesData[[#This Row],[Order Date]])*100+MONTH(SalesData[[#This Row],[Order Date]])</f>
        <v>201811</v>
      </c>
    </row>
    <row r="764" spans="1: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v>3</v>
      </c>
      <c r="T764">
        <v>0.1</v>
      </c>
      <c r="U764">
        <v>30.23</v>
      </c>
      <c r="V764">
        <f>COUNTIF(SalesData[Order ID],SalesData[[#This Row],[Order ID]])</f>
        <v>1</v>
      </c>
      <c r="W764" t="str">
        <f>TEXT(SalesData[[#This Row],[Order Date]],"MMM-YYYY")</f>
        <v>Feb-2016</v>
      </c>
      <c r="X764">
        <f>CHOOSE(MONTH(SalesData[[#This Row],[Order Date]]),1,1,1,2,2,2,3,3,3,4,4,4)</f>
        <v>1</v>
      </c>
      <c r="Y764">
        <f>YEAR(SalesData[[#This Row],[Order Date]])*100+MONTH(SalesData[[#This Row],[Order Date]])</f>
        <v>201602</v>
      </c>
    </row>
    <row r="765" spans="1: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v>10</v>
      </c>
      <c r="T765">
        <v>0</v>
      </c>
      <c r="U765">
        <v>1.93</v>
      </c>
      <c r="V765">
        <f>COUNTIF(SalesData[Order ID],SalesData[[#This Row],[Order ID]])</f>
        <v>5</v>
      </c>
      <c r="W765" t="str">
        <f>TEXT(SalesData[[#This Row],[Order Date]],"MMM-YYYY")</f>
        <v>Jan-2015</v>
      </c>
      <c r="X765">
        <f>CHOOSE(MONTH(SalesData[[#This Row],[Order Date]]),1,1,1,2,2,2,3,3,3,4,4,4)</f>
        <v>1</v>
      </c>
      <c r="Y765">
        <f>YEAR(SalesData[[#This Row],[Order Date]])*100+MONTH(SalesData[[#This Row],[Order Date]])</f>
        <v>201501</v>
      </c>
    </row>
    <row r="766" spans="1: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v>1</v>
      </c>
      <c r="T766">
        <v>0.2</v>
      </c>
      <c r="U766">
        <v>17.32</v>
      </c>
      <c r="V766">
        <f>COUNTIF(SalesData[Order ID],SalesData[[#This Row],[Order ID]])</f>
        <v>5</v>
      </c>
      <c r="W766" t="str">
        <f>TEXT(SalesData[[#This Row],[Order Date]],"MMM-YYYY")</f>
        <v>Jan-2015</v>
      </c>
      <c r="X766">
        <f>CHOOSE(MONTH(SalesData[[#This Row],[Order Date]]),1,1,1,2,2,2,3,3,3,4,4,4)</f>
        <v>1</v>
      </c>
      <c r="Y766">
        <f>YEAR(SalesData[[#This Row],[Order Date]])*100+MONTH(SalesData[[#This Row],[Order Date]])</f>
        <v>201501</v>
      </c>
    </row>
    <row r="767" spans="1: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v>3</v>
      </c>
      <c r="T767">
        <v>0</v>
      </c>
      <c r="U767">
        <v>187.55</v>
      </c>
      <c r="V767">
        <f>COUNTIF(SalesData[Order ID],SalesData[[#This Row],[Order ID]])</f>
        <v>5</v>
      </c>
      <c r="W767" t="str">
        <f>TEXT(SalesData[[#This Row],[Order Date]],"MMM-YYYY")</f>
        <v>Jan-2015</v>
      </c>
      <c r="X767">
        <f>CHOOSE(MONTH(SalesData[[#This Row],[Order Date]]),1,1,1,2,2,2,3,3,3,4,4,4)</f>
        <v>1</v>
      </c>
      <c r="Y767">
        <f>YEAR(SalesData[[#This Row],[Order Date]])*100+MONTH(SalesData[[#This Row],[Order Date]])</f>
        <v>201501</v>
      </c>
    </row>
    <row r="768" spans="1: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v>6</v>
      </c>
      <c r="T768">
        <v>0</v>
      </c>
      <c r="U768">
        <v>1.02</v>
      </c>
      <c r="V768">
        <f>COUNTIF(SalesData[Order ID],SalesData[[#This Row],[Order ID]])</f>
        <v>5</v>
      </c>
      <c r="W768" t="str">
        <f>TEXT(SalesData[[#This Row],[Order Date]],"MMM-YYYY")</f>
        <v>Jan-2015</v>
      </c>
      <c r="X768">
        <f>CHOOSE(MONTH(SalesData[[#This Row],[Order Date]]),1,1,1,2,2,2,3,3,3,4,4,4)</f>
        <v>1</v>
      </c>
      <c r="Y768">
        <f>YEAR(SalesData[[#This Row],[Order Date]])*100+MONTH(SalesData[[#This Row],[Order Date]])</f>
        <v>201501</v>
      </c>
    </row>
    <row r="769" spans="1: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v>3</v>
      </c>
      <c r="T769">
        <v>0.1</v>
      </c>
      <c r="U769">
        <v>154.6</v>
      </c>
      <c r="V769">
        <f>COUNTIF(SalesData[Order ID],SalesData[[#This Row],[Order ID]])</f>
        <v>5</v>
      </c>
      <c r="W769" t="str">
        <f>TEXT(SalesData[[#This Row],[Order Date]],"MMM-YYYY")</f>
        <v>Jan-2015</v>
      </c>
      <c r="X769">
        <f>CHOOSE(MONTH(SalesData[[#This Row],[Order Date]]),1,1,1,2,2,2,3,3,3,4,4,4)</f>
        <v>1</v>
      </c>
      <c r="Y769">
        <f>YEAR(SalesData[[#This Row],[Order Date]])*100+MONTH(SalesData[[#This Row],[Order Date]])</f>
        <v>201501</v>
      </c>
    </row>
    <row r="770" spans="1: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v>2</v>
      </c>
      <c r="T770">
        <v>0</v>
      </c>
      <c r="U770">
        <v>65.28</v>
      </c>
      <c r="V770">
        <f>COUNTIF(SalesData[Order ID],SalesData[[#This Row],[Order ID]])</f>
        <v>1</v>
      </c>
      <c r="W770" t="str">
        <f>TEXT(SalesData[[#This Row],[Order Date]],"MMM-YYYY")</f>
        <v>May-2015</v>
      </c>
      <c r="X770">
        <f>CHOOSE(MONTH(SalesData[[#This Row],[Order Date]]),1,1,1,2,2,2,3,3,3,4,4,4)</f>
        <v>2</v>
      </c>
      <c r="Y770">
        <f>YEAR(SalesData[[#This Row],[Order Date]])*100+MONTH(SalesData[[#This Row],[Order Date]])</f>
        <v>201505</v>
      </c>
    </row>
    <row r="771" spans="1: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v>9</v>
      </c>
      <c r="T771">
        <v>0</v>
      </c>
      <c r="U771">
        <v>102.71</v>
      </c>
      <c r="V771">
        <f>COUNTIF(SalesData[Order ID],SalesData[[#This Row],[Order ID]])</f>
        <v>1</v>
      </c>
      <c r="W771" t="str">
        <f>TEXT(SalesData[[#This Row],[Order Date]],"MMM-YYYY")</f>
        <v>May-2017</v>
      </c>
      <c r="X771">
        <f>CHOOSE(MONTH(SalesData[[#This Row],[Order Date]]),1,1,1,2,2,2,3,3,3,4,4,4)</f>
        <v>2</v>
      </c>
      <c r="Y771">
        <f>YEAR(SalesData[[#This Row],[Order Date]])*100+MONTH(SalesData[[#This Row],[Order Date]])</f>
        <v>201705</v>
      </c>
    </row>
    <row r="772" spans="1: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v>4</v>
      </c>
      <c r="T772">
        <v>0.2</v>
      </c>
      <c r="U772">
        <v>5.12</v>
      </c>
      <c r="V772">
        <f>COUNTIF(SalesData[Order ID],SalesData[[#This Row],[Order ID]])</f>
        <v>6</v>
      </c>
      <c r="W772" t="str">
        <f>TEXT(SalesData[[#This Row],[Order Date]],"MMM-YYYY")</f>
        <v>Jan-2018</v>
      </c>
      <c r="X772">
        <f>CHOOSE(MONTH(SalesData[[#This Row],[Order Date]]),1,1,1,2,2,2,3,3,3,4,4,4)</f>
        <v>1</v>
      </c>
      <c r="Y772">
        <f>YEAR(SalesData[[#This Row],[Order Date]])*100+MONTH(SalesData[[#This Row],[Order Date]])</f>
        <v>201801</v>
      </c>
    </row>
    <row r="773" spans="1: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v>4</v>
      </c>
      <c r="T773">
        <v>0.2</v>
      </c>
      <c r="U773">
        <v>10.35</v>
      </c>
      <c r="V773">
        <f>COUNTIF(SalesData[Order ID],SalesData[[#This Row],[Order ID]])</f>
        <v>6</v>
      </c>
      <c r="W773" t="str">
        <f>TEXT(SalesData[[#This Row],[Order Date]],"MMM-YYYY")</f>
        <v>Jan-2018</v>
      </c>
      <c r="X773">
        <f>CHOOSE(MONTH(SalesData[[#This Row],[Order Date]]),1,1,1,2,2,2,3,3,3,4,4,4)</f>
        <v>1</v>
      </c>
      <c r="Y773">
        <f>YEAR(SalesData[[#This Row],[Order Date]])*100+MONTH(SalesData[[#This Row],[Order Date]])</f>
        <v>201801</v>
      </c>
    </row>
    <row r="774" spans="1: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v>10</v>
      </c>
      <c r="T774">
        <v>0.3</v>
      </c>
      <c r="U774">
        <v>-4.53</v>
      </c>
      <c r="V774">
        <f>COUNTIF(SalesData[Order ID],SalesData[[#This Row],[Order ID]])</f>
        <v>6</v>
      </c>
      <c r="W774" t="str">
        <f>TEXT(SalesData[[#This Row],[Order Date]],"MMM-YYYY")</f>
        <v>Jan-2018</v>
      </c>
      <c r="X774">
        <f>CHOOSE(MONTH(SalesData[[#This Row],[Order Date]]),1,1,1,2,2,2,3,3,3,4,4,4)</f>
        <v>1</v>
      </c>
      <c r="Y774">
        <f>YEAR(SalesData[[#This Row],[Order Date]])*100+MONTH(SalesData[[#This Row],[Order Date]])</f>
        <v>201801</v>
      </c>
    </row>
    <row r="775" spans="1: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v>10</v>
      </c>
      <c r="T775">
        <v>0</v>
      </c>
      <c r="U775">
        <v>0.93</v>
      </c>
      <c r="V775">
        <f>COUNTIF(SalesData[Order ID],SalesData[[#This Row],[Order ID]])</f>
        <v>6</v>
      </c>
      <c r="W775" t="str">
        <f>TEXT(SalesData[[#This Row],[Order Date]],"MMM-YYYY")</f>
        <v>Jan-2018</v>
      </c>
      <c r="X775">
        <f>CHOOSE(MONTH(SalesData[[#This Row],[Order Date]]),1,1,1,2,2,2,3,3,3,4,4,4)</f>
        <v>1</v>
      </c>
      <c r="Y775">
        <f>YEAR(SalesData[[#This Row],[Order Date]])*100+MONTH(SalesData[[#This Row],[Order Date]])</f>
        <v>201801</v>
      </c>
    </row>
    <row r="776" spans="1: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v>4</v>
      </c>
      <c r="T776">
        <v>0.3</v>
      </c>
      <c r="U776">
        <v>-12.49</v>
      </c>
      <c r="V776">
        <f>COUNTIF(SalesData[Order ID],SalesData[[#This Row],[Order ID]])</f>
        <v>6</v>
      </c>
      <c r="W776" t="str">
        <f>TEXT(SalesData[[#This Row],[Order Date]],"MMM-YYYY")</f>
        <v>Jan-2018</v>
      </c>
      <c r="X776">
        <f>CHOOSE(MONTH(SalesData[[#This Row],[Order Date]]),1,1,1,2,2,2,3,3,3,4,4,4)</f>
        <v>1</v>
      </c>
      <c r="Y776">
        <f>YEAR(SalesData[[#This Row],[Order Date]])*100+MONTH(SalesData[[#This Row],[Order Date]])</f>
        <v>201801</v>
      </c>
    </row>
    <row r="777" spans="1: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v>10</v>
      </c>
      <c r="T777">
        <v>0.2</v>
      </c>
      <c r="U777">
        <v>11.41</v>
      </c>
      <c r="V777">
        <f>COUNTIF(SalesData[Order ID],SalesData[[#This Row],[Order ID]])</f>
        <v>6</v>
      </c>
      <c r="W777" t="str">
        <f>TEXT(SalesData[[#This Row],[Order Date]],"MMM-YYYY")</f>
        <v>Jan-2018</v>
      </c>
      <c r="X777">
        <f>CHOOSE(MONTH(SalesData[[#This Row],[Order Date]]),1,1,1,2,2,2,3,3,3,4,4,4)</f>
        <v>1</v>
      </c>
      <c r="Y777">
        <f>YEAR(SalesData[[#This Row],[Order Date]])*100+MONTH(SalesData[[#This Row],[Order Date]])</f>
        <v>201801</v>
      </c>
    </row>
    <row r="778" spans="1: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v>1</v>
      </c>
      <c r="T778">
        <v>0</v>
      </c>
      <c r="U778">
        <v>4.59</v>
      </c>
      <c r="V778">
        <f>COUNTIF(SalesData[Order ID],SalesData[[#This Row],[Order ID]])</f>
        <v>1</v>
      </c>
      <c r="W778" t="str">
        <f>TEXT(SalesData[[#This Row],[Order Date]],"MMM-YYYY")</f>
        <v>Jun-2015</v>
      </c>
      <c r="X778">
        <f>CHOOSE(MONTH(SalesData[[#This Row],[Order Date]]),1,1,1,2,2,2,3,3,3,4,4,4)</f>
        <v>2</v>
      </c>
      <c r="Y778">
        <f>YEAR(SalesData[[#This Row],[Order Date]])*100+MONTH(SalesData[[#This Row],[Order Date]])</f>
        <v>201506</v>
      </c>
    </row>
    <row r="779" spans="1: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v>7</v>
      </c>
      <c r="T779">
        <v>0.2</v>
      </c>
      <c r="U779">
        <v>141.44</v>
      </c>
      <c r="V779">
        <f>COUNTIF(SalesData[Order ID],SalesData[[#This Row],[Order ID]])</f>
        <v>4</v>
      </c>
      <c r="W779" t="str">
        <f>TEXT(SalesData[[#This Row],[Order Date]],"MMM-YYYY")</f>
        <v>Aug-2016</v>
      </c>
      <c r="X779">
        <f>CHOOSE(MONTH(SalesData[[#This Row],[Order Date]]),1,1,1,2,2,2,3,3,3,4,4,4)</f>
        <v>3</v>
      </c>
      <c r="Y779">
        <f>YEAR(SalesData[[#This Row],[Order Date]])*100+MONTH(SalesData[[#This Row],[Order Date]])</f>
        <v>201608</v>
      </c>
    </row>
    <row r="780" spans="1: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v>4</v>
      </c>
      <c r="T780">
        <v>0.3</v>
      </c>
      <c r="U780">
        <v>-14.99</v>
      </c>
      <c r="V780">
        <f>COUNTIF(SalesData[Order ID],SalesData[[#This Row],[Order ID]])</f>
        <v>4</v>
      </c>
      <c r="W780" t="str">
        <f>TEXT(SalesData[[#This Row],[Order Date]],"MMM-YYYY")</f>
        <v>Aug-2016</v>
      </c>
      <c r="X780">
        <f>CHOOSE(MONTH(SalesData[[#This Row],[Order Date]]),1,1,1,2,2,2,3,3,3,4,4,4)</f>
        <v>3</v>
      </c>
      <c r="Y780">
        <f>YEAR(SalesData[[#This Row],[Order Date]])*100+MONTH(SalesData[[#This Row],[Order Date]])</f>
        <v>201608</v>
      </c>
    </row>
    <row r="781" spans="1: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v>6</v>
      </c>
      <c r="T781">
        <v>0</v>
      </c>
      <c r="U781">
        <v>4.54</v>
      </c>
      <c r="V781">
        <f>COUNTIF(SalesData[Order ID],SalesData[[#This Row],[Order ID]])</f>
        <v>4</v>
      </c>
      <c r="W781" t="str">
        <f>TEXT(SalesData[[#This Row],[Order Date]],"MMM-YYYY")</f>
        <v>Aug-2016</v>
      </c>
      <c r="X781">
        <f>CHOOSE(MONTH(SalesData[[#This Row],[Order Date]]),1,1,1,2,2,2,3,3,3,4,4,4)</f>
        <v>3</v>
      </c>
      <c r="Y781">
        <f>YEAR(SalesData[[#This Row],[Order Date]])*100+MONTH(SalesData[[#This Row],[Order Date]])</f>
        <v>201608</v>
      </c>
    </row>
    <row r="782" spans="1: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v>7</v>
      </c>
      <c r="T782">
        <v>0.2</v>
      </c>
      <c r="U782">
        <v>1.33</v>
      </c>
      <c r="V782">
        <f>COUNTIF(SalesData[Order ID],SalesData[[#This Row],[Order ID]])</f>
        <v>4</v>
      </c>
      <c r="W782" t="str">
        <f>TEXT(SalesData[[#This Row],[Order Date]],"MMM-YYYY")</f>
        <v>Aug-2016</v>
      </c>
      <c r="X782">
        <f>CHOOSE(MONTH(SalesData[[#This Row],[Order Date]]),1,1,1,2,2,2,3,3,3,4,4,4)</f>
        <v>3</v>
      </c>
      <c r="Y782">
        <f>YEAR(SalesData[[#This Row],[Order Date]])*100+MONTH(SalesData[[#This Row],[Order Date]])</f>
        <v>201608</v>
      </c>
    </row>
    <row r="783" spans="1: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v>2</v>
      </c>
      <c r="T783">
        <v>0.1</v>
      </c>
      <c r="U783">
        <v>6.41</v>
      </c>
      <c r="V783">
        <f>COUNTIF(SalesData[Order ID],SalesData[[#This Row],[Order ID]])</f>
        <v>4</v>
      </c>
      <c r="W783" t="str">
        <f>TEXT(SalesData[[#This Row],[Order Date]],"MMM-YYYY")</f>
        <v>Oct-2016</v>
      </c>
      <c r="X783">
        <f>CHOOSE(MONTH(SalesData[[#This Row],[Order Date]]),1,1,1,2,2,2,3,3,3,4,4,4)</f>
        <v>4</v>
      </c>
      <c r="Y783">
        <f>YEAR(SalesData[[#This Row],[Order Date]])*100+MONTH(SalesData[[#This Row],[Order Date]])</f>
        <v>201610</v>
      </c>
    </row>
    <row r="784" spans="1: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v>3</v>
      </c>
      <c r="T784">
        <v>0.1</v>
      </c>
      <c r="U784">
        <v>5.04</v>
      </c>
      <c r="V784">
        <f>COUNTIF(SalesData[Order ID],SalesData[[#This Row],[Order ID]])</f>
        <v>4</v>
      </c>
      <c r="W784" t="str">
        <f>TEXT(SalesData[[#This Row],[Order Date]],"MMM-YYYY")</f>
        <v>Oct-2016</v>
      </c>
      <c r="X784">
        <f>CHOOSE(MONTH(SalesData[[#This Row],[Order Date]]),1,1,1,2,2,2,3,3,3,4,4,4)</f>
        <v>4</v>
      </c>
      <c r="Y784">
        <f>YEAR(SalesData[[#This Row],[Order Date]])*100+MONTH(SalesData[[#This Row],[Order Date]])</f>
        <v>201610</v>
      </c>
    </row>
    <row r="785" spans="1: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v>7</v>
      </c>
      <c r="T785">
        <v>0.1</v>
      </c>
      <c r="U785">
        <v>11</v>
      </c>
      <c r="V785">
        <f>COUNTIF(SalesData[Order ID],SalesData[[#This Row],[Order ID]])</f>
        <v>4</v>
      </c>
      <c r="W785" t="str">
        <f>TEXT(SalesData[[#This Row],[Order Date]],"MMM-YYYY")</f>
        <v>Oct-2016</v>
      </c>
      <c r="X785">
        <f>CHOOSE(MONTH(SalesData[[#This Row],[Order Date]]),1,1,1,2,2,2,3,3,3,4,4,4)</f>
        <v>4</v>
      </c>
      <c r="Y785">
        <f>YEAR(SalesData[[#This Row],[Order Date]])*100+MONTH(SalesData[[#This Row],[Order Date]])</f>
        <v>201610</v>
      </c>
    </row>
    <row r="786" spans="1: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v>1</v>
      </c>
      <c r="T786">
        <v>0</v>
      </c>
      <c r="U786">
        <v>10.56</v>
      </c>
      <c r="V786">
        <f>COUNTIF(SalesData[Order ID],SalesData[[#This Row],[Order ID]])</f>
        <v>4</v>
      </c>
      <c r="W786" t="str">
        <f>TEXT(SalesData[[#This Row],[Order Date]],"MMM-YYYY")</f>
        <v>Oct-2016</v>
      </c>
      <c r="X786">
        <f>CHOOSE(MONTH(SalesData[[#This Row],[Order Date]]),1,1,1,2,2,2,3,3,3,4,4,4)</f>
        <v>4</v>
      </c>
      <c r="Y786">
        <f>YEAR(SalesData[[#This Row],[Order Date]])*100+MONTH(SalesData[[#This Row],[Order Date]])</f>
        <v>201610</v>
      </c>
    </row>
    <row r="787" spans="1: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v>3</v>
      </c>
      <c r="T787">
        <v>0.1</v>
      </c>
      <c r="U787">
        <v>9.33</v>
      </c>
      <c r="V787">
        <f>COUNTIF(SalesData[Order ID],SalesData[[#This Row],[Order ID]])</f>
        <v>1</v>
      </c>
      <c r="W787" t="str">
        <f>TEXT(SalesData[[#This Row],[Order Date]],"MMM-YYYY")</f>
        <v>May-2016</v>
      </c>
      <c r="X787">
        <f>CHOOSE(MONTH(SalesData[[#This Row],[Order Date]]),1,1,1,2,2,2,3,3,3,4,4,4)</f>
        <v>2</v>
      </c>
      <c r="Y787">
        <f>YEAR(SalesData[[#This Row],[Order Date]])*100+MONTH(SalesData[[#This Row],[Order Date]])</f>
        <v>201605</v>
      </c>
    </row>
    <row r="788" spans="1: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v>2</v>
      </c>
      <c r="T788">
        <v>0.1</v>
      </c>
      <c r="U788">
        <v>1.4</v>
      </c>
      <c r="V788">
        <f>COUNTIF(SalesData[Order ID],SalesData[[#This Row],[Order ID]])</f>
        <v>1</v>
      </c>
      <c r="W788" t="str">
        <f>TEXT(SalesData[[#This Row],[Order Date]],"MMM-YYYY")</f>
        <v>Mar-2018</v>
      </c>
      <c r="X788">
        <f>CHOOSE(MONTH(SalesData[[#This Row],[Order Date]]),1,1,1,2,2,2,3,3,3,4,4,4)</f>
        <v>1</v>
      </c>
      <c r="Y788">
        <f>YEAR(SalesData[[#This Row],[Order Date]])*100+MONTH(SalesData[[#This Row],[Order Date]])</f>
        <v>201803</v>
      </c>
    </row>
    <row r="789" spans="1: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v>5</v>
      </c>
      <c r="T789">
        <v>0</v>
      </c>
      <c r="U789">
        <v>38.380000000000003</v>
      </c>
      <c r="V789">
        <f>COUNTIF(SalesData[Order ID],SalesData[[#This Row],[Order ID]])</f>
        <v>1</v>
      </c>
      <c r="W789" t="str">
        <f>TEXT(SalesData[[#This Row],[Order Date]],"MMM-YYYY")</f>
        <v>Dec-2016</v>
      </c>
      <c r="X789">
        <f>CHOOSE(MONTH(SalesData[[#This Row],[Order Date]]),1,1,1,2,2,2,3,3,3,4,4,4)</f>
        <v>4</v>
      </c>
      <c r="Y789">
        <f>YEAR(SalesData[[#This Row],[Order Date]])*100+MONTH(SalesData[[#This Row],[Order Date]])</f>
        <v>201612</v>
      </c>
    </row>
    <row r="790" spans="1: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v>5</v>
      </c>
      <c r="T790">
        <v>0.1</v>
      </c>
      <c r="U790">
        <v>24.47</v>
      </c>
      <c r="V790">
        <f>COUNTIF(SalesData[Order ID],SalesData[[#This Row],[Order ID]])</f>
        <v>4</v>
      </c>
      <c r="W790" t="str">
        <f>TEXT(SalesData[[#This Row],[Order Date]],"MMM-YYYY")</f>
        <v>Jun-2016</v>
      </c>
      <c r="X790">
        <f>CHOOSE(MONTH(SalesData[[#This Row],[Order Date]]),1,1,1,2,2,2,3,3,3,4,4,4)</f>
        <v>2</v>
      </c>
      <c r="Y790">
        <f>YEAR(SalesData[[#This Row],[Order Date]])*100+MONTH(SalesData[[#This Row],[Order Date]])</f>
        <v>201606</v>
      </c>
    </row>
    <row r="791" spans="1: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v>10</v>
      </c>
      <c r="T791">
        <v>0</v>
      </c>
      <c r="U791">
        <v>1.08</v>
      </c>
      <c r="V791">
        <f>COUNTIF(SalesData[Order ID],SalesData[[#This Row],[Order ID]])</f>
        <v>4</v>
      </c>
      <c r="W791" t="str">
        <f>TEXT(SalesData[[#This Row],[Order Date]],"MMM-YYYY")</f>
        <v>Jun-2016</v>
      </c>
      <c r="X791">
        <f>CHOOSE(MONTH(SalesData[[#This Row],[Order Date]]),1,1,1,2,2,2,3,3,3,4,4,4)</f>
        <v>2</v>
      </c>
      <c r="Y791">
        <f>YEAR(SalesData[[#This Row],[Order Date]])*100+MONTH(SalesData[[#This Row],[Order Date]])</f>
        <v>201606</v>
      </c>
    </row>
    <row r="792" spans="1: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v>3</v>
      </c>
      <c r="T792">
        <v>0.3</v>
      </c>
      <c r="U792">
        <v>-8.61</v>
      </c>
      <c r="V792">
        <f>COUNTIF(SalesData[Order ID],SalesData[[#This Row],[Order ID]])</f>
        <v>4</v>
      </c>
      <c r="W792" t="str">
        <f>TEXT(SalesData[[#This Row],[Order Date]],"MMM-YYYY")</f>
        <v>Jun-2016</v>
      </c>
      <c r="X792">
        <f>CHOOSE(MONTH(SalesData[[#This Row],[Order Date]]),1,1,1,2,2,2,3,3,3,4,4,4)</f>
        <v>2</v>
      </c>
      <c r="Y792">
        <f>YEAR(SalesData[[#This Row],[Order Date]])*100+MONTH(SalesData[[#This Row],[Order Date]])</f>
        <v>201606</v>
      </c>
    </row>
    <row r="793" spans="1: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v>4</v>
      </c>
      <c r="T793">
        <v>0</v>
      </c>
      <c r="U793">
        <v>113.2</v>
      </c>
      <c r="V793">
        <f>COUNTIF(SalesData[Order ID],SalesData[[#This Row],[Order ID]])</f>
        <v>4</v>
      </c>
      <c r="W793" t="str">
        <f>TEXT(SalesData[[#This Row],[Order Date]],"MMM-YYYY")</f>
        <v>Jun-2016</v>
      </c>
      <c r="X793">
        <f>CHOOSE(MONTH(SalesData[[#This Row],[Order Date]]),1,1,1,2,2,2,3,3,3,4,4,4)</f>
        <v>2</v>
      </c>
      <c r="Y793">
        <f>YEAR(SalesData[[#This Row],[Order Date]])*100+MONTH(SalesData[[#This Row],[Order Date]])</f>
        <v>201606</v>
      </c>
    </row>
    <row r="794" spans="1: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v>9</v>
      </c>
      <c r="T794">
        <v>0</v>
      </c>
      <c r="U794">
        <v>81.84</v>
      </c>
      <c r="V794">
        <f>COUNTIF(SalesData[Order ID],SalesData[[#This Row],[Order ID]])</f>
        <v>1</v>
      </c>
      <c r="W794" t="str">
        <f>TEXT(SalesData[[#This Row],[Order Date]],"MMM-YYYY")</f>
        <v>May-2017</v>
      </c>
      <c r="X794">
        <f>CHOOSE(MONTH(SalesData[[#This Row],[Order Date]]),1,1,1,2,2,2,3,3,3,4,4,4)</f>
        <v>2</v>
      </c>
      <c r="Y794">
        <f>YEAR(SalesData[[#This Row],[Order Date]])*100+MONTH(SalesData[[#This Row],[Order Date]])</f>
        <v>201705</v>
      </c>
    </row>
    <row r="795" spans="1: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v>1</v>
      </c>
      <c r="T795">
        <v>0</v>
      </c>
      <c r="U795">
        <v>0.8</v>
      </c>
      <c r="V795">
        <f>COUNTIF(SalesData[Order ID],SalesData[[#This Row],[Order ID]])</f>
        <v>2</v>
      </c>
      <c r="W795" t="str">
        <f>TEXT(SalesData[[#This Row],[Order Date]],"MMM-YYYY")</f>
        <v>Sep-2015</v>
      </c>
      <c r="X795">
        <f>CHOOSE(MONTH(SalesData[[#This Row],[Order Date]]),1,1,1,2,2,2,3,3,3,4,4,4)</f>
        <v>3</v>
      </c>
      <c r="Y795">
        <f>YEAR(SalesData[[#This Row],[Order Date]])*100+MONTH(SalesData[[#This Row],[Order Date]])</f>
        <v>201509</v>
      </c>
    </row>
    <row r="796" spans="1: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v>5</v>
      </c>
      <c r="T796">
        <v>0.3</v>
      </c>
      <c r="U796">
        <v>-2.17</v>
      </c>
      <c r="V796">
        <f>COUNTIF(SalesData[Order ID],SalesData[[#This Row],[Order ID]])</f>
        <v>2</v>
      </c>
      <c r="W796" t="str">
        <f>TEXT(SalesData[[#This Row],[Order Date]],"MMM-YYYY")</f>
        <v>Sep-2015</v>
      </c>
      <c r="X796">
        <f>CHOOSE(MONTH(SalesData[[#This Row],[Order Date]]),1,1,1,2,2,2,3,3,3,4,4,4)</f>
        <v>3</v>
      </c>
      <c r="Y796">
        <f>YEAR(SalesData[[#This Row],[Order Date]])*100+MONTH(SalesData[[#This Row],[Order Date]])</f>
        <v>201509</v>
      </c>
    </row>
    <row r="797" spans="1: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v>1</v>
      </c>
      <c r="T797">
        <v>0</v>
      </c>
      <c r="U797">
        <v>2.02</v>
      </c>
      <c r="V797">
        <f>COUNTIF(SalesData[Order ID],SalesData[[#This Row],[Order ID]])</f>
        <v>1</v>
      </c>
      <c r="W797" t="str">
        <f>TEXT(SalesData[[#This Row],[Order Date]],"MMM-YYYY")</f>
        <v>Sep-2018</v>
      </c>
      <c r="X797">
        <f>CHOOSE(MONTH(SalesData[[#This Row],[Order Date]]),1,1,1,2,2,2,3,3,3,4,4,4)</f>
        <v>3</v>
      </c>
      <c r="Y797">
        <f>YEAR(SalesData[[#This Row],[Order Date]])*100+MONTH(SalesData[[#This Row],[Order Date]])</f>
        <v>201809</v>
      </c>
    </row>
    <row r="798" spans="1: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v>3</v>
      </c>
      <c r="T798">
        <v>0.1</v>
      </c>
      <c r="U798">
        <v>22.57</v>
      </c>
      <c r="V798">
        <f>COUNTIF(SalesData[Order ID],SalesData[[#This Row],[Order ID]])</f>
        <v>3</v>
      </c>
      <c r="W798" t="str">
        <f>TEXT(SalesData[[#This Row],[Order Date]],"MMM-YYYY")</f>
        <v>Dec-2016</v>
      </c>
      <c r="X798">
        <f>CHOOSE(MONTH(SalesData[[#This Row],[Order Date]]),1,1,1,2,2,2,3,3,3,4,4,4)</f>
        <v>4</v>
      </c>
      <c r="Y798">
        <f>YEAR(SalesData[[#This Row],[Order Date]])*100+MONTH(SalesData[[#This Row],[Order Date]])</f>
        <v>201612</v>
      </c>
    </row>
    <row r="799" spans="1: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v>7</v>
      </c>
      <c r="T799">
        <v>0</v>
      </c>
      <c r="U799">
        <v>0.91</v>
      </c>
      <c r="V799">
        <f>COUNTIF(SalesData[Order ID],SalesData[[#This Row],[Order ID]])</f>
        <v>3</v>
      </c>
      <c r="W799" t="str">
        <f>TEXT(SalesData[[#This Row],[Order Date]],"MMM-YYYY")</f>
        <v>Dec-2016</v>
      </c>
      <c r="X799">
        <f>CHOOSE(MONTH(SalesData[[#This Row],[Order Date]]),1,1,1,2,2,2,3,3,3,4,4,4)</f>
        <v>4</v>
      </c>
      <c r="Y799">
        <f>YEAR(SalesData[[#This Row],[Order Date]])*100+MONTH(SalesData[[#This Row],[Order Date]])</f>
        <v>201612</v>
      </c>
    </row>
    <row r="800" spans="1: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v>5</v>
      </c>
      <c r="T800">
        <v>0.3</v>
      </c>
      <c r="U800">
        <v>-2.37</v>
      </c>
      <c r="V800">
        <f>COUNTIF(SalesData[Order ID],SalesData[[#This Row],[Order ID]])</f>
        <v>3</v>
      </c>
      <c r="W800" t="str">
        <f>TEXT(SalesData[[#This Row],[Order Date]],"MMM-YYYY")</f>
        <v>Dec-2016</v>
      </c>
      <c r="X800">
        <f>CHOOSE(MONTH(SalesData[[#This Row],[Order Date]]),1,1,1,2,2,2,3,3,3,4,4,4)</f>
        <v>4</v>
      </c>
      <c r="Y800">
        <f>YEAR(SalesData[[#This Row],[Order Date]])*100+MONTH(SalesData[[#This Row],[Order Date]])</f>
        <v>201612</v>
      </c>
    </row>
    <row r="801" spans="1: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v>2</v>
      </c>
      <c r="T801">
        <v>0.3</v>
      </c>
      <c r="U801">
        <v>-22.71</v>
      </c>
      <c r="V801">
        <f>COUNTIF(SalesData[Order ID],SalesData[[#This Row],[Order ID]])</f>
        <v>1</v>
      </c>
      <c r="W801" t="str">
        <f>TEXT(SalesData[[#This Row],[Order Date]],"MMM-YYYY")</f>
        <v>Nov-2016</v>
      </c>
      <c r="X801">
        <f>CHOOSE(MONTH(SalesData[[#This Row],[Order Date]]),1,1,1,2,2,2,3,3,3,4,4,4)</f>
        <v>4</v>
      </c>
      <c r="Y801">
        <f>YEAR(SalesData[[#This Row],[Order Date]])*100+MONTH(SalesData[[#This Row],[Order Date]])</f>
        <v>201611</v>
      </c>
    </row>
    <row r="802" spans="1: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v>9</v>
      </c>
      <c r="T802">
        <v>0.2</v>
      </c>
      <c r="U802">
        <v>6.22</v>
      </c>
      <c r="V802">
        <f>COUNTIF(SalesData[Order ID],SalesData[[#This Row],[Order ID]])</f>
        <v>2</v>
      </c>
      <c r="W802" t="str">
        <f>TEXT(SalesData[[#This Row],[Order Date]],"MMM-YYYY")</f>
        <v>Feb-2018</v>
      </c>
      <c r="X802">
        <f>CHOOSE(MONTH(SalesData[[#This Row],[Order Date]]),1,1,1,2,2,2,3,3,3,4,4,4)</f>
        <v>1</v>
      </c>
      <c r="Y802">
        <f>YEAR(SalesData[[#This Row],[Order Date]])*100+MONTH(SalesData[[#This Row],[Order Date]])</f>
        <v>201802</v>
      </c>
    </row>
    <row r="803" spans="1: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v>8</v>
      </c>
      <c r="T803">
        <v>0</v>
      </c>
      <c r="U803">
        <v>73.430000000000007</v>
      </c>
      <c r="V803">
        <f>COUNTIF(SalesData[Order ID],SalesData[[#This Row],[Order ID]])</f>
        <v>2</v>
      </c>
      <c r="W803" t="str">
        <f>TEXT(SalesData[[#This Row],[Order Date]],"MMM-YYYY")</f>
        <v>Feb-2018</v>
      </c>
      <c r="X803">
        <f>CHOOSE(MONTH(SalesData[[#This Row],[Order Date]]),1,1,1,2,2,2,3,3,3,4,4,4)</f>
        <v>1</v>
      </c>
      <c r="Y803">
        <f>YEAR(SalesData[[#This Row],[Order Date]])*100+MONTH(SalesData[[#This Row],[Order Date]])</f>
        <v>201802</v>
      </c>
    </row>
    <row r="804" spans="1: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v>1</v>
      </c>
      <c r="T804">
        <v>0</v>
      </c>
      <c r="U804">
        <v>95.94</v>
      </c>
      <c r="V804">
        <f>COUNTIF(SalesData[Order ID],SalesData[[#This Row],[Order ID]])</f>
        <v>1</v>
      </c>
      <c r="W804" t="str">
        <f>TEXT(SalesData[[#This Row],[Order Date]],"MMM-YYYY")</f>
        <v>Aug-2017</v>
      </c>
      <c r="X804">
        <f>CHOOSE(MONTH(SalesData[[#This Row],[Order Date]]),1,1,1,2,2,2,3,3,3,4,4,4)</f>
        <v>3</v>
      </c>
      <c r="Y804">
        <f>YEAR(SalesData[[#This Row],[Order Date]])*100+MONTH(SalesData[[#This Row],[Order Date]])</f>
        <v>201708</v>
      </c>
    </row>
    <row r="805" spans="1: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v>9</v>
      </c>
      <c r="T805">
        <v>0.2</v>
      </c>
      <c r="U805">
        <v>3.37</v>
      </c>
      <c r="V805">
        <f>COUNTIF(SalesData[Order ID],SalesData[[#This Row],[Order ID]])</f>
        <v>1</v>
      </c>
      <c r="W805" t="str">
        <f>TEXT(SalesData[[#This Row],[Order Date]],"MMM-YYYY")</f>
        <v>Mar-2017</v>
      </c>
      <c r="X805">
        <f>CHOOSE(MONTH(SalesData[[#This Row],[Order Date]]),1,1,1,2,2,2,3,3,3,4,4,4)</f>
        <v>1</v>
      </c>
      <c r="Y805">
        <f>YEAR(SalesData[[#This Row],[Order Date]])*100+MONTH(SalesData[[#This Row],[Order Date]])</f>
        <v>201703</v>
      </c>
    </row>
    <row r="806" spans="1: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v>2</v>
      </c>
      <c r="T806">
        <v>0</v>
      </c>
      <c r="U806">
        <v>5.48</v>
      </c>
      <c r="V806">
        <f>COUNTIF(SalesData[Order ID],SalesData[[#This Row],[Order ID]])</f>
        <v>1</v>
      </c>
      <c r="W806" t="str">
        <f>TEXT(SalesData[[#This Row],[Order Date]],"MMM-YYYY")</f>
        <v>Apr-2018</v>
      </c>
      <c r="X806">
        <f>CHOOSE(MONTH(SalesData[[#This Row],[Order Date]]),1,1,1,2,2,2,3,3,3,4,4,4)</f>
        <v>2</v>
      </c>
      <c r="Y806">
        <f>YEAR(SalesData[[#This Row],[Order Date]])*100+MONTH(SalesData[[#This Row],[Order Date]])</f>
        <v>201804</v>
      </c>
    </row>
    <row r="807" spans="1: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v>1</v>
      </c>
      <c r="T807">
        <v>0.1</v>
      </c>
      <c r="U807">
        <v>10.79</v>
      </c>
      <c r="V807">
        <f>COUNTIF(SalesData[Order ID],SalesData[[#This Row],[Order ID]])</f>
        <v>2</v>
      </c>
      <c r="W807" t="str">
        <f>TEXT(SalesData[[#This Row],[Order Date]],"MMM-YYYY")</f>
        <v>Nov-2015</v>
      </c>
      <c r="X807">
        <f>CHOOSE(MONTH(SalesData[[#This Row],[Order Date]]),1,1,1,2,2,2,3,3,3,4,4,4)</f>
        <v>4</v>
      </c>
      <c r="Y807">
        <f>YEAR(SalesData[[#This Row],[Order Date]])*100+MONTH(SalesData[[#This Row],[Order Date]])</f>
        <v>201511</v>
      </c>
    </row>
    <row r="808" spans="1: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v>9</v>
      </c>
      <c r="T808">
        <v>0</v>
      </c>
      <c r="U808">
        <v>198.4</v>
      </c>
      <c r="V808">
        <f>COUNTIF(SalesData[Order ID],SalesData[[#This Row],[Order ID]])</f>
        <v>2</v>
      </c>
      <c r="W808" t="str">
        <f>TEXT(SalesData[[#This Row],[Order Date]],"MMM-YYYY")</f>
        <v>Nov-2015</v>
      </c>
      <c r="X808">
        <f>CHOOSE(MONTH(SalesData[[#This Row],[Order Date]]),1,1,1,2,2,2,3,3,3,4,4,4)</f>
        <v>4</v>
      </c>
      <c r="Y808">
        <f>YEAR(SalesData[[#This Row],[Order Date]])*100+MONTH(SalesData[[#This Row],[Order Date]])</f>
        <v>201511</v>
      </c>
    </row>
    <row r="809" spans="1: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v>9</v>
      </c>
      <c r="T809">
        <v>0.1</v>
      </c>
      <c r="U809">
        <v>8.8000000000000007</v>
      </c>
      <c r="V809">
        <f>COUNTIF(SalesData[Order ID],SalesData[[#This Row],[Order ID]])</f>
        <v>2</v>
      </c>
      <c r="W809" t="str">
        <f>TEXT(SalesData[[#This Row],[Order Date]],"MMM-YYYY")</f>
        <v>Feb-2016</v>
      </c>
      <c r="X809">
        <f>CHOOSE(MONTH(SalesData[[#This Row],[Order Date]]),1,1,1,2,2,2,3,3,3,4,4,4)</f>
        <v>1</v>
      </c>
      <c r="Y809">
        <f>YEAR(SalesData[[#This Row],[Order Date]])*100+MONTH(SalesData[[#This Row],[Order Date]])</f>
        <v>201602</v>
      </c>
    </row>
    <row r="810" spans="1: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v>3</v>
      </c>
      <c r="T810">
        <v>0.1</v>
      </c>
      <c r="U810">
        <v>40.49</v>
      </c>
      <c r="V810">
        <f>COUNTIF(SalesData[Order ID],SalesData[[#This Row],[Order ID]])</f>
        <v>2</v>
      </c>
      <c r="W810" t="str">
        <f>TEXT(SalesData[[#This Row],[Order Date]],"MMM-YYYY")</f>
        <v>Feb-2016</v>
      </c>
      <c r="X810">
        <f>CHOOSE(MONTH(SalesData[[#This Row],[Order Date]]),1,1,1,2,2,2,3,3,3,4,4,4)</f>
        <v>1</v>
      </c>
      <c r="Y810">
        <f>YEAR(SalesData[[#This Row],[Order Date]])*100+MONTH(SalesData[[#This Row],[Order Date]])</f>
        <v>201602</v>
      </c>
    </row>
    <row r="811" spans="1: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v>10</v>
      </c>
      <c r="T811">
        <v>0.3</v>
      </c>
      <c r="U811">
        <v>-3.92</v>
      </c>
      <c r="V811">
        <f>COUNTIF(SalesData[Order ID],SalesData[[#This Row],[Order ID]])</f>
        <v>4</v>
      </c>
      <c r="W811" t="str">
        <f>TEXT(SalesData[[#This Row],[Order Date]],"MMM-YYYY")</f>
        <v>Oct-2015</v>
      </c>
      <c r="X811">
        <f>CHOOSE(MONTH(SalesData[[#This Row],[Order Date]]),1,1,1,2,2,2,3,3,3,4,4,4)</f>
        <v>4</v>
      </c>
      <c r="Y811">
        <f>YEAR(SalesData[[#This Row],[Order Date]])*100+MONTH(SalesData[[#This Row],[Order Date]])</f>
        <v>201510</v>
      </c>
    </row>
    <row r="812" spans="1: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v>8</v>
      </c>
      <c r="T812">
        <v>0.2</v>
      </c>
      <c r="U812">
        <v>64.930000000000007</v>
      </c>
      <c r="V812">
        <f>COUNTIF(SalesData[Order ID],SalesData[[#This Row],[Order ID]])</f>
        <v>4</v>
      </c>
      <c r="W812" t="str">
        <f>TEXT(SalesData[[#This Row],[Order Date]],"MMM-YYYY")</f>
        <v>Oct-2015</v>
      </c>
      <c r="X812">
        <f>CHOOSE(MONTH(SalesData[[#This Row],[Order Date]]),1,1,1,2,2,2,3,3,3,4,4,4)</f>
        <v>4</v>
      </c>
      <c r="Y812">
        <f>YEAR(SalesData[[#This Row],[Order Date]])*100+MONTH(SalesData[[#This Row],[Order Date]])</f>
        <v>201510</v>
      </c>
    </row>
    <row r="813" spans="1: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v>7</v>
      </c>
      <c r="T813">
        <v>0</v>
      </c>
      <c r="U813">
        <v>27.81</v>
      </c>
      <c r="V813">
        <f>COUNTIF(SalesData[Order ID],SalesData[[#This Row],[Order ID]])</f>
        <v>4</v>
      </c>
      <c r="W813" t="str">
        <f>TEXT(SalesData[[#This Row],[Order Date]],"MMM-YYYY")</f>
        <v>Oct-2015</v>
      </c>
      <c r="X813">
        <f>CHOOSE(MONTH(SalesData[[#This Row],[Order Date]]),1,1,1,2,2,2,3,3,3,4,4,4)</f>
        <v>4</v>
      </c>
      <c r="Y813">
        <f>YEAR(SalesData[[#This Row],[Order Date]])*100+MONTH(SalesData[[#This Row],[Order Date]])</f>
        <v>201510</v>
      </c>
    </row>
    <row r="814" spans="1: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v>2</v>
      </c>
      <c r="T814">
        <v>0.3</v>
      </c>
      <c r="U814">
        <v>-7.48</v>
      </c>
      <c r="V814">
        <f>COUNTIF(SalesData[Order ID],SalesData[[#This Row],[Order ID]])</f>
        <v>4</v>
      </c>
      <c r="W814" t="str">
        <f>TEXT(SalesData[[#This Row],[Order Date]],"MMM-YYYY")</f>
        <v>Oct-2015</v>
      </c>
      <c r="X814">
        <f>CHOOSE(MONTH(SalesData[[#This Row],[Order Date]]),1,1,1,2,2,2,3,3,3,4,4,4)</f>
        <v>4</v>
      </c>
      <c r="Y814">
        <f>YEAR(SalesData[[#This Row],[Order Date]])*100+MONTH(SalesData[[#This Row],[Order Date]])</f>
        <v>201510</v>
      </c>
    </row>
    <row r="815" spans="1: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v>10</v>
      </c>
      <c r="T815">
        <v>0</v>
      </c>
      <c r="U815">
        <v>3.84</v>
      </c>
      <c r="V815">
        <f>COUNTIF(SalesData[Order ID],SalesData[[#This Row],[Order ID]])</f>
        <v>2</v>
      </c>
      <c r="W815" t="str">
        <f>TEXT(SalesData[[#This Row],[Order Date]],"MMM-YYYY")</f>
        <v>May-2018</v>
      </c>
      <c r="X815">
        <f>CHOOSE(MONTH(SalesData[[#This Row],[Order Date]]),1,1,1,2,2,2,3,3,3,4,4,4)</f>
        <v>2</v>
      </c>
      <c r="Y815">
        <f>YEAR(SalesData[[#This Row],[Order Date]])*100+MONTH(SalesData[[#This Row],[Order Date]])</f>
        <v>201805</v>
      </c>
    </row>
    <row r="816" spans="1: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v>5</v>
      </c>
      <c r="T816">
        <v>0.3</v>
      </c>
      <c r="U816">
        <v>-265.99</v>
      </c>
      <c r="V816">
        <f>COUNTIF(SalesData[Order ID],SalesData[[#This Row],[Order ID]])</f>
        <v>2</v>
      </c>
      <c r="W816" t="str">
        <f>TEXT(SalesData[[#This Row],[Order Date]],"MMM-YYYY")</f>
        <v>May-2018</v>
      </c>
      <c r="X816">
        <f>CHOOSE(MONTH(SalesData[[#This Row],[Order Date]]),1,1,1,2,2,2,3,3,3,4,4,4)</f>
        <v>2</v>
      </c>
      <c r="Y816">
        <f>YEAR(SalesData[[#This Row],[Order Date]])*100+MONTH(SalesData[[#This Row],[Order Date]])</f>
        <v>201805</v>
      </c>
    </row>
    <row r="817" spans="1: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v>6</v>
      </c>
      <c r="T817">
        <v>0.1</v>
      </c>
      <c r="U817">
        <v>16.07</v>
      </c>
      <c r="V817">
        <f>COUNTIF(SalesData[Order ID],SalesData[[#This Row],[Order ID]])</f>
        <v>1</v>
      </c>
      <c r="W817" t="str">
        <f>TEXT(SalesData[[#This Row],[Order Date]],"MMM-YYYY")</f>
        <v>Mar-2016</v>
      </c>
      <c r="X817">
        <f>CHOOSE(MONTH(SalesData[[#This Row],[Order Date]]),1,1,1,2,2,2,3,3,3,4,4,4)</f>
        <v>1</v>
      </c>
      <c r="Y817">
        <f>YEAR(SalesData[[#This Row],[Order Date]])*100+MONTH(SalesData[[#This Row],[Order Date]])</f>
        <v>201603</v>
      </c>
    </row>
    <row r="818" spans="1: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v>2</v>
      </c>
      <c r="T818">
        <v>0</v>
      </c>
      <c r="U818">
        <v>1.07</v>
      </c>
      <c r="V818">
        <f>COUNTIF(SalesData[Order ID],SalesData[[#This Row],[Order ID]])</f>
        <v>1</v>
      </c>
      <c r="W818" t="str">
        <f>TEXT(SalesData[[#This Row],[Order Date]],"MMM-YYYY")</f>
        <v>Sep-2017</v>
      </c>
      <c r="X818">
        <f>CHOOSE(MONTH(SalesData[[#This Row],[Order Date]]),1,1,1,2,2,2,3,3,3,4,4,4)</f>
        <v>3</v>
      </c>
      <c r="Y818">
        <f>YEAR(SalesData[[#This Row],[Order Date]])*100+MONTH(SalesData[[#This Row],[Order Date]])</f>
        <v>201709</v>
      </c>
    </row>
    <row r="819" spans="1: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v>3</v>
      </c>
      <c r="T819">
        <v>0.1</v>
      </c>
      <c r="U819">
        <v>8.7100000000000009</v>
      </c>
      <c r="V819">
        <f>COUNTIF(SalesData[Order ID],SalesData[[#This Row],[Order ID]])</f>
        <v>5</v>
      </c>
      <c r="W819" t="str">
        <f>TEXT(SalesData[[#This Row],[Order Date]],"MMM-YYYY")</f>
        <v>Jun-2015</v>
      </c>
      <c r="X819">
        <f>CHOOSE(MONTH(SalesData[[#This Row],[Order Date]]),1,1,1,2,2,2,3,3,3,4,4,4)</f>
        <v>2</v>
      </c>
      <c r="Y819">
        <f>YEAR(SalesData[[#This Row],[Order Date]])*100+MONTH(SalesData[[#This Row],[Order Date]])</f>
        <v>201506</v>
      </c>
    </row>
    <row r="820" spans="1: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v>10</v>
      </c>
      <c r="T820">
        <v>0.1</v>
      </c>
      <c r="U820">
        <v>0.89</v>
      </c>
      <c r="V820">
        <f>COUNTIF(SalesData[Order ID],SalesData[[#This Row],[Order ID]])</f>
        <v>5</v>
      </c>
      <c r="W820" t="str">
        <f>TEXT(SalesData[[#This Row],[Order Date]],"MMM-YYYY")</f>
        <v>Jun-2015</v>
      </c>
      <c r="X820">
        <f>CHOOSE(MONTH(SalesData[[#This Row],[Order Date]]),1,1,1,2,2,2,3,3,3,4,4,4)</f>
        <v>2</v>
      </c>
      <c r="Y820">
        <f>YEAR(SalesData[[#This Row],[Order Date]])*100+MONTH(SalesData[[#This Row],[Order Date]])</f>
        <v>201506</v>
      </c>
    </row>
    <row r="821" spans="1: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v>8</v>
      </c>
      <c r="T821">
        <v>0</v>
      </c>
      <c r="U821">
        <v>110.56</v>
      </c>
      <c r="V821">
        <f>COUNTIF(SalesData[Order ID],SalesData[[#This Row],[Order ID]])</f>
        <v>5</v>
      </c>
      <c r="W821" t="str">
        <f>TEXT(SalesData[[#This Row],[Order Date]],"MMM-YYYY")</f>
        <v>Jun-2015</v>
      </c>
      <c r="X821">
        <f>CHOOSE(MONTH(SalesData[[#This Row],[Order Date]]),1,1,1,2,2,2,3,3,3,4,4,4)</f>
        <v>2</v>
      </c>
      <c r="Y821">
        <f>YEAR(SalesData[[#This Row],[Order Date]])*100+MONTH(SalesData[[#This Row],[Order Date]])</f>
        <v>201506</v>
      </c>
    </row>
    <row r="822" spans="1: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v>8</v>
      </c>
      <c r="T822">
        <v>0.2</v>
      </c>
      <c r="U822">
        <v>1.55</v>
      </c>
      <c r="V822">
        <f>COUNTIF(SalesData[Order ID],SalesData[[#This Row],[Order ID]])</f>
        <v>5</v>
      </c>
      <c r="W822" t="str">
        <f>TEXT(SalesData[[#This Row],[Order Date]],"MMM-YYYY")</f>
        <v>Jun-2015</v>
      </c>
      <c r="X822">
        <f>CHOOSE(MONTH(SalesData[[#This Row],[Order Date]]),1,1,1,2,2,2,3,3,3,4,4,4)</f>
        <v>2</v>
      </c>
      <c r="Y822">
        <f>YEAR(SalesData[[#This Row],[Order Date]])*100+MONTH(SalesData[[#This Row],[Order Date]])</f>
        <v>201506</v>
      </c>
    </row>
    <row r="823" spans="1: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v>10</v>
      </c>
      <c r="T823">
        <v>0.1</v>
      </c>
      <c r="U823">
        <v>83.88</v>
      </c>
      <c r="V823">
        <f>COUNTIF(SalesData[Order ID],SalesData[[#This Row],[Order ID]])</f>
        <v>5</v>
      </c>
      <c r="W823" t="str">
        <f>TEXT(SalesData[[#This Row],[Order Date]],"MMM-YYYY")</f>
        <v>Jun-2015</v>
      </c>
      <c r="X823">
        <f>CHOOSE(MONTH(SalesData[[#This Row],[Order Date]]),1,1,1,2,2,2,3,3,3,4,4,4)</f>
        <v>2</v>
      </c>
      <c r="Y823">
        <f>YEAR(SalesData[[#This Row],[Order Date]])*100+MONTH(SalesData[[#This Row],[Order Date]])</f>
        <v>201506</v>
      </c>
    </row>
    <row r="824" spans="1: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v>7</v>
      </c>
      <c r="T824">
        <v>0.2</v>
      </c>
      <c r="U824">
        <v>19.2</v>
      </c>
      <c r="V824">
        <f>COUNTIF(SalesData[Order ID],SalesData[[#This Row],[Order ID]])</f>
        <v>2</v>
      </c>
      <c r="W824" t="str">
        <f>TEXT(SalesData[[#This Row],[Order Date]],"MMM-YYYY")</f>
        <v>Jun-2018</v>
      </c>
      <c r="X824">
        <f>CHOOSE(MONTH(SalesData[[#This Row],[Order Date]]),1,1,1,2,2,2,3,3,3,4,4,4)</f>
        <v>2</v>
      </c>
      <c r="Y824">
        <f>YEAR(SalesData[[#This Row],[Order Date]])*100+MONTH(SalesData[[#This Row],[Order Date]])</f>
        <v>201806</v>
      </c>
    </row>
    <row r="825" spans="1: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v>1</v>
      </c>
      <c r="T825">
        <v>0.2</v>
      </c>
      <c r="U825">
        <v>2.36</v>
      </c>
      <c r="V825">
        <f>COUNTIF(SalesData[Order ID],SalesData[[#This Row],[Order ID]])</f>
        <v>2</v>
      </c>
      <c r="W825" t="str">
        <f>TEXT(SalesData[[#This Row],[Order Date]],"MMM-YYYY")</f>
        <v>Jun-2018</v>
      </c>
      <c r="X825">
        <f>CHOOSE(MONTH(SalesData[[#This Row],[Order Date]]),1,1,1,2,2,2,3,3,3,4,4,4)</f>
        <v>2</v>
      </c>
      <c r="Y825">
        <f>YEAR(SalesData[[#This Row],[Order Date]])*100+MONTH(SalesData[[#This Row],[Order Date]])</f>
        <v>201806</v>
      </c>
    </row>
    <row r="826" spans="1: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v>3</v>
      </c>
      <c r="T826">
        <v>0.3</v>
      </c>
      <c r="U826">
        <v>-12.2</v>
      </c>
      <c r="V826">
        <f>COUNTIF(SalesData[Order ID],SalesData[[#This Row],[Order ID]])</f>
        <v>2</v>
      </c>
      <c r="W826" t="str">
        <f>TEXT(SalesData[[#This Row],[Order Date]],"MMM-YYYY")</f>
        <v>May-2015</v>
      </c>
      <c r="X826">
        <f>CHOOSE(MONTH(SalesData[[#This Row],[Order Date]]),1,1,1,2,2,2,3,3,3,4,4,4)</f>
        <v>2</v>
      </c>
      <c r="Y826">
        <f>YEAR(SalesData[[#This Row],[Order Date]])*100+MONTH(SalesData[[#This Row],[Order Date]])</f>
        <v>201505</v>
      </c>
    </row>
    <row r="827" spans="1: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v>2</v>
      </c>
      <c r="T827">
        <v>0</v>
      </c>
      <c r="U827">
        <v>48.71</v>
      </c>
      <c r="V827">
        <f>COUNTIF(SalesData[Order ID],SalesData[[#This Row],[Order ID]])</f>
        <v>2</v>
      </c>
      <c r="W827" t="str">
        <f>TEXT(SalesData[[#This Row],[Order Date]],"MMM-YYYY")</f>
        <v>May-2015</v>
      </c>
      <c r="X827">
        <f>CHOOSE(MONTH(SalesData[[#This Row],[Order Date]]),1,1,1,2,2,2,3,3,3,4,4,4)</f>
        <v>2</v>
      </c>
      <c r="Y827">
        <f>YEAR(SalesData[[#This Row],[Order Date]])*100+MONTH(SalesData[[#This Row],[Order Date]])</f>
        <v>201505</v>
      </c>
    </row>
    <row r="828" spans="1: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v>1</v>
      </c>
      <c r="T828">
        <v>0</v>
      </c>
      <c r="U828">
        <v>12.25</v>
      </c>
      <c r="V828">
        <f>COUNTIF(SalesData[Order ID],SalesData[[#This Row],[Order ID]])</f>
        <v>3</v>
      </c>
      <c r="W828" t="str">
        <f>TEXT(SalesData[[#This Row],[Order Date]],"MMM-YYYY")</f>
        <v>Aug-2018</v>
      </c>
      <c r="X828">
        <f>CHOOSE(MONTH(SalesData[[#This Row],[Order Date]]),1,1,1,2,2,2,3,3,3,4,4,4)</f>
        <v>3</v>
      </c>
      <c r="Y828">
        <f>YEAR(SalesData[[#This Row],[Order Date]])*100+MONTH(SalesData[[#This Row],[Order Date]])</f>
        <v>201808</v>
      </c>
    </row>
    <row r="829" spans="1: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v>3</v>
      </c>
      <c r="T829">
        <v>0</v>
      </c>
      <c r="U829">
        <v>12.66</v>
      </c>
      <c r="V829">
        <f>COUNTIF(SalesData[Order ID],SalesData[[#This Row],[Order ID]])</f>
        <v>3</v>
      </c>
      <c r="W829" t="str">
        <f>TEXT(SalesData[[#This Row],[Order Date]],"MMM-YYYY")</f>
        <v>Aug-2018</v>
      </c>
      <c r="X829">
        <f>CHOOSE(MONTH(SalesData[[#This Row],[Order Date]]),1,1,1,2,2,2,3,3,3,4,4,4)</f>
        <v>3</v>
      </c>
      <c r="Y829">
        <f>YEAR(SalesData[[#This Row],[Order Date]])*100+MONTH(SalesData[[#This Row],[Order Date]])</f>
        <v>201808</v>
      </c>
    </row>
    <row r="830" spans="1: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v>5</v>
      </c>
      <c r="T830">
        <v>0.3</v>
      </c>
      <c r="U830">
        <v>-4.58</v>
      </c>
      <c r="V830">
        <f>COUNTIF(SalesData[Order ID],SalesData[[#This Row],[Order ID]])</f>
        <v>3</v>
      </c>
      <c r="W830" t="str">
        <f>TEXT(SalesData[[#This Row],[Order Date]],"MMM-YYYY")</f>
        <v>Aug-2018</v>
      </c>
      <c r="X830">
        <f>CHOOSE(MONTH(SalesData[[#This Row],[Order Date]]),1,1,1,2,2,2,3,3,3,4,4,4)</f>
        <v>3</v>
      </c>
      <c r="Y830">
        <f>YEAR(SalesData[[#This Row],[Order Date]])*100+MONTH(SalesData[[#This Row],[Order Date]])</f>
        <v>201808</v>
      </c>
    </row>
    <row r="831" spans="1: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v>4</v>
      </c>
      <c r="T831">
        <v>0</v>
      </c>
      <c r="U831">
        <v>90.59</v>
      </c>
      <c r="V831">
        <f>COUNTIF(SalesData[Order ID],SalesData[[#This Row],[Order ID]])</f>
        <v>4</v>
      </c>
      <c r="W831" t="str">
        <f>TEXT(SalesData[[#This Row],[Order Date]],"MMM-YYYY")</f>
        <v>Jun-2018</v>
      </c>
      <c r="X831">
        <f>CHOOSE(MONTH(SalesData[[#This Row],[Order Date]]),1,1,1,2,2,2,3,3,3,4,4,4)</f>
        <v>2</v>
      </c>
      <c r="Y831">
        <f>YEAR(SalesData[[#This Row],[Order Date]])*100+MONTH(SalesData[[#This Row],[Order Date]])</f>
        <v>201806</v>
      </c>
    </row>
    <row r="832" spans="1: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v>7</v>
      </c>
      <c r="T832">
        <v>0.3</v>
      </c>
      <c r="U832">
        <v>-61.42</v>
      </c>
      <c r="V832">
        <f>COUNTIF(SalesData[Order ID],SalesData[[#This Row],[Order ID]])</f>
        <v>4</v>
      </c>
      <c r="W832" t="str">
        <f>TEXT(SalesData[[#This Row],[Order Date]],"MMM-YYYY")</f>
        <v>Jun-2018</v>
      </c>
      <c r="X832">
        <f>CHOOSE(MONTH(SalesData[[#This Row],[Order Date]]),1,1,1,2,2,2,3,3,3,4,4,4)</f>
        <v>2</v>
      </c>
      <c r="Y832">
        <f>YEAR(SalesData[[#This Row],[Order Date]])*100+MONTH(SalesData[[#This Row],[Order Date]])</f>
        <v>201806</v>
      </c>
    </row>
    <row r="833" spans="1: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v>7</v>
      </c>
      <c r="T833">
        <v>0.3</v>
      </c>
      <c r="U833">
        <v>-65.27</v>
      </c>
      <c r="V833">
        <f>COUNTIF(SalesData[Order ID],SalesData[[#This Row],[Order ID]])</f>
        <v>4</v>
      </c>
      <c r="W833" t="str">
        <f>TEXT(SalesData[[#This Row],[Order Date]],"MMM-YYYY")</f>
        <v>Jun-2018</v>
      </c>
      <c r="X833">
        <f>CHOOSE(MONTH(SalesData[[#This Row],[Order Date]]),1,1,1,2,2,2,3,3,3,4,4,4)</f>
        <v>2</v>
      </c>
      <c r="Y833">
        <f>YEAR(SalesData[[#This Row],[Order Date]])*100+MONTH(SalesData[[#This Row],[Order Date]])</f>
        <v>201806</v>
      </c>
    </row>
    <row r="834" spans="1: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v>9</v>
      </c>
      <c r="T834">
        <v>0</v>
      </c>
      <c r="U834">
        <v>22.44</v>
      </c>
      <c r="V834">
        <f>COUNTIF(SalesData[Order ID],SalesData[[#This Row],[Order ID]])</f>
        <v>4</v>
      </c>
      <c r="W834" t="str">
        <f>TEXT(SalesData[[#This Row],[Order Date]],"MMM-YYYY")</f>
        <v>Jun-2018</v>
      </c>
      <c r="X834">
        <f>CHOOSE(MONTH(SalesData[[#This Row],[Order Date]]),1,1,1,2,2,2,3,3,3,4,4,4)</f>
        <v>2</v>
      </c>
      <c r="Y834">
        <f>YEAR(SalesData[[#This Row],[Order Date]])*100+MONTH(SalesData[[#This Row],[Order Date]])</f>
        <v>201806</v>
      </c>
    </row>
    <row r="835" spans="1: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v>1</v>
      </c>
      <c r="T835">
        <v>0.1</v>
      </c>
      <c r="U835">
        <v>6.34</v>
      </c>
      <c r="V835">
        <f>COUNTIF(SalesData[Order ID],SalesData[[#This Row],[Order ID]])</f>
        <v>3</v>
      </c>
      <c r="W835" t="str">
        <f>TEXT(SalesData[[#This Row],[Order Date]],"MMM-YYYY")</f>
        <v>Jul-2017</v>
      </c>
      <c r="X835">
        <f>CHOOSE(MONTH(SalesData[[#This Row],[Order Date]]),1,1,1,2,2,2,3,3,3,4,4,4)</f>
        <v>3</v>
      </c>
      <c r="Y835">
        <f>YEAR(SalesData[[#This Row],[Order Date]])*100+MONTH(SalesData[[#This Row],[Order Date]])</f>
        <v>201707</v>
      </c>
    </row>
    <row r="836" spans="1: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v>9</v>
      </c>
      <c r="T836">
        <v>0.1</v>
      </c>
      <c r="U836">
        <v>6.63</v>
      </c>
      <c r="V836">
        <f>COUNTIF(SalesData[Order ID],SalesData[[#This Row],[Order ID]])</f>
        <v>3</v>
      </c>
      <c r="W836" t="str">
        <f>TEXT(SalesData[[#This Row],[Order Date]],"MMM-YYYY")</f>
        <v>Jul-2017</v>
      </c>
      <c r="X836">
        <f>CHOOSE(MONTH(SalesData[[#This Row],[Order Date]]),1,1,1,2,2,2,3,3,3,4,4,4)</f>
        <v>3</v>
      </c>
      <c r="Y836">
        <f>YEAR(SalesData[[#This Row],[Order Date]])*100+MONTH(SalesData[[#This Row],[Order Date]])</f>
        <v>201707</v>
      </c>
    </row>
    <row r="837" spans="1: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v>10</v>
      </c>
      <c r="T837">
        <v>0</v>
      </c>
      <c r="U837">
        <v>53.1</v>
      </c>
      <c r="V837">
        <f>COUNTIF(SalesData[Order ID],SalesData[[#This Row],[Order ID]])</f>
        <v>3</v>
      </c>
      <c r="W837" t="str">
        <f>TEXT(SalesData[[#This Row],[Order Date]],"MMM-YYYY")</f>
        <v>Jul-2017</v>
      </c>
      <c r="X837">
        <f>CHOOSE(MONTH(SalesData[[#This Row],[Order Date]]),1,1,1,2,2,2,3,3,3,4,4,4)</f>
        <v>3</v>
      </c>
      <c r="Y837">
        <f>YEAR(SalesData[[#This Row],[Order Date]])*100+MONTH(SalesData[[#This Row],[Order Date]])</f>
        <v>201707</v>
      </c>
    </row>
    <row r="838" spans="1: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v>4</v>
      </c>
      <c r="T838">
        <v>0.2</v>
      </c>
      <c r="U838">
        <v>4.09</v>
      </c>
      <c r="V838">
        <f>COUNTIF(SalesData[Order ID],SalesData[[#This Row],[Order ID]])</f>
        <v>1</v>
      </c>
      <c r="W838" t="str">
        <f>TEXT(SalesData[[#This Row],[Order Date]],"MMM-YYYY")</f>
        <v>Sep-2015</v>
      </c>
      <c r="X838">
        <f>CHOOSE(MONTH(SalesData[[#This Row],[Order Date]]),1,1,1,2,2,2,3,3,3,4,4,4)</f>
        <v>3</v>
      </c>
      <c r="Y838">
        <f>YEAR(SalesData[[#This Row],[Order Date]])*100+MONTH(SalesData[[#This Row],[Order Date]])</f>
        <v>201509</v>
      </c>
    </row>
    <row r="839" spans="1: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v>3</v>
      </c>
      <c r="T839">
        <v>0.1</v>
      </c>
      <c r="U839">
        <v>2.61</v>
      </c>
      <c r="V839">
        <f>COUNTIF(SalesData[Order ID],SalesData[[#This Row],[Order ID]])</f>
        <v>1</v>
      </c>
      <c r="W839" t="str">
        <f>TEXT(SalesData[[#This Row],[Order Date]],"MMM-YYYY")</f>
        <v>Nov-2018</v>
      </c>
      <c r="X839">
        <f>CHOOSE(MONTH(SalesData[[#This Row],[Order Date]]),1,1,1,2,2,2,3,3,3,4,4,4)</f>
        <v>4</v>
      </c>
      <c r="Y839">
        <f>YEAR(SalesData[[#This Row],[Order Date]])*100+MONTH(SalesData[[#This Row],[Order Date]])</f>
        <v>201811</v>
      </c>
    </row>
    <row r="840" spans="1: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v>8</v>
      </c>
      <c r="T840">
        <v>0.2</v>
      </c>
      <c r="U840">
        <v>2.3199999999999998</v>
      </c>
      <c r="V840">
        <f>COUNTIF(SalesData[Order ID],SalesData[[#This Row],[Order ID]])</f>
        <v>1</v>
      </c>
      <c r="W840" t="str">
        <f>TEXT(SalesData[[#This Row],[Order Date]],"MMM-YYYY")</f>
        <v>Mar-2017</v>
      </c>
      <c r="X840">
        <f>CHOOSE(MONTH(SalesData[[#This Row],[Order Date]]),1,1,1,2,2,2,3,3,3,4,4,4)</f>
        <v>1</v>
      </c>
      <c r="Y840">
        <f>YEAR(SalesData[[#This Row],[Order Date]])*100+MONTH(SalesData[[#This Row],[Order Date]])</f>
        <v>201703</v>
      </c>
    </row>
    <row r="841" spans="1: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v>1</v>
      </c>
      <c r="T841">
        <v>0</v>
      </c>
      <c r="U841">
        <v>13.9</v>
      </c>
      <c r="V841">
        <f>COUNTIF(SalesData[Order ID],SalesData[[#This Row],[Order ID]])</f>
        <v>3</v>
      </c>
      <c r="W841" t="str">
        <f>TEXT(SalesData[[#This Row],[Order Date]],"MMM-YYYY")</f>
        <v>Nov-2016</v>
      </c>
      <c r="X841">
        <f>CHOOSE(MONTH(SalesData[[#This Row],[Order Date]]),1,1,1,2,2,2,3,3,3,4,4,4)</f>
        <v>4</v>
      </c>
      <c r="Y841">
        <f>YEAR(SalesData[[#This Row],[Order Date]])*100+MONTH(SalesData[[#This Row],[Order Date]])</f>
        <v>201611</v>
      </c>
    </row>
    <row r="842" spans="1: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v>7</v>
      </c>
      <c r="T842">
        <v>0.3</v>
      </c>
      <c r="U842">
        <v>-3.23</v>
      </c>
      <c r="V842">
        <f>COUNTIF(SalesData[Order ID],SalesData[[#This Row],[Order ID]])</f>
        <v>3</v>
      </c>
      <c r="W842" t="str">
        <f>TEXT(SalesData[[#This Row],[Order Date]],"MMM-YYYY")</f>
        <v>Nov-2016</v>
      </c>
      <c r="X842">
        <f>CHOOSE(MONTH(SalesData[[#This Row],[Order Date]]),1,1,1,2,2,2,3,3,3,4,4,4)</f>
        <v>4</v>
      </c>
      <c r="Y842">
        <f>YEAR(SalesData[[#This Row],[Order Date]])*100+MONTH(SalesData[[#This Row],[Order Date]])</f>
        <v>201611</v>
      </c>
    </row>
    <row r="843" spans="1: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v>6</v>
      </c>
      <c r="T843">
        <v>0</v>
      </c>
      <c r="U843">
        <v>26.05</v>
      </c>
      <c r="V843">
        <f>COUNTIF(SalesData[Order ID],SalesData[[#This Row],[Order ID]])</f>
        <v>3</v>
      </c>
      <c r="W843" t="str">
        <f>TEXT(SalesData[[#This Row],[Order Date]],"MMM-YYYY")</f>
        <v>Nov-2016</v>
      </c>
      <c r="X843">
        <f>CHOOSE(MONTH(SalesData[[#This Row],[Order Date]]),1,1,1,2,2,2,3,3,3,4,4,4)</f>
        <v>4</v>
      </c>
      <c r="Y843">
        <f>YEAR(SalesData[[#This Row],[Order Date]])*100+MONTH(SalesData[[#This Row],[Order Date]])</f>
        <v>201611</v>
      </c>
    </row>
    <row r="844" spans="1: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v>9</v>
      </c>
      <c r="T844">
        <v>0</v>
      </c>
      <c r="U844">
        <v>6.36</v>
      </c>
      <c r="V844">
        <f>COUNTIF(SalesData[Order ID],SalesData[[#This Row],[Order ID]])</f>
        <v>4</v>
      </c>
      <c r="W844" t="str">
        <f>TEXT(SalesData[[#This Row],[Order Date]],"MMM-YYYY")</f>
        <v>Nov-2017</v>
      </c>
      <c r="X844">
        <f>CHOOSE(MONTH(SalesData[[#This Row],[Order Date]]),1,1,1,2,2,2,3,3,3,4,4,4)</f>
        <v>4</v>
      </c>
      <c r="Y844">
        <f>YEAR(SalesData[[#This Row],[Order Date]])*100+MONTH(SalesData[[#This Row],[Order Date]])</f>
        <v>201711</v>
      </c>
    </row>
    <row r="845" spans="1: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v>2</v>
      </c>
      <c r="T845">
        <v>0</v>
      </c>
      <c r="U845">
        <v>1.62</v>
      </c>
      <c r="V845">
        <f>COUNTIF(SalesData[Order ID],SalesData[[#This Row],[Order ID]])</f>
        <v>4</v>
      </c>
      <c r="W845" t="str">
        <f>TEXT(SalesData[[#This Row],[Order Date]],"MMM-YYYY")</f>
        <v>Nov-2017</v>
      </c>
      <c r="X845">
        <f>CHOOSE(MONTH(SalesData[[#This Row],[Order Date]]),1,1,1,2,2,2,3,3,3,4,4,4)</f>
        <v>4</v>
      </c>
      <c r="Y845">
        <f>YEAR(SalesData[[#This Row],[Order Date]])*100+MONTH(SalesData[[#This Row],[Order Date]])</f>
        <v>201711</v>
      </c>
    </row>
    <row r="846" spans="1: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v>1</v>
      </c>
      <c r="T846">
        <v>0</v>
      </c>
      <c r="U846">
        <v>3.75</v>
      </c>
      <c r="V846">
        <f>COUNTIF(SalesData[Order ID],SalesData[[#This Row],[Order ID]])</f>
        <v>4</v>
      </c>
      <c r="W846" t="str">
        <f>TEXT(SalesData[[#This Row],[Order Date]],"MMM-YYYY")</f>
        <v>Nov-2017</v>
      </c>
      <c r="X846">
        <f>CHOOSE(MONTH(SalesData[[#This Row],[Order Date]]),1,1,1,2,2,2,3,3,3,4,4,4)</f>
        <v>4</v>
      </c>
      <c r="Y846">
        <f>YEAR(SalesData[[#This Row],[Order Date]])*100+MONTH(SalesData[[#This Row],[Order Date]])</f>
        <v>201711</v>
      </c>
    </row>
    <row r="847" spans="1: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v>4</v>
      </c>
      <c r="T847">
        <v>0.1</v>
      </c>
      <c r="U847">
        <v>3.36</v>
      </c>
      <c r="V847">
        <f>COUNTIF(SalesData[Order ID],SalesData[[#This Row],[Order ID]])</f>
        <v>4</v>
      </c>
      <c r="W847" t="str">
        <f>TEXT(SalesData[[#This Row],[Order Date]],"MMM-YYYY")</f>
        <v>Nov-2017</v>
      </c>
      <c r="X847">
        <f>CHOOSE(MONTH(SalesData[[#This Row],[Order Date]]),1,1,1,2,2,2,3,3,3,4,4,4)</f>
        <v>4</v>
      </c>
      <c r="Y847">
        <f>YEAR(SalesData[[#This Row],[Order Date]])*100+MONTH(SalesData[[#This Row],[Order Date]])</f>
        <v>201711</v>
      </c>
    </row>
    <row r="848" spans="1: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v>4</v>
      </c>
      <c r="T848">
        <v>0.2</v>
      </c>
      <c r="U848">
        <v>19.260000000000002</v>
      </c>
      <c r="V848">
        <f>COUNTIF(SalesData[Order ID],SalesData[[#This Row],[Order ID]])</f>
        <v>2</v>
      </c>
      <c r="W848" t="str">
        <f>TEXT(SalesData[[#This Row],[Order Date]],"MMM-YYYY")</f>
        <v>Oct-2016</v>
      </c>
      <c r="X848">
        <f>CHOOSE(MONTH(SalesData[[#This Row],[Order Date]]),1,1,1,2,2,2,3,3,3,4,4,4)</f>
        <v>4</v>
      </c>
      <c r="Y848">
        <f>YEAR(SalesData[[#This Row],[Order Date]])*100+MONTH(SalesData[[#This Row],[Order Date]])</f>
        <v>201610</v>
      </c>
    </row>
    <row r="849" spans="1: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v>3</v>
      </c>
      <c r="T849">
        <v>0.1</v>
      </c>
      <c r="U849">
        <v>46.07</v>
      </c>
      <c r="V849">
        <f>COUNTIF(SalesData[Order ID],SalesData[[#This Row],[Order ID]])</f>
        <v>2</v>
      </c>
      <c r="W849" t="str">
        <f>TEXT(SalesData[[#This Row],[Order Date]],"MMM-YYYY")</f>
        <v>Oct-2016</v>
      </c>
      <c r="X849">
        <f>CHOOSE(MONTH(SalesData[[#This Row],[Order Date]]),1,1,1,2,2,2,3,3,3,4,4,4)</f>
        <v>4</v>
      </c>
      <c r="Y849">
        <f>YEAR(SalesData[[#This Row],[Order Date]])*100+MONTH(SalesData[[#This Row],[Order Date]])</f>
        <v>201610</v>
      </c>
    </row>
    <row r="850" spans="1: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v>3</v>
      </c>
      <c r="T850">
        <v>0.1</v>
      </c>
      <c r="U850">
        <v>12.71</v>
      </c>
      <c r="V850">
        <f>COUNTIF(SalesData[Order ID],SalesData[[#This Row],[Order ID]])</f>
        <v>1</v>
      </c>
      <c r="W850" t="str">
        <f>TEXT(SalesData[[#This Row],[Order Date]],"MMM-YYYY")</f>
        <v>Jan-2018</v>
      </c>
      <c r="X850">
        <f>CHOOSE(MONTH(SalesData[[#This Row],[Order Date]]),1,1,1,2,2,2,3,3,3,4,4,4)</f>
        <v>1</v>
      </c>
      <c r="Y850">
        <f>YEAR(SalesData[[#This Row],[Order Date]])*100+MONTH(SalesData[[#This Row],[Order Date]])</f>
        <v>201801</v>
      </c>
    </row>
    <row r="851" spans="1: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v>6</v>
      </c>
      <c r="T851">
        <v>0.3</v>
      </c>
      <c r="U851">
        <v>-12.69</v>
      </c>
      <c r="V851">
        <f>COUNTIF(SalesData[Order ID],SalesData[[#This Row],[Order ID]])</f>
        <v>1</v>
      </c>
      <c r="W851" t="str">
        <f>TEXT(SalesData[[#This Row],[Order Date]],"MMM-YYYY")</f>
        <v>Feb-2015</v>
      </c>
      <c r="X851">
        <f>CHOOSE(MONTH(SalesData[[#This Row],[Order Date]]),1,1,1,2,2,2,3,3,3,4,4,4)</f>
        <v>1</v>
      </c>
      <c r="Y851">
        <f>YEAR(SalesData[[#This Row],[Order Date]])*100+MONTH(SalesData[[#This Row],[Order Date]])</f>
        <v>201502</v>
      </c>
    </row>
    <row r="852" spans="1: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v>2</v>
      </c>
      <c r="T852">
        <v>0.2</v>
      </c>
      <c r="U852">
        <v>1.34</v>
      </c>
      <c r="V852">
        <f>COUNTIF(SalesData[Order ID],SalesData[[#This Row],[Order ID]])</f>
        <v>2</v>
      </c>
      <c r="W852" t="str">
        <f>TEXT(SalesData[[#This Row],[Order Date]],"MMM-YYYY")</f>
        <v>Jun-2017</v>
      </c>
      <c r="X852">
        <f>CHOOSE(MONTH(SalesData[[#This Row],[Order Date]]),1,1,1,2,2,2,3,3,3,4,4,4)</f>
        <v>2</v>
      </c>
      <c r="Y852">
        <f>YEAR(SalesData[[#This Row],[Order Date]])*100+MONTH(SalesData[[#This Row],[Order Date]])</f>
        <v>201706</v>
      </c>
    </row>
    <row r="853" spans="1: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v>5</v>
      </c>
      <c r="T853">
        <v>0.1</v>
      </c>
      <c r="U853">
        <v>11.28</v>
      </c>
      <c r="V853">
        <f>COUNTIF(SalesData[Order ID],SalesData[[#This Row],[Order ID]])</f>
        <v>2</v>
      </c>
      <c r="W853" t="str">
        <f>TEXT(SalesData[[#This Row],[Order Date]],"MMM-YYYY")</f>
        <v>Jun-2017</v>
      </c>
      <c r="X853">
        <f>CHOOSE(MONTH(SalesData[[#This Row],[Order Date]]),1,1,1,2,2,2,3,3,3,4,4,4)</f>
        <v>2</v>
      </c>
      <c r="Y853">
        <f>YEAR(SalesData[[#This Row],[Order Date]])*100+MONTH(SalesData[[#This Row],[Order Date]])</f>
        <v>201706</v>
      </c>
    </row>
    <row r="854" spans="1: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v>9</v>
      </c>
      <c r="T854">
        <v>0.3</v>
      </c>
      <c r="U854">
        <v>-55.76</v>
      </c>
      <c r="V854">
        <f>COUNTIF(SalesData[Order ID],SalesData[[#This Row],[Order ID]])</f>
        <v>1</v>
      </c>
      <c r="W854" t="str">
        <f>TEXT(SalesData[[#This Row],[Order Date]],"MMM-YYYY")</f>
        <v>May-2017</v>
      </c>
      <c r="X854">
        <f>CHOOSE(MONTH(SalesData[[#This Row],[Order Date]]),1,1,1,2,2,2,3,3,3,4,4,4)</f>
        <v>2</v>
      </c>
      <c r="Y854">
        <f>YEAR(SalesData[[#This Row],[Order Date]])*100+MONTH(SalesData[[#This Row],[Order Date]])</f>
        <v>201705</v>
      </c>
    </row>
    <row r="855" spans="1: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v>8</v>
      </c>
      <c r="T855">
        <v>0</v>
      </c>
      <c r="U855">
        <v>15.56</v>
      </c>
      <c r="V855">
        <f>COUNTIF(SalesData[Order ID],SalesData[[#This Row],[Order ID]])</f>
        <v>2</v>
      </c>
      <c r="W855" t="str">
        <f>TEXT(SalesData[[#This Row],[Order Date]],"MMM-YYYY")</f>
        <v>Feb-2017</v>
      </c>
      <c r="X855">
        <f>CHOOSE(MONTH(SalesData[[#This Row],[Order Date]]),1,1,1,2,2,2,3,3,3,4,4,4)</f>
        <v>1</v>
      </c>
      <c r="Y855">
        <f>YEAR(SalesData[[#This Row],[Order Date]])*100+MONTH(SalesData[[#This Row],[Order Date]])</f>
        <v>201702</v>
      </c>
    </row>
    <row r="856" spans="1: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v>9</v>
      </c>
      <c r="T856">
        <v>0.1</v>
      </c>
      <c r="U856">
        <v>38.869999999999997</v>
      </c>
      <c r="V856">
        <f>COUNTIF(SalesData[Order ID],SalesData[[#This Row],[Order ID]])</f>
        <v>2</v>
      </c>
      <c r="W856" t="str">
        <f>TEXT(SalesData[[#This Row],[Order Date]],"MMM-YYYY")</f>
        <v>Feb-2017</v>
      </c>
      <c r="X856">
        <f>CHOOSE(MONTH(SalesData[[#This Row],[Order Date]]),1,1,1,2,2,2,3,3,3,4,4,4)</f>
        <v>1</v>
      </c>
      <c r="Y856">
        <f>YEAR(SalesData[[#This Row],[Order Date]])*100+MONTH(SalesData[[#This Row],[Order Date]])</f>
        <v>201702</v>
      </c>
    </row>
    <row r="857" spans="1: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v>4</v>
      </c>
      <c r="T857">
        <v>0.1</v>
      </c>
      <c r="U857">
        <v>13.59</v>
      </c>
      <c r="V857">
        <f>COUNTIF(SalesData[Order ID],SalesData[[#This Row],[Order ID]])</f>
        <v>3</v>
      </c>
      <c r="W857" t="str">
        <f>TEXT(SalesData[[#This Row],[Order Date]],"MMM-YYYY")</f>
        <v>Aug-2015</v>
      </c>
      <c r="X857">
        <f>CHOOSE(MONTH(SalesData[[#This Row],[Order Date]]),1,1,1,2,2,2,3,3,3,4,4,4)</f>
        <v>3</v>
      </c>
      <c r="Y857">
        <f>YEAR(SalesData[[#This Row],[Order Date]])*100+MONTH(SalesData[[#This Row],[Order Date]])</f>
        <v>201508</v>
      </c>
    </row>
    <row r="858" spans="1: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v>5</v>
      </c>
      <c r="T858">
        <v>0.2</v>
      </c>
      <c r="U858">
        <v>20.46</v>
      </c>
      <c r="V858">
        <f>COUNTIF(SalesData[Order ID],SalesData[[#This Row],[Order ID]])</f>
        <v>3</v>
      </c>
      <c r="W858" t="str">
        <f>TEXT(SalesData[[#This Row],[Order Date]],"MMM-YYYY")</f>
        <v>Aug-2015</v>
      </c>
      <c r="X858">
        <f>CHOOSE(MONTH(SalesData[[#This Row],[Order Date]]),1,1,1,2,2,2,3,3,3,4,4,4)</f>
        <v>3</v>
      </c>
      <c r="Y858">
        <f>YEAR(SalesData[[#This Row],[Order Date]])*100+MONTH(SalesData[[#This Row],[Order Date]])</f>
        <v>201508</v>
      </c>
    </row>
    <row r="859" spans="1: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v>8</v>
      </c>
      <c r="T859">
        <v>0.2</v>
      </c>
      <c r="U859">
        <v>6.19</v>
      </c>
      <c r="V859">
        <f>COUNTIF(SalesData[Order ID],SalesData[[#This Row],[Order ID]])</f>
        <v>3</v>
      </c>
      <c r="W859" t="str">
        <f>TEXT(SalesData[[#This Row],[Order Date]],"MMM-YYYY")</f>
        <v>Aug-2015</v>
      </c>
      <c r="X859">
        <f>CHOOSE(MONTH(SalesData[[#This Row],[Order Date]]),1,1,1,2,2,2,3,3,3,4,4,4)</f>
        <v>3</v>
      </c>
      <c r="Y859">
        <f>YEAR(SalesData[[#This Row],[Order Date]])*100+MONTH(SalesData[[#This Row],[Order Date]])</f>
        <v>201508</v>
      </c>
    </row>
    <row r="860" spans="1: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v>8</v>
      </c>
      <c r="T860">
        <v>0.2</v>
      </c>
      <c r="U860">
        <v>1.37</v>
      </c>
      <c r="V860">
        <f>COUNTIF(SalesData[Order ID],SalesData[[#This Row],[Order ID]])</f>
        <v>2</v>
      </c>
      <c r="W860" t="str">
        <f>TEXT(SalesData[[#This Row],[Order Date]],"MMM-YYYY")</f>
        <v>Apr-2018</v>
      </c>
      <c r="X860">
        <f>CHOOSE(MONTH(SalesData[[#This Row],[Order Date]]),1,1,1,2,2,2,3,3,3,4,4,4)</f>
        <v>2</v>
      </c>
      <c r="Y860">
        <f>YEAR(SalesData[[#This Row],[Order Date]])*100+MONTH(SalesData[[#This Row],[Order Date]])</f>
        <v>201804</v>
      </c>
    </row>
    <row r="861" spans="1: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v>2</v>
      </c>
      <c r="T861">
        <v>0.2</v>
      </c>
      <c r="U861">
        <v>2.5099999999999998</v>
      </c>
      <c r="V861">
        <f>COUNTIF(SalesData[Order ID],SalesData[[#This Row],[Order ID]])</f>
        <v>2</v>
      </c>
      <c r="W861" t="str">
        <f>TEXT(SalesData[[#This Row],[Order Date]],"MMM-YYYY")</f>
        <v>Apr-2018</v>
      </c>
      <c r="X861">
        <f>CHOOSE(MONTH(SalesData[[#This Row],[Order Date]]),1,1,1,2,2,2,3,3,3,4,4,4)</f>
        <v>2</v>
      </c>
      <c r="Y861">
        <f>YEAR(SalesData[[#This Row],[Order Date]])*100+MONTH(SalesData[[#This Row],[Order Date]])</f>
        <v>201804</v>
      </c>
    </row>
    <row r="862" spans="1: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v>4</v>
      </c>
      <c r="T862">
        <v>0.1</v>
      </c>
      <c r="U862">
        <v>1.69</v>
      </c>
      <c r="V862">
        <f>COUNTIF(SalesData[Order ID],SalesData[[#This Row],[Order ID]])</f>
        <v>2</v>
      </c>
      <c r="W862" t="str">
        <f>TEXT(SalesData[[#This Row],[Order Date]],"MMM-YYYY")</f>
        <v>Jun-2015</v>
      </c>
      <c r="X862">
        <f>CHOOSE(MONTH(SalesData[[#This Row],[Order Date]]),1,1,1,2,2,2,3,3,3,4,4,4)</f>
        <v>2</v>
      </c>
      <c r="Y862">
        <f>YEAR(SalesData[[#This Row],[Order Date]])*100+MONTH(SalesData[[#This Row],[Order Date]])</f>
        <v>201506</v>
      </c>
    </row>
    <row r="863" spans="1: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v>9</v>
      </c>
      <c r="T863">
        <v>0.2</v>
      </c>
      <c r="U863">
        <v>3.7</v>
      </c>
      <c r="V863">
        <f>COUNTIF(SalesData[Order ID],SalesData[[#This Row],[Order ID]])</f>
        <v>2</v>
      </c>
      <c r="W863" t="str">
        <f>TEXT(SalesData[[#This Row],[Order Date]],"MMM-YYYY")</f>
        <v>Jun-2015</v>
      </c>
      <c r="X863">
        <f>CHOOSE(MONTH(SalesData[[#This Row],[Order Date]]),1,1,1,2,2,2,3,3,3,4,4,4)</f>
        <v>2</v>
      </c>
      <c r="Y863">
        <f>YEAR(SalesData[[#This Row],[Order Date]])*100+MONTH(SalesData[[#This Row],[Order Date]])</f>
        <v>201506</v>
      </c>
    </row>
    <row r="864" spans="1: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v>6</v>
      </c>
      <c r="T864">
        <v>0.2</v>
      </c>
      <c r="U864">
        <v>32.549999999999997</v>
      </c>
      <c r="V864">
        <f>COUNTIF(SalesData[Order ID],SalesData[[#This Row],[Order ID]])</f>
        <v>3</v>
      </c>
      <c r="W864" t="str">
        <f>TEXT(SalesData[[#This Row],[Order Date]],"MMM-YYYY")</f>
        <v>Jan-2017</v>
      </c>
      <c r="X864">
        <f>CHOOSE(MONTH(SalesData[[#This Row],[Order Date]]),1,1,1,2,2,2,3,3,3,4,4,4)</f>
        <v>1</v>
      </c>
      <c r="Y864">
        <f>YEAR(SalesData[[#This Row],[Order Date]])*100+MONTH(SalesData[[#This Row],[Order Date]])</f>
        <v>201701</v>
      </c>
    </row>
    <row r="865" spans="1: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v>10</v>
      </c>
      <c r="T865">
        <v>0.2</v>
      </c>
      <c r="U865">
        <v>0.84</v>
      </c>
      <c r="V865">
        <f>COUNTIF(SalesData[Order ID],SalesData[[#This Row],[Order ID]])</f>
        <v>3</v>
      </c>
      <c r="W865" t="str">
        <f>TEXT(SalesData[[#This Row],[Order Date]],"MMM-YYYY")</f>
        <v>Jan-2017</v>
      </c>
      <c r="X865">
        <f>CHOOSE(MONTH(SalesData[[#This Row],[Order Date]]),1,1,1,2,2,2,3,3,3,4,4,4)</f>
        <v>1</v>
      </c>
      <c r="Y865">
        <f>YEAR(SalesData[[#This Row],[Order Date]])*100+MONTH(SalesData[[#This Row],[Order Date]])</f>
        <v>201701</v>
      </c>
    </row>
    <row r="866" spans="1: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v>6</v>
      </c>
      <c r="T866">
        <v>0.1</v>
      </c>
      <c r="U866">
        <v>17.16</v>
      </c>
      <c r="V866">
        <f>COUNTIF(SalesData[Order ID],SalesData[[#This Row],[Order ID]])</f>
        <v>3</v>
      </c>
      <c r="W866" t="str">
        <f>TEXT(SalesData[[#This Row],[Order Date]],"MMM-YYYY")</f>
        <v>Jan-2017</v>
      </c>
      <c r="X866">
        <f>CHOOSE(MONTH(SalesData[[#This Row],[Order Date]]),1,1,1,2,2,2,3,3,3,4,4,4)</f>
        <v>1</v>
      </c>
      <c r="Y866">
        <f>YEAR(SalesData[[#This Row],[Order Date]])*100+MONTH(SalesData[[#This Row],[Order Date]])</f>
        <v>201701</v>
      </c>
    </row>
    <row r="867" spans="1: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v>10</v>
      </c>
      <c r="T867">
        <v>0.3</v>
      </c>
      <c r="U867">
        <v>-0.69</v>
      </c>
      <c r="V867">
        <f>COUNTIF(SalesData[Order ID],SalesData[[#This Row],[Order ID]])</f>
        <v>2</v>
      </c>
      <c r="W867" t="str">
        <f>TEXT(SalesData[[#This Row],[Order Date]],"MMM-YYYY")</f>
        <v>Jan-2015</v>
      </c>
      <c r="X867">
        <f>CHOOSE(MONTH(SalesData[[#This Row],[Order Date]]),1,1,1,2,2,2,3,3,3,4,4,4)</f>
        <v>1</v>
      </c>
      <c r="Y867">
        <f>YEAR(SalesData[[#This Row],[Order Date]])*100+MONTH(SalesData[[#This Row],[Order Date]])</f>
        <v>201501</v>
      </c>
    </row>
    <row r="868" spans="1: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v>9</v>
      </c>
      <c r="T868">
        <v>0.1</v>
      </c>
      <c r="U868">
        <v>12.47</v>
      </c>
      <c r="V868">
        <f>COUNTIF(SalesData[Order ID],SalesData[[#This Row],[Order ID]])</f>
        <v>2</v>
      </c>
      <c r="W868" t="str">
        <f>TEXT(SalesData[[#This Row],[Order Date]],"MMM-YYYY")</f>
        <v>Jan-2015</v>
      </c>
      <c r="X868">
        <f>CHOOSE(MONTH(SalesData[[#This Row],[Order Date]]),1,1,1,2,2,2,3,3,3,4,4,4)</f>
        <v>1</v>
      </c>
      <c r="Y868">
        <f>YEAR(SalesData[[#This Row],[Order Date]])*100+MONTH(SalesData[[#This Row],[Order Date]])</f>
        <v>201501</v>
      </c>
    </row>
    <row r="869" spans="1: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v>2</v>
      </c>
      <c r="T869">
        <v>0</v>
      </c>
      <c r="U869">
        <v>4.1399999999999997</v>
      </c>
      <c r="V869">
        <f>COUNTIF(SalesData[Order ID],SalesData[[#This Row],[Order ID]])</f>
        <v>1</v>
      </c>
      <c r="W869" t="str">
        <f>TEXT(SalesData[[#This Row],[Order Date]],"MMM-YYYY")</f>
        <v>Sep-2017</v>
      </c>
      <c r="X869">
        <f>CHOOSE(MONTH(SalesData[[#This Row],[Order Date]]),1,1,1,2,2,2,3,3,3,4,4,4)</f>
        <v>3</v>
      </c>
      <c r="Y869">
        <f>YEAR(SalesData[[#This Row],[Order Date]])*100+MONTH(SalesData[[#This Row],[Order Date]])</f>
        <v>201709</v>
      </c>
    </row>
    <row r="870" spans="1: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v>7</v>
      </c>
      <c r="T870">
        <v>0.3</v>
      </c>
      <c r="U870">
        <v>-7.19</v>
      </c>
      <c r="V870">
        <f>COUNTIF(SalesData[Order ID],SalesData[[#This Row],[Order ID]])</f>
        <v>1</v>
      </c>
      <c r="W870" t="str">
        <f>TEXT(SalesData[[#This Row],[Order Date]],"MMM-YYYY")</f>
        <v>Apr-2015</v>
      </c>
      <c r="X870">
        <f>CHOOSE(MONTH(SalesData[[#This Row],[Order Date]]),1,1,1,2,2,2,3,3,3,4,4,4)</f>
        <v>2</v>
      </c>
      <c r="Y870">
        <f>YEAR(SalesData[[#This Row],[Order Date]])*100+MONTH(SalesData[[#This Row],[Order Date]])</f>
        <v>201504</v>
      </c>
    </row>
    <row r="871" spans="1: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v>7</v>
      </c>
      <c r="T871">
        <v>0</v>
      </c>
      <c r="U871">
        <v>91.32</v>
      </c>
      <c r="V871">
        <f>COUNTIF(SalesData[Order ID],SalesData[[#This Row],[Order ID]])</f>
        <v>2</v>
      </c>
      <c r="W871" t="str">
        <f>TEXT(SalesData[[#This Row],[Order Date]],"MMM-YYYY")</f>
        <v>Sep-2017</v>
      </c>
      <c r="X871">
        <f>CHOOSE(MONTH(SalesData[[#This Row],[Order Date]]),1,1,1,2,2,2,3,3,3,4,4,4)</f>
        <v>3</v>
      </c>
      <c r="Y871">
        <f>YEAR(SalesData[[#This Row],[Order Date]])*100+MONTH(SalesData[[#This Row],[Order Date]])</f>
        <v>201709</v>
      </c>
    </row>
    <row r="872" spans="1: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v>5</v>
      </c>
      <c r="T872">
        <v>0</v>
      </c>
      <c r="U872">
        <v>44.93</v>
      </c>
      <c r="V872">
        <f>COUNTIF(SalesData[Order ID],SalesData[[#This Row],[Order ID]])</f>
        <v>2</v>
      </c>
      <c r="W872" t="str">
        <f>TEXT(SalesData[[#This Row],[Order Date]],"MMM-YYYY")</f>
        <v>Sep-2017</v>
      </c>
      <c r="X872">
        <f>CHOOSE(MONTH(SalesData[[#This Row],[Order Date]]),1,1,1,2,2,2,3,3,3,4,4,4)</f>
        <v>3</v>
      </c>
      <c r="Y872">
        <f>YEAR(SalesData[[#This Row],[Order Date]])*100+MONTH(SalesData[[#This Row],[Order Date]])</f>
        <v>201709</v>
      </c>
    </row>
    <row r="873" spans="1: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v>5</v>
      </c>
      <c r="T873">
        <v>0.1</v>
      </c>
      <c r="U873">
        <v>11.37</v>
      </c>
      <c r="V873">
        <f>COUNTIF(SalesData[Order ID],SalesData[[#This Row],[Order ID]])</f>
        <v>1</v>
      </c>
      <c r="W873" t="str">
        <f>TEXT(SalesData[[#This Row],[Order Date]],"MMM-YYYY")</f>
        <v>Oct-2016</v>
      </c>
      <c r="X873">
        <f>CHOOSE(MONTH(SalesData[[#This Row],[Order Date]]),1,1,1,2,2,2,3,3,3,4,4,4)</f>
        <v>4</v>
      </c>
      <c r="Y873">
        <f>YEAR(SalesData[[#This Row],[Order Date]])*100+MONTH(SalesData[[#This Row],[Order Date]])</f>
        <v>201610</v>
      </c>
    </row>
    <row r="874" spans="1: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v>9</v>
      </c>
      <c r="T874">
        <v>0</v>
      </c>
      <c r="U874">
        <v>0.68</v>
      </c>
      <c r="V874">
        <f>COUNTIF(SalesData[Order ID],SalesData[[#This Row],[Order ID]])</f>
        <v>2</v>
      </c>
      <c r="W874" t="str">
        <f>TEXT(SalesData[[#This Row],[Order Date]],"MMM-YYYY")</f>
        <v>Dec-2015</v>
      </c>
      <c r="X874">
        <f>CHOOSE(MONTH(SalesData[[#This Row],[Order Date]]),1,1,1,2,2,2,3,3,3,4,4,4)</f>
        <v>4</v>
      </c>
      <c r="Y874">
        <f>YEAR(SalesData[[#This Row],[Order Date]])*100+MONTH(SalesData[[#This Row],[Order Date]])</f>
        <v>201512</v>
      </c>
    </row>
    <row r="875" spans="1: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v>10</v>
      </c>
      <c r="T875">
        <v>0.3</v>
      </c>
      <c r="U875">
        <v>-36.159999999999997</v>
      </c>
      <c r="V875">
        <f>COUNTIF(SalesData[Order ID],SalesData[[#This Row],[Order ID]])</f>
        <v>2</v>
      </c>
      <c r="W875" t="str">
        <f>TEXT(SalesData[[#This Row],[Order Date]],"MMM-YYYY")</f>
        <v>Dec-2015</v>
      </c>
      <c r="X875">
        <f>CHOOSE(MONTH(SalesData[[#This Row],[Order Date]]),1,1,1,2,2,2,3,3,3,4,4,4)</f>
        <v>4</v>
      </c>
      <c r="Y875">
        <f>YEAR(SalesData[[#This Row],[Order Date]])*100+MONTH(SalesData[[#This Row],[Order Date]])</f>
        <v>201512</v>
      </c>
    </row>
    <row r="876" spans="1: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v>3</v>
      </c>
      <c r="T876">
        <v>0.2</v>
      </c>
      <c r="U876">
        <v>30.75</v>
      </c>
      <c r="V876">
        <f>COUNTIF(SalesData[Order ID],SalesData[[#This Row],[Order ID]])</f>
        <v>1</v>
      </c>
      <c r="W876" t="str">
        <f>TEXT(SalesData[[#This Row],[Order Date]],"MMM-YYYY")</f>
        <v>Aug-2018</v>
      </c>
      <c r="X876">
        <f>CHOOSE(MONTH(SalesData[[#This Row],[Order Date]]),1,1,1,2,2,2,3,3,3,4,4,4)</f>
        <v>3</v>
      </c>
      <c r="Y876">
        <f>YEAR(SalesData[[#This Row],[Order Date]])*100+MONTH(SalesData[[#This Row],[Order Date]])</f>
        <v>201808</v>
      </c>
    </row>
    <row r="877" spans="1: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v>10</v>
      </c>
      <c r="T877">
        <v>0.2</v>
      </c>
      <c r="U877">
        <v>51.61</v>
      </c>
      <c r="V877">
        <f>COUNTIF(SalesData[Order ID],SalesData[[#This Row],[Order ID]])</f>
        <v>3</v>
      </c>
      <c r="W877" t="str">
        <f>TEXT(SalesData[[#This Row],[Order Date]],"MMM-YYYY")</f>
        <v>Jan-2017</v>
      </c>
      <c r="X877">
        <f>CHOOSE(MONTH(SalesData[[#This Row],[Order Date]]),1,1,1,2,2,2,3,3,3,4,4,4)</f>
        <v>1</v>
      </c>
      <c r="Y877">
        <f>YEAR(SalesData[[#This Row],[Order Date]])*100+MONTH(SalesData[[#This Row],[Order Date]])</f>
        <v>201701</v>
      </c>
    </row>
    <row r="878" spans="1: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v>10</v>
      </c>
      <c r="T878">
        <v>0</v>
      </c>
      <c r="U878">
        <v>5.7</v>
      </c>
      <c r="V878">
        <f>COUNTIF(SalesData[Order ID],SalesData[[#This Row],[Order ID]])</f>
        <v>3</v>
      </c>
      <c r="W878" t="str">
        <f>TEXT(SalesData[[#This Row],[Order Date]],"MMM-YYYY")</f>
        <v>Jan-2017</v>
      </c>
      <c r="X878">
        <f>CHOOSE(MONTH(SalesData[[#This Row],[Order Date]]),1,1,1,2,2,2,3,3,3,4,4,4)</f>
        <v>1</v>
      </c>
      <c r="Y878">
        <f>YEAR(SalesData[[#This Row],[Order Date]])*100+MONTH(SalesData[[#This Row],[Order Date]])</f>
        <v>201701</v>
      </c>
    </row>
    <row r="879" spans="1: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v>7</v>
      </c>
      <c r="T879">
        <v>0</v>
      </c>
      <c r="U879">
        <v>37.200000000000003</v>
      </c>
      <c r="V879">
        <f>COUNTIF(SalesData[Order ID],SalesData[[#This Row],[Order ID]])</f>
        <v>3</v>
      </c>
      <c r="W879" t="str">
        <f>TEXT(SalesData[[#This Row],[Order Date]],"MMM-YYYY")</f>
        <v>Jan-2017</v>
      </c>
      <c r="X879">
        <f>CHOOSE(MONTH(SalesData[[#This Row],[Order Date]]),1,1,1,2,2,2,3,3,3,4,4,4)</f>
        <v>1</v>
      </c>
      <c r="Y879">
        <f>YEAR(SalesData[[#This Row],[Order Date]])*100+MONTH(SalesData[[#This Row],[Order Date]])</f>
        <v>201701</v>
      </c>
    </row>
    <row r="880" spans="1: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v>5</v>
      </c>
      <c r="T880">
        <v>0</v>
      </c>
      <c r="U880">
        <v>0.28999999999999998</v>
      </c>
      <c r="V880">
        <f>COUNTIF(SalesData[Order ID],SalesData[[#This Row],[Order ID]])</f>
        <v>1</v>
      </c>
      <c r="W880" t="str">
        <f>TEXT(SalesData[[#This Row],[Order Date]],"MMM-YYYY")</f>
        <v>Sep-2015</v>
      </c>
      <c r="X880">
        <f>CHOOSE(MONTH(SalesData[[#This Row],[Order Date]]),1,1,1,2,2,2,3,3,3,4,4,4)</f>
        <v>3</v>
      </c>
      <c r="Y880">
        <f>YEAR(SalesData[[#This Row],[Order Date]])*100+MONTH(SalesData[[#This Row],[Order Date]])</f>
        <v>201509</v>
      </c>
    </row>
    <row r="881" spans="1: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v>6</v>
      </c>
      <c r="T881">
        <v>0.2</v>
      </c>
      <c r="U881">
        <v>19.170000000000002</v>
      </c>
      <c r="V881">
        <f>COUNTIF(SalesData[Order ID],SalesData[[#This Row],[Order ID]])</f>
        <v>2</v>
      </c>
      <c r="W881" t="str">
        <f>TEXT(SalesData[[#This Row],[Order Date]],"MMM-YYYY")</f>
        <v>Nov-2018</v>
      </c>
      <c r="X881">
        <f>CHOOSE(MONTH(SalesData[[#This Row],[Order Date]]),1,1,1,2,2,2,3,3,3,4,4,4)</f>
        <v>4</v>
      </c>
      <c r="Y881">
        <f>YEAR(SalesData[[#This Row],[Order Date]])*100+MONTH(SalesData[[#This Row],[Order Date]])</f>
        <v>201811</v>
      </c>
    </row>
    <row r="882" spans="1: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v>4</v>
      </c>
      <c r="T882">
        <v>0</v>
      </c>
      <c r="U882">
        <v>223.72</v>
      </c>
      <c r="V882">
        <f>COUNTIF(SalesData[Order ID],SalesData[[#This Row],[Order ID]])</f>
        <v>2</v>
      </c>
      <c r="W882" t="str">
        <f>TEXT(SalesData[[#This Row],[Order Date]],"MMM-YYYY")</f>
        <v>Nov-2018</v>
      </c>
      <c r="X882">
        <f>CHOOSE(MONTH(SalesData[[#This Row],[Order Date]]),1,1,1,2,2,2,3,3,3,4,4,4)</f>
        <v>4</v>
      </c>
      <c r="Y882">
        <f>YEAR(SalesData[[#This Row],[Order Date]])*100+MONTH(SalesData[[#This Row],[Order Date]])</f>
        <v>201811</v>
      </c>
    </row>
    <row r="883" spans="1: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v>10</v>
      </c>
      <c r="T883">
        <v>0</v>
      </c>
      <c r="U883">
        <v>3.7</v>
      </c>
      <c r="V883">
        <f>COUNTIF(SalesData[Order ID],SalesData[[#This Row],[Order ID]])</f>
        <v>1</v>
      </c>
      <c r="W883" t="str">
        <f>TEXT(SalesData[[#This Row],[Order Date]],"MMM-YYYY")</f>
        <v>Oct-2016</v>
      </c>
      <c r="X883">
        <f>CHOOSE(MONTH(SalesData[[#This Row],[Order Date]]),1,1,1,2,2,2,3,3,3,4,4,4)</f>
        <v>4</v>
      </c>
      <c r="Y883">
        <f>YEAR(SalesData[[#This Row],[Order Date]])*100+MONTH(SalesData[[#This Row],[Order Date]])</f>
        <v>201610</v>
      </c>
    </row>
    <row r="884" spans="1: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v>8</v>
      </c>
      <c r="T884">
        <v>0</v>
      </c>
      <c r="U884">
        <v>3.1</v>
      </c>
      <c r="V884">
        <f>COUNTIF(SalesData[Order ID],SalesData[[#This Row],[Order ID]])</f>
        <v>1</v>
      </c>
      <c r="W884" t="str">
        <f>TEXT(SalesData[[#This Row],[Order Date]],"MMM-YYYY")</f>
        <v>Dec-2018</v>
      </c>
      <c r="X884">
        <f>CHOOSE(MONTH(SalesData[[#This Row],[Order Date]]),1,1,1,2,2,2,3,3,3,4,4,4)</f>
        <v>4</v>
      </c>
      <c r="Y884">
        <f>YEAR(SalesData[[#This Row],[Order Date]])*100+MONTH(SalesData[[#This Row],[Order Date]])</f>
        <v>201812</v>
      </c>
    </row>
    <row r="885" spans="1: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v>7</v>
      </c>
      <c r="T885">
        <v>0.1</v>
      </c>
      <c r="U885">
        <v>5.34</v>
      </c>
      <c r="V885">
        <f>COUNTIF(SalesData[Order ID],SalesData[[#This Row],[Order ID]])</f>
        <v>1</v>
      </c>
      <c r="W885" t="str">
        <f>TEXT(SalesData[[#This Row],[Order Date]],"MMM-YYYY")</f>
        <v>Oct-2017</v>
      </c>
      <c r="X885">
        <f>CHOOSE(MONTH(SalesData[[#This Row],[Order Date]]),1,1,1,2,2,2,3,3,3,4,4,4)</f>
        <v>4</v>
      </c>
      <c r="Y885">
        <f>YEAR(SalesData[[#This Row],[Order Date]])*100+MONTH(SalesData[[#This Row],[Order Date]])</f>
        <v>201710</v>
      </c>
    </row>
    <row r="886" spans="1: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v>3</v>
      </c>
      <c r="T886">
        <v>0.1</v>
      </c>
      <c r="U886">
        <v>4.54</v>
      </c>
      <c r="V886">
        <f>COUNTIF(SalesData[Order ID],SalesData[[#This Row],[Order ID]])</f>
        <v>1</v>
      </c>
      <c r="W886" t="str">
        <f>TEXT(SalesData[[#This Row],[Order Date]],"MMM-YYYY")</f>
        <v>Apr-2015</v>
      </c>
      <c r="X886">
        <f>CHOOSE(MONTH(SalesData[[#This Row],[Order Date]]),1,1,1,2,2,2,3,3,3,4,4,4)</f>
        <v>2</v>
      </c>
      <c r="Y886">
        <f>YEAR(SalesData[[#This Row],[Order Date]])*100+MONTH(SalesData[[#This Row],[Order Date]])</f>
        <v>201504</v>
      </c>
    </row>
    <row r="887" spans="1: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v>5</v>
      </c>
      <c r="T887">
        <v>0.3</v>
      </c>
      <c r="U887">
        <v>-0.98</v>
      </c>
      <c r="V887">
        <f>COUNTIF(SalesData[Order ID],SalesData[[#This Row],[Order ID]])</f>
        <v>1</v>
      </c>
      <c r="W887" t="str">
        <f>TEXT(SalesData[[#This Row],[Order Date]],"MMM-YYYY")</f>
        <v>Apr-2016</v>
      </c>
      <c r="X887">
        <f>CHOOSE(MONTH(SalesData[[#This Row],[Order Date]]),1,1,1,2,2,2,3,3,3,4,4,4)</f>
        <v>2</v>
      </c>
      <c r="Y887">
        <f>YEAR(SalesData[[#This Row],[Order Date]])*100+MONTH(SalesData[[#This Row],[Order Date]])</f>
        <v>201604</v>
      </c>
    </row>
    <row r="888" spans="1: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v>1</v>
      </c>
      <c r="T888">
        <v>0.2</v>
      </c>
      <c r="U888">
        <v>11.73</v>
      </c>
      <c r="V888">
        <f>COUNTIF(SalesData[Order ID],SalesData[[#This Row],[Order ID]])</f>
        <v>1</v>
      </c>
      <c r="W888" t="str">
        <f>TEXT(SalesData[[#This Row],[Order Date]],"MMM-YYYY")</f>
        <v>Jun-2018</v>
      </c>
      <c r="X888">
        <f>CHOOSE(MONTH(SalesData[[#This Row],[Order Date]]),1,1,1,2,2,2,3,3,3,4,4,4)</f>
        <v>2</v>
      </c>
      <c r="Y888">
        <f>YEAR(SalesData[[#This Row],[Order Date]])*100+MONTH(SalesData[[#This Row],[Order Date]])</f>
        <v>201806</v>
      </c>
    </row>
    <row r="889" spans="1: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v>10</v>
      </c>
      <c r="T889">
        <v>0</v>
      </c>
      <c r="U889">
        <v>11.3</v>
      </c>
      <c r="V889">
        <f>COUNTIF(SalesData[Order ID],SalesData[[#This Row],[Order ID]])</f>
        <v>1</v>
      </c>
      <c r="W889" t="str">
        <f>TEXT(SalesData[[#This Row],[Order Date]],"MMM-YYYY")</f>
        <v>Oct-2018</v>
      </c>
      <c r="X889">
        <f>CHOOSE(MONTH(SalesData[[#This Row],[Order Date]]),1,1,1,2,2,2,3,3,3,4,4,4)</f>
        <v>4</v>
      </c>
      <c r="Y889">
        <f>YEAR(SalesData[[#This Row],[Order Date]])*100+MONTH(SalesData[[#This Row],[Order Date]])</f>
        <v>201810</v>
      </c>
    </row>
    <row r="890" spans="1: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v>4</v>
      </c>
      <c r="T890">
        <v>0.3</v>
      </c>
      <c r="U890">
        <v>-3.47</v>
      </c>
      <c r="V890">
        <f>COUNTIF(SalesData[Order ID],SalesData[[#This Row],[Order ID]])</f>
        <v>1</v>
      </c>
      <c r="W890" t="str">
        <f>TEXT(SalesData[[#This Row],[Order Date]],"MMM-YYYY")</f>
        <v>Dec-2015</v>
      </c>
      <c r="X890">
        <f>CHOOSE(MONTH(SalesData[[#This Row],[Order Date]]),1,1,1,2,2,2,3,3,3,4,4,4)</f>
        <v>4</v>
      </c>
      <c r="Y890">
        <f>YEAR(SalesData[[#This Row],[Order Date]])*100+MONTH(SalesData[[#This Row],[Order Date]])</f>
        <v>201512</v>
      </c>
    </row>
    <row r="891" spans="1: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v>2</v>
      </c>
      <c r="T891">
        <v>0</v>
      </c>
      <c r="U891">
        <v>17.989999999999998</v>
      </c>
      <c r="V891">
        <f>COUNTIF(SalesData[Order ID],SalesData[[#This Row],[Order ID]])</f>
        <v>2</v>
      </c>
      <c r="W891" t="str">
        <f>TEXT(SalesData[[#This Row],[Order Date]],"MMM-YYYY")</f>
        <v>Jun-2018</v>
      </c>
      <c r="X891">
        <f>CHOOSE(MONTH(SalesData[[#This Row],[Order Date]]),1,1,1,2,2,2,3,3,3,4,4,4)</f>
        <v>2</v>
      </c>
      <c r="Y891">
        <f>YEAR(SalesData[[#This Row],[Order Date]])*100+MONTH(SalesData[[#This Row],[Order Date]])</f>
        <v>201806</v>
      </c>
    </row>
    <row r="892" spans="1: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v>1</v>
      </c>
      <c r="T892">
        <v>0.1</v>
      </c>
      <c r="U892">
        <v>17.45</v>
      </c>
      <c r="V892">
        <f>COUNTIF(SalesData[Order ID],SalesData[[#This Row],[Order ID]])</f>
        <v>2</v>
      </c>
      <c r="W892" t="str">
        <f>TEXT(SalesData[[#This Row],[Order Date]],"MMM-YYYY")</f>
        <v>Jun-2018</v>
      </c>
      <c r="X892">
        <f>CHOOSE(MONTH(SalesData[[#This Row],[Order Date]]),1,1,1,2,2,2,3,3,3,4,4,4)</f>
        <v>2</v>
      </c>
      <c r="Y892">
        <f>YEAR(SalesData[[#This Row],[Order Date]])*100+MONTH(SalesData[[#This Row],[Order Date]])</f>
        <v>201806</v>
      </c>
    </row>
    <row r="893" spans="1: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v>4</v>
      </c>
      <c r="T893">
        <v>0</v>
      </c>
      <c r="U893">
        <v>1.41</v>
      </c>
      <c r="V893">
        <f>COUNTIF(SalesData[Order ID],SalesData[[#This Row],[Order ID]])</f>
        <v>3</v>
      </c>
      <c r="W893" t="str">
        <f>TEXT(SalesData[[#This Row],[Order Date]],"MMM-YYYY")</f>
        <v>Jun-2018</v>
      </c>
      <c r="X893">
        <f>CHOOSE(MONTH(SalesData[[#This Row],[Order Date]]),1,1,1,2,2,2,3,3,3,4,4,4)</f>
        <v>2</v>
      </c>
      <c r="Y893">
        <f>YEAR(SalesData[[#This Row],[Order Date]])*100+MONTH(SalesData[[#This Row],[Order Date]])</f>
        <v>201806</v>
      </c>
    </row>
    <row r="894" spans="1: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v>2</v>
      </c>
      <c r="T894">
        <v>0</v>
      </c>
      <c r="U894">
        <v>0.8</v>
      </c>
      <c r="V894">
        <f>COUNTIF(SalesData[Order ID],SalesData[[#This Row],[Order ID]])</f>
        <v>3</v>
      </c>
      <c r="W894" t="str">
        <f>TEXT(SalesData[[#This Row],[Order Date]],"MMM-YYYY")</f>
        <v>Jun-2018</v>
      </c>
      <c r="X894">
        <f>CHOOSE(MONTH(SalesData[[#This Row],[Order Date]]),1,1,1,2,2,2,3,3,3,4,4,4)</f>
        <v>2</v>
      </c>
      <c r="Y894">
        <f>YEAR(SalesData[[#This Row],[Order Date]])*100+MONTH(SalesData[[#This Row],[Order Date]])</f>
        <v>201806</v>
      </c>
    </row>
    <row r="895" spans="1: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v>4</v>
      </c>
      <c r="T895">
        <v>0.1</v>
      </c>
      <c r="U895">
        <v>43.51</v>
      </c>
      <c r="V895">
        <f>COUNTIF(SalesData[Order ID],SalesData[[#This Row],[Order ID]])</f>
        <v>3</v>
      </c>
      <c r="W895" t="str">
        <f>TEXT(SalesData[[#This Row],[Order Date]],"MMM-YYYY")</f>
        <v>Jun-2018</v>
      </c>
      <c r="X895">
        <f>CHOOSE(MONTH(SalesData[[#This Row],[Order Date]]),1,1,1,2,2,2,3,3,3,4,4,4)</f>
        <v>2</v>
      </c>
      <c r="Y895">
        <f>YEAR(SalesData[[#This Row],[Order Date]])*100+MONTH(SalesData[[#This Row],[Order Date]])</f>
        <v>201806</v>
      </c>
    </row>
    <row r="896" spans="1: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v>3</v>
      </c>
      <c r="T896">
        <v>0</v>
      </c>
      <c r="U896">
        <v>31.16</v>
      </c>
      <c r="V896">
        <f>COUNTIF(SalesData[Order ID],SalesData[[#This Row],[Order ID]])</f>
        <v>2</v>
      </c>
      <c r="W896" t="str">
        <f>TEXT(SalesData[[#This Row],[Order Date]],"MMM-YYYY")</f>
        <v>Nov-2017</v>
      </c>
      <c r="X896">
        <f>CHOOSE(MONTH(SalesData[[#This Row],[Order Date]]),1,1,1,2,2,2,3,3,3,4,4,4)</f>
        <v>4</v>
      </c>
      <c r="Y896">
        <f>YEAR(SalesData[[#This Row],[Order Date]])*100+MONTH(SalesData[[#This Row],[Order Date]])</f>
        <v>201711</v>
      </c>
    </row>
    <row r="897" spans="1: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v>9</v>
      </c>
      <c r="T897">
        <v>0</v>
      </c>
      <c r="U897">
        <v>24.5</v>
      </c>
      <c r="V897">
        <f>COUNTIF(SalesData[Order ID],SalesData[[#This Row],[Order ID]])</f>
        <v>2</v>
      </c>
      <c r="W897" t="str">
        <f>TEXT(SalesData[[#This Row],[Order Date]],"MMM-YYYY")</f>
        <v>Nov-2017</v>
      </c>
      <c r="X897">
        <f>CHOOSE(MONTH(SalesData[[#This Row],[Order Date]]),1,1,1,2,2,2,3,3,3,4,4,4)</f>
        <v>4</v>
      </c>
      <c r="Y897">
        <f>YEAR(SalesData[[#This Row],[Order Date]])*100+MONTH(SalesData[[#This Row],[Order Date]])</f>
        <v>201711</v>
      </c>
    </row>
    <row r="898" spans="1: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v>6</v>
      </c>
      <c r="T898">
        <v>0</v>
      </c>
      <c r="U898">
        <v>3.76</v>
      </c>
      <c r="V898">
        <f>COUNTIF(SalesData[Order ID],SalesData[[#This Row],[Order ID]])</f>
        <v>1</v>
      </c>
      <c r="W898" t="str">
        <f>TEXT(SalesData[[#This Row],[Order Date]],"MMM-YYYY")</f>
        <v>Oct-2017</v>
      </c>
      <c r="X898">
        <f>CHOOSE(MONTH(SalesData[[#This Row],[Order Date]]),1,1,1,2,2,2,3,3,3,4,4,4)</f>
        <v>4</v>
      </c>
      <c r="Y898">
        <f>YEAR(SalesData[[#This Row],[Order Date]])*100+MONTH(SalesData[[#This Row],[Order Date]])</f>
        <v>201710</v>
      </c>
    </row>
    <row r="899" spans="1: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v>10</v>
      </c>
      <c r="T899">
        <v>0.2</v>
      </c>
      <c r="U899">
        <v>34.19</v>
      </c>
      <c r="V899">
        <f>COUNTIF(SalesData[Order ID],SalesData[[#This Row],[Order ID]])</f>
        <v>1</v>
      </c>
      <c r="W899" t="str">
        <f>TEXT(SalesData[[#This Row],[Order Date]],"MMM-YYYY")</f>
        <v>Sep-2015</v>
      </c>
      <c r="X899">
        <f>CHOOSE(MONTH(SalesData[[#This Row],[Order Date]]),1,1,1,2,2,2,3,3,3,4,4,4)</f>
        <v>3</v>
      </c>
      <c r="Y899">
        <f>YEAR(SalesData[[#This Row],[Order Date]])*100+MONTH(SalesData[[#This Row],[Order Date]])</f>
        <v>201509</v>
      </c>
    </row>
    <row r="900" spans="1: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v>2</v>
      </c>
      <c r="T900">
        <v>0</v>
      </c>
      <c r="U900">
        <v>15.03</v>
      </c>
      <c r="V900">
        <f>COUNTIF(SalesData[Order ID],SalesData[[#This Row],[Order ID]])</f>
        <v>1</v>
      </c>
      <c r="W900" t="str">
        <f>TEXT(SalesData[[#This Row],[Order Date]],"MMM-YYYY")</f>
        <v>Oct-2018</v>
      </c>
      <c r="X900">
        <f>CHOOSE(MONTH(SalesData[[#This Row],[Order Date]]),1,1,1,2,2,2,3,3,3,4,4,4)</f>
        <v>4</v>
      </c>
      <c r="Y900">
        <f>YEAR(SalesData[[#This Row],[Order Date]])*100+MONTH(SalesData[[#This Row],[Order Date]])</f>
        <v>201810</v>
      </c>
    </row>
    <row r="901" spans="1: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v>8</v>
      </c>
      <c r="T901">
        <v>0</v>
      </c>
      <c r="U901">
        <v>2.94</v>
      </c>
      <c r="V901">
        <f>COUNTIF(SalesData[Order ID],SalesData[[#This Row],[Order ID]])</f>
        <v>1</v>
      </c>
      <c r="W901" t="str">
        <f>TEXT(SalesData[[#This Row],[Order Date]],"MMM-YYYY")</f>
        <v>Apr-2017</v>
      </c>
      <c r="X901">
        <f>CHOOSE(MONTH(SalesData[[#This Row],[Order Date]]),1,1,1,2,2,2,3,3,3,4,4,4)</f>
        <v>2</v>
      </c>
      <c r="Y901">
        <f>YEAR(SalesData[[#This Row],[Order Date]])*100+MONTH(SalesData[[#This Row],[Order Date]])</f>
        <v>201704</v>
      </c>
    </row>
    <row r="902" spans="1: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v>3</v>
      </c>
      <c r="T902">
        <v>0.3</v>
      </c>
      <c r="U902">
        <v>-3.03</v>
      </c>
      <c r="V902">
        <f>COUNTIF(SalesData[Order ID],SalesData[[#This Row],[Order ID]])</f>
        <v>2</v>
      </c>
      <c r="W902" t="str">
        <f>TEXT(SalesData[[#This Row],[Order Date]],"MMM-YYYY")</f>
        <v>Nov-2018</v>
      </c>
      <c r="X902">
        <f>CHOOSE(MONTH(SalesData[[#This Row],[Order Date]]),1,1,1,2,2,2,3,3,3,4,4,4)</f>
        <v>4</v>
      </c>
      <c r="Y902">
        <f>YEAR(SalesData[[#This Row],[Order Date]])*100+MONTH(SalesData[[#This Row],[Order Date]])</f>
        <v>201811</v>
      </c>
    </row>
    <row r="903" spans="1: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v>5</v>
      </c>
      <c r="T903">
        <v>0.2</v>
      </c>
      <c r="U903">
        <v>2.57</v>
      </c>
      <c r="V903">
        <f>COUNTIF(SalesData[Order ID],SalesData[[#This Row],[Order ID]])</f>
        <v>2</v>
      </c>
      <c r="W903" t="str">
        <f>TEXT(SalesData[[#This Row],[Order Date]],"MMM-YYYY")</f>
        <v>Nov-2018</v>
      </c>
      <c r="X903">
        <f>CHOOSE(MONTH(SalesData[[#This Row],[Order Date]]),1,1,1,2,2,2,3,3,3,4,4,4)</f>
        <v>4</v>
      </c>
      <c r="Y903">
        <f>YEAR(SalesData[[#This Row],[Order Date]])*100+MONTH(SalesData[[#This Row],[Order Date]])</f>
        <v>201811</v>
      </c>
    </row>
    <row r="904" spans="1: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v>9</v>
      </c>
      <c r="T904">
        <v>0.1</v>
      </c>
      <c r="U904">
        <v>42.12</v>
      </c>
      <c r="V904">
        <f>COUNTIF(SalesData[Order ID],SalesData[[#This Row],[Order ID]])</f>
        <v>1</v>
      </c>
      <c r="W904" t="str">
        <f>TEXT(SalesData[[#This Row],[Order Date]],"MMM-YYYY")</f>
        <v>Sep-2018</v>
      </c>
      <c r="X904">
        <f>CHOOSE(MONTH(SalesData[[#This Row],[Order Date]]),1,1,1,2,2,2,3,3,3,4,4,4)</f>
        <v>3</v>
      </c>
      <c r="Y904">
        <f>YEAR(SalesData[[#This Row],[Order Date]])*100+MONTH(SalesData[[#This Row],[Order Date]])</f>
        <v>201809</v>
      </c>
    </row>
    <row r="905" spans="1: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v>7</v>
      </c>
      <c r="T905">
        <v>0.1</v>
      </c>
      <c r="U905">
        <v>5.01</v>
      </c>
      <c r="V905">
        <f>COUNTIF(SalesData[Order ID],SalesData[[#This Row],[Order ID]])</f>
        <v>3</v>
      </c>
      <c r="W905" t="str">
        <f>TEXT(SalesData[[#This Row],[Order Date]],"MMM-YYYY")</f>
        <v>Apr-2017</v>
      </c>
      <c r="X905">
        <f>CHOOSE(MONTH(SalesData[[#This Row],[Order Date]]),1,1,1,2,2,2,3,3,3,4,4,4)</f>
        <v>2</v>
      </c>
      <c r="Y905">
        <f>YEAR(SalesData[[#This Row],[Order Date]])*100+MONTH(SalesData[[#This Row],[Order Date]])</f>
        <v>201704</v>
      </c>
    </row>
    <row r="906" spans="1: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v>5</v>
      </c>
      <c r="T906">
        <v>0.3</v>
      </c>
      <c r="U906">
        <v>-9.09</v>
      </c>
      <c r="V906">
        <f>COUNTIF(SalesData[Order ID],SalesData[[#This Row],[Order ID]])</f>
        <v>3</v>
      </c>
      <c r="W906" t="str">
        <f>TEXT(SalesData[[#This Row],[Order Date]],"MMM-YYYY")</f>
        <v>Apr-2017</v>
      </c>
      <c r="X906">
        <f>CHOOSE(MONTH(SalesData[[#This Row],[Order Date]]),1,1,1,2,2,2,3,3,3,4,4,4)</f>
        <v>2</v>
      </c>
      <c r="Y906">
        <f>YEAR(SalesData[[#This Row],[Order Date]])*100+MONTH(SalesData[[#This Row],[Order Date]])</f>
        <v>201704</v>
      </c>
    </row>
    <row r="907" spans="1: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v>9</v>
      </c>
      <c r="T907">
        <v>0.3</v>
      </c>
      <c r="U907">
        <v>-4.1500000000000004</v>
      </c>
      <c r="V907">
        <f>COUNTIF(SalesData[Order ID],SalesData[[#This Row],[Order ID]])</f>
        <v>3</v>
      </c>
      <c r="W907" t="str">
        <f>TEXT(SalesData[[#This Row],[Order Date]],"MMM-YYYY")</f>
        <v>Apr-2017</v>
      </c>
      <c r="X907">
        <f>CHOOSE(MONTH(SalesData[[#This Row],[Order Date]]),1,1,1,2,2,2,3,3,3,4,4,4)</f>
        <v>2</v>
      </c>
      <c r="Y907">
        <f>YEAR(SalesData[[#This Row],[Order Date]])*100+MONTH(SalesData[[#This Row],[Order Date]])</f>
        <v>201704</v>
      </c>
    </row>
    <row r="908" spans="1: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v>10</v>
      </c>
      <c r="T908">
        <v>0.3</v>
      </c>
      <c r="U908">
        <v>-90.48</v>
      </c>
      <c r="V908">
        <f>COUNTIF(SalesData[Order ID],SalesData[[#This Row],[Order ID]])</f>
        <v>3</v>
      </c>
      <c r="W908" t="str">
        <f>TEXT(SalesData[[#This Row],[Order Date]],"MMM-YYYY")</f>
        <v>Dec-2018</v>
      </c>
      <c r="X908">
        <f>CHOOSE(MONTH(SalesData[[#This Row],[Order Date]]),1,1,1,2,2,2,3,3,3,4,4,4)</f>
        <v>4</v>
      </c>
      <c r="Y908">
        <f>YEAR(SalesData[[#This Row],[Order Date]])*100+MONTH(SalesData[[#This Row],[Order Date]])</f>
        <v>201812</v>
      </c>
    </row>
    <row r="909" spans="1: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v>4</v>
      </c>
      <c r="T909">
        <v>0</v>
      </c>
      <c r="U909">
        <v>16.37</v>
      </c>
      <c r="V909">
        <f>COUNTIF(SalesData[Order ID],SalesData[[#This Row],[Order ID]])</f>
        <v>3</v>
      </c>
      <c r="W909" t="str">
        <f>TEXT(SalesData[[#This Row],[Order Date]],"MMM-YYYY")</f>
        <v>Dec-2018</v>
      </c>
      <c r="X909">
        <f>CHOOSE(MONTH(SalesData[[#This Row],[Order Date]]),1,1,1,2,2,2,3,3,3,4,4,4)</f>
        <v>4</v>
      </c>
      <c r="Y909">
        <f>YEAR(SalesData[[#This Row],[Order Date]])*100+MONTH(SalesData[[#This Row],[Order Date]])</f>
        <v>201812</v>
      </c>
    </row>
    <row r="910" spans="1: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v>2</v>
      </c>
      <c r="T910">
        <v>0.1</v>
      </c>
      <c r="U910">
        <v>4.75</v>
      </c>
      <c r="V910">
        <f>COUNTIF(SalesData[Order ID],SalesData[[#This Row],[Order ID]])</f>
        <v>3</v>
      </c>
      <c r="W910" t="str">
        <f>TEXT(SalesData[[#This Row],[Order Date]],"MMM-YYYY")</f>
        <v>Dec-2018</v>
      </c>
      <c r="X910">
        <f>CHOOSE(MONTH(SalesData[[#This Row],[Order Date]]),1,1,1,2,2,2,3,3,3,4,4,4)</f>
        <v>4</v>
      </c>
      <c r="Y910">
        <f>YEAR(SalesData[[#This Row],[Order Date]])*100+MONTH(SalesData[[#This Row],[Order Date]])</f>
        <v>201812</v>
      </c>
    </row>
    <row r="911" spans="1: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v>8</v>
      </c>
      <c r="T911">
        <v>0</v>
      </c>
      <c r="U911">
        <v>119.98</v>
      </c>
      <c r="V911">
        <f>COUNTIF(SalesData[Order ID],SalesData[[#This Row],[Order ID]])</f>
        <v>3</v>
      </c>
      <c r="W911" t="str">
        <f>TEXT(SalesData[[#This Row],[Order Date]],"MMM-YYYY")</f>
        <v>Sep-2018</v>
      </c>
      <c r="X911">
        <f>CHOOSE(MONTH(SalesData[[#This Row],[Order Date]]),1,1,1,2,2,2,3,3,3,4,4,4)</f>
        <v>3</v>
      </c>
      <c r="Y911">
        <f>YEAR(SalesData[[#This Row],[Order Date]])*100+MONTH(SalesData[[#This Row],[Order Date]])</f>
        <v>201809</v>
      </c>
    </row>
    <row r="912" spans="1: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v>2</v>
      </c>
      <c r="T912">
        <v>0.1</v>
      </c>
      <c r="U912">
        <v>520.77</v>
      </c>
      <c r="V912">
        <f>COUNTIF(SalesData[Order ID],SalesData[[#This Row],[Order ID]])</f>
        <v>3</v>
      </c>
      <c r="W912" t="str">
        <f>TEXT(SalesData[[#This Row],[Order Date]],"MMM-YYYY")</f>
        <v>Sep-2018</v>
      </c>
      <c r="X912">
        <f>CHOOSE(MONTH(SalesData[[#This Row],[Order Date]]),1,1,1,2,2,2,3,3,3,4,4,4)</f>
        <v>3</v>
      </c>
      <c r="Y912">
        <f>YEAR(SalesData[[#This Row],[Order Date]])*100+MONTH(SalesData[[#This Row],[Order Date]])</f>
        <v>201809</v>
      </c>
    </row>
    <row r="913" spans="1: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v>6</v>
      </c>
      <c r="T913">
        <v>0.2</v>
      </c>
      <c r="U913">
        <v>123.33</v>
      </c>
      <c r="V913">
        <f>COUNTIF(SalesData[Order ID],SalesData[[#This Row],[Order ID]])</f>
        <v>3</v>
      </c>
      <c r="W913" t="str">
        <f>TEXT(SalesData[[#This Row],[Order Date]],"MMM-YYYY")</f>
        <v>Sep-2018</v>
      </c>
      <c r="X913">
        <f>CHOOSE(MONTH(SalesData[[#This Row],[Order Date]]),1,1,1,2,2,2,3,3,3,4,4,4)</f>
        <v>3</v>
      </c>
      <c r="Y913">
        <f>YEAR(SalesData[[#This Row],[Order Date]])*100+MONTH(SalesData[[#This Row],[Order Date]])</f>
        <v>201809</v>
      </c>
    </row>
    <row r="914" spans="1: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v>3</v>
      </c>
      <c r="T914">
        <v>0</v>
      </c>
      <c r="U914">
        <v>2.66</v>
      </c>
      <c r="V914">
        <f>COUNTIF(SalesData[Order ID],SalesData[[#This Row],[Order ID]])</f>
        <v>1</v>
      </c>
      <c r="W914" t="str">
        <f>TEXT(SalesData[[#This Row],[Order Date]],"MMM-YYYY")</f>
        <v>May-2016</v>
      </c>
      <c r="X914">
        <f>CHOOSE(MONTH(SalesData[[#This Row],[Order Date]]),1,1,1,2,2,2,3,3,3,4,4,4)</f>
        <v>2</v>
      </c>
      <c r="Y914">
        <f>YEAR(SalesData[[#This Row],[Order Date]])*100+MONTH(SalesData[[#This Row],[Order Date]])</f>
        <v>201605</v>
      </c>
    </row>
    <row r="915" spans="1: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v>1</v>
      </c>
      <c r="T915">
        <v>0.1</v>
      </c>
      <c r="U915">
        <v>7.51</v>
      </c>
      <c r="V915">
        <f>COUNTIF(SalesData[Order ID],SalesData[[#This Row],[Order ID]])</f>
        <v>2</v>
      </c>
      <c r="W915" t="str">
        <f>TEXT(SalesData[[#This Row],[Order Date]],"MMM-YYYY")</f>
        <v>Nov-2018</v>
      </c>
      <c r="X915">
        <f>CHOOSE(MONTH(SalesData[[#This Row],[Order Date]]),1,1,1,2,2,2,3,3,3,4,4,4)</f>
        <v>4</v>
      </c>
      <c r="Y915">
        <f>YEAR(SalesData[[#This Row],[Order Date]])*100+MONTH(SalesData[[#This Row],[Order Date]])</f>
        <v>201811</v>
      </c>
    </row>
    <row r="916" spans="1: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v>5</v>
      </c>
      <c r="T916">
        <v>0</v>
      </c>
      <c r="U916">
        <v>47.43</v>
      </c>
      <c r="V916">
        <f>COUNTIF(SalesData[Order ID],SalesData[[#This Row],[Order ID]])</f>
        <v>2</v>
      </c>
      <c r="W916" t="str">
        <f>TEXT(SalesData[[#This Row],[Order Date]],"MMM-YYYY")</f>
        <v>Nov-2018</v>
      </c>
      <c r="X916">
        <f>CHOOSE(MONTH(SalesData[[#This Row],[Order Date]]),1,1,1,2,2,2,3,3,3,4,4,4)</f>
        <v>4</v>
      </c>
      <c r="Y916">
        <f>YEAR(SalesData[[#This Row],[Order Date]])*100+MONTH(SalesData[[#This Row],[Order Date]])</f>
        <v>201811</v>
      </c>
    </row>
    <row r="917" spans="1: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v>9</v>
      </c>
      <c r="T917">
        <v>0.3</v>
      </c>
      <c r="U917">
        <v>-21.98</v>
      </c>
      <c r="V917">
        <f>COUNTIF(SalesData[Order ID],SalesData[[#This Row],[Order ID]])</f>
        <v>3</v>
      </c>
      <c r="W917" t="str">
        <f>TEXT(SalesData[[#This Row],[Order Date]],"MMM-YYYY")</f>
        <v>Jun-2015</v>
      </c>
      <c r="X917">
        <f>CHOOSE(MONTH(SalesData[[#This Row],[Order Date]]),1,1,1,2,2,2,3,3,3,4,4,4)</f>
        <v>2</v>
      </c>
      <c r="Y917">
        <f>YEAR(SalesData[[#This Row],[Order Date]])*100+MONTH(SalesData[[#This Row],[Order Date]])</f>
        <v>201506</v>
      </c>
    </row>
    <row r="918" spans="1: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v>3</v>
      </c>
      <c r="T918">
        <v>0.1</v>
      </c>
      <c r="U918">
        <v>191.51</v>
      </c>
      <c r="V918">
        <f>COUNTIF(SalesData[Order ID],SalesData[[#This Row],[Order ID]])</f>
        <v>3</v>
      </c>
      <c r="W918" t="str">
        <f>TEXT(SalesData[[#This Row],[Order Date]],"MMM-YYYY")</f>
        <v>Jun-2015</v>
      </c>
      <c r="X918">
        <f>CHOOSE(MONTH(SalesData[[#This Row],[Order Date]]),1,1,1,2,2,2,3,3,3,4,4,4)</f>
        <v>2</v>
      </c>
      <c r="Y918">
        <f>YEAR(SalesData[[#This Row],[Order Date]])*100+MONTH(SalesData[[#This Row],[Order Date]])</f>
        <v>201506</v>
      </c>
    </row>
    <row r="919" spans="1: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v>9</v>
      </c>
      <c r="T919">
        <v>0</v>
      </c>
      <c r="U919">
        <v>2.57</v>
      </c>
      <c r="V919">
        <f>COUNTIF(SalesData[Order ID],SalesData[[#This Row],[Order ID]])</f>
        <v>3</v>
      </c>
      <c r="W919" t="str">
        <f>TEXT(SalesData[[#This Row],[Order Date]],"MMM-YYYY")</f>
        <v>Jun-2015</v>
      </c>
      <c r="X919">
        <f>CHOOSE(MONTH(SalesData[[#This Row],[Order Date]]),1,1,1,2,2,2,3,3,3,4,4,4)</f>
        <v>2</v>
      </c>
      <c r="Y919">
        <f>YEAR(SalesData[[#This Row],[Order Date]])*100+MONTH(SalesData[[#This Row],[Order Date]])</f>
        <v>201506</v>
      </c>
    </row>
    <row r="920" spans="1: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v>4</v>
      </c>
      <c r="T920">
        <v>0.2</v>
      </c>
      <c r="U920">
        <v>43.31</v>
      </c>
      <c r="V920">
        <f>COUNTIF(SalesData[Order ID],SalesData[[#This Row],[Order ID]])</f>
        <v>2</v>
      </c>
      <c r="W920" t="str">
        <f>TEXT(SalesData[[#This Row],[Order Date]],"MMM-YYYY")</f>
        <v>Mar-2017</v>
      </c>
      <c r="X920">
        <f>CHOOSE(MONTH(SalesData[[#This Row],[Order Date]]),1,1,1,2,2,2,3,3,3,4,4,4)</f>
        <v>1</v>
      </c>
      <c r="Y920">
        <f>YEAR(SalesData[[#This Row],[Order Date]])*100+MONTH(SalesData[[#This Row],[Order Date]])</f>
        <v>201703</v>
      </c>
    </row>
    <row r="921" spans="1: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v>2</v>
      </c>
      <c r="T921">
        <v>0.3</v>
      </c>
      <c r="U921">
        <v>-3.77</v>
      </c>
      <c r="V921">
        <f>COUNTIF(SalesData[Order ID],SalesData[[#This Row],[Order ID]])</f>
        <v>2</v>
      </c>
      <c r="W921" t="str">
        <f>TEXT(SalesData[[#This Row],[Order Date]],"MMM-YYYY")</f>
        <v>Mar-2017</v>
      </c>
      <c r="X921">
        <f>CHOOSE(MONTH(SalesData[[#This Row],[Order Date]]),1,1,1,2,2,2,3,3,3,4,4,4)</f>
        <v>1</v>
      </c>
      <c r="Y921">
        <f>YEAR(SalesData[[#This Row],[Order Date]])*100+MONTH(SalesData[[#This Row],[Order Date]])</f>
        <v>201703</v>
      </c>
    </row>
    <row r="922" spans="1: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v>5</v>
      </c>
      <c r="T922">
        <v>0.2</v>
      </c>
      <c r="U922">
        <v>6.63</v>
      </c>
      <c r="V922">
        <f>COUNTIF(SalesData[Order ID],SalesData[[#This Row],[Order ID]])</f>
        <v>1</v>
      </c>
      <c r="W922" t="str">
        <f>TEXT(SalesData[[#This Row],[Order Date]],"MMM-YYYY")</f>
        <v>Dec-2015</v>
      </c>
      <c r="X922">
        <f>CHOOSE(MONTH(SalesData[[#This Row],[Order Date]]),1,1,1,2,2,2,3,3,3,4,4,4)</f>
        <v>4</v>
      </c>
      <c r="Y922">
        <f>YEAR(SalesData[[#This Row],[Order Date]])*100+MONTH(SalesData[[#This Row],[Order Date]])</f>
        <v>201512</v>
      </c>
    </row>
    <row r="923" spans="1: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v>1</v>
      </c>
      <c r="T923">
        <v>0.3</v>
      </c>
      <c r="U923">
        <v>-24.69</v>
      </c>
      <c r="V923">
        <f>COUNTIF(SalesData[Order ID],SalesData[[#This Row],[Order ID]])</f>
        <v>3</v>
      </c>
      <c r="W923" t="str">
        <f>TEXT(SalesData[[#This Row],[Order Date]],"MMM-YYYY")</f>
        <v>Apr-2016</v>
      </c>
      <c r="X923">
        <f>CHOOSE(MONTH(SalesData[[#This Row],[Order Date]]),1,1,1,2,2,2,3,3,3,4,4,4)</f>
        <v>2</v>
      </c>
      <c r="Y923">
        <f>YEAR(SalesData[[#This Row],[Order Date]])*100+MONTH(SalesData[[#This Row],[Order Date]])</f>
        <v>201604</v>
      </c>
    </row>
    <row r="924" spans="1: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v>4</v>
      </c>
      <c r="T924">
        <v>0</v>
      </c>
      <c r="U924">
        <v>7.04</v>
      </c>
      <c r="V924">
        <f>COUNTIF(SalesData[Order ID],SalesData[[#This Row],[Order ID]])</f>
        <v>3</v>
      </c>
      <c r="W924" t="str">
        <f>TEXT(SalesData[[#This Row],[Order Date]],"MMM-YYYY")</f>
        <v>Apr-2016</v>
      </c>
      <c r="X924">
        <f>CHOOSE(MONTH(SalesData[[#This Row],[Order Date]]),1,1,1,2,2,2,3,3,3,4,4,4)</f>
        <v>2</v>
      </c>
      <c r="Y924">
        <f>YEAR(SalesData[[#This Row],[Order Date]])*100+MONTH(SalesData[[#This Row],[Order Date]])</f>
        <v>201604</v>
      </c>
    </row>
    <row r="925" spans="1: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v>5</v>
      </c>
      <c r="T925">
        <v>0</v>
      </c>
      <c r="U925">
        <v>97.58</v>
      </c>
      <c r="V925">
        <f>COUNTIF(SalesData[Order ID],SalesData[[#This Row],[Order ID]])</f>
        <v>3</v>
      </c>
      <c r="W925" t="str">
        <f>TEXT(SalesData[[#This Row],[Order Date]],"MMM-YYYY")</f>
        <v>Apr-2016</v>
      </c>
      <c r="X925">
        <f>CHOOSE(MONTH(SalesData[[#This Row],[Order Date]]),1,1,1,2,2,2,3,3,3,4,4,4)</f>
        <v>2</v>
      </c>
      <c r="Y925">
        <f>YEAR(SalesData[[#This Row],[Order Date]])*100+MONTH(SalesData[[#This Row],[Order Date]])</f>
        <v>201604</v>
      </c>
    </row>
    <row r="926" spans="1: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v>5</v>
      </c>
      <c r="T926">
        <v>0.2</v>
      </c>
      <c r="U926">
        <v>134.65</v>
      </c>
      <c r="V926">
        <f>COUNTIF(SalesData[Order ID],SalesData[[#This Row],[Order ID]])</f>
        <v>1</v>
      </c>
      <c r="W926" t="str">
        <f>TEXT(SalesData[[#This Row],[Order Date]],"MMM-YYYY")</f>
        <v>Sep-2017</v>
      </c>
      <c r="X926">
        <f>CHOOSE(MONTH(SalesData[[#This Row],[Order Date]]),1,1,1,2,2,2,3,3,3,4,4,4)</f>
        <v>3</v>
      </c>
      <c r="Y926">
        <f>YEAR(SalesData[[#This Row],[Order Date]])*100+MONTH(SalesData[[#This Row],[Order Date]])</f>
        <v>201709</v>
      </c>
    </row>
    <row r="927" spans="1: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v>4</v>
      </c>
      <c r="T927">
        <v>0</v>
      </c>
      <c r="U927">
        <v>2.64</v>
      </c>
      <c r="V927">
        <f>COUNTIF(SalesData[Order ID],SalesData[[#This Row],[Order ID]])</f>
        <v>2</v>
      </c>
      <c r="W927" t="str">
        <f>TEXT(SalesData[[#This Row],[Order Date]],"MMM-YYYY")</f>
        <v>Sep-2015</v>
      </c>
      <c r="X927">
        <f>CHOOSE(MONTH(SalesData[[#This Row],[Order Date]]),1,1,1,2,2,2,3,3,3,4,4,4)</f>
        <v>3</v>
      </c>
      <c r="Y927">
        <f>YEAR(SalesData[[#This Row],[Order Date]])*100+MONTH(SalesData[[#This Row],[Order Date]])</f>
        <v>201509</v>
      </c>
    </row>
    <row r="928" spans="1: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v>7</v>
      </c>
      <c r="T928">
        <v>0</v>
      </c>
      <c r="U928">
        <v>25.2</v>
      </c>
      <c r="V928">
        <f>COUNTIF(SalesData[Order ID],SalesData[[#This Row],[Order ID]])</f>
        <v>2</v>
      </c>
      <c r="W928" t="str">
        <f>TEXT(SalesData[[#This Row],[Order Date]],"MMM-YYYY")</f>
        <v>Sep-2015</v>
      </c>
      <c r="X928">
        <f>CHOOSE(MONTH(SalesData[[#This Row],[Order Date]]),1,1,1,2,2,2,3,3,3,4,4,4)</f>
        <v>3</v>
      </c>
      <c r="Y928">
        <f>YEAR(SalesData[[#This Row],[Order Date]])*100+MONTH(SalesData[[#This Row],[Order Date]])</f>
        <v>201509</v>
      </c>
    </row>
    <row r="929" spans="1: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v>4</v>
      </c>
      <c r="T929">
        <v>0.1</v>
      </c>
      <c r="U929">
        <v>9.24</v>
      </c>
      <c r="V929">
        <f>COUNTIF(SalesData[Order ID],SalesData[[#This Row],[Order ID]])</f>
        <v>2</v>
      </c>
      <c r="W929" t="str">
        <f>TEXT(SalesData[[#This Row],[Order Date]],"MMM-YYYY")</f>
        <v>Oct-2016</v>
      </c>
      <c r="X929">
        <f>CHOOSE(MONTH(SalesData[[#This Row],[Order Date]]),1,1,1,2,2,2,3,3,3,4,4,4)</f>
        <v>4</v>
      </c>
      <c r="Y929">
        <f>YEAR(SalesData[[#This Row],[Order Date]])*100+MONTH(SalesData[[#This Row],[Order Date]])</f>
        <v>201610</v>
      </c>
    </row>
    <row r="930" spans="1: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v>4</v>
      </c>
      <c r="T930">
        <v>0.1</v>
      </c>
      <c r="U930">
        <v>6.34</v>
      </c>
      <c r="V930">
        <f>COUNTIF(SalesData[Order ID],SalesData[[#This Row],[Order ID]])</f>
        <v>2</v>
      </c>
      <c r="W930" t="str">
        <f>TEXT(SalesData[[#This Row],[Order Date]],"MMM-YYYY")</f>
        <v>Oct-2016</v>
      </c>
      <c r="X930">
        <f>CHOOSE(MONTH(SalesData[[#This Row],[Order Date]]),1,1,1,2,2,2,3,3,3,4,4,4)</f>
        <v>4</v>
      </c>
      <c r="Y930">
        <f>YEAR(SalesData[[#This Row],[Order Date]])*100+MONTH(SalesData[[#This Row],[Order Date]])</f>
        <v>201610</v>
      </c>
    </row>
    <row r="931" spans="1: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v>3</v>
      </c>
      <c r="T931">
        <v>0.1</v>
      </c>
      <c r="U931">
        <v>3.5</v>
      </c>
      <c r="V931">
        <f>COUNTIF(SalesData[Order ID],SalesData[[#This Row],[Order ID]])</f>
        <v>3</v>
      </c>
      <c r="W931" t="str">
        <f>TEXT(SalesData[[#This Row],[Order Date]],"MMM-YYYY")</f>
        <v>Apr-2018</v>
      </c>
      <c r="X931">
        <f>CHOOSE(MONTH(SalesData[[#This Row],[Order Date]]),1,1,1,2,2,2,3,3,3,4,4,4)</f>
        <v>2</v>
      </c>
      <c r="Y931">
        <f>YEAR(SalesData[[#This Row],[Order Date]])*100+MONTH(SalesData[[#This Row],[Order Date]])</f>
        <v>201804</v>
      </c>
    </row>
    <row r="932" spans="1: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v>9</v>
      </c>
      <c r="T932">
        <v>0.3</v>
      </c>
      <c r="U932">
        <v>-29.65</v>
      </c>
      <c r="V932">
        <f>COUNTIF(SalesData[Order ID],SalesData[[#This Row],[Order ID]])</f>
        <v>3</v>
      </c>
      <c r="W932" t="str">
        <f>TEXT(SalesData[[#This Row],[Order Date]],"MMM-YYYY")</f>
        <v>Apr-2018</v>
      </c>
      <c r="X932">
        <f>CHOOSE(MONTH(SalesData[[#This Row],[Order Date]]),1,1,1,2,2,2,3,3,3,4,4,4)</f>
        <v>2</v>
      </c>
      <c r="Y932">
        <f>YEAR(SalesData[[#This Row],[Order Date]])*100+MONTH(SalesData[[#This Row],[Order Date]])</f>
        <v>201804</v>
      </c>
    </row>
    <row r="933" spans="1: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v>9</v>
      </c>
      <c r="T933">
        <v>0</v>
      </c>
      <c r="U933">
        <v>2.36</v>
      </c>
      <c r="V933">
        <f>COUNTIF(SalesData[Order ID],SalesData[[#This Row],[Order ID]])</f>
        <v>3</v>
      </c>
      <c r="W933" t="str">
        <f>TEXT(SalesData[[#This Row],[Order Date]],"MMM-YYYY")</f>
        <v>Apr-2018</v>
      </c>
      <c r="X933">
        <f>CHOOSE(MONTH(SalesData[[#This Row],[Order Date]]),1,1,1,2,2,2,3,3,3,4,4,4)</f>
        <v>2</v>
      </c>
      <c r="Y933">
        <f>YEAR(SalesData[[#This Row],[Order Date]])*100+MONTH(SalesData[[#This Row],[Order Date]])</f>
        <v>201804</v>
      </c>
    </row>
    <row r="934" spans="1: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v>1</v>
      </c>
      <c r="T934">
        <v>0</v>
      </c>
      <c r="U934">
        <v>2.19</v>
      </c>
      <c r="V934">
        <f>COUNTIF(SalesData[Order ID],SalesData[[#This Row],[Order ID]])</f>
        <v>1</v>
      </c>
      <c r="W934" t="str">
        <f>TEXT(SalesData[[#This Row],[Order Date]],"MMM-YYYY")</f>
        <v>Sep-2018</v>
      </c>
      <c r="X934">
        <f>CHOOSE(MONTH(SalesData[[#This Row],[Order Date]]),1,1,1,2,2,2,3,3,3,4,4,4)</f>
        <v>3</v>
      </c>
      <c r="Y934">
        <f>YEAR(SalesData[[#This Row],[Order Date]])*100+MONTH(SalesData[[#This Row],[Order Date]])</f>
        <v>201809</v>
      </c>
    </row>
    <row r="935" spans="1: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v>7</v>
      </c>
      <c r="T935">
        <v>0</v>
      </c>
      <c r="U935">
        <v>2.7</v>
      </c>
      <c r="V935">
        <f>COUNTIF(SalesData[Order ID],SalesData[[#This Row],[Order ID]])</f>
        <v>4</v>
      </c>
      <c r="W935" t="str">
        <f>TEXT(SalesData[[#This Row],[Order Date]],"MMM-YYYY")</f>
        <v>Jun-2017</v>
      </c>
      <c r="X935">
        <f>CHOOSE(MONTH(SalesData[[#This Row],[Order Date]]),1,1,1,2,2,2,3,3,3,4,4,4)</f>
        <v>2</v>
      </c>
      <c r="Y935">
        <f>YEAR(SalesData[[#This Row],[Order Date]])*100+MONTH(SalesData[[#This Row],[Order Date]])</f>
        <v>201706</v>
      </c>
    </row>
    <row r="936" spans="1: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v>6</v>
      </c>
      <c r="T936">
        <v>0.3</v>
      </c>
      <c r="U936">
        <v>-7.73</v>
      </c>
      <c r="V936">
        <f>COUNTIF(SalesData[Order ID],SalesData[[#This Row],[Order ID]])</f>
        <v>4</v>
      </c>
      <c r="W936" t="str">
        <f>TEXT(SalesData[[#This Row],[Order Date]],"MMM-YYYY")</f>
        <v>Jun-2017</v>
      </c>
      <c r="X936">
        <f>CHOOSE(MONTH(SalesData[[#This Row],[Order Date]]),1,1,1,2,2,2,3,3,3,4,4,4)</f>
        <v>2</v>
      </c>
      <c r="Y936">
        <f>YEAR(SalesData[[#This Row],[Order Date]])*100+MONTH(SalesData[[#This Row],[Order Date]])</f>
        <v>201706</v>
      </c>
    </row>
    <row r="937" spans="1: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v>8</v>
      </c>
      <c r="T937">
        <v>0.3</v>
      </c>
      <c r="U937">
        <v>-1.0900000000000001</v>
      </c>
      <c r="V937">
        <f>COUNTIF(SalesData[Order ID],SalesData[[#This Row],[Order ID]])</f>
        <v>4</v>
      </c>
      <c r="W937" t="str">
        <f>TEXT(SalesData[[#This Row],[Order Date]],"MMM-YYYY")</f>
        <v>Jun-2017</v>
      </c>
      <c r="X937">
        <f>CHOOSE(MONTH(SalesData[[#This Row],[Order Date]]),1,1,1,2,2,2,3,3,3,4,4,4)</f>
        <v>2</v>
      </c>
      <c r="Y937">
        <f>YEAR(SalesData[[#This Row],[Order Date]])*100+MONTH(SalesData[[#This Row],[Order Date]])</f>
        <v>201706</v>
      </c>
    </row>
    <row r="938" spans="1: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v>5</v>
      </c>
      <c r="T938">
        <v>0.2</v>
      </c>
      <c r="U938">
        <v>94.02</v>
      </c>
      <c r="V938">
        <f>COUNTIF(SalesData[Order ID],SalesData[[#This Row],[Order ID]])</f>
        <v>4</v>
      </c>
      <c r="W938" t="str">
        <f>TEXT(SalesData[[#This Row],[Order Date]],"MMM-YYYY")</f>
        <v>Jun-2017</v>
      </c>
      <c r="X938">
        <f>CHOOSE(MONTH(SalesData[[#This Row],[Order Date]]),1,1,1,2,2,2,3,3,3,4,4,4)</f>
        <v>2</v>
      </c>
      <c r="Y938">
        <f>YEAR(SalesData[[#This Row],[Order Date]])*100+MONTH(SalesData[[#This Row],[Order Date]])</f>
        <v>201706</v>
      </c>
    </row>
    <row r="939" spans="1: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v>7</v>
      </c>
      <c r="T939">
        <v>0.3</v>
      </c>
      <c r="U939">
        <v>-9.6</v>
      </c>
      <c r="V939">
        <f>COUNTIF(SalesData[Order ID],SalesData[[#This Row],[Order ID]])</f>
        <v>1</v>
      </c>
      <c r="W939" t="str">
        <f>TEXT(SalesData[[#This Row],[Order Date]],"MMM-YYYY")</f>
        <v>Nov-2018</v>
      </c>
      <c r="X939">
        <f>CHOOSE(MONTH(SalesData[[#This Row],[Order Date]]),1,1,1,2,2,2,3,3,3,4,4,4)</f>
        <v>4</v>
      </c>
      <c r="Y939">
        <f>YEAR(SalesData[[#This Row],[Order Date]])*100+MONTH(SalesData[[#This Row],[Order Date]])</f>
        <v>201811</v>
      </c>
    </row>
    <row r="940" spans="1: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v>9</v>
      </c>
      <c r="T940">
        <v>0</v>
      </c>
      <c r="U940">
        <v>1.17</v>
      </c>
      <c r="V940">
        <f>COUNTIF(SalesData[Order ID],SalesData[[#This Row],[Order ID]])</f>
        <v>2</v>
      </c>
      <c r="W940" t="str">
        <f>TEXT(SalesData[[#This Row],[Order Date]],"MMM-YYYY")</f>
        <v>Dec-2016</v>
      </c>
      <c r="X940">
        <f>CHOOSE(MONTH(SalesData[[#This Row],[Order Date]]),1,1,1,2,2,2,3,3,3,4,4,4)</f>
        <v>4</v>
      </c>
      <c r="Y940">
        <f>YEAR(SalesData[[#This Row],[Order Date]])*100+MONTH(SalesData[[#This Row],[Order Date]])</f>
        <v>201612</v>
      </c>
    </row>
    <row r="941" spans="1: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v>7</v>
      </c>
      <c r="T941">
        <v>0.2</v>
      </c>
      <c r="U941">
        <v>22.86</v>
      </c>
      <c r="V941">
        <f>COUNTIF(SalesData[Order ID],SalesData[[#This Row],[Order ID]])</f>
        <v>2</v>
      </c>
      <c r="W941" t="str">
        <f>TEXT(SalesData[[#This Row],[Order Date]],"MMM-YYYY")</f>
        <v>Dec-2016</v>
      </c>
      <c r="X941">
        <f>CHOOSE(MONTH(SalesData[[#This Row],[Order Date]]),1,1,1,2,2,2,3,3,3,4,4,4)</f>
        <v>4</v>
      </c>
      <c r="Y941">
        <f>YEAR(SalesData[[#This Row],[Order Date]])*100+MONTH(SalesData[[#This Row],[Order Date]])</f>
        <v>201612</v>
      </c>
    </row>
    <row r="942" spans="1: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v>5</v>
      </c>
      <c r="T942">
        <v>0</v>
      </c>
      <c r="U942">
        <v>3.6</v>
      </c>
      <c r="V942">
        <f>COUNTIF(SalesData[Order ID],SalesData[[#This Row],[Order ID]])</f>
        <v>1</v>
      </c>
      <c r="W942" t="str">
        <f>TEXT(SalesData[[#This Row],[Order Date]],"MMM-YYYY")</f>
        <v>Jun-2017</v>
      </c>
      <c r="X942">
        <f>CHOOSE(MONTH(SalesData[[#This Row],[Order Date]]),1,1,1,2,2,2,3,3,3,4,4,4)</f>
        <v>2</v>
      </c>
      <c r="Y942">
        <f>YEAR(SalesData[[#This Row],[Order Date]])*100+MONTH(SalesData[[#This Row],[Order Date]])</f>
        <v>201706</v>
      </c>
    </row>
    <row r="943" spans="1: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v>9</v>
      </c>
      <c r="T943">
        <v>0.2</v>
      </c>
      <c r="U943">
        <v>2.0099999999999998</v>
      </c>
      <c r="V943">
        <f>COUNTIF(SalesData[Order ID],SalesData[[#This Row],[Order ID]])</f>
        <v>2</v>
      </c>
      <c r="W943" t="str">
        <f>TEXT(SalesData[[#This Row],[Order Date]],"MMM-YYYY")</f>
        <v>Dec-2017</v>
      </c>
      <c r="X943">
        <f>CHOOSE(MONTH(SalesData[[#This Row],[Order Date]]),1,1,1,2,2,2,3,3,3,4,4,4)</f>
        <v>4</v>
      </c>
      <c r="Y943">
        <f>YEAR(SalesData[[#This Row],[Order Date]])*100+MONTH(SalesData[[#This Row],[Order Date]])</f>
        <v>201712</v>
      </c>
    </row>
    <row r="944" spans="1: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v>9</v>
      </c>
      <c r="T944">
        <v>0.2</v>
      </c>
      <c r="U944">
        <v>200.57</v>
      </c>
      <c r="V944">
        <f>COUNTIF(SalesData[Order ID],SalesData[[#This Row],[Order ID]])</f>
        <v>2</v>
      </c>
      <c r="W944" t="str">
        <f>TEXT(SalesData[[#This Row],[Order Date]],"MMM-YYYY")</f>
        <v>Dec-2017</v>
      </c>
      <c r="X944">
        <f>CHOOSE(MONTH(SalesData[[#This Row],[Order Date]]),1,1,1,2,2,2,3,3,3,4,4,4)</f>
        <v>4</v>
      </c>
      <c r="Y944">
        <f>YEAR(SalesData[[#This Row],[Order Date]])*100+MONTH(SalesData[[#This Row],[Order Date]])</f>
        <v>201712</v>
      </c>
    </row>
    <row r="945" spans="1: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v>8</v>
      </c>
      <c r="T945">
        <v>0</v>
      </c>
      <c r="U945">
        <v>9.07</v>
      </c>
      <c r="V945">
        <f>COUNTIF(SalesData[Order ID],SalesData[[#This Row],[Order ID]])</f>
        <v>3</v>
      </c>
      <c r="W945" t="str">
        <f>TEXT(SalesData[[#This Row],[Order Date]],"MMM-YYYY")</f>
        <v>May-2016</v>
      </c>
      <c r="X945">
        <f>CHOOSE(MONTH(SalesData[[#This Row],[Order Date]]),1,1,1,2,2,2,3,3,3,4,4,4)</f>
        <v>2</v>
      </c>
      <c r="Y945">
        <f>YEAR(SalesData[[#This Row],[Order Date]])*100+MONTH(SalesData[[#This Row],[Order Date]])</f>
        <v>201605</v>
      </c>
    </row>
    <row r="946" spans="1: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v>5</v>
      </c>
      <c r="T946">
        <v>0</v>
      </c>
      <c r="U946">
        <v>151.36000000000001</v>
      </c>
      <c r="V946">
        <f>COUNTIF(SalesData[Order ID],SalesData[[#This Row],[Order ID]])</f>
        <v>3</v>
      </c>
      <c r="W946" t="str">
        <f>TEXT(SalesData[[#This Row],[Order Date]],"MMM-YYYY")</f>
        <v>May-2016</v>
      </c>
      <c r="X946">
        <f>CHOOSE(MONTH(SalesData[[#This Row],[Order Date]]),1,1,1,2,2,2,3,3,3,4,4,4)</f>
        <v>2</v>
      </c>
      <c r="Y946">
        <f>YEAR(SalesData[[#This Row],[Order Date]])*100+MONTH(SalesData[[#This Row],[Order Date]])</f>
        <v>201605</v>
      </c>
    </row>
    <row r="947" spans="1: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v>1</v>
      </c>
      <c r="T947">
        <v>0.2</v>
      </c>
      <c r="U947">
        <v>46.97</v>
      </c>
      <c r="V947">
        <f>COUNTIF(SalesData[Order ID],SalesData[[#This Row],[Order ID]])</f>
        <v>3</v>
      </c>
      <c r="W947" t="str">
        <f>TEXT(SalesData[[#This Row],[Order Date]],"MMM-YYYY")</f>
        <v>May-2016</v>
      </c>
      <c r="X947">
        <f>CHOOSE(MONTH(SalesData[[#This Row],[Order Date]]),1,1,1,2,2,2,3,3,3,4,4,4)</f>
        <v>2</v>
      </c>
      <c r="Y947">
        <f>YEAR(SalesData[[#This Row],[Order Date]])*100+MONTH(SalesData[[#This Row],[Order Date]])</f>
        <v>201605</v>
      </c>
    </row>
    <row r="948" spans="1: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v>5</v>
      </c>
      <c r="T948">
        <v>0.1</v>
      </c>
      <c r="U948">
        <v>86.5</v>
      </c>
      <c r="V948">
        <f>COUNTIF(SalesData[Order ID],SalesData[[#This Row],[Order ID]])</f>
        <v>1</v>
      </c>
      <c r="W948" t="str">
        <f>TEXT(SalesData[[#This Row],[Order Date]],"MMM-YYYY")</f>
        <v>Jul-2016</v>
      </c>
      <c r="X948">
        <f>CHOOSE(MONTH(SalesData[[#This Row],[Order Date]]),1,1,1,2,2,2,3,3,3,4,4,4)</f>
        <v>3</v>
      </c>
      <c r="Y948">
        <f>YEAR(SalesData[[#This Row],[Order Date]])*100+MONTH(SalesData[[#This Row],[Order Date]])</f>
        <v>201607</v>
      </c>
    </row>
    <row r="949" spans="1: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v>5</v>
      </c>
      <c r="T949">
        <v>0</v>
      </c>
      <c r="U949">
        <v>134.29</v>
      </c>
      <c r="V949">
        <f>COUNTIF(SalesData[Order ID],SalesData[[#This Row],[Order ID]])</f>
        <v>5</v>
      </c>
      <c r="W949" t="str">
        <f>TEXT(SalesData[[#This Row],[Order Date]],"MMM-YYYY")</f>
        <v>Nov-2018</v>
      </c>
      <c r="X949">
        <f>CHOOSE(MONTH(SalesData[[#This Row],[Order Date]]),1,1,1,2,2,2,3,3,3,4,4,4)</f>
        <v>4</v>
      </c>
      <c r="Y949">
        <f>YEAR(SalesData[[#This Row],[Order Date]])*100+MONTH(SalesData[[#This Row],[Order Date]])</f>
        <v>201811</v>
      </c>
    </row>
    <row r="950" spans="1: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v>7</v>
      </c>
      <c r="T950">
        <v>0</v>
      </c>
      <c r="U950">
        <v>80.58</v>
      </c>
      <c r="V950">
        <f>COUNTIF(SalesData[Order ID],SalesData[[#This Row],[Order ID]])</f>
        <v>5</v>
      </c>
      <c r="W950" t="str">
        <f>TEXT(SalesData[[#This Row],[Order Date]],"MMM-YYYY")</f>
        <v>Nov-2018</v>
      </c>
      <c r="X950">
        <f>CHOOSE(MONTH(SalesData[[#This Row],[Order Date]]),1,1,1,2,2,2,3,3,3,4,4,4)</f>
        <v>4</v>
      </c>
      <c r="Y950">
        <f>YEAR(SalesData[[#This Row],[Order Date]])*100+MONTH(SalesData[[#This Row],[Order Date]])</f>
        <v>201811</v>
      </c>
    </row>
    <row r="951" spans="1: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v>6</v>
      </c>
      <c r="T951">
        <v>0</v>
      </c>
      <c r="U951">
        <v>722.86</v>
      </c>
      <c r="V951">
        <f>COUNTIF(SalesData[Order ID],SalesData[[#This Row],[Order ID]])</f>
        <v>5</v>
      </c>
      <c r="W951" t="str">
        <f>TEXT(SalesData[[#This Row],[Order Date]],"MMM-YYYY")</f>
        <v>Nov-2018</v>
      </c>
      <c r="X951">
        <f>CHOOSE(MONTH(SalesData[[#This Row],[Order Date]]),1,1,1,2,2,2,3,3,3,4,4,4)</f>
        <v>4</v>
      </c>
      <c r="Y951">
        <f>YEAR(SalesData[[#This Row],[Order Date]])*100+MONTH(SalesData[[#This Row],[Order Date]])</f>
        <v>201811</v>
      </c>
    </row>
    <row r="952" spans="1: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v>1</v>
      </c>
      <c r="T952">
        <v>0.2</v>
      </c>
      <c r="U952">
        <v>3.89</v>
      </c>
      <c r="V952">
        <f>COUNTIF(SalesData[Order ID],SalesData[[#This Row],[Order ID]])</f>
        <v>5</v>
      </c>
      <c r="W952" t="str">
        <f>TEXT(SalesData[[#This Row],[Order Date]],"MMM-YYYY")</f>
        <v>Nov-2018</v>
      </c>
      <c r="X952">
        <f>CHOOSE(MONTH(SalesData[[#This Row],[Order Date]]),1,1,1,2,2,2,3,3,3,4,4,4)</f>
        <v>4</v>
      </c>
      <c r="Y952">
        <f>YEAR(SalesData[[#This Row],[Order Date]])*100+MONTH(SalesData[[#This Row],[Order Date]])</f>
        <v>201811</v>
      </c>
    </row>
    <row r="953" spans="1: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v>2</v>
      </c>
      <c r="T953">
        <v>0.2</v>
      </c>
      <c r="U953">
        <v>4.3099999999999996</v>
      </c>
      <c r="V953">
        <f>COUNTIF(SalesData[Order ID],SalesData[[#This Row],[Order ID]])</f>
        <v>5</v>
      </c>
      <c r="W953" t="str">
        <f>TEXT(SalesData[[#This Row],[Order Date]],"MMM-YYYY")</f>
        <v>Nov-2018</v>
      </c>
      <c r="X953">
        <f>CHOOSE(MONTH(SalesData[[#This Row],[Order Date]]),1,1,1,2,2,2,3,3,3,4,4,4)</f>
        <v>4</v>
      </c>
      <c r="Y953">
        <f>YEAR(SalesData[[#This Row],[Order Date]])*100+MONTH(SalesData[[#This Row],[Order Date]])</f>
        <v>201811</v>
      </c>
    </row>
    <row r="954" spans="1: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v>1</v>
      </c>
      <c r="T954">
        <v>0.1</v>
      </c>
      <c r="U954">
        <v>1.53</v>
      </c>
      <c r="V954">
        <f>COUNTIF(SalesData[Order ID],SalesData[[#This Row],[Order ID]])</f>
        <v>1</v>
      </c>
      <c r="W954" t="str">
        <f>TEXT(SalesData[[#This Row],[Order Date]],"MMM-YYYY")</f>
        <v>Apr-2018</v>
      </c>
      <c r="X954">
        <f>CHOOSE(MONTH(SalesData[[#This Row],[Order Date]]),1,1,1,2,2,2,3,3,3,4,4,4)</f>
        <v>2</v>
      </c>
      <c r="Y954">
        <f>YEAR(SalesData[[#This Row],[Order Date]])*100+MONTH(SalesData[[#This Row],[Order Date]])</f>
        <v>201804</v>
      </c>
    </row>
    <row r="955" spans="1: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v>8</v>
      </c>
      <c r="T955">
        <v>0.3</v>
      </c>
      <c r="U955">
        <v>-9.51</v>
      </c>
      <c r="V955">
        <f>COUNTIF(SalesData[Order ID],SalesData[[#This Row],[Order ID]])</f>
        <v>2</v>
      </c>
      <c r="W955" t="str">
        <f>TEXT(SalesData[[#This Row],[Order Date]],"MMM-YYYY")</f>
        <v>Dec-2018</v>
      </c>
      <c r="X955">
        <f>CHOOSE(MONTH(SalesData[[#This Row],[Order Date]]),1,1,1,2,2,2,3,3,3,4,4,4)</f>
        <v>4</v>
      </c>
      <c r="Y955">
        <f>YEAR(SalesData[[#This Row],[Order Date]])*100+MONTH(SalesData[[#This Row],[Order Date]])</f>
        <v>201812</v>
      </c>
    </row>
    <row r="956" spans="1: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v>1</v>
      </c>
      <c r="T956">
        <v>0.2</v>
      </c>
      <c r="U956">
        <v>15.77</v>
      </c>
      <c r="V956">
        <f>COUNTIF(SalesData[Order ID],SalesData[[#This Row],[Order ID]])</f>
        <v>2</v>
      </c>
      <c r="W956" t="str">
        <f>TEXT(SalesData[[#This Row],[Order Date]],"MMM-YYYY")</f>
        <v>Dec-2018</v>
      </c>
      <c r="X956">
        <f>CHOOSE(MONTH(SalesData[[#This Row],[Order Date]]),1,1,1,2,2,2,3,3,3,4,4,4)</f>
        <v>4</v>
      </c>
      <c r="Y956">
        <f>YEAR(SalesData[[#This Row],[Order Date]])*100+MONTH(SalesData[[#This Row],[Order Date]])</f>
        <v>201812</v>
      </c>
    </row>
    <row r="957" spans="1: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v>5</v>
      </c>
      <c r="T957">
        <v>0</v>
      </c>
      <c r="U957">
        <v>46.93</v>
      </c>
      <c r="V957">
        <f>COUNTIF(SalesData[Order ID],SalesData[[#This Row],[Order ID]])</f>
        <v>1</v>
      </c>
      <c r="W957" t="str">
        <f>TEXT(SalesData[[#This Row],[Order Date]],"MMM-YYYY")</f>
        <v>Nov-2018</v>
      </c>
      <c r="X957">
        <f>CHOOSE(MONTH(SalesData[[#This Row],[Order Date]]),1,1,1,2,2,2,3,3,3,4,4,4)</f>
        <v>4</v>
      </c>
      <c r="Y957">
        <f>YEAR(SalesData[[#This Row],[Order Date]])*100+MONTH(SalesData[[#This Row],[Order Date]])</f>
        <v>201811</v>
      </c>
    </row>
    <row r="958" spans="1: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v>2</v>
      </c>
      <c r="T958">
        <v>0.3</v>
      </c>
      <c r="U958">
        <v>-1.78</v>
      </c>
      <c r="V958">
        <f>COUNTIF(SalesData[Order ID],SalesData[[#This Row],[Order ID]])</f>
        <v>3</v>
      </c>
      <c r="W958" t="str">
        <f>TEXT(SalesData[[#This Row],[Order Date]],"MMM-YYYY")</f>
        <v>May-2018</v>
      </c>
      <c r="X958">
        <f>CHOOSE(MONTH(SalesData[[#This Row],[Order Date]]),1,1,1,2,2,2,3,3,3,4,4,4)</f>
        <v>2</v>
      </c>
      <c r="Y958">
        <f>YEAR(SalesData[[#This Row],[Order Date]])*100+MONTH(SalesData[[#This Row],[Order Date]])</f>
        <v>201805</v>
      </c>
    </row>
    <row r="959" spans="1: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v>6</v>
      </c>
      <c r="T959">
        <v>0</v>
      </c>
      <c r="U959">
        <v>1.33</v>
      </c>
      <c r="V959">
        <f>COUNTIF(SalesData[Order ID],SalesData[[#This Row],[Order ID]])</f>
        <v>3</v>
      </c>
      <c r="W959" t="str">
        <f>TEXT(SalesData[[#This Row],[Order Date]],"MMM-YYYY")</f>
        <v>May-2018</v>
      </c>
      <c r="X959">
        <f>CHOOSE(MONTH(SalesData[[#This Row],[Order Date]]),1,1,1,2,2,2,3,3,3,4,4,4)</f>
        <v>2</v>
      </c>
      <c r="Y959">
        <f>YEAR(SalesData[[#This Row],[Order Date]])*100+MONTH(SalesData[[#This Row],[Order Date]])</f>
        <v>201805</v>
      </c>
    </row>
    <row r="960" spans="1: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v>2</v>
      </c>
      <c r="T960">
        <v>0</v>
      </c>
      <c r="U960">
        <v>3.27</v>
      </c>
      <c r="V960">
        <f>COUNTIF(SalesData[Order ID],SalesData[[#This Row],[Order ID]])</f>
        <v>3</v>
      </c>
      <c r="W960" t="str">
        <f>TEXT(SalesData[[#This Row],[Order Date]],"MMM-YYYY")</f>
        <v>May-2018</v>
      </c>
      <c r="X960">
        <f>CHOOSE(MONTH(SalesData[[#This Row],[Order Date]]),1,1,1,2,2,2,3,3,3,4,4,4)</f>
        <v>2</v>
      </c>
      <c r="Y960">
        <f>YEAR(SalesData[[#This Row],[Order Date]])*100+MONTH(SalesData[[#This Row],[Order Date]])</f>
        <v>201805</v>
      </c>
    </row>
    <row r="961" spans="1: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v>2</v>
      </c>
      <c r="T961">
        <v>0</v>
      </c>
      <c r="U961">
        <v>14.32</v>
      </c>
      <c r="V961">
        <f>COUNTIF(SalesData[Order ID],SalesData[[#This Row],[Order ID]])</f>
        <v>1</v>
      </c>
      <c r="W961" t="str">
        <f>TEXT(SalesData[[#This Row],[Order Date]],"MMM-YYYY")</f>
        <v>Sep-2016</v>
      </c>
      <c r="X961">
        <f>CHOOSE(MONTH(SalesData[[#This Row],[Order Date]]),1,1,1,2,2,2,3,3,3,4,4,4)</f>
        <v>3</v>
      </c>
      <c r="Y961">
        <f>YEAR(SalesData[[#This Row],[Order Date]])*100+MONTH(SalesData[[#This Row],[Order Date]])</f>
        <v>201609</v>
      </c>
    </row>
    <row r="962" spans="1: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v>10</v>
      </c>
      <c r="T962">
        <v>0</v>
      </c>
      <c r="U962">
        <v>67.53</v>
      </c>
      <c r="V962">
        <f>COUNTIF(SalesData[Order ID],SalesData[[#This Row],[Order ID]])</f>
        <v>1</v>
      </c>
      <c r="W962" t="str">
        <f>TEXT(SalesData[[#This Row],[Order Date]],"MMM-YYYY")</f>
        <v>Nov-2018</v>
      </c>
      <c r="X962">
        <f>CHOOSE(MONTH(SalesData[[#This Row],[Order Date]]),1,1,1,2,2,2,3,3,3,4,4,4)</f>
        <v>4</v>
      </c>
      <c r="Y962">
        <f>YEAR(SalesData[[#This Row],[Order Date]])*100+MONTH(SalesData[[#This Row],[Order Date]])</f>
        <v>201811</v>
      </c>
    </row>
    <row r="963" spans="1: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v>1</v>
      </c>
      <c r="T963">
        <v>0.3</v>
      </c>
      <c r="U963">
        <v>-1.1200000000000001</v>
      </c>
      <c r="V963">
        <f>COUNTIF(SalesData[Order ID],SalesData[[#This Row],[Order ID]])</f>
        <v>1</v>
      </c>
      <c r="W963" t="str">
        <f>TEXT(SalesData[[#This Row],[Order Date]],"MMM-YYYY")</f>
        <v>Nov-2016</v>
      </c>
      <c r="X963">
        <f>CHOOSE(MONTH(SalesData[[#This Row],[Order Date]]),1,1,1,2,2,2,3,3,3,4,4,4)</f>
        <v>4</v>
      </c>
      <c r="Y963">
        <f>YEAR(SalesData[[#This Row],[Order Date]])*100+MONTH(SalesData[[#This Row],[Order Date]])</f>
        <v>201611</v>
      </c>
    </row>
    <row r="964" spans="1: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v>6</v>
      </c>
      <c r="T964">
        <v>0.3</v>
      </c>
      <c r="U964">
        <v>-1.31</v>
      </c>
      <c r="V964">
        <f>COUNTIF(SalesData[Order ID],SalesData[[#This Row],[Order ID]])</f>
        <v>1</v>
      </c>
      <c r="W964" t="str">
        <f>TEXT(SalesData[[#This Row],[Order Date]],"MMM-YYYY")</f>
        <v>Sep-2017</v>
      </c>
      <c r="X964">
        <f>CHOOSE(MONTH(SalesData[[#This Row],[Order Date]]),1,1,1,2,2,2,3,3,3,4,4,4)</f>
        <v>3</v>
      </c>
      <c r="Y964">
        <f>YEAR(SalesData[[#This Row],[Order Date]])*100+MONTH(SalesData[[#This Row],[Order Date]])</f>
        <v>201709</v>
      </c>
    </row>
    <row r="965" spans="1: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v>9</v>
      </c>
      <c r="T965">
        <v>0.1</v>
      </c>
      <c r="U965">
        <v>0.69</v>
      </c>
      <c r="V965">
        <f>COUNTIF(SalesData[Order ID],SalesData[[#This Row],[Order ID]])</f>
        <v>1</v>
      </c>
      <c r="W965" t="str">
        <f>TEXT(SalesData[[#This Row],[Order Date]],"MMM-YYYY")</f>
        <v>Sep-2015</v>
      </c>
      <c r="X965">
        <f>CHOOSE(MONTH(SalesData[[#This Row],[Order Date]]),1,1,1,2,2,2,3,3,3,4,4,4)</f>
        <v>3</v>
      </c>
      <c r="Y965">
        <f>YEAR(SalesData[[#This Row],[Order Date]])*100+MONTH(SalesData[[#This Row],[Order Date]])</f>
        <v>201509</v>
      </c>
    </row>
    <row r="966" spans="1: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v>6</v>
      </c>
      <c r="T966">
        <v>0</v>
      </c>
      <c r="U966">
        <v>1.96</v>
      </c>
      <c r="V966">
        <f>COUNTIF(SalesData[Order ID],SalesData[[#This Row],[Order ID]])</f>
        <v>6</v>
      </c>
      <c r="W966" t="str">
        <f>TEXT(SalesData[[#This Row],[Order Date]],"MMM-YYYY")</f>
        <v>Apr-2018</v>
      </c>
      <c r="X966">
        <f>CHOOSE(MONTH(SalesData[[#This Row],[Order Date]]),1,1,1,2,2,2,3,3,3,4,4,4)</f>
        <v>2</v>
      </c>
      <c r="Y966">
        <f>YEAR(SalesData[[#This Row],[Order Date]])*100+MONTH(SalesData[[#This Row],[Order Date]])</f>
        <v>201804</v>
      </c>
    </row>
    <row r="967" spans="1: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v>4</v>
      </c>
      <c r="T967">
        <v>0.3</v>
      </c>
      <c r="U967">
        <v>-7.19</v>
      </c>
      <c r="V967">
        <f>COUNTIF(SalesData[Order ID],SalesData[[#This Row],[Order ID]])</f>
        <v>6</v>
      </c>
      <c r="W967" t="str">
        <f>TEXT(SalesData[[#This Row],[Order Date]],"MMM-YYYY")</f>
        <v>Apr-2018</v>
      </c>
      <c r="X967">
        <f>CHOOSE(MONTH(SalesData[[#This Row],[Order Date]]),1,1,1,2,2,2,3,3,3,4,4,4)</f>
        <v>2</v>
      </c>
      <c r="Y967">
        <f>YEAR(SalesData[[#This Row],[Order Date]])*100+MONTH(SalesData[[#This Row],[Order Date]])</f>
        <v>201804</v>
      </c>
    </row>
    <row r="968" spans="1: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v>4</v>
      </c>
      <c r="T968">
        <v>0.3</v>
      </c>
      <c r="U968">
        <v>-1.56</v>
      </c>
      <c r="V968">
        <f>COUNTIF(SalesData[Order ID],SalesData[[#This Row],[Order ID]])</f>
        <v>6</v>
      </c>
      <c r="W968" t="str">
        <f>TEXT(SalesData[[#This Row],[Order Date]],"MMM-YYYY")</f>
        <v>Apr-2018</v>
      </c>
      <c r="X968">
        <f>CHOOSE(MONTH(SalesData[[#This Row],[Order Date]]),1,1,1,2,2,2,3,3,3,4,4,4)</f>
        <v>2</v>
      </c>
      <c r="Y968">
        <f>YEAR(SalesData[[#This Row],[Order Date]])*100+MONTH(SalesData[[#This Row],[Order Date]])</f>
        <v>201804</v>
      </c>
    </row>
    <row r="969" spans="1: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v>10</v>
      </c>
      <c r="T969">
        <v>0.3</v>
      </c>
      <c r="U969">
        <v>-44.07</v>
      </c>
      <c r="V969">
        <f>COUNTIF(SalesData[Order ID],SalesData[[#This Row],[Order ID]])</f>
        <v>6</v>
      </c>
      <c r="W969" t="str">
        <f>TEXT(SalesData[[#This Row],[Order Date]],"MMM-YYYY")</f>
        <v>Apr-2018</v>
      </c>
      <c r="X969">
        <f>CHOOSE(MONTH(SalesData[[#This Row],[Order Date]]),1,1,1,2,2,2,3,3,3,4,4,4)</f>
        <v>2</v>
      </c>
      <c r="Y969">
        <f>YEAR(SalesData[[#This Row],[Order Date]])*100+MONTH(SalesData[[#This Row],[Order Date]])</f>
        <v>201804</v>
      </c>
    </row>
    <row r="970" spans="1: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v>10</v>
      </c>
      <c r="T970">
        <v>0</v>
      </c>
      <c r="U970">
        <v>1.64</v>
      </c>
      <c r="V970">
        <f>COUNTIF(SalesData[Order ID],SalesData[[#This Row],[Order ID]])</f>
        <v>6</v>
      </c>
      <c r="W970" t="str">
        <f>TEXT(SalesData[[#This Row],[Order Date]],"MMM-YYYY")</f>
        <v>Apr-2018</v>
      </c>
      <c r="X970">
        <f>CHOOSE(MONTH(SalesData[[#This Row],[Order Date]]),1,1,1,2,2,2,3,3,3,4,4,4)</f>
        <v>2</v>
      </c>
      <c r="Y970">
        <f>YEAR(SalesData[[#This Row],[Order Date]])*100+MONTH(SalesData[[#This Row],[Order Date]])</f>
        <v>201804</v>
      </c>
    </row>
    <row r="971" spans="1: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v>6</v>
      </c>
      <c r="T971">
        <v>0.1</v>
      </c>
      <c r="U971">
        <v>125.45</v>
      </c>
      <c r="V971">
        <f>COUNTIF(SalesData[Order ID],SalesData[[#This Row],[Order ID]])</f>
        <v>6</v>
      </c>
      <c r="W971" t="str">
        <f>TEXT(SalesData[[#This Row],[Order Date]],"MMM-YYYY")</f>
        <v>Apr-2018</v>
      </c>
      <c r="X971">
        <f>CHOOSE(MONTH(SalesData[[#This Row],[Order Date]]),1,1,1,2,2,2,3,3,3,4,4,4)</f>
        <v>2</v>
      </c>
      <c r="Y971">
        <f>YEAR(SalesData[[#This Row],[Order Date]])*100+MONTH(SalesData[[#This Row],[Order Date]])</f>
        <v>201804</v>
      </c>
    </row>
    <row r="972" spans="1: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v>6</v>
      </c>
      <c r="T972">
        <v>0</v>
      </c>
      <c r="U972">
        <v>44.49</v>
      </c>
      <c r="V972">
        <f>COUNTIF(SalesData[Order ID],SalesData[[#This Row],[Order ID]])</f>
        <v>4</v>
      </c>
      <c r="W972" t="str">
        <f>TEXT(SalesData[[#This Row],[Order Date]],"MMM-YYYY")</f>
        <v>Jan-2015</v>
      </c>
      <c r="X972">
        <f>CHOOSE(MONTH(SalesData[[#This Row],[Order Date]]),1,1,1,2,2,2,3,3,3,4,4,4)</f>
        <v>1</v>
      </c>
      <c r="Y972">
        <f>YEAR(SalesData[[#This Row],[Order Date]])*100+MONTH(SalesData[[#This Row],[Order Date]])</f>
        <v>201501</v>
      </c>
    </row>
    <row r="973" spans="1: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v>3</v>
      </c>
      <c r="T973">
        <v>0</v>
      </c>
      <c r="U973">
        <v>16.149999999999999</v>
      </c>
      <c r="V973">
        <f>COUNTIF(SalesData[Order ID],SalesData[[#This Row],[Order ID]])</f>
        <v>4</v>
      </c>
      <c r="W973" t="str">
        <f>TEXT(SalesData[[#This Row],[Order Date]],"MMM-YYYY")</f>
        <v>Jan-2015</v>
      </c>
      <c r="X973">
        <f>CHOOSE(MONTH(SalesData[[#This Row],[Order Date]]),1,1,1,2,2,2,3,3,3,4,4,4)</f>
        <v>1</v>
      </c>
      <c r="Y973">
        <f>YEAR(SalesData[[#This Row],[Order Date]])*100+MONTH(SalesData[[#This Row],[Order Date]])</f>
        <v>201501</v>
      </c>
    </row>
    <row r="974" spans="1: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v>4</v>
      </c>
      <c r="T974">
        <v>0</v>
      </c>
      <c r="U974">
        <v>2.6</v>
      </c>
      <c r="V974">
        <f>COUNTIF(SalesData[Order ID],SalesData[[#This Row],[Order ID]])</f>
        <v>4</v>
      </c>
      <c r="W974" t="str">
        <f>TEXT(SalesData[[#This Row],[Order Date]],"MMM-YYYY")</f>
        <v>Jan-2015</v>
      </c>
      <c r="X974">
        <f>CHOOSE(MONTH(SalesData[[#This Row],[Order Date]]),1,1,1,2,2,2,3,3,3,4,4,4)</f>
        <v>1</v>
      </c>
      <c r="Y974">
        <f>YEAR(SalesData[[#This Row],[Order Date]])*100+MONTH(SalesData[[#This Row],[Order Date]])</f>
        <v>201501</v>
      </c>
    </row>
    <row r="975" spans="1: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v>9</v>
      </c>
      <c r="T975">
        <v>0.2</v>
      </c>
      <c r="U975">
        <v>9.92</v>
      </c>
      <c r="V975">
        <f>COUNTIF(SalesData[Order ID],SalesData[[#This Row],[Order ID]])</f>
        <v>4</v>
      </c>
      <c r="W975" t="str">
        <f>TEXT(SalesData[[#This Row],[Order Date]],"MMM-YYYY")</f>
        <v>Jan-2015</v>
      </c>
      <c r="X975">
        <f>CHOOSE(MONTH(SalesData[[#This Row],[Order Date]]),1,1,1,2,2,2,3,3,3,4,4,4)</f>
        <v>1</v>
      </c>
      <c r="Y975">
        <f>YEAR(SalesData[[#This Row],[Order Date]])*100+MONTH(SalesData[[#This Row],[Order Date]])</f>
        <v>201501</v>
      </c>
    </row>
    <row r="976" spans="1: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v>8</v>
      </c>
      <c r="T976">
        <v>0</v>
      </c>
      <c r="U976">
        <v>9.66</v>
      </c>
      <c r="V976">
        <f>COUNTIF(SalesData[Order ID],SalesData[[#This Row],[Order ID]])</f>
        <v>2</v>
      </c>
      <c r="W976" t="str">
        <f>TEXT(SalesData[[#This Row],[Order Date]],"MMM-YYYY")</f>
        <v>Oct-2018</v>
      </c>
      <c r="X976">
        <f>CHOOSE(MONTH(SalesData[[#This Row],[Order Date]]),1,1,1,2,2,2,3,3,3,4,4,4)</f>
        <v>4</v>
      </c>
      <c r="Y976">
        <f>YEAR(SalesData[[#This Row],[Order Date]])*100+MONTH(SalesData[[#This Row],[Order Date]])</f>
        <v>201810</v>
      </c>
    </row>
    <row r="977" spans="1: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v>3</v>
      </c>
      <c r="T977">
        <v>0</v>
      </c>
      <c r="U977">
        <v>4.55</v>
      </c>
      <c r="V977">
        <f>COUNTIF(SalesData[Order ID],SalesData[[#This Row],[Order ID]])</f>
        <v>2</v>
      </c>
      <c r="W977" t="str">
        <f>TEXT(SalesData[[#This Row],[Order Date]],"MMM-YYYY")</f>
        <v>Oct-2018</v>
      </c>
      <c r="X977">
        <f>CHOOSE(MONTH(SalesData[[#This Row],[Order Date]]),1,1,1,2,2,2,3,3,3,4,4,4)</f>
        <v>4</v>
      </c>
      <c r="Y977">
        <f>YEAR(SalesData[[#This Row],[Order Date]])*100+MONTH(SalesData[[#This Row],[Order Date]])</f>
        <v>201810</v>
      </c>
    </row>
    <row r="978" spans="1: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v>1</v>
      </c>
      <c r="T978">
        <v>0.3</v>
      </c>
      <c r="U978">
        <v>-0.21</v>
      </c>
      <c r="V978">
        <f>COUNTIF(SalesData[Order ID],SalesData[[#This Row],[Order ID]])</f>
        <v>1</v>
      </c>
      <c r="W978" t="str">
        <f>TEXT(SalesData[[#This Row],[Order Date]],"MMM-YYYY")</f>
        <v>Jul-2018</v>
      </c>
      <c r="X978">
        <f>CHOOSE(MONTH(SalesData[[#This Row],[Order Date]]),1,1,1,2,2,2,3,3,3,4,4,4)</f>
        <v>3</v>
      </c>
      <c r="Y978">
        <f>YEAR(SalesData[[#This Row],[Order Date]])*100+MONTH(SalesData[[#This Row],[Order Date]])</f>
        <v>201807</v>
      </c>
    </row>
    <row r="979" spans="1: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v>4</v>
      </c>
      <c r="T979">
        <v>0.3</v>
      </c>
      <c r="U979">
        <v>-1009.79</v>
      </c>
      <c r="V979">
        <f>COUNTIF(SalesData[Order ID],SalesData[[#This Row],[Order ID]])</f>
        <v>1</v>
      </c>
      <c r="W979" t="str">
        <f>TEXT(SalesData[[#This Row],[Order Date]],"MMM-YYYY")</f>
        <v>Jan-2018</v>
      </c>
      <c r="X979">
        <f>CHOOSE(MONTH(SalesData[[#This Row],[Order Date]]),1,1,1,2,2,2,3,3,3,4,4,4)</f>
        <v>1</v>
      </c>
      <c r="Y979">
        <f>YEAR(SalesData[[#This Row],[Order Date]])*100+MONTH(SalesData[[#This Row],[Order Date]])</f>
        <v>201801</v>
      </c>
    </row>
    <row r="980" spans="1: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v>6</v>
      </c>
      <c r="T980">
        <v>0</v>
      </c>
      <c r="U980">
        <v>0.59</v>
      </c>
      <c r="V980">
        <f>COUNTIF(SalesData[Order ID],SalesData[[#This Row],[Order ID]])</f>
        <v>1</v>
      </c>
      <c r="W980" t="str">
        <f>TEXT(SalesData[[#This Row],[Order Date]],"MMM-YYYY")</f>
        <v>May-2017</v>
      </c>
      <c r="X980">
        <f>CHOOSE(MONTH(SalesData[[#This Row],[Order Date]]),1,1,1,2,2,2,3,3,3,4,4,4)</f>
        <v>2</v>
      </c>
      <c r="Y980">
        <f>YEAR(SalesData[[#This Row],[Order Date]])*100+MONTH(SalesData[[#This Row],[Order Date]])</f>
        <v>201705</v>
      </c>
    </row>
    <row r="981" spans="1: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v>2</v>
      </c>
      <c r="T981">
        <v>0.2</v>
      </c>
      <c r="U981">
        <v>6.46</v>
      </c>
      <c r="V981">
        <f>COUNTIF(SalesData[Order ID],SalesData[[#This Row],[Order ID]])</f>
        <v>1</v>
      </c>
      <c r="W981" t="str">
        <f>TEXT(SalesData[[#This Row],[Order Date]],"MMM-YYYY")</f>
        <v>Dec-2016</v>
      </c>
      <c r="X981">
        <f>CHOOSE(MONTH(SalesData[[#This Row],[Order Date]]),1,1,1,2,2,2,3,3,3,4,4,4)</f>
        <v>4</v>
      </c>
      <c r="Y981">
        <f>YEAR(SalesData[[#This Row],[Order Date]])*100+MONTH(SalesData[[#This Row],[Order Date]])</f>
        <v>201612</v>
      </c>
    </row>
    <row r="982" spans="1: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v>2</v>
      </c>
      <c r="T982">
        <v>0.1</v>
      </c>
      <c r="U982">
        <v>191.77</v>
      </c>
      <c r="V982">
        <f>COUNTIF(SalesData[Order ID],SalesData[[#This Row],[Order ID]])</f>
        <v>1</v>
      </c>
      <c r="W982" t="str">
        <f>TEXT(SalesData[[#This Row],[Order Date]],"MMM-YYYY")</f>
        <v>Oct-2017</v>
      </c>
      <c r="X982">
        <f>CHOOSE(MONTH(SalesData[[#This Row],[Order Date]]),1,1,1,2,2,2,3,3,3,4,4,4)</f>
        <v>4</v>
      </c>
      <c r="Y982">
        <f>YEAR(SalesData[[#This Row],[Order Date]])*100+MONTH(SalesData[[#This Row],[Order Date]])</f>
        <v>201710</v>
      </c>
    </row>
    <row r="983" spans="1: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v>10</v>
      </c>
      <c r="T983">
        <v>0</v>
      </c>
      <c r="U983">
        <v>0.92</v>
      </c>
      <c r="V983">
        <f>COUNTIF(SalesData[Order ID],SalesData[[#This Row],[Order ID]])</f>
        <v>3</v>
      </c>
      <c r="W983" t="str">
        <f>TEXT(SalesData[[#This Row],[Order Date]],"MMM-YYYY")</f>
        <v>Nov-2015</v>
      </c>
      <c r="X983">
        <f>CHOOSE(MONTH(SalesData[[#This Row],[Order Date]]),1,1,1,2,2,2,3,3,3,4,4,4)</f>
        <v>4</v>
      </c>
      <c r="Y983">
        <f>YEAR(SalesData[[#This Row],[Order Date]])*100+MONTH(SalesData[[#This Row],[Order Date]])</f>
        <v>201511</v>
      </c>
    </row>
    <row r="984" spans="1: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v>1</v>
      </c>
      <c r="T984">
        <v>0.1</v>
      </c>
      <c r="U984">
        <v>145.6</v>
      </c>
      <c r="V984">
        <f>COUNTIF(SalesData[Order ID],SalesData[[#This Row],[Order ID]])</f>
        <v>3</v>
      </c>
      <c r="W984" t="str">
        <f>TEXT(SalesData[[#This Row],[Order Date]],"MMM-YYYY")</f>
        <v>Nov-2015</v>
      </c>
      <c r="X984">
        <f>CHOOSE(MONTH(SalesData[[#This Row],[Order Date]]),1,1,1,2,2,2,3,3,3,4,4,4)</f>
        <v>4</v>
      </c>
      <c r="Y984">
        <f>YEAR(SalesData[[#This Row],[Order Date]])*100+MONTH(SalesData[[#This Row],[Order Date]])</f>
        <v>201511</v>
      </c>
    </row>
    <row r="985" spans="1: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v>9</v>
      </c>
      <c r="T985">
        <v>0</v>
      </c>
      <c r="U985">
        <v>36.24</v>
      </c>
      <c r="V985">
        <f>COUNTIF(SalesData[Order ID],SalesData[[#This Row],[Order ID]])</f>
        <v>3</v>
      </c>
      <c r="W985" t="str">
        <f>TEXT(SalesData[[#This Row],[Order Date]],"MMM-YYYY")</f>
        <v>Nov-2015</v>
      </c>
      <c r="X985">
        <f>CHOOSE(MONTH(SalesData[[#This Row],[Order Date]]),1,1,1,2,2,2,3,3,3,4,4,4)</f>
        <v>4</v>
      </c>
      <c r="Y985">
        <f>YEAR(SalesData[[#This Row],[Order Date]])*100+MONTH(SalesData[[#This Row],[Order Date]])</f>
        <v>201511</v>
      </c>
    </row>
    <row r="986" spans="1: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v>8</v>
      </c>
      <c r="T986">
        <v>0</v>
      </c>
      <c r="U986">
        <v>1.59</v>
      </c>
      <c r="V986">
        <f>COUNTIF(SalesData[Order ID],SalesData[[#This Row],[Order ID]])</f>
        <v>3</v>
      </c>
      <c r="W986" t="str">
        <f>TEXT(SalesData[[#This Row],[Order Date]],"MMM-YYYY")</f>
        <v>Sep-2018</v>
      </c>
      <c r="X986">
        <f>CHOOSE(MONTH(SalesData[[#This Row],[Order Date]]),1,1,1,2,2,2,3,3,3,4,4,4)</f>
        <v>3</v>
      </c>
      <c r="Y986">
        <f>YEAR(SalesData[[#This Row],[Order Date]])*100+MONTH(SalesData[[#This Row],[Order Date]])</f>
        <v>201809</v>
      </c>
    </row>
    <row r="987" spans="1: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v>3</v>
      </c>
      <c r="T987">
        <v>0.1</v>
      </c>
      <c r="U987">
        <v>2.52</v>
      </c>
      <c r="V987">
        <f>COUNTIF(SalesData[Order ID],SalesData[[#This Row],[Order ID]])</f>
        <v>3</v>
      </c>
      <c r="W987" t="str">
        <f>TEXT(SalesData[[#This Row],[Order Date]],"MMM-YYYY")</f>
        <v>Sep-2018</v>
      </c>
      <c r="X987">
        <f>CHOOSE(MONTH(SalesData[[#This Row],[Order Date]]),1,1,1,2,2,2,3,3,3,4,4,4)</f>
        <v>3</v>
      </c>
      <c r="Y987">
        <f>YEAR(SalesData[[#This Row],[Order Date]])*100+MONTH(SalesData[[#This Row],[Order Date]])</f>
        <v>201809</v>
      </c>
    </row>
    <row r="988" spans="1: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v>10</v>
      </c>
      <c r="T988">
        <v>0</v>
      </c>
      <c r="U988">
        <v>117.78</v>
      </c>
      <c r="V988">
        <f>COUNTIF(SalesData[Order ID],SalesData[[#This Row],[Order ID]])</f>
        <v>3</v>
      </c>
      <c r="W988" t="str">
        <f>TEXT(SalesData[[#This Row],[Order Date]],"MMM-YYYY")</f>
        <v>Sep-2018</v>
      </c>
      <c r="X988">
        <f>CHOOSE(MONTH(SalesData[[#This Row],[Order Date]]),1,1,1,2,2,2,3,3,3,4,4,4)</f>
        <v>3</v>
      </c>
      <c r="Y988">
        <f>YEAR(SalesData[[#This Row],[Order Date]])*100+MONTH(SalesData[[#This Row],[Order Date]])</f>
        <v>201809</v>
      </c>
    </row>
    <row r="989" spans="1: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v>9</v>
      </c>
      <c r="T989">
        <v>0.1</v>
      </c>
      <c r="U989">
        <v>0.38</v>
      </c>
      <c r="V989">
        <f>COUNTIF(SalesData[Order ID],SalesData[[#This Row],[Order ID]])</f>
        <v>1</v>
      </c>
      <c r="W989" t="str">
        <f>TEXT(SalesData[[#This Row],[Order Date]],"MMM-YYYY")</f>
        <v>Mar-2016</v>
      </c>
      <c r="X989">
        <f>CHOOSE(MONTH(SalesData[[#This Row],[Order Date]]),1,1,1,2,2,2,3,3,3,4,4,4)</f>
        <v>1</v>
      </c>
      <c r="Y989">
        <f>YEAR(SalesData[[#This Row],[Order Date]])*100+MONTH(SalesData[[#This Row],[Order Date]])</f>
        <v>201603</v>
      </c>
    </row>
    <row r="990" spans="1: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v>2</v>
      </c>
      <c r="T990">
        <v>0</v>
      </c>
      <c r="U990">
        <v>171.62</v>
      </c>
      <c r="V990">
        <f>COUNTIF(SalesData[Order ID],SalesData[[#This Row],[Order ID]])</f>
        <v>2</v>
      </c>
      <c r="W990" t="str">
        <f>TEXT(SalesData[[#This Row],[Order Date]],"MMM-YYYY")</f>
        <v>May-2018</v>
      </c>
      <c r="X990">
        <f>CHOOSE(MONTH(SalesData[[#This Row],[Order Date]]),1,1,1,2,2,2,3,3,3,4,4,4)</f>
        <v>2</v>
      </c>
      <c r="Y990">
        <f>YEAR(SalesData[[#This Row],[Order Date]])*100+MONTH(SalesData[[#This Row],[Order Date]])</f>
        <v>201805</v>
      </c>
    </row>
    <row r="991" spans="1: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v>2</v>
      </c>
      <c r="T991">
        <v>0.3</v>
      </c>
      <c r="U991">
        <v>-2.52</v>
      </c>
      <c r="V991">
        <f>COUNTIF(SalesData[Order ID],SalesData[[#This Row],[Order ID]])</f>
        <v>2</v>
      </c>
      <c r="W991" t="str">
        <f>TEXT(SalesData[[#This Row],[Order Date]],"MMM-YYYY")</f>
        <v>May-2018</v>
      </c>
      <c r="X991">
        <f>CHOOSE(MONTH(SalesData[[#This Row],[Order Date]]),1,1,1,2,2,2,3,3,3,4,4,4)</f>
        <v>2</v>
      </c>
      <c r="Y991">
        <f>YEAR(SalesData[[#This Row],[Order Date]])*100+MONTH(SalesData[[#This Row],[Order Date]])</f>
        <v>201805</v>
      </c>
    </row>
    <row r="992" spans="1: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v>4</v>
      </c>
      <c r="T992">
        <v>0.2</v>
      </c>
      <c r="U992">
        <v>128.36000000000001</v>
      </c>
      <c r="V992">
        <f>COUNTIF(SalesData[Order ID],SalesData[[#This Row],[Order ID]])</f>
        <v>1</v>
      </c>
      <c r="W992" t="str">
        <f>TEXT(SalesData[[#This Row],[Order Date]],"MMM-YYYY")</f>
        <v>Mar-2016</v>
      </c>
      <c r="X992">
        <f>CHOOSE(MONTH(SalesData[[#This Row],[Order Date]]),1,1,1,2,2,2,3,3,3,4,4,4)</f>
        <v>1</v>
      </c>
      <c r="Y992">
        <f>YEAR(SalesData[[#This Row],[Order Date]])*100+MONTH(SalesData[[#This Row],[Order Date]])</f>
        <v>201603</v>
      </c>
    </row>
    <row r="993" spans="1: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v>5</v>
      </c>
      <c r="T993">
        <v>0.3</v>
      </c>
      <c r="U993">
        <v>-1.46</v>
      </c>
      <c r="V993">
        <f>COUNTIF(SalesData[Order ID],SalesData[[#This Row],[Order ID]])</f>
        <v>1</v>
      </c>
      <c r="W993" t="str">
        <f>TEXT(SalesData[[#This Row],[Order Date]],"MMM-YYYY")</f>
        <v>Sep-2017</v>
      </c>
      <c r="X993">
        <f>CHOOSE(MONTH(SalesData[[#This Row],[Order Date]]),1,1,1,2,2,2,3,3,3,4,4,4)</f>
        <v>3</v>
      </c>
      <c r="Y993">
        <f>YEAR(SalesData[[#This Row],[Order Date]])*100+MONTH(SalesData[[#This Row],[Order Date]])</f>
        <v>201709</v>
      </c>
    </row>
    <row r="994" spans="1: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v>4</v>
      </c>
      <c r="T994">
        <v>0</v>
      </c>
      <c r="U994">
        <v>1.94</v>
      </c>
      <c r="V994">
        <f>COUNTIF(SalesData[Order ID],SalesData[[#This Row],[Order ID]])</f>
        <v>2</v>
      </c>
      <c r="W994" t="str">
        <f>TEXT(SalesData[[#This Row],[Order Date]],"MMM-YYYY")</f>
        <v>Aug-2017</v>
      </c>
      <c r="X994">
        <f>CHOOSE(MONTH(SalesData[[#This Row],[Order Date]]),1,1,1,2,2,2,3,3,3,4,4,4)</f>
        <v>3</v>
      </c>
      <c r="Y994">
        <f>YEAR(SalesData[[#This Row],[Order Date]])*100+MONTH(SalesData[[#This Row],[Order Date]])</f>
        <v>201708</v>
      </c>
    </row>
    <row r="995" spans="1: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v>6</v>
      </c>
      <c r="T995">
        <v>0</v>
      </c>
      <c r="U995">
        <v>13.94</v>
      </c>
      <c r="V995">
        <f>COUNTIF(SalesData[Order ID],SalesData[[#This Row],[Order ID]])</f>
        <v>2</v>
      </c>
      <c r="W995" t="str">
        <f>TEXT(SalesData[[#This Row],[Order Date]],"MMM-YYYY")</f>
        <v>Aug-2017</v>
      </c>
      <c r="X995">
        <f>CHOOSE(MONTH(SalesData[[#This Row],[Order Date]]),1,1,1,2,2,2,3,3,3,4,4,4)</f>
        <v>3</v>
      </c>
      <c r="Y995">
        <f>YEAR(SalesData[[#This Row],[Order Date]])*100+MONTH(SalesData[[#This Row],[Order Date]])</f>
        <v>201708</v>
      </c>
    </row>
    <row r="996" spans="1: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v>7</v>
      </c>
      <c r="T996">
        <v>0.2</v>
      </c>
      <c r="U996">
        <v>896.26</v>
      </c>
      <c r="V996">
        <f>COUNTIF(SalesData[Order ID],SalesData[[#This Row],[Order ID]])</f>
        <v>2</v>
      </c>
      <c r="W996" t="str">
        <f>TEXT(SalesData[[#This Row],[Order Date]],"MMM-YYYY")</f>
        <v>May-2015</v>
      </c>
      <c r="X996">
        <f>CHOOSE(MONTH(SalesData[[#This Row],[Order Date]]),1,1,1,2,2,2,3,3,3,4,4,4)</f>
        <v>2</v>
      </c>
      <c r="Y996">
        <f>YEAR(SalesData[[#This Row],[Order Date]])*100+MONTH(SalesData[[#This Row],[Order Date]])</f>
        <v>201505</v>
      </c>
    </row>
    <row r="997" spans="1: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v>10</v>
      </c>
      <c r="T997">
        <v>0.3</v>
      </c>
      <c r="U997">
        <v>-123.59</v>
      </c>
      <c r="V997">
        <f>COUNTIF(SalesData[Order ID],SalesData[[#This Row],[Order ID]])</f>
        <v>2</v>
      </c>
      <c r="W997" t="str">
        <f>TEXT(SalesData[[#This Row],[Order Date]],"MMM-YYYY")</f>
        <v>May-2015</v>
      </c>
      <c r="X997">
        <f>CHOOSE(MONTH(SalesData[[#This Row],[Order Date]]),1,1,1,2,2,2,3,3,3,4,4,4)</f>
        <v>2</v>
      </c>
      <c r="Y997">
        <f>YEAR(SalesData[[#This Row],[Order Date]])*100+MONTH(SalesData[[#This Row],[Order Date]])</f>
        <v>201505</v>
      </c>
    </row>
    <row r="998" spans="1: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v>10</v>
      </c>
      <c r="T998">
        <v>0.2</v>
      </c>
      <c r="U998">
        <v>1.81</v>
      </c>
      <c r="V998">
        <f>COUNTIF(SalesData[Order ID],SalesData[[#This Row],[Order ID]])</f>
        <v>4</v>
      </c>
      <c r="W998" t="str">
        <f>TEXT(SalesData[[#This Row],[Order Date]],"MMM-YYYY")</f>
        <v>Oct-2016</v>
      </c>
      <c r="X998">
        <f>CHOOSE(MONTH(SalesData[[#This Row],[Order Date]]),1,1,1,2,2,2,3,3,3,4,4,4)</f>
        <v>4</v>
      </c>
      <c r="Y998">
        <f>YEAR(SalesData[[#This Row],[Order Date]])*100+MONTH(SalesData[[#This Row],[Order Date]])</f>
        <v>201610</v>
      </c>
    </row>
    <row r="999" spans="1: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v>5</v>
      </c>
      <c r="T999">
        <v>0</v>
      </c>
      <c r="U999">
        <v>5.13</v>
      </c>
      <c r="V999">
        <f>COUNTIF(SalesData[Order ID],SalesData[[#This Row],[Order ID]])</f>
        <v>4</v>
      </c>
      <c r="W999" t="str">
        <f>TEXT(SalesData[[#This Row],[Order Date]],"MMM-YYYY")</f>
        <v>Oct-2016</v>
      </c>
      <c r="X999">
        <f>CHOOSE(MONTH(SalesData[[#This Row],[Order Date]]),1,1,1,2,2,2,3,3,3,4,4,4)</f>
        <v>4</v>
      </c>
      <c r="Y999">
        <f>YEAR(SalesData[[#This Row],[Order Date]])*100+MONTH(SalesData[[#This Row],[Order Date]])</f>
        <v>201610</v>
      </c>
    </row>
    <row r="1000" spans="1: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v>4</v>
      </c>
      <c r="T1000">
        <v>0.3</v>
      </c>
      <c r="U1000">
        <v>-3.13</v>
      </c>
      <c r="V1000">
        <f>COUNTIF(SalesData[Order ID],SalesData[[#This Row],[Order ID]])</f>
        <v>4</v>
      </c>
      <c r="W1000" t="str">
        <f>TEXT(SalesData[[#This Row],[Order Date]],"MMM-YYYY")</f>
        <v>Oct-2016</v>
      </c>
      <c r="X1000">
        <f>CHOOSE(MONTH(SalesData[[#This Row],[Order Date]]),1,1,1,2,2,2,3,3,3,4,4,4)</f>
        <v>4</v>
      </c>
      <c r="Y1000">
        <f>YEAR(SalesData[[#This Row],[Order Date]])*100+MONTH(SalesData[[#This Row],[Order Date]])</f>
        <v>201610</v>
      </c>
    </row>
    <row r="1001" spans="1: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v>2</v>
      </c>
      <c r="T1001">
        <v>0.3</v>
      </c>
      <c r="U1001">
        <v>-1.99</v>
      </c>
      <c r="V1001">
        <f>COUNTIF(SalesData[Order ID],SalesData[[#This Row],[Order ID]])</f>
        <v>4</v>
      </c>
      <c r="W1001" t="str">
        <f>TEXT(SalesData[[#This Row],[Order Date]],"MMM-YYYY")</f>
        <v>Oct-2016</v>
      </c>
      <c r="X1001">
        <f>CHOOSE(MONTH(SalesData[[#This Row],[Order Date]]),1,1,1,2,2,2,3,3,3,4,4,4)</f>
        <v>4</v>
      </c>
      <c r="Y1001">
        <f>YEAR(SalesData[[#This Row],[Order Date]])*100+MONTH(SalesData[[#This Row],[Order Date]])</f>
        <v>201610</v>
      </c>
    </row>
    <row r="1002" spans="1: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v>10</v>
      </c>
      <c r="T1002">
        <v>0.2</v>
      </c>
      <c r="U1002">
        <v>8.8000000000000007</v>
      </c>
      <c r="V1002">
        <f>COUNTIF(SalesData[Order ID],SalesData[[#This Row],[Order ID]])</f>
        <v>1</v>
      </c>
      <c r="W1002" t="str">
        <f>TEXT(SalesData[[#This Row],[Order Date]],"MMM-YYYY")</f>
        <v>Nov-2017</v>
      </c>
      <c r="X1002">
        <f>CHOOSE(MONTH(SalesData[[#This Row],[Order Date]]),1,1,1,2,2,2,3,3,3,4,4,4)</f>
        <v>4</v>
      </c>
      <c r="Y1002">
        <f>YEAR(SalesData[[#This Row],[Order Date]])*100+MONTH(SalesData[[#This Row],[Order Date]])</f>
        <v>201711</v>
      </c>
    </row>
    <row r="1003" spans="1: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v>7</v>
      </c>
      <c r="T1003">
        <v>0.3</v>
      </c>
      <c r="U1003">
        <v>-438.83</v>
      </c>
      <c r="V1003">
        <f>COUNTIF(SalesData[Order ID],SalesData[[#This Row],[Order ID]])</f>
        <v>3</v>
      </c>
      <c r="W1003" t="str">
        <f>TEXT(SalesData[[#This Row],[Order Date]],"MMM-YYYY")</f>
        <v>Jul-2016</v>
      </c>
      <c r="X1003">
        <f>CHOOSE(MONTH(SalesData[[#This Row],[Order Date]]),1,1,1,2,2,2,3,3,3,4,4,4)</f>
        <v>3</v>
      </c>
      <c r="Y1003">
        <f>YEAR(SalesData[[#This Row],[Order Date]])*100+MONTH(SalesData[[#This Row],[Order Date]])</f>
        <v>201607</v>
      </c>
    </row>
    <row r="1004" spans="1: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v>2</v>
      </c>
      <c r="T1004">
        <v>0.2</v>
      </c>
      <c r="U1004">
        <v>141.80000000000001</v>
      </c>
      <c r="V1004">
        <f>COUNTIF(SalesData[Order ID],SalesData[[#This Row],[Order ID]])</f>
        <v>3</v>
      </c>
      <c r="W1004" t="str">
        <f>TEXT(SalesData[[#This Row],[Order Date]],"MMM-YYYY")</f>
        <v>Jul-2016</v>
      </c>
      <c r="X1004">
        <f>CHOOSE(MONTH(SalesData[[#This Row],[Order Date]]),1,1,1,2,2,2,3,3,3,4,4,4)</f>
        <v>3</v>
      </c>
      <c r="Y1004">
        <f>YEAR(SalesData[[#This Row],[Order Date]])*100+MONTH(SalesData[[#This Row],[Order Date]])</f>
        <v>201607</v>
      </c>
    </row>
    <row r="1005" spans="1: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v>7</v>
      </c>
      <c r="T1005">
        <v>0</v>
      </c>
      <c r="U1005">
        <v>3.69</v>
      </c>
      <c r="V1005">
        <f>COUNTIF(SalesData[Order ID],SalesData[[#This Row],[Order ID]])</f>
        <v>3</v>
      </c>
      <c r="W1005" t="str">
        <f>TEXT(SalesData[[#This Row],[Order Date]],"MMM-YYYY")</f>
        <v>Jul-2016</v>
      </c>
      <c r="X1005">
        <f>CHOOSE(MONTH(SalesData[[#This Row],[Order Date]]),1,1,1,2,2,2,3,3,3,4,4,4)</f>
        <v>3</v>
      </c>
      <c r="Y1005">
        <f>YEAR(SalesData[[#This Row],[Order Date]])*100+MONTH(SalesData[[#This Row],[Order Date]])</f>
        <v>201607</v>
      </c>
    </row>
    <row r="1006" spans="1: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v>6</v>
      </c>
      <c r="T1006">
        <v>0.2</v>
      </c>
      <c r="U1006">
        <v>106.62</v>
      </c>
      <c r="V1006">
        <f>COUNTIF(SalesData[Order ID],SalesData[[#This Row],[Order ID]])</f>
        <v>1</v>
      </c>
      <c r="W1006" t="str">
        <f>TEXT(SalesData[[#This Row],[Order Date]],"MMM-YYYY")</f>
        <v>Aug-2016</v>
      </c>
      <c r="X1006">
        <f>CHOOSE(MONTH(SalesData[[#This Row],[Order Date]]),1,1,1,2,2,2,3,3,3,4,4,4)</f>
        <v>3</v>
      </c>
      <c r="Y1006">
        <f>YEAR(SalesData[[#This Row],[Order Date]])*100+MONTH(SalesData[[#This Row],[Order Date]])</f>
        <v>201608</v>
      </c>
    </row>
    <row r="1007" spans="1: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v>1</v>
      </c>
      <c r="T1007">
        <v>0</v>
      </c>
      <c r="U1007">
        <v>25.37</v>
      </c>
      <c r="V1007">
        <f>COUNTIF(SalesData[Order ID],SalesData[[#This Row],[Order ID]])</f>
        <v>1</v>
      </c>
      <c r="W1007" t="str">
        <f>TEXT(SalesData[[#This Row],[Order Date]],"MMM-YYYY")</f>
        <v>Nov-2016</v>
      </c>
      <c r="X1007">
        <f>CHOOSE(MONTH(SalesData[[#This Row],[Order Date]]),1,1,1,2,2,2,3,3,3,4,4,4)</f>
        <v>4</v>
      </c>
      <c r="Y1007">
        <f>YEAR(SalesData[[#This Row],[Order Date]])*100+MONTH(SalesData[[#This Row],[Order Date]])</f>
        <v>201611</v>
      </c>
    </row>
    <row r="1008" spans="1: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v>1</v>
      </c>
      <c r="T1008">
        <v>0</v>
      </c>
      <c r="U1008">
        <v>1.1299999999999999</v>
      </c>
      <c r="V1008">
        <f>COUNTIF(SalesData[Order ID],SalesData[[#This Row],[Order ID]])</f>
        <v>2</v>
      </c>
      <c r="W1008" t="str">
        <f>TEXT(SalesData[[#This Row],[Order Date]],"MMM-YYYY")</f>
        <v>Nov-2016</v>
      </c>
      <c r="X1008">
        <f>CHOOSE(MONTH(SalesData[[#This Row],[Order Date]]),1,1,1,2,2,2,3,3,3,4,4,4)</f>
        <v>4</v>
      </c>
      <c r="Y1008">
        <f>YEAR(SalesData[[#This Row],[Order Date]])*100+MONTH(SalesData[[#This Row],[Order Date]])</f>
        <v>201611</v>
      </c>
    </row>
    <row r="1009" spans="1: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v>5</v>
      </c>
      <c r="T1009">
        <v>0.2</v>
      </c>
      <c r="U1009">
        <v>1.32</v>
      </c>
      <c r="V1009">
        <f>COUNTIF(SalesData[Order ID],SalesData[[#This Row],[Order ID]])</f>
        <v>2</v>
      </c>
      <c r="W1009" t="str">
        <f>TEXT(SalesData[[#This Row],[Order Date]],"MMM-YYYY")</f>
        <v>Nov-2016</v>
      </c>
      <c r="X1009">
        <f>CHOOSE(MONTH(SalesData[[#This Row],[Order Date]]),1,1,1,2,2,2,3,3,3,4,4,4)</f>
        <v>4</v>
      </c>
      <c r="Y1009">
        <f>YEAR(SalesData[[#This Row],[Order Date]])*100+MONTH(SalesData[[#This Row],[Order Date]])</f>
        <v>201611</v>
      </c>
    </row>
    <row r="1010" spans="1: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v>2</v>
      </c>
      <c r="T1010">
        <v>0</v>
      </c>
      <c r="U1010">
        <v>10.29</v>
      </c>
      <c r="V1010">
        <f>COUNTIF(SalesData[Order ID],SalesData[[#This Row],[Order ID]])</f>
        <v>1</v>
      </c>
      <c r="W1010" t="str">
        <f>TEXT(SalesData[[#This Row],[Order Date]],"MMM-YYYY")</f>
        <v>Dec-2018</v>
      </c>
      <c r="X1010">
        <f>CHOOSE(MONTH(SalesData[[#This Row],[Order Date]]),1,1,1,2,2,2,3,3,3,4,4,4)</f>
        <v>4</v>
      </c>
      <c r="Y1010">
        <f>YEAR(SalesData[[#This Row],[Order Date]])*100+MONTH(SalesData[[#This Row],[Order Date]])</f>
        <v>201812</v>
      </c>
    </row>
    <row r="1011" spans="1: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v>6</v>
      </c>
      <c r="T1011">
        <v>0.2</v>
      </c>
      <c r="U1011">
        <v>15.36</v>
      </c>
      <c r="V1011">
        <f>COUNTIF(SalesData[Order ID],SalesData[[#This Row],[Order ID]])</f>
        <v>1</v>
      </c>
      <c r="W1011" t="str">
        <f>TEXT(SalesData[[#This Row],[Order Date]],"MMM-YYYY")</f>
        <v>Aug-2018</v>
      </c>
      <c r="X1011">
        <f>CHOOSE(MONTH(SalesData[[#This Row],[Order Date]]),1,1,1,2,2,2,3,3,3,4,4,4)</f>
        <v>3</v>
      </c>
      <c r="Y1011">
        <f>YEAR(SalesData[[#This Row],[Order Date]])*100+MONTH(SalesData[[#This Row],[Order Date]])</f>
        <v>201808</v>
      </c>
    </row>
    <row r="1012" spans="1: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v>9</v>
      </c>
      <c r="T1012">
        <v>0.2</v>
      </c>
      <c r="U1012">
        <v>40.96</v>
      </c>
      <c r="V1012">
        <f>COUNTIF(SalesData[Order ID],SalesData[[#This Row],[Order ID]])</f>
        <v>1</v>
      </c>
      <c r="W1012" t="str">
        <f>TEXT(SalesData[[#This Row],[Order Date]],"MMM-YYYY")</f>
        <v>Nov-2015</v>
      </c>
      <c r="X1012">
        <f>CHOOSE(MONTH(SalesData[[#This Row],[Order Date]]),1,1,1,2,2,2,3,3,3,4,4,4)</f>
        <v>4</v>
      </c>
      <c r="Y1012">
        <f>YEAR(SalesData[[#This Row],[Order Date]])*100+MONTH(SalesData[[#This Row],[Order Date]])</f>
        <v>201511</v>
      </c>
    </row>
    <row r="1013" spans="1: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v>5</v>
      </c>
      <c r="T1013">
        <v>0.3</v>
      </c>
      <c r="U1013">
        <v>-35.71</v>
      </c>
      <c r="V1013">
        <f>COUNTIF(SalesData[Order ID],SalesData[[#This Row],[Order ID]])</f>
        <v>2</v>
      </c>
      <c r="W1013" t="str">
        <f>TEXT(SalesData[[#This Row],[Order Date]],"MMM-YYYY")</f>
        <v>Jun-2018</v>
      </c>
      <c r="X1013">
        <f>CHOOSE(MONTH(SalesData[[#This Row],[Order Date]]),1,1,1,2,2,2,3,3,3,4,4,4)</f>
        <v>2</v>
      </c>
      <c r="Y1013">
        <f>YEAR(SalesData[[#This Row],[Order Date]])*100+MONTH(SalesData[[#This Row],[Order Date]])</f>
        <v>201806</v>
      </c>
    </row>
    <row r="1014" spans="1: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v>3</v>
      </c>
      <c r="T1014">
        <v>0.1</v>
      </c>
      <c r="U1014">
        <v>2.81</v>
      </c>
      <c r="V1014">
        <f>COUNTIF(SalesData[Order ID],SalesData[[#This Row],[Order ID]])</f>
        <v>2</v>
      </c>
      <c r="W1014" t="str">
        <f>TEXT(SalesData[[#This Row],[Order Date]],"MMM-YYYY")</f>
        <v>Jun-2018</v>
      </c>
      <c r="X1014">
        <f>CHOOSE(MONTH(SalesData[[#This Row],[Order Date]]),1,1,1,2,2,2,3,3,3,4,4,4)</f>
        <v>2</v>
      </c>
      <c r="Y1014">
        <f>YEAR(SalesData[[#This Row],[Order Date]])*100+MONTH(SalesData[[#This Row],[Order Date]])</f>
        <v>201806</v>
      </c>
    </row>
    <row r="1015" spans="1: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v>8</v>
      </c>
      <c r="T1015">
        <v>0.3</v>
      </c>
      <c r="U1015">
        <v>-550.25</v>
      </c>
      <c r="V1015">
        <f>COUNTIF(SalesData[Order ID],SalesData[[#This Row],[Order ID]])</f>
        <v>2</v>
      </c>
      <c r="W1015" t="str">
        <f>TEXT(SalesData[[#This Row],[Order Date]],"MMM-YYYY")</f>
        <v>Dec-2016</v>
      </c>
      <c r="X1015">
        <f>CHOOSE(MONTH(SalesData[[#This Row],[Order Date]]),1,1,1,2,2,2,3,3,3,4,4,4)</f>
        <v>4</v>
      </c>
      <c r="Y1015">
        <f>YEAR(SalesData[[#This Row],[Order Date]])*100+MONTH(SalesData[[#This Row],[Order Date]])</f>
        <v>201612</v>
      </c>
    </row>
    <row r="1016" spans="1: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v>6</v>
      </c>
      <c r="T1016">
        <v>0.1</v>
      </c>
      <c r="U1016">
        <v>31.87</v>
      </c>
      <c r="V1016">
        <f>COUNTIF(SalesData[Order ID],SalesData[[#This Row],[Order ID]])</f>
        <v>2</v>
      </c>
      <c r="W1016" t="str">
        <f>TEXT(SalesData[[#This Row],[Order Date]],"MMM-YYYY")</f>
        <v>Dec-2016</v>
      </c>
      <c r="X1016">
        <f>CHOOSE(MONTH(SalesData[[#This Row],[Order Date]]),1,1,1,2,2,2,3,3,3,4,4,4)</f>
        <v>4</v>
      </c>
      <c r="Y1016">
        <f>YEAR(SalesData[[#This Row],[Order Date]])*100+MONTH(SalesData[[#This Row],[Order Date]])</f>
        <v>201612</v>
      </c>
    </row>
    <row r="1017" spans="1: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v>9</v>
      </c>
      <c r="T1017">
        <v>0.2</v>
      </c>
      <c r="U1017">
        <v>9.07</v>
      </c>
      <c r="V1017">
        <f>COUNTIF(SalesData[Order ID],SalesData[[#This Row],[Order ID]])</f>
        <v>1</v>
      </c>
      <c r="W1017" t="str">
        <f>TEXT(SalesData[[#This Row],[Order Date]],"MMM-YYYY")</f>
        <v>Sep-2016</v>
      </c>
      <c r="X1017">
        <f>CHOOSE(MONTH(SalesData[[#This Row],[Order Date]]),1,1,1,2,2,2,3,3,3,4,4,4)</f>
        <v>3</v>
      </c>
      <c r="Y1017">
        <f>YEAR(SalesData[[#This Row],[Order Date]])*100+MONTH(SalesData[[#This Row],[Order Date]])</f>
        <v>201609</v>
      </c>
    </row>
    <row r="1018" spans="1: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v>2</v>
      </c>
      <c r="T1018">
        <v>0</v>
      </c>
      <c r="U1018">
        <v>0.84</v>
      </c>
      <c r="V1018">
        <f>COUNTIF(SalesData[Order ID],SalesData[[#This Row],[Order ID]])</f>
        <v>4</v>
      </c>
      <c r="W1018" t="str">
        <f>TEXT(SalesData[[#This Row],[Order Date]],"MMM-YYYY")</f>
        <v>Jul-2016</v>
      </c>
      <c r="X1018">
        <f>CHOOSE(MONTH(SalesData[[#This Row],[Order Date]]),1,1,1,2,2,2,3,3,3,4,4,4)</f>
        <v>3</v>
      </c>
      <c r="Y1018">
        <f>YEAR(SalesData[[#This Row],[Order Date]])*100+MONTH(SalesData[[#This Row],[Order Date]])</f>
        <v>201607</v>
      </c>
    </row>
    <row r="1019" spans="1: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v>2</v>
      </c>
      <c r="T1019">
        <v>0.2</v>
      </c>
      <c r="U1019">
        <v>31.16</v>
      </c>
      <c r="V1019">
        <f>COUNTIF(SalesData[Order ID],SalesData[[#This Row],[Order ID]])</f>
        <v>4</v>
      </c>
      <c r="W1019" t="str">
        <f>TEXT(SalesData[[#This Row],[Order Date]],"MMM-YYYY")</f>
        <v>Jul-2016</v>
      </c>
      <c r="X1019">
        <f>CHOOSE(MONTH(SalesData[[#This Row],[Order Date]]),1,1,1,2,2,2,3,3,3,4,4,4)</f>
        <v>3</v>
      </c>
      <c r="Y1019">
        <f>YEAR(SalesData[[#This Row],[Order Date]])*100+MONTH(SalesData[[#This Row],[Order Date]])</f>
        <v>201607</v>
      </c>
    </row>
    <row r="1020" spans="1: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v>10</v>
      </c>
      <c r="T1020">
        <v>0</v>
      </c>
      <c r="U1020">
        <v>24.99</v>
      </c>
      <c r="V1020">
        <f>COUNTIF(SalesData[Order ID],SalesData[[#This Row],[Order ID]])</f>
        <v>4</v>
      </c>
      <c r="W1020" t="str">
        <f>TEXT(SalesData[[#This Row],[Order Date]],"MMM-YYYY")</f>
        <v>Jul-2016</v>
      </c>
      <c r="X1020">
        <f>CHOOSE(MONTH(SalesData[[#This Row],[Order Date]]),1,1,1,2,2,2,3,3,3,4,4,4)</f>
        <v>3</v>
      </c>
      <c r="Y1020">
        <f>YEAR(SalesData[[#This Row],[Order Date]])*100+MONTH(SalesData[[#This Row],[Order Date]])</f>
        <v>201607</v>
      </c>
    </row>
    <row r="1021" spans="1: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v>10</v>
      </c>
      <c r="T1021">
        <v>0</v>
      </c>
      <c r="U1021">
        <v>120.33</v>
      </c>
      <c r="V1021">
        <f>COUNTIF(SalesData[Order ID],SalesData[[#This Row],[Order ID]])</f>
        <v>4</v>
      </c>
      <c r="W1021" t="str">
        <f>TEXT(SalesData[[#This Row],[Order Date]],"MMM-YYYY")</f>
        <v>Jul-2016</v>
      </c>
      <c r="X1021">
        <f>CHOOSE(MONTH(SalesData[[#This Row],[Order Date]]),1,1,1,2,2,2,3,3,3,4,4,4)</f>
        <v>3</v>
      </c>
      <c r="Y1021">
        <f>YEAR(SalesData[[#This Row],[Order Date]])*100+MONTH(SalesData[[#This Row],[Order Date]])</f>
        <v>201607</v>
      </c>
    </row>
    <row r="1022" spans="1: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v>5</v>
      </c>
      <c r="T1022">
        <v>0.2</v>
      </c>
      <c r="U1022">
        <v>7.73</v>
      </c>
      <c r="V1022">
        <f>COUNTIF(SalesData[Order ID],SalesData[[#This Row],[Order ID]])</f>
        <v>3</v>
      </c>
      <c r="W1022" t="str">
        <f>TEXT(SalesData[[#This Row],[Order Date]],"MMM-YYYY")</f>
        <v>Apr-2016</v>
      </c>
      <c r="X1022">
        <f>CHOOSE(MONTH(SalesData[[#This Row],[Order Date]]),1,1,1,2,2,2,3,3,3,4,4,4)</f>
        <v>2</v>
      </c>
      <c r="Y1022">
        <f>YEAR(SalesData[[#This Row],[Order Date]])*100+MONTH(SalesData[[#This Row],[Order Date]])</f>
        <v>201604</v>
      </c>
    </row>
    <row r="1023" spans="1: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v>3</v>
      </c>
      <c r="T1023">
        <v>0.2</v>
      </c>
      <c r="U1023">
        <v>418.28</v>
      </c>
      <c r="V1023">
        <f>COUNTIF(SalesData[Order ID],SalesData[[#This Row],[Order ID]])</f>
        <v>3</v>
      </c>
      <c r="W1023" t="str">
        <f>TEXT(SalesData[[#This Row],[Order Date]],"MMM-YYYY")</f>
        <v>Apr-2016</v>
      </c>
      <c r="X1023">
        <f>CHOOSE(MONTH(SalesData[[#This Row],[Order Date]]),1,1,1,2,2,2,3,3,3,4,4,4)</f>
        <v>2</v>
      </c>
      <c r="Y1023">
        <f>YEAR(SalesData[[#This Row],[Order Date]])*100+MONTH(SalesData[[#This Row],[Order Date]])</f>
        <v>201604</v>
      </c>
    </row>
    <row r="1024" spans="1: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v>7</v>
      </c>
      <c r="T1024">
        <v>0.2</v>
      </c>
      <c r="U1024">
        <v>386.38</v>
      </c>
      <c r="V1024">
        <f>COUNTIF(SalesData[Order ID],SalesData[[#This Row],[Order ID]])</f>
        <v>3</v>
      </c>
      <c r="W1024" t="str">
        <f>TEXT(SalesData[[#This Row],[Order Date]],"MMM-YYYY")</f>
        <v>Apr-2016</v>
      </c>
      <c r="X1024">
        <f>CHOOSE(MONTH(SalesData[[#This Row],[Order Date]]),1,1,1,2,2,2,3,3,3,4,4,4)</f>
        <v>2</v>
      </c>
      <c r="Y1024">
        <f>YEAR(SalesData[[#This Row],[Order Date]])*100+MONTH(SalesData[[#This Row],[Order Date]])</f>
        <v>201604</v>
      </c>
    </row>
    <row r="1025" spans="1: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v>2</v>
      </c>
      <c r="T1025">
        <v>0.1</v>
      </c>
      <c r="U1025">
        <v>1.3</v>
      </c>
      <c r="V1025">
        <f>COUNTIF(SalesData[Order ID],SalesData[[#This Row],[Order ID]])</f>
        <v>1</v>
      </c>
      <c r="W1025" t="str">
        <f>TEXT(SalesData[[#This Row],[Order Date]],"MMM-YYYY")</f>
        <v>Jun-2016</v>
      </c>
      <c r="X1025">
        <f>CHOOSE(MONTH(SalesData[[#This Row],[Order Date]]),1,1,1,2,2,2,3,3,3,4,4,4)</f>
        <v>2</v>
      </c>
      <c r="Y1025">
        <f>YEAR(SalesData[[#This Row],[Order Date]])*100+MONTH(SalesData[[#This Row],[Order Date]])</f>
        <v>201606</v>
      </c>
    </row>
    <row r="1026" spans="1: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v>3</v>
      </c>
      <c r="T1026">
        <v>0.2</v>
      </c>
      <c r="U1026">
        <v>2.72</v>
      </c>
      <c r="V1026">
        <f>COUNTIF(SalesData[Order ID],SalesData[[#This Row],[Order ID]])</f>
        <v>1</v>
      </c>
      <c r="W1026" t="str">
        <f>TEXT(SalesData[[#This Row],[Order Date]],"MMM-YYYY")</f>
        <v>Dec-2018</v>
      </c>
      <c r="X1026">
        <f>CHOOSE(MONTH(SalesData[[#This Row],[Order Date]]),1,1,1,2,2,2,3,3,3,4,4,4)</f>
        <v>4</v>
      </c>
      <c r="Y1026">
        <f>YEAR(SalesData[[#This Row],[Order Date]])*100+MONTH(SalesData[[#This Row],[Order Date]])</f>
        <v>201812</v>
      </c>
    </row>
    <row r="1027" spans="1: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v>2</v>
      </c>
      <c r="T1027">
        <v>0.2</v>
      </c>
      <c r="U1027">
        <v>2.4900000000000002</v>
      </c>
      <c r="V1027">
        <f>COUNTIF(SalesData[Order ID],SalesData[[#This Row],[Order ID]])</f>
        <v>3</v>
      </c>
      <c r="W1027" t="str">
        <f>TEXT(SalesData[[#This Row],[Order Date]],"MMM-YYYY")</f>
        <v>Jan-2017</v>
      </c>
      <c r="X1027">
        <f>CHOOSE(MONTH(SalesData[[#This Row],[Order Date]]),1,1,1,2,2,2,3,3,3,4,4,4)</f>
        <v>1</v>
      </c>
      <c r="Y1027">
        <f>YEAR(SalesData[[#This Row],[Order Date]])*100+MONTH(SalesData[[#This Row],[Order Date]])</f>
        <v>201701</v>
      </c>
    </row>
    <row r="1028" spans="1: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v>1</v>
      </c>
      <c r="T1028">
        <v>0</v>
      </c>
      <c r="U1028">
        <v>8.23</v>
      </c>
      <c r="V1028">
        <f>COUNTIF(SalesData[Order ID],SalesData[[#This Row],[Order ID]])</f>
        <v>3</v>
      </c>
      <c r="W1028" t="str">
        <f>TEXT(SalesData[[#This Row],[Order Date]],"MMM-YYYY")</f>
        <v>Jan-2017</v>
      </c>
      <c r="X1028">
        <f>CHOOSE(MONTH(SalesData[[#This Row],[Order Date]]),1,1,1,2,2,2,3,3,3,4,4,4)</f>
        <v>1</v>
      </c>
      <c r="Y1028">
        <f>YEAR(SalesData[[#This Row],[Order Date]])*100+MONTH(SalesData[[#This Row],[Order Date]])</f>
        <v>201701</v>
      </c>
    </row>
    <row r="1029" spans="1: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v>5</v>
      </c>
      <c r="T1029">
        <v>0.2</v>
      </c>
      <c r="U1029">
        <v>1.87</v>
      </c>
      <c r="V1029">
        <f>COUNTIF(SalesData[Order ID],SalesData[[#This Row],[Order ID]])</f>
        <v>3</v>
      </c>
      <c r="W1029" t="str">
        <f>TEXT(SalesData[[#This Row],[Order Date]],"MMM-YYYY")</f>
        <v>Jan-2017</v>
      </c>
      <c r="X1029">
        <f>CHOOSE(MONTH(SalesData[[#This Row],[Order Date]]),1,1,1,2,2,2,3,3,3,4,4,4)</f>
        <v>1</v>
      </c>
      <c r="Y1029">
        <f>YEAR(SalesData[[#This Row],[Order Date]])*100+MONTH(SalesData[[#This Row],[Order Date]])</f>
        <v>201701</v>
      </c>
    </row>
    <row r="1030" spans="1: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v>8</v>
      </c>
      <c r="T1030">
        <v>0.3</v>
      </c>
      <c r="U1030">
        <v>-33.67</v>
      </c>
      <c r="V1030">
        <f>COUNTIF(SalesData[Order ID],SalesData[[#This Row],[Order ID]])</f>
        <v>5</v>
      </c>
      <c r="W1030" t="str">
        <f>TEXT(SalesData[[#This Row],[Order Date]],"MMM-YYYY")</f>
        <v>Jul-2015</v>
      </c>
      <c r="X1030">
        <f>CHOOSE(MONTH(SalesData[[#This Row],[Order Date]]),1,1,1,2,2,2,3,3,3,4,4,4)</f>
        <v>3</v>
      </c>
      <c r="Y1030">
        <f>YEAR(SalesData[[#This Row],[Order Date]])*100+MONTH(SalesData[[#This Row],[Order Date]])</f>
        <v>201507</v>
      </c>
    </row>
    <row r="1031" spans="1: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v>9</v>
      </c>
      <c r="T1031">
        <v>0.2</v>
      </c>
      <c r="U1031">
        <v>9.9</v>
      </c>
      <c r="V1031">
        <f>COUNTIF(SalesData[Order ID],SalesData[[#This Row],[Order ID]])</f>
        <v>5</v>
      </c>
      <c r="W1031" t="str">
        <f>TEXT(SalesData[[#This Row],[Order Date]],"MMM-YYYY")</f>
        <v>Jul-2015</v>
      </c>
      <c r="X1031">
        <f>CHOOSE(MONTH(SalesData[[#This Row],[Order Date]]),1,1,1,2,2,2,3,3,3,4,4,4)</f>
        <v>3</v>
      </c>
      <c r="Y1031">
        <f>YEAR(SalesData[[#This Row],[Order Date]])*100+MONTH(SalesData[[#This Row],[Order Date]])</f>
        <v>201507</v>
      </c>
    </row>
    <row r="1032" spans="1: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v>9</v>
      </c>
      <c r="T1032">
        <v>0.2</v>
      </c>
      <c r="U1032">
        <v>188.09</v>
      </c>
      <c r="V1032">
        <f>COUNTIF(SalesData[Order ID],SalesData[[#This Row],[Order ID]])</f>
        <v>5</v>
      </c>
      <c r="W1032" t="str">
        <f>TEXT(SalesData[[#This Row],[Order Date]],"MMM-YYYY")</f>
        <v>Jul-2015</v>
      </c>
      <c r="X1032">
        <f>CHOOSE(MONTH(SalesData[[#This Row],[Order Date]]),1,1,1,2,2,2,3,3,3,4,4,4)</f>
        <v>3</v>
      </c>
      <c r="Y1032">
        <f>YEAR(SalesData[[#This Row],[Order Date]])*100+MONTH(SalesData[[#This Row],[Order Date]])</f>
        <v>201507</v>
      </c>
    </row>
    <row r="1033" spans="1: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v>10</v>
      </c>
      <c r="T1033">
        <v>0</v>
      </c>
      <c r="U1033">
        <v>21.1</v>
      </c>
      <c r="V1033">
        <f>COUNTIF(SalesData[Order ID],SalesData[[#This Row],[Order ID]])</f>
        <v>5</v>
      </c>
      <c r="W1033" t="str">
        <f>TEXT(SalesData[[#This Row],[Order Date]],"MMM-YYYY")</f>
        <v>Jul-2015</v>
      </c>
      <c r="X1033">
        <f>CHOOSE(MONTH(SalesData[[#This Row],[Order Date]]),1,1,1,2,2,2,3,3,3,4,4,4)</f>
        <v>3</v>
      </c>
      <c r="Y1033">
        <f>YEAR(SalesData[[#This Row],[Order Date]])*100+MONTH(SalesData[[#This Row],[Order Date]])</f>
        <v>201507</v>
      </c>
    </row>
    <row r="1034" spans="1: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v>7</v>
      </c>
      <c r="T1034">
        <v>0</v>
      </c>
      <c r="U1034">
        <v>5.04</v>
      </c>
      <c r="V1034">
        <f>COUNTIF(SalesData[Order ID],SalesData[[#This Row],[Order ID]])</f>
        <v>5</v>
      </c>
      <c r="W1034" t="str">
        <f>TEXT(SalesData[[#This Row],[Order Date]],"MMM-YYYY")</f>
        <v>Jul-2015</v>
      </c>
      <c r="X1034">
        <f>CHOOSE(MONTH(SalesData[[#This Row],[Order Date]]),1,1,1,2,2,2,3,3,3,4,4,4)</f>
        <v>3</v>
      </c>
      <c r="Y1034">
        <f>YEAR(SalesData[[#This Row],[Order Date]])*100+MONTH(SalesData[[#This Row],[Order Date]])</f>
        <v>201507</v>
      </c>
    </row>
    <row r="1035" spans="1: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v>2</v>
      </c>
      <c r="T1035">
        <v>0</v>
      </c>
      <c r="U1035">
        <v>1.88</v>
      </c>
      <c r="V1035">
        <f>COUNTIF(SalesData[Order ID],SalesData[[#This Row],[Order ID]])</f>
        <v>3</v>
      </c>
      <c r="W1035" t="str">
        <f>TEXT(SalesData[[#This Row],[Order Date]],"MMM-YYYY")</f>
        <v>Nov-2017</v>
      </c>
      <c r="X1035">
        <f>CHOOSE(MONTH(SalesData[[#This Row],[Order Date]]),1,1,1,2,2,2,3,3,3,4,4,4)</f>
        <v>4</v>
      </c>
      <c r="Y1035">
        <f>YEAR(SalesData[[#This Row],[Order Date]])*100+MONTH(SalesData[[#This Row],[Order Date]])</f>
        <v>201711</v>
      </c>
    </row>
    <row r="1036" spans="1: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v>4</v>
      </c>
      <c r="T1036">
        <v>0</v>
      </c>
      <c r="U1036">
        <v>0.53</v>
      </c>
      <c r="V1036">
        <f>COUNTIF(SalesData[Order ID],SalesData[[#This Row],[Order ID]])</f>
        <v>3</v>
      </c>
      <c r="W1036" t="str">
        <f>TEXT(SalesData[[#This Row],[Order Date]],"MMM-YYYY")</f>
        <v>Nov-2017</v>
      </c>
      <c r="X1036">
        <f>CHOOSE(MONTH(SalesData[[#This Row],[Order Date]]),1,1,1,2,2,2,3,3,3,4,4,4)</f>
        <v>4</v>
      </c>
      <c r="Y1036">
        <f>YEAR(SalesData[[#This Row],[Order Date]])*100+MONTH(SalesData[[#This Row],[Order Date]])</f>
        <v>201711</v>
      </c>
    </row>
    <row r="1037" spans="1: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v>2</v>
      </c>
      <c r="T1037">
        <v>0</v>
      </c>
      <c r="U1037">
        <v>4.76</v>
      </c>
      <c r="V1037">
        <f>COUNTIF(SalesData[Order ID],SalesData[[#This Row],[Order ID]])</f>
        <v>3</v>
      </c>
      <c r="W1037" t="str">
        <f>TEXT(SalesData[[#This Row],[Order Date]],"MMM-YYYY")</f>
        <v>Nov-2017</v>
      </c>
      <c r="X1037">
        <f>CHOOSE(MONTH(SalesData[[#This Row],[Order Date]]),1,1,1,2,2,2,3,3,3,4,4,4)</f>
        <v>4</v>
      </c>
      <c r="Y1037">
        <f>YEAR(SalesData[[#This Row],[Order Date]])*100+MONTH(SalesData[[#This Row],[Order Date]])</f>
        <v>201711</v>
      </c>
    </row>
    <row r="1038" spans="1: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v>5</v>
      </c>
      <c r="T1038">
        <v>0.1</v>
      </c>
      <c r="U1038">
        <v>8.66</v>
      </c>
      <c r="V1038">
        <f>COUNTIF(SalesData[Order ID],SalesData[[#This Row],[Order ID]])</f>
        <v>1</v>
      </c>
      <c r="W1038" t="str">
        <f>TEXT(SalesData[[#This Row],[Order Date]],"MMM-YYYY")</f>
        <v>Apr-2017</v>
      </c>
      <c r="X1038">
        <f>CHOOSE(MONTH(SalesData[[#This Row],[Order Date]]),1,1,1,2,2,2,3,3,3,4,4,4)</f>
        <v>2</v>
      </c>
      <c r="Y1038">
        <f>YEAR(SalesData[[#This Row],[Order Date]])*100+MONTH(SalesData[[#This Row],[Order Date]])</f>
        <v>201704</v>
      </c>
    </row>
    <row r="1039" spans="1: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v>8</v>
      </c>
      <c r="T1039">
        <v>0</v>
      </c>
      <c r="U1039">
        <v>12.82</v>
      </c>
      <c r="V1039">
        <f>COUNTIF(SalesData[Order ID],SalesData[[#This Row],[Order ID]])</f>
        <v>1</v>
      </c>
      <c r="W1039" t="str">
        <f>TEXT(SalesData[[#This Row],[Order Date]],"MMM-YYYY")</f>
        <v>Jun-2016</v>
      </c>
      <c r="X1039">
        <f>CHOOSE(MONTH(SalesData[[#This Row],[Order Date]]),1,1,1,2,2,2,3,3,3,4,4,4)</f>
        <v>2</v>
      </c>
      <c r="Y1039">
        <f>YEAR(SalesData[[#This Row],[Order Date]])*100+MONTH(SalesData[[#This Row],[Order Date]])</f>
        <v>201606</v>
      </c>
    </row>
    <row r="1040" spans="1: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v>3</v>
      </c>
      <c r="T1040">
        <v>0.2</v>
      </c>
      <c r="U1040">
        <v>5.03</v>
      </c>
      <c r="V1040">
        <f>COUNTIF(SalesData[Order ID],SalesData[[#This Row],[Order ID]])</f>
        <v>2</v>
      </c>
      <c r="W1040" t="str">
        <f>TEXT(SalesData[[#This Row],[Order Date]],"MMM-YYYY")</f>
        <v>Nov-2018</v>
      </c>
      <c r="X1040">
        <f>CHOOSE(MONTH(SalesData[[#This Row],[Order Date]]),1,1,1,2,2,2,3,3,3,4,4,4)</f>
        <v>4</v>
      </c>
      <c r="Y1040">
        <f>YEAR(SalesData[[#This Row],[Order Date]])*100+MONTH(SalesData[[#This Row],[Order Date]])</f>
        <v>201811</v>
      </c>
    </row>
    <row r="1041" spans="1: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v>8</v>
      </c>
      <c r="T1041">
        <v>0</v>
      </c>
      <c r="U1041">
        <v>6.03</v>
      </c>
      <c r="V1041">
        <f>COUNTIF(SalesData[Order ID],SalesData[[#This Row],[Order ID]])</f>
        <v>2</v>
      </c>
      <c r="W1041" t="str">
        <f>TEXT(SalesData[[#This Row],[Order Date]],"MMM-YYYY")</f>
        <v>Nov-2018</v>
      </c>
      <c r="X1041">
        <f>CHOOSE(MONTH(SalesData[[#This Row],[Order Date]]),1,1,1,2,2,2,3,3,3,4,4,4)</f>
        <v>4</v>
      </c>
      <c r="Y1041">
        <f>YEAR(SalesData[[#This Row],[Order Date]])*100+MONTH(SalesData[[#This Row],[Order Date]])</f>
        <v>201811</v>
      </c>
    </row>
    <row r="1042" spans="1: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v>6</v>
      </c>
      <c r="T1042">
        <v>0.2</v>
      </c>
      <c r="U1042">
        <v>111.55</v>
      </c>
      <c r="V1042">
        <f>COUNTIF(SalesData[Order ID],SalesData[[#This Row],[Order ID]])</f>
        <v>1</v>
      </c>
      <c r="W1042" t="str">
        <f>TEXT(SalesData[[#This Row],[Order Date]],"MMM-YYYY")</f>
        <v>Mar-2017</v>
      </c>
      <c r="X1042">
        <f>CHOOSE(MONTH(SalesData[[#This Row],[Order Date]]),1,1,1,2,2,2,3,3,3,4,4,4)</f>
        <v>1</v>
      </c>
      <c r="Y1042">
        <f>YEAR(SalesData[[#This Row],[Order Date]])*100+MONTH(SalesData[[#This Row],[Order Date]])</f>
        <v>201703</v>
      </c>
    </row>
    <row r="1043" spans="1: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v>4</v>
      </c>
      <c r="T1043">
        <v>0.1</v>
      </c>
      <c r="U1043">
        <v>4.46</v>
      </c>
      <c r="V1043">
        <f>COUNTIF(SalesData[Order ID],SalesData[[#This Row],[Order ID]])</f>
        <v>2</v>
      </c>
      <c r="W1043" t="str">
        <f>TEXT(SalesData[[#This Row],[Order Date]],"MMM-YYYY")</f>
        <v>Sep-2017</v>
      </c>
      <c r="X1043">
        <f>CHOOSE(MONTH(SalesData[[#This Row],[Order Date]]),1,1,1,2,2,2,3,3,3,4,4,4)</f>
        <v>3</v>
      </c>
      <c r="Y1043">
        <f>YEAR(SalesData[[#This Row],[Order Date]])*100+MONTH(SalesData[[#This Row],[Order Date]])</f>
        <v>201709</v>
      </c>
    </row>
    <row r="1044" spans="1: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v>10</v>
      </c>
      <c r="T1044">
        <v>0</v>
      </c>
      <c r="U1044">
        <v>195.04</v>
      </c>
      <c r="V1044">
        <f>COUNTIF(SalesData[Order ID],SalesData[[#This Row],[Order ID]])</f>
        <v>2</v>
      </c>
      <c r="W1044" t="str">
        <f>TEXT(SalesData[[#This Row],[Order Date]],"MMM-YYYY")</f>
        <v>Sep-2017</v>
      </c>
      <c r="X1044">
        <f>CHOOSE(MONTH(SalesData[[#This Row],[Order Date]]),1,1,1,2,2,2,3,3,3,4,4,4)</f>
        <v>3</v>
      </c>
      <c r="Y1044">
        <f>YEAR(SalesData[[#This Row],[Order Date]])*100+MONTH(SalesData[[#This Row],[Order Date]])</f>
        <v>201709</v>
      </c>
    </row>
    <row r="1045" spans="1: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v>2</v>
      </c>
      <c r="T1045">
        <v>0.2</v>
      </c>
      <c r="U1045">
        <v>1.68</v>
      </c>
      <c r="V1045">
        <f>COUNTIF(SalesData[Order ID],SalesData[[#This Row],[Order ID]])</f>
        <v>2</v>
      </c>
      <c r="W1045" t="str">
        <f>TEXT(SalesData[[#This Row],[Order Date]],"MMM-YYYY")</f>
        <v>Jul-2018</v>
      </c>
      <c r="X1045">
        <f>CHOOSE(MONTH(SalesData[[#This Row],[Order Date]]),1,1,1,2,2,2,3,3,3,4,4,4)</f>
        <v>3</v>
      </c>
      <c r="Y1045">
        <f>YEAR(SalesData[[#This Row],[Order Date]])*100+MONTH(SalesData[[#This Row],[Order Date]])</f>
        <v>201807</v>
      </c>
    </row>
    <row r="1046" spans="1: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v>4</v>
      </c>
      <c r="T1046">
        <v>0.1</v>
      </c>
      <c r="U1046">
        <v>15.79</v>
      </c>
      <c r="V1046">
        <f>COUNTIF(SalesData[Order ID],SalesData[[#This Row],[Order ID]])</f>
        <v>2</v>
      </c>
      <c r="W1046" t="str">
        <f>TEXT(SalesData[[#This Row],[Order Date]],"MMM-YYYY")</f>
        <v>Jul-2018</v>
      </c>
      <c r="X1046">
        <f>CHOOSE(MONTH(SalesData[[#This Row],[Order Date]]),1,1,1,2,2,2,3,3,3,4,4,4)</f>
        <v>3</v>
      </c>
      <c r="Y1046">
        <f>YEAR(SalesData[[#This Row],[Order Date]])*100+MONTH(SalesData[[#This Row],[Order Date]])</f>
        <v>201807</v>
      </c>
    </row>
    <row r="1047" spans="1: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v>8</v>
      </c>
      <c r="T1047">
        <v>0.1</v>
      </c>
      <c r="U1047">
        <v>35.64</v>
      </c>
      <c r="V1047">
        <f>COUNTIF(SalesData[Order ID],SalesData[[#This Row],[Order ID]])</f>
        <v>1</v>
      </c>
      <c r="W1047" t="str">
        <f>TEXT(SalesData[[#This Row],[Order Date]],"MMM-YYYY")</f>
        <v>Oct-2018</v>
      </c>
      <c r="X1047">
        <f>CHOOSE(MONTH(SalesData[[#This Row],[Order Date]]),1,1,1,2,2,2,3,3,3,4,4,4)</f>
        <v>4</v>
      </c>
      <c r="Y1047">
        <f>YEAR(SalesData[[#This Row],[Order Date]])*100+MONTH(SalesData[[#This Row],[Order Date]])</f>
        <v>201810</v>
      </c>
    </row>
    <row r="1048" spans="1: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v>1</v>
      </c>
      <c r="T1048">
        <v>0.3</v>
      </c>
      <c r="U1048">
        <v>-177.31</v>
      </c>
      <c r="V1048">
        <f>COUNTIF(SalesData[Order ID],SalesData[[#This Row],[Order ID]])</f>
        <v>2</v>
      </c>
      <c r="W1048" t="str">
        <f>TEXT(SalesData[[#This Row],[Order Date]],"MMM-YYYY")</f>
        <v>Mar-2017</v>
      </c>
      <c r="X1048">
        <f>CHOOSE(MONTH(SalesData[[#This Row],[Order Date]]),1,1,1,2,2,2,3,3,3,4,4,4)</f>
        <v>1</v>
      </c>
      <c r="Y1048">
        <f>YEAR(SalesData[[#This Row],[Order Date]])*100+MONTH(SalesData[[#This Row],[Order Date]])</f>
        <v>201703</v>
      </c>
    </row>
    <row r="1049" spans="1: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v>8</v>
      </c>
      <c r="T1049">
        <v>0.3</v>
      </c>
      <c r="U1049">
        <v>-13.31</v>
      </c>
      <c r="V1049">
        <f>COUNTIF(SalesData[Order ID],SalesData[[#This Row],[Order ID]])</f>
        <v>2</v>
      </c>
      <c r="W1049" t="str">
        <f>TEXT(SalesData[[#This Row],[Order Date]],"MMM-YYYY")</f>
        <v>Mar-2017</v>
      </c>
      <c r="X1049">
        <f>CHOOSE(MONTH(SalesData[[#This Row],[Order Date]]),1,1,1,2,2,2,3,3,3,4,4,4)</f>
        <v>1</v>
      </c>
      <c r="Y1049">
        <f>YEAR(SalesData[[#This Row],[Order Date]])*100+MONTH(SalesData[[#This Row],[Order Date]])</f>
        <v>201703</v>
      </c>
    </row>
    <row r="1050" spans="1: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v>6</v>
      </c>
      <c r="T1050">
        <v>0.2</v>
      </c>
      <c r="U1050">
        <v>211.57</v>
      </c>
      <c r="V1050">
        <f>COUNTIF(SalesData[Order ID],SalesData[[#This Row],[Order ID]])</f>
        <v>2</v>
      </c>
      <c r="W1050" t="str">
        <f>TEXT(SalesData[[#This Row],[Order Date]],"MMM-YYYY")</f>
        <v>May-2015</v>
      </c>
      <c r="X1050">
        <f>CHOOSE(MONTH(SalesData[[#This Row],[Order Date]]),1,1,1,2,2,2,3,3,3,4,4,4)</f>
        <v>2</v>
      </c>
      <c r="Y1050">
        <f>YEAR(SalesData[[#This Row],[Order Date]])*100+MONTH(SalesData[[#This Row],[Order Date]])</f>
        <v>201505</v>
      </c>
    </row>
    <row r="1051" spans="1: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v>5</v>
      </c>
      <c r="T1051">
        <v>0.2</v>
      </c>
      <c r="U1051">
        <v>33</v>
      </c>
      <c r="V1051">
        <f>COUNTIF(SalesData[Order ID],SalesData[[#This Row],[Order ID]])</f>
        <v>2</v>
      </c>
      <c r="W1051" t="str">
        <f>TEXT(SalesData[[#This Row],[Order Date]],"MMM-YYYY")</f>
        <v>May-2015</v>
      </c>
      <c r="X1051">
        <f>CHOOSE(MONTH(SalesData[[#This Row],[Order Date]]),1,1,1,2,2,2,3,3,3,4,4,4)</f>
        <v>2</v>
      </c>
      <c r="Y1051">
        <f>YEAR(SalesData[[#This Row],[Order Date]])*100+MONTH(SalesData[[#This Row],[Order Date]])</f>
        <v>201505</v>
      </c>
    </row>
    <row r="1052" spans="1: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v>2</v>
      </c>
      <c r="T1052">
        <v>0</v>
      </c>
      <c r="U1052">
        <v>55.59</v>
      </c>
      <c r="V1052">
        <f>COUNTIF(SalesData[Order ID],SalesData[[#This Row],[Order ID]])</f>
        <v>3</v>
      </c>
      <c r="W1052" t="str">
        <f>TEXT(SalesData[[#This Row],[Order Date]],"MMM-YYYY")</f>
        <v>Jul-2016</v>
      </c>
      <c r="X1052">
        <f>CHOOSE(MONTH(SalesData[[#This Row],[Order Date]]),1,1,1,2,2,2,3,3,3,4,4,4)</f>
        <v>3</v>
      </c>
      <c r="Y1052">
        <f>YEAR(SalesData[[#This Row],[Order Date]])*100+MONTH(SalesData[[#This Row],[Order Date]])</f>
        <v>201607</v>
      </c>
    </row>
    <row r="1053" spans="1: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v>5</v>
      </c>
      <c r="T1053">
        <v>0.2</v>
      </c>
      <c r="U1053">
        <v>1.34</v>
      </c>
      <c r="V1053">
        <f>COUNTIF(SalesData[Order ID],SalesData[[#This Row],[Order ID]])</f>
        <v>3</v>
      </c>
      <c r="W1053" t="str">
        <f>TEXT(SalesData[[#This Row],[Order Date]],"MMM-YYYY")</f>
        <v>Jul-2016</v>
      </c>
      <c r="X1053">
        <f>CHOOSE(MONTH(SalesData[[#This Row],[Order Date]]),1,1,1,2,2,2,3,3,3,4,4,4)</f>
        <v>3</v>
      </c>
      <c r="Y1053">
        <f>YEAR(SalesData[[#This Row],[Order Date]])*100+MONTH(SalesData[[#This Row],[Order Date]])</f>
        <v>201607</v>
      </c>
    </row>
    <row r="1054" spans="1: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v>1</v>
      </c>
      <c r="T1054">
        <v>0.3</v>
      </c>
      <c r="U1054">
        <v>-87.7</v>
      </c>
      <c r="V1054">
        <f>COUNTIF(SalesData[Order ID],SalesData[[#This Row],[Order ID]])</f>
        <v>3</v>
      </c>
      <c r="W1054" t="str">
        <f>TEXT(SalesData[[#This Row],[Order Date]],"MMM-YYYY")</f>
        <v>Jul-2016</v>
      </c>
      <c r="X1054">
        <f>CHOOSE(MONTH(SalesData[[#This Row],[Order Date]]),1,1,1,2,2,2,3,3,3,4,4,4)</f>
        <v>3</v>
      </c>
      <c r="Y1054">
        <f>YEAR(SalesData[[#This Row],[Order Date]])*100+MONTH(SalesData[[#This Row],[Order Date]])</f>
        <v>201607</v>
      </c>
    </row>
    <row r="1055" spans="1: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v>5</v>
      </c>
      <c r="T1055">
        <v>0.2</v>
      </c>
      <c r="U1055">
        <v>0.56000000000000005</v>
      </c>
      <c r="V1055">
        <f>COUNTIF(SalesData[Order ID],SalesData[[#This Row],[Order ID]])</f>
        <v>4</v>
      </c>
      <c r="W1055" t="str">
        <f>TEXT(SalesData[[#This Row],[Order Date]],"MMM-YYYY")</f>
        <v>Apr-2016</v>
      </c>
      <c r="X1055">
        <f>CHOOSE(MONTH(SalesData[[#This Row],[Order Date]]),1,1,1,2,2,2,3,3,3,4,4,4)</f>
        <v>2</v>
      </c>
      <c r="Y1055">
        <f>YEAR(SalesData[[#This Row],[Order Date]])*100+MONTH(SalesData[[#This Row],[Order Date]])</f>
        <v>201604</v>
      </c>
    </row>
    <row r="1056" spans="1: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v>7</v>
      </c>
      <c r="T1056">
        <v>0.1</v>
      </c>
      <c r="U1056">
        <v>10.84</v>
      </c>
      <c r="V1056">
        <f>COUNTIF(SalesData[Order ID],SalesData[[#This Row],[Order ID]])</f>
        <v>4</v>
      </c>
      <c r="W1056" t="str">
        <f>TEXT(SalesData[[#This Row],[Order Date]],"MMM-YYYY")</f>
        <v>Apr-2016</v>
      </c>
      <c r="X1056">
        <f>CHOOSE(MONTH(SalesData[[#This Row],[Order Date]]),1,1,1,2,2,2,3,3,3,4,4,4)</f>
        <v>2</v>
      </c>
      <c r="Y1056">
        <f>YEAR(SalesData[[#This Row],[Order Date]])*100+MONTH(SalesData[[#This Row],[Order Date]])</f>
        <v>201604</v>
      </c>
    </row>
    <row r="1057" spans="1: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v>1</v>
      </c>
      <c r="T1057">
        <v>0</v>
      </c>
      <c r="U1057">
        <v>5.76</v>
      </c>
      <c r="V1057">
        <f>COUNTIF(SalesData[Order ID],SalesData[[#This Row],[Order ID]])</f>
        <v>4</v>
      </c>
      <c r="W1057" t="str">
        <f>TEXT(SalesData[[#This Row],[Order Date]],"MMM-YYYY")</f>
        <v>Apr-2016</v>
      </c>
      <c r="X1057">
        <f>CHOOSE(MONTH(SalesData[[#This Row],[Order Date]]),1,1,1,2,2,2,3,3,3,4,4,4)</f>
        <v>2</v>
      </c>
      <c r="Y1057">
        <f>YEAR(SalesData[[#This Row],[Order Date]])*100+MONTH(SalesData[[#This Row],[Order Date]])</f>
        <v>201604</v>
      </c>
    </row>
    <row r="1058" spans="1: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v>3</v>
      </c>
      <c r="T1058">
        <v>0</v>
      </c>
      <c r="U1058">
        <v>2.36</v>
      </c>
      <c r="V1058">
        <f>COUNTIF(SalesData[Order ID],SalesData[[#This Row],[Order ID]])</f>
        <v>4</v>
      </c>
      <c r="W1058" t="str">
        <f>TEXT(SalesData[[#This Row],[Order Date]],"MMM-YYYY")</f>
        <v>Apr-2016</v>
      </c>
      <c r="X1058">
        <f>CHOOSE(MONTH(SalesData[[#This Row],[Order Date]]),1,1,1,2,2,2,3,3,3,4,4,4)</f>
        <v>2</v>
      </c>
      <c r="Y1058">
        <f>YEAR(SalesData[[#This Row],[Order Date]])*100+MONTH(SalesData[[#This Row],[Order Date]])</f>
        <v>201604</v>
      </c>
    </row>
    <row r="1059" spans="1: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v>8</v>
      </c>
      <c r="T1059">
        <v>0</v>
      </c>
      <c r="U1059">
        <v>1.79</v>
      </c>
      <c r="V1059">
        <f>COUNTIF(SalesData[Order ID],SalesData[[#This Row],[Order ID]])</f>
        <v>2</v>
      </c>
      <c r="W1059" t="str">
        <f>TEXT(SalesData[[#This Row],[Order Date]],"MMM-YYYY")</f>
        <v>Dec-2018</v>
      </c>
      <c r="X1059">
        <f>CHOOSE(MONTH(SalesData[[#This Row],[Order Date]]),1,1,1,2,2,2,3,3,3,4,4,4)</f>
        <v>4</v>
      </c>
      <c r="Y1059">
        <f>YEAR(SalesData[[#This Row],[Order Date]])*100+MONTH(SalesData[[#This Row],[Order Date]])</f>
        <v>201812</v>
      </c>
    </row>
    <row r="1060" spans="1: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v>10</v>
      </c>
      <c r="T1060">
        <v>0.2</v>
      </c>
      <c r="U1060">
        <v>22.29</v>
      </c>
      <c r="V1060">
        <f>COUNTIF(SalesData[Order ID],SalesData[[#This Row],[Order ID]])</f>
        <v>2</v>
      </c>
      <c r="W1060" t="str">
        <f>TEXT(SalesData[[#This Row],[Order Date]],"MMM-YYYY")</f>
        <v>Dec-2018</v>
      </c>
      <c r="X1060">
        <f>CHOOSE(MONTH(SalesData[[#This Row],[Order Date]]),1,1,1,2,2,2,3,3,3,4,4,4)</f>
        <v>4</v>
      </c>
      <c r="Y1060">
        <f>YEAR(SalesData[[#This Row],[Order Date]])*100+MONTH(SalesData[[#This Row],[Order Date]])</f>
        <v>201812</v>
      </c>
    </row>
    <row r="1061" spans="1: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v>7</v>
      </c>
      <c r="T1061">
        <v>0.1</v>
      </c>
      <c r="U1061">
        <v>0.84</v>
      </c>
      <c r="V1061">
        <f>COUNTIF(SalesData[Order ID],SalesData[[#This Row],[Order ID]])</f>
        <v>1</v>
      </c>
      <c r="W1061" t="str">
        <f>TEXT(SalesData[[#This Row],[Order Date]],"MMM-YYYY")</f>
        <v>Nov-2017</v>
      </c>
      <c r="X1061">
        <f>CHOOSE(MONTH(SalesData[[#This Row],[Order Date]]),1,1,1,2,2,2,3,3,3,4,4,4)</f>
        <v>4</v>
      </c>
      <c r="Y1061">
        <f>YEAR(SalesData[[#This Row],[Order Date]])*100+MONTH(SalesData[[#This Row],[Order Date]])</f>
        <v>201711</v>
      </c>
    </row>
    <row r="1062" spans="1: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v>4</v>
      </c>
      <c r="T1062">
        <v>0.1</v>
      </c>
      <c r="U1062">
        <v>25.87</v>
      </c>
      <c r="V1062">
        <f>COUNTIF(SalesData[Order ID],SalesData[[#This Row],[Order ID]])</f>
        <v>1</v>
      </c>
      <c r="W1062" t="str">
        <f>TEXT(SalesData[[#This Row],[Order Date]],"MMM-YYYY")</f>
        <v>Mar-2016</v>
      </c>
      <c r="X1062">
        <f>CHOOSE(MONTH(SalesData[[#This Row],[Order Date]]),1,1,1,2,2,2,3,3,3,4,4,4)</f>
        <v>1</v>
      </c>
      <c r="Y1062">
        <f>YEAR(SalesData[[#This Row],[Order Date]])*100+MONTH(SalesData[[#This Row],[Order Date]])</f>
        <v>201603</v>
      </c>
    </row>
    <row r="1063" spans="1: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v>7</v>
      </c>
      <c r="T1063">
        <v>0</v>
      </c>
      <c r="U1063">
        <v>14.02</v>
      </c>
      <c r="V1063">
        <f>COUNTIF(SalesData[Order ID],SalesData[[#This Row],[Order ID]])</f>
        <v>6</v>
      </c>
      <c r="W1063" t="str">
        <f>TEXT(SalesData[[#This Row],[Order Date]],"MMM-YYYY")</f>
        <v>Apr-2016</v>
      </c>
      <c r="X1063">
        <f>CHOOSE(MONTH(SalesData[[#This Row],[Order Date]]),1,1,1,2,2,2,3,3,3,4,4,4)</f>
        <v>2</v>
      </c>
      <c r="Y1063">
        <f>YEAR(SalesData[[#This Row],[Order Date]])*100+MONTH(SalesData[[#This Row],[Order Date]])</f>
        <v>201604</v>
      </c>
    </row>
    <row r="1064" spans="1: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v>3</v>
      </c>
      <c r="T1064">
        <v>0.1</v>
      </c>
      <c r="U1064">
        <v>0.52</v>
      </c>
      <c r="V1064">
        <f>COUNTIF(SalesData[Order ID],SalesData[[#This Row],[Order ID]])</f>
        <v>6</v>
      </c>
      <c r="W1064" t="str">
        <f>TEXT(SalesData[[#This Row],[Order Date]],"MMM-YYYY")</f>
        <v>Apr-2016</v>
      </c>
      <c r="X1064">
        <f>CHOOSE(MONTH(SalesData[[#This Row],[Order Date]]),1,1,1,2,2,2,3,3,3,4,4,4)</f>
        <v>2</v>
      </c>
      <c r="Y1064">
        <f>YEAR(SalesData[[#This Row],[Order Date]])*100+MONTH(SalesData[[#This Row],[Order Date]])</f>
        <v>201604</v>
      </c>
    </row>
    <row r="1065" spans="1: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v>8</v>
      </c>
      <c r="T1065">
        <v>0</v>
      </c>
      <c r="U1065">
        <v>0.71</v>
      </c>
      <c r="V1065">
        <f>COUNTIF(SalesData[Order ID],SalesData[[#This Row],[Order ID]])</f>
        <v>6</v>
      </c>
      <c r="W1065" t="str">
        <f>TEXT(SalesData[[#This Row],[Order Date]],"MMM-YYYY")</f>
        <v>Apr-2016</v>
      </c>
      <c r="X1065">
        <f>CHOOSE(MONTH(SalesData[[#This Row],[Order Date]]),1,1,1,2,2,2,3,3,3,4,4,4)</f>
        <v>2</v>
      </c>
      <c r="Y1065">
        <f>YEAR(SalesData[[#This Row],[Order Date]])*100+MONTH(SalesData[[#This Row],[Order Date]])</f>
        <v>201604</v>
      </c>
    </row>
    <row r="1066" spans="1: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v>9</v>
      </c>
      <c r="T1066">
        <v>0.3</v>
      </c>
      <c r="U1066">
        <v>-39.200000000000003</v>
      </c>
      <c r="V1066">
        <f>COUNTIF(SalesData[Order ID],SalesData[[#This Row],[Order ID]])</f>
        <v>6</v>
      </c>
      <c r="W1066" t="str">
        <f>TEXT(SalesData[[#This Row],[Order Date]],"MMM-YYYY")</f>
        <v>Apr-2016</v>
      </c>
      <c r="X1066">
        <f>CHOOSE(MONTH(SalesData[[#This Row],[Order Date]]),1,1,1,2,2,2,3,3,3,4,4,4)</f>
        <v>2</v>
      </c>
      <c r="Y1066">
        <f>YEAR(SalesData[[#This Row],[Order Date]])*100+MONTH(SalesData[[#This Row],[Order Date]])</f>
        <v>201604</v>
      </c>
    </row>
    <row r="1067" spans="1: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v>3</v>
      </c>
      <c r="T1067">
        <v>0.3</v>
      </c>
      <c r="U1067">
        <v>-0.49</v>
      </c>
      <c r="V1067">
        <f>COUNTIF(SalesData[Order ID],SalesData[[#This Row],[Order ID]])</f>
        <v>6</v>
      </c>
      <c r="W1067" t="str">
        <f>TEXT(SalesData[[#This Row],[Order Date]],"MMM-YYYY")</f>
        <v>Apr-2016</v>
      </c>
      <c r="X1067">
        <f>CHOOSE(MONTH(SalesData[[#This Row],[Order Date]]),1,1,1,2,2,2,3,3,3,4,4,4)</f>
        <v>2</v>
      </c>
      <c r="Y1067">
        <f>YEAR(SalesData[[#This Row],[Order Date]])*100+MONTH(SalesData[[#This Row],[Order Date]])</f>
        <v>201604</v>
      </c>
    </row>
    <row r="1068" spans="1: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v>8</v>
      </c>
      <c r="T1068">
        <v>0.1</v>
      </c>
      <c r="U1068">
        <v>17.2</v>
      </c>
      <c r="V1068">
        <f>COUNTIF(SalesData[Order ID],SalesData[[#This Row],[Order ID]])</f>
        <v>6</v>
      </c>
      <c r="W1068" t="str">
        <f>TEXT(SalesData[[#This Row],[Order Date]],"MMM-YYYY")</f>
        <v>Apr-2016</v>
      </c>
      <c r="X1068">
        <f>CHOOSE(MONTH(SalesData[[#This Row],[Order Date]]),1,1,1,2,2,2,3,3,3,4,4,4)</f>
        <v>2</v>
      </c>
      <c r="Y1068">
        <f>YEAR(SalesData[[#This Row],[Order Date]])*100+MONTH(SalesData[[#This Row],[Order Date]])</f>
        <v>201604</v>
      </c>
    </row>
    <row r="1069" spans="1: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v>3</v>
      </c>
      <c r="T1069">
        <v>0.2</v>
      </c>
      <c r="U1069">
        <v>44.82</v>
      </c>
      <c r="V1069">
        <f>COUNTIF(SalesData[Order ID],SalesData[[#This Row],[Order ID]])</f>
        <v>1</v>
      </c>
      <c r="W1069" t="str">
        <f>TEXT(SalesData[[#This Row],[Order Date]],"MMM-YYYY")</f>
        <v>Oct-2017</v>
      </c>
      <c r="X1069">
        <f>CHOOSE(MONTH(SalesData[[#This Row],[Order Date]]),1,1,1,2,2,2,3,3,3,4,4,4)</f>
        <v>4</v>
      </c>
      <c r="Y1069">
        <f>YEAR(SalesData[[#This Row],[Order Date]])*100+MONTH(SalesData[[#This Row],[Order Date]])</f>
        <v>201710</v>
      </c>
    </row>
    <row r="1070" spans="1: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v>2</v>
      </c>
      <c r="T1070">
        <v>0.3</v>
      </c>
      <c r="U1070">
        <v>-0.23</v>
      </c>
      <c r="V1070">
        <f>COUNTIF(SalesData[Order ID],SalesData[[#This Row],[Order ID]])</f>
        <v>1</v>
      </c>
      <c r="W1070" t="str">
        <f>TEXT(SalesData[[#This Row],[Order Date]],"MMM-YYYY")</f>
        <v>Sep-2018</v>
      </c>
      <c r="X1070">
        <f>CHOOSE(MONTH(SalesData[[#This Row],[Order Date]]),1,1,1,2,2,2,3,3,3,4,4,4)</f>
        <v>3</v>
      </c>
      <c r="Y1070">
        <f>YEAR(SalesData[[#This Row],[Order Date]])*100+MONTH(SalesData[[#This Row],[Order Date]])</f>
        <v>201809</v>
      </c>
    </row>
    <row r="1071" spans="1: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v>2</v>
      </c>
      <c r="T1071">
        <v>0</v>
      </c>
      <c r="U1071">
        <v>7.55</v>
      </c>
      <c r="V1071">
        <f>COUNTIF(SalesData[Order ID],SalesData[[#This Row],[Order ID]])</f>
        <v>1</v>
      </c>
      <c r="W1071" t="str">
        <f>TEXT(SalesData[[#This Row],[Order Date]],"MMM-YYYY")</f>
        <v>Jul-2016</v>
      </c>
      <c r="X1071">
        <f>CHOOSE(MONTH(SalesData[[#This Row],[Order Date]]),1,1,1,2,2,2,3,3,3,4,4,4)</f>
        <v>3</v>
      </c>
      <c r="Y1071">
        <f>YEAR(SalesData[[#This Row],[Order Date]])*100+MONTH(SalesData[[#This Row],[Order Date]])</f>
        <v>201607</v>
      </c>
    </row>
    <row r="1072" spans="1: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v>6</v>
      </c>
      <c r="T1072">
        <v>0</v>
      </c>
      <c r="U1072">
        <v>3.5</v>
      </c>
      <c r="V1072">
        <f>COUNTIF(SalesData[Order ID],SalesData[[#This Row],[Order ID]])</f>
        <v>1</v>
      </c>
      <c r="W1072" t="str">
        <f>TEXT(SalesData[[#This Row],[Order Date]],"MMM-YYYY")</f>
        <v>Nov-2016</v>
      </c>
      <c r="X1072">
        <f>CHOOSE(MONTH(SalesData[[#This Row],[Order Date]]),1,1,1,2,2,2,3,3,3,4,4,4)</f>
        <v>4</v>
      </c>
      <c r="Y1072">
        <f>YEAR(SalesData[[#This Row],[Order Date]])*100+MONTH(SalesData[[#This Row],[Order Date]])</f>
        <v>201611</v>
      </c>
    </row>
    <row r="1073" spans="1: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v>1</v>
      </c>
      <c r="T1073">
        <v>0.1</v>
      </c>
      <c r="U1073">
        <v>3.24</v>
      </c>
      <c r="V1073">
        <f>COUNTIF(SalesData[Order ID],SalesData[[#This Row],[Order ID]])</f>
        <v>1</v>
      </c>
      <c r="W1073" t="str">
        <f>TEXT(SalesData[[#This Row],[Order Date]],"MMM-YYYY")</f>
        <v>Apr-2017</v>
      </c>
      <c r="X1073">
        <f>CHOOSE(MONTH(SalesData[[#This Row],[Order Date]]),1,1,1,2,2,2,3,3,3,4,4,4)</f>
        <v>2</v>
      </c>
      <c r="Y1073">
        <f>YEAR(SalesData[[#This Row],[Order Date]])*100+MONTH(SalesData[[#This Row],[Order Date]])</f>
        <v>201704</v>
      </c>
    </row>
    <row r="1074" spans="1: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v>3</v>
      </c>
      <c r="T1074">
        <v>0.2</v>
      </c>
      <c r="U1074">
        <v>3.02</v>
      </c>
      <c r="V1074">
        <f>COUNTIF(SalesData[Order ID],SalesData[[#This Row],[Order ID]])</f>
        <v>1</v>
      </c>
      <c r="W1074" t="str">
        <f>TEXT(SalesData[[#This Row],[Order Date]],"MMM-YYYY")</f>
        <v>Nov-2018</v>
      </c>
      <c r="X1074">
        <f>CHOOSE(MONTH(SalesData[[#This Row],[Order Date]]),1,1,1,2,2,2,3,3,3,4,4,4)</f>
        <v>4</v>
      </c>
      <c r="Y1074">
        <f>YEAR(SalesData[[#This Row],[Order Date]])*100+MONTH(SalesData[[#This Row],[Order Date]])</f>
        <v>201811</v>
      </c>
    </row>
    <row r="1075" spans="1: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v>8</v>
      </c>
      <c r="T1075">
        <v>0</v>
      </c>
      <c r="U1075">
        <v>0.69</v>
      </c>
      <c r="V1075">
        <f>COUNTIF(SalesData[Order ID],SalesData[[#This Row],[Order ID]])</f>
        <v>3</v>
      </c>
      <c r="W1075" t="str">
        <f>TEXT(SalesData[[#This Row],[Order Date]],"MMM-YYYY")</f>
        <v>Nov-2017</v>
      </c>
      <c r="X1075">
        <f>CHOOSE(MONTH(SalesData[[#This Row],[Order Date]]),1,1,1,2,2,2,3,3,3,4,4,4)</f>
        <v>4</v>
      </c>
      <c r="Y1075">
        <f>YEAR(SalesData[[#This Row],[Order Date]])*100+MONTH(SalesData[[#This Row],[Order Date]])</f>
        <v>201711</v>
      </c>
    </row>
    <row r="1076" spans="1: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v>7</v>
      </c>
      <c r="T1076">
        <v>0.1</v>
      </c>
      <c r="U1076">
        <v>0.79</v>
      </c>
      <c r="V1076">
        <f>COUNTIF(SalesData[Order ID],SalesData[[#This Row],[Order ID]])</f>
        <v>3</v>
      </c>
      <c r="W1076" t="str">
        <f>TEXT(SalesData[[#This Row],[Order Date]],"MMM-YYYY")</f>
        <v>Nov-2017</v>
      </c>
      <c r="X1076">
        <f>CHOOSE(MONTH(SalesData[[#This Row],[Order Date]]),1,1,1,2,2,2,3,3,3,4,4,4)</f>
        <v>4</v>
      </c>
      <c r="Y1076">
        <f>YEAR(SalesData[[#This Row],[Order Date]])*100+MONTH(SalesData[[#This Row],[Order Date]])</f>
        <v>201711</v>
      </c>
    </row>
    <row r="1077" spans="1: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v>6</v>
      </c>
      <c r="T1077">
        <v>0</v>
      </c>
      <c r="U1077">
        <v>8</v>
      </c>
      <c r="V1077">
        <f>COUNTIF(SalesData[Order ID],SalesData[[#This Row],[Order ID]])</f>
        <v>3</v>
      </c>
      <c r="W1077" t="str">
        <f>TEXT(SalesData[[#This Row],[Order Date]],"MMM-YYYY")</f>
        <v>Nov-2017</v>
      </c>
      <c r="X1077">
        <f>CHOOSE(MONTH(SalesData[[#This Row],[Order Date]]),1,1,1,2,2,2,3,3,3,4,4,4)</f>
        <v>4</v>
      </c>
      <c r="Y1077">
        <f>YEAR(SalesData[[#This Row],[Order Date]])*100+MONTH(SalesData[[#This Row],[Order Date]])</f>
        <v>201711</v>
      </c>
    </row>
    <row r="1078" spans="1: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v>8</v>
      </c>
      <c r="T1078">
        <v>0.1</v>
      </c>
      <c r="U1078">
        <v>11.86</v>
      </c>
      <c r="V1078">
        <f>COUNTIF(SalesData[Order ID],SalesData[[#This Row],[Order ID]])</f>
        <v>1</v>
      </c>
      <c r="W1078" t="str">
        <f>TEXT(SalesData[[#This Row],[Order Date]],"MMM-YYYY")</f>
        <v>Sep-2017</v>
      </c>
      <c r="X1078">
        <f>CHOOSE(MONTH(SalesData[[#This Row],[Order Date]]),1,1,1,2,2,2,3,3,3,4,4,4)</f>
        <v>3</v>
      </c>
      <c r="Y1078">
        <f>YEAR(SalesData[[#This Row],[Order Date]])*100+MONTH(SalesData[[#This Row],[Order Date]])</f>
        <v>201709</v>
      </c>
    </row>
    <row r="1079" spans="1: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v>4</v>
      </c>
      <c r="T1079">
        <v>0</v>
      </c>
      <c r="U1079">
        <v>34.79</v>
      </c>
      <c r="V1079">
        <f>COUNTIF(SalesData[Order ID],SalesData[[#This Row],[Order ID]])</f>
        <v>3</v>
      </c>
      <c r="W1079" t="str">
        <f>TEXT(SalesData[[#This Row],[Order Date]],"MMM-YYYY")</f>
        <v>Sep-2018</v>
      </c>
      <c r="X1079">
        <f>CHOOSE(MONTH(SalesData[[#This Row],[Order Date]]),1,1,1,2,2,2,3,3,3,4,4,4)</f>
        <v>3</v>
      </c>
      <c r="Y1079">
        <f>YEAR(SalesData[[#This Row],[Order Date]])*100+MONTH(SalesData[[#This Row],[Order Date]])</f>
        <v>201809</v>
      </c>
    </row>
    <row r="1080" spans="1: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v>9</v>
      </c>
      <c r="T1080">
        <v>0</v>
      </c>
      <c r="U1080">
        <v>6.29</v>
      </c>
      <c r="V1080">
        <f>COUNTIF(SalesData[Order ID],SalesData[[#This Row],[Order ID]])</f>
        <v>3</v>
      </c>
      <c r="W1080" t="str">
        <f>TEXT(SalesData[[#This Row],[Order Date]],"MMM-YYYY")</f>
        <v>Sep-2018</v>
      </c>
      <c r="X1080">
        <f>CHOOSE(MONTH(SalesData[[#This Row],[Order Date]]),1,1,1,2,2,2,3,3,3,4,4,4)</f>
        <v>3</v>
      </c>
      <c r="Y1080">
        <f>YEAR(SalesData[[#This Row],[Order Date]])*100+MONTH(SalesData[[#This Row],[Order Date]])</f>
        <v>201809</v>
      </c>
    </row>
    <row r="1081" spans="1: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v>5</v>
      </c>
      <c r="T1081">
        <v>0.2</v>
      </c>
      <c r="U1081">
        <v>1.17</v>
      </c>
      <c r="V1081">
        <f>COUNTIF(SalesData[Order ID],SalesData[[#This Row],[Order ID]])</f>
        <v>3</v>
      </c>
      <c r="W1081" t="str">
        <f>TEXT(SalesData[[#This Row],[Order Date]],"MMM-YYYY")</f>
        <v>Sep-2018</v>
      </c>
      <c r="X1081">
        <f>CHOOSE(MONTH(SalesData[[#This Row],[Order Date]]),1,1,1,2,2,2,3,3,3,4,4,4)</f>
        <v>3</v>
      </c>
      <c r="Y1081">
        <f>YEAR(SalesData[[#This Row],[Order Date]])*100+MONTH(SalesData[[#This Row],[Order Date]])</f>
        <v>201809</v>
      </c>
    </row>
    <row r="1082" spans="1: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v>1</v>
      </c>
      <c r="T1082">
        <v>0.3</v>
      </c>
      <c r="U1082">
        <v>-6.97</v>
      </c>
      <c r="V1082">
        <f>COUNTIF(SalesData[Order ID],SalesData[[#This Row],[Order ID]])</f>
        <v>2</v>
      </c>
      <c r="W1082" t="str">
        <f>TEXT(SalesData[[#This Row],[Order Date]],"MMM-YYYY")</f>
        <v>Nov-2016</v>
      </c>
      <c r="X1082">
        <f>CHOOSE(MONTH(SalesData[[#This Row],[Order Date]]),1,1,1,2,2,2,3,3,3,4,4,4)</f>
        <v>4</v>
      </c>
      <c r="Y1082">
        <f>YEAR(SalesData[[#This Row],[Order Date]])*100+MONTH(SalesData[[#This Row],[Order Date]])</f>
        <v>201611</v>
      </c>
    </row>
    <row r="1083" spans="1: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v>4</v>
      </c>
      <c r="T1083">
        <v>0</v>
      </c>
      <c r="U1083">
        <v>99.62</v>
      </c>
      <c r="V1083">
        <f>COUNTIF(SalesData[Order ID],SalesData[[#This Row],[Order ID]])</f>
        <v>2</v>
      </c>
      <c r="W1083" t="str">
        <f>TEXT(SalesData[[#This Row],[Order Date]],"MMM-YYYY")</f>
        <v>Nov-2016</v>
      </c>
      <c r="X1083">
        <f>CHOOSE(MONTH(SalesData[[#This Row],[Order Date]]),1,1,1,2,2,2,3,3,3,4,4,4)</f>
        <v>4</v>
      </c>
      <c r="Y1083">
        <f>YEAR(SalesData[[#This Row],[Order Date]])*100+MONTH(SalesData[[#This Row],[Order Date]])</f>
        <v>201611</v>
      </c>
    </row>
    <row r="1084" spans="1: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v>1</v>
      </c>
      <c r="T1084">
        <v>0.1</v>
      </c>
      <c r="U1084">
        <v>259.33999999999997</v>
      </c>
      <c r="V1084">
        <f>COUNTIF(SalesData[Order ID],SalesData[[#This Row],[Order ID]])</f>
        <v>4</v>
      </c>
      <c r="W1084" t="str">
        <f>TEXT(SalesData[[#This Row],[Order Date]],"MMM-YYYY")</f>
        <v>Mar-2017</v>
      </c>
      <c r="X1084">
        <f>CHOOSE(MONTH(SalesData[[#This Row],[Order Date]]),1,1,1,2,2,2,3,3,3,4,4,4)</f>
        <v>1</v>
      </c>
      <c r="Y1084">
        <f>YEAR(SalesData[[#This Row],[Order Date]])*100+MONTH(SalesData[[#This Row],[Order Date]])</f>
        <v>201703</v>
      </c>
    </row>
    <row r="1085" spans="1: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v>6</v>
      </c>
      <c r="T1085">
        <v>0.3</v>
      </c>
      <c r="U1085">
        <v>-3.17</v>
      </c>
      <c r="V1085">
        <f>COUNTIF(SalesData[Order ID],SalesData[[#This Row],[Order ID]])</f>
        <v>4</v>
      </c>
      <c r="W1085" t="str">
        <f>TEXT(SalesData[[#This Row],[Order Date]],"MMM-YYYY")</f>
        <v>Mar-2017</v>
      </c>
      <c r="X1085">
        <f>CHOOSE(MONTH(SalesData[[#This Row],[Order Date]]),1,1,1,2,2,2,3,3,3,4,4,4)</f>
        <v>1</v>
      </c>
      <c r="Y1085">
        <f>YEAR(SalesData[[#This Row],[Order Date]])*100+MONTH(SalesData[[#This Row],[Order Date]])</f>
        <v>201703</v>
      </c>
    </row>
    <row r="1086" spans="1: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v>7</v>
      </c>
      <c r="T1086">
        <v>0.3</v>
      </c>
      <c r="U1086">
        <v>-18.149999999999999</v>
      </c>
      <c r="V1086">
        <f>COUNTIF(SalesData[Order ID],SalesData[[#This Row],[Order ID]])</f>
        <v>4</v>
      </c>
      <c r="W1086" t="str">
        <f>TEXT(SalesData[[#This Row],[Order Date]],"MMM-YYYY")</f>
        <v>Mar-2017</v>
      </c>
      <c r="X1086">
        <f>CHOOSE(MONTH(SalesData[[#This Row],[Order Date]]),1,1,1,2,2,2,3,3,3,4,4,4)</f>
        <v>1</v>
      </c>
      <c r="Y1086">
        <f>YEAR(SalesData[[#This Row],[Order Date]])*100+MONTH(SalesData[[#This Row],[Order Date]])</f>
        <v>201703</v>
      </c>
    </row>
    <row r="1087" spans="1: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v>10</v>
      </c>
      <c r="T1087">
        <v>0</v>
      </c>
      <c r="U1087">
        <v>1616.98</v>
      </c>
      <c r="V1087">
        <f>COUNTIF(SalesData[Order ID],SalesData[[#This Row],[Order ID]])</f>
        <v>4</v>
      </c>
      <c r="W1087" t="str">
        <f>TEXT(SalesData[[#This Row],[Order Date]],"MMM-YYYY")</f>
        <v>Mar-2017</v>
      </c>
      <c r="X1087">
        <f>CHOOSE(MONTH(SalesData[[#This Row],[Order Date]]),1,1,1,2,2,2,3,3,3,4,4,4)</f>
        <v>1</v>
      </c>
      <c r="Y1087">
        <f>YEAR(SalesData[[#This Row],[Order Date]])*100+MONTH(SalesData[[#This Row],[Order Date]])</f>
        <v>201703</v>
      </c>
    </row>
    <row r="1088" spans="1: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v>8</v>
      </c>
      <c r="T1088">
        <v>0</v>
      </c>
      <c r="U1088">
        <v>0.32</v>
      </c>
      <c r="V1088">
        <f>COUNTIF(SalesData[Order ID],SalesData[[#This Row],[Order ID]])</f>
        <v>1</v>
      </c>
      <c r="W1088" t="str">
        <f>TEXT(SalesData[[#This Row],[Order Date]],"MMM-YYYY")</f>
        <v>Aug-2017</v>
      </c>
      <c r="X1088">
        <f>CHOOSE(MONTH(SalesData[[#This Row],[Order Date]]),1,1,1,2,2,2,3,3,3,4,4,4)</f>
        <v>3</v>
      </c>
      <c r="Y1088">
        <f>YEAR(SalesData[[#This Row],[Order Date]])*100+MONTH(SalesData[[#This Row],[Order Date]])</f>
        <v>201708</v>
      </c>
    </row>
    <row r="1089" spans="1: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v>10</v>
      </c>
      <c r="T1089">
        <v>0</v>
      </c>
      <c r="U1089">
        <v>20.87</v>
      </c>
      <c r="V1089">
        <f>COUNTIF(SalesData[Order ID],SalesData[[#This Row],[Order ID]])</f>
        <v>2</v>
      </c>
      <c r="W1089" t="str">
        <f>TEXT(SalesData[[#This Row],[Order Date]],"MMM-YYYY")</f>
        <v>Aug-2017</v>
      </c>
      <c r="X1089">
        <f>CHOOSE(MONTH(SalesData[[#This Row],[Order Date]]),1,1,1,2,2,2,3,3,3,4,4,4)</f>
        <v>3</v>
      </c>
      <c r="Y1089">
        <f>YEAR(SalesData[[#This Row],[Order Date]])*100+MONTH(SalesData[[#This Row],[Order Date]])</f>
        <v>201708</v>
      </c>
    </row>
    <row r="1090" spans="1: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v>3</v>
      </c>
      <c r="T1090">
        <v>0.3</v>
      </c>
      <c r="U1090">
        <v>-0.44</v>
      </c>
      <c r="V1090">
        <f>COUNTIF(SalesData[Order ID],SalesData[[#This Row],[Order ID]])</f>
        <v>2</v>
      </c>
      <c r="W1090" t="str">
        <f>TEXT(SalesData[[#This Row],[Order Date]],"MMM-YYYY")</f>
        <v>Aug-2017</v>
      </c>
      <c r="X1090">
        <f>CHOOSE(MONTH(SalesData[[#This Row],[Order Date]]),1,1,1,2,2,2,3,3,3,4,4,4)</f>
        <v>3</v>
      </c>
      <c r="Y1090">
        <f>YEAR(SalesData[[#This Row],[Order Date]])*100+MONTH(SalesData[[#This Row],[Order Date]])</f>
        <v>201708</v>
      </c>
    </row>
    <row r="1091" spans="1: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v>10</v>
      </c>
      <c r="T1091">
        <v>0.3</v>
      </c>
      <c r="U1091">
        <v>-4.4800000000000004</v>
      </c>
      <c r="V1091">
        <f>COUNTIF(SalesData[Order ID],SalesData[[#This Row],[Order ID]])</f>
        <v>2</v>
      </c>
      <c r="W1091" t="str">
        <f>TEXT(SalesData[[#This Row],[Order Date]],"MMM-YYYY")</f>
        <v>Jun-2018</v>
      </c>
      <c r="X1091">
        <f>CHOOSE(MONTH(SalesData[[#This Row],[Order Date]]),1,1,1,2,2,2,3,3,3,4,4,4)</f>
        <v>2</v>
      </c>
      <c r="Y1091">
        <f>YEAR(SalesData[[#This Row],[Order Date]])*100+MONTH(SalesData[[#This Row],[Order Date]])</f>
        <v>201806</v>
      </c>
    </row>
    <row r="1092" spans="1: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v>1</v>
      </c>
      <c r="T1092">
        <v>0.3</v>
      </c>
      <c r="U1092">
        <v>-23.03</v>
      </c>
      <c r="V1092">
        <f>COUNTIF(SalesData[Order ID],SalesData[[#This Row],[Order ID]])</f>
        <v>2</v>
      </c>
      <c r="W1092" t="str">
        <f>TEXT(SalesData[[#This Row],[Order Date]],"MMM-YYYY")</f>
        <v>Jun-2018</v>
      </c>
      <c r="X1092">
        <f>CHOOSE(MONTH(SalesData[[#This Row],[Order Date]]),1,1,1,2,2,2,3,3,3,4,4,4)</f>
        <v>2</v>
      </c>
      <c r="Y1092">
        <f>YEAR(SalesData[[#This Row],[Order Date]])*100+MONTH(SalesData[[#This Row],[Order Date]])</f>
        <v>201806</v>
      </c>
    </row>
    <row r="1093" spans="1: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v>8</v>
      </c>
      <c r="T1093">
        <v>0.2</v>
      </c>
      <c r="U1093">
        <v>40.85</v>
      </c>
      <c r="V1093">
        <f>COUNTIF(SalesData[Order ID],SalesData[[#This Row],[Order ID]])</f>
        <v>2</v>
      </c>
      <c r="W1093" t="str">
        <f>TEXT(SalesData[[#This Row],[Order Date]],"MMM-YYYY")</f>
        <v>Dec-2016</v>
      </c>
      <c r="X1093">
        <f>CHOOSE(MONTH(SalesData[[#This Row],[Order Date]]),1,1,1,2,2,2,3,3,3,4,4,4)</f>
        <v>4</v>
      </c>
      <c r="Y1093">
        <f>YEAR(SalesData[[#This Row],[Order Date]])*100+MONTH(SalesData[[#This Row],[Order Date]])</f>
        <v>201612</v>
      </c>
    </row>
    <row r="1094" spans="1: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v>1</v>
      </c>
      <c r="T1094">
        <v>0</v>
      </c>
      <c r="U1094">
        <v>35.07</v>
      </c>
      <c r="V1094">
        <f>COUNTIF(SalesData[Order ID],SalesData[[#This Row],[Order ID]])</f>
        <v>2</v>
      </c>
      <c r="W1094" t="str">
        <f>TEXT(SalesData[[#This Row],[Order Date]],"MMM-YYYY")</f>
        <v>Dec-2016</v>
      </c>
      <c r="X1094">
        <f>CHOOSE(MONTH(SalesData[[#This Row],[Order Date]]),1,1,1,2,2,2,3,3,3,4,4,4)</f>
        <v>4</v>
      </c>
      <c r="Y1094">
        <f>YEAR(SalesData[[#This Row],[Order Date]])*100+MONTH(SalesData[[#This Row],[Order Date]])</f>
        <v>201612</v>
      </c>
    </row>
    <row r="1095" spans="1: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v>8</v>
      </c>
      <c r="T1095">
        <v>0</v>
      </c>
      <c r="U1095">
        <v>4.91</v>
      </c>
      <c r="V1095">
        <f>COUNTIF(SalesData[Order ID],SalesData[[#This Row],[Order ID]])</f>
        <v>2</v>
      </c>
      <c r="W1095" t="str">
        <f>TEXT(SalesData[[#This Row],[Order Date]],"MMM-YYYY")</f>
        <v>Dec-2016</v>
      </c>
      <c r="X1095">
        <f>CHOOSE(MONTH(SalesData[[#This Row],[Order Date]]),1,1,1,2,2,2,3,3,3,4,4,4)</f>
        <v>4</v>
      </c>
      <c r="Y1095">
        <f>YEAR(SalesData[[#This Row],[Order Date]])*100+MONTH(SalesData[[#This Row],[Order Date]])</f>
        <v>201612</v>
      </c>
    </row>
    <row r="1096" spans="1: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v>10</v>
      </c>
      <c r="T1096">
        <v>0.2</v>
      </c>
      <c r="U1096">
        <v>117.47</v>
      </c>
      <c r="V1096">
        <f>COUNTIF(SalesData[Order ID],SalesData[[#This Row],[Order ID]])</f>
        <v>2</v>
      </c>
      <c r="W1096" t="str">
        <f>TEXT(SalesData[[#This Row],[Order Date]],"MMM-YYYY")</f>
        <v>Dec-2016</v>
      </c>
      <c r="X1096">
        <f>CHOOSE(MONTH(SalesData[[#This Row],[Order Date]]),1,1,1,2,2,2,3,3,3,4,4,4)</f>
        <v>4</v>
      </c>
      <c r="Y1096">
        <f>YEAR(SalesData[[#This Row],[Order Date]])*100+MONTH(SalesData[[#This Row],[Order Date]])</f>
        <v>201612</v>
      </c>
    </row>
    <row r="1097" spans="1: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v>9</v>
      </c>
      <c r="T1097">
        <v>0</v>
      </c>
      <c r="U1097">
        <v>69.64</v>
      </c>
      <c r="V1097">
        <f>COUNTIF(SalesData[Order ID],SalesData[[#This Row],[Order ID]])</f>
        <v>2</v>
      </c>
      <c r="W1097" t="str">
        <f>TEXT(SalesData[[#This Row],[Order Date]],"MMM-YYYY")</f>
        <v>Jan-2018</v>
      </c>
      <c r="X1097">
        <f>CHOOSE(MONTH(SalesData[[#This Row],[Order Date]]),1,1,1,2,2,2,3,3,3,4,4,4)</f>
        <v>1</v>
      </c>
      <c r="Y1097">
        <f>YEAR(SalesData[[#This Row],[Order Date]])*100+MONTH(SalesData[[#This Row],[Order Date]])</f>
        <v>201801</v>
      </c>
    </row>
    <row r="1098" spans="1: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v>2</v>
      </c>
      <c r="T1098">
        <v>0.1</v>
      </c>
      <c r="U1098">
        <v>5.73</v>
      </c>
      <c r="V1098">
        <f>COUNTIF(SalesData[Order ID],SalesData[[#This Row],[Order ID]])</f>
        <v>2</v>
      </c>
      <c r="W1098" t="str">
        <f>TEXT(SalesData[[#This Row],[Order Date]],"MMM-YYYY")</f>
        <v>Jan-2018</v>
      </c>
      <c r="X1098">
        <f>CHOOSE(MONTH(SalesData[[#This Row],[Order Date]]),1,1,1,2,2,2,3,3,3,4,4,4)</f>
        <v>1</v>
      </c>
      <c r="Y1098">
        <f>YEAR(SalesData[[#This Row],[Order Date]])*100+MONTH(SalesData[[#This Row],[Order Date]])</f>
        <v>201801</v>
      </c>
    </row>
    <row r="1099" spans="1: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v>6</v>
      </c>
      <c r="T1099">
        <v>0.2</v>
      </c>
      <c r="U1099">
        <v>80.61</v>
      </c>
      <c r="V1099">
        <f>COUNTIF(SalesData[Order ID],SalesData[[#This Row],[Order ID]])</f>
        <v>1</v>
      </c>
      <c r="W1099" t="str">
        <f>TEXT(SalesData[[#This Row],[Order Date]],"MMM-YYYY")</f>
        <v>Jun-2015</v>
      </c>
      <c r="X1099">
        <f>CHOOSE(MONTH(SalesData[[#This Row],[Order Date]]),1,1,1,2,2,2,3,3,3,4,4,4)</f>
        <v>2</v>
      </c>
      <c r="Y1099">
        <f>YEAR(SalesData[[#This Row],[Order Date]])*100+MONTH(SalesData[[#This Row],[Order Date]])</f>
        <v>201506</v>
      </c>
    </row>
    <row r="1100" spans="1: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v>9</v>
      </c>
      <c r="T1100">
        <v>0.3</v>
      </c>
      <c r="U1100">
        <v>-0.92</v>
      </c>
      <c r="V1100">
        <f>COUNTIF(SalesData[Order ID],SalesData[[#This Row],[Order ID]])</f>
        <v>4</v>
      </c>
      <c r="W1100" t="str">
        <f>TEXT(SalesData[[#This Row],[Order Date]],"MMM-YYYY")</f>
        <v>Jun-2017</v>
      </c>
      <c r="X1100">
        <f>CHOOSE(MONTH(SalesData[[#This Row],[Order Date]]),1,1,1,2,2,2,3,3,3,4,4,4)</f>
        <v>2</v>
      </c>
      <c r="Y1100">
        <f>YEAR(SalesData[[#This Row],[Order Date]])*100+MONTH(SalesData[[#This Row],[Order Date]])</f>
        <v>201706</v>
      </c>
    </row>
    <row r="1101" spans="1: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v>8</v>
      </c>
      <c r="T1101">
        <v>0.3</v>
      </c>
      <c r="U1101">
        <v>-0.87</v>
      </c>
      <c r="V1101">
        <f>COUNTIF(SalesData[Order ID],SalesData[[#This Row],[Order ID]])</f>
        <v>4</v>
      </c>
      <c r="W1101" t="str">
        <f>TEXT(SalesData[[#This Row],[Order Date]],"MMM-YYYY")</f>
        <v>Jun-2017</v>
      </c>
      <c r="X1101">
        <f>CHOOSE(MONTH(SalesData[[#This Row],[Order Date]]),1,1,1,2,2,2,3,3,3,4,4,4)</f>
        <v>2</v>
      </c>
      <c r="Y1101">
        <f>YEAR(SalesData[[#This Row],[Order Date]])*100+MONTH(SalesData[[#This Row],[Order Date]])</f>
        <v>201706</v>
      </c>
    </row>
    <row r="1102" spans="1: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v>2</v>
      </c>
      <c r="T1102">
        <v>0.2</v>
      </c>
      <c r="U1102">
        <v>9.9600000000000009</v>
      </c>
      <c r="V1102">
        <f>COUNTIF(SalesData[Order ID],SalesData[[#This Row],[Order ID]])</f>
        <v>4</v>
      </c>
      <c r="W1102" t="str">
        <f>TEXT(SalesData[[#This Row],[Order Date]],"MMM-YYYY")</f>
        <v>Jun-2017</v>
      </c>
      <c r="X1102">
        <f>CHOOSE(MONTH(SalesData[[#This Row],[Order Date]]),1,1,1,2,2,2,3,3,3,4,4,4)</f>
        <v>2</v>
      </c>
      <c r="Y1102">
        <f>YEAR(SalesData[[#This Row],[Order Date]])*100+MONTH(SalesData[[#This Row],[Order Date]])</f>
        <v>201706</v>
      </c>
    </row>
    <row r="1103" spans="1: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v>1</v>
      </c>
      <c r="T1103">
        <v>0.3</v>
      </c>
      <c r="U1103">
        <v>-1.99</v>
      </c>
      <c r="V1103">
        <f>COUNTIF(SalesData[Order ID],SalesData[[#This Row],[Order ID]])</f>
        <v>4</v>
      </c>
      <c r="W1103" t="str">
        <f>TEXT(SalesData[[#This Row],[Order Date]],"MMM-YYYY")</f>
        <v>Jun-2017</v>
      </c>
      <c r="X1103">
        <f>CHOOSE(MONTH(SalesData[[#This Row],[Order Date]]),1,1,1,2,2,2,3,3,3,4,4,4)</f>
        <v>2</v>
      </c>
      <c r="Y1103">
        <f>YEAR(SalesData[[#This Row],[Order Date]])*100+MONTH(SalesData[[#This Row],[Order Date]])</f>
        <v>201706</v>
      </c>
    </row>
    <row r="1104" spans="1: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v>7</v>
      </c>
      <c r="T1104">
        <v>0.2</v>
      </c>
      <c r="U1104">
        <v>0.13</v>
      </c>
      <c r="V1104">
        <f>COUNTIF(SalesData[Order ID],SalesData[[#This Row],[Order ID]])</f>
        <v>2</v>
      </c>
      <c r="W1104" t="str">
        <f>TEXT(SalesData[[#This Row],[Order Date]],"MMM-YYYY")</f>
        <v>Apr-2018</v>
      </c>
      <c r="X1104">
        <f>CHOOSE(MONTH(SalesData[[#This Row],[Order Date]]),1,1,1,2,2,2,3,3,3,4,4,4)</f>
        <v>2</v>
      </c>
      <c r="Y1104">
        <f>YEAR(SalesData[[#This Row],[Order Date]])*100+MONTH(SalesData[[#This Row],[Order Date]])</f>
        <v>201804</v>
      </c>
    </row>
    <row r="1105" spans="1: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v>5</v>
      </c>
      <c r="T1105">
        <v>0</v>
      </c>
      <c r="U1105">
        <v>0.82</v>
      </c>
      <c r="V1105">
        <f>COUNTIF(SalesData[Order ID],SalesData[[#This Row],[Order ID]])</f>
        <v>2</v>
      </c>
      <c r="W1105" t="str">
        <f>TEXT(SalesData[[#This Row],[Order Date]],"MMM-YYYY")</f>
        <v>Apr-2018</v>
      </c>
      <c r="X1105">
        <f>CHOOSE(MONTH(SalesData[[#This Row],[Order Date]]),1,1,1,2,2,2,3,3,3,4,4,4)</f>
        <v>2</v>
      </c>
      <c r="Y1105">
        <f>YEAR(SalesData[[#This Row],[Order Date]])*100+MONTH(SalesData[[#This Row],[Order Date]])</f>
        <v>201804</v>
      </c>
    </row>
    <row r="1106" spans="1: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v>7</v>
      </c>
      <c r="T1106">
        <v>0</v>
      </c>
      <c r="U1106">
        <v>3.9</v>
      </c>
      <c r="V1106">
        <f>COUNTIF(SalesData[Order ID],SalesData[[#This Row],[Order ID]])</f>
        <v>1</v>
      </c>
      <c r="W1106" t="str">
        <f>TEXT(SalesData[[#This Row],[Order Date]],"MMM-YYYY")</f>
        <v>Oct-2017</v>
      </c>
      <c r="X1106">
        <f>CHOOSE(MONTH(SalesData[[#This Row],[Order Date]]),1,1,1,2,2,2,3,3,3,4,4,4)</f>
        <v>4</v>
      </c>
      <c r="Y1106">
        <f>YEAR(SalesData[[#This Row],[Order Date]])*100+MONTH(SalesData[[#This Row],[Order Date]])</f>
        <v>201710</v>
      </c>
    </row>
    <row r="1107" spans="1: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v>7</v>
      </c>
      <c r="T1107">
        <v>0.3</v>
      </c>
      <c r="U1107">
        <v>-29.2</v>
      </c>
      <c r="V1107">
        <f>COUNTIF(SalesData[Order ID],SalesData[[#This Row],[Order ID]])</f>
        <v>8</v>
      </c>
      <c r="W1107" t="str">
        <f>TEXT(SalesData[[#This Row],[Order Date]],"MMM-YYYY")</f>
        <v>Nov-2017</v>
      </c>
      <c r="X1107">
        <f>CHOOSE(MONTH(SalesData[[#This Row],[Order Date]]),1,1,1,2,2,2,3,3,3,4,4,4)</f>
        <v>4</v>
      </c>
      <c r="Y1107">
        <f>YEAR(SalesData[[#This Row],[Order Date]])*100+MONTH(SalesData[[#This Row],[Order Date]])</f>
        <v>201711</v>
      </c>
    </row>
    <row r="1108" spans="1: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v>6</v>
      </c>
      <c r="T1108">
        <v>0</v>
      </c>
      <c r="U1108">
        <v>0.14000000000000001</v>
      </c>
      <c r="V1108">
        <f>COUNTIF(SalesData[Order ID],SalesData[[#This Row],[Order ID]])</f>
        <v>8</v>
      </c>
      <c r="W1108" t="str">
        <f>TEXT(SalesData[[#This Row],[Order Date]],"MMM-YYYY")</f>
        <v>Nov-2017</v>
      </c>
      <c r="X1108">
        <f>CHOOSE(MONTH(SalesData[[#This Row],[Order Date]]),1,1,1,2,2,2,3,3,3,4,4,4)</f>
        <v>4</v>
      </c>
      <c r="Y1108">
        <f>YEAR(SalesData[[#This Row],[Order Date]])*100+MONTH(SalesData[[#This Row],[Order Date]])</f>
        <v>201711</v>
      </c>
    </row>
    <row r="1109" spans="1: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v>8</v>
      </c>
      <c r="T1109">
        <v>0</v>
      </c>
      <c r="U1109">
        <v>0.54</v>
      </c>
      <c r="V1109">
        <f>COUNTIF(SalesData[Order ID],SalesData[[#This Row],[Order ID]])</f>
        <v>8</v>
      </c>
      <c r="W1109" t="str">
        <f>TEXT(SalesData[[#This Row],[Order Date]],"MMM-YYYY")</f>
        <v>Nov-2017</v>
      </c>
      <c r="X1109">
        <f>CHOOSE(MONTH(SalesData[[#This Row],[Order Date]]),1,1,1,2,2,2,3,3,3,4,4,4)</f>
        <v>4</v>
      </c>
      <c r="Y1109">
        <f>YEAR(SalesData[[#This Row],[Order Date]])*100+MONTH(SalesData[[#This Row],[Order Date]])</f>
        <v>201711</v>
      </c>
    </row>
    <row r="1110" spans="1: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v>10</v>
      </c>
      <c r="T1110">
        <v>0</v>
      </c>
      <c r="U1110">
        <v>20.43</v>
      </c>
      <c r="V1110">
        <f>COUNTIF(SalesData[Order ID],SalesData[[#This Row],[Order ID]])</f>
        <v>8</v>
      </c>
      <c r="W1110" t="str">
        <f>TEXT(SalesData[[#This Row],[Order Date]],"MMM-YYYY")</f>
        <v>Nov-2017</v>
      </c>
      <c r="X1110">
        <f>CHOOSE(MONTH(SalesData[[#This Row],[Order Date]]),1,1,1,2,2,2,3,3,3,4,4,4)</f>
        <v>4</v>
      </c>
      <c r="Y1110">
        <f>YEAR(SalesData[[#This Row],[Order Date]])*100+MONTH(SalesData[[#This Row],[Order Date]])</f>
        <v>201711</v>
      </c>
    </row>
    <row r="1111" spans="1: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v>8</v>
      </c>
      <c r="T1111">
        <v>0</v>
      </c>
      <c r="U1111">
        <v>7.37</v>
      </c>
      <c r="V1111">
        <f>COUNTIF(SalesData[Order ID],SalesData[[#This Row],[Order ID]])</f>
        <v>8</v>
      </c>
      <c r="W1111" t="str">
        <f>TEXT(SalesData[[#This Row],[Order Date]],"MMM-YYYY")</f>
        <v>Nov-2017</v>
      </c>
      <c r="X1111">
        <f>CHOOSE(MONTH(SalesData[[#This Row],[Order Date]]),1,1,1,2,2,2,3,3,3,4,4,4)</f>
        <v>4</v>
      </c>
      <c r="Y1111">
        <f>YEAR(SalesData[[#This Row],[Order Date]])*100+MONTH(SalesData[[#This Row],[Order Date]])</f>
        <v>201711</v>
      </c>
    </row>
    <row r="1112" spans="1: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v>10</v>
      </c>
      <c r="T1112">
        <v>0</v>
      </c>
      <c r="U1112">
        <v>17.989999999999998</v>
      </c>
      <c r="V1112">
        <f>COUNTIF(SalesData[Order ID],SalesData[[#This Row],[Order ID]])</f>
        <v>8</v>
      </c>
      <c r="W1112" t="str">
        <f>TEXT(SalesData[[#This Row],[Order Date]],"MMM-YYYY")</f>
        <v>Nov-2017</v>
      </c>
      <c r="X1112">
        <f>CHOOSE(MONTH(SalesData[[#This Row],[Order Date]]),1,1,1,2,2,2,3,3,3,4,4,4)</f>
        <v>4</v>
      </c>
      <c r="Y1112">
        <f>YEAR(SalesData[[#This Row],[Order Date]])*100+MONTH(SalesData[[#This Row],[Order Date]])</f>
        <v>201711</v>
      </c>
    </row>
    <row r="1113" spans="1: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v>2</v>
      </c>
      <c r="T1113">
        <v>0.1</v>
      </c>
      <c r="U1113">
        <v>3.32</v>
      </c>
      <c r="V1113">
        <f>COUNTIF(SalesData[Order ID],SalesData[[#This Row],[Order ID]])</f>
        <v>8</v>
      </c>
      <c r="W1113" t="str">
        <f>TEXT(SalesData[[#This Row],[Order Date]],"MMM-YYYY")</f>
        <v>Nov-2017</v>
      </c>
      <c r="X1113">
        <f>CHOOSE(MONTH(SalesData[[#This Row],[Order Date]]),1,1,1,2,2,2,3,3,3,4,4,4)</f>
        <v>4</v>
      </c>
      <c r="Y1113">
        <f>YEAR(SalesData[[#This Row],[Order Date]])*100+MONTH(SalesData[[#This Row],[Order Date]])</f>
        <v>201711</v>
      </c>
    </row>
    <row r="1114" spans="1: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v>8</v>
      </c>
      <c r="T1114">
        <v>0.3</v>
      </c>
      <c r="U1114">
        <v>-0.12</v>
      </c>
      <c r="V1114">
        <f>COUNTIF(SalesData[Order ID],SalesData[[#This Row],[Order ID]])</f>
        <v>8</v>
      </c>
      <c r="W1114" t="str">
        <f>TEXT(SalesData[[#This Row],[Order Date]],"MMM-YYYY")</f>
        <v>Nov-2017</v>
      </c>
      <c r="X1114">
        <f>CHOOSE(MONTH(SalesData[[#This Row],[Order Date]]),1,1,1,2,2,2,3,3,3,4,4,4)</f>
        <v>4</v>
      </c>
      <c r="Y1114">
        <f>YEAR(SalesData[[#This Row],[Order Date]])*100+MONTH(SalesData[[#This Row],[Order Date]])</f>
        <v>201711</v>
      </c>
    </row>
    <row r="1115" spans="1: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v>7</v>
      </c>
      <c r="T1115">
        <v>0.2</v>
      </c>
      <c r="U1115">
        <v>6.53</v>
      </c>
      <c r="V1115">
        <f>COUNTIF(SalesData[Order ID],SalesData[[#This Row],[Order ID]])</f>
        <v>3</v>
      </c>
      <c r="W1115" t="str">
        <f>TEXT(SalesData[[#This Row],[Order Date]],"MMM-YYYY")</f>
        <v>Dec-2018</v>
      </c>
      <c r="X1115">
        <f>CHOOSE(MONTH(SalesData[[#This Row],[Order Date]]),1,1,1,2,2,2,3,3,3,4,4,4)</f>
        <v>4</v>
      </c>
      <c r="Y1115">
        <f>YEAR(SalesData[[#This Row],[Order Date]])*100+MONTH(SalesData[[#This Row],[Order Date]])</f>
        <v>201812</v>
      </c>
    </row>
    <row r="1116" spans="1: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v>2</v>
      </c>
      <c r="T1116">
        <v>0</v>
      </c>
      <c r="U1116">
        <v>26.36</v>
      </c>
      <c r="V1116">
        <f>COUNTIF(SalesData[Order ID],SalesData[[#This Row],[Order ID]])</f>
        <v>3</v>
      </c>
      <c r="W1116" t="str">
        <f>TEXT(SalesData[[#This Row],[Order Date]],"MMM-YYYY")</f>
        <v>Dec-2018</v>
      </c>
      <c r="X1116">
        <f>CHOOSE(MONTH(SalesData[[#This Row],[Order Date]]),1,1,1,2,2,2,3,3,3,4,4,4)</f>
        <v>4</v>
      </c>
      <c r="Y1116">
        <f>YEAR(SalesData[[#This Row],[Order Date]])*100+MONTH(SalesData[[#This Row],[Order Date]])</f>
        <v>201812</v>
      </c>
    </row>
    <row r="1117" spans="1: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v>3</v>
      </c>
      <c r="T1117">
        <v>0.3</v>
      </c>
      <c r="U1117">
        <v>-35.99</v>
      </c>
      <c r="V1117">
        <f>COUNTIF(SalesData[Order ID],SalesData[[#This Row],[Order ID]])</f>
        <v>3</v>
      </c>
      <c r="W1117" t="str">
        <f>TEXT(SalesData[[#This Row],[Order Date]],"MMM-YYYY")</f>
        <v>Dec-2018</v>
      </c>
      <c r="X1117">
        <f>CHOOSE(MONTH(SalesData[[#This Row],[Order Date]]),1,1,1,2,2,2,3,3,3,4,4,4)</f>
        <v>4</v>
      </c>
      <c r="Y1117">
        <f>YEAR(SalesData[[#This Row],[Order Date]])*100+MONTH(SalesData[[#This Row],[Order Date]])</f>
        <v>201812</v>
      </c>
    </row>
    <row r="1118" spans="1: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v>9</v>
      </c>
      <c r="T1118">
        <v>0.1</v>
      </c>
      <c r="U1118">
        <v>0.44</v>
      </c>
      <c r="V1118">
        <f>COUNTIF(SalesData[Order ID],SalesData[[#This Row],[Order ID]])</f>
        <v>1</v>
      </c>
      <c r="W1118" t="str">
        <f>TEXT(SalesData[[#This Row],[Order Date]],"MMM-YYYY")</f>
        <v>Jul-2017</v>
      </c>
      <c r="X1118">
        <f>CHOOSE(MONTH(SalesData[[#This Row],[Order Date]]),1,1,1,2,2,2,3,3,3,4,4,4)</f>
        <v>3</v>
      </c>
      <c r="Y1118">
        <f>YEAR(SalesData[[#This Row],[Order Date]])*100+MONTH(SalesData[[#This Row],[Order Date]])</f>
        <v>201707</v>
      </c>
    </row>
    <row r="1119" spans="1: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v>6</v>
      </c>
      <c r="T1119">
        <v>0</v>
      </c>
      <c r="U1119">
        <v>27.99</v>
      </c>
      <c r="V1119">
        <f>COUNTIF(SalesData[Order ID],SalesData[[#This Row],[Order ID]])</f>
        <v>4</v>
      </c>
      <c r="W1119" t="str">
        <f>TEXT(SalesData[[#This Row],[Order Date]],"MMM-YYYY")</f>
        <v>Sep-2016</v>
      </c>
      <c r="X1119">
        <f>CHOOSE(MONTH(SalesData[[#This Row],[Order Date]]),1,1,1,2,2,2,3,3,3,4,4,4)</f>
        <v>3</v>
      </c>
      <c r="Y1119">
        <f>YEAR(SalesData[[#This Row],[Order Date]])*100+MONTH(SalesData[[#This Row],[Order Date]])</f>
        <v>201609</v>
      </c>
    </row>
    <row r="1120" spans="1: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v>10</v>
      </c>
      <c r="T1120">
        <v>0.1</v>
      </c>
      <c r="U1120">
        <v>136.38999999999999</v>
      </c>
      <c r="V1120">
        <f>COUNTIF(SalesData[Order ID],SalesData[[#This Row],[Order ID]])</f>
        <v>4</v>
      </c>
      <c r="W1120" t="str">
        <f>TEXT(SalesData[[#This Row],[Order Date]],"MMM-YYYY")</f>
        <v>Sep-2016</v>
      </c>
      <c r="X1120">
        <f>CHOOSE(MONTH(SalesData[[#This Row],[Order Date]]),1,1,1,2,2,2,3,3,3,4,4,4)</f>
        <v>3</v>
      </c>
      <c r="Y1120">
        <f>YEAR(SalesData[[#This Row],[Order Date]])*100+MONTH(SalesData[[#This Row],[Order Date]])</f>
        <v>201609</v>
      </c>
    </row>
    <row r="1121" spans="1: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v>5</v>
      </c>
      <c r="T1121">
        <v>0.3</v>
      </c>
      <c r="U1121">
        <v>-1.35</v>
      </c>
      <c r="V1121">
        <f>COUNTIF(SalesData[Order ID],SalesData[[#This Row],[Order ID]])</f>
        <v>4</v>
      </c>
      <c r="W1121" t="str">
        <f>TEXT(SalesData[[#This Row],[Order Date]],"MMM-YYYY")</f>
        <v>Sep-2016</v>
      </c>
      <c r="X1121">
        <f>CHOOSE(MONTH(SalesData[[#This Row],[Order Date]]),1,1,1,2,2,2,3,3,3,4,4,4)</f>
        <v>3</v>
      </c>
      <c r="Y1121">
        <f>YEAR(SalesData[[#This Row],[Order Date]])*100+MONTH(SalesData[[#This Row],[Order Date]])</f>
        <v>201609</v>
      </c>
    </row>
    <row r="1122" spans="1: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v>8</v>
      </c>
      <c r="T1122">
        <v>0.1</v>
      </c>
      <c r="U1122">
        <v>3.82</v>
      </c>
      <c r="V1122">
        <f>COUNTIF(SalesData[Order ID],SalesData[[#This Row],[Order ID]])</f>
        <v>4</v>
      </c>
      <c r="W1122" t="str">
        <f>TEXT(SalesData[[#This Row],[Order Date]],"MMM-YYYY")</f>
        <v>Sep-2016</v>
      </c>
      <c r="X1122">
        <f>CHOOSE(MONTH(SalesData[[#This Row],[Order Date]]),1,1,1,2,2,2,3,3,3,4,4,4)</f>
        <v>3</v>
      </c>
      <c r="Y1122">
        <f>YEAR(SalesData[[#This Row],[Order Date]])*100+MONTH(SalesData[[#This Row],[Order Date]])</f>
        <v>201609</v>
      </c>
    </row>
    <row r="1123" spans="1: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v>3</v>
      </c>
      <c r="T1123">
        <v>0</v>
      </c>
      <c r="U1123">
        <v>83.99</v>
      </c>
      <c r="V1123">
        <f>COUNTIF(SalesData[Order ID],SalesData[[#This Row],[Order ID]])</f>
        <v>6</v>
      </c>
      <c r="W1123" t="str">
        <f>TEXT(SalesData[[#This Row],[Order Date]],"MMM-YYYY")</f>
        <v>Jan-2015</v>
      </c>
      <c r="X1123">
        <f>CHOOSE(MONTH(SalesData[[#This Row],[Order Date]]),1,1,1,2,2,2,3,3,3,4,4,4)</f>
        <v>1</v>
      </c>
      <c r="Y1123">
        <f>YEAR(SalesData[[#This Row],[Order Date]])*100+MONTH(SalesData[[#This Row],[Order Date]])</f>
        <v>201501</v>
      </c>
    </row>
    <row r="1124" spans="1: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v>10</v>
      </c>
      <c r="T1124">
        <v>0.3</v>
      </c>
      <c r="U1124">
        <v>-6.66</v>
      </c>
      <c r="V1124">
        <f>COUNTIF(SalesData[Order ID],SalesData[[#This Row],[Order ID]])</f>
        <v>6</v>
      </c>
      <c r="W1124" t="str">
        <f>TEXT(SalesData[[#This Row],[Order Date]],"MMM-YYYY")</f>
        <v>Jan-2015</v>
      </c>
      <c r="X1124">
        <f>CHOOSE(MONTH(SalesData[[#This Row],[Order Date]]),1,1,1,2,2,2,3,3,3,4,4,4)</f>
        <v>1</v>
      </c>
      <c r="Y1124">
        <f>YEAR(SalesData[[#This Row],[Order Date]])*100+MONTH(SalesData[[#This Row],[Order Date]])</f>
        <v>201501</v>
      </c>
    </row>
    <row r="1125" spans="1: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v>9</v>
      </c>
      <c r="T1125">
        <v>0.1</v>
      </c>
      <c r="U1125">
        <v>7.72</v>
      </c>
      <c r="V1125">
        <f>COUNTIF(SalesData[Order ID],SalesData[[#This Row],[Order ID]])</f>
        <v>6</v>
      </c>
      <c r="W1125" t="str">
        <f>TEXT(SalesData[[#This Row],[Order Date]],"MMM-YYYY")</f>
        <v>Jan-2015</v>
      </c>
      <c r="X1125">
        <f>CHOOSE(MONTH(SalesData[[#This Row],[Order Date]]),1,1,1,2,2,2,3,3,3,4,4,4)</f>
        <v>1</v>
      </c>
      <c r="Y1125">
        <f>YEAR(SalesData[[#This Row],[Order Date]])*100+MONTH(SalesData[[#This Row],[Order Date]])</f>
        <v>201501</v>
      </c>
    </row>
    <row r="1126" spans="1: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v>7</v>
      </c>
      <c r="T1126">
        <v>0.3</v>
      </c>
      <c r="U1126">
        <v>-0.99</v>
      </c>
      <c r="V1126">
        <f>COUNTIF(SalesData[Order ID],SalesData[[#This Row],[Order ID]])</f>
        <v>6</v>
      </c>
      <c r="W1126" t="str">
        <f>TEXT(SalesData[[#This Row],[Order Date]],"MMM-YYYY")</f>
        <v>Jan-2015</v>
      </c>
      <c r="X1126">
        <f>CHOOSE(MONTH(SalesData[[#This Row],[Order Date]]),1,1,1,2,2,2,3,3,3,4,4,4)</f>
        <v>1</v>
      </c>
      <c r="Y1126">
        <f>YEAR(SalesData[[#This Row],[Order Date]])*100+MONTH(SalesData[[#This Row],[Order Date]])</f>
        <v>201501</v>
      </c>
    </row>
    <row r="1127" spans="1: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v>3</v>
      </c>
      <c r="T1127">
        <v>0</v>
      </c>
      <c r="U1127">
        <v>5.6</v>
      </c>
      <c r="V1127">
        <f>COUNTIF(SalesData[Order ID],SalesData[[#This Row],[Order ID]])</f>
        <v>6</v>
      </c>
      <c r="W1127" t="str">
        <f>TEXT(SalesData[[#This Row],[Order Date]],"MMM-YYYY")</f>
        <v>Jan-2015</v>
      </c>
      <c r="X1127">
        <f>CHOOSE(MONTH(SalesData[[#This Row],[Order Date]]),1,1,1,2,2,2,3,3,3,4,4,4)</f>
        <v>1</v>
      </c>
      <c r="Y1127">
        <f>YEAR(SalesData[[#This Row],[Order Date]])*100+MONTH(SalesData[[#This Row],[Order Date]])</f>
        <v>201501</v>
      </c>
    </row>
    <row r="1128" spans="1: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v>10</v>
      </c>
      <c r="T1128">
        <v>0.3</v>
      </c>
      <c r="U1128">
        <v>-138.83000000000001</v>
      </c>
      <c r="V1128">
        <f>COUNTIF(SalesData[Order ID],SalesData[[#This Row],[Order ID]])</f>
        <v>6</v>
      </c>
      <c r="W1128" t="str">
        <f>TEXT(SalesData[[#This Row],[Order Date]],"MMM-YYYY")</f>
        <v>Jan-2015</v>
      </c>
      <c r="X1128">
        <f>CHOOSE(MONTH(SalesData[[#This Row],[Order Date]]),1,1,1,2,2,2,3,3,3,4,4,4)</f>
        <v>1</v>
      </c>
      <c r="Y1128">
        <f>YEAR(SalesData[[#This Row],[Order Date]])*100+MONTH(SalesData[[#This Row],[Order Date]])</f>
        <v>201501</v>
      </c>
    </row>
    <row r="1129" spans="1: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v>9</v>
      </c>
      <c r="T1129">
        <v>0.2</v>
      </c>
      <c r="U1129">
        <v>1.63</v>
      </c>
      <c r="V1129">
        <f>COUNTIF(SalesData[Order ID],SalesData[[#This Row],[Order ID]])</f>
        <v>2</v>
      </c>
      <c r="W1129" t="str">
        <f>TEXT(SalesData[[#This Row],[Order Date]],"MMM-YYYY")</f>
        <v>Mar-2016</v>
      </c>
      <c r="X1129">
        <f>CHOOSE(MONTH(SalesData[[#This Row],[Order Date]]),1,1,1,2,2,2,3,3,3,4,4,4)</f>
        <v>1</v>
      </c>
      <c r="Y1129">
        <f>YEAR(SalesData[[#This Row],[Order Date]])*100+MONTH(SalesData[[#This Row],[Order Date]])</f>
        <v>201603</v>
      </c>
    </row>
    <row r="1130" spans="1: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v>6</v>
      </c>
      <c r="T1130">
        <v>0</v>
      </c>
      <c r="U1130">
        <v>7.13</v>
      </c>
      <c r="V1130">
        <f>COUNTIF(SalesData[Order ID],SalesData[[#This Row],[Order ID]])</f>
        <v>2</v>
      </c>
      <c r="W1130" t="str">
        <f>TEXT(SalesData[[#This Row],[Order Date]],"MMM-YYYY")</f>
        <v>Mar-2016</v>
      </c>
      <c r="X1130">
        <f>CHOOSE(MONTH(SalesData[[#This Row],[Order Date]]),1,1,1,2,2,2,3,3,3,4,4,4)</f>
        <v>1</v>
      </c>
      <c r="Y1130">
        <f>YEAR(SalesData[[#This Row],[Order Date]])*100+MONTH(SalesData[[#This Row],[Order Date]])</f>
        <v>201603</v>
      </c>
    </row>
    <row r="1131" spans="1: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v>8</v>
      </c>
      <c r="T1131">
        <v>0</v>
      </c>
      <c r="U1131">
        <v>92.86</v>
      </c>
      <c r="V1131">
        <f>COUNTIF(SalesData[Order ID],SalesData[[#This Row],[Order ID]])</f>
        <v>3</v>
      </c>
      <c r="W1131" t="str">
        <f>TEXT(SalesData[[#This Row],[Order Date]],"MMM-YYYY")</f>
        <v>Apr-2017</v>
      </c>
      <c r="X1131">
        <f>CHOOSE(MONTH(SalesData[[#This Row],[Order Date]]),1,1,1,2,2,2,3,3,3,4,4,4)</f>
        <v>2</v>
      </c>
      <c r="Y1131">
        <f>YEAR(SalesData[[#This Row],[Order Date]])*100+MONTH(SalesData[[#This Row],[Order Date]])</f>
        <v>201704</v>
      </c>
    </row>
    <row r="1132" spans="1: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v>2</v>
      </c>
      <c r="T1132">
        <v>0</v>
      </c>
      <c r="U1132">
        <v>12.3</v>
      </c>
      <c r="V1132">
        <f>COUNTIF(SalesData[Order ID],SalesData[[#This Row],[Order ID]])</f>
        <v>3</v>
      </c>
      <c r="W1132" t="str">
        <f>TEXT(SalesData[[#This Row],[Order Date]],"MMM-YYYY")</f>
        <v>Apr-2017</v>
      </c>
      <c r="X1132">
        <f>CHOOSE(MONTH(SalesData[[#This Row],[Order Date]]),1,1,1,2,2,2,3,3,3,4,4,4)</f>
        <v>2</v>
      </c>
      <c r="Y1132">
        <f>YEAR(SalesData[[#This Row],[Order Date]])*100+MONTH(SalesData[[#This Row],[Order Date]])</f>
        <v>201704</v>
      </c>
    </row>
    <row r="1133" spans="1: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v>1</v>
      </c>
      <c r="T1133">
        <v>0.3</v>
      </c>
      <c r="U1133">
        <v>-12.78</v>
      </c>
      <c r="V1133">
        <f>COUNTIF(SalesData[Order ID],SalesData[[#This Row],[Order ID]])</f>
        <v>3</v>
      </c>
      <c r="W1133" t="str">
        <f>TEXT(SalesData[[#This Row],[Order Date]],"MMM-YYYY")</f>
        <v>Apr-2017</v>
      </c>
      <c r="X1133">
        <f>CHOOSE(MONTH(SalesData[[#This Row],[Order Date]]),1,1,1,2,2,2,3,3,3,4,4,4)</f>
        <v>2</v>
      </c>
      <c r="Y1133">
        <f>YEAR(SalesData[[#This Row],[Order Date]])*100+MONTH(SalesData[[#This Row],[Order Date]])</f>
        <v>201704</v>
      </c>
    </row>
    <row r="1134" spans="1: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v>1</v>
      </c>
      <c r="T1134">
        <v>0.1</v>
      </c>
      <c r="U1134">
        <v>2.92</v>
      </c>
      <c r="V1134">
        <f>COUNTIF(SalesData[Order ID],SalesData[[#This Row],[Order ID]])</f>
        <v>1</v>
      </c>
      <c r="W1134" t="str">
        <f>TEXT(SalesData[[#This Row],[Order Date]],"MMM-YYYY")</f>
        <v>Dec-2017</v>
      </c>
      <c r="X1134">
        <f>CHOOSE(MONTH(SalesData[[#This Row],[Order Date]]),1,1,1,2,2,2,3,3,3,4,4,4)</f>
        <v>4</v>
      </c>
      <c r="Y1134">
        <f>YEAR(SalesData[[#This Row],[Order Date]])*100+MONTH(SalesData[[#This Row],[Order Date]])</f>
        <v>201712</v>
      </c>
    </row>
    <row r="1135" spans="1: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v>1</v>
      </c>
      <c r="T1135">
        <v>0</v>
      </c>
      <c r="U1135">
        <v>23.68</v>
      </c>
      <c r="V1135">
        <f>COUNTIF(SalesData[Order ID],SalesData[[#This Row],[Order ID]])</f>
        <v>2</v>
      </c>
      <c r="W1135" t="str">
        <f>TEXT(SalesData[[#This Row],[Order Date]],"MMM-YYYY")</f>
        <v>Jun-2017</v>
      </c>
      <c r="X1135">
        <f>CHOOSE(MONTH(SalesData[[#This Row],[Order Date]]),1,1,1,2,2,2,3,3,3,4,4,4)</f>
        <v>2</v>
      </c>
      <c r="Y1135">
        <f>YEAR(SalesData[[#This Row],[Order Date]])*100+MONTH(SalesData[[#This Row],[Order Date]])</f>
        <v>201706</v>
      </c>
    </row>
    <row r="1136" spans="1: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v>1</v>
      </c>
      <c r="T1136">
        <v>0.3</v>
      </c>
      <c r="U1136">
        <v>-0.45</v>
      </c>
      <c r="V1136">
        <f>COUNTIF(SalesData[Order ID],SalesData[[#This Row],[Order ID]])</f>
        <v>2</v>
      </c>
      <c r="W1136" t="str">
        <f>TEXT(SalesData[[#This Row],[Order Date]],"MMM-YYYY")</f>
        <v>Jun-2017</v>
      </c>
      <c r="X1136">
        <f>CHOOSE(MONTH(SalesData[[#This Row],[Order Date]]),1,1,1,2,2,2,3,3,3,4,4,4)</f>
        <v>2</v>
      </c>
      <c r="Y1136">
        <f>YEAR(SalesData[[#This Row],[Order Date]])*100+MONTH(SalesData[[#This Row],[Order Date]])</f>
        <v>201706</v>
      </c>
    </row>
    <row r="1137" spans="1: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v>2</v>
      </c>
      <c r="T1137">
        <v>0.2</v>
      </c>
      <c r="U1137">
        <v>6.82</v>
      </c>
      <c r="V1137">
        <f>COUNTIF(SalesData[Order ID],SalesData[[#This Row],[Order ID]])</f>
        <v>1</v>
      </c>
      <c r="W1137" t="str">
        <f>TEXT(SalesData[[#This Row],[Order Date]],"MMM-YYYY")</f>
        <v>Dec-2017</v>
      </c>
      <c r="X1137">
        <f>CHOOSE(MONTH(SalesData[[#This Row],[Order Date]]),1,1,1,2,2,2,3,3,3,4,4,4)</f>
        <v>4</v>
      </c>
      <c r="Y1137">
        <f>YEAR(SalesData[[#This Row],[Order Date]])*100+MONTH(SalesData[[#This Row],[Order Date]])</f>
        <v>201712</v>
      </c>
    </row>
    <row r="1138" spans="1: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v>6</v>
      </c>
      <c r="T1138">
        <v>0</v>
      </c>
      <c r="U1138">
        <v>37.380000000000003</v>
      </c>
      <c r="V1138">
        <f>COUNTIF(SalesData[Order ID],SalesData[[#This Row],[Order ID]])</f>
        <v>5</v>
      </c>
      <c r="W1138" t="str">
        <f>TEXT(SalesData[[#This Row],[Order Date]],"MMM-YYYY")</f>
        <v>Nov-2017</v>
      </c>
      <c r="X1138">
        <f>CHOOSE(MONTH(SalesData[[#This Row],[Order Date]]),1,1,1,2,2,2,3,3,3,4,4,4)</f>
        <v>4</v>
      </c>
      <c r="Y1138">
        <f>YEAR(SalesData[[#This Row],[Order Date]])*100+MONTH(SalesData[[#This Row],[Order Date]])</f>
        <v>201711</v>
      </c>
    </row>
    <row r="1139" spans="1: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v>8</v>
      </c>
      <c r="T1139">
        <v>0.1</v>
      </c>
      <c r="U1139">
        <v>6.78</v>
      </c>
      <c r="V1139">
        <f>COUNTIF(SalesData[Order ID],SalesData[[#This Row],[Order ID]])</f>
        <v>5</v>
      </c>
      <c r="W1139" t="str">
        <f>TEXT(SalesData[[#This Row],[Order Date]],"MMM-YYYY")</f>
        <v>Nov-2017</v>
      </c>
      <c r="X1139">
        <f>CHOOSE(MONTH(SalesData[[#This Row],[Order Date]]),1,1,1,2,2,2,3,3,3,4,4,4)</f>
        <v>4</v>
      </c>
      <c r="Y1139">
        <f>YEAR(SalesData[[#This Row],[Order Date]])*100+MONTH(SalesData[[#This Row],[Order Date]])</f>
        <v>201711</v>
      </c>
    </row>
    <row r="1140" spans="1: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v>1</v>
      </c>
      <c r="T1140">
        <v>0</v>
      </c>
      <c r="U1140">
        <v>3.2</v>
      </c>
      <c r="V1140">
        <f>COUNTIF(SalesData[Order ID],SalesData[[#This Row],[Order ID]])</f>
        <v>5</v>
      </c>
      <c r="W1140" t="str">
        <f>TEXT(SalesData[[#This Row],[Order Date]],"MMM-YYYY")</f>
        <v>Nov-2017</v>
      </c>
      <c r="X1140">
        <f>CHOOSE(MONTH(SalesData[[#This Row],[Order Date]]),1,1,1,2,2,2,3,3,3,4,4,4)</f>
        <v>4</v>
      </c>
      <c r="Y1140">
        <f>YEAR(SalesData[[#This Row],[Order Date]])*100+MONTH(SalesData[[#This Row],[Order Date]])</f>
        <v>201711</v>
      </c>
    </row>
    <row r="1141" spans="1: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v>1</v>
      </c>
      <c r="T1141">
        <v>0.3</v>
      </c>
      <c r="U1141">
        <v>-7</v>
      </c>
      <c r="V1141">
        <f>COUNTIF(SalesData[Order ID],SalesData[[#This Row],[Order ID]])</f>
        <v>5</v>
      </c>
      <c r="W1141" t="str">
        <f>TEXT(SalesData[[#This Row],[Order Date]],"MMM-YYYY")</f>
        <v>Nov-2017</v>
      </c>
      <c r="X1141">
        <f>CHOOSE(MONTH(SalesData[[#This Row],[Order Date]]),1,1,1,2,2,2,3,3,3,4,4,4)</f>
        <v>4</v>
      </c>
      <c r="Y1141">
        <f>YEAR(SalesData[[#This Row],[Order Date]])*100+MONTH(SalesData[[#This Row],[Order Date]])</f>
        <v>201711</v>
      </c>
    </row>
    <row r="1142" spans="1: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v>5</v>
      </c>
      <c r="T1142">
        <v>0</v>
      </c>
      <c r="U1142">
        <v>2.2599999999999998</v>
      </c>
      <c r="V1142">
        <f>COUNTIF(SalesData[Order ID],SalesData[[#This Row],[Order ID]])</f>
        <v>5</v>
      </c>
      <c r="W1142" t="str">
        <f>TEXT(SalesData[[#This Row],[Order Date]],"MMM-YYYY")</f>
        <v>Nov-2017</v>
      </c>
      <c r="X1142">
        <f>CHOOSE(MONTH(SalesData[[#This Row],[Order Date]]),1,1,1,2,2,2,3,3,3,4,4,4)</f>
        <v>4</v>
      </c>
      <c r="Y1142">
        <f>YEAR(SalesData[[#This Row],[Order Date]])*100+MONTH(SalesData[[#This Row],[Order Date]])</f>
        <v>201711</v>
      </c>
    </row>
    <row r="1143" spans="1: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v>9</v>
      </c>
      <c r="T1143">
        <v>0.3</v>
      </c>
      <c r="U1143">
        <v>-28.64</v>
      </c>
      <c r="V1143">
        <f>COUNTIF(SalesData[Order ID],SalesData[[#This Row],[Order ID]])</f>
        <v>5</v>
      </c>
      <c r="W1143" t="str">
        <f>TEXT(SalesData[[#This Row],[Order Date]],"MMM-YYYY")</f>
        <v>Sep-2015</v>
      </c>
      <c r="X1143">
        <f>CHOOSE(MONTH(SalesData[[#This Row],[Order Date]]),1,1,1,2,2,2,3,3,3,4,4,4)</f>
        <v>3</v>
      </c>
      <c r="Y1143">
        <f>YEAR(SalesData[[#This Row],[Order Date]])*100+MONTH(SalesData[[#This Row],[Order Date]])</f>
        <v>201509</v>
      </c>
    </row>
    <row r="1144" spans="1: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v>5</v>
      </c>
      <c r="T1144">
        <v>0</v>
      </c>
      <c r="U1144">
        <v>0.61</v>
      </c>
      <c r="V1144">
        <f>COUNTIF(SalesData[Order ID],SalesData[[#This Row],[Order ID]])</f>
        <v>5</v>
      </c>
      <c r="W1144" t="str">
        <f>TEXT(SalesData[[#This Row],[Order Date]],"MMM-YYYY")</f>
        <v>Sep-2015</v>
      </c>
      <c r="X1144">
        <f>CHOOSE(MONTH(SalesData[[#This Row],[Order Date]]),1,1,1,2,2,2,3,3,3,4,4,4)</f>
        <v>3</v>
      </c>
      <c r="Y1144">
        <f>YEAR(SalesData[[#This Row],[Order Date]])*100+MONTH(SalesData[[#This Row],[Order Date]])</f>
        <v>201509</v>
      </c>
    </row>
    <row r="1145" spans="1: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v>9</v>
      </c>
      <c r="T1145">
        <v>0</v>
      </c>
      <c r="U1145">
        <v>1.23</v>
      </c>
      <c r="V1145">
        <f>COUNTIF(SalesData[Order ID],SalesData[[#This Row],[Order ID]])</f>
        <v>5</v>
      </c>
      <c r="W1145" t="str">
        <f>TEXT(SalesData[[#This Row],[Order Date]],"MMM-YYYY")</f>
        <v>Sep-2015</v>
      </c>
      <c r="X1145">
        <f>CHOOSE(MONTH(SalesData[[#This Row],[Order Date]]),1,1,1,2,2,2,3,3,3,4,4,4)</f>
        <v>3</v>
      </c>
      <c r="Y1145">
        <f>YEAR(SalesData[[#This Row],[Order Date]])*100+MONTH(SalesData[[#This Row],[Order Date]])</f>
        <v>201509</v>
      </c>
    </row>
    <row r="1146" spans="1: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v>10</v>
      </c>
      <c r="T1146">
        <v>0</v>
      </c>
      <c r="U1146">
        <v>192.17</v>
      </c>
      <c r="V1146">
        <f>COUNTIF(SalesData[Order ID],SalesData[[#This Row],[Order ID]])</f>
        <v>5</v>
      </c>
      <c r="W1146" t="str">
        <f>TEXT(SalesData[[#This Row],[Order Date]],"MMM-YYYY")</f>
        <v>Sep-2015</v>
      </c>
      <c r="X1146">
        <f>CHOOSE(MONTH(SalesData[[#This Row],[Order Date]]),1,1,1,2,2,2,3,3,3,4,4,4)</f>
        <v>3</v>
      </c>
      <c r="Y1146">
        <f>YEAR(SalesData[[#This Row],[Order Date]])*100+MONTH(SalesData[[#This Row],[Order Date]])</f>
        <v>201509</v>
      </c>
    </row>
    <row r="1147" spans="1: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v>9</v>
      </c>
      <c r="T1147">
        <v>0.3</v>
      </c>
      <c r="U1147">
        <v>-9.33</v>
      </c>
      <c r="V1147">
        <f>COUNTIF(SalesData[Order ID],SalesData[[#This Row],[Order ID]])</f>
        <v>5</v>
      </c>
      <c r="W1147" t="str">
        <f>TEXT(SalesData[[#This Row],[Order Date]],"MMM-YYYY")</f>
        <v>Sep-2015</v>
      </c>
      <c r="X1147">
        <f>CHOOSE(MONTH(SalesData[[#This Row],[Order Date]]),1,1,1,2,2,2,3,3,3,4,4,4)</f>
        <v>3</v>
      </c>
      <c r="Y1147">
        <f>YEAR(SalesData[[#This Row],[Order Date]])*100+MONTH(SalesData[[#This Row],[Order Date]])</f>
        <v>201509</v>
      </c>
    </row>
    <row r="1148" spans="1: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v>2</v>
      </c>
      <c r="T1148">
        <v>0.3</v>
      </c>
      <c r="U1148">
        <v>-70.849999999999994</v>
      </c>
      <c r="V1148">
        <f>COUNTIF(SalesData[Order ID],SalesData[[#This Row],[Order ID]])</f>
        <v>5</v>
      </c>
      <c r="W1148" t="str">
        <f>TEXT(SalesData[[#This Row],[Order Date]],"MMM-YYYY")</f>
        <v>Apr-2016</v>
      </c>
      <c r="X1148">
        <f>CHOOSE(MONTH(SalesData[[#This Row],[Order Date]]),1,1,1,2,2,2,3,3,3,4,4,4)</f>
        <v>2</v>
      </c>
      <c r="Y1148">
        <f>YEAR(SalesData[[#This Row],[Order Date]])*100+MONTH(SalesData[[#This Row],[Order Date]])</f>
        <v>201604</v>
      </c>
    </row>
    <row r="1149" spans="1: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v>5</v>
      </c>
      <c r="T1149">
        <v>0</v>
      </c>
      <c r="U1149">
        <v>0.28999999999999998</v>
      </c>
      <c r="V1149">
        <f>COUNTIF(SalesData[Order ID],SalesData[[#This Row],[Order ID]])</f>
        <v>5</v>
      </c>
      <c r="W1149" t="str">
        <f>TEXT(SalesData[[#This Row],[Order Date]],"MMM-YYYY")</f>
        <v>Apr-2016</v>
      </c>
      <c r="X1149">
        <f>CHOOSE(MONTH(SalesData[[#This Row],[Order Date]]),1,1,1,2,2,2,3,3,3,4,4,4)</f>
        <v>2</v>
      </c>
      <c r="Y1149">
        <f>YEAR(SalesData[[#This Row],[Order Date]])*100+MONTH(SalesData[[#This Row],[Order Date]])</f>
        <v>201604</v>
      </c>
    </row>
    <row r="1150" spans="1: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v>1</v>
      </c>
      <c r="T1150">
        <v>0.3</v>
      </c>
      <c r="U1150">
        <v>-4.34</v>
      </c>
      <c r="V1150">
        <f>COUNTIF(SalesData[Order ID],SalesData[[#This Row],[Order ID]])</f>
        <v>5</v>
      </c>
      <c r="W1150" t="str">
        <f>TEXT(SalesData[[#This Row],[Order Date]],"MMM-YYYY")</f>
        <v>Apr-2016</v>
      </c>
      <c r="X1150">
        <f>CHOOSE(MONTH(SalesData[[#This Row],[Order Date]]),1,1,1,2,2,2,3,3,3,4,4,4)</f>
        <v>2</v>
      </c>
      <c r="Y1150">
        <f>YEAR(SalesData[[#This Row],[Order Date]])*100+MONTH(SalesData[[#This Row],[Order Date]])</f>
        <v>201604</v>
      </c>
    </row>
    <row r="1151" spans="1: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v>10</v>
      </c>
      <c r="T1151">
        <v>0.3</v>
      </c>
      <c r="U1151">
        <v>-2.63</v>
      </c>
      <c r="V1151">
        <f>COUNTIF(SalesData[Order ID],SalesData[[#This Row],[Order ID]])</f>
        <v>5</v>
      </c>
      <c r="W1151" t="str">
        <f>TEXT(SalesData[[#This Row],[Order Date]],"MMM-YYYY")</f>
        <v>Apr-2016</v>
      </c>
      <c r="X1151">
        <f>CHOOSE(MONTH(SalesData[[#This Row],[Order Date]]),1,1,1,2,2,2,3,3,3,4,4,4)</f>
        <v>2</v>
      </c>
      <c r="Y1151">
        <f>YEAR(SalesData[[#This Row],[Order Date]])*100+MONTH(SalesData[[#This Row],[Order Date]])</f>
        <v>201604</v>
      </c>
    </row>
    <row r="1152" spans="1: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v>5</v>
      </c>
      <c r="T1152">
        <v>0.1</v>
      </c>
      <c r="U1152">
        <v>144</v>
      </c>
      <c r="V1152">
        <f>COUNTIF(SalesData[Order ID],SalesData[[#This Row],[Order ID]])</f>
        <v>5</v>
      </c>
      <c r="W1152" t="str">
        <f>TEXT(SalesData[[#This Row],[Order Date]],"MMM-YYYY")</f>
        <v>Apr-2016</v>
      </c>
      <c r="X1152">
        <f>CHOOSE(MONTH(SalesData[[#This Row],[Order Date]]),1,1,1,2,2,2,3,3,3,4,4,4)</f>
        <v>2</v>
      </c>
      <c r="Y1152">
        <f>YEAR(SalesData[[#This Row],[Order Date]])*100+MONTH(SalesData[[#This Row],[Order Date]])</f>
        <v>201604</v>
      </c>
    </row>
    <row r="1153" spans="1: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v>10</v>
      </c>
      <c r="T1153">
        <v>0.1</v>
      </c>
      <c r="U1153">
        <v>1.42</v>
      </c>
      <c r="V1153">
        <f>COUNTIF(SalesData[Order ID],SalesData[[#This Row],[Order ID]])</f>
        <v>1</v>
      </c>
      <c r="W1153" t="str">
        <f>TEXT(SalesData[[#This Row],[Order Date]],"MMM-YYYY")</f>
        <v>May-2016</v>
      </c>
      <c r="X1153">
        <f>CHOOSE(MONTH(SalesData[[#This Row],[Order Date]]),1,1,1,2,2,2,3,3,3,4,4,4)</f>
        <v>2</v>
      </c>
      <c r="Y1153">
        <f>YEAR(SalesData[[#This Row],[Order Date]])*100+MONTH(SalesData[[#This Row],[Order Date]])</f>
        <v>201605</v>
      </c>
    </row>
    <row r="1154" spans="1: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v>2</v>
      </c>
      <c r="T1154">
        <v>0</v>
      </c>
      <c r="U1154">
        <v>0.55000000000000004</v>
      </c>
      <c r="V1154">
        <f>COUNTIF(SalesData[Order ID],SalesData[[#This Row],[Order ID]])</f>
        <v>2</v>
      </c>
      <c r="W1154" t="str">
        <f>TEXT(SalesData[[#This Row],[Order Date]],"MMM-YYYY")</f>
        <v>Dec-2017</v>
      </c>
      <c r="X1154">
        <f>CHOOSE(MONTH(SalesData[[#This Row],[Order Date]]),1,1,1,2,2,2,3,3,3,4,4,4)</f>
        <v>4</v>
      </c>
      <c r="Y1154">
        <f>YEAR(SalesData[[#This Row],[Order Date]])*100+MONTH(SalesData[[#This Row],[Order Date]])</f>
        <v>201712</v>
      </c>
    </row>
    <row r="1155" spans="1: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v>6</v>
      </c>
      <c r="T1155">
        <v>0.3</v>
      </c>
      <c r="U1155">
        <v>-41.54</v>
      </c>
      <c r="V1155">
        <f>COUNTIF(SalesData[Order ID],SalesData[[#This Row],[Order ID]])</f>
        <v>2</v>
      </c>
      <c r="W1155" t="str">
        <f>TEXT(SalesData[[#This Row],[Order Date]],"MMM-YYYY")</f>
        <v>Dec-2017</v>
      </c>
      <c r="X1155">
        <f>CHOOSE(MONTH(SalesData[[#This Row],[Order Date]]),1,1,1,2,2,2,3,3,3,4,4,4)</f>
        <v>4</v>
      </c>
      <c r="Y1155">
        <f>YEAR(SalesData[[#This Row],[Order Date]])*100+MONTH(SalesData[[#This Row],[Order Date]])</f>
        <v>201712</v>
      </c>
    </row>
    <row r="1156" spans="1: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v>9</v>
      </c>
      <c r="T1156">
        <v>0.1</v>
      </c>
      <c r="U1156">
        <v>26.95</v>
      </c>
      <c r="V1156">
        <f>COUNTIF(SalesData[Order ID],SalesData[[#This Row],[Order ID]])</f>
        <v>4</v>
      </c>
      <c r="W1156" t="str">
        <f>TEXT(SalesData[[#This Row],[Order Date]],"MMM-YYYY")</f>
        <v>Dec-2015</v>
      </c>
      <c r="X1156">
        <f>CHOOSE(MONTH(SalesData[[#This Row],[Order Date]]),1,1,1,2,2,2,3,3,3,4,4,4)</f>
        <v>4</v>
      </c>
      <c r="Y1156">
        <f>YEAR(SalesData[[#This Row],[Order Date]])*100+MONTH(SalesData[[#This Row],[Order Date]])</f>
        <v>201512</v>
      </c>
    </row>
    <row r="1157" spans="1: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v>5</v>
      </c>
      <c r="T1157">
        <v>0.3</v>
      </c>
      <c r="U1157">
        <v>-202</v>
      </c>
      <c r="V1157">
        <f>COUNTIF(SalesData[Order ID],SalesData[[#This Row],[Order ID]])</f>
        <v>4</v>
      </c>
      <c r="W1157" t="str">
        <f>TEXT(SalesData[[#This Row],[Order Date]],"MMM-YYYY")</f>
        <v>Dec-2015</v>
      </c>
      <c r="X1157">
        <f>CHOOSE(MONTH(SalesData[[#This Row],[Order Date]]),1,1,1,2,2,2,3,3,3,4,4,4)</f>
        <v>4</v>
      </c>
      <c r="Y1157">
        <f>YEAR(SalesData[[#This Row],[Order Date]])*100+MONTH(SalesData[[#This Row],[Order Date]])</f>
        <v>201512</v>
      </c>
    </row>
    <row r="1158" spans="1: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v>9</v>
      </c>
      <c r="T1158">
        <v>0.2</v>
      </c>
      <c r="U1158">
        <v>21.19</v>
      </c>
      <c r="V1158">
        <f>COUNTIF(SalesData[Order ID],SalesData[[#This Row],[Order ID]])</f>
        <v>4</v>
      </c>
      <c r="W1158" t="str">
        <f>TEXT(SalesData[[#This Row],[Order Date]],"MMM-YYYY")</f>
        <v>Dec-2015</v>
      </c>
      <c r="X1158">
        <f>CHOOSE(MONTH(SalesData[[#This Row],[Order Date]]),1,1,1,2,2,2,3,3,3,4,4,4)</f>
        <v>4</v>
      </c>
      <c r="Y1158">
        <f>YEAR(SalesData[[#This Row],[Order Date]])*100+MONTH(SalesData[[#This Row],[Order Date]])</f>
        <v>201512</v>
      </c>
    </row>
    <row r="1159" spans="1: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v>7</v>
      </c>
      <c r="T1159">
        <v>0.3</v>
      </c>
      <c r="U1159">
        <v>-31.86</v>
      </c>
      <c r="V1159">
        <f>COUNTIF(SalesData[Order ID],SalesData[[#This Row],[Order ID]])</f>
        <v>4</v>
      </c>
      <c r="W1159" t="str">
        <f>TEXT(SalesData[[#This Row],[Order Date]],"MMM-YYYY")</f>
        <v>Dec-2015</v>
      </c>
      <c r="X1159">
        <f>CHOOSE(MONTH(SalesData[[#This Row],[Order Date]]),1,1,1,2,2,2,3,3,3,4,4,4)</f>
        <v>4</v>
      </c>
      <c r="Y1159">
        <f>YEAR(SalesData[[#This Row],[Order Date]])*100+MONTH(SalesData[[#This Row],[Order Date]])</f>
        <v>201512</v>
      </c>
    </row>
    <row r="1160" spans="1: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v>9</v>
      </c>
      <c r="T1160">
        <v>0.1</v>
      </c>
      <c r="U1160">
        <v>68.31</v>
      </c>
      <c r="V1160">
        <f>COUNTIF(SalesData[Order ID],SalesData[[#This Row],[Order ID]])</f>
        <v>1</v>
      </c>
      <c r="W1160" t="str">
        <f>TEXT(SalesData[[#This Row],[Order Date]],"MMM-YYYY")</f>
        <v>Jul-2017</v>
      </c>
      <c r="X1160">
        <f>CHOOSE(MONTH(SalesData[[#This Row],[Order Date]]),1,1,1,2,2,2,3,3,3,4,4,4)</f>
        <v>3</v>
      </c>
      <c r="Y1160">
        <f>YEAR(SalesData[[#This Row],[Order Date]])*100+MONTH(SalesData[[#This Row],[Order Date]])</f>
        <v>201707</v>
      </c>
    </row>
    <row r="1161" spans="1: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v>10</v>
      </c>
      <c r="T1161">
        <v>0</v>
      </c>
      <c r="U1161">
        <v>50.81</v>
      </c>
      <c r="V1161">
        <f>COUNTIF(SalesData[Order ID],SalesData[[#This Row],[Order ID]])</f>
        <v>2</v>
      </c>
      <c r="W1161" t="str">
        <f>TEXT(SalesData[[#This Row],[Order Date]],"MMM-YYYY")</f>
        <v>Jun-2018</v>
      </c>
      <c r="X1161">
        <f>CHOOSE(MONTH(SalesData[[#This Row],[Order Date]]),1,1,1,2,2,2,3,3,3,4,4,4)</f>
        <v>2</v>
      </c>
      <c r="Y1161">
        <f>YEAR(SalesData[[#This Row],[Order Date]])*100+MONTH(SalesData[[#This Row],[Order Date]])</f>
        <v>201806</v>
      </c>
    </row>
    <row r="1162" spans="1: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v>4</v>
      </c>
      <c r="T1162">
        <v>0.3</v>
      </c>
      <c r="U1162">
        <v>-3.69</v>
      </c>
      <c r="V1162">
        <f>COUNTIF(SalesData[Order ID],SalesData[[#This Row],[Order ID]])</f>
        <v>2</v>
      </c>
      <c r="W1162" t="str">
        <f>TEXT(SalesData[[#This Row],[Order Date]],"MMM-YYYY")</f>
        <v>Jun-2018</v>
      </c>
      <c r="X1162">
        <f>CHOOSE(MONTH(SalesData[[#This Row],[Order Date]]),1,1,1,2,2,2,3,3,3,4,4,4)</f>
        <v>2</v>
      </c>
      <c r="Y1162">
        <f>YEAR(SalesData[[#This Row],[Order Date]])*100+MONTH(SalesData[[#This Row],[Order Date]])</f>
        <v>201806</v>
      </c>
    </row>
    <row r="1163" spans="1: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v>1</v>
      </c>
      <c r="T1163">
        <v>0.3</v>
      </c>
      <c r="U1163">
        <v>-15.1</v>
      </c>
      <c r="V1163">
        <f>COUNTIF(SalesData[Order ID],SalesData[[#This Row],[Order ID]])</f>
        <v>1</v>
      </c>
      <c r="W1163" t="str">
        <f>TEXT(SalesData[[#This Row],[Order Date]],"MMM-YYYY")</f>
        <v>Sep-2015</v>
      </c>
      <c r="X1163">
        <f>CHOOSE(MONTH(SalesData[[#This Row],[Order Date]]),1,1,1,2,2,2,3,3,3,4,4,4)</f>
        <v>3</v>
      </c>
      <c r="Y1163">
        <f>YEAR(SalesData[[#This Row],[Order Date]])*100+MONTH(SalesData[[#This Row],[Order Date]])</f>
        <v>201509</v>
      </c>
    </row>
    <row r="1164" spans="1: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v>6</v>
      </c>
      <c r="T1164">
        <v>0</v>
      </c>
      <c r="U1164">
        <v>0.5</v>
      </c>
      <c r="V1164">
        <f>COUNTIF(SalesData[Order ID],SalesData[[#This Row],[Order ID]])</f>
        <v>3</v>
      </c>
      <c r="W1164" t="str">
        <f>TEXT(SalesData[[#This Row],[Order Date]],"MMM-YYYY")</f>
        <v>Mar-2015</v>
      </c>
      <c r="X1164">
        <f>CHOOSE(MONTH(SalesData[[#This Row],[Order Date]]),1,1,1,2,2,2,3,3,3,4,4,4)</f>
        <v>1</v>
      </c>
      <c r="Y1164">
        <f>YEAR(SalesData[[#This Row],[Order Date]])*100+MONTH(SalesData[[#This Row],[Order Date]])</f>
        <v>201503</v>
      </c>
    </row>
    <row r="1165" spans="1: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v>10</v>
      </c>
      <c r="T1165">
        <v>0</v>
      </c>
      <c r="U1165">
        <v>36.47</v>
      </c>
      <c r="V1165">
        <f>COUNTIF(SalesData[Order ID],SalesData[[#This Row],[Order ID]])</f>
        <v>3</v>
      </c>
      <c r="W1165" t="str">
        <f>TEXT(SalesData[[#This Row],[Order Date]],"MMM-YYYY")</f>
        <v>Mar-2015</v>
      </c>
      <c r="X1165">
        <f>CHOOSE(MONTH(SalesData[[#This Row],[Order Date]]),1,1,1,2,2,2,3,3,3,4,4,4)</f>
        <v>1</v>
      </c>
      <c r="Y1165">
        <f>YEAR(SalesData[[#This Row],[Order Date]])*100+MONTH(SalesData[[#This Row],[Order Date]])</f>
        <v>201503</v>
      </c>
    </row>
    <row r="1166" spans="1: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v>6</v>
      </c>
      <c r="T1166">
        <v>0.1</v>
      </c>
      <c r="U1166">
        <v>3.04</v>
      </c>
      <c r="V1166">
        <f>COUNTIF(SalesData[Order ID],SalesData[[#This Row],[Order ID]])</f>
        <v>3</v>
      </c>
      <c r="W1166" t="str">
        <f>TEXT(SalesData[[#This Row],[Order Date]],"MMM-YYYY")</f>
        <v>Mar-2015</v>
      </c>
      <c r="X1166">
        <f>CHOOSE(MONTH(SalesData[[#This Row],[Order Date]]),1,1,1,2,2,2,3,3,3,4,4,4)</f>
        <v>1</v>
      </c>
      <c r="Y1166">
        <f>YEAR(SalesData[[#This Row],[Order Date]])*100+MONTH(SalesData[[#This Row],[Order Date]])</f>
        <v>201503</v>
      </c>
    </row>
    <row r="1167" spans="1: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v>2</v>
      </c>
      <c r="T1167">
        <v>0.2</v>
      </c>
      <c r="U1167">
        <v>7.49</v>
      </c>
      <c r="V1167">
        <f>COUNTIF(SalesData[Order ID],SalesData[[#This Row],[Order ID]])</f>
        <v>1</v>
      </c>
      <c r="W1167" t="str">
        <f>TEXT(SalesData[[#This Row],[Order Date]],"MMM-YYYY")</f>
        <v>May-2015</v>
      </c>
      <c r="X1167">
        <f>CHOOSE(MONTH(SalesData[[#This Row],[Order Date]]),1,1,1,2,2,2,3,3,3,4,4,4)</f>
        <v>2</v>
      </c>
      <c r="Y1167">
        <f>YEAR(SalesData[[#This Row],[Order Date]])*100+MONTH(SalesData[[#This Row],[Order Date]])</f>
        <v>201505</v>
      </c>
    </row>
    <row r="1168" spans="1: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v>8</v>
      </c>
      <c r="T1168">
        <v>0</v>
      </c>
      <c r="U1168">
        <v>22.4</v>
      </c>
      <c r="V1168">
        <f>COUNTIF(SalesData[Order ID],SalesData[[#This Row],[Order ID]])</f>
        <v>1</v>
      </c>
      <c r="W1168" t="str">
        <f>TEXT(SalesData[[#This Row],[Order Date]],"MMM-YYYY")</f>
        <v>Nov-2016</v>
      </c>
      <c r="X1168">
        <f>CHOOSE(MONTH(SalesData[[#This Row],[Order Date]]),1,1,1,2,2,2,3,3,3,4,4,4)</f>
        <v>4</v>
      </c>
      <c r="Y1168">
        <f>YEAR(SalesData[[#This Row],[Order Date]])*100+MONTH(SalesData[[#This Row],[Order Date]])</f>
        <v>201611</v>
      </c>
    </row>
    <row r="1169" spans="1: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v>6</v>
      </c>
      <c r="T1169">
        <v>0</v>
      </c>
      <c r="U1169">
        <v>14.23</v>
      </c>
      <c r="V1169">
        <f>COUNTIF(SalesData[Order ID],SalesData[[#This Row],[Order ID]])</f>
        <v>4</v>
      </c>
      <c r="W1169" t="str">
        <f>TEXT(SalesData[[#This Row],[Order Date]],"MMM-YYYY")</f>
        <v>Dec-2018</v>
      </c>
      <c r="X1169">
        <f>CHOOSE(MONTH(SalesData[[#This Row],[Order Date]]),1,1,1,2,2,2,3,3,3,4,4,4)</f>
        <v>4</v>
      </c>
      <c r="Y1169">
        <f>YEAR(SalesData[[#This Row],[Order Date]])*100+MONTH(SalesData[[#This Row],[Order Date]])</f>
        <v>201812</v>
      </c>
    </row>
    <row r="1170" spans="1: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v>10</v>
      </c>
      <c r="T1170">
        <v>0.1</v>
      </c>
      <c r="U1170">
        <v>90.07</v>
      </c>
      <c r="V1170">
        <f>COUNTIF(SalesData[Order ID],SalesData[[#This Row],[Order ID]])</f>
        <v>4</v>
      </c>
      <c r="W1170" t="str">
        <f>TEXT(SalesData[[#This Row],[Order Date]],"MMM-YYYY")</f>
        <v>Dec-2018</v>
      </c>
      <c r="X1170">
        <f>CHOOSE(MONTH(SalesData[[#This Row],[Order Date]]),1,1,1,2,2,2,3,3,3,4,4,4)</f>
        <v>4</v>
      </c>
      <c r="Y1170">
        <f>YEAR(SalesData[[#This Row],[Order Date]])*100+MONTH(SalesData[[#This Row],[Order Date]])</f>
        <v>201812</v>
      </c>
    </row>
    <row r="1171" spans="1: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v>3</v>
      </c>
      <c r="T1171">
        <v>0.1</v>
      </c>
      <c r="U1171">
        <v>6.42</v>
      </c>
      <c r="V1171">
        <f>COUNTIF(SalesData[Order ID],SalesData[[#This Row],[Order ID]])</f>
        <v>4</v>
      </c>
      <c r="W1171" t="str">
        <f>TEXT(SalesData[[#This Row],[Order Date]],"MMM-YYYY")</f>
        <v>Dec-2018</v>
      </c>
      <c r="X1171">
        <f>CHOOSE(MONTH(SalesData[[#This Row],[Order Date]]),1,1,1,2,2,2,3,3,3,4,4,4)</f>
        <v>4</v>
      </c>
      <c r="Y1171">
        <f>YEAR(SalesData[[#This Row],[Order Date]])*100+MONTH(SalesData[[#This Row],[Order Date]])</f>
        <v>201812</v>
      </c>
    </row>
    <row r="1172" spans="1: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v>10</v>
      </c>
      <c r="T1172">
        <v>0.1</v>
      </c>
      <c r="U1172">
        <v>3.51</v>
      </c>
      <c r="V1172">
        <f>COUNTIF(SalesData[Order ID],SalesData[[#This Row],[Order ID]])</f>
        <v>4</v>
      </c>
      <c r="W1172" t="str">
        <f>TEXT(SalesData[[#This Row],[Order Date]],"MMM-YYYY")</f>
        <v>Dec-2018</v>
      </c>
      <c r="X1172">
        <f>CHOOSE(MONTH(SalesData[[#This Row],[Order Date]]),1,1,1,2,2,2,3,3,3,4,4,4)</f>
        <v>4</v>
      </c>
      <c r="Y1172">
        <f>YEAR(SalesData[[#This Row],[Order Date]])*100+MONTH(SalesData[[#This Row],[Order Date]])</f>
        <v>201812</v>
      </c>
    </row>
    <row r="1173" spans="1: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v>2</v>
      </c>
      <c r="T1173">
        <v>0</v>
      </c>
      <c r="U1173">
        <v>5.6</v>
      </c>
      <c r="V1173">
        <f>COUNTIF(SalesData[Order ID],SalesData[[#This Row],[Order ID]])</f>
        <v>1</v>
      </c>
      <c r="W1173" t="str">
        <f>TEXT(SalesData[[#This Row],[Order Date]],"MMM-YYYY")</f>
        <v>Mar-2015</v>
      </c>
      <c r="X1173">
        <f>CHOOSE(MONTH(SalesData[[#This Row],[Order Date]]),1,1,1,2,2,2,3,3,3,4,4,4)</f>
        <v>1</v>
      </c>
      <c r="Y1173">
        <f>YEAR(SalesData[[#This Row],[Order Date]])*100+MONTH(SalesData[[#This Row],[Order Date]])</f>
        <v>201503</v>
      </c>
    </row>
    <row r="1174" spans="1: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v>8</v>
      </c>
      <c r="T1174">
        <v>0.1</v>
      </c>
      <c r="U1174">
        <v>3.14</v>
      </c>
      <c r="V1174">
        <f>COUNTIF(SalesData[Order ID],SalesData[[#This Row],[Order ID]])</f>
        <v>1</v>
      </c>
      <c r="W1174" t="str">
        <f>TEXT(SalesData[[#This Row],[Order Date]],"MMM-YYYY")</f>
        <v>Apr-2015</v>
      </c>
      <c r="X1174">
        <f>CHOOSE(MONTH(SalesData[[#This Row],[Order Date]]),1,1,1,2,2,2,3,3,3,4,4,4)</f>
        <v>2</v>
      </c>
      <c r="Y1174">
        <f>YEAR(SalesData[[#This Row],[Order Date]])*100+MONTH(SalesData[[#This Row],[Order Date]])</f>
        <v>201504</v>
      </c>
    </row>
    <row r="1175" spans="1: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v>9</v>
      </c>
      <c r="T1175">
        <v>0</v>
      </c>
      <c r="U1175">
        <v>0.41</v>
      </c>
      <c r="V1175">
        <f>COUNTIF(SalesData[Order ID],SalesData[[#This Row],[Order ID]])</f>
        <v>1</v>
      </c>
      <c r="W1175" t="str">
        <f>TEXT(SalesData[[#This Row],[Order Date]],"MMM-YYYY")</f>
        <v>Oct-2016</v>
      </c>
      <c r="X1175">
        <f>CHOOSE(MONTH(SalesData[[#This Row],[Order Date]]),1,1,1,2,2,2,3,3,3,4,4,4)</f>
        <v>4</v>
      </c>
      <c r="Y1175">
        <f>YEAR(SalesData[[#This Row],[Order Date]])*100+MONTH(SalesData[[#This Row],[Order Date]])</f>
        <v>201610</v>
      </c>
    </row>
    <row r="1176" spans="1: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v>1</v>
      </c>
      <c r="T1176">
        <v>0</v>
      </c>
      <c r="U1176">
        <v>13.03</v>
      </c>
      <c r="V1176">
        <f>COUNTIF(SalesData[Order ID],SalesData[[#This Row],[Order ID]])</f>
        <v>1</v>
      </c>
      <c r="W1176" t="str">
        <f>TEXT(SalesData[[#This Row],[Order Date]],"MMM-YYYY")</f>
        <v>Aug-2016</v>
      </c>
      <c r="X1176">
        <f>CHOOSE(MONTH(SalesData[[#This Row],[Order Date]]),1,1,1,2,2,2,3,3,3,4,4,4)</f>
        <v>3</v>
      </c>
      <c r="Y1176">
        <f>YEAR(SalesData[[#This Row],[Order Date]])*100+MONTH(SalesData[[#This Row],[Order Date]])</f>
        <v>201608</v>
      </c>
    </row>
    <row r="1177" spans="1: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v>10</v>
      </c>
      <c r="T1177">
        <v>0.1</v>
      </c>
      <c r="U1177">
        <v>9.5</v>
      </c>
      <c r="V1177">
        <f>COUNTIF(SalesData[Order ID],SalesData[[#This Row],[Order ID]])</f>
        <v>1</v>
      </c>
      <c r="W1177" t="str">
        <f>TEXT(SalesData[[#This Row],[Order Date]],"MMM-YYYY")</f>
        <v>Aug-2017</v>
      </c>
      <c r="X1177">
        <f>CHOOSE(MONTH(SalesData[[#This Row],[Order Date]]),1,1,1,2,2,2,3,3,3,4,4,4)</f>
        <v>3</v>
      </c>
      <c r="Y1177">
        <f>YEAR(SalesData[[#This Row],[Order Date]])*100+MONTH(SalesData[[#This Row],[Order Date]])</f>
        <v>201708</v>
      </c>
    </row>
    <row r="1178" spans="1: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v>6</v>
      </c>
      <c r="T1178">
        <v>0</v>
      </c>
      <c r="U1178">
        <v>1.62</v>
      </c>
      <c r="V1178">
        <f>COUNTIF(SalesData[Order ID],SalesData[[#This Row],[Order ID]])</f>
        <v>1</v>
      </c>
      <c r="W1178" t="str">
        <f>TEXT(SalesData[[#This Row],[Order Date]],"MMM-YYYY")</f>
        <v>Dec-2015</v>
      </c>
      <c r="X1178">
        <f>CHOOSE(MONTH(SalesData[[#This Row],[Order Date]]),1,1,1,2,2,2,3,3,3,4,4,4)</f>
        <v>4</v>
      </c>
      <c r="Y1178">
        <f>YEAR(SalesData[[#This Row],[Order Date]])*100+MONTH(SalesData[[#This Row],[Order Date]])</f>
        <v>201512</v>
      </c>
    </row>
    <row r="1179" spans="1: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v>4</v>
      </c>
      <c r="T1179">
        <v>0.1</v>
      </c>
      <c r="U1179">
        <v>10.35</v>
      </c>
      <c r="V1179">
        <f>COUNTIF(SalesData[Order ID],SalesData[[#This Row],[Order ID]])</f>
        <v>2</v>
      </c>
      <c r="W1179" t="str">
        <f>TEXT(SalesData[[#This Row],[Order Date]],"MMM-YYYY")</f>
        <v>Dec-2017</v>
      </c>
      <c r="X1179">
        <f>CHOOSE(MONTH(SalesData[[#This Row],[Order Date]]),1,1,1,2,2,2,3,3,3,4,4,4)</f>
        <v>4</v>
      </c>
      <c r="Y1179">
        <f>YEAR(SalesData[[#This Row],[Order Date]])*100+MONTH(SalesData[[#This Row],[Order Date]])</f>
        <v>201712</v>
      </c>
    </row>
    <row r="1180" spans="1: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v>10</v>
      </c>
      <c r="T1180">
        <v>0.3</v>
      </c>
      <c r="U1180">
        <v>-18</v>
      </c>
      <c r="V1180">
        <f>COUNTIF(SalesData[Order ID],SalesData[[#This Row],[Order ID]])</f>
        <v>2</v>
      </c>
      <c r="W1180" t="str">
        <f>TEXT(SalesData[[#This Row],[Order Date]],"MMM-YYYY")</f>
        <v>Dec-2017</v>
      </c>
      <c r="X1180">
        <f>CHOOSE(MONTH(SalesData[[#This Row],[Order Date]]),1,1,1,2,2,2,3,3,3,4,4,4)</f>
        <v>4</v>
      </c>
      <c r="Y1180">
        <f>YEAR(SalesData[[#This Row],[Order Date]])*100+MONTH(SalesData[[#This Row],[Order Date]])</f>
        <v>201712</v>
      </c>
    </row>
    <row r="1181" spans="1: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v>4</v>
      </c>
      <c r="T1181">
        <v>0.2</v>
      </c>
      <c r="U1181">
        <v>23.28</v>
      </c>
      <c r="V1181">
        <f>COUNTIF(SalesData[Order ID],SalesData[[#This Row],[Order ID]])</f>
        <v>1</v>
      </c>
      <c r="W1181" t="str">
        <f>TEXT(SalesData[[#This Row],[Order Date]],"MMM-YYYY")</f>
        <v>Apr-2017</v>
      </c>
      <c r="X1181">
        <f>CHOOSE(MONTH(SalesData[[#This Row],[Order Date]]),1,1,1,2,2,2,3,3,3,4,4,4)</f>
        <v>2</v>
      </c>
      <c r="Y1181">
        <f>YEAR(SalesData[[#This Row],[Order Date]])*100+MONTH(SalesData[[#This Row],[Order Date]])</f>
        <v>201704</v>
      </c>
    </row>
    <row r="1182" spans="1: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v>2</v>
      </c>
      <c r="T1182">
        <v>0</v>
      </c>
      <c r="U1182">
        <v>198.44</v>
      </c>
      <c r="V1182">
        <f>COUNTIF(SalesData[Order ID],SalesData[[#This Row],[Order ID]])</f>
        <v>2</v>
      </c>
      <c r="W1182" t="str">
        <f>TEXT(SalesData[[#This Row],[Order Date]],"MMM-YYYY")</f>
        <v>Jun-2015</v>
      </c>
      <c r="X1182">
        <f>CHOOSE(MONTH(SalesData[[#This Row],[Order Date]]),1,1,1,2,2,2,3,3,3,4,4,4)</f>
        <v>2</v>
      </c>
      <c r="Y1182">
        <f>YEAR(SalesData[[#This Row],[Order Date]])*100+MONTH(SalesData[[#This Row],[Order Date]])</f>
        <v>201506</v>
      </c>
    </row>
    <row r="1183" spans="1: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v>6</v>
      </c>
      <c r="T1183">
        <v>0.2</v>
      </c>
      <c r="U1183">
        <v>1.02</v>
      </c>
      <c r="V1183">
        <f>COUNTIF(SalesData[Order ID],SalesData[[#This Row],[Order ID]])</f>
        <v>2</v>
      </c>
      <c r="W1183" t="str">
        <f>TEXT(SalesData[[#This Row],[Order Date]],"MMM-YYYY")</f>
        <v>Jun-2015</v>
      </c>
      <c r="X1183">
        <f>CHOOSE(MONTH(SalesData[[#This Row],[Order Date]]),1,1,1,2,2,2,3,3,3,4,4,4)</f>
        <v>2</v>
      </c>
      <c r="Y1183">
        <f>YEAR(SalesData[[#This Row],[Order Date]])*100+MONTH(SalesData[[#This Row],[Order Date]])</f>
        <v>201506</v>
      </c>
    </row>
    <row r="1184" spans="1: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v>1</v>
      </c>
      <c r="T1184">
        <v>0</v>
      </c>
      <c r="U1184">
        <v>5.87</v>
      </c>
      <c r="V1184">
        <f>COUNTIF(SalesData[Order ID],SalesData[[#This Row],[Order ID]])</f>
        <v>2</v>
      </c>
      <c r="W1184" t="str">
        <f>TEXT(SalesData[[#This Row],[Order Date]],"MMM-YYYY")</f>
        <v>Jan-2018</v>
      </c>
      <c r="X1184">
        <f>CHOOSE(MONTH(SalesData[[#This Row],[Order Date]]),1,1,1,2,2,2,3,3,3,4,4,4)</f>
        <v>1</v>
      </c>
      <c r="Y1184">
        <f>YEAR(SalesData[[#This Row],[Order Date]])*100+MONTH(SalesData[[#This Row],[Order Date]])</f>
        <v>201801</v>
      </c>
    </row>
    <row r="1185" spans="1: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v>6</v>
      </c>
      <c r="T1185">
        <v>0.1</v>
      </c>
      <c r="U1185">
        <v>2.06</v>
      </c>
      <c r="V1185">
        <f>COUNTIF(SalesData[Order ID],SalesData[[#This Row],[Order ID]])</f>
        <v>2</v>
      </c>
      <c r="W1185" t="str">
        <f>TEXT(SalesData[[#This Row],[Order Date]],"MMM-YYYY")</f>
        <v>Jan-2018</v>
      </c>
      <c r="X1185">
        <f>CHOOSE(MONTH(SalesData[[#This Row],[Order Date]]),1,1,1,2,2,2,3,3,3,4,4,4)</f>
        <v>1</v>
      </c>
      <c r="Y1185">
        <f>YEAR(SalesData[[#This Row],[Order Date]])*100+MONTH(SalesData[[#This Row],[Order Date]])</f>
        <v>201801</v>
      </c>
    </row>
    <row r="1186" spans="1: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v>9</v>
      </c>
      <c r="T1186">
        <v>0.3</v>
      </c>
      <c r="U1186">
        <v>-0.6</v>
      </c>
      <c r="V1186">
        <f>COUNTIF(SalesData[Order ID],SalesData[[#This Row],[Order ID]])</f>
        <v>4</v>
      </c>
      <c r="W1186" t="str">
        <f>TEXT(SalesData[[#This Row],[Order Date]],"MMM-YYYY")</f>
        <v>Nov-2015</v>
      </c>
      <c r="X1186">
        <f>CHOOSE(MONTH(SalesData[[#This Row],[Order Date]]),1,1,1,2,2,2,3,3,3,4,4,4)</f>
        <v>4</v>
      </c>
      <c r="Y1186">
        <f>YEAR(SalesData[[#This Row],[Order Date]])*100+MONTH(SalesData[[#This Row],[Order Date]])</f>
        <v>201511</v>
      </c>
    </row>
    <row r="1187" spans="1: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v>4</v>
      </c>
      <c r="T1187">
        <v>0.1</v>
      </c>
      <c r="U1187">
        <v>72.88</v>
      </c>
      <c r="V1187">
        <f>COUNTIF(SalesData[Order ID],SalesData[[#This Row],[Order ID]])</f>
        <v>4</v>
      </c>
      <c r="W1187" t="str">
        <f>TEXT(SalesData[[#This Row],[Order Date]],"MMM-YYYY")</f>
        <v>Nov-2015</v>
      </c>
      <c r="X1187">
        <f>CHOOSE(MONTH(SalesData[[#This Row],[Order Date]]),1,1,1,2,2,2,3,3,3,4,4,4)</f>
        <v>4</v>
      </c>
      <c r="Y1187">
        <f>YEAR(SalesData[[#This Row],[Order Date]])*100+MONTH(SalesData[[#This Row],[Order Date]])</f>
        <v>201511</v>
      </c>
    </row>
    <row r="1188" spans="1: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v>4</v>
      </c>
      <c r="T1188">
        <v>0</v>
      </c>
      <c r="U1188">
        <v>8.5500000000000007</v>
      </c>
      <c r="V1188">
        <f>COUNTIF(SalesData[Order ID],SalesData[[#This Row],[Order ID]])</f>
        <v>4</v>
      </c>
      <c r="W1188" t="str">
        <f>TEXT(SalesData[[#This Row],[Order Date]],"MMM-YYYY")</f>
        <v>Nov-2015</v>
      </c>
      <c r="X1188">
        <f>CHOOSE(MONTH(SalesData[[#This Row],[Order Date]]),1,1,1,2,2,2,3,3,3,4,4,4)</f>
        <v>4</v>
      </c>
      <c r="Y1188">
        <f>YEAR(SalesData[[#This Row],[Order Date]])*100+MONTH(SalesData[[#This Row],[Order Date]])</f>
        <v>201511</v>
      </c>
    </row>
    <row r="1189" spans="1: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v>5</v>
      </c>
      <c r="T1189">
        <v>0</v>
      </c>
      <c r="U1189">
        <v>33.590000000000003</v>
      </c>
      <c r="V1189">
        <f>COUNTIF(SalesData[Order ID],SalesData[[#This Row],[Order ID]])</f>
        <v>4</v>
      </c>
      <c r="W1189" t="str">
        <f>TEXT(SalesData[[#This Row],[Order Date]],"MMM-YYYY")</f>
        <v>Nov-2015</v>
      </c>
      <c r="X1189">
        <f>CHOOSE(MONTH(SalesData[[#This Row],[Order Date]]),1,1,1,2,2,2,3,3,3,4,4,4)</f>
        <v>4</v>
      </c>
      <c r="Y1189">
        <f>YEAR(SalesData[[#This Row],[Order Date]])*100+MONTH(SalesData[[#This Row],[Order Date]])</f>
        <v>201511</v>
      </c>
    </row>
    <row r="1190" spans="1: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v>3</v>
      </c>
      <c r="T1190">
        <v>0.1</v>
      </c>
      <c r="U1190">
        <v>25.4</v>
      </c>
      <c r="V1190">
        <f>COUNTIF(SalesData[Order ID],SalesData[[#This Row],[Order ID]])</f>
        <v>5</v>
      </c>
      <c r="W1190" t="str">
        <f>TEXT(SalesData[[#This Row],[Order Date]],"MMM-YYYY")</f>
        <v>Feb-2018</v>
      </c>
      <c r="X1190">
        <f>CHOOSE(MONTH(SalesData[[#This Row],[Order Date]]),1,1,1,2,2,2,3,3,3,4,4,4)</f>
        <v>1</v>
      </c>
      <c r="Y1190">
        <f>YEAR(SalesData[[#This Row],[Order Date]])*100+MONTH(SalesData[[#This Row],[Order Date]])</f>
        <v>201802</v>
      </c>
    </row>
    <row r="1191" spans="1: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v>3</v>
      </c>
      <c r="T1191">
        <v>0.2</v>
      </c>
      <c r="U1191">
        <v>97.85</v>
      </c>
      <c r="V1191">
        <f>COUNTIF(SalesData[Order ID],SalesData[[#This Row],[Order ID]])</f>
        <v>5</v>
      </c>
      <c r="W1191" t="str">
        <f>TEXT(SalesData[[#This Row],[Order Date]],"MMM-YYYY")</f>
        <v>Feb-2018</v>
      </c>
      <c r="X1191">
        <f>CHOOSE(MONTH(SalesData[[#This Row],[Order Date]]),1,1,1,2,2,2,3,3,3,4,4,4)</f>
        <v>1</v>
      </c>
      <c r="Y1191">
        <f>YEAR(SalesData[[#This Row],[Order Date]])*100+MONTH(SalesData[[#This Row],[Order Date]])</f>
        <v>201802</v>
      </c>
    </row>
    <row r="1192" spans="1: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v>6</v>
      </c>
      <c r="T1192">
        <v>0</v>
      </c>
      <c r="U1192">
        <v>249.82</v>
      </c>
      <c r="V1192">
        <f>COUNTIF(SalesData[Order ID],SalesData[[#This Row],[Order ID]])</f>
        <v>5</v>
      </c>
      <c r="W1192" t="str">
        <f>TEXT(SalesData[[#This Row],[Order Date]],"MMM-YYYY")</f>
        <v>Feb-2018</v>
      </c>
      <c r="X1192">
        <f>CHOOSE(MONTH(SalesData[[#This Row],[Order Date]]),1,1,1,2,2,2,3,3,3,4,4,4)</f>
        <v>1</v>
      </c>
      <c r="Y1192">
        <f>YEAR(SalesData[[#This Row],[Order Date]])*100+MONTH(SalesData[[#This Row],[Order Date]])</f>
        <v>201802</v>
      </c>
    </row>
    <row r="1193" spans="1: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v>1</v>
      </c>
      <c r="T1193">
        <v>0.3</v>
      </c>
      <c r="U1193">
        <v>-11.2</v>
      </c>
      <c r="V1193">
        <f>COUNTIF(SalesData[Order ID],SalesData[[#This Row],[Order ID]])</f>
        <v>5</v>
      </c>
      <c r="W1193" t="str">
        <f>TEXT(SalesData[[#This Row],[Order Date]],"MMM-YYYY")</f>
        <v>Feb-2018</v>
      </c>
      <c r="X1193">
        <f>CHOOSE(MONTH(SalesData[[#This Row],[Order Date]]),1,1,1,2,2,2,3,3,3,4,4,4)</f>
        <v>1</v>
      </c>
      <c r="Y1193">
        <f>YEAR(SalesData[[#This Row],[Order Date]])*100+MONTH(SalesData[[#This Row],[Order Date]])</f>
        <v>201802</v>
      </c>
    </row>
    <row r="1194" spans="1: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v>9</v>
      </c>
      <c r="T1194">
        <v>0.1</v>
      </c>
      <c r="U1194">
        <v>4.8600000000000003</v>
      </c>
      <c r="V1194">
        <f>COUNTIF(SalesData[Order ID],SalesData[[#This Row],[Order ID]])</f>
        <v>5</v>
      </c>
      <c r="W1194" t="str">
        <f>TEXT(SalesData[[#This Row],[Order Date]],"MMM-YYYY")</f>
        <v>Feb-2018</v>
      </c>
      <c r="X1194">
        <f>CHOOSE(MONTH(SalesData[[#This Row],[Order Date]]),1,1,1,2,2,2,3,3,3,4,4,4)</f>
        <v>1</v>
      </c>
      <c r="Y1194">
        <f>YEAR(SalesData[[#This Row],[Order Date]])*100+MONTH(SalesData[[#This Row],[Order Date]])</f>
        <v>201802</v>
      </c>
    </row>
    <row r="1195" spans="1: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v>3</v>
      </c>
      <c r="T1195">
        <v>0</v>
      </c>
      <c r="U1195">
        <v>4.51</v>
      </c>
      <c r="V1195">
        <f>COUNTIF(SalesData[Order ID],SalesData[[#This Row],[Order ID]])</f>
        <v>4</v>
      </c>
      <c r="W1195" t="str">
        <f>TEXT(SalesData[[#This Row],[Order Date]],"MMM-YYYY")</f>
        <v>Sep-2016</v>
      </c>
      <c r="X1195">
        <f>CHOOSE(MONTH(SalesData[[#This Row],[Order Date]]),1,1,1,2,2,2,3,3,3,4,4,4)</f>
        <v>3</v>
      </c>
      <c r="Y1195">
        <f>YEAR(SalesData[[#This Row],[Order Date]])*100+MONTH(SalesData[[#This Row],[Order Date]])</f>
        <v>201609</v>
      </c>
    </row>
    <row r="1196" spans="1: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v>4</v>
      </c>
      <c r="T1196">
        <v>0.1</v>
      </c>
      <c r="U1196">
        <v>3.14</v>
      </c>
      <c r="V1196">
        <f>COUNTIF(SalesData[Order ID],SalesData[[#This Row],[Order ID]])</f>
        <v>4</v>
      </c>
      <c r="W1196" t="str">
        <f>TEXT(SalesData[[#This Row],[Order Date]],"MMM-YYYY")</f>
        <v>Sep-2016</v>
      </c>
      <c r="X1196">
        <f>CHOOSE(MONTH(SalesData[[#This Row],[Order Date]]),1,1,1,2,2,2,3,3,3,4,4,4)</f>
        <v>3</v>
      </c>
      <c r="Y1196">
        <f>YEAR(SalesData[[#This Row],[Order Date]])*100+MONTH(SalesData[[#This Row],[Order Date]])</f>
        <v>201609</v>
      </c>
    </row>
    <row r="1197" spans="1: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v>3</v>
      </c>
      <c r="T1197">
        <v>0.2</v>
      </c>
      <c r="U1197">
        <v>7.65</v>
      </c>
      <c r="V1197">
        <f>COUNTIF(SalesData[Order ID],SalesData[[#This Row],[Order ID]])</f>
        <v>4</v>
      </c>
      <c r="W1197" t="str">
        <f>TEXT(SalesData[[#This Row],[Order Date]],"MMM-YYYY")</f>
        <v>Sep-2016</v>
      </c>
      <c r="X1197">
        <f>CHOOSE(MONTH(SalesData[[#This Row],[Order Date]]),1,1,1,2,2,2,3,3,3,4,4,4)</f>
        <v>3</v>
      </c>
      <c r="Y1197">
        <f>YEAR(SalesData[[#This Row],[Order Date]])*100+MONTH(SalesData[[#This Row],[Order Date]])</f>
        <v>201609</v>
      </c>
    </row>
    <row r="1198" spans="1: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v>5</v>
      </c>
      <c r="T1198">
        <v>0.1</v>
      </c>
      <c r="U1198">
        <v>16.79</v>
      </c>
      <c r="V1198">
        <f>COUNTIF(SalesData[Order ID],SalesData[[#This Row],[Order ID]])</f>
        <v>4</v>
      </c>
      <c r="W1198" t="str">
        <f>TEXT(SalesData[[#This Row],[Order Date]],"MMM-YYYY")</f>
        <v>Sep-2016</v>
      </c>
      <c r="X1198">
        <f>CHOOSE(MONTH(SalesData[[#This Row],[Order Date]]),1,1,1,2,2,2,3,3,3,4,4,4)</f>
        <v>3</v>
      </c>
      <c r="Y1198">
        <f>YEAR(SalesData[[#This Row],[Order Date]])*100+MONTH(SalesData[[#This Row],[Order Date]])</f>
        <v>201609</v>
      </c>
    </row>
    <row r="1199" spans="1: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v>7</v>
      </c>
      <c r="T1199">
        <v>0</v>
      </c>
      <c r="U1199">
        <v>133.9</v>
      </c>
      <c r="V1199">
        <f>COUNTIF(SalesData[Order ID],SalesData[[#This Row],[Order ID]])</f>
        <v>3</v>
      </c>
      <c r="W1199" t="str">
        <f>TEXT(SalesData[[#This Row],[Order Date]],"MMM-YYYY")</f>
        <v>Apr-2017</v>
      </c>
      <c r="X1199">
        <f>CHOOSE(MONTH(SalesData[[#This Row],[Order Date]]),1,1,1,2,2,2,3,3,3,4,4,4)</f>
        <v>2</v>
      </c>
      <c r="Y1199">
        <f>YEAR(SalesData[[#This Row],[Order Date]])*100+MONTH(SalesData[[#This Row],[Order Date]])</f>
        <v>201704</v>
      </c>
    </row>
    <row r="1200" spans="1: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v>3</v>
      </c>
      <c r="T1200">
        <v>0.2</v>
      </c>
      <c r="U1200">
        <v>5.76</v>
      </c>
      <c r="V1200">
        <f>COUNTIF(SalesData[Order ID],SalesData[[#This Row],[Order ID]])</f>
        <v>3</v>
      </c>
      <c r="W1200" t="str">
        <f>TEXT(SalesData[[#This Row],[Order Date]],"MMM-YYYY")</f>
        <v>Apr-2017</v>
      </c>
      <c r="X1200">
        <f>CHOOSE(MONTH(SalesData[[#This Row],[Order Date]]),1,1,1,2,2,2,3,3,3,4,4,4)</f>
        <v>2</v>
      </c>
      <c r="Y1200">
        <f>YEAR(SalesData[[#This Row],[Order Date]])*100+MONTH(SalesData[[#This Row],[Order Date]])</f>
        <v>201704</v>
      </c>
    </row>
    <row r="1201" spans="1: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v>9</v>
      </c>
      <c r="T1201">
        <v>0.3</v>
      </c>
      <c r="U1201">
        <v>-163.32</v>
      </c>
      <c r="V1201">
        <f>COUNTIF(SalesData[Order ID],SalesData[[#This Row],[Order ID]])</f>
        <v>3</v>
      </c>
      <c r="W1201" t="str">
        <f>TEXT(SalesData[[#This Row],[Order Date]],"MMM-YYYY")</f>
        <v>Apr-2017</v>
      </c>
      <c r="X1201">
        <f>CHOOSE(MONTH(SalesData[[#This Row],[Order Date]]),1,1,1,2,2,2,3,3,3,4,4,4)</f>
        <v>2</v>
      </c>
      <c r="Y1201">
        <f>YEAR(SalesData[[#This Row],[Order Date]])*100+MONTH(SalesData[[#This Row],[Order Date]])</f>
        <v>201704</v>
      </c>
    </row>
    <row r="1202" spans="1: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v>9</v>
      </c>
      <c r="T1202">
        <v>0</v>
      </c>
      <c r="U1202">
        <v>27.2</v>
      </c>
      <c r="V1202">
        <f>COUNTIF(SalesData[Order ID],SalesData[[#This Row],[Order ID]])</f>
        <v>5</v>
      </c>
      <c r="W1202" t="str">
        <f>TEXT(SalesData[[#This Row],[Order Date]],"MMM-YYYY")</f>
        <v>Jul-2017</v>
      </c>
      <c r="X1202">
        <f>CHOOSE(MONTH(SalesData[[#This Row],[Order Date]]),1,1,1,2,2,2,3,3,3,4,4,4)</f>
        <v>3</v>
      </c>
      <c r="Y1202">
        <f>YEAR(SalesData[[#This Row],[Order Date]])*100+MONTH(SalesData[[#This Row],[Order Date]])</f>
        <v>201707</v>
      </c>
    </row>
    <row r="1203" spans="1: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v>8</v>
      </c>
      <c r="T1203">
        <v>0</v>
      </c>
      <c r="U1203">
        <v>0.34</v>
      </c>
      <c r="V1203">
        <f>COUNTIF(SalesData[Order ID],SalesData[[#This Row],[Order ID]])</f>
        <v>5</v>
      </c>
      <c r="W1203" t="str">
        <f>TEXT(SalesData[[#This Row],[Order Date]],"MMM-YYYY")</f>
        <v>Jul-2017</v>
      </c>
      <c r="X1203">
        <f>CHOOSE(MONTH(SalesData[[#This Row],[Order Date]]),1,1,1,2,2,2,3,3,3,4,4,4)</f>
        <v>3</v>
      </c>
      <c r="Y1203">
        <f>YEAR(SalesData[[#This Row],[Order Date]])*100+MONTH(SalesData[[#This Row],[Order Date]])</f>
        <v>201707</v>
      </c>
    </row>
    <row r="1204" spans="1: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v>10</v>
      </c>
      <c r="T1204">
        <v>0.1</v>
      </c>
      <c r="U1204">
        <v>239.22</v>
      </c>
      <c r="V1204">
        <f>COUNTIF(SalesData[Order ID],SalesData[[#This Row],[Order ID]])</f>
        <v>5</v>
      </c>
      <c r="W1204" t="str">
        <f>TEXT(SalesData[[#This Row],[Order Date]],"MMM-YYYY")</f>
        <v>Jul-2017</v>
      </c>
      <c r="X1204">
        <f>CHOOSE(MONTH(SalesData[[#This Row],[Order Date]]),1,1,1,2,2,2,3,3,3,4,4,4)</f>
        <v>3</v>
      </c>
      <c r="Y1204">
        <f>YEAR(SalesData[[#This Row],[Order Date]])*100+MONTH(SalesData[[#This Row],[Order Date]])</f>
        <v>201707</v>
      </c>
    </row>
    <row r="1205" spans="1: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v>7</v>
      </c>
      <c r="T1205">
        <v>0.3</v>
      </c>
      <c r="U1205">
        <v>-189.94</v>
      </c>
      <c r="V1205">
        <f>COUNTIF(SalesData[Order ID],SalesData[[#This Row],[Order ID]])</f>
        <v>5</v>
      </c>
      <c r="W1205" t="str">
        <f>TEXT(SalesData[[#This Row],[Order Date]],"MMM-YYYY")</f>
        <v>Jul-2017</v>
      </c>
      <c r="X1205">
        <f>CHOOSE(MONTH(SalesData[[#This Row],[Order Date]]),1,1,1,2,2,2,3,3,3,4,4,4)</f>
        <v>3</v>
      </c>
      <c r="Y1205">
        <f>YEAR(SalesData[[#This Row],[Order Date]])*100+MONTH(SalesData[[#This Row],[Order Date]])</f>
        <v>201707</v>
      </c>
    </row>
    <row r="1206" spans="1: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v>6</v>
      </c>
      <c r="T1206">
        <v>0</v>
      </c>
      <c r="U1206">
        <v>114.93</v>
      </c>
      <c r="V1206">
        <f>COUNTIF(SalesData[Order ID],SalesData[[#This Row],[Order ID]])</f>
        <v>5</v>
      </c>
      <c r="W1206" t="str">
        <f>TEXT(SalesData[[#This Row],[Order Date]],"MMM-YYYY")</f>
        <v>Jul-2017</v>
      </c>
      <c r="X1206">
        <f>CHOOSE(MONTH(SalesData[[#This Row],[Order Date]]),1,1,1,2,2,2,3,3,3,4,4,4)</f>
        <v>3</v>
      </c>
      <c r="Y1206">
        <f>YEAR(SalesData[[#This Row],[Order Date]])*100+MONTH(SalesData[[#This Row],[Order Date]])</f>
        <v>201707</v>
      </c>
    </row>
    <row r="1207" spans="1: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v>2</v>
      </c>
      <c r="T1207">
        <v>0</v>
      </c>
      <c r="U1207">
        <v>13.6</v>
      </c>
      <c r="V1207">
        <f>COUNTIF(SalesData[Order ID],SalesData[[#This Row],[Order ID]])</f>
        <v>1</v>
      </c>
      <c r="W1207" t="str">
        <f>TEXT(SalesData[[#This Row],[Order Date]],"MMM-YYYY")</f>
        <v>Aug-2018</v>
      </c>
      <c r="X1207">
        <f>CHOOSE(MONTH(SalesData[[#This Row],[Order Date]]),1,1,1,2,2,2,3,3,3,4,4,4)</f>
        <v>3</v>
      </c>
      <c r="Y1207">
        <f>YEAR(SalesData[[#This Row],[Order Date]])*100+MONTH(SalesData[[#This Row],[Order Date]])</f>
        <v>201808</v>
      </c>
    </row>
    <row r="1208" spans="1: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v>1</v>
      </c>
      <c r="T1208">
        <v>0.1</v>
      </c>
      <c r="U1208">
        <v>1.57</v>
      </c>
      <c r="V1208">
        <f>COUNTIF(SalesData[Order ID],SalesData[[#This Row],[Order ID]])</f>
        <v>6</v>
      </c>
      <c r="W1208" t="str">
        <f>TEXT(SalesData[[#This Row],[Order Date]],"MMM-YYYY")</f>
        <v>Jul-2017</v>
      </c>
      <c r="X1208">
        <f>CHOOSE(MONTH(SalesData[[#This Row],[Order Date]]),1,1,1,2,2,2,3,3,3,4,4,4)</f>
        <v>3</v>
      </c>
      <c r="Y1208">
        <f>YEAR(SalesData[[#This Row],[Order Date]])*100+MONTH(SalesData[[#This Row],[Order Date]])</f>
        <v>201707</v>
      </c>
    </row>
    <row r="1209" spans="1: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v>2</v>
      </c>
      <c r="T1209">
        <v>0.2</v>
      </c>
      <c r="U1209">
        <v>2.29</v>
      </c>
      <c r="V1209">
        <f>COUNTIF(SalesData[Order ID],SalesData[[#This Row],[Order ID]])</f>
        <v>6</v>
      </c>
      <c r="W1209" t="str">
        <f>TEXT(SalesData[[#This Row],[Order Date]],"MMM-YYYY")</f>
        <v>Jul-2017</v>
      </c>
      <c r="X1209">
        <f>CHOOSE(MONTH(SalesData[[#This Row],[Order Date]]),1,1,1,2,2,2,3,3,3,4,4,4)</f>
        <v>3</v>
      </c>
      <c r="Y1209">
        <f>YEAR(SalesData[[#This Row],[Order Date]])*100+MONTH(SalesData[[#This Row],[Order Date]])</f>
        <v>201707</v>
      </c>
    </row>
    <row r="1210" spans="1: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v>6</v>
      </c>
      <c r="T1210">
        <v>0.1</v>
      </c>
      <c r="U1210">
        <v>4.22</v>
      </c>
      <c r="V1210">
        <f>COUNTIF(SalesData[Order ID],SalesData[[#This Row],[Order ID]])</f>
        <v>6</v>
      </c>
      <c r="W1210" t="str">
        <f>TEXT(SalesData[[#This Row],[Order Date]],"MMM-YYYY")</f>
        <v>Jul-2017</v>
      </c>
      <c r="X1210">
        <f>CHOOSE(MONTH(SalesData[[#This Row],[Order Date]]),1,1,1,2,2,2,3,3,3,4,4,4)</f>
        <v>3</v>
      </c>
      <c r="Y1210">
        <f>YEAR(SalesData[[#This Row],[Order Date]])*100+MONTH(SalesData[[#This Row],[Order Date]])</f>
        <v>201707</v>
      </c>
    </row>
    <row r="1211" spans="1: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v>10</v>
      </c>
      <c r="T1211">
        <v>0.3</v>
      </c>
      <c r="U1211">
        <v>-4.1900000000000004</v>
      </c>
      <c r="V1211">
        <f>COUNTIF(SalesData[Order ID],SalesData[[#This Row],[Order ID]])</f>
        <v>6</v>
      </c>
      <c r="W1211" t="str">
        <f>TEXT(SalesData[[#This Row],[Order Date]],"MMM-YYYY")</f>
        <v>Jul-2017</v>
      </c>
      <c r="X1211">
        <f>CHOOSE(MONTH(SalesData[[#This Row],[Order Date]]),1,1,1,2,2,2,3,3,3,4,4,4)</f>
        <v>3</v>
      </c>
      <c r="Y1211">
        <f>YEAR(SalesData[[#This Row],[Order Date]])*100+MONTH(SalesData[[#This Row],[Order Date]])</f>
        <v>201707</v>
      </c>
    </row>
    <row r="1212" spans="1: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v>3</v>
      </c>
      <c r="T1212">
        <v>0.2</v>
      </c>
      <c r="U1212">
        <v>2.99</v>
      </c>
      <c r="V1212">
        <f>COUNTIF(SalesData[Order ID],SalesData[[#This Row],[Order ID]])</f>
        <v>6</v>
      </c>
      <c r="W1212" t="str">
        <f>TEXT(SalesData[[#This Row],[Order Date]],"MMM-YYYY")</f>
        <v>Jul-2017</v>
      </c>
      <c r="X1212">
        <f>CHOOSE(MONTH(SalesData[[#This Row],[Order Date]]),1,1,1,2,2,2,3,3,3,4,4,4)</f>
        <v>3</v>
      </c>
      <c r="Y1212">
        <f>YEAR(SalesData[[#This Row],[Order Date]])*100+MONTH(SalesData[[#This Row],[Order Date]])</f>
        <v>201707</v>
      </c>
    </row>
    <row r="1213" spans="1: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v>2</v>
      </c>
      <c r="T1213">
        <v>0.3</v>
      </c>
      <c r="U1213">
        <v>-46.33</v>
      </c>
      <c r="V1213">
        <f>COUNTIF(SalesData[Order ID],SalesData[[#This Row],[Order ID]])</f>
        <v>6</v>
      </c>
      <c r="W1213" t="str">
        <f>TEXT(SalesData[[#This Row],[Order Date]],"MMM-YYYY")</f>
        <v>Jul-2017</v>
      </c>
      <c r="X1213">
        <f>CHOOSE(MONTH(SalesData[[#This Row],[Order Date]]),1,1,1,2,2,2,3,3,3,4,4,4)</f>
        <v>3</v>
      </c>
      <c r="Y1213">
        <f>YEAR(SalesData[[#This Row],[Order Date]])*100+MONTH(SalesData[[#This Row],[Order Date]])</f>
        <v>201707</v>
      </c>
    </row>
    <row r="1214" spans="1: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v>8</v>
      </c>
      <c r="T1214">
        <v>0.1</v>
      </c>
      <c r="U1214">
        <v>48.07</v>
      </c>
      <c r="V1214">
        <f>COUNTIF(SalesData[Order ID],SalesData[[#This Row],[Order ID]])</f>
        <v>8</v>
      </c>
      <c r="W1214" t="str">
        <f>TEXT(SalesData[[#This Row],[Order Date]],"MMM-YYYY")</f>
        <v>Sep-2018</v>
      </c>
      <c r="X1214">
        <f>CHOOSE(MONTH(SalesData[[#This Row],[Order Date]]),1,1,1,2,2,2,3,3,3,4,4,4)</f>
        <v>3</v>
      </c>
      <c r="Y1214">
        <f>YEAR(SalesData[[#This Row],[Order Date]])*100+MONTH(SalesData[[#This Row],[Order Date]])</f>
        <v>201809</v>
      </c>
    </row>
    <row r="1215" spans="1: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v>8</v>
      </c>
      <c r="T1215">
        <v>0.1</v>
      </c>
      <c r="U1215">
        <v>0.24</v>
      </c>
      <c r="V1215">
        <f>COUNTIF(SalesData[Order ID],SalesData[[#This Row],[Order ID]])</f>
        <v>8</v>
      </c>
      <c r="W1215" t="str">
        <f>TEXT(SalesData[[#This Row],[Order Date]],"MMM-YYYY")</f>
        <v>Sep-2018</v>
      </c>
      <c r="X1215">
        <f>CHOOSE(MONTH(SalesData[[#This Row],[Order Date]]),1,1,1,2,2,2,3,3,3,4,4,4)</f>
        <v>3</v>
      </c>
      <c r="Y1215">
        <f>YEAR(SalesData[[#This Row],[Order Date]])*100+MONTH(SalesData[[#This Row],[Order Date]])</f>
        <v>201809</v>
      </c>
    </row>
    <row r="1216" spans="1: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v>7</v>
      </c>
      <c r="T1216">
        <v>0.1</v>
      </c>
      <c r="U1216">
        <v>0.81</v>
      </c>
      <c r="V1216">
        <f>COUNTIF(SalesData[Order ID],SalesData[[#This Row],[Order ID]])</f>
        <v>8</v>
      </c>
      <c r="W1216" t="str">
        <f>TEXT(SalesData[[#This Row],[Order Date]],"MMM-YYYY")</f>
        <v>Sep-2018</v>
      </c>
      <c r="X1216">
        <f>CHOOSE(MONTH(SalesData[[#This Row],[Order Date]]),1,1,1,2,2,2,3,3,3,4,4,4)</f>
        <v>3</v>
      </c>
      <c r="Y1216">
        <f>YEAR(SalesData[[#This Row],[Order Date]])*100+MONTH(SalesData[[#This Row],[Order Date]])</f>
        <v>201809</v>
      </c>
    </row>
    <row r="1217" spans="1: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v>2</v>
      </c>
      <c r="T1217">
        <v>0.2</v>
      </c>
      <c r="U1217">
        <v>0.7</v>
      </c>
      <c r="V1217">
        <f>COUNTIF(SalesData[Order ID],SalesData[[#This Row],[Order ID]])</f>
        <v>8</v>
      </c>
      <c r="W1217" t="str">
        <f>TEXT(SalesData[[#This Row],[Order Date]],"MMM-YYYY")</f>
        <v>Sep-2018</v>
      </c>
      <c r="X1217">
        <f>CHOOSE(MONTH(SalesData[[#This Row],[Order Date]]),1,1,1,2,2,2,3,3,3,4,4,4)</f>
        <v>3</v>
      </c>
      <c r="Y1217">
        <f>YEAR(SalesData[[#This Row],[Order Date]])*100+MONTH(SalesData[[#This Row],[Order Date]])</f>
        <v>201809</v>
      </c>
    </row>
    <row r="1218" spans="1: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v>9</v>
      </c>
      <c r="T1218">
        <v>0.3</v>
      </c>
      <c r="U1218">
        <v>-28.76</v>
      </c>
      <c r="V1218">
        <f>COUNTIF(SalesData[Order ID],SalesData[[#This Row],[Order ID]])</f>
        <v>8</v>
      </c>
      <c r="W1218" t="str">
        <f>TEXT(SalesData[[#This Row],[Order Date]],"MMM-YYYY")</f>
        <v>Sep-2018</v>
      </c>
      <c r="X1218">
        <f>CHOOSE(MONTH(SalesData[[#This Row],[Order Date]]),1,1,1,2,2,2,3,3,3,4,4,4)</f>
        <v>3</v>
      </c>
      <c r="Y1218">
        <f>YEAR(SalesData[[#This Row],[Order Date]])*100+MONTH(SalesData[[#This Row],[Order Date]])</f>
        <v>201809</v>
      </c>
    </row>
    <row r="1219" spans="1: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v>8</v>
      </c>
      <c r="T1219">
        <v>0.2</v>
      </c>
      <c r="U1219">
        <v>4.9400000000000004</v>
      </c>
      <c r="V1219">
        <f>COUNTIF(SalesData[Order ID],SalesData[[#This Row],[Order ID]])</f>
        <v>8</v>
      </c>
      <c r="W1219" t="str">
        <f>TEXT(SalesData[[#This Row],[Order Date]],"MMM-YYYY")</f>
        <v>Sep-2018</v>
      </c>
      <c r="X1219">
        <f>CHOOSE(MONTH(SalesData[[#This Row],[Order Date]]),1,1,1,2,2,2,3,3,3,4,4,4)</f>
        <v>3</v>
      </c>
      <c r="Y1219">
        <f>YEAR(SalesData[[#This Row],[Order Date]])*100+MONTH(SalesData[[#This Row],[Order Date]])</f>
        <v>201809</v>
      </c>
    </row>
    <row r="1220" spans="1: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v>8</v>
      </c>
      <c r="T1220">
        <v>0</v>
      </c>
      <c r="U1220">
        <v>15.52</v>
      </c>
      <c r="V1220">
        <f>COUNTIF(SalesData[Order ID],SalesData[[#This Row],[Order ID]])</f>
        <v>8</v>
      </c>
      <c r="W1220" t="str">
        <f>TEXT(SalesData[[#This Row],[Order Date]],"MMM-YYYY")</f>
        <v>Sep-2018</v>
      </c>
      <c r="X1220">
        <f>CHOOSE(MONTH(SalesData[[#This Row],[Order Date]]),1,1,1,2,2,2,3,3,3,4,4,4)</f>
        <v>3</v>
      </c>
      <c r="Y1220">
        <f>YEAR(SalesData[[#This Row],[Order Date]])*100+MONTH(SalesData[[#This Row],[Order Date]])</f>
        <v>201809</v>
      </c>
    </row>
    <row r="1221" spans="1: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v>9</v>
      </c>
      <c r="T1221">
        <v>0</v>
      </c>
      <c r="U1221">
        <v>270.47000000000003</v>
      </c>
      <c r="V1221">
        <f>COUNTIF(SalesData[Order ID],SalesData[[#This Row],[Order ID]])</f>
        <v>8</v>
      </c>
      <c r="W1221" t="str">
        <f>TEXT(SalesData[[#This Row],[Order Date]],"MMM-YYYY")</f>
        <v>Sep-2018</v>
      </c>
      <c r="X1221">
        <f>CHOOSE(MONTH(SalesData[[#This Row],[Order Date]]),1,1,1,2,2,2,3,3,3,4,4,4)</f>
        <v>3</v>
      </c>
      <c r="Y1221">
        <f>YEAR(SalesData[[#This Row],[Order Date]])*100+MONTH(SalesData[[#This Row],[Order Date]])</f>
        <v>201809</v>
      </c>
    </row>
    <row r="1222" spans="1: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v>8</v>
      </c>
      <c r="T1222">
        <v>0</v>
      </c>
      <c r="U1222">
        <v>67.430000000000007</v>
      </c>
      <c r="V1222">
        <f>COUNTIF(SalesData[Order ID],SalesData[[#This Row],[Order ID]])</f>
        <v>2</v>
      </c>
      <c r="W1222" t="str">
        <f>TEXT(SalesData[[#This Row],[Order Date]],"MMM-YYYY")</f>
        <v>Jul-2015</v>
      </c>
      <c r="X1222">
        <f>CHOOSE(MONTH(SalesData[[#This Row],[Order Date]]),1,1,1,2,2,2,3,3,3,4,4,4)</f>
        <v>3</v>
      </c>
      <c r="Y1222">
        <f>YEAR(SalesData[[#This Row],[Order Date]])*100+MONTH(SalesData[[#This Row],[Order Date]])</f>
        <v>201507</v>
      </c>
    </row>
    <row r="1223" spans="1: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v>8</v>
      </c>
      <c r="T1223">
        <v>0.2</v>
      </c>
      <c r="U1223">
        <v>63.98</v>
      </c>
      <c r="V1223">
        <f>COUNTIF(SalesData[Order ID],SalesData[[#This Row],[Order ID]])</f>
        <v>2</v>
      </c>
      <c r="W1223" t="str">
        <f>TEXT(SalesData[[#This Row],[Order Date]],"MMM-YYYY")</f>
        <v>Jul-2015</v>
      </c>
      <c r="X1223">
        <f>CHOOSE(MONTH(SalesData[[#This Row],[Order Date]]),1,1,1,2,2,2,3,3,3,4,4,4)</f>
        <v>3</v>
      </c>
      <c r="Y1223">
        <f>YEAR(SalesData[[#This Row],[Order Date]])*100+MONTH(SalesData[[#This Row],[Order Date]])</f>
        <v>201507</v>
      </c>
    </row>
    <row r="1224" spans="1: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v>10</v>
      </c>
      <c r="T1224">
        <v>0.3</v>
      </c>
      <c r="U1224">
        <v>-23.9</v>
      </c>
      <c r="V1224">
        <f>COUNTIF(SalesData[Order ID],SalesData[[#This Row],[Order ID]])</f>
        <v>6</v>
      </c>
      <c r="W1224" t="str">
        <f>TEXT(SalesData[[#This Row],[Order Date]],"MMM-YYYY")</f>
        <v>Dec-2017</v>
      </c>
      <c r="X1224">
        <f>CHOOSE(MONTH(SalesData[[#This Row],[Order Date]]),1,1,1,2,2,2,3,3,3,4,4,4)</f>
        <v>4</v>
      </c>
      <c r="Y1224">
        <f>YEAR(SalesData[[#This Row],[Order Date]])*100+MONTH(SalesData[[#This Row],[Order Date]])</f>
        <v>201712</v>
      </c>
    </row>
    <row r="1225" spans="1: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v>2</v>
      </c>
      <c r="T1225">
        <v>0.3</v>
      </c>
      <c r="U1225">
        <v>-8.6</v>
      </c>
      <c r="V1225">
        <f>COUNTIF(SalesData[Order ID],SalesData[[#This Row],[Order ID]])</f>
        <v>6</v>
      </c>
      <c r="W1225" t="str">
        <f>TEXT(SalesData[[#This Row],[Order Date]],"MMM-YYYY")</f>
        <v>Dec-2017</v>
      </c>
      <c r="X1225">
        <f>CHOOSE(MONTH(SalesData[[#This Row],[Order Date]]),1,1,1,2,2,2,3,3,3,4,4,4)</f>
        <v>4</v>
      </c>
      <c r="Y1225">
        <f>YEAR(SalesData[[#This Row],[Order Date]])*100+MONTH(SalesData[[#This Row],[Order Date]])</f>
        <v>201712</v>
      </c>
    </row>
    <row r="1226" spans="1: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v>10</v>
      </c>
      <c r="T1226">
        <v>0</v>
      </c>
      <c r="U1226">
        <v>0.6</v>
      </c>
      <c r="V1226">
        <f>COUNTIF(SalesData[Order ID],SalesData[[#This Row],[Order ID]])</f>
        <v>6</v>
      </c>
      <c r="W1226" t="str">
        <f>TEXT(SalesData[[#This Row],[Order Date]],"MMM-YYYY")</f>
        <v>Dec-2017</v>
      </c>
      <c r="X1226">
        <f>CHOOSE(MONTH(SalesData[[#This Row],[Order Date]]),1,1,1,2,2,2,3,3,3,4,4,4)</f>
        <v>4</v>
      </c>
      <c r="Y1226">
        <f>YEAR(SalesData[[#This Row],[Order Date]])*100+MONTH(SalesData[[#This Row],[Order Date]])</f>
        <v>201712</v>
      </c>
    </row>
    <row r="1227" spans="1: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v>1</v>
      </c>
      <c r="T1227">
        <v>0.1</v>
      </c>
      <c r="U1227">
        <v>5.27</v>
      </c>
      <c r="V1227">
        <f>COUNTIF(SalesData[Order ID],SalesData[[#This Row],[Order ID]])</f>
        <v>6</v>
      </c>
      <c r="W1227" t="str">
        <f>TEXT(SalesData[[#This Row],[Order Date]],"MMM-YYYY")</f>
        <v>Dec-2017</v>
      </c>
      <c r="X1227">
        <f>CHOOSE(MONTH(SalesData[[#This Row],[Order Date]]),1,1,1,2,2,2,3,3,3,4,4,4)</f>
        <v>4</v>
      </c>
      <c r="Y1227">
        <f>YEAR(SalesData[[#This Row],[Order Date]])*100+MONTH(SalesData[[#This Row],[Order Date]])</f>
        <v>201712</v>
      </c>
    </row>
    <row r="1228" spans="1: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v>6</v>
      </c>
      <c r="T1228">
        <v>0.1</v>
      </c>
      <c r="U1228">
        <v>56.71</v>
      </c>
      <c r="V1228">
        <f>COUNTIF(SalesData[Order ID],SalesData[[#This Row],[Order ID]])</f>
        <v>6</v>
      </c>
      <c r="W1228" t="str">
        <f>TEXT(SalesData[[#This Row],[Order Date]],"MMM-YYYY")</f>
        <v>Dec-2017</v>
      </c>
      <c r="X1228">
        <f>CHOOSE(MONTH(SalesData[[#This Row],[Order Date]]),1,1,1,2,2,2,3,3,3,4,4,4)</f>
        <v>4</v>
      </c>
      <c r="Y1228">
        <f>YEAR(SalesData[[#This Row],[Order Date]])*100+MONTH(SalesData[[#This Row],[Order Date]])</f>
        <v>201712</v>
      </c>
    </row>
    <row r="1229" spans="1: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v>7</v>
      </c>
      <c r="T1229">
        <v>0.2</v>
      </c>
      <c r="U1229">
        <v>40.71</v>
      </c>
      <c r="V1229">
        <f>COUNTIF(SalesData[Order ID],SalesData[[#This Row],[Order ID]])</f>
        <v>6</v>
      </c>
      <c r="W1229" t="str">
        <f>TEXT(SalesData[[#This Row],[Order Date]],"MMM-YYYY")</f>
        <v>Dec-2017</v>
      </c>
      <c r="X1229">
        <f>CHOOSE(MONTH(SalesData[[#This Row],[Order Date]]),1,1,1,2,2,2,3,3,3,4,4,4)</f>
        <v>4</v>
      </c>
      <c r="Y1229">
        <f>YEAR(SalesData[[#This Row],[Order Date]])*100+MONTH(SalesData[[#This Row],[Order Date]])</f>
        <v>201712</v>
      </c>
    </row>
    <row r="1230" spans="1: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v>9</v>
      </c>
      <c r="T1230">
        <v>0.1</v>
      </c>
      <c r="U1230">
        <v>1.07</v>
      </c>
      <c r="V1230">
        <f>COUNTIF(SalesData[Order ID],SalesData[[#This Row],[Order ID]])</f>
        <v>3</v>
      </c>
      <c r="W1230" t="str">
        <f>TEXT(SalesData[[#This Row],[Order Date]],"MMM-YYYY")</f>
        <v>Nov-2018</v>
      </c>
      <c r="X1230">
        <f>CHOOSE(MONTH(SalesData[[#This Row],[Order Date]]),1,1,1,2,2,2,3,3,3,4,4,4)</f>
        <v>4</v>
      </c>
      <c r="Y1230">
        <f>YEAR(SalesData[[#This Row],[Order Date]])*100+MONTH(SalesData[[#This Row],[Order Date]])</f>
        <v>201811</v>
      </c>
    </row>
    <row r="1231" spans="1: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v>5</v>
      </c>
      <c r="T1231">
        <v>0</v>
      </c>
      <c r="U1231">
        <v>0.7</v>
      </c>
      <c r="V1231">
        <f>COUNTIF(SalesData[Order ID],SalesData[[#This Row],[Order ID]])</f>
        <v>3</v>
      </c>
      <c r="W1231" t="str">
        <f>TEXT(SalesData[[#This Row],[Order Date]],"MMM-YYYY")</f>
        <v>Nov-2018</v>
      </c>
      <c r="X1231">
        <f>CHOOSE(MONTH(SalesData[[#This Row],[Order Date]]),1,1,1,2,2,2,3,3,3,4,4,4)</f>
        <v>4</v>
      </c>
      <c r="Y1231">
        <f>YEAR(SalesData[[#This Row],[Order Date]])*100+MONTH(SalesData[[#This Row],[Order Date]])</f>
        <v>201811</v>
      </c>
    </row>
    <row r="1232" spans="1: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v>6</v>
      </c>
      <c r="T1232">
        <v>0</v>
      </c>
      <c r="U1232">
        <v>0.8</v>
      </c>
      <c r="V1232">
        <f>COUNTIF(SalesData[Order ID],SalesData[[#This Row],[Order ID]])</f>
        <v>3</v>
      </c>
      <c r="W1232" t="str">
        <f>TEXT(SalesData[[#This Row],[Order Date]],"MMM-YYYY")</f>
        <v>Nov-2018</v>
      </c>
      <c r="X1232">
        <f>CHOOSE(MONTH(SalesData[[#This Row],[Order Date]]),1,1,1,2,2,2,3,3,3,4,4,4)</f>
        <v>4</v>
      </c>
      <c r="Y1232">
        <f>YEAR(SalesData[[#This Row],[Order Date]])*100+MONTH(SalesData[[#This Row],[Order Date]])</f>
        <v>201811</v>
      </c>
    </row>
    <row r="1233" spans="1: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v>9</v>
      </c>
      <c r="T1233">
        <v>0</v>
      </c>
      <c r="U1233">
        <v>0.33</v>
      </c>
      <c r="V1233">
        <f>COUNTIF(SalesData[Order ID],SalesData[[#This Row],[Order ID]])</f>
        <v>2</v>
      </c>
      <c r="W1233" t="str">
        <f>TEXT(SalesData[[#This Row],[Order Date]],"MMM-YYYY")</f>
        <v>Oct-2016</v>
      </c>
      <c r="X1233">
        <f>CHOOSE(MONTH(SalesData[[#This Row],[Order Date]]),1,1,1,2,2,2,3,3,3,4,4,4)</f>
        <v>4</v>
      </c>
      <c r="Y1233">
        <f>YEAR(SalesData[[#This Row],[Order Date]])*100+MONTH(SalesData[[#This Row],[Order Date]])</f>
        <v>201610</v>
      </c>
    </row>
    <row r="1234" spans="1: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v>7</v>
      </c>
      <c r="T1234">
        <v>0</v>
      </c>
      <c r="U1234">
        <v>19.989999999999998</v>
      </c>
      <c r="V1234">
        <f>COUNTIF(SalesData[Order ID],SalesData[[#This Row],[Order ID]])</f>
        <v>2</v>
      </c>
      <c r="W1234" t="str">
        <f>TEXT(SalesData[[#This Row],[Order Date]],"MMM-YYYY")</f>
        <v>Oct-2016</v>
      </c>
      <c r="X1234">
        <f>CHOOSE(MONTH(SalesData[[#This Row],[Order Date]]),1,1,1,2,2,2,3,3,3,4,4,4)</f>
        <v>4</v>
      </c>
      <c r="Y1234">
        <f>YEAR(SalesData[[#This Row],[Order Date]])*100+MONTH(SalesData[[#This Row],[Order Date]])</f>
        <v>201610</v>
      </c>
    </row>
    <row r="1235" spans="1: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v>8</v>
      </c>
      <c r="T1235">
        <v>0</v>
      </c>
      <c r="U1235">
        <v>84</v>
      </c>
      <c r="V1235">
        <f>COUNTIF(SalesData[Order ID],SalesData[[#This Row],[Order ID]])</f>
        <v>1</v>
      </c>
      <c r="W1235" t="str">
        <f>TEXT(SalesData[[#This Row],[Order Date]],"MMM-YYYY")</f>
        <v>May-2017</v>
      </c>
      <c r="X1235">
        <f>CHOOSE(MONTH(SalesData[[#This Row],[Order Date]]),1,1,1,2,2,2,3,3,3,4,4,4)</f>
        <v>2</v>
      </c>
      <c r="Y1235">
        <f>YEAR(SalesData[[#This Row],[Order Date]])*100+MONTH(SalesData[[#This Row],[Order Date]])</f>
        <v>201705</v>
      </c>
    </row>
    <row r="1236" spans="1: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v>7</v>
      </c>
      <c r="T1236">
        <v>0</v>
      </c>
      <c r="U1236">
        <v>7.19</v>
      </c>
      <c r="V1236">
        <f>COUNTIF(SalesData[Order ID],SalesData[[#This Row],[Order ID]])</f>
        <v>4</v>
      </c>
      <c r="W1236" t="str">
        <f>TEXT(SalesData[[#This Row],[Order Date]],"MMM-YYYY")</f>
        <v>Oct-2017</v>
      </c>
      <c r="X1236">
        <f>CHOOSE(MONTH(SalesData[[#This Row],[Order Date]]),1,1,1,2,2,2,3,3,3,4,4,4)</f>
        <v>4</v>
      </c>
      <c r="Y1236">
        <f>YEAR(SalesData[[#This Row],[Order Date]])*100+MONTH(SalesData[[#This Row],[Order Date]])</f>
        <v>201710</v>
      </c>
    </row>
    <row r="1237" spans="1: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v>1</v>
      </c>
      <c r="T1237">
        <v>0</v>
      </c>
      <c r="U1237">
        <v>9.36</v>
      </c>
      <c r="V1237">
        <f>COUNTIF(SalesData[Order ID],SalesData[[#This Row],[Order ID]])</f>
        <v>4</v>
      </c>
      <c r="W1237" t="str">
        <f>TEXT(SalesData[[#This Row],[Order Date]],"MMM-YYYY")</f>
        <v>Oct-2017</v>
      </c>
      <c r="X1237">
        <f>CHOOSE(MONTH(SalesData[[#This Row],[Order Date]]),1,1,1,2,2,2,3,3,3,4,4,4)</f>
        <v>4</v>
      </c>
      <c r="Y1237">
        <f>YEAR(SalesData[[#This Row],[Order Date]])*100+MONTH(SalesData[[#This Row],[Order Date]])</f>
        <v>201710</v>
      </c>
    </row>
    <row r="1238" spans="1: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v>10</v>
      </c>
      <c r="T1238">
        <v>0</v>
      </c>
      <c r="U1238">
        <v>19.190000000000001</v>
      </c>
      <c r="V1238">
        <f>COUNTIF(SalesData[Order ID],SalesData[[#This Row],[Order ID]])</f>
        <v>4</v>
      </c>
      <c r="W1238" t="str">
        <f>TEXT(SalesData[[#This Row],[Order Date]],"MMM-YYYY")</f>
        <v>Oct-2017</v>
      </c>
      <c r="X1238">
        <f>CHOOSE(MONTH(SalesData[[#This Row],[Order Date]]),1,1,1,2,2,2,3,3,3,4,4,4)</f>
        <v>4</v>
      </c>
      <c r="Y1238">
        <f>YEAR(SalesData[[#This Row],[Order Date]])*100+MONTH(SalesData[[#This Row],[Order Date]])</f>
        <v>201710</v>
      </c>
    </row>
    <row r="1239" spans="1: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v>9</v>
      </c>
      <c r="T1239">
        <v>0</v>
      </c>
      <c r="U1239">
        <v>37.96</v>
      </c>
      <c r="V1239">
        <f>COUNTIF(SalesData[Order ID],SalesData[[#This Row],[Order ID]])</f>
        <v>4</v>
      </c>
      <c r="W1239" t="str">
        <f>TEXT(SalesData[[#This Row],[Order Date]],"MMM-YYYY")</f>
        <v>Oct-2017</v>
      </c>
      <c r="X1239">
        <f>CHOOSE(MONTH(SalesData[[#This Row],[Order Date]]),1,1,1,2,2,2,3,3,3,4,4,4)</f>
        <v>4</v>
      </c>
      <c r="Y1239">
        <f>YEAR(SalesData[[#This Row],[Order Date]])*100+MONTH(SalesData[[#This Row],[Order Date]])</f>
        <v>201710</v>
      </c>
    </row>
    <row r="1240" spans="1: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v>6</v>
      </c>
      <c r="T1240">
        <v>0</v>
      </c>
      <c r="U1240">
        <v>3.71</v>
      </c>
      <c r="V1240">
        <f>COUNTIF(SalesData[Order ID],SalesData[[#This Row],[Order ID]])</f>
        <v>3</v>
      </c>
      <c r="W1240" t="str">
        <f>TEXT(SalesData[[#This Row],[Order Date]],"MMM-YYYY")</f>
        <v>Aug-2015</v>
      </c>
      <c r="X1240">
        <f>CHOOSE(MONTH(SalesData[[#This Row],[Order Date]]),1,1,1,2,2,2,3,3,3,4,4,4)</f>
        <v>3</v>
      </c>
      <c r="Y1240">
        <f>YEAR(SalesData[[#This Row],[Order Date]])*100+MONTH(SalesData[[#This Row],[Order Date]])</f>
        <v>201508</v>
      </c>
    </row>
    <row r="1241" spans="1: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v>1</v>
      </c>
      <c r="T1241">
        <v>0</v>
      </c>
      <c r="U1241">
        <v>4.92</v>
      </c>
      <c r="V1241">
        <f>COUNTIF(SalesData[Order ID],SalesData[[#This Row],[Order ID]])</f>
        <v>3</v>
      </c>
      <c r="W1241" t="str">
        <f>TEXT(SalesData[[#This Row],[Order Date]],"MMM-YYYY")</f>
        <v>Aug-2015</v>
      </c>
      <c r="X1241">
        <f>CHOOSE(MONTH(SalesData[[#This Row],[Order Date]]),1,1,1,2,2,2,3,3,3,4,4,4)</f>
        <v>3</v>
      </c>
      <c r="Y1241">
        <f>YEAR(SalesData[[#This Row],[Order Date]])*100+MONTH(SalesData[[#This Row],[Order Date]])</f>
        <v>201508</v>
      </c>
    </row>
    <row r="1242" spans="1: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v>9</v>
      </c>
      <c r="T1242">
        <v>0.1</v>
      </c>
      <c r="U1242">
        <v>3.9</v>
      </c>
      <c r="V1242">
        <f>COUNTIF(SalesData[Order ID],SalesData[[#This Row],[Order ID]])</f>
        <v>3</v>
      </c>
      <c r="W1242" t="str">
        <f>TEXT(SalesData[[#This Row],[Order Date]],"MMM-YYYY")</f>
        <v>Aug-2015</v>
      </c>
      <c r="X1242">
        <f>CHOOSE(MONTH(SalesData[[#This Row],[Order Date]]),1,1,1,2,2,2,3,3,3,4,4,4)</f>
        <v>3</v>
      </c>
      <c r="Y1242">
        <f>YEAR(SalesData[[#This Row],[Order Date]])*100+MONTH(SalesData[[#This Row],[Order Date]])</f>
        <v>201508</v>
      </c>
    </row>
    <row r="1243" spans="1: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v>1</v>
      </c>
      <c r="T1243">
        <v>0</v>
      </c>
      <c r="U1243">
        <v>4.62</v>
      </c>
      <c r="V1243">
        <f>COUNTIF(SalesData[Order ID],SalesData[[#This Row],[Order ID]])</f>
        <v>1</v>
      </c>
      <c r="W1243" t="str">
        <f>TEXT(SalesData[[#This Row],[Order Date]],"MMM-YYYY")</f>
        <v>Aug-2017</v>
      </c>
      <c r="X1243">
        <f>CHOOSE(MONTH(SalesData[[#This Row],[Order Date]]),1,1,1,2,2,2,3,3,3,4,4,4)</f>
        <v>3</v>
      </c>
      <c r="Y1243">
        <f>YEAR(SalesData[[#This Row],[Order Date]])*100+MONTH(SalesData[[#This Row],[Order Date]])</f>
        <v>201708</v>
      </c>
    </row>
    <row r="1244" spans="1: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v>1</v>
      </c>
      <c r="T1244">
        <v>0.3</v>
      </c>
      <c r="U1244">
        <v>-71.7</v>
      </c>
      <c r="V1244">
        <f>COUNTIF(SalesData[Order ID],SalesData[[#This Row],[Order ID]])</f>
        <v>2</v>
      </c>
      <c r="W1244" t="str">
        <f>TEXT(SalesData[[#This Row],[Order Date]],"MMM-YYYY")</f>
        <v>Feb-2017</v>
      </c>
      <c r="X1244">
        <f>CHOOSE(MONTH(SalesData[[#This Row],[Order Date]]),1,1,1,2,2,2,3,3,3,4,4,4)</f>
        <v>1</v>
      </c>
      <c r="Y1244">
        <f>YEAR(SalesData[[#This Row],[Order Date]])*100+MONTH(SalesData[[#This Row],[Order Date]])</f>
        <v>201702</v>
      </c>
    </row>
    <row r="1245" spans="1: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v>1</v>
      </c>
      <c r="T1245">
        <v>0.1</v>
      </c>
      <c r="U1245">
        <v>2.0099999999999998</v>
      </c>
      <c r="V1245">
        <f>COUNTIF(SalesData[Order ID],SalesData[[#This Row],[Order ID]])</f>
        <v>2</v>
      </c>
      <c r="W1245" t="str">
        <f>TEXT(SalesData[[#This Row],[Order Date]],"MMM-YYYY")</f>
        <v>Feb-2017</v>
      </c>
      <c r="X1245">
        <f>CHOOSE(MONTH(SalesData[[#This Row],[Order Date]]),1,1,1,2,2,2,3,3,3,4,4,4)</f>
        <v>1</v>
      </c>
      <c r="Y1245">
        <f>YEAR(SalesData[[#This Row],[Order Date]])*100+MONTH(SalesData[[#This Row],[Order Date]])</f>
        <v>201702</v>
      </c>
    </row>
    <row r="1246" spans="1: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v>9</v>
      </c>
      <c r="T1246">
        <v>0</v>
      </c>
      <c r="U1246">
        <v>11.2</v>
      </c>
      <c r="V1246">
        <f>COUNTIF(SalesData[Order ID],SalesData[[#This Row],[Order ID]])</f>
        <v>1</v>
      </c>
      <c r="W1246" t="str">
        <f>TEXT(SalesData[[#This Row],[Order Date]],"MMM-YYYY")</f>
        <v>May-2018</v>
      </c>
      <c r="X1246">
        <f>CHOOSE(MONTH(SalesData[[#This Row],[Order Date]]),1,1,1,2,2,2,3,3,3,4,4,4)</f>
        <v>2</v>
      </c>
      <c r="Y1246">
        <f>YEAR(SalesData[[#This Row],[Order Date]])*100+MONTH(SalesData[[#This Row],[Order Date]])</f>
        <v>201805</v>
      </c>
    </row>
    <row r="1247" spans="1: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v>2</v>
      </c>
      <c r="T1247">
        <v>0</v>
      </c>
      <c r="U1247">
        <v>229.41</v>
      </c>
      <c r="V1247">
        <f>COUNTIF(SalesData[Order ID],SalesData[[#This Row],[Order ID]])</f>
        <v>3</v>
      </c>
      <c r="W1247" t="str">
        <f>TEXT(SalesData[[#This Row],[Order Date]],"MMM-YYYY")</f>
        <v>Dec-2015</v>
      </c>
      <c r="X1247">
        <f>CHOOSE(MONTH(SalesData[[#This Row],[Order Date]]),1,1,1,2,2,2,3,3,3,4,4,4)</f>
        <v>4</v>
      </c>
      <c r="Y1247">
        <f>YEAR(SalesData[[#This Row],[Order Date]])*100+MONTH(SalesData[[#This Row],[Order Date]])</f>
        <v>201512</v>
      </c>
    </row>
    <row r="1248" spans="1: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v>8</v>
      </c>
      <c r="T1248">
        <v>0.2</v>
      </c>
      <c r="U1248">
        <v>1155.47</v>
      </c>
      <c r="V1248">
        <f>COUNTIF(SalesData[Order ID],SalesData[[#This Row],[Order ID]])</f>
        <v>3</v>
      </c>
      <c r="W1248" t="str">
        <f>TEXT(SalesData[[#This Row],[Order Date]],"MMM-YYYY")</f>
        <v>Dec-2015</v>
      </c>
      <c r="X1248">
        <f>CHOOSE(MONTH(SalesData[[#This Row],[Order Date]]),1,1,1,2,2,2,3,3,3,4,4,4)</f>
        <v>4</v>
      </c>
      <c r="Y1248">
        <f>YEAR(SalesData[[#This Row],[Order Date]])*100+MONTH(SalesData[[#This Row],[Order Date]])</f>
        <v>201512</v>
      </c>
    </row>
    <row r="1249" spans="1: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v>5</v>
      </c>
      <c r="T1249">
        <v>0</v>
      </c>
      <c r="U1249">
        <v>68.84</v>
      </c>
      <c r="V1249">
        <f>COUNTIF(SalesData[Order ID],SalesData[[#This Row],[Order ID]])</f>
        <v>3</v>
      </c>
      <c r="W1249" t="str">
        <f>TEXT(SalesData[[#This Row],[Order Date]],"MMM-YYYY")</f>
        <v>Dec-2015</v>
      </c>
      <c r="X1249">
        <f>CHOOSE(MONTH(SalesData[[#This Row],[Order Date]]),1,1,1,2,2,2,3,3,3,4,4,4)</f>
        <v>4</v>
      </c>
      <c r="Y1249">
        <f>YEAR(SalesData[[#This Row],[Order Date]])*100+MONTH(SalesData[[#This Row],[Order Date]])</f>
        <v>201512</v>
      </c>
    </row>
    <row r="1250" spans="1: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v>1</v>
      </c>
      <c r="T1250">
        <v>0.3</v>
      </c>
      <c r="U1250">
        <v>-10.48</v>
      </c>
      <c r="V1250">
        <f>COUNTIF(SalesData[Order ID],SalesData[[#This Row],[Order ID]])</f>
        <v>4</v>
      </c>
      <c r="W1250" t="str">
        <f>TEXT(SalesData[[#This Row],[Order Date]],"MMM-YYYY")</f>
        <v>Dec-2018</v>
      </c>
      <c r="X1250">
        <f>CHOOSE(MONTH(SalesData[[#This Row],[Order Date]]),1,1,1,2,2,2,3,3,3,4,4,4)</f>
        <v>4</v>
      </c>
      <c r="Y1250">
        <f>YEAR(SalesData[[#This Row],[Order Date]])*100+MONTH(SalesData[[#This Row],[Order Date]])</f>
        <v>201812</v>
      </c>
    </row>
    <row r="1251" spans="1: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v>5</v>
      </c>
      <c r="T1251">
        <v>0.2</v>
      </c>
      <c r="U1251">
        <v>91.36</v>
      </c>
      <c r="V1251">
        <f>COUNTIF(SalesData[Order ID],SalesData[[#This Row],[Order ID]])</f>
        <v>4</v>
      </c>
      <c r="W1251" t="str">
        <f>TEXT(SalesData[[#This Row],[Order Date]],"MMM-YYYY")</f>
        <v>Dec-2018</v>
      </c>
      <c r="X1251">
        <f>CHOOSE(MONTH(SalesData[[#This Row],[Order Date]]),1,1,1,2,2,2,3,3,3,4,4,4)</f>
        <v>4</v>
      </c>
      <c r="Y1251">
        <f>YEAR(SalesData[[#This Row],[Order Date]])*100+MONTH(SalesData[[#This Row],[Order Date]])</f>
        <v>201812</v>
      </c>
    </row>
    <row r="1252" spans="1: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v>1</v>
      </c>
      <c r="T1252">
        <v>0.3</v>
      </c>
      <c r="U1252">
        <v>-511.37</v>
      </c>
      <c r="V1252">
        <f>COUNTIF(SalesData[Order ID],SalesData[[#This Row],[Order ID]])</f>
        <v>4</v>
      </c>
      <c r="W1252" t="str">
        <f>TEXT(SalesData[[#This Row],[Order Date]],"MMM-YYYY")</f>
        <v>Dec-2018</v>
      </c>
      <c r="X1252">
        <f>CHOOSE(MONTH(SalesData[[#This Row],[Order Date]]),1,1,1,2,2,2,3,3,3,4,4,4)</f>
        <v>4</v>
      </c>
      <c r="Y1252">
        <f>YEAR(SalesData[[#This Row],[Order Date]])*100+MONTH(SalesData[[#This Row],[Order Date]])</f>
        <v>201812</v>
      </c>
    </row>
    <row r="1253" spans="1: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v>6</v>
      </c>
      <c r="T1253">
        <v>0.1</v>
      </c>
      <c r="U1253">
        <v>0.61</v>
      </c>
      <c r="V1253">
        <f>COUNTIF(SalesData[Order ID],SalesData[[#This Row],[Order ID]])</f>
        <v>4</v>
      </c>
      <c r="W1253" t="str">
        <f>TEXT(SalesData[[#This Row],[Order Date]],"MMM-YYYY")</f>
        <v>Dec-2018</v>
      </c>
      <c r="X1253">
        <f>CHOOSE(MONTH(SalesData[[#This Row],[Order Date]]),1,1,1,2,2,2,3,3,3,4,4,4)</f>
        <v>4</v>
      </c>
      <c r="Y1253">
        <f>YEAR(SalesData[[#This Row],[Order Date]])*100+MONTH(SalesData[[#This Row],[Order Date]])</f>
        <v>201812</v>
      </c>
    </row>
    <row r="1254" spans="1: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v>2</v>
      </c>
      <c r="T1254">
        <v>0.3</v>
      </c>
      <c r="U1254">
        <v>-99</v>
      </c>
      <c r="V1254">
        <f>COUNTIF(SalesData[Order ID],SalesData[[#This Row],[Order ID]])</f>
        <v>1</v>
      </c>
      <c r="W1254" t="str">
        <f>TEXT(SalesData[[#This Row],[Order Date]],"MMM-YYYY")</f>
        <v>Jul-2016</v>
      </c>
      <c r="X1254">
        <f>CHOOSE(MONTH(SalesData[[#This Row],[Order Date]]),1,1,1,2,2,2,3,3,3,4,4,4)</f>
        <v>3</v>
      </c>
      <c r="Y1254">
        <f>YEAR(SalesData[[#This Row],[Order Date]])*100+MONTH(SalesData[[#This Row],[Order Date]])</f>
        <v>201607</v>
      </c>
    </row>
    <row r="1255" spans="1: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v>3</v>
      </c>
      <c r="T1255">
        <v>0.1</v>
      </c>
      <c r="U1255">
        <v>0.26</v>
      </c>
      <c r="V1255">
        <f>COUNTIF(SalesData[Order ID],SalesData[[#This Row],[Order ID]])</f>
        <v>4</v>
      </c>
      <c r="W1255" t="str">
        <f>TEXT(SalesData[[#This Row],[Order Date]],"MMM-YYYY")</f>
        <v>Mar-2018</v>
      </c>
      <c r="X1255">
        <f>CHOOSE(MONTH(SalesData[[#This Row],[Order Date]]),1,1,1,2,2,2,3,3,3,4,4,4)</f>
        <v>1</v>
      </c>
      <c r="Y1255">
        <f>YEAR(SalesData[[#This Row],[Order Date]])*100+MONTH(SalesData[[#This Row],[Order Date]])</f>
        <v>201803</v>
      </c>
    </row>
    <row r="1256" spans="1: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v>1</v>
      </c>
      <c r="T1256">
        <v>0</v>
      </c>
      <c r="U1256">
        <v>2.5099999999999998</v>
      </c>
      <c r="V1256">
        <f>COUNTIF(SalesData[Order ID],SalesData[[#This Row],[Order ID]])</f>
        <v>4</v>
      </c>
      <c r="W1256" t="str">
        <f>TEXT(SalesData[[#This Row],[Order Date]],"MMM-YYYY")</f>
        <v>Mar-2018</v>
      </c>
      <c r="X1256">
        <f>CHOOSE(MONTH(SalesData[[#This Row],[Order Date]]),1,1,1,2,2,2,3,3,3,4,4,4)</f>
        <v>1</v>
      </c>
      <c r="Y1256">
        <f>YEAR(SalesData[[#This Row],[Order Date]])*100+MONTH(SalesData[[#This Row],[Order Date]])</f>
        <v>201803</v>
      </c>
    </row>
    <row r="1257" spans="1: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v>7</v>
      </c>
      <c r="T1257">
        <v>0.2</v>
      </c>
      <c r="U1257">
        <v>1.54</v>
      </c>
      <c r="V1257">
        <f>COUNTIF(SalesData[Order ID],SalesData[[#This Row],[Order ID]])</f>
        <v>4</v>
      </c>
      <c r="W1257" t="str">
        <f>TEXT(SalesData[[#This Row],[Order Date]],"MMM-YYYY")</f>
        <v>Mar-2018</v>
      </c>
      <c r="X1257">
        <f>CHOOSE(MONTH(SalesData[[#This Row],[Order Date]]),1,1,1,2,2,2,3,3,3,4,4,4)</f>
        <v>1</v>
      </c>
      <c r="Y1257">
        <f>YEAR(SalesData[[#This Row],[Order Date]])*100+MONTH(SalesData[[#This Row],[Order Date]])</f>
        <v>201803</v>
      </c>
    </row>
    <row r="1258" spans="1: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v>3</v>
      </c>
      <c r="T1258">
        <v>0.2</v>
      </c>
      <c r="U1258">
        <v>12.28</v>
      </c>
      <c r="V1258">
        <f>COUNTIF(SalesData[Order ID],SalesData[[#This Row],[Order ID]])</f>
        <v>4</v>
      </c>
      <c r="W1258" t="str">
        <f>TEXT(SalesData[[#This Row],[Order Date]],"MMM-YYYY")</f>
        <v>Mar-2018</v>
      </c>
      <c r="X1258">
        <f>CHOOSE(MONTH(SalesData[[#This Row],[Order Date]]),1,1,1,2,2,2,3,3,3,4,4,4)</f>
        <v>1</v>
      </c>
      <c r="Y1258">
        <f>YEAR(SalesData[[#This Row],[Order Date]])*100+MONTH(SalesData[[#This Row],[Order Date]])</f>
        <v>201803</v>
      </c>
    </row>
    <row r="1259" spans="1: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v>4</v>
      </c>
      <c r="T1259">
        <v>0.1</v>
      </c>
      <c r="U1259">
        <v>1.95</v>
      </c>
      <c r="V1259">
        <f>COUNTIF(SalesData[Order ID],SalesData[[#This Row],[Order ID]])</f>
        <v>3</v>
      </c>
      <c r="W1259" t="str">
        <f>TEXT(SalesData[[#This Row],[Order Date]],"MMM-YYYY")</f>
        <v>Dec-2017</v>
      </c>
      <c r="X1259">
        <f>CHOOSE(MONTH(SalesData[[#This Row],[Order Date]]),1,1,1,2,2,2,3,3,3,4,4,4)</f>
        <v>4</v>
      </c>
      <c r="Y1259">
        <f>YEAR(SalesData[[#This Row],[Order Date]])*100+MONTH(SalesData[[#This Row],[Order Date]])</f>
        <v>201712</v>
      </c>
    </row>
    <row r="1260" spans="1: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v>1</v>
      </c>
      <c r="T1260">
        <v>0</v>
      </c>
      <c r="U1260">
        <v>27</v>
      </c>
      <c r="V1260">
        <f>COUNTIF(SalesData[Order ID],SalesData[[#This Row],[Order ID]])</f>
        <v>3</v>
      </c>
      <c r="W1260" t="str">
        <f>TEXT(SalesData[[#This Row],[Order Date]],"MMM-YYYY")</f>
        <v>Dec-2017</v>
      </c>
      <c r="X1260">
        <f>CHOOSE(MONTH(SalesData[[#This Row],[Order Date]]),1,1,1,2,2,2,3,3,3,4,4,4)</f>
        <v>4</v>
      </c>
      <c r="Y1260">
        <f>YEAR(SalesData[[#This Row],[Order Date]])*100+MONTH(SalesData[[#This Row],[Order Date]])</f>
        <v>201712</v>
      </c>
    </row>
    <row r="1261" spans="1: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v>2</v>
      </c>
      <c r="T1261">
        <v>0.2</v>
      </c>
      <c r="U1261">
        <v>48.58</v>
      </c>
      <c r="V1261">
        <f>COUNTIF(SalesData[Order ID],SalesData[[#This Row],[Order ID]])</f>
        <v>3</v>
      </c>
      <c r="W1261" t="str">
        <f>TEXT(SalesData[[#This Row],[Order Date]],"MMM-YYYY")</f>
        <v>Dec-2017</v>
      </c>
      <c r="X1261">
        <f>CHOOSE(MONTH(SalesData[[#This Row],[Order Date]]),1,1,1,2,2,2,3,3,3,4,4,4)</f>
        <v>4</v>
      </c>
      <c r="Y1261">
        <f>YEAR(SalesData[[#This Row],[Order Date]])*100+MONTH(SalesData[[#This Row],[Order Date]])</f>
        <v>201712</v>
      </c>
    </row>
    <row r="1262" spans="1: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v>6</v>
      </c>
      <c r="T1262">
        <v>0.3</v>
      </c>
      <c r="U1262">
        <v>-164.14</v>
      </c>
      <c r="V1262">
        <f>COUNTIF(SalesData[Order ID],SalesData[[#This Row],[Order ID]])</f>
        <v>1</v>
      </c>
      <c r="W1262" t="str">
        <f>TEXT(SalesData[[#This Row],[Order Date]],"MMM-YYYY")</f>
        <v>Oct-2018</v>
      </c>
      <c r="X1262">
        <f>CHOOSE(MONTH(SalesData[[#This Row],[Order Date]]),1,1,1,2,2,2,3,3,3,4,4,4)</f>
        <v>4</v>
      </c>
      <c r="Y1262">
        <f>YEAR(SalesData[[#This Row],[Order Date]])*100+MONTH(SalesData[[#This Row],[Order Date]])</f>
        <v>201810</v>
      </c>
    </row>
    <row r="1263" spans="1: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v>9</v>
      </c>
      <c r="T1263">
        <v>0.1</v>
      </c>
      <c r="U1263">
        <v>4.2300000000000004</v>
      </c>
      <c r="V1263">
        <f>COUNTIF(SalesData[Order ID],SalesData[[#This Row],[Order ID]])</f>
        <v>1</v>
      </c>
      <c r="W1263" t="str">
        <f>TEXT(SalesData[[#This Row],[Order Date]],"MMM-YYYY")</f>
        <v>Oct-2017</v>
      </c>
      <c r="X1263">
        <f>CHOOSE(MONTH(SalesData[[#This Row],[Order Date]]),1,1,1,2,2,2,3,3,3,4,4,4)</f>
        <v>4</v>
      </c>
      <c r="Y1263">
        <f>YEAR(SalesData[[#This Row],[Order Date]])*100+MONTH(SalesData[[#This Row],[Order Date]])</f>
        <v>201710</v>
      </c>
    </row>
    <row r="1264" spans="1: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v>1</v>
      </c>
      <c r="T1264">
        <v>0.3</v>
      </c>
      <c r="U1264">
        <v>-4.0199999999999996</v>
      </c>
      <c r="V1264">
        <f>COUNTIF(SalesData[Order ID],SalesData[[#This Row],[Order ID]])</f>
        <v>1</v>
      </c>
      <c r="W1264" t="str">
        <f>TEXT(SalesData[[#This Row],[Order Date]],"MMM-YYYY")</f>
        <v>Jul-2018</v>
      </c>
      <c r="X1264">
        <f>CHOOSE(MONTH(SalesData[[#This Row],[Order Date]]),1,1,1,2,2,2,3,3,3,4,4,4)</f>
        <v>3</v>
      </c>
      <c r="Y1264">
        <f>YEAR(SalesData[[#This Row],[Order Date]])*100+MONTH(SalesData[[#This Row],[Order Date]])</f>
        <v>201807</v>
      </c>
    </row>
    <row r="1265" spans="1: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v>1</v>
      </c>
      <c r="T1265">
        <v>0</v>
      </c>
      <c r="U1265">
        <v>10.49</v>
      </c>
      <c r="V1265">
        <f>COUNTIF(SalesData[Order ID],SalesData[[#This Row],[Order ID]])</f>
        <v>2</v>
      </c>
      <c r="W1265" t="str">
        <f>TEXT(SalesData[[#This Row],[Order Date]],"MMM-YYYY")</f>
        <v>Oct-2017</v>
      </c>
      <c r="X1265">
        <f>CHOOSE(MONTH(SalesData[[#This Row],[Order Date]]),1,1,1,2,2,2,3,3,3,4,4,4)</f>
        <v>4</v>
      </c>
      <c r="Y1265">
        <f>YEAR(SalesData[[#This Row],[Order Date]])*100+MONTH(SalesData[[#This Row],[Order Date]])</f>
        <v>201710</v>
      </c>
    </row>
    <row r="1266" spans="1: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v>10</v>
      </c>
      <c r="T1266">
        <v>0.1</v>
      </c>
      <c r="U1266">
        <v>7.11</v>
      </c>
      <c r="V1266">
        <f>COUNTIF(SalesData[Order ID],SalesData[[#This Row],[Order ID]])</f>
        <v>2</v>
      </c>
      <c r="W1266" t="str">
        <f>TEXT(SalesData[[#This Row],[Order Date]],"MMM-YYYY")</f>
        <v>Oct-2017</v>
      </c>
      <c r="X1266">
        <f>CHOOSE(MONTH(SalesData[[#This Row],[Order Date]]),1,1,1,2,2,2,3,3,3,4,4,4)</f>
        <v>4</v>
      </c>
      <c r="Y1266">
        <f>YEAR(SalesData[[#This Row],[Order Date]])*100+MONTH(SalesData[[#This Row],[Order Date]])</f>
        <v>201710</v>
      </c>
    </row>
    <row r="1267" spans="1: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v>9</v>
      </c>
      <c r="T1267">
        <v>0.2</v>
      </c>
      <c r="U1267">
        <v>1.71</v>
      </c>
      <c r="V1267">
        <f>COUNTIF(SalesData[Order ID],SalesData[[#This Row],[Order ID]])</f>
        <v>1</v>
      </c>
      <c r="W1267" t="str">
        <f>TEXT(SalesData[[#This Row],[Order Date]],"MMM-YYYY")</f>
        <v>Sep-2018</v>
      </c>
      <c r="X1267">
        <f>CHOOSE(MONTH(SalesData[[#This Row],[Order Date]]),1,1,1,2,2,2,3,3,3,4,4,4)</f>
        <v>3</v>
      </c>
      <c r="Y1267">
        <f>YEAR(SalesData[[#This Row],[Order Date]])*100+MONTH(SalesData[[#This Row],[Order Date]])</f>
        <v>201809</v>
      </c>
    </row>
    <row r="1268" spans="1: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v>1</v>
      </c>
      <c r="T1268">
        <v>0.1</v>
      </c>
      <c r="U1268">
        <v>12.86</v>
      </c>
      <c r="V1268">
        <f>COUNTIF(SalesData[Order ID],SalesData[[#This Row],[Order ID]])</f>
        <v>2</v>
      </c>
      <c r="W1268" t="str">
        <f>TEXT(SalesData[[#This Row],[Order Date]],"MMM-YYYY")</f>
        <v>Dec-2015</v>
      </c>
      <c r="X1268">
        <f>CHOOSE(MONTH(SalesData[[#This Row],[Order Date]]),1,1,1,2,2,2,3,3,3,4,4,4)</f>
        <v>4</v>
      </c>
      <c r="Y1268">
        <f>YEAR(SalesData[[#This Row],[Order Date]])*100+MONTH(SalesData[[#This Row],[Order Date]])</f>
        <v>201512</v>
      </c>
    </row>
    <row r="1269" spans="1: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v>5</v>
      </c>
      <c r="T1269">
        <v>0.3</v>
      </c>
      <c r="U1269">
        <v>-32.15</v>
      </c>
      <c r="V1269">
        <f>COUNTIF(SalesData[Order ID],SalesData[[#This Row],[Order ID]])</f>
        <v>2</v>
      </c>
      <c r="W1269" t="str">
        <f>TEXT(SalesData[[#This Row],[Order Date]],"MMM-YYYY")</f>
        <v>Dec-2015</v>
      </c>
      <c r="X1269">
        <f>CHOOSE(MONTH(SalesData[[#This Row],[Order Date]]),1,1,1,2,2,2,3,3,3,4,4,4)</f>
        <v>4</v>
      </c>
      <c r="Y1269">
        <f>YEAR(SalesData[[#This Row],[Order Date]])*100+MONTH(SalesData[[#This Row],[Order Date]])</f>
        <v>201512</v>
      </c>
    </row>
    <row r="1270" spans="1: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v>2</v>
      </c>
      <c r="T1270">
        <v>0.3</v>
      </c>
      <c r="U1270">
        <v>-4.4000000000000004</v>
      </c>
      <c r="V1270">
        <f>COUNTIF(SalesData[Order ID],SalesData[[#This Row],[Order ID]])</f>
        <v>1</v>
      </c>
      <c r="W1270" t="str">
        <f>TEXT(SalesData[[#This Row],[Order Date]],"MMM-YYYY")</f>
        <v>Sep-2018</v>
      </c>
      <c r="X1270">
        <f>CHOOSE(MONTH(SalesData[[#This Row],[Order Date]]),1,1,1,2,2,2,3,3,3,4,4,4)</f>
        <v>3</v>
      </c>
      <c r="Y1270">
        <f>YEAR(SalesData[[#This Row],[Order Date]])*100+MONTH(SalesData[[#This Row],[Order Date]])</f>
        <v>201809</v>
      </c>
    </row>
    <row r="1271" spans="1: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v>9</v>
      </c>
      <c r="T1271">
        <v>0</v>
      </c>
      <c r="U1271">
        <v>1.87</v>
      </c>
      <c r="V1271">
        <f>COUNTIF(SalesData[Order ID],SalesData[[#This Row],[Order ID]])</f>
        <v>1</v>
      </c>
      <c r="W1271" t="str">
        <f>TEXT(SalesData[[#This Row],[Order Date]],"MMM-YYYY")</f>
        <v>Jun-2018</v>
      </c>
      <c r="X1271">
        <f>CHOOSE(MONTH(SalesData[[#This Row],[Order Date]]),1,1,1,2,2,2,3,3,3,4,4,4)</f>
        <v>2</v>
      </c>
      <c r="Y1271">
        <f>YEAR(SalesData[[#This Row],[Order Date]])*100+MONTH(SalesData[[#This Row],[Order Date]])</f>
        <v>201806</v>
      </c>
    </row>
    <row r="1272" spans="1: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v>1</v>
      </c>
      <c r="T1272">
        <v>0.1</v>
      </c>
      <c r="U1272">
        <v>19.440000000000001</v>
      </c>
      <c r="V1272">
        <f>COUNTIF(SalesData[Order ID],SalesData[[#This Row],[Order ID]])</f>
        <v>3</v>
      </c>
      <c r="W1272" t="str">
        <f>TEXT(SalesData[[#This Row],[Order Date]],"MMM-YYYY")</f>
        <v>Apr-2017</v>
      </c>
      <c r="X1272">
        <f>CHOOSE(MONTH(SalesData[[#This Row],[Order Date]]),1,1,1,2,2,2,3,3,3,4,4,4)</f>
        <v>2</v>
      </c>
      <c r="Y1272">
        <f>YEAR(SalesData[[#This Row],[Order Date]])*100+MONTH(SalesData[[#This Row],[Order Date]])</f>
        <v>201704</v>
      </c>
    </row>
    <row r="1273" spans="1: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v>4</v>
      </c>
      <c r="T1273">
        <v>0</v>
      </c>
      <c r="U1273">
        <v>14.15</v>
      </c>
      <c r="V1273">
        <f>COUNTIF(SalesData[Order ID],SalesData[[#This Row],[Order ID]])</f>
        <v>3</v>
      </c>
      <c r="W1273" t="str">
        <f>TEXT(SalesData[[#This Row],[Order Date]],"MMM-YYYY")</f>
        <v>Apr-2017</v>
      </c>
      <c r="X1273">
        <f>CHOOSE(MONTH(SalesData[[#This Row],[Order Date]]),1,1,1,2,2,2,3,3,3,4,4,4)</f>
        <v>2</v>
      </c>
      <c r="Y1273">
        <f>YEAR(SalesData[[#This Row],[Order Date]])*100+MONTH(SalesData[[#This Row],[Order Date]])</f>
        <v>201704</v>
      </c>
    </row>
    <row r="1274" spans="1: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v>6</v>
      </c>
      <c r="T1274">
        <v>0.3</v>
      </c>
      <c r="U1274">
        <v>-15.7</v>
      </c>
      <c r="V1274">
        <f>COUNTIF(SalesData[Order ID],SalesData[[#This Row],[Order ID]])</f>
        <v>3</v>
      </c>
      <c r="W1274" t="str">
        <f>TEXT(SalesData[[#This Row],[Order Date]],"MMM-YYYY")</f>
        <v>Apr-2017</v>
      </c>
      <c r="X1274">
        <f>CHOOSE(MONTH(SalesData[[#This Row],[Order Date]]),1,1,1,2,2,2,3,3,3,4,4,4)</f>
        <v>2</v>
      </c>
      <c r="Y1274">
        <f>YEAR(SalesData[[#This Row],[Order Date]])*100+MONTH(SalesData[[#This Row],[Order Date]])</f>
        <v>201704</v>
      </c>
    </row>
    <row r="1275" spans="1: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v>4</v>
      </c>
      <c r="T1275">
        <v>0.3</v>
      </c>
      <c r="U1275">
        <v>-2.8</v>
      </c>
      <c r="V1275">
        <f>COUNTIF(SalesData[Order ID],SalesData[[#This Row],[Order ID]])</f>
        <v>4</v>
      </c>
      <c r="W1275" t="str">
        <f>TEXT(SalesData[[#This Row],[Order Date]],"MMM-YYYY")</f>
        <v>May-2017</v>
      </c>
      <c r="X1275">
        <f>CHOOSE(MONTH(SalesData[[#This Row],[Order Date]]),1,1,1,2,2,2,3,3,3,4,4,4)</f>
        <v>2</v>
      </c>
      <c r="Y1275">
        <f>YEAR(SalesData[[#This Row],[Order Date]])*100+MONTH(SalesData[[#This Row],[Order Date]])</f>
        <v>201705</v>
      </c>
    </row>
    <row r="1276" spans="1: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v>2</v>
      </c>
      <c r="T1276">
        <v>0.3</v>
      </c>
      <c r="U1276">
        <v>-97.11</v>
      </c>
      <c r="V1276">
        <f>COUNTIF(SalesData[Order ID],SalesData[[#This Row],[Order ID]])</f>
        <v>4</v>
      </c>
      <c r="W1276" t="str">
        <f>TEXT(SalesData[[#This Row],[Order Date]],"MMM-YYYY")</f>
        <v>May-2017</v>
      </c>
      <c r="X1276">
        <f>CHOOSE(MONTH(SalesData[[#This Row],[Order Date]]),1,1,1,2,2,2,3,3,3,4,4,4)</f>
        <v>2</v>
      </c>
      <c r="Y1276">
        <f>YEAR(SalesData[[#This Row],[Order Date]])*100+MONTH(SalesData[[#This Row],[Order Date]])</f>
        <v>201705</v>
      </c>
    </row>
    <row r="1277" spans="1: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v>6</v>
      </c>
      <c r="T1277">
        <v>0</v>
      </c>
      <c r="U1277">
        <v>1.58</v>
      </c>
      <c r="V1277">
        <f>COUNTIF(SalesData[Order ID],SalesData[[#This Row],[Order ID]])</f>
        <v>4</v>
      </c>
      <c r="W1277" t="str">
        <f>TEXT(SalesData[[#This Row],[Order Date]],"MMM-YYYY")</f>
        <v>May-2017</v>
      </c>
      <c r="X1277">
        <f>CHOOSE(MONTH(SalesData[[#This Row],[Order Date]]),1,1,1,2,2,2,3,3,3,4,4,4)</f>
        <v>2</v>
      </c>
      <c r="Y1277">
        <f>YEAR(SalesData[[#This Row],[Order Date]])*100+MONTH(SalesData[[#This Row],[Order Date]])</f>
        <v>201705</v>
      </c>
    </row>
    <row r="1278" spans="1: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v>1</v>
      </c>
      <c r="T1278">
        <v>0.2</v>
      </c>
      <c r="U1278">
        <v>10.88</v>
      </c>
      <c r="V1278">
        <f>COUNTIF(SalesData[Order ID],SalesData[[#This Row],[Order ID]])</f>
        <v>4</v>
      </c>
      <c r="W1278" t="str">
        <f>TEXT(SalesData[[#This Row],[Order Date]],"MMM-YYYY")</f>
        <v>May-2017</v>
      </c>
      <c r="X1278">
        <f>CHOOSE(MONTH(SalesData[[#This Row],[Order Date]]),1,1,1,2,2,2,3,3,3,4,4,4)</f>
        <v>2</v>
      </c>
      <c r="Y1278">
        <f>YEAR(SalesData[[#This Row],[Order Date]])*100+MONTH(SalesData[[#This Row],[Order Date]])</f>
        <v>201705</v>
      </c>
    </row>
    <row r="1279" spans="1: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v>6</v>
      </c>
      <c r="T1279">
        <v>0.2</v>
      </c>
      <c r="U1279">
        <v>27.63</v>
      </c>
      <c r="V1279">
        <f>COUNTIF(SalesData[Order ID],SalesData[[#This Row],[Order ID]])</f>
        <v>1</v>
      </c>
      <c r="W1279" t="str">
        <f>TEXT(SalesData[[#This Row],[Order Date]],"MMM-YYYY")</f>
        <v>May-2017</v>
      </c>
      <c r="X1279">
        <f>CHOOSE(MONTH(SalesData[[#This Row],[Order Date]]),1,1,1,2,2,2,3,3,3,4,4,4)</f>
        <v>2</v>
      </c>
      <c r="Y1279">
        <f>YEAR(SalesData[[#This Row],[Order Date]])*100+MONTH(SalesData[[#This Row],[Order Date]])</f>
        <v>201705</v>
      </c>
    </row>
    <row r="1280" spans="1: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v>10</v>
      </c>
      <c r="T1280">
        <v>0</v>
      </c>
      <c r="U1280">
        <v>5.28</v>
      </c>
      <c r="V1280">
        <f>COUNTIF(SalesData[Order ID],SalesData[[#This Row],[Order ID]])</f>
        <v>2</v>
      </c>
      <c r="W1280" t="str">
        <f>TEXT(SalesData[[#This Row],[Order Date]],"MMM-YYYY")</f>
        <v>Sep-2015</v>
      </c>
      <c r="X1280">
        <f>CHOOSE(MONTH(SalesData[[#This Row],[Order Date]]),1,1,1,2,2,2,3,3,3,4,4,4)</f>
        <v>3</v>
      </c>
      <c r="Y1280">
        <f>YEAR(SalesData[[#This Row],[Order Date]])*100+MONTH(SalesData[[#This Row],[Order Date]])</f>
        <v>201509</v>
      </c>
    </row>
    <row r="1281" spans="1: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v>4</v>
      </c>
      <c r="T1281">
        <v>0.3</v>
      </c>
      <c r="U1281">
        <v>-29.36</v>
      </c>
      <c r="V1281">
        <f>COUNTIF(SalesData[Order ID],SalesData[[#This Row],[Order ID]])</f>
        <v>2</v>
      </c>
      <c r="W1281" t="str">
        <f>TEXT(SalesData[[#This Row],[Order Date]],"MMM-YYYY")</f>
        <v>Sep-2015</v>
      </c>
      <c r="X1281">
        <f>CHOOSE(MONTH(SalesData[[#This Row],[Order Date]]),1,1,1,2,2,2,3,3,3,4,4,4)</f>
        <v>3</v>
      </c>
      <c r="Y1281">
        <f>YEAR(SalesData[[#This Row],[Order Date]])*100+MONTH(SalesData[[#This Row],[Order Date]])</f>
        <v>201509</v>
      </c>
    </row>
    <row r="1282" spans="1: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v>7</v>
      </c>
      <c r="T1282">
        <v>0.2</v>
      </c>
      <c r="U1282">
        <v>22.27</v>
      </c>
      <c r="V1282">
        <f>COUNTIF(SalesData[Order ID],SalesData[[#This Row],[Order ID]])</f>
        <v>1</v>
      </c>
      <c r="W1282" t="str">
        <f>TEXT(SalesData[[#This Row],[Order Date]],"MMM-YYYY")</f>
        <v>Sep-2017</v>
      </c>
      <c r="X1282">
        <f>CHOOSE(MONTH(SalesData[[#This Row],[Order Date]]),1,1,1,2,2,2,3,3,3,4,4,4)</f>
        <v>3</v>
      </c>
      <c r="Y1282">
        <f>YEAR(SalesData[[#This Row],[Order Date]])*100+MONTH(SalesData[[#This Row],[Order Date]])</f>
        <v>201709</v>
      </c>
    </row>
    <row r="1283" spans="1: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v>3</v>
      </c>
      <c r="T1283">
        <v>0.2</v>
      </c>
      <c r="U1283">
        <v>3.78</v>
      </c>
      <c r="V1283">
        <f>COUNTIF(SalesData[Order ID],SalesData[[#This Row],[Order ID]])</f>
        <v>3</v>
      </c>
      <c r="W1283" t="str">
        <f>TEXT(SalesData[[#This Row],[Order Date]],"MMM-YYYY")</f>
        <v>Apr-2018</v>
      </c>
      <c r="X1283">
        <f>CHOOSE(MONTH(SalesData[[#This Row],[Order Date]]),1,1,1,2,2,2,3,3,3,4,4,4)</f>
        <v>2</v>
      </c>
      <c r="Y1283">
        <f>YEAR(SalesData[[#This Row],[Order Date]])*100+MONTH(SalesData[[#This Row],[Order Date]])</f>
        <v>201804</v>
      </c>
    </row>
    <row r="1284" spans="1: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v>3</v>
      </c>
      <c r="T1284">
        <v>0</v>
      </c>
      <c r="U1284">
        <v>3.14</v>
      </c>
      <c r="V1284">
        <f>COUNTIF(SalesData[Order ID],SalesData[[#This Row],[Order ID]])</f>
        <v>3</v>
      </c>
      <c r="W1284" t="str">
        <f>TEXT(SalesData[[#This Row],[Order Date]],"MMM-YYYY")</f>
        <v>Apr-2018</v>
      </c>
      <c r="X1284">
        <f>CHOOSE(MONTH(SalesData[[#This Row],[Order Date]]),1,1,1,2,2,2,3,3,3,4,4,4)</f>
        <v>2</v>
      </c>
      <c r="Y1284">
        <f>YEAR(SalesData[[#This Row],[Order Date]])*100+MONTH(SalesData[[#This Row],[Order Date]])</f>
        <v>201804</v>
      </c>
    </row>
    <row r="1285" spans="1: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v>1</v>
      </c>
      <c r="T1285">
        <v>0</v>
      </c>
      <c r="U1285">
        <v>12.58</v>
      </c>
      <c r="V1285">
        <f>COUNTIF(SalesData[Order ID],SalesData[[#This Row],[Order ID]])</f>
        <v>3</v>
      </c>
      <c r="W1285" t="str">
        <f>TEXT(SalesData[[#This Row],[Order Date]],"MMM-YYYY")</f>
        <v>Apr-2018</v>
      </c>
      <c r="X1285">
        <f>CHOOSE(MONTH(SalesData[[#This Row],[Order Date]]),1,1,1,2,2,2,3,3,3,4,4,4)</f>
        <v>2</v>
      </c>
      <c r="Y1285">
        <f>YEAR(SalesData[[#This Row],[Order Date]])*100+MONTH(SalesData[[#This Row],[Order Date]])</f>
        <v>201804</v>
      </c>
    </row>
    <row r="1286" spans="1: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v>6</v>
      </c>
      <c r="T1286">
        <v>0.2</v>
      </c>
      <c r="U1286">
        <v>0.25</v>
      </c>
      <c r="V1286">
        <f>COUNTIF(SalesData[Order ID],SalesData[[#This Row],[Order ID]])</f>
        <v>1</v>
      </c>
      <c r="W1286" t="str">
        <f>TEXT(SalesData[[#This Row],[Order Date]],"MMM-YYYY")</f>
        <v>Dec-2016</v>
      </c>
      <c r="X1286">
        <f>CHOOSE(MONTH(SalesData[[#This Row],[Order Date]]),1,1,1,2,2,2,3,3,3,4,4,4)</f>
        <v>4</v>
      </c>
      <c r="Y1286">
        <f>YEAR(SalesData[[#This Row],[Order Date]])*100+MONTH(SalesData[[#This Row],[Order Date]])</f>
        <v>201612</v>
      </c>
    </row>
    <row r="1287" spans="1: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v>1</v>
      </c>
      <c r="T1287">
        <v>0</v>
      </c>
      <c r="U1287">
        <v>1.64</v>
      </c>
      <c r="V1287">
        <f>COUNTIF(SalesData[Order ID],SalesData[[#This Row],[Order ID]])</f>
        <v>1</v>
      </c>
      <c r="W1287" t="str">
        <f>TEXT(SalesData[[#This Row],[Order Date]],"MMM-YYYY")</f>
        <v>Jun-2017</v>
      </c>
      <c r="X1287">
        <f>CHOOSE(MONTH(SalesData[[#This Row],[Order Date]]),1,1,1,2,2,2,3,3,3,4,4,4)</f>
        <v>2</v>
      </c>
      <c r="Y1287">
        <f>YEAR(SalesData[[#This Row],[Order Date]])*100+MONTH(SalesData[[#This Row],[Order Date]])</f>
        <v>201706</v>
      </c>
    </row>
    <row r="1288" spans="1: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v>5</v>
      </c>
      <c r="T1288">
        <v>0.1</v>
      </c>
      <c r="U1288">
        <v>4.49</v>
      </c>
      <c r="V1288">
        <f>COUNTIF(SalesData[Order ID],SalesData[[#This Row],[Order ID]])</f>
        <v>1</v>
      </c>
      <c r="W1288" t="str">
        <f>TEXT(SalesData[[#This Row],[Order Date]],"MMM-YYYY")</f>
        <v>Jul-2016</v>
      </c>
      <c r="X1288">
        <f>CHOOSE(MONTH(SalesData[[#This Row],[Order Date]]),1,1,1,2,2,2,3,3,3,4,4,4)</f>
        <v>3</v>
      </c>
      <c r="Y1288">
        <f>YEAR(SalesData[[#This Row],[Order Date]])*100+MONTH(SalesData[[#This Row],[Order Date]])</f>
        <v>201607</v>
      </c>
    </row>
    <row r="1289" spans="1: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v>8</v>
      </c>
      <c r="T1289">
        <v>0</v>
      </c>
      <c r="U1289">
        <v>12.76</v>
      </c>
      <c r="V1289">
        <f>COUNTIF(SalesData[Order ID],SalesData[[#This Row],[Order ID]])</f>
        <v>3</v>
      </c>
      <c r="W1289" t="str">
        <f>TEXT(SalesData[[#This Row],[Order Date]],"MMM-YYYY")</f>
        <v>Nov-2017</v>
      </c>
      <c r="X1289">
        <f>CHOOSE(MONTH(SalesData[[#This Row],[Order Date]]),1,1,1,2,2,2,3,3,3,4,4,4)</f>
        <v>4</v>
      </c>
      <c r="Y1289">
        <f>YEAR(SalesData[[#This Row],[Order Date]])*100+MONTH(SalesData[[#This Row],[Order Date]])</f>
        <v>201711</v>
      </c>
    </row>
    <row r="1290" spans="1: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v>9</v>
      </c>
      <c r="T1290">
        <v>0.3</v>
      </c>
      <c r="U1290">
        <v>-1.1000000000000001</v>
      </c>
      <c r="V1290">
        <f>COUNTIF(SalesData[Order ID],SalesData[[#This Row],[Order ID]])</f>
        <v>3</v>
      </c>
      <c r="W1290" t="str">
        <f>TEXT(SalesData[[#This Row],[Order Date]],"MMM-YYYY")</f>
        <v>Nov-2017</v>
      </c>
      <c r="X1290">
        <f>CHOOSE(MONTH(SalesData[[#This Row],[Order Date]]),1,1,1,2,2,2,3,3,3,4,4,4)</f>
        <v>4</v>
      </c>
      <c r="Y1290">
        <f>YEAR(SalesData[[#This Row],[Order Date]])*100+MONTH(SalesData[[#This Row],[Order Date]])</f>
        <v>201711</v>
      </c>
    </row>
    <row r="1291" spans="1: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v>9</v>
      </c>
      <c r="T1291">
        <v>0.3</v>
      </c>
      <c r="U1291">
        <v>-1.67</v>
      </c>
      <c r="V1291">
        <f>COUNTIF(SalesData[Order ID],SalesData[[#This Row],[Order ID]])</f>
        <v>3</v>
      </c>
      <c r="W1291" t="str">
        <f>TEXT(SalesData[[#This Row],[Order Date]],"MMM-YYYY")</f>
        <v>Nov-2017</v>
      </c>
      <c r="X1291">
        <f>CHOOSE(MONTH(SalesData[[#This Row],[Order Date]]),1,1,1,2,2,2,3,3,3,4,4,4)</f>
        <v>4</v>
      </c>
      <c r="Y1291">
        <f>YEAR(SalesData[[#This Row],[Order Date]])*100+MONTH(SalesData[[#This Row],[Order Date]])</f>
        <v>201711</v>
      </c>
    </row>
    <row r="1292" spans="1: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v>1</v>
      </c>
      <c r="T1292">
        <v>0.1</v>
      </c>
      <c r="U1292">
        <v>1.32</v>
      </c>
      <c r="V1292">
        <f>COUNTIF(SalesData[Order ID],SalesData[[#This Row],[Order ID]])</f>
        <v>2</v>
      </c>
      <c r="W1292" t="str">
        <f>TEXT(SalesData[[#This Row],[Order Date]],"MMM-YYYY")</f>
        <v>Nov-2017</v>
      </c>
      <c r="X1292">
        <f>CHOOSE(MONTH(SalesData[[#This Row],[Order Date]]),1,1,1,2,2,2,3,3,3,4,4,4)</f>
        <v>4</v>
      </c>
      <c r="Y1292">
        <f>YEAR(SalesData[[#This Row],[Order Date]])*100+MONTH(SalesData[[#This Row],[Order Date]])</f>
        <v>201711</v>
      </c>
    </row>
    <row r="1293" spans="1: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v>10</v>
      </c>
      <c r="T1293">
        <v>0.3</v>
      </c>
      <c r="U1293">
        <v>-5.51</v>
      </c>
      <c r="V1293">
        <f>COUNTIF(SalesData[Order ID],SalesData[[#This Row],[Order ID]])</f>
        <v>2</v>
      </c>
      <c r="W1293" t="str">
        <f>TEXT(SalesData[[#This Row],[Order Date]],"MMM-YYYY")</f>
        <v>Nov-2017</v>
      </c>
      <c r="X1293">
        <f>CHOOSE(MONTH(SalesData[[#This Row],[Order Date]]),1,1,1,2,2,2,3,3,3,4,4,4)</f>
        <v>4</v>
      </c>
      <c r="Y1293">
        <f>YEAR(SalesData[[#This Row],[Order Date]])*100+MONTH(SalesData[[#This Row],[Order Date]])</f>
        <v>201711</v>
      </c>
    </row>
    <row r="1294" spans="1: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v>8</v>
      </c>
      <c r="T1294">
        <v>0.1</v>
      </c>
      <c r="U1294">
        <v>7.25</v>
      </c>
      <c r="V1294">
        <f>COUNTIF(SalesData[Order ID],SalesData[[#This Row],[Order ID]])</f>
        <v>3</v>
      </c>
      <c r="W1294" t="str">
        <f>TEXT(SalesData[[#This Row],[Order Date]],"MMM-YYYY")</f>
        <v>Aug-2016</v>
      </c>
      <c r="X1294">
        <f>CHOOSE(MONTH(SalesData[[#This Row],[Order Date]]),1,1,1,2,2,2,3,3,3,4,4,4)</f>
        <v>3</v>
      </c>
      <c r="Y1294">
        <f>YEAR(SalesData[[#This Row],[Order Date]])*100+MONTH(SalesData[[#This Row],[Order Date]])</f>
        <v>201608</v>
      </c>
    </row>
    <row r="1295" spans="1: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v>2</v>
      </c>
      <c r="T1295">
        <v>0.1</v>
      </c>
      <c r="U1295">
        <v>25.12</v>
      </c>
      <c r="V1295">
        <f>COUNTIF(SalesData[Order ID],SalesData[[#This Row],[Order ID]])</f>
        <v>3</v>
      </c>
      <c r="W1295" t="str">
        <f>TEXT(SalesData[[#This Row],[Order Date]],"MMM-YYYY")</f>
        <v>Aug-2016</v>
      </c>
      <c r="X1295">
        <f>CHOOSE(MONTH(SalesData[[#This Row],[Order Date]]),1,1,1,2,2,2,3,3,3,4,4,4)</f>
        <v>3</v>
      </c>
      <c r="Y1295">
        <f>YEAR(SalesData[[#This Row],[Order Date]])*100+MONTH(SalesData[[#This Row],[Order Date]])</f>
        <v>201608</v>
      </c>
    </row>
    <row r="1296" spans="1: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v>2</v>
      </c>
      <c r="T1296">
        <v>0.2</v>
      </c>
      <c r="U1296">
        <v>0.4</v>
      </c>
      <c r="V1296">
        <f>COUNTIF(SalesData[Order ID],SalesData[[#This Row],[Order ID]])</f>
        <v>3</v>
      </c>
      <c r="W1296" t="str">
        <f>TEXT(SalesData[[#This Row],[Order Date]],"MMM-YYYY")</f>
        <v>Aug-2016</v>
      </c>
      <c r="X1296">
        <f>CHOOSE(MONTH(SalesData[[#This Row],[Order Date]]),1,1,1,2,2,2,3,3,3,4,4,4)</f>
        <v>3</v>
      </c>
      <c r="Y1296">
        <f>YEAR(SalesData[[#This Row],[Order Date]])*100+MONTH(SalesData[[#This Row],[Order Date]])</f>
        <v>201608</v>
      </c>
    </row>
    <row r="1297" spans="1: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v>9</v>
      </c>
      <c r="T1297">
        <v>0</v>
      </c>
      <c r="U1297">
        <v>50.74</v>
      </c>
      <c r="V1297">
        <f>COUNTIF(SalesData[Order ID],SalesData[[#This Row],[Order ID]])</f>
        <v>1</v>
      </c>
      <c r="W1297" t="str">
        <f>TEXT(SalesData[[#This Row],[Order Date]],"MMM-YYYY")</f>
        <v>May-2016</v>
      </c>
      <c r="X1297">
        <f>CHOOSE(MONTH(SalesData[[#This Row],[Order Date]]),1,1,1,2,2,2,3,3,3,4,4,4)</f>
        <v>2</v>
      </c>
      <c r="Y1297">
        <f>YEAR(SalesData[[#This Row],[Order Date]])*100+MONTH(SalesData[[#This Row],[Order Date]])</f>
        <v>201605</v>
      </c>
    </row>
    <row r="1298" spans="1: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v>2</v>
      </c>
      <c r="T1298">
        <v>0.3</v>
      </c>
      <c r="U1298">
        <v>-2.36</v>
      </c>
      <c r="V1298">
        <f>COUNTIF(SalesData[Order ID],SalesData[[#This Row],[Order ID]])</f>
        <v>2</v>
      </c>
      <c r="W1298" t="str">
        <f>TEXT(SalesData[[#This Row],[Order Date]],"MMM-YYYY")</f>
        <v>Dec-2018</v>
      </c>
      <c r="X1298">
        <f>CHOOSE(MONTH(SalesData[[#This Row],[Order Date]]),1,1,1,2,2,2,3,3,3,4,4,4)</f>
        <v>4</v>
      </c>
      <c r="Y1298">
        <f>YEAR(SalesData[[#This Row],[Order Date]])*100+MONTH(SalesData[[#This Row],[Order Date]])</f>
        <v>201812</v>
      </c>
    </row>
    <row r="1299" spans="1: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v>5</v>
      </c>
      <c r="T1299">
        <v>0</v>
      </c>
      <c r="U1299">
        <v>5.8</v>
      </c>
      <c r="V1299">
        <f>COUNTIF(SalesData[Order ID],SalesData[[#This Row],[Order ID]])</f>
        <v>2</v>
      </c>
      <c r="W1299" t="str">
        <f>TEXT(SalesData[[#This Row],[Order Date]],"MMM-YYYY")</f>
        <v>Dec-2018</v>
      </c>
      <c r="X1299">
        <f>CHOOSE(MONTH(SalesData[[#This Row],[Order Date]]),1,1,1,2,2,2,3,3,3,4,4,4)</f>
        <v>4</v>
      </c>
      <c r="Y1299">
        <f>YEAR(SalesData[[#This Row],[Order Date]])*100+MONTH(SalesData[[#This Row],[Order Date]])</f>
        <v>201812</v>
      </c>
    </row>
    <row r="1300" spans="1: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v>3</v>
      </c>
      <c r="T1300">
        <v>0</v>
      </c>
      <c r="U1300">
        <v>37.93</v>
      </c>
      <c r="V1300">
        <f>COUNTIF(SalesData[Order ID],SalesData[[#This Row],[Order ID]])</f>
        <v>1</v>
      </c>
      <c r="W1300" t="str">
        <f>TEXT(SalesData[[#This Row],[Order Date]],"MMM-YYYY")</f>
        <v>Dec-2017</v>
      </c>
      <c r="X1300">
        <f>CHOOSE(MONTH(SalesData[[#This Row],[Order Date]]),1,1,1,2,2,2,3,3,3,4,4,4)</f>
        <v>4</v>
      </c>
      <c r="Y1300">
        <f>YEAR(SalesData[[#This Row],[Order Date]])*100+MONTH(SalesData[[#This Row],[Order Date]])</f>
        <v>201712</v>
      </c>
    </row>
    <row r="1301" spans="1: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v>8</v>
      </c>
      <c r="T1301">
        <v>0.2</v>
      </c>
      <c r="U1301">
        <v>1.89</v>
      </c>
      <c r="V1301">
        <f>COUNTIF(SalesData[Order ID],SalesData[[#This Row],[Order ID]])</f>
        <v>1</v>
      </c>
      <c r="W1301" t="str">
        <f>TEXT(SalesData[[#This Row],[Order Date]],"MMM-YYYY")</f>
        <v>Oct-2016</v>
      </c>
      <c r="X1301">
        <f>CHOOSE(MONTH(SalesData[[#This Row],[Order Date]]),1,1,1,2,2,2,3,3,3,4,4,4)</f>
        <v>4</v>
      </c>
      <c r="Y1301">
        <f>YEAR(SalesData[[#This Row],[Order Date]])*100+MONTH(SalesData[[#This Row],[Order Date]])</f>
        <v>201610</v>
      </c>
    </row>
    <row r="1302" spans="1: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v>1</v>
      </c>
      <c r="T1302">
        <v>0.2</v>
      </c>
      <c r="U1302">
        <v>28.64</v>
      </c>
      <c r="V1302">
        <f>COUNTIF(SalesData[Order ID],SalesData[[#This Row],[Order ID]])</f>
        <v>2</v>
      </c>
      <c r="W1302" t="str">
        <f>TEXT(SalesData[[#This Row],[Order Date]],"MMM-YYYY")</f>
        <v>Dec-2017</v>
      </c>
      <c r="X1302">
        <f>CHOOSE(MONTH(SalesData[[#This Row],[Order Date]]),1,1,1,2,2,2,3,3,3,4,4,4)</f>
        <v>4</v>
      </c>
      <c r="Y1302">
        <f>YEAR(SalesData[[#This Row],[Order Date]])*100+MONTH(SalesData[[#This Row],[Order Date]])</f>
        <v>201712</v>
      </c>
    </row>
    <row r="1303" spans="1: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v>8</v>
      </c>
      <c r="T1303">
        <v>0</v>
      </c>
      <c r="U1303">
        <v>22.91</v>
      </c>
      <c r="V1303">
        <f>COUNTIF(SalesData[Order ID],SalesData[[#This Row],[Order ID]])</f>
        <v>2</v>
      </c>
      <c r="W1303" t="str">
        <f>TEXT(SalesData[[#This Row],[Order Date]],"MMM-YYYY")</f>
        <v>Dec-2017</v>
      </c>
      <c r="X1303">
        <f>CHOOSE(MONTH(SalesData[[#This Row],[Order Date]]),1,1,1,2,2,2,3,3,3,4,4,4)</f>
        <v>4</v>
      </c>
      <c r="Y1303">
        <f>YEAR(SalesData[[#This Row],[Order Date]])*100+MONTH(SalesData[[#This Row],[Order Date]])</f>
        <v>201712</v>
      </c>
    </row>
    <row r="1304" spans="1: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v>1</v>
      </c>
      <c r="T1304">
        <v>0.2</v>
      </c>
      <c r="U1304">
        <v>13.01</v>
      </c>
      <c r="V1304">
        <f>COUNTIF(SalesData[Order ID],SalesData[[#This Row],[Order ID]])</f>
        <v>1</v>
      </c>
      <c r="W1304" t="str">
        <f>TEXT(SalesData[[#This Row],[Order Date]],"MMM-YYYY")</f>
        <v>Sep-2016</v>
      </c>
      <c r="X1304">
        <f>CHOOSE(MONTH(SalesData[[#This Row],[Order Date]]),1,1,1,2,2,2,3,3,3,4,4,4)</f>
        <v>3</v>
      </c>
      <c r="Y1304">
        <f>YEAR(SalesData[[#This Row],[Order Date]])*100+MONTH(SalesData[[#This Row],[Order Date]])</f>
        <v>201609</v>
      </c>
    </row>
    <row r="1305" spans="1: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v>1</v>
      </c>
      <c r="T1305">
        <v>0</v>
      </c>
      <c r="U1305">
        <v>7.44</v>
      </c>
      <c r="V1305">
        <f>COUNTIF(SalesData[Order ID],SalesData[[#This Row],[Order ID]])</f>
        <v>2</v>
      </c>
      <c r="W1305" t="str">
        <f>TEXT(SalesData[[#This Row],[Order Date]],"MMM-YYYY")</f>
        <v>Jul-2018</v>
      </c>
      <c r="X1305">
        <f>CHOOSE(MONTH(SalesData[[#This Row],[Order Date]]),1,1,1,2,2,2,3,3,3,4,4,4)</f>
        <v>3</v>
      </c>
      <c r="Y1305">
        <f>YEAR(SalesData[[#This Row],[Order Date]])*100+MONTH(SalesData[[#This Row],[Order Date]])</f>
        <v>201807</v>
      </c>
    </row>
    <row r="1306" spans="1: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v>9</v>
      </c>
      <c r="T1306">
        <v>0.1</v>
      </c>
      <c r="U1306">
        <v>83.51</v>
      </c>
      <c r="V1306">
        <f>COUNTIF(SalesData[Order ID],SalesData[[#This Row],[Order ID]])</f>
        <v>2</v>
      </c>
      <c r="W1306" t="str">
        <f>TEXT(SalesData[[#This Row],[Order Date]],"MMM-YYYY")</f>
        <v>Jul-2018</v>
      </c>
      <c r="X1306">
        <f>CHOOSE(MONTH(SalesData[[#This Row],[Order Date]]),1,1,1,2,2,2,3,3,3,4,4,4)</f>
        <v>3</v>
      </c>
      <c r="Y1306">
        <f>YEAR(SalesData[[#This Row],[Order Date]])*100+MONTH(SalesData[[#This Row],[Order Date]])</f>
        <v>201807</v>
      </c>
    </row>
    <row r="1307" spans="1: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v>1</v>
      </c>
      <c r="T1307">
        <v>0</v>
      </c>
      <c r="U1307">
        <v>88.19</v>
      </c>
      <c r="V1307">
        <f>COUNTIF(SalesData[Order ID],SalesData[[#This Row],[Order ID]])</f>
        <v>1</v>
      </c>
      <c r="W1307" t="str">
        <f>TEXT(SalesData[[#This Row],[Order Date]],"MMM-YYYY")</f>
        <v>Jul-2017</v>
      </c>
      <c r="X1307">
        <f>CHOOSE(MONTH(SalesData[[#This Row],[Order Date]]),1,1,1,2,2,2,3,3,3,4,4,4)</f>
        <v>3</v>
      </c>
      <c r="Y1307">
        <f>YEAR(SalesData[[#This Row],[Order Date]])*100+MONTH(SalesData[[#This Row],[Order Date]])</f>
        <v>201707</v>
      </c>
    </row>
    <row r="1308" spans="1: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v>10</v>
      </c>
      <c r="T1308">
        <v>0</v>
      </c>
      <c r="U1308">
        <v>12.16</v>
      </c>
      <c r="V1308">
        <f>COUNTIF(SalesData[Order ID],SalesData[[#This Row],[Order ID]])</f>
        <v>5</v>
      </c>
      <c r="W1308" t="str">
        <f>TEXT(SalesData[[#This Row],[Order Date]],"MMM-YYYY")</f>
        <v>Jun-2017</v>
      </c>
      <c r="X1308">
        <f>CHOOSE(MONTH(SalesData[[#This Row],[Order Date]]),1,1,1,2,2,2,3,3,3,4,4,4)</f>
        <v>2</v>
      </c>
      <c r="Y1308">
        <f>YEAR(SalesData[[#This Row],[Order Date]])*100+MONTH(SalesData[[#This Row],[Order Date]])</f>
        <v>201706</v>
      </c>
    </row>
    <row r="1309" spans="1: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v>6</v>
      </c>
      <c r="T1309">
        <v>0.2</v>
      </c>
      <c r="U1309">
        <v>4.78</v>
      </c>
      <c r="V1309">
        <f>COUNTIF(SalesData[Order ID],SalesData[[#This Row],[Order ID]])</f>
        <v>5</v>
      </c>
      <c r="W1309" t="str">
        <f>TEXT(SalesData[[#This Row],[Order Date]],"MMM-YYYY")</f>
        <v>Jun-2017</v>
      </c>
      <c r="X1309">
        <f>CHOOSE(MONTH(SalesData[[#This Row],[Order Date]]),1,1,1,2,2,2,3,3,3,4,4,4)</f>
        <v>2</v>
      </c>
      <c r="Y1309">
        <f>YEAR(SalesData[[#This Row],[Order Date]])*100+MONTH(SalesData[[#This Row],[Order Date]])</f>
        <v>201706</v>
      </c>
    </row>
    <row r="1310" spans="1: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v>3</v>
      </c>
      <c r="T1310">
        <v>0.1</v>
      </c>
      <c r="U1310">
        <v>1.96</v>
      </c>
      <c r="V1310">
        <f>COUNTIF(SalesData[Order ID],SalesData[[#This Row],[Order ID]])</f>
        <v>5</v>
      </c>
      <c r="W1310" t="str">
        <f>TEXT(SalesData[[#This Row],[Order Date]],"MMM-YYYY")</f>
        <v>Jun-2017</v>
      </c>
      <c r="X1310">
        <f>CHOOSE(MONTH(SalesData[[#This Row],[Order Date]]),1,1,1,2,2,2,3,3,3,4,4,4)</f>
        <v>2</v>
      </c>
      <c r="Y1310">
        <f>YEAR(SalesData[[#This Row],[Order Date]])*100+MONTH(SalesData[[#This Row],[Order Date]])</f>
        <v>201706</v>
      </c>
    </row>
    <row r="1311" spans="1: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v>6</v>
      </c>
      <c r="T1311">
        <v>0.2</v>
      </c>
      <c r="U1311">
        <v>50.2</v>
      </c>
      <c r="V1311">
        <f>COUNTIF(SalesData[Order ID],SalesData[[#This Row],[Order ID]])</f>
        <v>5</v>
      </c>
      <c r="W1311" t="str">
        <f>TEXT(SalesData[[#This Row],[Order Date]],"MMM-YYYY")</f>
        <v>Jun-2017</v>
      </c>
      <c r="X1311">
        <f>CHOOSE(MONTH(SalesData[[#This Row],[Order Date]]),1,1,1,2,2,2,3,3,3,4,4,4)</f>
        <v>2</v>
      </c>
      <c r="Y1311">
        <f>YEAR(SalesData[[#This Row],[Order Date]])*100+MONTH(SalesData[[#This Row],[Order Date]])</f>
        <v>201706</v>
      </c>
    </row>
    <row r="1312" spans="1: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v>2</v>
      </c>
      <c r="T1312">
        <v>0.2</v>
      </c>
      <c r="U1312">
        <v>48.47</v>
      </c>
      <c r="V1312">
        <f>COUNTIF(SalesData[Order ID],SalesData[[#This Row],[Order ID]])</f>
        <v>5</v>
      </c>
      <c r="W1312" t="str">
        <f>TEXT(SalesData[[#This Row],[Order Date]],"MMM-YYYY")</f>
        <v>Jun-2017</v>
      </c>
      <c r="X1312">
        <f>CHOOSE(MONTH(SalesData[[#This Row],[Order Date]]),1,1,1,2,2,2,3,3,3,4,4,4)</f>
        <v>2</v>
      </c>
      <c r="Y1312">
        <f>YEAR(SalesData[[#This Row],[Order Date]])*100+MONTH(SalesData[[#This Row],[Order Date]])</f>
        <v>201706</v>
      </c>
    </row>
    <row r="1313" spans="1: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v>2</v>
      </c>
      <c r="T1313">
        <v>0.1</v>
      </c>
      <c r="U1313">
        <v>0.77</v>
      </c>
      <c r="V1313">
        <f>COUNTIF(SalesData[Order ID],SalesData[[#This Row],[Order ID]])</f>
        <v>2</v>
      </c>
      <c r="W1313" t="str">
        <f>TEXT(SalesData[[#This Row],[Order Date]],"MMM-YYYY")</f>
        <v>Dec-2017</v>
      </c>
      <c r="X1313">
        <f>CHOOSE(MONTH(SalesData[[#This Row],[Order Date]]),1,1,1,2,2,2,3,3,3,4,4,4)</f>
        <v>4</v>
      </c>
      <c r="Y1313">
        <f>YEAR(SalesData[[#This Row],[Order Date]])*100+MONTH(SalesData[[#This Row],[Order Date]])</f>
        <v>201712</v>
      </c>
    </row>
    <row r="1314" spans="1: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v>2</v>
      </c>
      <c r="T1314">
        <v>0.3</v>
      </c>
      <c r="U1314">
        <v>-12.21</v>
      </c>
      <c r="V1314">
        <f>COUNTIF(SalesData[Order ID],SalesData[[#This Row],[Order ID]])</f>
        <v>2</v>
      </c>
      <c r="W1314" t="str">
        <f>TEXT(SalesData[[#This Row],[Order Date]],"MMM-YYYY")</f>
        <v>Dec-2017</v>
      </c>
      <c r="X1314">
        <f>CHOOSE(MONTH(SalesData[[#This Row],[Order Date]]),1,1,1,2,2,2,3,3,3,4,4,4)</f>
        <v>4</v>
      </c>
      <c r="Y1314">
        <f>YEAR(SalesData[[#This Row],[Order Date]])*100+MONTH(SalesData[[#This Row],[Order Date]])</f>
        <v>201712</v>
      </c>
    </row>
    <row r="1315" spans="1: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v>9</v>
      </c>
      <c r="T1315">
        <v>0.3</v>
      </c>
      <c r="U1315">
        <v>-9.32</v>
      </c>
      <c r="V1315">
        <f>COUNTIF(SalesData[Order ID],SalesData[[#This Row],[Order ID]])</f>
        <v>1</v>
      </c>
      <c r="W1315" t="str">
        <f>TEXT(SalesData[[#This Row],[Order Date]],"MMM-YYYY")</f>
        <v>Sep-2017</v>
      </c>
      <c r="X1315">
        <f>CHOOSE(MONTH(SalesData[[#This Row],[Order Date]]),1,1,1,2,2,2,3,3,3,4,4,4)</f>
        <v>3</v>
      </c>
      <c r="Y1315">
        <f>YEAR(SalesData[[#This Row],[Order Date]])*100+MONTH(SalesData[[#This Row],[Order Date]])</f>
        <v>201709</v>
      </c>
    </row>
    <row r="1316" spans="1: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v>7</v>
      </c>
      <c r="T1316">
        <v>0.1</v>
      </c>
      <c r="U1316">
        <v>7</v>
      </c>
      <c r="V1316">
        <f>COUNTIF(SalesData[Order ID],SalesData[[#This Row],[Order ID]])</f>
        <v>3</v>
      </c>
      <c r="W1316" t="str">
        <f>TEXT(SalesData[[#This Row],[Order Date]],"MMM-YYYY")</f>
        <v>Dec-2017</v>
      </c>
      <c r="X1316">
        <f>CHOOSE(MONTH(SalesData[[#This Row],[Order Date]]),1,1,1,2,2,2,3,3,3,4,4,4)</f>
        <v>4</v>
      </c>
      <c r="Y1316">
        <f>YEAR(SalesData[[#This Row],[Order Date]])*100+MONTH(SalesData[[#This Row],[Order Date]])</f>
        <v>201712</v>
      </c>
    </row>
    <row r="1317" spans="1: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v>6</v>
      </c>
      <c r="T1317">
        <v>0</v>
      </c>
      <c r="U1317">
        <v>36.770000000000003</v>
      </c>
      <c r="V1317">
        <f>COUNTIF(SalesData[Order ID],SalesData[[#This Row],[Order ID]])</f>
        <v>3</v>
      </c>
      <c r="W1317" t="str">
        <f>TEXT(SalesData[[#This Row],[Order Date]],"MMM-YYYY")</f>
        <v>Dec-2017</v>
      </c>
      <c r="X1317">
        <f>CHOOSE(MONTH(SalesData[[#This Row],[Order Date]]),1,1,1,2,2,2,3,3,3,4,4,4)</f>
        <v>4</v>
      </c>
      <c r="Y1317">
        <f>YEAR(SalesData[[#This Row],[Order Date]])*100+MONTH(SalesData[[#This Row],[Order Date]])</f>
        <v>201712</v>
      </c>
    </row>
    <row r="1318" spans="1: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v>8</v>
      </c>
      <c r="T1318">
        <v>0.2</v>
      </c>
      <c r="U1318">
        <v>144.83000000000001</v>
      </c>
      <c r="V1318">
        <f>COUNTIF(SalesData[Order ID],SalesData[[#This Row],[Order ID]])</f>
        <v>3</v>
      </c>
      <c r="W1318" t="str">
        <f>TEXT(SalesData[[#This Row],[Order Date]],"MMM-YYYY")</f>
        <v>Dec-2017</v>
      </c>
      <c r="X1318">
        <f>CHOOSE(MONTH(SalesData[[#This Row],[Order Date]]),1,1,1,2,2,2,3,3,3,4,4,4)</f>
        <v>4</v>
      </c>
      <c r="Y1318">
        <f>YEAR(SalesData[[#This Row],[Order Date]])*100+MONTH(SalesData[[#This Row],[Order Date]])</f>
        <v>201712</v>
      </c>
    </row>
    <row r="1319" spans="1: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v>9</v>
      </c>
      <c r="T1319">
        <v>0.1</v>
      </c>
      <c r="U1319">
        <v>4.12</v>
      </c>
      <c r="V1319">
        <f>COUNTIF(SalesData[Order ID],SalesData[[#This Row],[Order ID]])</f>
        <v>1</v>
      </c>
      <c r="W1319" t="str">
        <f>TEXT(SalesData[[#This Row],[Order Date]],"MMM-YYYY")</f>
        <v>Dec-2018</v>
      </c>
      <c r="X1319">
        <f>CHOOSE(MONTH(SalesData[[#This Row],[Order Date]]),1,1,1,2,2,2,3,3,3,4,4,4)</f>
        <v>4</v>
      </c>
      <c r="Y1319">
        <f>YEAR(SalesData[[#This Row],[Order Date]])*100+MONTH(SalesData[[#This Row],[Order Date]])</f>
        <v>201812</v>
      </c>
    </row>
    <row r="1320" spans="1: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v>4</v>
      </c>
      <c r="T1320">
        <v>0.2</v>
      </c>
      <c r="U1320">
        <v>28.8</v>
      </c>
      <c r="V1320">
        <f>COUNTIF(SalesData[Order ID],SalesData[[#This Row],[Order ID]])</f>
        <v>2</v>
      </c>
      <c r="W1320" t="str">
        <f>TEXT(SalesData[[#This Row],[Order Date]],"MMM-YYYY")</f>
        <v>Jul-2015</v>
      </c>
      <c r="X1320">
        <f>CHOOSE(MONTH(SalesData[[#This Row],[Order Date]]),1,1,1,2,2,2,3,3,3,4,4,4)</f>
        <v>3</v>
      </c>
      <c r="Y1320">
        <f>YEAR(SalesData[[#This Row],[Order Date]])*100+MONTH(SalesData[[#This Row],[Order Date]])</f>
        <v>201507</v>
      </c>
    </row>
    <row r="1321" spans="1: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v>10</v>
      </c>
      <c r="T1321">
        <v>0.1</v>
      </c>
      <c r="U1321">
        <v>0.67</v>
      </c>
      <c r="V1321">
        <f>COUNTIF(SalesData[Order ID],SalesData[[#This Row],[Order ID]])</f>
        <v>2</v>
      </c>
      <c r="W1321" t="str">
        <f>TEXT(SalesData[[#This Row],[Order Date]],"MMM-YYYY")</f>
        <v>Jul-2015</v>
      </c>
      <c r="X1321">
        <f>CHOOSE(MONTH(SalesData[[#This Row],[Order Date]]),1,1,1,2,2,2,3,3,3,4,4,4)</f>
        <v>3</v>
      </c>
      <c r="Y1321">
        <f>YEAR(SalesData[[#This Row],[Order Date]])*100+MONTH(SalesData[[#This Row],[Order Date]])</f>
        <v>201507</v>
      </c>
    </row>
    <row r="1322" spans="1: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v>10</v>
      </c>
      <c r="T1322">
        <v>0</v>
      </c>
      <c r="U1322">
        <v>0.94</v>
      </c>
      <c r="V1322">
        <f>COUNTIF(SalesData[Order ID],SalesData[[#This Row],[Order ID]])</f>
        <v>2</v>
      </c>
      <c r="W1322" t="str">
        <f>TEXT(SalesData[[#This Row],[Order Date]],"MMM-YYYY")</f>
        <v>Feb-2018</v>
      </c>
      <c r="X1322">
        <f>CHOOSE(MONTH(SalesData[[#This Row],[Order Date]]),1,1,1,2,2,2,3,3,3,4,4,4)</f>
        <v>1</v>
      </c>
      <c r="Y1322">
        <f>YEAR(SalesData[[#This Row],[Order Date]])*100+MONTH(SalesData[[#This Row],[Order Date]])</f>
        <v>201802</v>
      </c>
    </row>
    <row r="1323" spans="1: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v>2</v>
      </c>
      <c r="T1323">
        <v>0</v>
      </c>
      <c r="U1323">
        <v>79.95</v>
      </c>
      <c r="V1323">
        <f>COUNTIF(SalesData[Order ID],SalesData[[#This Row],[Order ID]])</f>
        <v>2</v>
      </c>
      <c r="W1323" t="str">
        <f>TEXT(SalesData[[#This Row],[Order Date]],"MMM-YYYY")</f>
        <v>Feb-2018</v>
      </c>
      <c r="X1323">
        <f>CHOOSE(MONTH(SalesData[[#This Row],[Order Date]]),1,1,1,2,2,2,3,3,3,4,4,4)</f>
        <v>1</v>
      </c>
      <c r="Y1323">
        <f>YEAR(SalesData[[#This Row],[Order Date]])*100+MONTH(SalesData[[#This Row],[Order Date]])</f>
        <v>201802</v>
      </c>
    </row>
    <row r="1324" spans="1: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v>7</v>
      </c>
      <c r="T1324">
        <v>0.1</v>
      </c>
      <c r="U1324">
        <v>16.739999999999998</v>
      </c>
      <c r="V1324">
        <f>COUNTIF(SalesData[Order ID],SalesData[[#This Row],[Order ID]])</f>
        <v>1</v>
      </c>
      <c r="W1324" t="str">
        <f>TEXT(SalesData[[#This Row],[Order Date]],"MMM-YYYY")</f>
        <v>Mar-2018</v>
      </c>
      <c r="X1324">
        <f>CHOOSE(MONTH(SalesData[[#This Row],[Order Date]]),1,1,1,2,2,2,3,3,3,4,4,4)</f>
        <v>1</v>
      </c>
      <c r="Y1324">
        <f>YEAR(SalesData[[#This Row],[Order Date]])*100+MONTH(SalesData[[#This Row],[Order Date]])</f>
        <v>201803</v>
      </c>
    </row>
    <row r="1325" spans="1: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v>8</v>
      </c>
      <c r="T1325">
        <v>0.1</v>
      </c>
      <c r="U1325">
        <v>2.38</v>
      </c>
      <c r="V1325">
        <f>COUNTIF(SalesData[Order ID],SalesData[[#This Row],[Order ID]])</f>
        <v>1</v>
      </c>
      <c r="W1325" t="str">
        <f>TEXT(SalesData[[#This Row],[Order Date]],"MMM-YYYY")</f>
        <v>Oct-2018</v>
      </c>
      <c r="X1325">
        <f>CHOOSE(MONTH(SalesData[[#This Row],[Order Date]]),1,1,1,2,2,2,3,3,3,4,4,4)</f>
        <v>4</v>
      </c>
      <c r="Y1325">
        <f>YEAR(SalesData[[#This Row],[Order Date]])*100+MONTH(SalesData[[#This Row],[Order Date]])</f>
        <v>201810</v>
      </c>
    </row>
    <row r="1326" spans="1: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v>2</v>
      </c>
      <c r="T1326">
        <v>0.1</v>
      </c>
      <c r="U1326">
        <v>8.7899999999999991</v>
      </c>
      <c r="V1326">
        <f>COUNTIF(SalesData[Order ID],SalesData[[#This Row],[Order ID]])</f>
        <v>1</v>
      </c>
      <c r="W1326" t="str">
        <f>TEXT(SalesData[[#This Row],[Order Date]],"MMM-YYYY")</f>
        <v>Sep-2015</v>
      </c>
      <c r="X1326">
        <f>CHOOSE(MONTH(SalesData[[#This Row],[Order Date]]),1,1,1,2,2,2,3,3,3,4,4,4)</f>
        <v>3</v>
      </c>
      <c r="Y1326">
        <f>YEAR(SalesData[[#This Row],[Order Date]])*100+MONTH(SalesData[[#This Row],[Order Date]])</f>
        <v>201509</v>
      </c>
    </row>
    <row r="1327" spans="1: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v>10</v>
      </c>
      <c r="T1327">
        <v>0</v>
      </c>
      <c r="U1327">
        <v>1.4</v>
      </c>
      <c r="V1327">
        <f>COUNTIF(SalesData[Order ID],SalesData[[#This Row],[Order ID]])</f>
        <v>1</v>
      </c>
      <c r="W1327" t="str">
        <f>TEXT(SalesData[[#This Row],[Order Date]],"MMM-YYYY")</f>
        <v>May-2015</v>
      </c>
      <c r="X1327">
        <f>CHOOSE(MONTH(SalesData[[#This Row],[Order Date]]),1,1,1,2,2,2,3,3,3,4,4,4)</f>
        <v>2</v>
      </c>
      <c r="Y1327">
        <f>YEAR(SalesData[[#This Row],[Order Date]])*100+MONTH(SalesData[[#This Row],[Order Date]])</f>
        <v>201505</v>
      </c>
    </row>
    <row r="1328" spans="1: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v>10</v>
      </c>
      <c r="T1328">
        <v>0.1</v>
      </c>
      <c r="U1328">
        <v>6.13</v>
      </c>
      <c r="V1328">
        <f>COUNTIF(SalesData[Order ID],SalesData[[#This Row],[Order ID]])</f>
        <v>1</v>
      </c>
      <c r="W1328" t="str">
        <f>TEXT(SalesData[[#This Row],[Order Date]],"MMM-YYYY")</f>
        <v>Jun-2016</v>
      </c>
      <c r="X1328">
        <f>CHOOSE(MONTH(SalesData[[#This Row],[Order Date]]),1,1,1,2,2,2,3,3,3,4,4,4)</f>
        <v>2</v>
      </c>
      <c r="Y1328">
        <f>YEAR(SalesData[[#This Row],[Order Date]])*100+MONTH(SalesData[[#This Row],[Order Date]])</f>
        <v>201606</v>
      </c>
    </row>
    <row r="1329" spans="1: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v>4</v>
      </c>
      <c r="T1329">
        <v>0</v>
      </c>
      <c r="U1329">
        <v>2.4900000000000002</v>
      </c>
      <c r="V1329">
        <f>COUNTIF(SalesData[Order ID],SalesData[[#This Row],[Order ID]])</f>
        <v>1</v>
      </c>
      <c r="W1329" t="str">
        <f>TEXT(SalesData[[#This Row],[Order Date]],"MMM-YYYY")</f>
        <v>Mar-2017</v>
      </c>
      <c r="X1329">
        <f>CHOOSE(MONTH(SalesData[[#This Row],[Order Date]]),1,1,1,2,2,2,3,3,3,4,4,4)</f>
        <v>1</v>
      </c>
      <c r="Y1329">
        <f>YEAR(SalesData[[#This Row],[Order Date]])*100+MONTH(SalesData[[#This Row],[Order Date]])</f>
        <v>201703</v>
      </c>
    </row>
    <row r="1330" spans="1: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v>1</v>
      </c>
      <c r="T1330">
        <v>0.1</v>
      </c>
      <c r="U1330">
        <v>29.89</v>
      </c>
      <c r="V1330">
        <f>COUNTIF(SalesData[Order ID],SalesData[[#This Row],[Order ID]])</f>
        <v>1</v>
      </c>
      <c r="W1330" t="str">
        <f>TEXT(SalesData[[#This Row],[Order Date]],"MMM-YYYY")</f>
        <v>Oct-2018</v>
      </c>
      <c r="X1330">
        <f>CHOOSE(MONTH(SalesData[[#This Row],[Order Date]]),1,1,1,2,2,2,3,3,3,4,4,4)</f>
        <v>4</v>
      </c>
      <c r="Y1330">
        <f>YEAR(SalesData[[#This Row],[Order Date]])*100+MONTH(SalesData[[#This Row],[Order Date]])</f>
        <v>201810</v>
      </c>
    </row>
    <row r="1331" spans="1: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v>5</v>
      </c>
      <c r="T1331">
        <v>0.3</v>
      </c>
      <c r="U1331">
        <v>-12.97</v>
      </c>
      <c r="V1331">
        <f>COUNTIF(SalesData[Order ID],SalesData[[#This Row],[Order ID]])</f>
        <v>1</v>
      </c>
      <c r="W1331" t="str">
        <f>TEXT(SalesData[[#This Row],[Order Date]],"MMM-YYYY")</f>
        <v>May-2017</v>
      </c>
      <c r="X1331">
        <f>CHOOSE(MONTH(SalesData[[#This Row],[Order Date]]),1,1,1,2,2,2,3,3,3,4,4,4)</f>
        <v>2</v>
      </c>
      <c r="Y1331">
        <f>YEAR(SalesData[[#This Row],[Order Date]])*100+MONTH(SalesData[[#This Row],[Order Date]])</f>
        <v>201705</v>
      </c>
    </row>
    <row r="1332" spans="1: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v>8</v>
      </c>
      <c r="T1332">
        <v>0.1</v>
      </c>
      <c r="U1332">
        <v>0.71</v>
      </c>
      <c r="V1332">
        <f>COUNTIF(SalesData[Order ID],SalesData[[#This Row],[Order ID]])</f>
        <v>2</v>
      </c>
      <c r="W1332" t="str">
        <f>TEXT(SalesData[[#This Row],[Order Date]],"MMM-YYYY")</f>
        <v>Jun-2018</v>
      </c>
      <c r="X1332">
        <f>CHOOSE(MONTH(SalesData[[#This Row],[Order Date]]),1,1,1,2,2,2,3,3,3,4,4,4)</f>
        <v>2</v>
      </c>
      <c r="Y1332">
        <f>YEAR(SalesData[[#This Row],[Order Date]])*100+MONTH(SalesData[[#This Row],[Order Date]])</f>
        <v>201806</v>
      </c>
    </row>
    <row r="1333" spans="1: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v>2</v>
      </c>
      <c r="T1333">
        <v>0</v>
      </c>
      <c r="U1333">
        <v>1.92</v>
      </c>
      <c r="V1333">
        <f>COUNTIF(SalesData[Order ID],SalesData[[#This Row],[Order ID]])</f>
        <v>2</v>
      </c>
      <c r="W1333" t="str">
        <f>TEXT(SalesData[[#This Row],[Order Date]],"MMM-YYYY")</f>
        <v>Jun-2018</v>
      </c>
      <c r="X1333">
        <f>CHOOSE(MONTH(SalesData[[#This Row],[Order Date]]),1,1,1,2,2,2,3,3,3,4,4,4)</f>
        <v>2</v>
      </c>
      <c r="Y1333">
        <f>YEAR(SalesData[[#This Row],[Order Date]])*100+MONTH(SalesData[[#This Row],[Order Date]])</f>
        <v>201806</v>
      </c>
    </row>
    <row r="1334" spans="1: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v>9</v>
      </c>
      <c r="T1334">
        <v>0</v>
      </c>
      <c r="U1334">
        <v>0.08</v>
      </c>
      <c r="V1334">
        <f>COUNTIF(SalesData[Order ID],SalesData[[#This Row],[Order ID]])</f>
        <v>2</v>
      </c>
      <c r="W1334" t="str">
        <f>TEXT(SalesData[[#This Row],[Order Date]],"MMM-YYYY")</f>
        <v>Feb-2015</v>
      </c>
      <c r="X1334">
        <f>CHOOSE(MONTH(SalesData[[#This Row],[Order Date]]),1,1,1,2,2,2,3,3,3,4,4,4)</f>
        <v>1</v>
      </c>
      <c r="Y1334">
        <f>YEAR(SalesData[[#This Row],[Order Date]])*100+MONTH(SalesData[[#This Row],[Order Date]])</f>
        <v>201502</v>
      </c>
    </row>
    <row r="1335" spans="1: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v>7</v>
      </c>
      <c r="T1335">
        <v>0.1</v>
      </c>
      <c r="U1335">
        <v>0.72</v>
      </c>
      <c r="V1335">
        <f>COUNTIF(SalesData[Order ID],SalesData[[#This Row],[Order ID]])</f>
        <v>2</v>
      </c>
      <c r="W1335" t="str">
        <f>TEXT(SalesData[[#This Row],[Order Date]],"MMM-YYYY")</f>
        <v>Feb-2015</v>
      </c>
      <c r="X1335">
        <f>CHOOSE(MONTH(SalesData[[#This Row],[Order Date]]),1,1,1,2,2,2,3,3,3,4,4,4)</f>
        <v>1</v>
      </c>
      <c r="Y1335">
        <f>YEAR(SalesData[[#This Row],[Order Date]])*100+MONTH(SalesData[[#This Row],[Order Date]])</f>
        <v>201502</v>
      </c>
    </row>
    <row r="1336" spans="1: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v>10</v>
      </c>
      <c r="T1336">
        <v>0</v>
      </c>
      <c r="U1336">
        <v>21.11</v>
      </c>
      <c r="V1336">
        <f>COUNTIF(SalesData[Order ID],SalesData[[#This Row],[Order ID]])</f>
        <v>1</v>
      </c>
      <c r="W1336" t="str">
        <f>TEXT(SalesData[[#This Row],[Order Date]],"MMM-YYYY")</f>
        <v>May-2015</v>
      </c>
      <c r="X1336">
        <f>CHOOSE(MONTH(SalesData[[#This Row],[Order Date]]),1,1,1,2,2,2,3,3,3,4,4,4)</f>
        <v>2</v>
      </c>
      <c r="Y1336">
        <f>YEAR(SalesData[[#This Row],[Order Date]])*100+MONTH(SalesData[[#This Row],[Order Date]])</f>
        <v>201505</v>
      </c>
    </row>
    <row r="1337" spans="1: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v>9</v>
      </c>
      <c r="T1337">
        <v>0.1</v>
      </c>
      <c r="U1337">
        <v>104.99</v>
      </c>
      <c r="V1337">
        <f>COUNTIF(SalesData[Order ID],SalesData[[#This Row],[Order ID]])</f>
        <v>1</v>
      </c>
      <c r="W1337" t="str">
        <f>TEXT(SalesData[[#This Row],[Order Date]],"MMM-YYYY")</f>
        <v>May-2017</v>
      </c>
      <c r="X1337">
        <f>CHOOSE(MONTH(SalesData[[#This Row],[Order Date]]),1,1,1,2,2,2,3,3,3,4,4,4)</f>
        <v>2</v>
      </c>
      <c r="Y1337">
        <f>YEAR(SalesData[[#This Row],[Order Date]])*100+MONTH(SalesData[[#This Row],[Order Date]])</f>
        <v>201705</v>
      </c>
    </row>
    <row r="1338" spans="1: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v>7</v>
      </c>
      <c r="T1338">
        <v>0.3</v>
      </c>
      <c r="U1338">
        <v>-2.76</v>
      </c>
      <c r="V1338">
        <f>COUNTIF(SalesData[Order ID],SalesData[[#This Row],[Order ID]])</f>
        <v>1</v>
      </c>
      <c r="W1338" t="str">
        <f>TEXT(SalesData[[#This Row],[Order Date]],"MMM-YYYY")</f>
        <v>Apr-2018</v>
      </c>
      <c r="X1338">
        <f>CHOOSE(MONTH(SalesData[[#This Row],[Order Date]]),1,1,1,2,2,2,3,3,3,4,4,4)</f>
        <v>2</v>
      </c>
      <c r="Y1338">
        <f>YEAR(SalesData[[#This Row],[Order Date]])*100+MONTH(SalesData[[#This Row],[Order Date]])</f>
        <v>201804</v>
      </c>
    </row>
    <row r="1339" spans="1: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v>2</v>
      </c>
      <c r="T1339">
        <v>0</v>
      </c>
      <c r="U1339">
        <v>4.76</v>
      </c>
      <c r="V1339">
        <f>COUNTIF(SalesData[Order ID],SalesData[[#This Row],[Order ID]])</f>
        <v>3</v>
      </c>
      <c r="W1339" t="str">
        <f>TEXT(SalesData[[#This Row],[Order Date]],"MMM-YYYY")</f>
        <v>Mar-2018</v>
      </c>
      <c r="X1339">
        <f>CHOOSE(MONTH(SalesData[[#This Row],[Order Date]]),1,1,1,2,2,2,3,3,3,4,4,4)</f>
        <v>1</v>
      </c>
      <c r="Y1339">
        <f>YEAR(SalesData[[#This Row],[Order Date]])*100+MONTH(SalesData[[#This Row],[Order Date]])</f>
        <v>201803</v>
      </c>
    </row>
    <row r="1340" spans="1: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v>4</v>
      </c>
      <c r="T1340">
        <v>0</v>
      </c>
      <c r="U1340">
        <v>223.6</v>
      </c>
      <c r="V1340">
        <f>COUNTIF(SalesData[Order ID],SalesData[[#This Row],[Order ID]])</f>
        <v>3</v>
      </c>
      <c r="W1340" t="str">
        <f>TEXT(SalesData[[#This Row],[Order Date]],"MMM-YYYY")</f>
        <v>Mar-2018</v>
      </c>
      <c r="X1340">
        <f>CHOOSE(MONTH(SalesData[[#This Row],[Order Date]]),1,1,1,2,2,2,3,3,3,4,4,4)</f>
        <v>1</v>
      </c>
      <c r="Y1340">
        <f>YEAR(SalesData[[#This Row],[Order Date]])*100+MONTH(SalesData[[#This Row],[Order Date]])</f>
        <v>201803</v>
      </c>
    </row>
    <row r="1341" spans="1: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v>9</v>
      </c>
      <c r="T1341">
        <v>0</v>
      </c>
      <c r="U1341">
        <v>4.5</v>
      </c>
      <c r="V1341">
        <f>COUNTIF(SalesData[Order ID],SalesData[[#This Row],[Order ID]])</f>
        <v>3</v>
      </c>
      <c r="W1341" t="str">
        <f>TEXT(SalesData[[#This Row],[Order Date]],"MMM-YYYY")</f>
        <v>Mar-2018</v>
      </c>
      <c r="X1341">
        <f>CHOOSE(MONTH(SalesData[[#This Row],[Order Date]]),1,1,1,2,2,2,3,3,3,4,4,4)</f>
        <v>1</v>
      </c>
      <c r="Y1341">
        <f>YEAR(SalesData[[#This Row],[Order Date]])*100+MONTH(SalesData[[#This Row],[Order Date]])</f>
        <v>201803</v>
      </c>
    </row>
    <row r="1342" spans="1: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v>5</v>
      </c>
      <c r="T1342">
        <v>0.1</v>
      </c>
      <c r="U1342">
        <v>48.7</v>
      </c>
      <c r="V1342">
        <f>COUNTIF(SalesData[Order ID],SalesData[[#This Row],[Order ID]])</f>
        <v>3</v>
      </c>
      <c r="W1342" t="str">
        <f>TEXT(SalesData[[#This Row],[Order Date]],"MMM-YYYY")</f>
        <v>Jan-2018</v>
      </c>
      <c r="X1342">
        <f>CHOOSE(MONTH(SalesData[[#This Row],[Order Date]]),1,1,1,2,2,2,3,3,3,4,4,4)</f>
        <v>1</v>
      </c>
      <c r="Y1342">
        <f>YEAR(SalesData[[#This Row],[Order Date]])*100+MONTH(SalesData[[#This Row],[Order Date]])</f>
        <v>201801</v>
      </c>
    </row>
    <row r="1343" spans="1: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v>9</v>
      </c>
      <c r="T1343">
        <v>0.2</v>
      </c>
      <c r="U1343">
        <v>2.98</v>
      </c>
      <c r="V1343">
        <f>COUNTIF(SalesData[Order ID],SalesData[[#This Row],[Order ID]])</f>
        <v>3</v>
      </c>
      <c r="W1343" t="str">
        <f>TEXT(SalesData[[#This Row],[Order Date]],"MMM-YYYY")</f>
        <v>Jan-2018</v>
      </c>
      <c r="X1343">
        <f>CHOOSE(MONTH(SalesData[[#This Row],[Order Date]]),1,1,1,2,2,2,3,3,3,4,4,4)</f>
        <v>1</v>
      </c>
      <c r="Y1343">
        <f>YEAR(SalesData[[#This Row],[Order Date]])*100+MONTH(SalesData[[#This Row],[Order Date]])</f>
        <v>201801</v>
      </c>
    </row>
    <row r="1344" spans="1: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v>10</v>
      </c>
      <c r="T1344">
        <v>0</v>
      </c>
      <c r="U1344">
        <v>7.21</v>
      </c>
      <c r="V1344">
        <f>COUNTIF(SalesData[Order ID],SalesData[[#This Row],[Order ID]])</f>
        <v>3</v>
      </c>
      <c r="W1344" t="str">
        <f>TEXT(SalesData[[#This Row],[Order Date]],"MMM-YYYY")</f>
        <v>Jan-2018</v>
      </c>
      <c r="X1344">
        <f>CHOOSE(MONTH(SalesData[[#This Row],[Order Date]]),1,1,1,2,2,2,3,3,3,4,4,4)</f>
        <v>1</v>
      </c>
      <c r="Y1344">
        <f>YEAR(SalesData[[#This Row],[Order Date]])*100+MONTH(SalesData[[#This Row],[Order Date]])</f>
        <v>201801</v>
      </c>
    </row>
    <row r="1345" spans="1: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v>10</v>
      </c>
      <c r="T1345">
        <v>0.1</v>
      </c>
      <c r="U1345">
        <v>14.35</v>
      </c>
      <c r="V1345">
        <f>COUNTIF(SalesData[Order ID],SalesData[[#This Row],[Order ID]])</f>
        <v>2</v>
      </c>
      <c r="W1345" t="str">
        <f>TEXT(SalesData[[#This Row],[Order Date]],"MMM-YYYY")</f>
        <v>May-2016</v>
      </c>
      <c r="X1345">
        <f>CHOOSE(MONTH(SalesData[[#This Row],[Order Date]]),1,1,1,2,2,2,3,3,3,4,4,4)</f>
        <v>2</v>
      </c>
      <c r="Y1345">
        <f>YEAR(SalesData[[#This Row],[Order Date]])*100+MONTH(SalesData[[#This Row],[Order Date]])</f>
        <v>201605</v>
      </c>
    </row>
    <row r="1346" spans="1: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v>10</v>
      </c>
      <c r="T1346">
        <v>0.1</v>
      </c>
      <c r="U1346">
        <v>3.52</v>
      </c>
      <c r="V1346">
        <f>COUNTIF(SalesData[Order ID],SalesData[[#This Row],[Order ID]])</f>
        <v>2</v>
      </c>
      <c r="W1346" t="str">
        <f>TEXT(SalesData[[#This Row],[Order Date]],"MMM-YYYY")</f>
        <v>May-2016</v>
      </c>
      <c r="X1346">
        <f>CHOOSE(MONTH(SalesData[[#This Row],[Order Date]]),1,1,1,2,2,2,3,3,3,4,4,4)</f>
        <v>2</v>
      </c>
      <c r="Y1346">
        <f>YEAR(SalesData[[#This Row],[Order Date]])*100+MONTH(SalesData[[#This Row],[Order Date]])</f>
        <v>201605</v>
      </c>
    </row>
    <row r="1347" spans="1: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v>10</v>
      </c>
      <c r="T1347">
        <v>0.1</v>
      </c>
      <c r="U1347">
        <v>8.44</v>
      </c>
      <c r="V1347">
        <f>COUNTIF(SalesData[Order ID],SalesData[[#This Row],[Order ID]])</f>
        <v>5</v>
      </c>
      <c r="W1347" t="str">
        <f>TEXT(SalesData[[#This Row],[Order Date]],"MMM-YYYY")</f>
        <v>Mar-2015</v>
      </c>
      <c r="X1347">
        <f>CHOOSE(MONTH(SalesData[[#This Row],[Order Date]]),1,1,1,2,2,2,3,3,3,4,4,4)</f>
        <v>1</v>
      </c>
      <c r="Y1347">
        <f>YEAR(SalesData[[#This Row],[Order Date]])*100+MONTH(SalesData[[#This Row],[Order Date]])</f>
        <v>201503</v>
      </c>
    </row>
    <row r="1348" spans="1: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v>7</v>
      </c>
      <c r="T1348">
        <v>0.3</v>
      </c>
      <c r="U1348">
        <v>-2.83</v>
      </c>
      <c r="V1348">
        <f>COUNTIF(SalesData[Order ID],SalesData[[#This Row],[Order ID]])</f>
        <v>5</v>
      </c>
      <c r="W1348" t="str">
        <f>TEXT(SalesData[[#This Row],[Order Date]],"MMM-YYYY")</f>
        <v>Mar-2015</v>
      </c>
      <c r="X1348">
        <f>CHOOSE(MONTH(SalesData[[#This Row],[Order Date]]),1,1,1,2,2,2,3,3,3,4,4,4)</f>
        <v>1</v>
      </c>
      <c r="Y1348">
        <f>YEAR(SalesData[[#This Row],[Order Date]])*100+MONTH(SalesData[[#This Row],[Order Date]])</f>
        <v>201503</v>
      </c>
    </row>
    <row r="1349" spans="1: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v>7</v>
      </c>
      <c r="T1349">
        <v>0</v>
      </c>
      <c r="U1349">
        <v>5.51</v>
      </c>
      <c r="V1349">
        <f>COUNTIF(SalesData[Order ID],SalesData[[#This Row],[Order ID]])</f>
        <v>5</v>
      </c>
      <c r="W1349" t="str">
        <f>TEXT(SalesData[[#This Row],[Order Date]],"MMM-YYYY")</f>
        <v>Mar-2015</v>
      </c>
      <c r="X1349">
        <f>CHOOSE(MONTH(SalesData[[#This Row],[Order Date]]),1,1,1,2,2,2,3,3,3,4,4,4)</f>
        <v>1</v>
      </c>
      <c r="Y1349">
        <f>YEAR(SalesData[[#This Row],[Order Date]])*100+MONTH(SalesData[[#This Row],[Order Date]])</f>
        <v>201503</v>
      </c>
    </row>
    <row r="1350" spans="1: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v>3</v>
      </c>
      <c r="T1350">
        <v>0</v>
      </c>
      <c r="U1350">
        <v>4.8099999999999996</v>
      </c>
      <c r="V1350">
        <f>COUNTIF(SalesData[Order ID],SalesData[[#This Row],[Order ID]])</f>
        <v>5</v>
      </c>
      <c r="W1350" t="str">
        <f>TEXT(SalesData[[#This Row],[Order Date]],"MMM-YYYY")</f>
        <v>Mar-2015</v>
      </c>
      <c r="X1350">
        <f>CHOOSE(MONTH(SalesData[[#This Row],[Order Date]]),1,1,1,2,2,2,3,3,3,4,4,4)</f>
        <v>1</v>
      </c>
      <c r="Y1350">
        <f>YEAR(SalesData[[#This Row],[Order Date]])*100+MONTH(SalesData[[#This Row],[Order Date]])</f>
        <v>201503</v>
      </c>
    </row>
    <row r="1351" spans="1: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v>9</v>
      </c>
      <c r="T1351">
        <v>0.1</v>
      </c>
      <c r="U1351">
        <v>7.18</v>
      </c>
      <c r="V1351">
        <f>COUNTIF(SalesData[Order ID],SalesData[[#This Row],[Order ID]])</f>
        <v>5</v>
      </c>
      <c r="W1351" t="str">
        <f>TEXT(SalesData[[#This Row],[Order Date]],"MMM-YYYY")</f>
        <v>Mar-2015</v>
      </c>
      <c r="X1351">
        <f>CHOOSE(MONTH(SalesData[[#This Row],[Order Date]]),1,1,1,2,2,2,3,3,3,4,4,4)</f>
        <v>1</v>
      </c>
      <c r="Y1351">
        <f>YEAR(SalesData[[#This Row],[Order Date]])*100+MONTH(SalesData[[#This Row],[Order Date]])</f>
        <v>201503</v>
      </c>
    </row>
    <row r="1352" spans="1: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v>1</v>
      </c>
      <c r="T1352">
        <v>0</v>
      </c>
      <c r="U1352">
        <v>54.24</v>
      </c>
      <c r="V1352">
        <f>COUNTIF(SalesData[Order ID],SalesData[[#This Row],[Order ID]])</f>
        <v>1</v>
      </c>
      <c r="W1352" t="str">
        <f>TEXT(SalesData[[#This Row],[Order Date]],"MMM-YYYY")</f>
        <v>Oct-2015</v>
      </c>
      <c r="X1352">
        <f>CHOOSE(MONTH(SalesData[[#This Row],[Order Date]]),1,1,1,2,2,2,3,3,3,4,4,4)</f>
        <v>4</v>
      </c>
      <c r="Y1352">
        <f>YEAR(SalesData[[#This Row],[Order Date]])*100+MONTH(SalesData[[#This Row],[Order Date]])</f>
        <v>201510</v>
      </c>
    </row>
    <row r="1353" spans="1: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v>8</v>
      </c>
      <c r="T1353">
        <v>0.2</v>
      </c>
      <c r="U1353">
        <v>9.11</v>
      </c>
      <c r="V1353">
        <f>COUNTIF(SalesData[Order ID],SalesData[[#This Row],[Order ID]])</f>
        <v>1</v>
      </c>
      <c r="W1353" t="str">
        <f>TEXT(SalesData[[#This Row],[Order Date]],"MMM-YYYY")</f>
        <v>Mar-2017</v>
      </c>
      <c r="X1353">
        <f>CHOOSE(MONTH(SalesData[[#This Row],[Order Date]]),1,1,1,2,2,2,3,3,3,4,4,4)</f>
        <v>1</v>
      </c>
      <c r="Y1353">
        <f>YEAR(SalesData[[#This Row],[Order Date]])*100+MONTH(SalesData[[#This Row],[Order Date]])</f>
        <v>201703</v>
      </c>
    </row>
    <row r="1354" spans="1: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v>6</v>
      </c>
      <c r="T1354">
        <v>0.3</v>
      </c>
      <c r="U1354">
        <v>-18.399999999999999</v>
      </c>
      <c r="V1354">
        <f>COUNTIF(SalesData[Order ID],SalesData[[#This Row],[Order ID]])</f>
        <v>3</v>
      </c>
      <c r="W1354" t="str">
        <f>TEXT(SalesData[[#This Row],[Order Date]],"MMM-YYYY")</f>
        <v>May-2018</v>
      </c>
      <c r="X1354">
        <f>CHOOSE(MONTH(SalesData[[#This Row],[Order Date]]),1,1,1,2,2,2,3,3,3,4,4,4)</f>
        <v>2</v>
      </c>
      <c r="Y1354">
        <f>YEAR(SalesData[[#This Row],[Order Date]])*100+MONTH(SalesData[[#This Row],[Order Date]])</f>
        <v>201805</v>
      </c>
    </row>
    <row r="1355" spans="1: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v>5</v>
      </c>
      <c r="T1355">
        <v>0.2</v>
      </c>
      <c r="U1355">
        <v>0.88</v>
      </c>
      <c r="V1355">
        <f>COUNTIF(SalesData[Order ID],SalesData[[#This Row],[Order ID]])</f>
        <v>3</v>
      </c>
      <c r="W1355" t="str">
        <f>TEXT(SalesData[[#This Row],[Order Date]],"MMM-YYYY")</f>
        <v>May-2018</v>
      </c>
      <c r="X1355">
        <f>CHOOSE(MONTH(SalesData[[#This Row],[Order Date]]),1,1,1,2,2,2,3,3,3,4,4,4)</f>
        <v>2</v>
      </c>
      <c r="Y1355">
        <f>YEAR(SalesData[[#This Row],[Order Date]])*100+MONTH(SalesData[[#This Row],[Order Date]])</f>
        <v>201805</v>
      </c>
    </row>
    <row r="1356" spans="1: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v>5</v>
      </c>
      <c r="T1356">
        <v>0.3</v>
      </c>
      <c r="U1356">
        <v>-57.17</v>
      </c>
      <c r="V1356">
        <f>COUNTIF(SalesData[Order ID],SalesData[[#This Row],[Order ID]])</f>
        <v>3</v>
      </c>
      <c r="W1356" t="str">
        <f>TEXT(SalesData[[#This Row],[Order Date]],"MMM-YYYY")</f>
        <v>May-2018</v>
      </c>
      <c r="X1356">
        <f>CHOOSE(MONTH(SalesData[[#This Row],[Order Date]]),1,1,1,2,2,2,3,3,3,4,4,4)</f>
        <v>2</v>
      </c>
      <c r="Y1356">
        <f>YEAR(SalesData[[#This Row],[Order Date]])*100+MONTH(SalesData[[#This Row],[Order Date]])</f>
        <v>201805</v>
      </c>
    </row>
    <row r="1357" spans="1: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v>10</v>
      </c>
      <c r="T1357">
        <v>0.2</v>
      </c>
      <c r="U1357">
        <v>39.74</v>
      </c>
      <c r="V1357">
        <f>COUNTIF(SalesData[Order ID],SalesData[[#This Row],[Order ID]])</f>
        <v>2</v>
      </c>
      <c r="W1357" t="str">
        <f>TEXT(SalesData[[#This Row],[Order Date]],"MMM-YYYY")</f>
        <v>Jul-2015</v>
      </c>
      <c r="X1357">
        <f>CHOOSE(MONTH(SalesData[[#This Row],[Order Date]]),1,1,1,2,2,2,3,3,3,4,4,4)</f>
        <v>3</v>
      </c>
      <c r="Y1357">
        <f>YEAR(SalesData[[#This Row],[Order Date]])*100+MONTH(SalesData[[#This Row],[Order Date]])</f>
        <v>201507</v>
      </c>
    </row>
    <row r="1358" spans="1: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v>3</v>
      </c>
      <c r="T1358">
        <v>0.1</v>
      </c>
      <c r="U1358">
        <v>64.73</v>
      </c>
      <c r="V1358">
        <f>COUNTIF(SalesData[Order ID],SalesData[[#This Row],[Order ID]])</f>
        <v>2</v>
      </c>
      <c r="W1358" t="str">
        <f>TEXT(SalesData[[#This Row],[Order Date]],"MMM-YYYY")</f>
        <v>Jul-2015</v>
      </c>
      <c r="X1358">
        <f>CHOOSE(MONTH(SalesData[[#This Row],[Order Date]]),1,1,1,2,2,2,3,3,3,4,4,4)</f>
        <v>3</v>
      </c>
      <c r="Y1358">
        <f>YEAR(SalesData[[#This Row],[Order Date]])*100+MONTH(SalesData[[#This Row],[Order Date]])</f>
        <v>201507</v>
      </c>
    </row>
    <row r="1359" spans="1: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v>9</v>
      </c>
      <c r="T1359">
        <v>0.3</v>
      </c>
      <c r="U1359">
        <v>-16.62</v>
      </c>
      <c r="V1359">
        <f>COUNTIF(SalesData[Order ID],SalesData[[#This Row],[Order ID]])</f>
        <v>1</v>
      </c>
      <c r="W1359" t="str">
        <f>TEXT(SalesData[[#This Row],[Order Date]],"MMM-YYYY")</f>
        <v>May-2017</v>
      </c>
      <c r="X1359">
        <f>CHOOSE(MONTH(SalesData[[#This Row],[Order Date]]),1,1,1,2,2,2,3,3,3,4,4,4)</f>
        <v>2</v>
      </c>
      <c r="Y1359">
        <f>YEAR(SalesData[[#This Row],[Order Date]])*100+MONTH(SalesData[[#This Row],[Order Date]])</f>
        <v>201705</v>
      </c>
    </row>
    <row r="1360" spans="1: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v>9</v>
      </c>
      <c r="T1360">
        <v>0</v>
      </c>
      <c r="U1360">
        <v>0.42</v>
      </c>
      <c r="V1360">
        <f>COUNTIF(SalesData[Order ID],SalesData[[#This Row],[Order ID]])</f>
        <v>1</v>
      </c>
      <c r="W1360" t="str">
        <f>TEXT(SalesData[[#This Row],[Order Date]],"MMM-YYYY")</f>
        <v>Apr-2018</v>
      </c>
      <c r="X1360">
        <f>CHOOSE(MONTH(SalesData[[#This Row],[Order Date]]),1,1,1,2,2,2,3,3,3,4,4,4)</f>
        <v>2</v>
      </c>
      <c r="Y1360">
        <f>YEAR(SalesData[[#This Row],[Order Date]])*100+MONTH(SalesData[[#This Row],[Order Date]])</f>
        <v>201804</v>
      </c>
    </row>
    <row r="1361" spans="1: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v>5</v>
      </c>
      <c r="T1361">
        <v>0.1</v>
      </c>
      <c r="U1361">
        <v>39.299999999999997</v>
      </c>
      <c r="V1361">
        <f>COUNTIF(SalesData[Order ID],SalesData[[#This Row],[Order ID]])</f>
        <v>1</v>
      </c>
      <c r="W1361" t="str">
        <f>TEXT(SalesData[[#This Row],[Order Date]],"MMM-YYYY")</f>
        <v>Sep-2015</v>
      </c>
      <c r="X1361">
        <f>CHOOSE(MONTH(SalesData[[#This Row],[Order Date]]),1,1,1,2,2,2,3,3,3,4,4,4)</f>
        <v>3</v>
      </c>
      <c r="Y1361">
        <f>YEAR(SalesData[[#This Row],[Order Date]])*100+MONTH(SalesData[[#This Row],[Order Date]])</f>
        <v>201509</v>
      </c>
    </row>
    <row r="1362" spans="1: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v>1</v>
      </c>
      <c r="T1362">
        <v>0.1</v>
      </c>
      <c r="U1362">
        <v>40.67</v>
      </c>
      <c r="V1362">
        <f>COUNTIF(SalesData[Order ID],SalesData[[#This Row],[Order ID]])</f>
        <v>3</v>
      </c>
      <c r="W1362" t="str">
        <f>TEXT(SalesData[[#This Row],[Order Date]],"MMM-YYYY")</f>
        <v>Oct-2018</v>
      </c>
      <c r="X1362">
        <f>CHOOSE(MONTH(SalesData[[#This Row],[Order Date]]),1,1,1,2,2,2,3,3,3,4,4,4)</f>
        <v>4</v>
      </c>
      <c r="Y1362">
        <f>YEAR(SalesData[[#This Row],[Order Date]])*100+MONTH(SalesData[[#This Row],[Order Date]])</f>
        <v>201810</v>
      </c>
    </row>
    <row r="1363" spans="1: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v>1</v>
      </c>
      <c r="T1363">
        <v>0.3</v>
      </c>
      <c r="U1363">
        <v>-4.74</v>
      </c>
      <c r="V1363">
        <f>COUNTIF(SalesData[Order ID],SalesData[[#This Row],[Order ID]])</f>
        <v>3</v>
      </c>
      <c r="W1363" t="str">
        <f>TEXT(SalesData[[#This Row],[Order Date]],"MMM-YYYY")</f>
        <v>Oct-2018</v>
      </c>
      <c r="X1363">
        <f>CHOOSE(MONTH(SalesData[[#This Row],[Order Date]]),1,1,1,2,2,2,3,3,3,4,4,4)</f>
        <v>4</v>
      </c>
      <c r="Y1363">
        <f>YEAR(SalesData[[#This Row],[Order Date]])*100+MONTH(SalesData[[#This Row],[Order Date]])</f>
        <v>201810</v>
      </c>
    </row>
    <row r="1364" spans="1: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v>6</v>
      </c>
      <c r="T1364">
        <v>0.1</v>
      </c>
      <c r="U1364">
        <v>80.489999999999995</v>
      </c>
      <c r="V1364">
        <f>COUNTIF(SalesData[Order ID],SalesData[[#This Row],[Order ID]])</f>
        <v>3</v>
      </c>
      <c r="W1364" t="str">
        <f>TEXT(SalesData[[#This Row],[Order Date]],"MMM-YYYY")</f>
        <v>Oct-2018</v>
      </c>
      <c r="X1364">
        <f>CHOOSE(MONTH(SalesData[[#This Row],[Order Date]]),1,1,1,2,2,2,3,3,3,4,4,4)</f>
        <v>4</v>
      </c>
      <c r="Y1364">
        <f>YEAR(SalesData[[#This Row],[Order Date]])*100+MONTH(SalesData[[#This Row],[Order Date]])</f>
        <v>201810</v>
      </c>
    </row>
    <row r="1365" spans="1: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v>1</v>
      </c>
      <c r="T1365">
        <v>0</v>
      </c>
      <c r="U1365">
        <v>3.07</v>
      </c>
      <c r="V1365">
        <f>COUNTIF(SalesData[Order ID],SalesData[[#This Row],[Order ID]])</f>
        <v>5</v>
      </c>
      <c r="W1365" t="str">
        <f>TEXT(SalesData[[#This Row],[Order Date]],"MMM-YYYY")</f>
        <v>Nov-2018</v>
      </c>
      <c r="X1365">
        <f>CHOOSE(MONTH(SalesData[[#This Row],[Order Date]]),1,1,1,2,2,2,3,3,3,4,4,4)</f>
        <v>4</v>
      </c>
      <c r="Y1365">
        <f>YEAR(SalesData[[#This Row],[Order Date]])*100+MONTH(SalesData[[#This Row],[Order Date]])</f>
        <v>201811</v>
      </c>
    </row>
    <row r="1366" spans="1: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v>3</v>
      </c>
      <c r="T1366">
        <v>0</v>
      </c>
      <c r="U1366">
        <v>8.64</v>
      </c>
      <c r="V1366">
        <f>COUNTIF(SalesData[Order ID],SalesData[[#This Row],[Order ID]])</f>
        <v>5</v>
      </c>
      <c r="W1366" t="str">
        <f>TEXT(SalesData[[#This Row],[Order Date]],"MMM-YYYY")</f>
        <v>Nov-2018</v>
      </c>
      <c r="X1366">
        <f>CHOOSE(MONTH(SalesData[[#This Row],[Order Date]]),1,1,1,2,2,2,3,3,3,4,4,4)</f>
        <v>4</v>
      </c>
      <c r="Y1366">
        <f>YEAR(SalesData[[#This Row],[Order Date]])*100+MONTH(SalesData[[#This Row],[Order Date]])</f>
        <v>201811</v>
      </c>
    </row>
    <row r="1367" spans="1: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v>7</v>
      </c>
      <c r="T1367">
        <v>0</v>
      </c>
      <c r="U1367">
        <v>69.59</v>
      </c>
      <c r="V1367">
        <f>COUNTIF(SalesData[Order ID],SalesData[[#This Row],[Order ID]])</f>
        <v>5</v>
      </c>
      <c r="W1367" t="str">
        <f>TEXT(SalesData[[#This Row],[Order Date]],"MMM-YYYY")</f>
        <v>Nov-2018</v>
      </c>
      <c r="X1367">
        <f>CHOOSE(MONTH(SalesData[[#This Row],[Order Date]]),1,1,1,2,2,2,3,3,3,4,4,4)</f>
        <v>4</v>
      </c>
      <c r="Y1367">
        <f>YEAR(SalesData[[#This Row],[Order Date]])*100+MONTH(SalesData[[#This Row],[Order Date]])</f>
        <v>201811</v>
      </c>
    </row>
    <row r="1368" spans="1: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v>3</v>
      </c>
      <c r="T1368">
        <v>0.1</v>
      </c>
      <c r="U1368">
        <v>50.4</v>
      </c>
      <c r="V1368">
        <f>COUNTIF(SalesData[Order ID],SalesData[[#This Row],[Order ID]])</f>
        <v>5</v>
      </c>
      <c r="W1368" t="str">
        <f>TEXT(SalesData[[#This Row],[Order Date]],"MMM-YYYY")</f>
        <v>Nov-2018</v>
      </c>
      <c r="X1368">
        <f>CHOOSE(MONTH(SalesData[[#This Row],[Order Date]]),1,1,1,2,2,2,3,3,3,4,4,4)</f>
        <v>4</v>
      </c>
      <c r="Y1368">
        <f>YEAR(SalesData[[#This Row],[Order Date]])*100+MONTH(SalesData[[#This Row],[Order Date]])</f>
        <v>201811</v>
      </c>
    </row>
    <row r="1369" spans="1: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v>1</v>
      </c>
      <c r="T1369">
        <v>0</v>
      </c>
      <c r="U1369">
        <v>62.94</v>
      </c>
      <c r="V1369">
        <f>COUNTIF(SalesData[Order ID],SalesData[[#This Row],[Order ID]])</f>
        <v>5</v>
      </c>
      <c r="W1369" t="str">
        <f>TEXT(SalesData[[#This Row],[Order Date]],"MMM-YYYY")</f>
        <v>Nov-2018</v>
      </c>
      <c r="X1369">
        <f>CHOOSE(MONTH(SalesData[[#This Row],[Order Date]]),1,1,1,2,2,2,3,3,3,4,4,4)</f>
        <v>4</v>
      </c>
      <c r="Y1369">
        <f>YEAR(SalesData[[#This Row],[Order Date]])*100+MONTH(SalesData[[#This Row],[Order Date]])</f>
        <v>201811</v>
      </c>
    </row>
    <row r="1370" spans="1: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v>2</v>
      </c>
      <c r="T1370">
        <v>0</v>
      </c>
      <c r="U1370">
        <v>48.15</v>
      </c>
      <c r="V1370">
        <f>COUNTIF(SalesData[Order ID],SalesData[[#This Row],[Order ID]])</f>
        <v>1</v>
      </c>
      <c r="W1370" t="str">
        <f>TEXT(SalesData[[#This Row],[Order Date]],"MMM-YYYY")</f>
        <v>Jul-2018</v>
      </c>
      <c r="X1370">
        <f>CHOOSE(MONTH(SalesData[[#This Row],[Order Date]]),1,1,1,2,2,2,3,3,3,4,4,4)</f>
        <v>3</v>
      </c>
      <c r="Y1370">
        <f>YEAR(SalesData[[#This Row],[Order Date]])*100+MONTH(SalesData[[#This Row],[Order Date]])</f>
        <v>201807</v>
      </c>
    </row>
    <row r="1371" spans="1: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v>8</v>
      </c>
      <c r="T1371">
        <v>0</v>
      </c>
      <c r="U1371">
        <v>88.51</v>
      </c>
      <c r="V1371">
        <f>COUNTIF(SalesData[Order ID],SalesData[[#This Row],[Order ID]])</f>
        <v>2</v>
      </c>
      <c r="W1371" t="str">
        <f>TEXT(SalesData[[#This Row],[Order Date]],"MMM-YYYY")</f>
        <v>Dec-2016</v>
      </c>
      <c r="X1371">
        <f>CHOOSE(MONTH(SalesData[[#This Row],[Order Date]]),1,1,1,2,2,2,3,3,3,4,4,4)</f>
        <v>4</v>
      </c>
      <c r="Y1371">
        <f>YEAR(SalesData[[#This Row],[Order Date]])*100+MONTH(SalesData[[#This Row],[Order Date]])</f>
        <v>201612</v>
      </c>
    </row>
    <row r="1372" spans="1: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v>3</v>
      </c>
      <c r="T1372">
        <v>0.3</v>
      </c>
      <c r="U1372">
        <v>-4.21</v>
      </c>
      <c r="V1372">
        <f>COUNTIF(SalesData[Order ID],SalesData[[#This Row],[Order ID]])</f>
        <v>2</v>
      </c>
      <c r="W1372" t="str">
        <f>TEXT(SalesData[[#This Row],[Order Date]],"MMM-YYYY")</f>
        <v>Dec-2016</v>
      </c>
      <c r="X1372">
        <f>CHOOSE(MONTH(SalesData[[#This Row],[Order Date]]),1,1,1,2,2,2,3,3,3,4,4,4)</f>
        <v>4</v>
      </c>
      <c r="Y1372">
        <f>YEAR(SalesData[[#This Row],[Order Date]])*100+MONTH(SalesData[[#This Row],[Order Date]])</f>
        <v>201612</v>
      </c>
    </row>
    <row r="1373" spans="1: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v>3</v>
      </c>
      <c r="T1373">
        <v>0.2</v>
      </c>
      <c r="U1373">
        <v>12.27</v>
      </c>
      <c r="V1373">
        <f>COUNTIF(SalesData[Order ID],SalesData[[#This Row],[Order ID]])</f>
        <v>1</v>
      </c>
      <c r="W1373" t="str">
        <f>TEXT(SalesData[[#This Row],[Order Date]],"MMM-YYYY")</f>
        <v>Mar-2018</v>
      </c>
      <c r="X1373">
        <f>CHOOSE(MONTH(SalesData[[#This Row],[Order Date]]),1,1,1,2,2,2,3,3,3,4,4,4)</f>
        <v>1</v>
      </c>
      <c r="Y1373">
        <f>YEAR(SalesData[[#This Row],[Order Date]])*100+MONTH(SalesData[[#This Row],[Order Date]])</f>
        <v>201803</v>
      </c>
    </row>
    <row r="1374" spans="1: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v>4</v>
      </c>
      <c r="T1374">
        <v>0</v>
      </c>
      <c r="U1374">
        <v>2.37</v>
      </c>
      <c r="V1374">
        <f>COUNTIF(SalesData[Order ID],SalesData[[#This Row],[Order ID]])</f>
        <v>2</v>
      </c>
      <c r="W1374" t="str">
        <f>TEXT(SalesData[[#This Row],[Order Date]],"MMM-YYYY")</f>
        <v>Apr-2015</v>
      </c>
      <c r="X1374">
        <f>CHOOSE(MONTH(SalesData[[#This Row],[Order Date]]),1,1,1,2,2,2,3,3,3,4,4,4)</f>
        <v>2</v>
      </c>
      <c r="Y1374">
        <f>YEAR(SalesData[[#This Row],[Order Date]])*100+MONTH(SalesData[[#This Row],[Order Date]])</f>
        <v>201504</v>
      </c>
    </row>
    <row r="1375" spans="1: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v>1</v>
      </c>
      <c r="T1375">
        <v>0</v>
      </c>
      <c r="U1375">
        <v>5.13</v>
      </c>
      <c r="V1375">
        <f>COUNTIF(SalesData[Order ID],SalesData[[#This Row],[Order ID]])</f>
        <v>2</v>
      </c>
      <c r="W1375" t="str">
        <f>TEXT(SalesData[[#This Row],[Order Date]],"MMM-YYYY")</f>
        <v>Apr-2015</v>
      </c>
      <c r="X1375">
        <f>CHOOSE(MONTH(SalesData[[#This Row],[Order Date]]),1,1,1,2,2,2,3,3,3,4,4,4)</f>
        <v>2</v>
      </c>
      <c r="Y1375">
        <f>YEAR(SalesData[[#This Row],[Order Date]])*100+MONTH(SalesData[[#This Row],[Order Date]])</f>
        <v>201504</v>
      </c>
    </row>
    <row r="1376" spans="1: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v>1</v>
      </c>
      <c r="T1376">
        <v>0.3</v>
      </c>
      <c r="U1376">
        <v>-273.83</v>
      </c>
      <c r="V1376">
        <f>COUNTIF(SalesData[Order ID],SalesData[[#This Row],[Order ID]])</f>
        <v>1</v>
      </c>
      <c r="W1376" t="str">
        <f>TEXT(SalesData[[#This Row],[Order Date]],"MMM-YYYY")</f>
        <v>Sep-2016</v>
      </c>
      <c r="X1376">
        <f>CHOOSE(MONTH(SalesData[[#This Row],[Order Date]]),1,1,1,2,2,2,3,3,3,4,4,4)</f>
        <v>3</v>
      </c>
      <c r="Y1376">
        <f>YEAR(SalesData[[#This Row],[Order Date]])*100+MONTH(SalesData[[#This Row],[Order Date]])</f>
        <v>201609</v>
      </c>
    </row>
    <row r="1377" spans="1: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v>6</v>
      </c>
      <c r="T1377">
        <v>0</v>
      </c>
      <c r="U1377">
        <v>316.02999999999997</v>
      </c>
      <c r="V1377">
        <f>COUNTIF(SalesData[Order ID],SalesData[[#This Row],[Order ID]])</f>
        <v>6</v>
      </c>
      <c r="W1377" t="str">
        <f>TEXT(SalesData[[#This Row],[Order Date]],"MMM-YYYY")</f>
        <v>Aug-2015</v>
      </c>
      <c r="X1377">
        <f>CHOOSE(MONTH(SalesData[[#This Row],[Order Date]]),1,1,1,2,2,2,3,3,3,4,4,4)</f>
        <v>3</v>
      </c>
      <c r="Y1377">
        <f>YEAR(SalesData[[#This Row],[Order Date]])*100+MONTH(SalesData[[#This Row],[Order Date]])</f>
        <v>201508</v>
      </c>
    </row>
    <row r="1378" spans="1: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v>3</v>
      </c>
      <c r="T1378">
        <v>0.3</v>
      </c>
      <c r="U1378">
        <v>-98.52</v>
      </c>
      <c r="V1378">
        <f>COUNTIF(SalesData[Order ID],SalesData[[#This Row],[Order ID]])</f>
        <v>6</v>
      </c>
      <c r="W1378" t="str">
        <f>TEXT(SalesData[[#This Row],[Order Date]],"MMM-YYYY")</f>
        <v>Aug-2015</v>
      </c>
      <c r="X1378">
        <f>CHOOSE(MONTH(SalesData[[#This Row],[Order Date]]),1,1,1,2,2,2,3,3,3,4,4,4)</f>
        <v>3</v>
      </c>
      <c r="Y1378">
        <f>YEAR(SalesData[[#This Row],[Order Date]])*100+MONTH(SalesData[[#This Row],[Order Date]])</f>
        <v>201508</v>
      </c>
    </row>
    <row r="1379" spans="1: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v>7</v>
      </c>
      <c r="T1379">
        <v>0</v>
      </c>
      <c r="U1379">
        <v>2.62</v>
      </c>
      <c r="V1379">
        <f>COUNTIF(SalesData[Order ID],SalesData[[#This Row],[Order ID]])</f>
        <v>6</v>
      </c>
      <c r="W1379" t="str">
        <f>TEXT(SalesData[[#This Row],[Order Date]],"MMM-YYYY")</f>
        <v>Aug-2015</v>
      </c>
      <c r="X1379">
        <f>CHOOSE(MONTH(SalesData[[#This Row],[Order Date]]),1,1,1,2,2,2,3,3,3,4,4,4)</f>
        <v>3</v>
      </c>
      <c r="Y1379">
        <f>YEAR(SalesData[[#This Row],[Order Date]])*100+MONTH(SalesData[[#This Row],[Order Date]])</f>
        <v>201508</v>
      </c>
    </row>
    <row r="1380" spans="1: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v>6</v>
      </c>
      <c r="T1380">
        <v>0</v>
      </c>
      <c r="U1380">
        <v>51.99</v>
      </c>
      <c r="V1380">
        <f>COUNTIF(SalesData[Order ID],SalesData[[#This Row],[Order ID]])</f>
        <v>6</v>
      </c>
      <c r="W1380" t="str">
        <f>TEXT(SalesData[[#This Row],[Order Date]],"MMM-YYYY")</f>
        <v>Aug-2015</v>
      </c>
      <c r="X1380">
        <f>CHOOSE(MONTH(SalesData[[#This Row],[Order Date]]),1,1,1,2,2,2,3,3,3,4,4,4)</f>
        <v>3</v>
      </c>
      <c r="Y1380">
        <f>YEAR(SalesData[[#This Row],[Order Date]])*100+MONTH(SalesData[[#This Row],[Order Date]])</f>
        <v>201508</v>
      </c>
    </row>
    <row r="1381" spans="1: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v>9</v>
      </c>
      <c r="T1381">
        <v>0</v>
      </c>
      <c r="U1381">
        <v>41.31</v>
      </c>
      <c r="V1381">
        <f>COUNTIF(SalesData[Order ID],SalesData[[#This Row],[Order ID]])</f>
        <v>6</v>
      </c>
      <c r="W1381" t="str">
        <f>TEXT(SalesData[[#This Row],[Order Date]],"MMM-YYYY")</f>
        <v>Aug-2015</v>
      </c>
      <c r="X1381">
        <f>CHOOSE(MONTH(SalesData[[#This Row],[Order Date]]),1,1,1,2,2,2,3,3,3,4,4,4)</f>
        <v>3</v>
      </c>
      <c r="Y1381">
        <f>YEAR(SalesData[[#This Row],[Order Date]])*100+MONTH(SalesData[[#This Row],[Order Date]])</f>
        <v>201508</v>
      </c>
    </row>
    <row r="1382" spans="1: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v>1</v>
      </c>
      <c r="T1382">
        <v>0</v>
      </c>
      <c r="U1382">
        <v>2.37</v>
      </c>
      <c r="V1382">
        <f>COUNTIF(SalesData[Order ID],SalesData[[#This Row],[Order ID]])</f>
        <v>6</v>
      </c>
      <c r="W1382" t="str">
        <f>TEXT(SalesData[[#This Row],[Order Date]],"MMM-YYYY")</f>
        <v>Aug-2015</v>
      </c>
      <c r="X1382">
        <f>CHOOSE(MONTH(SalesData[[#This Row],[Order Date]]),1,1,1,2,2,2,3,3,3,4,4,4)</f>
        <v>3</v>
      </c>
      <c r="Y1382">
        <f>YEAR(SalesData[[#This Row],[Order Date]])*100+MONTH(SalesData[[#This Row],[Order Date]])</f>
        <v>201508</v>
      </c>
    </row>
    <row r="1383" spans="1: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v>2</v>
      </c>
      <c r="T1383">
        <v>0</v>
      </c>
      <c r="U1383">
        <v>13.43</v>
      </c>
      <c r="V1383">
        <f>COUNTIF(SalesData[Order ID],SalesData[[#This Row],[Order ID]])</f>
        <v>1</v>
      </c>
      <c r="W1383" t="str">
        <f>TEXT(SalesData[[#This Row],[Order Date]],"MMM-YYYY")</f>
        <v>Sep-2017</v>
      </c>
      <c r="X1383">
        <f>CHOOSE(MONTH(SalesData[[#This Row],[Order Date]]),1,1,1,2,2,2,3,3,3,4,4,4)</f>
        <v>3</v>
      </c>
      <c r="Y1383">
        <f>YEAR(SalesData[[#This Row],[Order Date]])*100+MONTH(SalesData[[#This Row],[Order Date]])</f>
        <v>201709</v>
      </c>
    </row>
    <row r="1384" spans="1: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v>7</v>
      </c>
      <c r="T1384">
        <v>0.3</v>
      </c>
      <c r="U1384">
        <v>-10.53</v>
      </c>
      <c r="V1384">
        <f>COUNTIF(SalesData[Order ID],SalesData[[#This Row],[Order ID]])</f>
        <v>11</v>
      </c>
      <c r="W1384" t="str">
        <f>TEXT(SalesData[[#This Row],[Order Date]],"MMM-YYYY")</f>
        <v>Feb-2017</v>
      </c>
      <c r="X1384">
        <f>CHOOSE(MONTH(SalesData[[#This Row],[Order Date]]),1,1,1,2,2,2,3,3,3,4,4,4)</f>
        <v>1</v>
      </c>
      <c r="Y1384">
        <f>YEAR(SalesData[[#This Row],[Order Date]])*100+MONTH(SalesData[[#This Row],[Order Date]])</f>
        <v>201702</v>
      </c>
    </row>
    <row r="1385" spans="1: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v>8</v>
      </c>
      <c r="T1385">
        <v>0</v>
      </c>
      <c r="U1385">
        <v>122.09</v>
      </c>
      <c r="V1385">
        <f>COUNTIF(SalesData[Order ID],SalesData[[#This Row],[Order ID]])</f>
        <v>11</v>
      </c>
      <c r="W1385" t="str">
        <f>TEXT(SalesData[[#This Row],[Order Date]],"MMM-YYYY")</f>
        <v>Feb-2017</v>
      </c>
      <c r="X1385">
        <f>CHOOSE(MONTH(SalesData[[#This Row],[Order Date]]),1,1,1,2,2,2,3,3,3,4,4,4)</f>
        <v>1</v>
      </c>
      <c r="Y1385">
        <f>YEAR(SalesData[[#This Row],[Order Date]])*100+MONTH(SalesData[[#This Row],[Order Date]])</f>
        <v>201702</v>
      </c>
    </row>
    <row r="1386" spans="1: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v>5</v>
      </c>
      <c r="T1386">
        <v>0.1</v>
      </c>
      <c r="U1386">
        <v>3.31</v>
      </c>
      <c r="V1386">
        <f>COUNTIF(SalesData[Order ID],SalesData[[#This Row],[Order ID]])</f>
        <v>11</v>
      </c>
      <c r="W1386" t="str">
        <f>TEXT(SalesData[[#This Row],[Order Date]],"MMM-YYYY")</f>
        <v>Feb-2017</v>
      </c>
      <c r="X1386">
        <f>CHOOSE(MONTH(SalesData[[#This Row],[Order Date]]),1,1,1,2,2,2,3,3,3,4,4,4)</f>
        <v>1</v>
      </c>
      <c r="Y1386">
        <f>YEAR(SalesData[[#This Row],[Order Date]])*100+MONTH(SalesData[[#This Row],[Order Date]])</f>
        <v>201702</v>
      </c>
    </row>
    <row r="1387" spans="1: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v>8</v>
      </c>
      <c r="T1387">
        <v>0</v>
      </c>
      <c r="U1387">
        <v>4.5199999999999996</v>
      </c>
      <c r="V1387">
        <f>COUNTIF(SalesData[Order ID],SalesData[[#This Row],[Order ID]])</f>
        <v>11</v>
      </c>
      <c r="W1387" t="str">
        <f>TEXT(SalesData[[#This Row],[Order Date]],"MMM-YYYY")</f>
        <v>Feb-2017</v>
      </c>
      <c r="X1387">
        <f>CHOOSE(MONTH(SalesData[[#This Row],[Order Date]]),1,1,1,2,2,2,3,3,3,4,4,4)</f>
        <v>1</v>
      </c>
      <c r="Y1387">
        <f>YEAR(SalesData[[#This Row],[Order Date]])*100+MONTH(SalesData[[#This Row],[Order Date]])</f>
        <v>201702</v>
      </c>
    </row>
    <row r="1388" spans="1: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v>9</v>
      </c>
      <c r="T1388">
        <v>0.2</v>
      </c>
      <c r="U1388">
        <v>83.99</v>
      </c>
      <c r="V1388">
        <f>COUNTIF(SalesData[Order ID],SalesData[[#This Row],[Order ID]])</f>
        <v>11</v>
      </c>
      <c r="W1388" t="str">
        <f>TEXT(SalesData[[#This Row],[Order Date]],"MMM-YYYY")</f>
        <v>Feb-2017</v>
      </c>
      <c r="X1388">
        <f>CHOOSE(MONTH(SalesData[[#This Row],[Order Date]]),1,1,1,2,2,2,3,3,3,4,4,4)</f>
        <v>1</v>
      </c>
      <c r="Y1388">
        <f>YEAR(SalesData[[#This Row],[Order Date]])*100+MONTH(SalesData[[#This Row],[Order Date]])</f>
        <v>201702</v>
      </c>
    </row>
    <row r="1389" spans="1: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v>9</v>
      </c>
      <c r="T1389">
        <v>0.3</v>
      </c>
      <c r="U1389">
        <v>-21.83</v>
      </c>
      <c r="V1389">
        <f>COUNTIF(SalesData[Order ID],SalesData[[#This Row],[Order ID]])</f>
        <v>11</v>
      </c>
      <c r="W1389" t="str">
        <f>TEXT(SalesData[[#This Row],[Order Date]],"MMM-YYYY")</f>
        <v>Feb-2017</v>
      </c>
      <c r="X1389">
        <f>CHOOSE(MONTH(SalesData[[#This Row],[Order Date]]),1,1,1,2,2,2,3,3,3,4,4,4)</f>
        <v>1</v>
      </c>
      <c r="Y1389">
        <f>YEAR(SalesData[[#This Row],[Order Date]])*100+MONTH(SalesData[[#This Row],[Order Date]])</f>
        <v>201702</v>
      </c>
    </row>
    <row r="1390" spans="1: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v>3</v>
      </c>
      <c r="T1390">
        <v>0</v>
      </c>
      <c r="U1390">
        <v>14.68</v>
      </c>
      <c r="V1390">
        <f>COUNTIF(SalesData[Order ID],SalesData[[#This Row],[Order ID]])</f>
        <v>11</v>
      </c>
      <c r="W1390" t="str">
        <f>TEXT(SalesData[[#This Row],[Order Date]],"MMM-YYYY")</f>
        <v>Feb-2017</v>
      </c>
      <c r="X1390">
        <f>CHOOSE(MONTH(SalesData[[#This Row],[Order Date]]),1,1,1,2,2,2,3,3,3,4,4,4)</f>
        <v>1</v>
      </c>
      <c r="Y1390">
        <f>YEAR(SalesData[[#This Row],[Order Date]])*100+MONTH(SalesData[[#This Row],[Order Date]])</f>
        <v>201702</v>
      </c>
    </row>
    <row r="1391" spans="1: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v>1</v>
      </c>
      <c r="T1391">
        <v>0.3</v>
      </c>
      <c r="U1391">
        <v>-121.21</v>
      </c>
      <c r="V1391">
        <f>COUNTIF(SalesData[Order ID],SalesData[[#This Row],[Order ID]])</f>
        <v>11</v>
      </c>
      <c r="W1391" t="str">
        <f>TEXT(SalesData[[#This Row],[Order Date]],"MMM-YYYY")</f>
        <v>Feb-2017</v>
      </c>
      <c r="X1391">
        <f>CHOOSE(MONTH(SalesData[[#This Row],[Order Date]]),1,1,1,2,2,2,3,3,3,4,4,4)</f>
        <v>1</v>
      </c>
      <c r="Y1391">
        <f>YEAR(SalesData[[#This Row],[Order Date]])*100+MONTH(SalesData[[#This Row],[Order Date]])</f>
        <v>201702</v>
      </c>
    </row>
    <row r="1392" spans="1: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v>3</v>
      </c>
      <c r="T1392">
        <v>0.3</v>
      </c>
      <c r="U1392">
        <v>-8.61</v>
      </c>
      <c r="V1392">
        <f>COUNTIF(SalesData[Order ID],SalesData[[#This Row],[Order ID]])</f>
        <v>11</v>
      </c>
      <c r="W1392" t="str">
        <f>TEXT(SalesData[[#This Row],[Order Date]],"MMM-YYYY")</f>
        <v>Feb-2017</v>
      </c>
      <c r="X1392">
        <f>CHOOSE(MONTH(SalesData[[#This Row],[Order Date]]),1,1,1,2,2,2,3,3,3,4,4,4)</f>
        <v>1</v>
      </c>
      <c r="Y1392">
        <f>YEAR(SalesData[[#This Row],[Order Date]])*100+MONTH(SalesData[[#This Row],[Order Date]])</f>
        <v>201702</v>
      </c>
    </row>
    <row r="1393" spans="1: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v>9</v>
      </c>
      <c r="T1393">
        <v>0</v>
      </c>
      <c r="U1393">
        <v>52.51</v>
      </c>
      <c r="V1393">
        <f>COUNTIF(SalesData[Order ID],SalesData[[#This Row],[Order ID]])</f>
        <v>11</v>
      </c>
      <c r="W1393" t="str">
        <f>TEXT(SalesData[[#This Row],[Order Date]],"MMM-YYYY")</f>
        <v>Feb-2017</v>
      </c>
      <c r="X1393">
        <f>CHOOSE(MONTH(SalesData[[#This Row],[Order Date]]),1,1,1,2,2,2,3,3,3,4,4,4)</f>
        <v>1</v>
      </c>
      <c r="Y1393">
        <f>YEAR(SalesData[[#This Row],[Order Date]])*100+MONTH(SalesData[[#This Row],[Order Date]])</f>
        <v>201702</v>
      </c>
    </row>
    <row r="1394" spans="1: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v>1</v>
      </c>
      <c r="T1394">
        <v>0</v>
      </c>
      <c r="U1394">
        <v>92.44</v>
      </c>
      <c r="V1394">
        <f>COUNTIF(SalesData[Order ID],SalesData[[#This Row],[Order ID]])</f>
        <v>11</v>
      </c>
      <c r="W1394" t="str">
        <f>TEXT(SalesData[[#This Row],[Order Date]],"MMM-YYYY")</f>
        <v>Feb-2017</v>
      </c>
      <c r="X1394">
        <f>CHOOSE(MONTH(SalesData[[#This Row],[Order Date]]),1,1,1,2,2,2,3,3,3,4,4,4)</f>
        <v>1</v>
      </c>
      <c r="Y1394">
        <f>YEAR(SalesData[[#This Row],[Order Date]])*100+MONTH(SalesData[[#This Row],[Order Date]])</f>
        <v>201702</v>
      </c>
    </row>
    <row r="1395" spans="1: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v>5</v>
      </c>
      <c r="T1395">
        <v>0</v>
      </c>
      <c r="U1395">
        <v>2.48</v>
      </c>
      <c r="V1395">
        <f>COUNTIF(SalesData[Order ID],SalesData[[#This Row],[Order ID]])</f>
        <v>1</v>
      </c>
      <c r="W1395" t="str">
        <f>TEXT(SalesData[[#This Row],[Order Date]],"MMM-YYYY")</f>
        <v>Jul-2018</v>
      </c>
      <c r="X1395">
        <f>CHOOSE(MONTH(SalesData[[#This Row],[Order Date]]),1,1,1,2,2,2,3,3,3,4,4,4)</f>
        <v>3</v>
      </c>
      <c r="Y1395">
        <f>YEAR(SalesData[[#This Row],[Order Date]])*100+MONTH(SalesData[[#This Row],[Order Date]])</f>
        <v>201807</v>
      </c>
    </row>
    <row r="1396" spans="1: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v>10</v>
      </c>
      <c r="T1396">
        <v>0.1</v>
      </c>
      <c r="U1396">
        <v>156.59</v>
      </c>
      <c r="V1396">
        <f>COUNTIF(SalesData[Order ID],SalesData[[#This Row],[Order ID]])</f>
        <v>2</v>
      </c>
      <c r="W1396" t="str">
        <f>TEXT(SalesData[[#This Row],[Order Date]],"MMM-YYYY")</f>
        <v>Oct-2018</v>
      </c>
      <c r="X1396">
        <f>CHOOSE(MONTH(SalesData[[#This Row],[Order Date]]),1,1,1,2,2,2,3,3,3,4,4,4)</f>
        <v>4</v>
      </c>
      <c r="Y1396">
        <f>YEAR(SalesData[[#This Row],[Order Date]])*100+MONTH(SalesData[[#This Row],[Order Date]])</f>
        <v>201810</v>
      </c>
    </row>
    <row r="1397" spans="1: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v>4</v>
      </c>
      <c r="T1397">
        <v>0.2</v>
      </c>
      <c r="U1397">
        <v>15.99</v>
      </c>
      <c r="V1397">
        <f>COUNTIF(SalesData[Order ID],SalesData[[#This Row],[Order ID]])</f>
        <v>2</v>
      </c>
      <c r="W1397" t="str">
        <f>TEXT(SalesData[[#This Row],[Order Date]],"MMM-YYYY")</f>
        <v>Oct-2018</v>
      </c>
      <c r="X1397">
        <f>CHOOSE(MONTH(SalesData[[#This Row],[Order Date]]),1,1,1,2,2,2,3,3,3,4,4,4)</f>
        <v>4</v>
      </c>
      <c r="Y1397">
        <f>YEAR(SalesData[[#This Row],[Order Date]])*100+MONTH(SalesData[[#This Row],[Order Date]])</f>
        <v>201810</v>
      </c>
    </row>
    <row r="1398" spans="1: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v>10</v>
      </c>
      <c r="T1398">
        <v>0</v>
      </c>
      <c r="U1398">
        <v>0.86</v>
      </c>
      <c r="V1398">
        <f>COUNTIF(SalesData[Order ID],SalesData[[#This Row],[Order ID]])</f>
        <v>4</v>
      </c>
      <c r="W1398" t="str">
        <f>TEXT(SalesData[[#This Row],[Order Date]],"MMM-YYYY")</f>
        <v>Nov-2017</v>
      </c>
      <c r="X1398">
        <f>CHOOSE(MONTH(SalesData[[#This Row],[Order Date]]),1,1,1,2,2,2,3,3,3,4,4,4)</f>
        <v>4</v>
      </c>
      <c r="Y1398">
        <f>YEAR(SalesData[[#This Row],[Order Date]])*100+MONTH(SalesData[[#This Row],[Order Date]])</f>
        <v>201711</v>
      </c>
    </row>
    <row r="1399" spans="1: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v>8</v>
      </c>
      <c r="T1399">
        <v>0</v>
      </c>
      <c r="U1399">
        <v>2.4300000000000002</v>
      </c>
      <c r="V1399">
        <f>COUNTIF(SalesData[Order ID],SalesData[[#This Row],[Order ID]])</f>
        <v>4</v>
      </c>
      <c r="W1399" t="str">
        <f>TEXT(SalesData[[#This Row],[Order Date]],"MMM-YYYY")</f>
        <v>Nov-2017</v>
      </c>
      <c r="X1399">
        <f>CHOOSE(MONTH(SalesData[[#This Row],[Order Date]]),1,1,1,2,2,2,3,3,3,4,4,4)</f>
        <v>4</v>
      </c>
      <c r="Y1399">
        <f>YEAR(SalesData[[#This Row],[Order Date]])*100+MONTH(SalesData[[#This Row],[Order Date]])</f>
        <v>201711</v>
      </c>
    </row>
    <row r="1400" spans="1: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v>9</v>
      </c>
      <c r="T1400">
        <v>0</v>
      </c>
      <c r="U1400">
        <v>6.19</v>
      </c>
      <c r="V1400">
        <f>COUNTIF(SalesData[Order ID],SalesData[[#This Row],[Order ID]])</f>
        <v>4</v>
      </c>
      <c r="W1400" t="str">
        <f>TEXT(SalesData[[#This Row],[Order Date]],"MMM-YYYY")</f>
        <v>Nov-2017</v>
      </c>
      <c r="X1400">
        <f>CHOOSE(MONTH(SalesData[[#This Row],[Order Date]]),1,1,1,2,2,2,3,3,3,4,4,4)</f>
        <v>4</v>
      </c>
      <c r="Y1400">
        <f>YEAR(SalesData[[#This Row],[Order Date]])*100+MONTH(SalesData[[#This Row],[Order Date]])</f>
        <v>201711</v>
      </c>
    </row>
    <row r="1401" spans="1: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v>10</v>
      </c>
      <c r="T1401">
        <v>0.3</v>
      </c>
      <c r="U1401">
        <v>-0.65</v>
      </c>
      <c r="V1401">
        <f>COUNTIF(SalesData[Order ID],SalesData[[#This Row],[Order ID]])</f>
        <v>4</v>
      </c>
      <c r="W1401" t="str">
        <f>TEXT(SalesData[[#This Row],[Order Date]],"MMM-YYYY")</f>
        <v>Nov-2017</v>
      </c>
      <c r="X1401">
        <f>CHOOSE(MONTH(SalesData[[#This Row],[Order Date]]),1,1,1,2,2,2,3,3,3,4,4,4)</f>
        <v>4</v>
      </c>
      <c r="Y1401">
        <f>YEAR(SalesData[[#This Row],[Order Date]])*100+MONTH(SalesData[[#This Row],[Order Date]])</f>
        <v>201711</v>
      </c>
    </row>
    <row r="1402" spans="1: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v>7</v>
      </c>
      <c r="T1402">
        <v>0</v>
      </c>
      <c r="U1402">
        <v>6.54</v>
      </c>
      <c r="V1402">
        <f>COUNTIF(SalesData[Order ID],SalesData[[#This Row],[Order ID]])</f>
        <v>2</v>
      </c>
      <c r="W1402" t="str">
        <f>TEXT(SalesData[[#This Row],[Order Date]],"MMM-YYYY")</f>
        <v>Nov-2017</v>
      </c>
      <c r="X1402">
        <f>CHOOSE(MONTH(SalesData[[#This Row],[Order Date]]),1,1,1,2,2,2,3,3,3,4,4,4)</f>
        <v>4</v>
      </c>
      <c r="Y1402">
        <f>YEAR(SalesData[[#This Row],[Order Date]])*100+MONTH(SalesData[[#This Row],[Order Date]])</f>
        <v>201711</v>
      </c>
    </row>
    <row r="1403" spans="1: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v>3</v>
      </c>
      <c r="T1403">
        <v>0.3</v>
      </c>
      <c r="U1403">
        <v>-37.770000000000003</v>
      </c>
      <c r="V1403">
        <f>COUNTIF(SalesData[Order ID],SalesData[[#This Row],[Order ID]])</f>
        <v>2</v>
      </c>
      <c r="W1403" t="str">
        <f>TEXT(SalesData[[#This Row],[Order Date]],"MMM-YYYY")</f>
        <v>Nov-2017</v>
      </c>
      <c r="X1403">
        <f>CHOOSE(MONTH(SalesData[[#This Row],[Order Date]]),1,1,1,2,2,2,3,3,3,4,4,4)</f>
        <v>4</v>
      </c>
      <c r="Y1403">
        <f>YEAR(SalesData[[#This Row],[Order Date]])*100+MONTH(SalesData[[#This Row],[Order Date]])</f>
        <v>201711</v>
      </c>
    </row>
    <row r="1404" spans="1: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v>4</v>
      </c>
      <c r="T1404">
        <v>0</v>
      </c>
      <c r="U1404">
        <v>12.31</v>
      </c>
      <c r="V1404">
        <f>COUNTIF(SalesData[Order ID],SalesData[[#This Row],[Order ID]])</f>
        <v>2</v>
      </c>
      <c r="W1404" t="str">
        <f>TEXT(SalesData[[#This Row],[Order Date]],"MMM-YYYY")</f>
        <v>Apr-2017</v>
      </c>
      <c r="X1404">
        <f>CHOOSE(MONTH(SalesData[[#This Row],[Order Date]]),1,1,1,2,2,2,3,3,3,4,4,4)</f>
        <v>2</v>
      </c>
      <c r="Y1404">
        <f>YEAR(SalesData[[#This Row],[Order Date]])*100+MONTH(SalesData[[#This Row],[Order Date]])</f>
        <v>201704</v>
      </c>
    </row>
    <row r="1405" spans="1: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v>2</v>
      </c>
      <c r="T1405">
        <v>0.3</v>
      </c>
      <c r="U1405">
        <v>-29.36</v>
      </c>
      <c r="V1405">
        <f>COUNTIF(SalesData[Order ID],SalesData[[#This Row],[Order ID]])</f>
        <v>2</v>
      </c>
      <c r="W1405" t="str">
        <f>TEXT(SalesData[[#This Row],[Order Date]],"MMM-YYYY")</f>
        <v>Apr-2017</v>
      </c>
      <c r="X1405">
        <f>CHOOSE(MONTH(SalesData[[#This Row],[Order Date]]),1,1,1,2,2,2,3,3,3,4,4,4)</f>
        <v>2</v>
      </c>
      <c r="Y1405">
        <f>YEAR(SalesData[[#This Row],[Order Date]])*100+MONTH(SalesData[[#This Row],[Order Date]])</f>
        <v>201704</v>
      </c>
    </row>
    <row r="1406" spans="1: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v>10</v>
      </c>
      <c r="T1406">
        <v>0.1</v>
      </c>
      <c r="U1406">
        <v>0.93</v>
      </c>
      <c r="V1406">
        <f>COUNTIF(SalesData[Order ID],SalesData[[#This Row],[Order ID]])</f>
        <v>3</v>
      </c>
      <c r="W1406" t="str">
        <f>TEXT(SalesData[[#This Row],[Order Date]],"MMM-YYYY")</f>
        <v>Apr-2015</v>
      </c>
      <c r="X1406">
        <f>CHOOSE(MONTH(SalesData[[#This Row],[Order Date]]),1,1,1,2,2,2,3,3,3,4,4,4)</f>
        <v>2</v>
      </c>
      <c r="Y1406">
        <f>YEAR(SalesData[[#This Row],[Order Date]])*100+MONTH(SalesData[[#This Row],[Order Date]])</f>
        <v>201504</v>
      </c>
    </row>
    <row r="1407" spans="1: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v>4</v>
      </c>
      <c r="T1407">
        <v>0.1</v>
      </c>
      <c r="U1407">
        <v>20.12</v>
      </c>
      <c r="V1407">
        <f>COUNTIF(SalesData[Order ID],SalesData[[#This Row],[Order ID]])</f>
        <v>3</v>
      </c>
      <c r="W1407" t="str">
        <f>TEXT(SalesData[[#This Row],[Order Date]],"MMM-YYYY")</f>
        <v>Apr-2015</v>
      </c>
      <c r="X1407">
        <f>CHOOSE(MONTH(SalesData[[#This Row],[Order Date]]),1,1,1,2,2,2,3,3,3,4,4,4)</f>
        <v>2</v>
      </c>
      <c r="Y1407">
        <f>YEAR(SalesData[[#This Row],[Order Date]])*100+MONTH(SalesData[[#This Row],[Order Date]])</f>
        <v>201504</v>
      </c>
    </row>
    <row r="1408" spans="1: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v>3</v>
      </c>
      <c r="T1408">
        <v>0.3</v>
      </c>
      <c r="U1408">
        <v>-28.03</v>
      </c>
      <c r="V1408">
        <f>COUNTIF(SalesData[Order ID],SalesData[[#This Row],[Order ID]])</f>
        <v>3</v>
      </c>
      <c r="W1408" t="str">
        <f>TEXT(SalesData[[#This Row],[Order Date]],"MMM-YYYY")</f>
        <v>Apr-2015</v>
      </c>
      <c r="X1408">
        <f>CHOOSE(MONTH(SalesData[[#This Row],[Order Date]]),1,1,1,2,2,2,3,3,3,4,4,4)</f>
        <v>2</v>
      </c>
      <c r="Y1408">
        <f>YEAR(SalesData[[#This Row],[Order Date]])*100+MONTH(SalesData[[#This Row],[Order Date]])</f>
        <v>201504</v>
      </c>
    </row>
    <row r="1409" spans="1: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v>9</v>
      </c>
      <c r="T1409">
        <v>0</v>
      </c>
      <c r="U1409">
        <v>5.28</v>
      </c>
      <c r="V1409">
        <f>COUNTIF(SalesData[Order ID],SalesData[[#This Row],[Order ID]])</f>
        <v>2</v>
      </c>
      <c r="W1409" t="str">
        <f>TEXT(SalesData[[#This Row],[Order Date]],"MMM-YYYY")</f>
        <v>Sep-2017</v>
      </c>
      <c r="X1409">
        <f>CHOOSE(MONTH(SalesData[[#This Row],[Order Date]]),1,1,1,2,2,2,3,3,3,4,4,4)</f>
        <v>3</v>
      </c>
      <c r="Y1409">
        <f>YEAR(SalesData[[#This Row],[Order Date]])*100+MONTH(SalesData[[#This Row],[Order Date]])</f>
        <v>201709</v>
      </c>
    </row>
    <row r="1410" spans="1: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v>6</v>
      </c>
      <c r="T1410">
        <v>0.3</v>
      </c>
      <c r="U1410">
        <v>-2</v>
      </c>
      <c r="V1410">
        <f>COUNTIF(SalesData[Order ID],SalesData[[#This Row],[Order ID]])</f>
        <v>2</v>
      </c>
      <c r="W1410" t="str">
        <f>TEXT(SalesData[[#This Row],[Order Date]],"MMM-YYYY")</f>
        <v>Sep-2017</v>
      </c>
      <c r="X1410">
        <f>CHOOSE(MONTH(SalesData[[#This Row],[Order Date]]),1,1,1,2,2,2,3,3,3,4,4,4)</f>
        <v>3</v>
      </c>
      <c r="Y1410">
        <f>YEAR(SalesData[[#This Row],[Order Date]])*100+MONTH(SalesData[[#This Row],[Order Date]])</f>
        <v>201709</v>
      </c>
    </row>
    <row r="1411" spans="1: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v>5</v>
      </c>
      <c r="T1411">
        <v>0.3</v>
      </c>
      <c r="U1411">
        <v>-58.97</v>
      </c>
      <c r="V1411">
        <f>COUNTIF(SalesData[Order ID],SalesData[[#This Row],[Order ID]])</f>
        <v>1</v>
      </c>
      <c r="W1411" t="str">
        <f>TEXT(SalesData[[#This Row],[Order Date]],"MMM-YYYY")</f>
        <v>Sep-2017</v>
      </c>
      <c r="X1411">
        <f>CHOOSE(MONTH(SalesData[[#This Row],[Order Date]]),1,1,1,2,2,2,3,3,3,4,4,4)</f>
        <v>3</v>
      </c>
      <c r="Y1411">
        <f>YEAR(SalesData[[#This Row],[Order Date]])*100+MONTH(SalesData[[#This Row],[Order Date]])</f>
        <v>201709</v>
      </c>
    </row>
    <row r="1412" spans="1: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v>9</v>
      </c>
      <c r="T1412">
        <v>0.3</v>
      </c>
      <c r="U1412">
        <v>-7.1</v>
      </c>
      <c r="V1412">
        <f>COUNTIF(SalesData[Order ID],SalesData[[#This Row],[Order ID]])</f>
        <v>1</v>
      </c>
      <c r="W1412" t="str">
        <f>TEXT(SalesData[[#This Row],[Order Date]],"MMM-YYYY")</f>
        <v>Nov-2018</v>
      </c>
      <c r="X1412">
        <f>CHOOSE(MONTH(SalesData[[#This Row],[Order Date]]),1,1,1,2,2,2,3,3,3,4,4,4)</f>
        <v>4</v>
      </c>
      <c r="Y1412">
        <f>YEAR(SalesData[[#This Row],[Order Date]])*100+MONTH(SalesData[[#This Row],[Order Date]])</f>
        <v>201811</v>
      </c>
    </row>
    <row r="1413" spans="1: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v>5</v>
      </c>
      <c r="T1413">
        <v>0.2</v>
      </c>
      <c r="U1413">
        <v>122.4</v>
      </c>
      <c r="V1413">
        <f>COUNTIF(SalesData[Order ID],SalesData[[#This Row],[Order ID]])</f>
        <v>2</v>
      </c>
      <c r="W1413" t="str">
        <f>TEXT(SalesData[[#This Row],[Order Date]],"MMM-YYYY")</f>
        <v>Jul-2017</v>
      </c>
      <c r="X1413">
        <f>CHOOSE(MONTH(SalesData[[#This Row],[Order Date]]),1,1,1,2,2,2,3,3,3,4,4,4)</f>
        <v>3</v>
      </c>
      <c r="Y1413">
        <f>YEAR(SalesData[[#This Row],[Order Date]])*100+MONTH(SalesData[[#This Row],[Order Date]])</f>
        <v>201707</v>
      </c>
    </row>
    <row r="1414" spans="1: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v>7</v>
      </c>
      <c r="T1414">
        <v>0.2</v>
      </c>
      <c r="U1414">
        <v>39.67</v>
      </c>
      <c r="V1414">
        <f>COUNTIF(SalesData[Order ID],SalesData[[#This Row],[Order ID]])</f>
        <v>2</v>
      </c>
      <c r="W1414" t="str">
        <f>TEXT(SalesData[[#This Row],[Order Date]],"MMM-YYYY")</f>
        <v>Jul-2017</v>
      </c>
      <c r="X1414">
        <f>CHOOSE(MONTH(SalesData[[#This Row],[Order Date]]),1,1,1,2,2,2,3,3,3,4,4,4)</f>
        <v>3</v>
      </c>
      <c r="Y1414">
        <f>YEAR(SalesData[[#This Row],[Order Date]])*100+MONTH(SalesData[[#This Row],[Order Date]])</f>
        <v>201707</v>
      </c>
    </row>
    <row r="1415" spans="1: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v>6</v>
      </c>
      <c r="T1415">
        <v>0.1</v>
      </c>
      <c r="U1415">
        <v>83.69</v>
      </c>
      <c r="V1415">
        <f>COUNTIF(SalesData[Order ID],SalesData[[#This Row],[Order ID]])</f>
        <v>1</v>
      </c>
      <c r="W1415" t="str">
        <f>TEXT(SalesData[[#This Row],[Order Date]],"MMM-YYYY")</f>
        <v>Jun-2015</v>
      </c>
      <c r="X1415">
        <f>CHOOSE(MONTH(SalesData[[#This Row],[Order Date]]),1,1,1,2,2,2,3,3,3,4,4,4)</f>
        <v>2</v>
      </c>
      <c r="Y1415">
        <f>YEAR(SalesData[[#This Row],[Order Date]])*100+MONTH(SalesData[[#This Row],[Order Date]])</f>
        <v>201506</v>
      </c>
    </row>
    <row r="1416" spans="1: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v>4</v>
      </c>
      <c r="T1416">
        <v>0.3</v>
      </c>
      <c r="U1416">
        <v>-14.4</v>
      </c>
      <c r="V1416">
        <f>COUNTIF(SalesData[Order ID],SalesData[[#This Row],[Order ID]])</f>
        <v>2</v>
      </c>
      <c r="W1416" t="str">
        <f>TEXT(SalesData[[#This Row],[Order Date]],"MMM-YYYY")</f>
        <v>Jan-2018</v>
      </c>
      <c r="X1416">
        <f>CHOOSE(MONTH(SalesData[[#This Row],[Order Date]]),1,1,1,2,2,2,3,3,3,4,4,4)</f>
        <v>1</v>
      </c>
      <c r="Y1416">
        <f>YEAR(SalesData[[#This Row],[Order Date]])*100+MONTH(SalesData[[#This Row],[Order Date]])</f>
        <v>201801</v>
      </c>
    </row>
    <row r="1417" spans="1: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v>6</v>
      </c>
      <c r="T1417">
        <v>0.1</v>
      </c>
      <c r="U1417">
        <v>6.79</v>
      </c>
      <c r="V1417">
        <f>COUNTIF(SalesData[Order ID],SalesData[[#This Row],[Order ID]])</f>
        <v>2</v>
      </c>
      <c r="W1417" t="str">
        <f>TEXT(SalesData[[#This Row],[Order Date]],"MMM-YYYY")</f>
        <v>Jan-2018</v>
      </c>
      <c r="X1417">
        <f>CHOOSE(MONTH(SalesData[[#This Row],[Order Date]]),1,1,1,2,2,2,3,3,3,4,4,4)</f>
        <v>1</v>
      </c>
      <c r="Y1417">
        <f>YEAR(SalesData[[#This Row],[Order Date]])*100+MONTH(SalesData[[#This Row],[Order Date]])</f>
        <v>201801</v>
      </c>
    </row>
    <row r="1418" spans="1: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v>10</v>
      </c>
      <c r="T1418">
        <v>0.3</v>
      </c>
      <c r="U1418">
        <v>-56.78</v>
      </c>
      <c r="V1418">
        <f>COUNTIF(SalesData[Order ID],SalesData[[#This Row],[Order ID]])</f>
        <v>3</v>
      </c>
      <c r="W1418" t="str">
        <f>TEXT(SalesData[[#This Row],[Order Date]],"MMM-YYYY")</f>
        <v>Sep-2016</v>
      </c>
      <c r="X1418">
        <f>CHOOSE(MONTH(SalesData[[#This Row],[Order Date]]),1,1,1,2,2,2,3,3,3,4,4,4)</f>
        <v>3</v>
      </c>
      <c r="Y1418">
        <f>YEAR(SalesData[[#This Row],[Order Date]])*100+MONTH(SalesData[[#This Row],[Order Date]])</f>
        <v>201609</v>
      </c>
    </row>
    <row r="1419" spans="1: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v>10</v>
      </c>
      <c r="T1419">
        <v>0</v>
      </c>
      <c r="U1419">
        <v>27.22</v>
      </c>
      <c r="V1419">
        <f>COUNTIF(SalesData[Order ID],SalesData[[#This Row],[Order ID]])</f>
        <v>3</v>
      </c>
      <c r="W1419" t="str">
        <f>TEXT(SalesData[[#This Row],[Order Date]],"MMM-YYYY")</f>
        <v>Sep-2016</v>
      </c>
      <c r="X1419">
        <f>CHOOSE(MONTH(SalesData[[#This Row],[Order Date]]),1,1,1,2,2,2,3,3,3,4,4,4)</f>
        <v>3</v>
      </c>
      <c r="Y1419">
        <f>YEAR(SalesData[[#This Row],[Order Date]])*100+MONTH(SalesData[[#This Row],[Order Date]])</f>
        <v>201609</v>
      </c>
    </row>
    <row r="1420" spans="1: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v>10</v>
      </c>
      <c r="T1420">
        <v>0</v>
      </c>
      <c r="U1420">
        <v>1.68</v>
      </c>
      <c r="V1420">
        <f>COUNTIF(SalesData[Order ID],SalesData[[#This Row],[Order ID]])</f>
        <v>3</v>
      </c>
      <c r="W1420" t="str">
        <f>TEXT(SalesData[[#This Row],[Order Date]],"MMM-YYYY")</f>
        <v>Sep-2016</v>
      </c>
      <c r="X1420">
        <f>CHOOSE(MONTH(SalesData[[#This Row],[Order Date]]),1,1,1,2,2,2,3,3,3,4,4,4)</f>
        <v>3</v>
      </c>
      <c r="Y1420">
        <f>YEAR(SalesData[[#This Row],[Order Date]])*100+MONTH(SalesData[[#This Row],[Order Date]])</f>
        <v>201609</v>
      </c>
    </row>
    <row r="1421" spans="1: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v>8</v>
      </c>
      <c r="T1421">
        <v>0.2</v>
      </c>
      <c r="U1421">
        <v>21.57</v>
      </c>
      <c r="V1421">
        <f>COUNTIF(SalesData[Order ID],SalesData[[#This Row],[Order ID]])</f>
        <v>7</v>
      </c>
      <c r="W1421" t="str">
        <f>TEXT(SalesData[[#This Row],[Order Date]],"MMM-YYYY")</f>
        <v>Sep-2016</v>
      </c>
      <c r="X1421">
        <f>CHOOSE(MONTH(SalesData[[#This Row],[Order Date]]),1,1,1,2,2,2,3,3,3,4,4,4)</f>
        <v>3</v>
      </c>
      <c r="Y1421">
        <f>YEAR(SalesData[[#This Row],[Order Date]])*100+MONTH(SalesData[[#This Row],[Order Date]])</f>
        <v>201609</v>
      </c>
    </row>
    <row r="1422" spans="1: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v>5</v>
      </c>
      <c r="T1422">
        <v>0</v>
      </c>
      <c r="U1422">
        <v>8.7100000000000009</v>
      </c>
      <c r="V1422">
        <f>COUNTIF(SalesData[Order ID],SalesData[[#This Row],[Order ID]])</f>
        <v>7</v>
      </c>
      <c r="W1422" t="str">
        <f>TEXT(SalesData[[#This Row],[Order Date]],"MMM-YYYY")</f>
        <v>Sep-2016</v>
      </c>
      <c r="X1422">
        <f>CHOOSE(MONTH(SalesData[[#This Row],[Order Date]]),1,1,1,2,2,2,3,3,3,4,4,4)</f>
        <v>3</v>
      </c>
      <c r="Y1422">
        <f>YEAR(SalesData[[#This Row],[Order Date]])*100+MONTH(SalesData[[#This Row],[Order Date]])</f>
        <v>201609</v>
      </c>
    </row>
    <row r="1423" spans="1: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v>2</v>
      </c>
      <c r="T1423">
        <v>0.1</v>
      </c>
      <c r="U1423">
        <v>20.63</v>
      </c>
      <c r="V1423">
        <f>COUNTIF(SalesData[Order ID],SalesData[[#This Row],[Order ID]])</f>
        <v>7</v>
      </c>
      <c r="W1423" t="str">
        <f>TEXT(SalesData[[#This Row],[Order Date]],"MMM-YYYY")</f>
        <v>Sep-2016</v>
      </c>
      <c r="X1423">
        <f>CHOOSE(MONTH(SalesData[[#This Row],[Order Date]]),1,1,1,2,2,2,3,3,3,4,4,4)</f>
        <v>3</v>
      </c>
      <c r="Y1423">
        <f>YEAR(SalesData[[#This Row],[Order Date]])*100+MONTH(SalesData[[#This Row],[Order Date]])</f>
        <v>201609</v>
      </c>
    </row>
    <row r="1424" spans="1: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v>4</v>
      </c>
      <c r="T1424">
        <v>0.2</v>
      </c>
      <c r="U1424">
        <v>3.85</v>
      </c>
      <c r="V1424">
        <f>COUNTIF(SalesData[Order ID],SalesData[[#This Row],[Order ID]])</f>
        <v>7</v>
      </c>
      <c r="W1424" t="str">
        <f>TEXT(SalesData[[#This Row],[Order Date]],"MMM-YYYY")</f>
        <v>Sep-2016</v>
      </c>
      <c r="X1424">
        <f>CHOOSE(MONTH(SalesData[[#This Row],[Order Date]]),1,1,1,2,2,2,3,3,3,4,4,4)</f>
        <v>3</v>
      </c>
      <c r="Y1424">
        <f>YEAR(SalesData[[#This Row],[Order Date]])*100+MONTH(SalesData[[#This Row],[Order Date]])</f>
        <v>201609</v>
      </c>
    </row>
    <row r="1425" spans="1: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v>1</v>
      </c>
      <c r="T1425">
        <v>0</v>
      </c>
      <c r="U1425">
        <v>11.99</v>
      </c>
      <c r="V1425">
        <f>COUNTIF(SalesData[Order ID],SalesData[[#This Row],[Order ID]])</f>
        <v>7</v>
      </c>
      <c r="W1425" t="str">
        <f>TEXT(SalesData[[#This Row],[Order Date]],"MMM-YYYY")</f>
        <v>Sep-2016</v>
      </c>
      <c r="X1425">
        <f>CHOOSE(MONTH(SalesData[[#This Row],[Order Date]]),1,1,1,2,2,2,3,3,3,4,4,4)</f>
        <v>3</v>
      </c>
      <c r="Y1425">
        <f>YEAR(SalesData[[#This Row],[Order Date]])*100+MONTH(SalesData[[#This Row],[Order Date]])</f>
        <v>201609</v>
      </c>
    </row>
    <row r="1426" spans="1: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v>4</v>
      </c>
      <c r="T1426">
        <v>0</v>
      </c>
      <c r="U1426">
        <v>44.87</v>
      </c>
      <c r="V1426">
        <f>COUNTIF(SalesData[Order ID],SalesData[[#This Row],[Order ID]])</f>
        <v>7</v>
      </c>
      <c r="W1426" t="str">
        <f>TEXT(SalesData[[#This Row],[Order Date]],"MMM-YYYY")</f>
        <v>Sep-2016</v>
      </c>
      <c r="X1426">
        <f>CHOOSE(MONTH(SalesData[[#This Row],[Order Date]]),1,1,1,2,2,2,3,3,3,4,4,4)</f>
        <v>3</v>
      </c>
      <c r="Y1426">
        <f>YEAR(SalesData[[#This Row],[Order Date]])*100+MONTH(SalesData[[#This Row],[Order Date]])</f>
        <v>201609</v>
      </c>
    </row>
    <row r="1427" spans="1: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v>1</v>
      </c>
      <c r="T1427">
        <v>0.3</v>
      </c>
      <c r="U1427">
        <v>-98.18</v>
      </c>
      <c r="V1427">
        <f>COUNTIF(SalesData[Order ID],SalesData[[#This Row],[Order ID]])</f>
        <v>7</v>
      </c>
      <c r="W1427" t="str">
        <f>TEXT(SalesData[[#This Row],[Order Date]],"MMM-YYYY")</f>
        <v>Sep-2016</v>
      </c>
      <c r="X1427">
        <f>CHOOSE(MONTH(SalesData[[#This Row],[Order Date]]),1,1,1,2,2,2,3,3,3,4,4,4)</f>
        <v>3</v>
      </c>
      <c r="Y1427">
        <f>YEAR(SalesData[[#This Row],[Order Date]])*100+MONTH(SalesData[[#This Row],[Order Date]])</f>
        <v>201609</v>
      </c>
    </row>
    <row r="1428" spans="1: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v>7</v>
      </c>
      <c r="T1428">
        <v>0</v>
      </c>
      <c r="U1428">
        <v>1.95</v>
      </c>
      <c r="V1428">
        <f>COUNTIF(SalesData[Order ID],SalesData[[#This Row],[Order ID]])</f>
        <v>4</v>
      </c>
      <c r="W1428" t="str">
        <f>TEXT(SalesData[[#This Row],[Order Date]],"MMM-YYYY")</f>
        <v>Oct-2016</v>
      </c>
      <c r="X1428">
        <f>CHOOSE(MONTH(SalesData[[#This Row],[Order Date]]),1,1,1,2,2,2,3,3,3,4,4,4)</f>
        <v>4</v>
      </c>
      <c r="Y1428">
        <f>YEAR(SalesData[[#This Row],[Order Date]])*100+MONTH(SalesData[[#This Row],[Order Date]])</f>
        <v>201610</v>
      </c>
    </row>
    <row r="1429" spans="1: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v>2</v>
      </c>
      <c r="T1429">
        <v>0.3</v>
      </c>
      <c r="U1429">
        <v>-4.28</v>
      </c>
      <c r="V1429">
        <f>COUNTIF(SalesData[Order ID],SalesData[[#This Row],[Order ID]])</f>
        <v>4</v>
      </c>
      <c r="W1429" t="str">
        <f>TEXT(SalesData[[#This Row],[Order Date]],"MMM-YYYY")</f>
        <v>Oct-2016</v>
      </c>
      <c r="X1429">
        <f>CHOOSE(MONTH(SalesData[[#This Row],[Order Date]]),1,1,1,2,2,2,3,3,3,4,4,4)</f>
        <v>4</v>
      </c>
      <c r="Y1429">
        <f>YEAR(SalesData[[#This Row],[Order Date]])*100+MONTH(SalesData[[#This Row],[Order Date]])</f>
        <v>201610</v>
      </c>
    </row>
    <row r="1430" spans="1: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v>7</v>
      </c>
      <c r="T1430">
        <v>0</v>
      </c>
      <c r="U1430">
        <v>9.24</v>
      </c>
      <c r="V1430">
        <f>COUNTIF(SalesData[Order ID],SalesData[[#This Row],[Order ID]])</f>
        <v>4</v>
      </c>
      <c r="W1430" t="str">
        <f>TEXT(SalesData[[#This Row],[Order Date]],"MMM-YYYY")</f>
        <v>Oct-2016</v>
      </c>
      <c r="X1430">
        <f>CHOOSE(MONTH(SalesData[[#This Row],[Order Date]]),1,1,1,2,2,2,3,3,3,4,4,4)</f>
        <v>4</v>
      </c>
      <c r="Y1430">
        <f>YEAR(SalesData[[#This Row],[Order Date]])*100+MONTH(SalesData[[#This Row],[Order Date]])</f>
        <v>201610</v>
      </c>
    </row>
    <row r="1431" spans="1: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v>9</v>
      </c>
      <c r="T1431">
        <v>0.1</v>
      </c>
      <c r="U1431">
        <v>55.56</v>
      </c>
      <c r="V1431">
        <f>COUNTIF(SalesData[Order ID],SalesData[[#This Row],[Order ID]])</f>
        <v>4</v>
      </c>
      <c r="W1431" t="str">
        <f>TEXT(SalesData[[#This Row],[Order Date]],"MMM-YYYY")</f>
        <v>Oct-2016</v>
      </c>
      <c r="X1431">
        <f>CHOOSE(MONTH(SalesData[[#This Row],[Order Date]]),1,1,1,2,2,2,3,3,3,4,4,4)</f>
        <v>4</v>
      </c>
      <c r="Y1431">
        <f>YEAR(SalesData[[#This Row],[Order Date]])*100+MONTH(SalesData[[#This Row],[Order Date]])</f>
        <v>201610</v>
      </c>
    </row>
    <row r="1432" spans="1: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v>10</v>
      </c>
      <c r="T1432">
        <v>0</v>
      </c>
      <c r="U1432">
        <v>35.32</v>
      </c>
      <c r="V1432">
        <f>COUNTIF(SalesData[Order ID],SalesData[[#This Row],[Order ID]])</f>
        <v>1</v>
      </c>
      <c r="W1432" t="str">
        <f>TEXT(SalesData[[#This Row],[Order Date]],"MMM-YYYY")</f>
        <v>Nov-2018</v>
      </c>
      <c r="X1432">
        <f>CHOOSE(MONTH(SalesData[[#This Row],[Order Date]]),1,1,1,2,2,2,3,3,3,4,4,4)</f>
        <v>4</v>
      </c>
      <c r="Y1432">
        <f>YEAR(SalesData[[#This Row],[Order Date]])*100+MONTH(SalesData[[#This Row],[Order Date]])</f>
        <v>201811</v>
      </c>
    </row>
    <row r="1433" spans="1: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v>9</v>
      </c>
      <c r="T1433">
        <v>0.1</v>
      </c>
      <c r="U1433">
        <v>39.72</v>
      </c>
      <c r="V1433">
        <f>COUNTIF(SalesData[Order ID],SalesData[[#This Row],[Order ID]])</f>
        <v>3</v>
      </c>
      <c r="W1433" t="str">
        <f>TEXT(SalesData[[#This Row],[Order Date]],"MMM-YYYY")</f>
        <v>Dec-2015</v>
      </c>
      <c r="X1433">
        <f>CHOOSE(MONTH(SalesData[[#This Row],[Order Date]]),1,1,1,2,2,2,3,3,3,4,4,4)</f>
        <v>4</v>
      </c>
      <c r="Y1433">
        <f>YEAR(SalesData[[#This Row],[Order Date]])*100+MONTH(SalesData[[#This Row],[Order Date]])</f>
        <v>201512</v>
      </c>
    </row>
    <row r="1434" spans="1: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v>9</v>
      </c>
      <c r="T1434">
        <v>0</v>
      </c>
      <c r="U1434">
        <v>1.96</v>
      </c>
      <c r="V1434">
        <f>COUNTIF(SalesData[Order ID],SalesData[[#This Row],[Order ID]])</f>
        <v>3</v>
      </c>
      <c r="W1434" t="str">
        <f>TEXT(SalesData[[#This Row],[Order Date]],"MMM-YYYY")</f>
        <v>Dec-2015</v>
      </c>
      <c r="X1434">
        <f>CHOOSE(MONTH(SalesData[[#This Row],[Order Date]]),1,1,1,2,2,2,3,3,3,4,4,4)</f>
        <v>4</v>
      </c>
      <c r="Y1434">
        <f>YEAR(SalesData[[#This Row],[Order Date]])*100+MONTH(SalesData[[#This Row],[Order Date]])</f>
        <v>201512</v>
      </c>
    </row>
    <row r="1435" spans="1: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v>2</v>
      </c>
      <c r="T1435">
        <v>0.3</v>
      </c>
      <c r="U1435">
        <v>-254.78</v>
      </c>
      <c r="V1435">
        <f>COUNTIF(SalesData[Order ID],SalesData[[#This Row],[Order ID]])</f>
        <v>3</v>
      </c>
      <c r="W1435" t="str">
        <f>TEXT(SalesData[[#This Row],[Order Date]],"MMM-YYYY")</f>
        <v>Dec-2015</v>
      </c>
      <c r="X1435">
        <f>CHOOSE(MONTH(SalesData[[#This Row],[Order Date]]),1,1,1,2,2,2,3,3,3,4,4,4)</f>
        <v>4</v>
      </c>
      <c r="Y1435">
        <f>YEAR(SalesData[[#This Row],[Order Date]])*100+MONTH(SalesData[[#This Row],[Order Date]])</f>
        <v>201512</v>
      </c>
    </row>
    <row r="1436" spans="1: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v>4</v>
      </c>
      <c r="T1436">
        <v>0</v>
      </c>
      <c r="U1436">
        <v>7.8</v>
      </c>
      <c r="V1436">
        <f>COUNTIF(SalesData[Order ID],SalesData[[#This Row],[Order ID]])</f>
        <v>1</v>
      </c>
      <c r="W1436" t="str">
        <f>TEXT(SalesData[[#This Row],[Order Date]],"MMM-YYYY")</f>
        <v>Dec-2017</v>
      </c>
      <c r="X1436">
        <f>CHOOSE(MONTH(SalesData[[#This Row],[Order Date]]),1,1,1,2,2,2,3,3,3,4,4,4)</f>
        <v>4</v>
      </c>
      <c r="Y1436">
        <f>YEAR(SalesData[[#This Row],[Order Date]])*100+MONTH(SalesData[[#This Row],[Order Date]])</f>
        <v>201712</v>
      </c>
    </row>
    <row r="1437" spans="1: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v>2</v>
      </c>
      <c r="T1437">
        <v>0.2</v>
      </c>
      <c r="U1437">
        <v>8.09</v>
      </c>
      <c r="V1437">
        <f>COUNTIF(SalesData[Order ID],SalesData[[#This Row],[Order ID]])</f>
        <v>2</v>
      </c>
      <c r="W1437" t="str">
        <f>TEXT(SalesData[[#This Row],[Order Date]],"MMM-YYYY")</f>
        <v>Jun-2018</v>
      </c>
      <c r="X1437">
        <f>CHOOSE(MONTH(SalesData[[#This Row],[Order Date]]),1,1,1,2,2,2,3,3,3,4,4,4)</f>
        <v>2</v>
      </c>
      <c r="Y1437">
        <f>YEAR(SalesData[[#This Row],[Order Date]])*100+MONTH(SalesData[[#This Row],[Order Date]])</f>
        <v>201806</v>
      </c>
    </row>
    <row r="1438" spans="1: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v>3</v>
      </c>
      <c r="T1438">
        <v>0.1</v>
      </c>
      <c r="U1438">
        <v>0.68</v>
      </c>
      <c r="V1438">
        <f>COUNTIF(SalesData[Order ID],SalesData[[#This Row],[Order ID]])</f>
        <v>2</v>
      </c>
      <c r="W1438" t="str">
        <f>TEXT(SalesData[[#This Row],[Order Date]],"MMM-YYYY")</f>
        <v>Jun-2018</v>
      </c>
      <c r="X1438">
        <f>CHOOSE(MONTH(SalesData[[#This Row],[Order Date]]),1,1,1,2,2,2,3,3,3,4,4,4)</f>
        <v>2</v>
      </c>
      <c r="Y1438">
        <f>YEAR(SalesData[[#This Row],[Order Date]])*100+MONTH(SalesData[[#This Row],[Order Date]])</f>
        <v>201806</v>
      </c>
    </row>
    <row r="1439" spans="1: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v>5</v>
      </c>
      <c r="T1439">
        <v>0</v>
      </c>
      <c r="U1439">
        <v>34.299999999999997</v>
      </c>
      <c r="V1439">
        <f>COUNTIF(SalesData[Order ID],SalesData[[#This Row],[Order ID]])</f>
        <v>2</v>
      </c>
      <c r="W1439" t="str">
        <f>TEXT(SalesData[[#This Row],[Order Date]],"MMM-YYYY")</f>
        <v>Oct-2016</v>
      </c>
      <c r="X1439">
        <f>CHOOSE(MONTH(SalesData[[#This Row],[Order Date]]),1,1,1,2,2,2,3,3,3,4,4,4)</f>
        <v>4</v>
      </c>
      <c r="Y1439">
        <f>YEAR(SalesData[[#This Row],[Order Date]])*100+MONTH(SalesData[[#This Row],[Order Date]])</f>
        <v>201610</v>
      </c>
    </row>
    <row r="1440" spans="1: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v>9</v>
      </c>
      <c r="T1440">
        <v>0</v>
      </c>
      <c r="U1440">
        <v>417.08</v>
      </c>
      <c r="V1440">
        <f>COUNTIF(SalesData[Order ID],SalesData[[#This Row],[Order ID]])</f>
        <v>2</v>
      </c>
      <c r="W1440" t="str">
        <f>TEXT(SalesData[[#This Row],[Order Date]],"MMM-YYYY")</f>
        <v>Oct-2016</v>
      </c>
      <c r="X1440">
        <f>CHOOSE(MONTH(SalesData[[#This Row],[Order Date]]),1,1,1,2,2,2,3,3,3,4,4,4)</f>
        <v>4</v>
      </c>
      <c r="Y1440">
        <f>YEAR(SalesData[[#This Row],[Order Date]])*100+MONTH(SalesData[[#This Row],[Order Date]])</f>
        <v>201610</v>
      </c>
    </row>
    <row r="1441" spans="1: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v>5</v>
      </c>
      <c r="T1441">
        <v>0.2</v>
      </c>
      <c r="U1441">
        <v>2.67</v>
      </c>
      <c r="V1441">
        <f>COUNTIF(SalesData[Order ID],SalesData[[#This Row],[Order ID]])</f>
        <v>2</v>
      </c>
      <c r="W1441" t="str">
        <f>TEXT(SalesData[[#This Row],[Order Date]],"MMM-YYYY")</f>
        <v>Apr-2018</v>
      </c>
      <c r="X1441">
        <f>CHOOSE(MONTH(SalesData[[#This Row],[Order Date]]),1,1,1,2,2,2,3,3,3,4,4,4)</f>
        <v>2</v>
      </c>
      <c r="Y1441">
        <f>YEAR(SalesData[[#This Row],[Order Date]])*100+MONTH(SalesData[[#This Row],[Order Date]])</f>
        <v>201804</v>
      </c>
    </row>
    <row r="1442" spans="1: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v>5</v>
      </c>
      <c r="T1442">
        <v>0</v>
      </c>
      <c r="U1442">
        <v>13.99</v>
      </c>
      <c r="V1442">
        <f>COUNTIF(SalesData[Order ID],SalesData[[#This Row],[Order ID]])</f>
        <v>2</v>
      </c>
      <c r="W1442" t="str">
        <f>TEXT(SalesData[[#This Row],[Order Date]],"MMM-YYYY")</f>
        <v>Apr-2018</v>
      </c>
      <c r="X1442">
        <f>CHOOSE(MONTH(SalesData[[#This Row],[Order Date]]),1,1,1,2,2,2,3,3,3,4,4,4)</f>
        <v>2</v>
      </c>
      <c r="Y1442">
        <f>YEAR(SalesData[[#This Row],[Order Date]])*100+MONTH(SalesData[[#This Row],[Order Date]])</f>
        <v>201804</v>
      </c>
    </row>
    <row r="1443" spans="1: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v>10</v>
      </c>
      <c r="T1443">
        <v>0</v>
      </c>
      <c r="U1443">
        <v>9.17</v>
      </c>
      <c r="V1443">
        <f>COUNTIF(SalesData[Order ID],SalesData[[#This Row],[Order ID]])</f>
        <v>1</v>
      </c>
      <c r="W1443" t="str">
        <f>TEXT(SalesData[[#This Row],[Order Date]],"MMM-YYYY")</f>
        <v>Dec-2018</v>
      </c>
      <c r="X1443">
        <f>CHOOSE(MONTH(SalesData[[#This Row],[Order Date]]),1,1,1,2,2,2,3,3,3,4,4,4)</f>
        <v>4</v>
      </c>
      <c r="Y1443">
        <f>YEAR(SalesData[[#This Row],[Order Date]])*100+MONTH(SalesData[[#This Row],[Order Date]])</f>
        <v>201812</v>
      </c>
    </row>
    <row r="1444" spans="1: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v>8</v>
      </c>
      <c r="T1444">
        <v>0</v>
      </c>
      <c r="U1444">
        <v>4.2699999999999996</v>
      </c>
      <c r="V1444">
        <f>COUNTIF(SalesData[Order ID],SalesData[[#This Row],[Order ID]])</f>
        <v>1</v>
      </c>
      <c r="W1444" t="str">
        <f>TEXT(SalesData[[#This Row],[Order Date]],"MMM-YYYY")</f>
        <v>Aug-2018</v>
      </c>
      <c r="X1444">
        <f>CHOOSE(MONTH(SalesData[[#This Row],[Order Date]]),1,1,1,2,2,2,3,3,3,4,4,4)</f>
        <v>3</v>
      </c>
      <c r="Y1444">
        <f>YEAR(SalesData[[#This Row],[Order Date]])*100+MONTH(SalesData[[#This Row],[Order Date]])</f>
        <v>201808</v>
      </c>
    </row>
    <row r="1445" spans="1: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v>6</v>
      </c>
      <c r="T1445">
        <v>0.2</v>
      </c>
      <c r="U1445">
        <v>22.31</v>
      </c>
      <c r="V1445">
        <f>COUNTIF(SalesData[Order ID],SalesData[[#This Row],[Order ID]])</f>
        <v>1</v>
      </c>
      <c r="W1445" t="str">
        <f>TEXT(SalesData[[#This Row],[Order Date]],"MMM-YYYY")</f>
        <v>Oct-2016</v>
      </c>
      <c r="X1445">
        <f>CHOOSE(MONTH(SalesData[[#This Row],[Order Date]]),1,1,1,2,2,2,3,3,3,4,4,4)</f>
        <v>4</v>
      </c>
      <c r="Y1445">
        <f>YEAR(SalesData[[#This Row],[Order Date]])*100+MONTH(SalesData[[#This Row],[Order Date]])</f>
        <v>201610</v>
      </c>
    </row>
    <row r="1446" spans="1: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v>3</v>
      </c>
      <c r="T1446">
        <v>0.3</v>
      </c>
      <c r="U1446">
        <v>-118.8</v>
      </c>
      <c r="V1446">
        <f>COUNTIF(SalesData[Order ID],SalesData[[#This Row],[Order ID]])</f>
        <v>1</v>
      </c>
      <c r="W1446" t="str">
        <f>TEXT(SalesData[[#This Row],[Order Date]],"MMM-YYYY")</f>
        <v>May-2017</v>
      </c>
      <c r="X1446">
        <f>CHOOSE(MONTH(SalesData[[#This Row],[Order Date]]),1,1,1,2,2,2,3,3,3,4,4,4)</f>
        <v>2</v>
      </c>
      <c r="Y1446">
        <f>YEAR(SalesData[[#This Row],[Order Date]])*100+MONTH(SalesData[[#This Row],[Order Date]])</f>
        <v>201705</v>
      </c>
    </row>
    <row r="1447" spans="1: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v>9</v>
      </c>
      <c r="T1447">
        <v>0</v>
      </c>
      <c r="U1447">
        <v>54.36</v>
      </c>
      <c r="V1447">
        <f>COUNTIF(SalesData[Order ID],SalesData[[#This Row],[Order ID]])</f>
        <v>3</v>
      </c>
      <c r="W1447" t="str">
        <f>TEXT(SalesData[[#This Row],[Order Date]],"MMM-YYYY")</f>
        <v>Jun-2018</v>
      </c>
      <c r="X1447">
        <f>CHOOSE(MONTH(SalesData[[#This Row],[Order Date]]),1,1,1,2,2,2,3,3,3,4,4,4)</f>
        <v>2</v>
      </c>
      <c r="Y1447">
        <f>YEAR(SalesData[[#This Row],[Order Date]])*100+MONTH(SalesData[[#This Row],[Order Date]])</f>
        <v>201806</v>
      </c>
    </row>
    <row r="1448" spans="1: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v>10</v>
      </c>
      <c r="T1448">
        <v>0.1</v>
      </c>
      <c r="U1448">
        <v>150.5</v>
      </c>
      <c r="V1448">
        <f>COUNTIF(SalesData[Order ID],SalesData[[#This Row],[Order ID]])</f>
        <v>3</v>
      </c>
      <c r="W1448" t="str">
        <f>TEXT(SalesData[[#This Row],[Order Date]],"MMM-YYYY")</f>
        <v>Jun-2018</v>
      </c>
      <c r="X1448">
        <f>CHOOSE(MONTH(SalesData[[#This Row],[Order Date]]),1,1,1,2,2,2,3,3,3,4,4,4)</f>
        <v>2</v>
      </c>
      <c r="Y1448">
        <f>YEAR(SalesData[[#This Row],[Order Date]])*100+MONTH(SalesData[[#This Row],[Order Date]])</f>
        <v>201806</v>
      </c>
    </row>
    <row r="1449" spans="1: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v>1</v>
      </c>
      <c r="T1449">
        <v>0.2</v>
      </c>
      <c r="U1449">
        <v>9.6</v>
      </c>
      <c r="V1449">
        <f>COUNTIF(SalesData[Order ID],SalesData[[#This Row],[Order ID]])</f>
        <v>3</v>
      </c>
      <c r="W1449" t="str">
        <f>TEXT(SalesData[[#This Row],[Order Date]],"MMM-YYYY")</f>
        <v>Jun-2018</v>
      </c>
      <c r="X1449">
        <f>CHOOSE(MONTH(SalesData[[#This Row],[Order Date]]),1,1,1,2,2,2,3,3,3,4,4,4)</f>
        <v>2</v>
      </c>
      <c r="Y1449">
        <f>YEAR(SalesData[[#This Row],[Order Date]])*100+MONTH(SalesData[[#This Row],[Order Date]])</f>
        <v>201806</v>
      </c>
    </row>
    <row r="1450" spans="1: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v>5</v>
      </c>
      <c r="T1450">
        <v>0</v>
      </c>
      <c r="U1450">
        <v>0.18</v>
      </c>
      <c r="V1450">
        <f>COUNTIF(SalesData[Order ID],SalesData[[#This Row],[Order ID]])</f>
        <v>1</v>
      </c>
      <c r="W1450" t="str">
        <f>TEXT(SalesData[[#This Row],[Order Date]],"MMM-YYYY")</f>
        <v>Apr-2015</v>
      </c>
      <c r="X1450">
        <f>CHOOSE(MONTH(SalesData[[#This Row],[Order Date]]),1,1,1,2,2,2,3,3,3,4,4,4)</f>
        <v>2</v>
      </c>
      <c r="Y1450">
        <f>YEAR(SalesData[[#This Row],[Order Date]])*100+MONTH(SalesData[[#This Row],[Order Date]])</f>
        <v>201504</v>
      </c>
    </row>
    <row r="1451" spans="1: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v>4</v>
      </c>
      <c r="T1451">
        <v>0.3</v>
      </c>
      <c r="U1451">
        <v>-21.3</v>
      </c>
      <c r="V1451">
        <f>COUNTIF(SalesData[Order ID],SalesData[[#This Row],[Order ID]])</f>
        <v>1</v>
      </c>
      <c r="W1451" t="str">
        <f>TEXT(SalesData[[#This Row],[Order Date]],"MMM-YYYY")</f>
        <v>May-2016</v>
      </c>
      <c r="X1451">
        <f>CHOOSE(MONTH(SalesData[[#This Row],[Order Date]]),1,1,1,2,2,2,3,3,3,4,4,4)</f>
        <v>2</v>
      </c>
      <c r="Y1451">
        <f>YEAR(SalesData[[#This Row],[Order Date]])*100+MONTH(SalesData[[#This Row],[Order Date]])</f>
        <v>201605</v>
      </c>
    </row>
    <row r="1452" spans="1: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v>8</v>
      </c>
      <c r="T1452">
        <v>0</v>
      </c>
      <c r="U1452">
        <v>0.69</v>
      </c>
      <c r="V1452">
        <f>COUNTIF(SalesData[Order ID],SalesData[[#This Row],[Order ID]])</f>
        <v>1</v>
      </c>
      <c r="W1452" t="str">
        <f>TEXT(SalesData[[#This Row],[Order Date]],"MMM-YYYY")</f>
        <v>Jul-2016</v>
      </c>
      <c r="X1452">
        <f>CHOOSE(MONTH(SalesData[[#This Row],[Order Date]]),1,1,1,2,2,2,3,3,3,4,4,4)</f>
        <v>3</v>
      </c>
      <c r="Y1452">
        <f>YEAR(SalesData[[#This Row],[Order Date]])*100+MONTH(SalesData[[#This Row],[Order Date]])</f>
        <v>201607</v>
      </c>
    </row>
    <row r="1453" spans="1: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v>6</v>
      </c>
      <c r="T1453">
        <v>0</v>
      </c>
      <c r="U1453">
        <v>19.87</v>
      </c>
      <c r="V1453">
        <f>COUNTIF(SalesData[Order ID],SalesData[[#This Row],[Order ID]])</f>
        <v>4</v>
      </c>
      <c r="W1453" t="str">
        <f>TEXT(SalesData[[#This Row],[Order Date]],"MMM-YYYY")</f>
        <v>Nov-2017</v>
      </c>
      <c r="X1453">
        <f>CHOOSE(MONTH(SalesData[[#This Row],[Order Date]]),1,1,1,2,2,2,3,3,3,4,4,4)</f>
        <v>4</v>
      </c>
      <c r="Y1453">
        <f>YEAR(SalesData[[#This Row],[Order Date]])*100+MONTH(SalesData[[#This Row],[Order Date]])</f>
        <v>201711</v>
      </c>
    </row>
    <row r="1454" spans="1: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v>10</v>
      </c>
      <c r="T1454">
        <v>0.3</v>
      </c>
      <c r="U1454">
        <v>-18.34</v>
      </c>
      <c r="V1454">
        <f>COUNTIF(SalesData[Order ID],SalesData[[#This Row],[Order ID]])</f>
        <v>4</v>
      </c>
      <c r="W1454" t="str">
        <f>TEXT(SalesData[[#This Row],[Order Date]],"MMM-YYYY")</f>
        <v>Nov-2017</v>
      </c>
      <c r="X1454">
        <f>CHOOSE(MONTH(SalesData[[#This Row],[Order Date]]),1,1,1,2,2,2,3,3,3,4,4,4)</f>
        <v>4</v>
      </c>
      <c r="Y1454">
        <f>YEAR(SalesData[[#This Row],[Order Date]])*100+MONTH(SalesData[[#This Row],[Order Date]])</f>
        <v>201711</v>
      </c>
    </row>
    <row r="1455" spans="1: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v>3</v>
      </c>
      <c r="T1455">
        <v>0.2</v>
      </c>
      <c r="U1455">
        <v>2.0299999999999998</v>
      </c>
      <c r="V1455">
        <f>COUNTIF(SalesData[Order ID],SalesData[[#This Row],[Order ID]])</f>
        <v>4</v>
      </c>
      <c r="W1455" t="str">
        <f>TEXT(SalesData[[#This Row],[Order Date]],"MMM-YYYY")</f>
        <v>Nov-2017</v>
      </c>
      <c r="X1455">
        <f>CHOOSE(MONTH(SalesData[[#This Row],[Order Date]]),1,1,1,2,2,2,3,3,3,4,4,4)</f>
        <v>4</v>
      </c>
      <c r="Y1455">
        <f>YEAR(SalesData[[#This Row],[Order Date]])*100+MONTH(SalesData[[#This Row],[Order Date]])</f>
        <v>201711</v>
      </c>
    </row>
    <row r="1456" spans="1: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v>1</v>
      </c>
      <c r="T1456">
        <v>0.3</v>
      </c>
      <c r="U1456">
        <v>-243.2</v>
      </c>
      <c r="V1456">
        <f>COUNTIF(SalesData[Order ID],SalesData[[#This Row],[Order ID]])</f>
        <v>4</v>
      </c>
      <c r="W1456" t="str">
        <f>TEXT(SalesData[[#This Row],[Order Date]],"MMM-YYYY")</f>
        <v>Nov-2017</v>
      </c>
      <c r="X1456">
        <f>CHOOSE(MONTH(SalesData[[#This Row],[Order Date]]),1,1,1,2,2,2,3,3,3,4,4,4)</f>
        <v>4</v>
      </c>
      <c r="Y1456">
        <f>YEAR(SalesData[[#This Row],[Order Date]])*100+MONTH(SalesData[[#This Row],[Order Date]])</f>
        <v>201711</v>
      </c>
    </row>
    <row r="1457" spans="1: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v>9</v>
      </c>
      <c r="T1457">
        <v>0.3</v>
      </c>
      <c r="U1457">
        <v>-25.54</v>
      </c>
      <c r="V1457">
        <f>COUNTIF(SalesData[Order ID],SalesData[[#This Row],[Order ID]])</f>
        <v>2</v>
      </c>
      <c r="W1457" t="str">
        <f>TEXT(SalesData[[#This Row],[Order Date]],"MMM-YYYY")</f>
        <v>Jun-2018</v>
      </c>
      <c r="X1457">
        <f>CHOOSE(MONTH(SalesData[[#This Row],[Order Date]]),1,1,1,2,2,2,3,3,3,4,4,4)</f>
        <v>2</v>
      </c>
      <c r="Y1457">
        <f>YEAR(SalesData[[#This Row],[Order Date]])*100+MONTH(SalesData[[#This Row],[Order Date]])</f>
        <v>201806</v>
      </c>
    </row>
    <row r="1458" spans="1: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v>9</v>
      </c>
      <c r="T1458">
        <v>0.2</v>
      </c>
      <c r="U1458">
        <v>140.41</v>
      </c>
      <c r="V1458">
        <f>COUNTIF(SalesData[Order ID],SalesData[[#This Row],[Order ID]])</f>
        <v>2</v>
      </c>
      <c r="W1458" t="str">
        <f>TEXT(SalesData[[#This Row],[Order Date]],"MMM-YYYY")</f>
        <v>Jun-2018</v>
      </c>
      <c r="X1458">
        <f>CHOOSE(MONTH(SalesData[[#This Row],[Order Date]]),1,1,1,2,2,2,3,3,3,4,4,4)</f>
        <v>2</v>
      </c>
      <c r="Y1458">
        <f>YEAR(SalesData[[#This Row],[Order Date]])*100+MONTH(SalesData[[#This Row],[Order Date]])</f>
        <v>201806</v>
      </c>
    </row>
    <row r="1459" spans="1: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v>7</v>
      </c>
      <c r="T1459">
        <v>0.1</v>
      </c>
      <c r="U1459">
        <v>13.57</v>
      </c>
      <c r="V1459">
        <f>COUNTIF(SalesData[Order ID],SalesData[[#This Row],[Order ID]])</f>
        <v>1</v>
      </c>
      <c r="W1459" t="str">
        <f>TEXT(SalesData[[#This Row],[Order Date]],"MMM-YYYY")</f>
        <v>Aug-2016</v>
      </c>
      <c r="X1459">
        <f>CHOOSE(MONTH(SalesData[[#This Row],[Order Date]]),1,1,1,2,2,2,3,3,3,4,4,4)</f>
        <v>3</v>
      </c>
      <c r="Y1459">
        <f>YEAR(SalesData[[#This Row],[Order Date]])*100+MONTH(SalesData[[#This Row],[Order Date]])</f>
        <v>201608</v>
      </c>
    </row>
    <row r="1460" spans="1: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v>10</v>
      </c>
      <c r="T1460">
        <v>0.2</v>
      </c>
      <c r="U1460">
        <v>1.27</v>
      </c>
      <c r="V1460">
        <f>COUNTIF(SalesData[Order ID],SalesData[[#This Row],[Order ID]])</f>
        <v>1</v>
      </c>
      <c r="W1460" t="str">
        <f>TEXT(SalesData[[#This Row],[Order Date]],"MMM-YYYY")</f>
        <v>Sep-2017</v>
      </c>
      <c r="X1460">
        <f>CHOOSE(MONTH(SalesData[[#This Row],[Order Date]]),1,1,1,2,2,2,3,3,3,4,4,4)</f>
        <v>3</v>
      </c>
      <c r="Y1460">
        <f>YEAR(SalesData[[#This Row],[Order Date]])*100+MONTH(SalesData[[#This Row],[Order Date]])</f>
        <v>201709</v>
      </c>
    </row>
    <row r="1461" spans="1: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v>10</v>
      </c>
      <c r="T1461">
        <v>0</v>
      </c>
      <c r="U1461">
        <v>8.24</v>
      </c>
      <c r="V1461">
        <f>COUNTIF(SalesData[Order ID],SalesData[[#This Row],[Order ID]])</f>
        <v>1</v>
      </c>
      <c r="W1461" t="str">
        <f>TEXT(SalesData[[#This Row],[Order Date]],"MMM-YYYY")</f>
        <v>May-2015</v>
      </c>
      <c r="X1461">
        <f>CHOOSE(MONTH(SalesData[[#This Row],[Order Date]]),1,1,1,2,2,2,3,3,3,4,4,4)</f>
        <v>2</v>
      </c>
      <c r="Y1461">
        <f>YEAR(SalesData[[#This Row],[Order Date]])*100+MONTH(SalesData[[#This Row],[Order Date]])</f>
        <v>201505</v>
      </c>
    </row>
    <row r="1462" spans="1: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v>5</v>
      </c>
      <c r="T1462">
        <v>0.3</v>
      </c>
      <c r="U1462">
        <v>-8.31</v>
      </c>
      <c r="V1462">
        <f>COUNTIF(SalesData[Order ID],SalesData[[#This Row],[Order ID]])</f>
        <v>1</v>
      </c>
      <c r="W1462" t="str">
        <f>TEXT(SalesData[[#This Row],[Order Date]],"MMM-YYYY")</f>
        <v>Dec-2016</v>
      </c>
      <c r="X1462">
        <f>CHOOSE(MONTH(SalesData[[#This Row],[Order Date]]),1,1,1,2,2,2,3,3,3,4,4,4)</f>
        <v>4</v>
      </c>
      <c r="Y1462">
        <f>YEAR(SalesData[[#This Row],[Order Date]])*100+MONTH(SalesData[[#This Row],[Order Date]])</f>
        <v>201612</v>
      </c>
    </row>
    <row r="1463" spans="1: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v>3</v>
      </c>
      <c r="T1463">
        <v>0.3</v>
      </c>
      <c r="U1463">
        <v>-75.64</v>
      </c>
      <c r="V1463">
        <f>COUNTIF(SalesData[Order ID],SalesData[[#This Row],[Order ID]])</f>
        <v>1</v>
      </c>
      <c r="W1463" t="str">
        <f>TEXT(SalesData[[#This Row],[Order Date]],"MMM-YYYY")</f>
        <v>Mar-2017</v>
      </c>
      <c r="X1463">
        <f>CHOOSE(MONTH(SalesData[[#This Row],[Order Date]]),1,1,1,2,2,2,3,3,3,4,4,4)</f>
        <v>1</v>
      </c>
      <c r="Y1463">
        <f>YEAR(SalesData[[#This Row],[Order Date]])*100+MONTH(SalesData[[#This Row],[Order Date]])</f>
        <v>201703</v>
      </c>
    </row>
    <row r="1464" spans="1: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v>1</v>
      </c>
      <c r="T1464">
        <v>0</v>
      </c>
      <c r="U1464">
        <v>38.4</v>
      </c>
      <c r="V1464">
        <f>COUNTIF(SalesData[Order ID],SalesData[[#This Row],[Order ID]])</f>
        <v>2</v>
      </c>
      <c r="W1464" t="str">
        <f>TEXT(SalesData[[#This Row],[Order Date]],"MMM-YYYY")</f>
        <v>Aug-2017</v>
      </c>
      <c r="X1464">
        <f>CHOOSE(MONTH(SalesData[[#This Row],[Order Date]]),1,1,1,2,2,2,3,3,3,4,4,4)</f>
        <v>3</v>
      </c>
      <c r="Y1464">
        <f>YEAR(SalesData[[#This Row],[Order Date]])*100+MONTH(SalesData[[#This Row],[Order Date]])</f>
        <v>201708</v>
      </c>
    </row>
    <row r="1465" spans="1: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v>3</v>
      </c>
      <c r="T1465">
        <v>0.1</v>
      </c>
      <c r="U1465">
        <v>81.98</v>
      </c>
      <c r="V1465">
        <f>COUNTIF(SalesData[Order ID],SalesData[[#This Row],[Order ID]])</f>
        <v>2</v>
      </c>
      <c r="W1465" t="str">
        <f>TEXT(SalesData[[#This Row],[Order Date]],"MMM-YYYY")</f>
        <v>Aug-2017</v>
      </c>
      <c r="X1465">
        <f>CHOOSE(MONTH(SalesData[[#This Row],[Order Date]]),1,1,1,2,2,2,3,3,3,4,4,4)</f>
        <v>3</v>
      </c>
      <c r="Y1465">
        <f>YEAR(SalesData[[#This Row],[Order Date]])*100+MONTH(SalesData[[#This Row],[Order Date]])</f>
        <v>201708</v>
      </c>
    </row>
    <row r="1466" spans="1: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v>4</v>
      </c>
      <c r="T1466">
        <v>0.3</v>
      </c>
      <c r="U1466">
        <v>-0.66</v>
      </c>
      <c r="V1466">
        <f>COUNTIF(SalesData[Order ID],SalesData[[#This Row],[Order ID]])</f>
        <v>1</v>
      </c>
      <c r="W1466" t="str">
        <f>TEXT(SalesData[[#This Row],[Order Date]],"MMM-YYYY")</f>
        <v>Dec-2017</v>
      </c>
      <c r="X1466">
        <f>CHOOSE(MONTH(SalesData[[#This Row],[Order Date]]),1,1,1,2,2,2,3,3,3,4,4,4)</f>
        <v>4</v>
      </c>
      <c r="Y1466">
        <f>YEAR(SalesData[[#This Row],[Order Date]])*100+MONTH(SalesData[[#This Row],[Order Date]])</f>
        <v>201712</v>
      </c>
    </row>
    <row r="1467" spans="1: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v>8</v>
      </c>
      <c r="T1467">
        <v>0.1</v>
      </c>
      <c r="U1467">
        <v>6.07</v>
      </c>
      <c r="V1467">
        <f>COUNTIF(SalesData[Order ID],SalesData[[#This Row],[Order ID]])</f>
        <v>2</v>
      </c>
      <c r="W1467" t="str">
        <f>TEXT(SalesData[[#This Row],[Order Date]],"MMM-YYYY")</f>
        <v>Aug-2015</v>
      </c>
      <c r="X1467">
        <f>CHOOSE(MONTH(SalesData[[#This Row],[Order Date]]),1,1,1,2,2,2,3,3,3,4,4,4)</f>
        <v>3</v>
      </c>
      <c r="Y1467">
        <f>YEAR(SalesData[[#This Row],[Order Date]])*100+MONTH(SalesData[[#This Row],[Order Date]])</f>
        <v>201508</v>
      </c>
    </row>
    <row r="1468" spans="1: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v>8</v>
      </c>
      <c r="T1468">
        <v>0</v>
      </c>
      <c r="U1468">
        <v>26.87</v>
      </c>
      <c r="V1468">
        <f>COUNTIF(SalesData[Order ID],SalesData[[#This Row],[Order ID]])</f>
        <v>2</v>
      </c>
      <c r="W1468" t="str">
        <f>TEXT(SalesData[[#This Row],[Order Date]],"MMM-YYYY")</f>
        <v>Aug-2015</v>
      </c>
      <c r="X1468">
        <f>CHOOSE(MONTH(SalesData[[#This Row],[Order Date]]),1,1,1,2,2,2,3,3,3,4,4,4)</f>
        <v>3</v>
      </c>
      <c r="Y1468">
        <f>YEAR(SalesData[[#This Row],[Order Date]])*100+MONTH(SalesData[[#This Row],[Order Date]])</f>
        <v>201508</v>
      </c>
    </row>
    <row r="1469" spans="1: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v>8</v>
      </c>
      <c r="T1469">
        <v>0.2</v>
      </c>
      <c r="U1469">
        <v>25.6</v>
      </c>
      <c r="V1469">
        <f>COUNTIF(SalesData[Order ID],SalesData[[#This Row],[Order ID]])</f>
        <v>1</v>
      </c>
      <c r="W1469" t="str">
        <f>TEXT(SalesData[[#This Row],[Order Date]],"MMM-YYYY")</f>
        <v>May-2016</v>
      </c>
      <c r="X1469">
        <f>CHOOSE(MONTH(SalesData[[#This Row],[Order Date]]),1,1,1,2,2,2,3,3,3,4,4,4)</f>
        <v>2</v>
      </c>
      <c r="Y1469">
        <f>YEAR(SalesData[[#This Row],[Order Date]])*100+MONTH(SalesData[[#This Row],[Order Date]])</f>
        <v>201605</v>
      </c>
    </row>
    <row r="1470" spans="1: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v>6</v>
      </c>
      <c r="T1470">
        <v>0.3</v>
      </c>
      <c r="U1470">
        <v>-192.05</v>
      </c>
      <c r="V1470">
        <f>COUNTIF(SalesData[Order ID],SalesData[[#This Row],[Order ID]])</f>
        <v>3</v>
      </c>
      <c r="W1470" t="str">
        <f>TEXT(SalesData[[#This Row],[Order Date]],"MMM-YYYY")</f>
        <v>Dec-2018</v>
      </c>
      <c r="X1470">
        <f>CHOOSE(MONTH(SalesData[[#This Row],[Order Date]]),1,1,1,2,2,2,3,3,3,4,4,4)</f>
        <v>4</v>
      </c>
      <c r="Y1470">
        <f>YEAR(SalesData[[#This Row],[Order Date]])*100+MONTH(SalesData[[#This Row],[Order Date]])</f>
        <v>201812</v>
      </c>
    </row>
    <row r="1471" spans="1: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v>5</v>
      </c>
      <c r="T1471">
        <v>0.2</v>
      </c>
      <c r="U1471">
        <v>11.22</v>
      </c>
      <c r="V1471">
        <f>COUNTIF(SalesData[Order ID],SalesData[[#This Row],[Order ID]])</f>
        <v>3</v>
      </c>
      <c r="W1471" t="str">
        <f>TEXT(SalesData[[#This Row],[Order Date]],"MMM-YYYY")</f>
        <v>Dec-2018</v>
      </c>
      <c r="X1471">
        <f>CHOOSE(MONTH(SalesData[[#This Row],[Order Date]]),1,1,1,2,2,2,3,3,3,4,4,4)</f>
        <v>4</v>
      </c>
      <c r="Y1471">
        <f>YEAR(SalesData[[#This Row],[Order Date]])*100+MONTH(SalesData[[#This Row],[Order Date]])</f>
        <v>201812</v>
      </c>
    </row>
    <row r="1472" spans="1: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v>4</v>
      </c>
      <c r="T1472">
        <v>0.3</v>
      </c>
      <c r="U1472">
        <v>-2.85</v>
      </c>
      <c r="V1472">
        <f>COUNTIF(SalesData[Order ID],SalesData[[#This Row],[Order ID]])</f>
        <v>3</v>
      </c>
      <c r="W1472" t="str">
        <f>TEXT(SalesData[[#This Row],[Order Date]],"MMM-YYYY")</f>
        <v>Dec-2018</v>
      </c>
      <c r="X1472">
        <f>CHOOSE(MONTH(SalesData[[#This Row],[Order Date]]),1,1,1,2,2,2,3,3,3,4,4,4)</f>
        <v>4</v>
      </c>
      <c r="Y1472">
        <f>YEAR(SalesData[[#This Row],[Order Date]])*100+MONTH(SalesData[[#This Row],[Order Date]])</f>
        <v>201812</v>
      </c>
    </row>
    <row r="1473" spans="1: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v>2</v>
      </c>
      <c r="T1473">
        <v>0</v>
      </c>
      <c r="U1473">
        <v>2.0499999999999998</v>
      </c>
      <c r="V1473">
        <f>COUNTIF(SalesData[Order ID],SalesData[[#This Row],[Order ID]])</f>
        <v>1</v>
      </c>
      <c r="W1473" t="str">
        <f>TEXT(SalesData[[#This Row],[Order Date]],"MMM-YYYY")</f>
        <v>Sep-2016</v>
      </c>
      <c r="X1473">
        <f>CHOOSE(MONTH(SalesData[[#This Row],[Order Date]]),1,1,1,2,2,2,3,3,3,4,4,4)</f>
        <v>3</v>
      </c>
      <c r="Y1473">
        <f>YEAR(SalesData[[#This Row],[Order Date]])*100+MONTH(SalesData[[#This Row],[Order Date]])</f>
        <v>201609</v>
      </c>
    </row>
    <row r="1474" spans="1: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v>6</v>
      </c>
      <c r="T1474">
        <v>0.2</v>
      </c>
      <c r="U1474">
        <v>0.61</v>
      </c>
      <c r="V1474">
        <f>COUNTIF(SalesData[Order ID],SalesData[[#This Row],[Order ID]])</f>
        <v>1</v>
      </c>
      <c r="W1474" t="str">
        <f>TEXT(SalesData[[#This Row],[Order Date]],"MMM-YYYY")</f>
        <v>Jul-2018</v>
      </c>
      <c r="X1474">
        <f>CHOOSE(MONTH(SalesData[[#This Row],[Order Date]]),1,1,1,2,2,2,3,3,3,4,4,4)</f>
        <v>3</v>
      </c>
      <c r="Y1474">
        <f>YEAR(SalesData[[#This Row],[Order Date]])*100+MONTH(SalesData[[#This Row],[Order Date]])</f>
        <v>201807</v>
      </c>
    </row>
    <row r="1475" spans="1: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v>4</v>
      </c>
      <c r="T1475">
        <v>0.2</v>
      </c>
      <c r="U1475">
        <v>1</v>
      </c>
      <c r="V1475">
        <f>COUNTIF(SalesData[Order ID],SalesData[[#This Row],[Order ID]])</f>
        <v>1</v>
      </c>
      <c r="W1475" t="str">
        <f>TEXT(SalesData[[#This Row],[Order Date]],"MMM-YYYY")</f>
        <v>Dec-2016</v>
      </c>
      <c r="X1475">
        <f>CHOOSE(MONTH(SalesData[[#This Row],[Order Date]]),1,1,1,2,2,2,3,3,3,4,4,4)</f>
        <v>4</v>
      </c>
      <c r="Y1475">
        <f>YEAR(SalesData[[#This Row],[Order Date]])*100+MONTH(SalesData[[#This Row],[Order Date]])</f>
        <v>201612</v>
      </c>
    </row>
    <row r="1476" spans="1: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v>4</v>
      </c>
      <c r="T1476">
        <v>0.3</v>
      </c>
      <c r="U1476">
        <v>-3.63</v>
      </c>
      <c r="V1476">
        <f>COUNTIF(SalesData[Order ID],SalesData[[#This Row],[Order ID]])</f>
        <v>2</v>
      </c>
      <c r="W1476" t="str">
        <f>TEXT(SalesData[[#This Row],[Order Date]],"MMM-YYYY")</f>
        <v>Nov-2017</v>
      </c>
      <c r="X1476">
        <f>CHOOSE(MONTH(SalesData[[#This Row],[Order Date]]),1,1,1,2,2,2,3,3,3,4,4,4)</f>
        <v>4</v>
      </c>
      <c r="Y1476">
        <f>YEAR(SalesData[[#This Row],[Order Date]])*100+MONTH(SalesData[[#This Row],[Order Date]])</f>
        <v>201711</v>
      </c>
    </row>
    <row r="1477" spans="1: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v>10</v>
      </c>
      <c r="T1477">
        <v>0.1</v>
      </c>
      <c r="U1477">
        <v>2.2999999999999998</v>
      </c>
      <c r="V1477">
        <f>COUNTIF(SalesData[Order ID],SalesData[[#This Row],[Order ID]])</f>
        <v>2</v>
      </c>
      <c r="W1477" t="str">
        <f>TEXT(SalesData[[#This Row],[Order Date]],"MMM-YYYY")</f>
        <v>Nov-2017</v>
      </c>
      <c r="X1477">
        <f>CHOOSE(MONTH(SalesData[[#This Row],[Order Date]]),1,1,1,2,2,2,3,3,3,4,4,4)</f>
        <v>4</v>
      </c>
      <c r="Y1477">
        <f>YEAR(SalesData[[#This Row],[Order Date]])*100+MONTH(SalesData[[#This Row],[Order Date]])</f>
        <v>201711</v>
      </c>
    </row>
    <row r="1478" spans="1: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v>10</v>
      </c>
      <c r="T1478">
        <v>0</v>
      </c>
      <c r="U1478">
        <v>8.09</v>
      </c>
      <c r="V1478">
        <f>COUNTIF(SalesData[Order ID],SalesData[[#This Row],[Order ID]])</f>
        <v>1</v>
      </c>
      <c r="W1478" t="str">
        <f>TEXT(SalesData[[#This Row],[Order Date]],"MMM-YYYY")</f>
        <v>Mar-2018</v>
      </c>
      <c r="X1478">
        <f>CHOOSE(MONTH(SalesData[[#This Row],[Order Date]]),1,1,1,2,2,2,3,3,3,4,4,4)</f>
        <v>1</v>
      </c>
      <c r="Y1478">
        <f>YEAR(SalesData[[#This Row],[Order Date]])*100+MONTH(SalesData[[#This Row],[Order Date]])</f>
        <v>201803</v>
      </c>
    </row>
    <row r="1479" spans="1: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v>2</v>
      </c>
      <c r="T1479">
        <v>0</v>
      </c>
      <c r="U1479">
        <v>5.73</v>
      </c>
      <c r="V1479">
        <f>COUNTIF(SalesData[Order ID],SalesData[[#This Row],[Order ID]])</f>
        <v>1</v>
      </c>
      <c r="W1479" t="str">
        <f>TEXT(SalesData[[#This Row],[Order Date]],"MMM-YYYY")</f>
        <v>Nov-2017</v>
      </c>
      <c r="X1479">
        <f>CHOOSE(MONTH(SalesData[[#This Row],[Order Date]]),1,1,1,2,2,2,3,3,3,4,4,4)</f>
        <v>4</v>
      </c>
      <c r="Y1479">
        <f>YEAR(SalesData[[#This Row],[Order Date]])*100+MONTH(SalesData[[#This Row],[Order Date]])</f>
        <v>201711</v>
      </c>
    </row>
    <row r="1480" spans="1: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v>2</v>
      </c>
      <c r="T1480">
        <v>0</v>
      </c>
      <c r="U1480">
        <v>7.03</v>
      </c>
      <c r="V1480">
        <f>COUNTIF(SalesData[Order ID],SalesData[[#This Row],[Order ID]])</f>
        <v>1</v>
      </c>
      <c r="W1480" t="str">
        <f>TEXT(SalesData[[#This Row],[Order Date]],"MMM-YYYY")</f>
        <v>Nov-2018</v>
      </c>
      <c r="X1480">
        <f>CHOOSE(MONTH(SalesData[[#This Row],[Order Date]]),1,1,1,2,2,2,3,3,3,4,4,4)</f>
        <v>4</v>
      </c>
      <c r="Y1480">
        <f>YEAR(SalesData[[#This Row],[Order Date]])*100+MONTH(SalesData[[#This Row],[Order Date]])</f>
        <v>201811</v>
      </c>
    </row>
    <row r="1481" spans="1: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v>7</v>
      </c>
      <c r="T1481">
        <v>0.1</v>
      </c>
      <c r="U1481">
        <v>6.22</v>
      </c>
      <c r="V1481">
        <f>COUNTIF(SalesData[Order ID],SalesData[[#This Row],[Order ID]])</f>
        <v>3</v>
      </c>
      <c r="W1481" t="str">
        <f>TEXT(SalesData[[#This Row],[Order Date]],"MMM-YYYY")</f>
        <v>Dec-2017</v>
      </c>
      <c r="X1481">
        <f>CHOOSE(MONTH(SalesData[[#This Row],[Order Date]]),1,1,1,2,2,2,3,3,3,4,4,4)</f>
        <v>4</v>
      </c>
      <c r="Y1481">
        <f>YEAR(SalesData[[#This Row],[Order Date]])*100+MONTH(SalesData[[#This Row],[Order Date]])</f>
        <v>201712</v>
      </c>
    </row>
    <row r="1482" spans="1: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v>4</v>
      </c>
      <c r="T1482">
        <v>0.3</v>
      </c>
      <c r="U1482">
        <v>-4.8600000000000003</v>
      </c>
      <c r="V1482">
        <f>COUNTIF(SalesData[Order ID],SalesData[[#This Row],[Order ID]])</f>
        <v>3</v>
      </c>
      <c r="W1482" t="str">
        <f>TEXT(SalesData[[#This Row],[Order Date]],"MMM-YYYY")</f>
        <v>Dec-2017</v>
      </c>
      <c r="X1482">
        <f>CHOOSE(MONTH(SalesData[[#This Row],[Order Date]]),1,1,1,2,2,2,3,3,3,4,4,4)</f>
        <v>4</v>
      </c>
      <c r="Y1482">
        <f>YEAR(SalesData[[#This Row],[Order Date]])*100+MONTH(SalesData[[#This Row],[Order Date]])</f>
        <v>201712</v>
      </c>
    </row>
    <row r="1483" spans="1: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v>3</v>
      </c>
      <c r="T1483">
        <v>0</v>
      </c>
      <c r="U1483">
        <v>10.16</v>
      </c>
      <c r="V1483">
        <f>COUNTIF(SalesData[Order ID],SalesData[[#This Row],[Order ID]])</f>
        <v>3</v>
      </c>
      <c r="W1483" t="str">
        <f>TEXT(SalesData[[#This Row],[Order Date]],"MMM-YYYY")</f>
        <v>Dec-2017</v>
      </c>
      <c r="X1483">
        <f>CHOOSE(MONTH(SalesData[[#This Row],[Order Date]]),1,1,1,2,2,2,3,3,3,4,4,4)</f>
        <v>4</v>
      </c>
      <c r="Y1483">
        <f>YEAR(SalesData[[#This Row],[Order Date]])*100+MONTH(SalesData[[#This Row],[Order Date]])</f>
        <v>201712</v>
      </c>
    </row>
    <row r="1484" spans="1: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v>2</v>
      </c>
      <c r="T1484">
        <v>0.2</v>
      </c>
      <c r="U1484">
        <v>0.97</v>
      </c>
      <c r="V1484">
        <f>COUNTIF(SalesData[Order ID],SalesData[[#This Row],[Order ID]])</f>
        <v>2</v>
      </c>
      <c r="W1484" t="str">
        <f>TEXT(SalesData[[#This Row],[Order Date]],"MMM-YYYY")</f>
        <v>Aug-2018</v>
      </c>
      <c r="X1484">
        <f>CHOOSE(MONTH(SalesData[[#This Row],[Order Date]]),1,1,1,2,2,2,3,3,3,4,4,4)</f>
        <v>3</v>
      </c>
      <c r="Y1484">
        <f>YEAR(SalesData[[#This Row],[Order Date]])*100+MONTH(SalesData[[#This Row],[Order Date]])</f>
        <v>201808</v>
      </c>
    </row>
    <row r="1485" spans="1: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v>3</v>
      </c>
      <c r="T1485">
        <v>0.2</v>
      </c>
      <c r="U1485">
        <v>0.48</v>
      </c>
      <c r="V1485">
        <f>COUNTIF(SalesData[Order ID],SalesData[[#This Row],[Order ID]])</f>
        <v>2</v>
      </c>
      <c r="W1485" t="str">
        <f>TEXT(SalesData[[#This Row],[Order Date]],"MMM-YYYY")</f>
        <v>Aug-2018</v>
      </c>
      <c r="X1485">
        <f>CHOOSE(MONTH(SalesData[[#This Row],[Order Date]]),1,1,1,2,2,2,3,3,3,4,4,4)</f>
        <v>3</v>
      </c>
      <c r="Y1485">
        <f>YEAR(SalesData[[#This Row],[Order Date]])*100+MONTH(SalesData[[#This Row],[Order Date]])</f>
        <v>201808</v>
      </c>
    </row>
    <row r="1486" spans="1: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v>3</v>
      </c>
      <c r="T1486">
        <v>0.1</v>
      </c>
      <c r="U1486">
        <v>12.39</v>
      </c>
      <c r="V1486">
        <f>COUNTIF(SalesData[Order ID],SalesData[[#This Row],[Order ID]])</f>
        <v>1</v>
      </c>
      <c r="W1486" t="str">
        <f>TEXT(SalesData[[#This Row],[Order Date]],"MMM-YYYY")</f>
        <v>Oct-2017</v>
      </c>
      <c r="X1486">
        <f>CHOOSE(MONTH(SalesData[[#This Row],[Order Date]]),1,1,1,2,2,2,3,3,3,4,4,4)</f>
        <v>4</v>
      </c>
      <c r="Y1486">
        <f>YEAR(SalesData[[#This Row],[Order Date]])*100+MONTH(SalesData[[#This Row],[Order Date]])</f>
        <v>201710</v>
      </c>
    </row>
    <row r="1487" spans="1: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v>10</v>
      </c>
      <c r="T1487">
        <v>0.3</v>
      </c>
      <c r="U1487">
        <v>-0.45</v>
      </c>
      <c r="V1487">
        <f>COUNTIF(SalesData[Order ID],SalesData[[#This Row],[Order ID]])</f>
        <v>1</v>
      </c>
      <c r="W1487" t="str">
        <f>TEXT(SalesData[[#This Row],[Order Date]],"MMM-YYYY")</f>
        <v>Nov-2015</v>
      </c>
      <c r="X1487">
        <f>CHOOSE(MONTH(SalesData[[#This Row],[Order Date]]),1,1,1,2,2,2,3,3,3,4,4,4)</f>
        <v>4</v>
      </c>
      <c r="Y1487">
        <f>YEAR(SalesData[[#This Row],[Order Date]])*100+MONTH(SalesData[[#This Row],[Order Date]])</f>
        <v>201511</v>
      </c>
    </row>
    <row r="1488" spans="1: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v>8</v>
      </c>
      <c r="T1488">
        <v>0.3</v>
      </c>
      <c r="U1488">
        <v>-242.57</v>
      </c>
      <c r="V1488">
        <f>COUNTIF(SalesData[Order ID],SalesData[[#This Row],[Order ID]])</f>
        <v>3</v>
      </c>
      <c r="W1488" t="str">
        <f>TEXT(SalesData[[#This Row],[Order Date]],"MMM-YYYY")</f>
        <v>Nov-2016</v>
      </c>
      <c r="X1488">
        <f>CHOOSE(MONTH(SalesData[[#This Row],[Order Date]]),1,1,1,2,2,2,3,3,3,4,4,4)</f>
        <v>4</v>
      </c>
      <c r="Y1488">
        <f>YEAR(SalesData[[#This Row],[Order Date]])*100+MONTH(SalesData[[#This Row],[Order Date]])</f>
        <v>201611</v>
      </c>
    </row>
    <row r="1489" spans="1: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v>9</v>
      </c>
      <c r="T1489">
        <v>0</v>
      </c>
      <c r="U1489">
        <v>12.6</v>
      </c>
      <c r="V1489">
        <f>COUNTIF(SalesData[Order ID],SalesData[[#This Row],[Order ID]])</f>
        <v>3</v>
      </c>
      <c r="W1489" t="str">
        <f>TEXT(SalesData[[#This Row],[Order Date]],"MMM-YYYY")</f>
        <v>Nov-2016</v>
      </c>
      <c r="X1489">
        <f>CHOOSE(MONTH(SalesData[[#This Row],[Order Date]]),1,1,1,2,2,2,3,3,3,4,4,4)</f>
        <v>4</v>
      </c>
      <c r="Y1489">
        <f>YEAR(SalesData[[#This Row],[Order Date]])*100+MONTH(SalesData[[#This Row],[Order Date]])</f>
        <v>201611</v>
      </c>
    </row>
    <row r="1490" spans="1: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v>4</v>
      </c>
      <c r="T1490">
        <v>0.2</v>
      </c>
      <c r="U1490">
        <v>3.41</v>
      </c>
      <c r="V1490">
        <f>COUNTIF(SalesData[Order ID],SalesData[[#This Row],[Order ID]])</f>
        <v>3</v>
      </c>
      <c r="W1490" t="str">
        <f>TEXT(SalesData[[#This Row],[Order Date]],"MMM-YYYY")</f>
        <v>Nov-2016</v>
      </c>
      <c r="X1490">
        <f>CHOOSE(MONTH(SalesData[[#This Row],[Order Date]]),1,1,1,2,2,2,3,3,3,4,4,4)</f>
        <v>4</v>
      </c>
      <c r="Y1490">
        <f>YEAR(SalesData[[#This Row],[Order Date]])*100+MONTH(SalesData[[#This Row],[Order Date]])</f>
        <v>201611</v>
      </c>
    </row>
    <row r="1491" spans="1: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v>3</v>
      </c>
      <c r="T1491">
        <v>0.3</v>
      </c>
      <c r="U1491">
        <v>-1.61</v>
      </c>
      <c r="V1491">
        <f>COUNTIF(SalesData[Order ID],SalesData[[#This Row],[Order ID]])</f>
        <v>1</v>
      </c>
      <c r="W1491" t="str">
        <f>TEXT(SalesData[[#This Row],[Order Date]],"MMM-YYYY")</f>
        <v>Nov-2015</v>
      </c>
      <c r="X1491">
        <f>CHOOSE(MONTH(SalesData[[#This Row],[Order Date]]),1,1,1,2,2,2,3,3,3,4,4,4)</f>
        <v>4</v>
      </c>
      <c r="Y1491">
        <f>YEAR(SalesData[[#This Row],[Order Date]])*100+MONTH(SalesData[[#This Row],[Order Date]])</f>
        <v>201511</v>
      </c>
    </row>
    <row r="1492" spans="1: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v>9</v>
      </c>
      <c r="T1492">
        <v>0.3</v>
      </c>
      <c r="U1492">
        <v>-8.18</v>
      </c>
      <c r="V1492">
        <f>COUNTIF(SalesData[Order ID],SalesData[[#This Row],[Order ID]])</f>
        <v>1</v>
      </c>
      <c r="W1492" t="str">
        <f>TEXT(SalesData[[#This Row],[Order Date]],"MMM-YYYY")</f>
        <v>Apr-2018</v>
      </c>
      <c r="X1492">
        <f>CHOOSE(MONTH(SalesData[[#This Row],[Order Date]]),1,1,1,2,2,2,3,3,3,4,4,4)</f>
        <v>2</v>
      </c>
      <c r="Y1492">
        <f>YEAR(SalesData[[#This Row],[Order Date]])*100+MONTH(SalesData[[#This Row],[Order Date]])</f>
        <v>201804</v>
      </c>
    </row>
    <row r="1493" spans="1: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v>7</v>
      </c>
      <c r="T1493">
        <v>0.1</v>
      </c>
      <c r="U1493">
        <v>0.53</v>
      </c>
      <c r="V1493">
        <f>COUNTIF(SalesData[Order ID],SalesData[[#This Row],[Order ID]])</f>
        <v>2</v>
      </c>
      <c r="W1493" t="str">
        <f>TEXT(SalesData[[#This Row],[Order Date]],"MMM-YYYY")</f>
        <v>Nov-2018</v>
      </c>
      <c r="X1493">
        <f>CHOOSE(MONTH(SalesData[[#This Row],[Order Date]]),1,1,1,2,2,2,3,3,3,4,4,4)</f>
        <v>4</v>
      </c>
      <c r="Y1493">
        <f>YEAR(SalesData[[#This Row],[Order Date]])*100+MONTH(SalesData[[#This Row],[Order Date]])</f>
        <v>201811</v>
      </c>
    </row>
    <row r="1494" spans="1: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v>1</v>
      </c>
      <c r="T1494">
        <v>0</v>
      </c>
      <c r="U1494">
        <v>127.05</v>
      </c>
      <c r="V1494">
        <f>COUNTIF(SalesData[Order ID],SalesData[[#This Row],[Order ID]])</f>
        <v>2</v>
      </c>
      <c r="W1494" t="str">
        <f>TEXT(SalesData[[#This Row],[Order Date]],"MMM-YYYY")</f>
        <v>Nov-2018</v>
      </c>
      <c r="X1494">
        <f>CHOOSE(MONTH(SalesData[[#This Row],[Order Date]]),1,1,1,2,2,2,3,3,3,4,4,4)</f>
        <v>4</v>
      </c>
      <c r="Y1494">
        <f>YEAR(SalesData[[#This Row],[Order Date]])*100+MONTH(SalesData[[#This Row],[Order Date]])</f>
        <v>201811</v>
      </c>
    </row>
    <row r="1495" spans="1: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v>4</v>
      </c>
      <c r="T1495">
        <v>0</v>
      </c>
      <c r="U1495">
        <v>0.67</v>
      </c>
      <c r="V1495">
        <f>COUNTIF(SalesData[Order ID],SalesData[[#This Row],[Order ID]])</f>
        <v>1</v>
      </c>
      <c r="W1495" t="str">
        <f>TEXT(SalesData[[#This Row],[Order Date]],"MMM-YYYY")</f>
        <v>Oct-2018</v>
      </c>
      <c r="X1495">
        <f>CHOOSE(MONTH(SalesData[[#This Row],[Order Date]]),1,1,1,2,2,2,3,3,3,4,4,4)</f>
        <v>4</v>
      </c>
      <c r="Y1495">
        <f>YEAR(SalesData[[#This Row],[Order Date]])*100+MONTH(SalesData[[#This Row],[Order Date]])</f>
        <v>201810</v>
      </c>
    </row>
    <row r="1496" spans="1: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v>4</v>
      </c>
      <c r="T1496">
        <v>0.3</v>
      </c>
      <c r="U1496">
        <v>-4.01</v>
      </c>
      <c r="V1496">
        <f>COUNTIF(SalesData[Order ID],SalesData[[#This Row],[Order ID]])</f>
        <v>1</v>
      </c>
      <c r="W1496" t="str">
        <f>TEXT(SalesData[[#This Row],[Order Date]],"MMM-YYYY")</f>
        <v>Dec-2015</v>
      </c>
      <c r="X1496">
        <f>CHOOSE(MONTH(SalesData[[#This Row],[Order Date]]),1,1,1,2,2,2,3,3,3,4,4,4)</f>
        <v>4</v>
      </c>
      <c r="Y1496">
        <f>YEAR(SalesData[[#This Row],[Order Date]])*100+MONTH(SalesData[[#This Row],[Order Date]])</f>
        <v>201512</v>
      </c>
    </row>
    <row r="1497" spans="1: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v>8</v>
      </c>
      <c r="T1497">
        <v>0</v>
      </c>
      <c r="U1497">
        <v>3.57</v>
      </c>
      <c r="V1497">
        <f>COUNTIF(SalesData[Order ID],SalesData[[#This Row],[Order ID]])</f>
        <v>3</v>
      </c>
      <c r="W1497" t="str">
        <f>TEXT(SalesData[[#This Row],[Order Date]],"MMM-YYYY")</f>
        <v>Sep-2018</v>
      </c>
      <c r="X1497">
        <f>CHOOSE(MONTH(SalesData[[#This Row],[Order Date]]),1,1,1,2,2,2,3,3,3,4,4,4)</f>
        <v>3</v>
      </c>
      <c r="Y1497">
        <f>YEAR(SalesData[[#This Row],[Order Date]])*100+MONTH(SalesData[[#This Row],[Order Date]])</f>
        <v>201809</v>
      </c>
    </row>
    <row r="1498" spans="1: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v>8</v>
      </c>
      <c r="T1498">
        <v>0.3</v>
      </c>
      <c r="U1498">
        <v>-5.87</v>
      </c>
      <c r="V1498">
        <f>COUNTIF(SalesData[Order ID],SalesData[[#This Row],[Order ID]])</f>
        <v>3</v>
      </c>
      <c r="W1498" t="str">
        <f>TEXT(SalesData[[#This Row],[Order Date]],"MMM-YYYY")</f>
        <v>Sep-2018</v>
      </c>
      <c r="X1498">
        <f>CHOOSE(MONTH(SalesData[[#This Row],[Order Date]]),1,1,1,2,2,2,3,3,3,4,4,4)</f>
        <v>3</v>
      </c>
      <c r="Y1498">
        <f>YEAR(SalesData[[#This Row],[Order Date]])*100+MONTH(SalesData[[#This Row],[Order Date]])</f>
        <v>201809</v>
      </c>
    </row>
    <row r="1499" spans="1: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v>6</v>
      </c>
      <c r="T1499">
        <v>0.1</v>
      </c>
      <c r="U1499">
        <v>4.07</v>
      </c>
      <c r="V1499">
        <f>COUNTIF(SalesData[Order ID],SalesData[[#This Row],[Order ID]])</f>
        <v>3</v>
      </c>
      <c r="W1499" t="str">
        <f>TEXT(SalesData[[#This Row],[Order Date]],"MMM-YYYY")</f>
        <v>Sep-2018</v>
      </c>
      <c r="X1499">
        <f>CHOOSE(MONTH(SalesData[[#This Row],[Order Date]]),1,1,1,2,2,2,3,3,3,4,4,4)</f>
        <v>3</v>
      </c>
      <c r="Y1499">
        <f>YEAR(SalesData[[#This Row],[Order Date]])*100+MONTH(SalesData[[#This Row],[Order Date]])</f>
        <v>201809</v>
      </c>
    </row>
    <row r="1500" spans="1: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v>2</v>
      </c>
      <c r="T1500">
        <v>0.3</v>
      </c>
      <c r="U1500">
        <v>-2.1800000000000002</v>
      </c>
      <c r="V1500">
        <f>COUNTIF(SalesData[Order ID],SalesData[[#This Row],[Order ID]])</f>
        <v>1</v>
      </c>
      <c r="W1500" t="str">
        <f>TEXT(SalesData[[#This Row],[Order Date]],"MMM-YYYY")</f>
        <v>Oct-2017</v>
      </c>
      <c r="X1500">
        <f>CHOOSE(MONTH(SalesData[[#This Row],[Order Date]]),1,1,1,2,2,2,3,3,3,4,4,4)</f>
        <v>4</v>
      </c>
      <c r="Y1500">
        <f>YEAR(SalesData[[#This Row],[Order Date]])*100+MONTH(SalesData[[#This Row],[Order Date]])</f>
        <v>201710</v>
      </c>
    </row>
    <row r="1501" spans="1: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v>3</v>
      </c>
      <c r="T1501">
        <v>0.3</v>
      </c>
      <c r="U1501">
        <v>-3.85</v>
      </c>
      <c r="V1501">
        <f>COUNTIF(SalesData[Order ID],SalesData[[#This Row],[Order ID]])</f>
        <v>3</v>
      </c>
      <c r="W1501" t="str">
        <f>TEXT(SalesData[[#This Row],[Order Date]],"MMM-YYYY")</f>
        <v>Nov-2018</v>
      </c>
      <c r="X1501">
        <f>CHOOSE(MONTH(SalesData[[#This Row],[Order Date]]),1,1,1,2,2,2,3,3,3,4,4,4)</f>
        <v>4</v>
      </c>
      <c r="Y1501">
        <f>YEAR(SalesData[[#This Row],[Order Date]])*100+MONTH(SalesData[[#This Row],[Order Date]])</f>
        <v>201811</v>
      </c>
    </row>
    <row r="1502" spans="1: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v>8</v>
      </c>
      <c r="T1502">
        <v>0.3</v>
      </c>
      <c r="U1502">
        <v>-31.23</v>
      </c>
      <c r="V1502">
        <f>COUNTIF(SalesData[Order ID],SalesData[[#This Row],[Order ID]])</f>
        <v>3</v>
      </c>
      <c r="W1502" t="str">
        <f>TEXT(SalesData[[#This Row],[Order Date]],"MMM-YYYY")</f>
        <v>Nov-2018</v>
      </c>
      <c r="X1502">
        <f>CHOOSE(MONTH(SalesData[[#This Row],[Order Date]]),1,1,1,2,2,2,3,3,3,4,4,4)</f>
        <v>4</v>
      </c>
      <c r="Y1502">
        <f>YEAR(SalesData[[#This Row],[Order Date]])*100+MONTH(SalesData[[#This Row],[Order Date]])</f>
        <v>201811</v>
      </c>
    </row>
    <row r="1503" spans="1: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v>3</v>
      </c>
      <c r="T1503">
        <v>0.1</v>
      </c>
      <c r="U1503">
        <v>151.21</v>
      </c>
      <c r="V1503">
        <f>COUNTIF(SalesData[Order ID],SalesData[[#This Row],[Order ID]])</f>
        <v>3</v>
      </c>
      <c r="W1503" t="str">
        <f>TEXT(SalesData[[#This Row],[Order Date]],"MMM-YYYY")</f>
        <v>Nov-2018</v>
      </c>
      <c r="X1503">
        <f>CHOOSE(MONTH(SalesData[[#This Row],[Order Date]]),1,1,1,2,2,2,3,3,3,4,4,4)</f>
        <v>4</v>
      </c>
      <c r="Y1503">
        <f>YEAR(SalesData[[#This Row],[Order Date]])*100+MONTH(SalesData[[#This Row],[Order Date]])</f>
        <v>201811</v>
      </c>
    </row>
    <row r="1504" spans="1: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v>6</v>
      </c>
      <c r="T1504">
        <v>0.1</v>
      </c>
      <c r="U1504">
        <v>9.0500000000000007</v>
      </c>
      <c r="V1504">
        <f>COUNTIF(SalesData[Order ID],SalesData[[#This Row],[Order ID]])</f>
        <v>2</v>
      </c>
      <c r="W1504" t="str">
        <f>TEXT(SalesData[[#This Row],[Order Date]],"MMM-YYYY")</f>
        <v>Nov-2017</v>
      </c>
      <c r="X1504">
        <f>CHOOSE(MONTH(SalesData[[#This Row],[Order Date]]),1,1,1,2,2,2,3,3,3,4,4,4)</f>
        <v>4</v>
      </c>
      <c r="Y1504">
        <f>YEAR(SalesData[[#This Row],[Order Date]])*100+MONTH(SalesData[[#This Row],[Order Date]])</f>
        <v>201711</v>
      </c>
    </row>
    <row r="1505" spans="1: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v>2</v>
      </c>
      <c r="T1505">
        <v>0.3</v>
      </c>
      <c r="U1505">
        <v>-2.19</v>
      </c>
      <c r="V1505">
        <f>COUNTIF(SalesData[Order ID],SalesData[[#This Row],[Order ID]])</f>
        <v>2</v>
      </c>
      <c r="W1505" t="str">
        <f>TEXT(SalesData[[#This Row],[Order Date]],"MMM-YYYY")</f>
        <v>Nov-2017</v>
      </c>
      <c r="X1505">
        <f>CHOOSE(MONTH(SalesData[[#This Row],[Order Date]]),1,1,1,2,2,2,3,3,3,4,4,4)</f>
        <v>4</v>
      </c>
      <c r="Y1505">
        <f>YEAR(SalesData[[#This Row],[Order Date]])*100+MONTH(SalesData[[#This Row],[Order Date]])</f>
        <v>201711</v>
      </c>
    </row>
    <row r="1506" spans="1: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v>9</v>
      </c>
      <c r="T1506">
        <v>0.3</v>
      </c>
      <c r="U1506">
        <v>-1.01</v>
      </c>
      <c r="V1506">
        <f>COUNTIF(SalesData[Order ID],SalesData[[#This Row],[Order ID]])</f>
        <v>2</v>
      </c>
      <c r="W1506" t="str">
        <f>TEXT(SalesData[[#This Row],[Order Date]],"MMM-YYYY")</f>
        <v>Aug-2016</v>
      </c>
      <c r="X1506">
        <f>CHOOSE(MONTH(SalesData[[#This Row],[Order Date]]),1,1,1,2,2,2,3,3,3,4,4,4)</f>
        <v>3</v>
      </c>
      <c r="Y1506">
        <f>YEAR(SalesData[[#This Row],[Order Date]])*100+MONTH(SalesData[[#This Row],[Order Date]])</f>
        <v>201608</v>
      </c>
    </row>
    <row r="1507" spans="1: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v>6</v>
      </c>
      <c r="T1507">
        <v>0</v>
      </c>
      <c r="U1507">
        <v>351.74</v>
      </c>
      <c r="V1507">
        <f>COUNTIF(SalesData[Order ID],SalesData[[#This Row],[Order ID]])</f>
        <v>2</v>
      </c>
      <c r="W1507" t="str">
        <f>TEXT(SalesData[[#This Row],[Order Date]],"MMM-YYYY")</f>
        <v>Aug-2016</v>
      </c>
      <c r="X1507">
        <f>CHOOSE(MONTH(SalesData[[#This Row],[Order Date]]),1,1,1,2,2,2,3,3,3,4,4,4)</f>
        <v>3</v>
      </c>
      <c r="Y1507">
        <f>YEAR(SalesData[[#This Row],[Order Date]])*100+MONTH(SalesData[[#This Row],[Order Date]])</f>
        <v>201608</v>
      </c>
    </row>
    <row r="1508" spans="1: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v>4</v>
      </c>
      <c r="T1508">
        <v>0.3</v>
      </c>
      <c r="U1508">
        <v>-3.4</v>
      </c>
      <c r="V1508">
        <f>COUNTIF(SalesData[Order ID],SalesData[[#This Row],[Order ID]])</f>
        <v>1</v>
      </c>
      <c r="W1508" t="str">
        <f>TEXT(SalesData[[#This Row],[Order Date]],"MMM-YYYY")</f>
        <v>Dec-2018</v>
      </c>
      <c r="X1508">
        <f>CHOOSE(MONTH(SalesData[[#This Row],[Order Date]]),1,1,1,2,2,2,3,3,3,4,4,4)</f>
        <v>4</v>
      </c>
      <c r="Y1508">
        <f>YEAR(SalesData[[#This Row],[Order Date]])*100+MONTH(SalesData[[#This Row],[Order Date]])</f>
        <v>201812</v>
      </c>
    </row>
    <row r="1509" spans="1: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v>2</v>
      </c>
      <c r="T1509">
        <v>0</v>
      </c>
      <c r="U1509">
        <v>91.08</v>
      </c>
      <c r="V1509">
        <f>COUNTIF(SalesData[Order ID],SalesData[[#This Row],[Order ID]])</f>
        <v>1</v>
      </c>
      <c r="W1509" t="str">
        <f>TEXT(SalesData[[#This Row],[Order Date]],"MMM-YYYY")</f>
        <v>Sep-2017</v>
      </c>
      <c r="X1509">
        <f>CHOOSE(MONTH(SalesData[[#This Row],[Order Date]]),1,1,1,2,2,2,3,3,3,4,4,4)</f>
        <v>3</v>
      </c>
      <c r="Y1509">
        <f>YEAR(SalesData[[#This Row],[Order Date]])*100+MONTH(SalesData[[#This Row],[Order Date]])</f>
        <v>201709</v>
      </c>
    </row>
    <row r="1510" spans="1: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v>10</v>
      </c>
      <c r="T1510">
        <v>0</v>
      </c>
      <c r="U1510">
        <v>11.04</v>
      </c>
      <c r="V1510">
        <f>COUNTIF(SalesData[Order ID],SalesData[[#This Row],[Order ID]])</f>
        <v>1</v>
      </c>
      <c r="W1510" t="str">
        <f>TEXT(SalesData[[#This Row],[Order Date]],"MMM-YYYY")</f>
        <v>Dec-2018</v>
      </c>
      <c r="X1510">
        <f>CHOOSE(MONTH(SalesData[[#This Row],[Order Date]]),1,1,1,2,2,2,3,3,3,4,4,4)</f>
        <v>4</v>
      </c>
      <c r="Y1510">
        <f>YEAR(SalesData[[#This Row],[Order Date]])*100+MONTH(SalesData[[#This Row],[Order Date]])</f>
        <v>201812</v>
      </c>
    </row>
    <row r="1511" spans="1: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v>10</v>
      </c>
      <c r="T1511">
        <v>0</v>
      </c>
      <c r="U1511">
        <v>0.84</v>
      </c>
      <c r="V1511">
        <f>COUNTIF(SalesData[Order ID],SalesData[[#This Row],[Order ID]])</f>
        <v>1</v>
      </c>
      <c r="W1511" t="str">
        <f>TEXT(SalesData[[#This Row],[Order Date]],"MMM-YYYY")</f>
        <v>Sep-2018</v>
      </c>
      <c r="X1511">
        <f>CHOOSE(MONTH(SalesData[[#This Row],[Order Date]]),1,1,1,2,2,2,3,3,3,4,4,4)</f>
        <v>3</v>
      </c>
      <c r="Y1511">
        <f>YEAR(SalesData[[#This Row],[Order Date]])*100+MONTH(SalesData[[#This Row],[Order Date]])</f>
        <v>201809</v>
      </c>
    </row>
    <row r="1512" spans="1: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v>7</v>
      </c>
      <c r="T1512">
        <v>0</v>
      </c>
      <c r="U1512">
        <v>127.25</v>
      </c>
      <c r="V1512">
        <f>COUNTIF(SalesData[Order ID],SalesData[[#This Row],[Order ID]])</f>
        <v>2</v>
      </c>
      <c r="W1512" t="str">
        <f>TEXT(SalesData[[#This Row],[Order Date]],"MMM-YYYY")</f>
        <v>Jun-2018</v>
      </c>
      <c r="X1512">
        <f>CHOOSE(MONTH(SalesData[[#This Row],[Order Date]]),1,1,1,2,2,2,3,3,3,4,4,4)</f>
        <v>2</v>
      </c>
      <c r="Y1512">
        <f>YEAR(SalesData[[#This Row],[Order Date]])*100+MONTH(SalesData[[#This Row],[Order Date]])</f>
        <v>201806</v>
      </c>
    </row>
    <row r="1513" spans="1: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v>3</v>
      </c>
      <c r="T1513">
        <v>0.3</v>
      </c>
      <c r="U1513">
        <v>-8.9600000000000009</v>
      </c>
      <c r="V1513">
        <f>COUNTIF(SalesData[Order ID],SalesData[[#This Row],[Order ID]])</f>
        <v>2</v>
      </c>
      <c r="W1513" t="str">
        <f>TEXT(SalesData[[#This Row],[Order Date]],"MMM-YYYY")</f>
        <v>Jun-2018</v>
      </c>
      <c r="X1513">
        <f>CHOOSE(MONTH(SalesData[[#This Row],[Order Date]]),1,1,1,2,2,2,3,3,3,4,4,4)</f>
        <v>2</v>
      </c>
      <c r="Y1513">
        <f>YEAR(SalesData[[#This Row],[Order Date]])*100+MONTH(SalesData[[#This Row],[Order Date]])</f>
        <v>201806</v>
      </c>
    </row>
    <row r="1514" spans="1: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v>10</v>
      </c>
      <c r="T1514">
        <v>0</v>
      </c>
      <c r="U1514">
        <v>32.01</v>
      </c>
      <c r="V1514">
        <f>COUNTIF(SalesData[Order ID],SalesData[[#This Row],[Order ID]])</f>
        <v>3</v>
      </c>
      <c r="W1514" t="str">
        <f>TEXT(SalesData[[#This Row],[Order Date]],"MMM-YYYY")</f>
        <v>Aug-2018</v>
      </c>
      <c r="X1514">
        <f>CHOOSE(MONTH(SalesData[[#This Row],[Order Date]]),1,1,1,2,2,2,3,3,3,4,4,4)</f>
        <v>3</v>
      </c>
      <c r="Y1514">
        <f>YEAR(SalesData[[#This Row],[Order Date]])*100+MONTH(SalesData[[#This Row],[Order Date]])</f>
        <v>201808</v>
      </c>
    </row>
    <row r="1515" spans="1: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v>1</v>
      </c>
      <c r="T1515">
        <v>0.2</v>
      </c>
      <c r="U1515">
        <v>4.28</v>
      </c>
      <c r="V1515">
        <f>COUNTIF(SalesData[Order ID],SalesData[[#This Row],[Order ID]])</f>
        <v>3</v>
      </c>
      <c r="W1515" t="str">
        <f>TEXT(SalesData[[#This Row],[Order Date]],"MMM-YYYY")</f>
        <v>Aug-2018</v>
      </c>
      <c r="X1515">
        <f>CHOOSE(MONTH(SalesData[[#This Row],[Order Date]]),1,1,1,2,2,2,3,3,3,4,4,4)</f>
        <v>3</v>
      </c>
      <c r="Y1515">
        <f>YEAR(SalesData[[#This Row],[Order Date]])*100+MONTH(SalesData[[#This Row],[Order Date]])</f>
        <v>201808</v>
      </c>
    </row>
    <row r="1516" spans="1: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v>10</v>
      </c>
      <c r="T1516">
        <v>0.1</v>
      </c>
      <c r="U1516">
        <v>1.62</v>
      </c>
      <c r="V1516">
        <f>COUNTIF(SalesData[Order ID],SalesData[[#This Row],[Order ID]])</f>
        <v>3</v>
      </c>
      <c r="W1516" t="str">
        <f>TEXT(SalesData[[#This Row],[Order Date]],"MMM-YYYY")</f>
        <v>Aug-2018</v>
      </c>
      <c r="X1516">
        <f>CHOOSE(MONTH(SalesData[[#This Row],[Order Date]]),1,1,1,2,2,2,3,3,3,4,4,4)</f>
        <v>3</v>
      </c>
      <c r="Y1516">
        <f>YEAR(SalesData[[#This Row],[Order Date]])*100+MONTH(SalesData[[#This Row],[Order Date]])</f>
        <v>201808</v>
      </c>
    </row>
    <row r="1517" spans="1: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v>10</v>
      </c>
      <c r="T1517">
        <v>0.1</v>
      </c>
      <c r="U1517">
        <v>9.5500000000000007</v>
      </c>
      <c r="V1517">
        <f>COUNTIF(SalesData[Order ID],SalesData[[#This Row],[Order ID]])</f>
        <v>1</v>
      </c>
      <c r="W1517" t="str">
        <f>TEXT(SalesData[[#This Row],[Order Date]],"MMM-YYYY")</f>
        <v>Dec-2018</v>
      </c>
      <c r="X1517">
        <f>CHOOSE(MONTH(SalesData[[#This Row],[Order Date]]),1,1,1,2,2,2,3,3,3,4,4,4)</f>
        <v>4</v>
      </c>
      <c r="Y1517">
        <f>YEAR(SalesData[[#This Row],[Order Date]])*100+MONTH(SalesData[[#This Row],[Order Date]])</f>
        <v>201812</v>
      </c>
    </row>
    <row r="1518" spans="1: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v>4</v>
      </c>
      <c r="T1518">
        <v>0</v>
      </c>
      <c r="U1518">
        <v>233.74</v>
      </c>
      <c r="V1518">
        <f>COUNTIF(SalesData[Order ID],SalesData[[#This Row],[Order ID]])</f>
        <v>1</v>
      </c>
      <c r="W1518" t="str">
        <f>TEXT(SalesData[[#This Row],[Order Date]],"MMM-YYYY")</f>
        <v>Dec-2018</v>
      </c>
      <c r="X1518">
        <f>CHOOSE(MONTH(SalesData[[#This Row],[Order Date]]),1,1,1,2,2,2,3,3,3,4,4,4)</f>
        <v>4</v>
      </c>
      <c r="Y1518">
        <f>YEAR(SalesData[[#This Row],[Order Date]])*100+MONTH(SalesData[[#This Row],[Order Date]])</f>
        <v>201812</v>
      </c>
    </row>
    <row r="1519" spans="1: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v>5</v>
      </c>
      <c r="T1519">
        <v>0.3</v>
      </c>
      <c r="U1519">
        <v>-10.9</v>
      </c>
      <c r="V1519">
        <f>COUNTIF(SalesData[Order ID],SalesData[[#This Row],[Order ID]])</f>
        <v>2</v>
      </c>
      <c r="W1519" t="str">
        <f>TEXT(SalesData[[#This Row],[Order Date]],"MMM-YYYY")</f>
        <v>Feb-2015</v>
      </c>
      <c r="X1519">
        <f>CHOOSE(MONTH(SalesData[[#This Row],[Order Date]]),1,1,1,2,2,2,3,3,3,4,4,4)</f>
        <v>1</v>
      </c>
      <c r="Y1519">
        <f>YEAR(SalesData[[#This Row],[Order Date]])*100+MONTH(SalesData[[#This Row],[Order Date]])</f>
        <v>201502</v>
      </c>
    </row>
    <row r="1520" spans="1: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v>3</v>
      </c>
      <c r="T1520">
        <v>0.2</v>
      </c>
      <c r="U1520">
        <v>4.25</v>
      </c>
      <c r="V1520">
        <f>COUNTIF(SalesData[Order ID],SalesData[[#This Row],[Order ID]])</f>
        <v>2</v>
      </c>
      <c r="W1520" t="str">
        <f>TEXT(SalesData[[#This Row],[Order Date]],"MMM-YYYY")</f>
        <v>Feb-2015</v>
      </c>
      <c r="X1520">
        <f>CHOOSE(MONTH(SalesData[[#This Row],[Order Date]]),1,1,1,2,2,2,3,3,3,4,4,4)</f>
        <v>1</v>
      </c>
      <c r="Y1520">
        <f>YEAR(SalesData[[#This Row],[Order Date]])*100+MONTH(SalesData[[#This Row],[Order Date]])</f>
        <v>201502</v>
      </c>
    </row>
    <row r="1521" spans="1: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v>10</v>
      </c>
      <c r="T1521">
        <v>0.2</v>
      </c>
      <c r="U1521">
        <v>7.04</v>
      </c>
      <c r="V1521">
        <f>COUNTIF(SalesData[Order ID],SalesData[[#This Row],[Order ID]])</f>
        <v>1</v>
      </c>
      <c r="W1521" t="str">
        <f>TEXT(SalesData[[#This Row],[Order Date]],"MMM-YYYY")</f>
        <v>Feb-2018</v>
      </c>
      <c r="X1521">
        <f>CHOOSE(MONTH(SalesData[[#This Row],[Order Date]]),1,1,1,2,2,2,3,3,3,4,4,4)</f>
        <v>1</v>
      </c>
      <c r="Y1521">
        <f>YEAR(SalesData[[#This Row],[Order Date]])*100+MONTH(SalesData[[#This Row],[Order Date]])</f>
        <v>201802</v>
      </c>
    </row>
    <row r="1522" spans="1: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v>6</v>
      </c>
      <c r="T1522">
        <v>0</v>
      </c>
      <c r="U1522">
        <v>2.97</v>
      </c>
      <c r="V1522">
        <f>COUNTIF(SalesData[Order ID],SalesData[[#This Row],[Order ID]])</f>
        <v>1</v>
      </c>
      <c r="W1522" t="str">
        <f>TEXT(SalesData[[#This Row],[Order Date]],"MMM-YYYY")</f>
        <v>Apr-2018</v>
      </c>
      <c r="X1522">
        <f>CHOOSE(MONTH(SalesData[[#This Row],[Order Date]]),1,1,1,2,2,2,3,3,3,4,4,4)</f>
        <v>2</v>
      </c>
      <c r="Y1522">
        <f>YEAR(SalesData[[#This Row],[Order Date]])*100+MONTH(SalesData[[#This Row],[Order Date]])</f>
        <v>201804</v>
      </c>
    </row>
    <row r="1523" spans="1: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v>8</v>
      </c>
      <c r="T1523">
        <v>0.1</v>
      </c>
      <c r="U1523">
        <v>51.53</v>
      </c>
      <c r="V1523">
        <f>COUNTIF(SalesData[Order ID],SalesData[[#This Row],[Order ID]])</f>
        <v>5</v>
      </c>
      <c r="W1523" t="str">
        <f>TEXT(SalesData[[#This Row],[Order Date]],"MMM-YYYY")</f>
        <v>Dec-2016</v>
      </c>
      <c r="X1523">
        <f>CHOOSE(MONTH(SalesData[[#This Row],[Order Date]]),1,1,1,2,2,2,3,3,3,4,4,4)</f>
        <v>4</v>
      </c>
      <c r="Y1523">
        <f>YEAR(SalesData[[#This Row],[Order Date]])*100+MONTH(SalesData[[#This Row],[Order Date]])</f>
        <v>201612</v>
      </c>
    </row>
    <row r="1524" spans="1: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v>1</v>
      </c>
      <c r="T1524">
        <v>0</v>
      </c>
      <c r="U1524">
        <v>1.2</v>
      </c>
      <c r="V1524">
        <f>COUNTIF(SalesData[Order ID],SalesData[[#This Row],[Order ID]])</f>
        <v>5</v>
      </c>
      <c r="W1524" t="str">
        <f>TEXT(SalesData[[#This Row],[Order Date]],"MMM-YYYY")</f>
        <v>Dec-2016</v>
      </c>
      <c r="X1524">
        <f>CHOOSE(MONTH(SalesData[[#This Row],[Order Date]]),1,1,1,2,2,2,3,3,3,4,4,4)</f>
        <v>4</v>
      </c>
      <c r="Y1524">
        <f>YEAR(SalesData[[#This Row],[Order Date]])*100+MONTH(SalesData[[#This Row],[Order Date]])</f>
        <v>201612</v>
      </c>
    </row>
    <row r="1525" spans="1: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v>9</v>
      </c>
      <c r="T1525">
        <v>0.1</v>
      </c>
      <c r="U1525">
        <v>45.6</v>
      </c>
      <c r="V1525">
        <f>COUNTIF(SalesData[Order ID],SalesData[[#This Row],[Order ID]])</f>
        <v>5</v>
      </c>
      <c r="W1525" t="str">
        <f>TEXT(SalesData[[#This Row],[Order Date]],"MMM-YYYY")</f>
        <v>Dec-2016</v>
      </c>
      <c r="X1525">
        <f>CHOOSE(MONTH(SalesData[[#This Row],[Order Date]]),1,1,1,2,2,2,3,3,3,4,4,4)</f>
        <v>4</v>
      </c>
      <c r="Y1525">
        <f>YEAR(SalesData[[#This Row],[Order Date]])*100+MONTH(SalesData[[#This Row],[Order Date]])</f>
        <v>201612</v>
      </c>
    </row>
    <row r="1526" spans="1: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v>1</v>
      </c>
      <c r="T1526">
        <v>0</v>
      </c>
      <c r="U1526">
        <v>46.95</v>
      </c>
      <c r="V1526">
        <f>COUNTIF(SalesData[Order ID],SalesData[[#This Row],[Order ID]])</f>
        <v>5</v>
      </c>
      <c r="W1526" t="str">
        <f>TEXT(SalesData[[#This Row],[Order Date]],"MMM-YYYY")</f>
        <v>Dec-2016</v>
      </c>
      <c r="X1526">
        <f>CHOOSE(MONTH(SalesData[[#This Row],[Order Date]]),1,1,1,2,2,2,3,3,3,4,4,4)</f>
        <v>4</v>
      </c>
      <c r="Y1526">
        <f>YEAR(SalesData[[#This Row],[Order Date]])*100+MONTH(SalesData[[#This Row],[Order Date]])</f>
        <v>201612</v>
      </c>
    </row>
    <row r="1527" spans="1: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v>6</v>
      </c>
      <c r="T1527">
        <v>0</v>
      </c>
      <c r="U1527">
        <v>25.89</v>
      </c>
      <c r="V1527">
        <f>COUNTIF(SalesData[Order ID],SalesData[[#This Row],[Order ID]])</f>
        <v>5</v>
      </c>
      <c r="W1527" t="str">
        <f>TEXT(SalesData[[#This Row],[Order Date]],"MMM-YYYY")</f>
        <v>Dec-2016</v>
      </c>
      <c r="X1527">
        <f>CHOOSE(MONTH(SalesData[[#This Row],[Order Date]]),1,1,1,2,2,2,3,3,3,4,4,4)</f>
        <v>4</v>
      </c>
      <c r="Y1527">
        <f>YEAR(SalesData[[#This Row],[Order Date]])*100+MONTH(SalesData[[#This Row],[Order Date]])</f>
        <v>201612</v>
      </c>
    </row>
    <row r="1528" spans="1: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v>2</v>
      </c>
      <c r="T1528">
        <v>0.3</v>
      </c>
      <c r="U1528">
        <v>-0.46</v>
      </c>
      <c r="V1528">
        <f>COUNTIF(SalesData[Order ID],SalesData[[#This Row],[Order ID]])</f>
        <v>2</v>
      </c>
      <c r="W1528" t="str">
        <f>TEXT(SalesData[[#This Row],[Order Date]],"MMM-YYYY")</f>
        <v>Jul-2017</v>
      </c>
      <c r="X1528">
        <f>CHOOSE(MONTH(SalesData[[#This Row],[Order Date]]),1,1,1,2,2,2,3,3,3,4,4,4)</f>
        <v>3</v>
      </c>
      <c r="Y1528">
        <f>YEAR(SalesData[[#This Row],[Order Date]])*100+MONTH(SalesData[[#This Row],[Order Date]])</f>
        <v>201707</v>
      </c>
    </row>
    <row r="1529" spans="1: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v>2</v>
      </c>
      <c r="T1529">
        <v>0.2</v>
      </c>
      <c r="U1529">
        <v>1.86</v>
      </c>
      <c r="V1529">
        <f>COUNTIF(SalesData[Order ID],SalesData[[#This Row],[Order ID]])</f>
        <v>2</v>
      </c>
      <c r="W1529" t="str">
        <f>TEXT(SalesData[[#This Row],[Order Date]],"MMM-YYYY")</f>
        <v>Jul-2017</v>
      </c>
      <c r="X1529">
        <f>CHOOSE(MONTH(SalesData[[#This Row],[Order Date]]),1,1,1,2,2,2,3,3,3,4,4,4)</f>
        <v>3</v>
      </c>
      <c r="Y1529">
        <f>YEAR(SalesData[[#This Row],[Order Date]])*100+MONTH(SalesData[[#This Row],[Order Date]])</f>
        <v>201707</v>
      </c>
    </row>
    <row r="1530" spans="1: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v>7</v>
      </c>
      <c r="T1530">
        <v>0</v>
      </c>
      <c r="U1530">
        <v>7.85</v>
      </c>
      <c r="V1530">
        <f>COUNTIF(SalesData[Order ID],SalesData[[#This Row],[Order ID]])</f>
        <v>2</v>
      </c>
      <c r="W1530" t="str">
        <f>TEXT(SalesData[[#This Row],[Order Date]],"MMM-YYYY")</f>
        <v>Nov-2016</v>
      </c>
      <c r="X1530">
        <f>CHOOSE(MONTH(SalesData[[#This Row],[Order Date]]),1,1,1,2,2,2,3,3,3,4,4,4)</f>
        <v>4</v>
      </c>
      <c r="Y1530">
        <f>YEAR(SalesData[[#This Row],[Order Date]])*100+MONTH(SalesData[[#This Row],[Order Date]])</f>
        <v>201611</v>
      </c>
    </row>
    <row r="1531" spans="1: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v>1</v>
      </c>
      <c r="T1531">
        <v>0</v>
      </c>
      <c r="U1531">
        <v>1.61</v>
      </c>
      <c r="V1531">
        <f>COUNTIF(SalesData[Order ID],SalesData[[#This Row],[Order ID]])</f>
        <v>2</v>
      </c>
      <c r="W1531" t="str">
        <f>TEXT(SalesData[[#This Row],[Order Date]],"MMM-YYYY")</f>
        <v>Nov-2016</v>
      </c>
      <c r="X1531">
        <f>CHOOSE(MONTH(SalesData[[#This Row],[Order Date]]),1,1,1,2,2,2,3,3,3,4,4,4)</f>
        <v>4</v>
      </c>
      <c r="Y1531">
        <f>YEAR(SalesData[[#This Row],[Order Date]])*100+MONTH(SalesData[[#This Row],[Order Date]])</f>
        <v>201611</v>
      </c>
    </row>
    <row r="1532" spans="1: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v>3</v>
      </c>
      <c r="T1532">
        <v>0</v>
      </c>
      <c r="U1532">
        <v>12.64</v>
      </c>
      <c r="V1532">
        <f>COUNTIF(SalesData[Order ID],SalesData[[#This Row],[Order ID]])</f>
        <v>1</v>
      </c>
      <c r="W1532" t="str">
        <f>TEXT(SalesData[[#This Row],[Order Date]],"MMM-YYYY")</f>
        <v>Mar-2016</v>
      </c>
      <c r="X1532">
        <f>CHOOSE(MONTH(SalesData[[#This Row],[Order Date]]),1,1,1,2,2,2,3,3,3,4,4,4)</f>
        <v>1</v>
      </c>
      <c r="Y1532">
        <f>YEAR(SalesData[[#This Row],[Order Date]])*100+MONTH(SalesData[[#This Row],[Order Date]])</f>
        <v>201603</v>
      </c>
    </row>
    <row r="1533" spans="1: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v>3</v>
      </c>
      <c r="T1533">
        <v>0.3</v>
      </c>
      <c r="U1533">
        <v>-3.12</v>
      </c>
      <c r="V1533">
        <f>COUNTIF(SalesData[Order ID],SalesData[[#This Row],[Order ID]])</f>
        <v>2</v>
      </c>
      <c r="W1533" t="str">
        <f>TEXT(SalesData[[#This Row],[Order Date]],"MMM-YYYY")</f>
        <v>Aug-2018</v>
      </c>
      <c r="X1533">
        <f>CHOOSE(MONTH(SalesData[[#This Row],[Order Date]]),1,1,1,2,2,2,3,3,3,4,4,4)</f>
        <v>3</v>
      </c>
      <c r="Y1533">
        <f>YEAR(SalesData[[#This Row],[Order Date]])*100+MONTH(SalesData[[#This Row],[Order Date]])</f>
        <v>201808</v>
      </c>
    </row>
    <row r="1534" spans="1: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v>9</v>
      </c>
      <c r="T1534">
        <v>0</v>
      </c>
      <c r="U1534">
        <v>2.0099999999999998</v>
      </c>
      <c r="V1534">
        <f>COUNTIF(SalesData[Order ID],SalesData[[#This Row],[Order ID]])</f>
        <v>2</v>
      </c>
      <c r="W1534" t="str">
        <f>TEXT(SalesData[[#This Row],[Order Date]],"MMM-YYYY")</f>
        <v>Aug-2018</v>
      </c>
      <c r="X1534">
        <f>CHOOSE(MONTH(SalesData[[#This Row],[Order Date]]),1,1,1,2,2,2,3,3,3,4,4,4)</f>
        <v>3</v>
      </c>
      <c r="Y1534">
        <f>YEAR(SalesData[[#This Row],[Order Date]])*100+MONTH(SalesData[[#This Row],[Order Date]])</f>
        <v>201808</v>
      </c>
    </row>
    <row r="1535" spans="1: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v>1</v>
      </c>
      <c r="T1535">
        <v>0.2</v>
      </c>
      <c r="U1535">
        <v>72.38</v>
      </c>
      <c r="V1535">
        <f>COUNTIF(SalesData[Order ID],SalesData[[#This Row],[Order ID]])</f>
        <v>1</v>
      </c>
      <c r="W1535" t="str">
        <f>TEXT(SalesData[[#This Row],[Order Date]],"MMM-YYYY")</f>
        <v>Dec-2017</v>
      </c>
      <c r="X1535">
        <f>CHOOSE(MONTH(SalesData[[#This Row],[Order Date]]),1,1,1,2,2,2,3,3,3,4,4,4)</f>
        <v>4</v>
      </c>
      <c r="Y1535">
        <f>YEAR(SalesData[[#This Row],[Order Date]])*100+MONTH(SalesData[[#This Row],[Order Date]])</f>
        <v>201712</v>
      </c>
    </row>
    <row r="1536" spans="1: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v>5</v>
      </c>
      <c r="T1536">
        <v>0.3</v>
      </c>
      <c r="U1536">
        <v>-44.88</v>
      </c>
      <c r="V1536">
        <f>COUNTIF(SalesData[Order ID],SalesData[[#This Row],[Order ID]])</f>
        <v>1</v>
      </c>
      <c r="W1536" t="str">
        <f>TEXT(SalesData[[#This Row],[Order Date]],"MMM-YYYY")</f>
        <v>Feb-2018</v>
      </c>
      <c r="X1536">
        <f>CHOOSE(MONTH(SalesData[[#This Row],[Order Date]]),1,1,1,2,2,2,3,3,3,4,4,4)</f>
        <v>1</v>
      </c>
      <c r="Y1536">
        <f>YEAR(SalesData[[#This Row],[Order Date]])*100+MONTH(SalesData[[#This Row],[Order Date]])</f>
        <v>201802</v>
      </c>
    </row>
    <row r="1537" spans="1: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v>9</v>
      </c>
      <c r="T1537">
        <v>0.3</v>
      </c>
      <c r="U1537">
        <v>-5.7</v>
      </c>
      <c r="V1537">
        <f>COUNTIF(SalesData[Order ID],SalesData[[#This Row],[Order ID]])</f>
        <v>2</v>
      </c>
      <c r="W1537" t="str">
        <f>TEXT(SalesData[[#This Row],[Order Date]],"MMM-YYYY")</f>
        <v>Oct-2017</v>
      </c>
      <c r="X1537">
        <f>CHOOSE(MONTH(SalesData[[#This Row],[Order Date]]),1,1,1,2,2,2,3,3,3,4,4,4)</f>
        <v>4</v>
      </c>
      <c r="Y1537">
        <f>YEAR(SalesData[[#This Row],[Order Date]])*100+MONTH(SalesData[[#This Row],[Order Date]])</f>
        <v>201710</v>
      </c>
    </row>
    <row r="1538" spans="1: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v>2</v>
      </c>
      <c r="T1538">
        <v>0.3</v>
      </c>
      <c r="U1538">
        <v>-0.57999999999999996</v>
      </c>
      <c r="V1538">
        <f>COUNTIF(SalesData[Order ID],SalesData[[#This Row],[Order ID]])</f>
        <v>2</v>
      </c>
      <c r="W1538" t="str">
        <f>TEXT(SalesData[[#This Row],[Order Date]],"MMM-YYYY")</f>
        <v>Oct-2017</v>
      </c>
      <c r="X1538">
        <f>CHOOSE(MONTH(SalesData[[#This Row],[Order Date]]),1,1,1,2,2,2,3,3,3,4,4,4)</f>
        <v>4</v>
      </c>
      <c r="Y1538">
        <f>YEAR(SalesData[[#This Row],[Order Date]])*100+MONTH(SalesData[[#This Row],[Order Date]])</f>
        <v>201710</v>
      </c>
    </row>
    <row r="1539" spans="1: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v>2</v>
      </c>
      <c r="T1539">
        <v>0.2</v>
      </c>
      <c r="U1539">
        <v>2.8</v>
      </c>
      <c r="V1539">
        <f>COUNTIF(SalesData[Order ID],SalesData[[#This Row],[Order ID]])</f>
        <v>4</v>
      </c>
      <c r="W1539" t="str">
        <f>TEXT(SalesData[[#This Row],[Order Date]],"MMM-YYYY")</f>
        <v>Sep-2018</v>
      </c>
      <c r="X1539">
        <f>CHOOSE(MONTH(SalesData[[#This Row],[Order Date]]),1,1,1,2,2,2,3,3,3,4,4,4)</f>
        <v>3</v>
      </c>
      <c r="Y1539">
        <f>YEAR(SalesData[[#This Row],[Order Date]])*100+MONTH(SalesData[[#This Row],[Order Date]])</f>
        <v>201809</v>
      </c>
    </row>
    <row r="1540" spans="1: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v>6</v>
      </c>
      <c r="T1540">
        <v>0.3</v>
      </c>
      <c r="U1540">
        <v>-4.5599999999999996</v>
      </c>
      <c r="V1540">
        <f>COUNTIF(SalesData[Order ID],SalesData[[#This Row],[Order ID]])</f>
        <v>4</v>
      </c>
      <c r="W1540" t="str">
        <f>TEXT(SalesData[[#This Row],[Order Date]],"MMM-YYYY")</f>
        <v>Sep-2018</v>
      </c>
      <c r="X1540">
        <f>CHOOSE(MONTH(SalesData[[#This Row],[Order Date]]),1,1,1,2,2,2,3,3,3,4,4,4)</f>
        <v>3</v>
      </c>
      <c r="Y1540">
        <f>YEAR(SalesData[[#This Row],[Order Date]])*100+MONTH(SalesData[[#This Row],[Order Date]])</f>
        <v>201809</v>
      </c>
    </row>
    <row r="1541" spans="1: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v>1</v>
      </c>
      <c r="T1541">
        <v>0</v>
      </c>
      <c r="U1541">
        <v>274.02999999999997</v>
      </c>
      <c r="V1541">
        <f>COUNTIF(SalesData[Order ID],SalesData[[#This Row],[Order ID]])</f>
        <v>4</v>
      </c>
      <c r="W1541" t="str">
        <f>TEXT(SalesData[[#This Row],[Order Date]],"MMM-YYYY")</f>
        <v>Sep-2018</v>
      </c>
      <c r="X1541">
        <f>CHOOSE(MONTH(SalesData[[#This Row],[Order Date]]),1,1,1,2,2,2,3,3,3,4,4,4)</f>
        <v>3</v>
      </c>
      <c r="Y1541">
        <f>YEAR(SalesData[[#This Row],[Order Date]])*100+MONTH(SalesData[[#This Row],[Order Date]])</f>
        <v>201809</v>
      </c>
    </row>
    <row r="1542" spans="1: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v>9</v>
      </c>
      <c r="T1542">
        <v>0.2</v>
      </c>
      <c r="U1542">
        <v>38.799999999999997</v>
      </c>
      <c r="V1542">
        <f>COUNTIF(SalesData[Order ID],SalesData[[#This Row],[Order ID]])</f>
        <v>4</v>
      </c>
      <c r="W1542" t="str">
        <f>TEXT(SalesData[[#This Row],[Order Date]],"MMM-YYYY")</f>
        <v>Sep-2018</v>
      </c>
      <c r="X1542">
        <f>CHOOSE(MONTH(SalesData[[#This Row],[Order Date]]),1,1,1,2,2,2,3,3,3,4,4,4)</f>
        <v>3</v>
      </c>
      <c r="Y1542">
        <f>YEAR(SalesData[[#This Row],[Order Date]])*100+MONTH(SalesData[[#This Row],[Order Date]])</f>
        <v>201809</v>
      </c>
    </row>
    <row r="1543" spans="1: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v>2</v>
      </c>
      <c r="T1543">
        <v>0.1</v>
      </c>
      <c r="U1543">
        <v>1.25</v>
      </c>
      <c r="V1543">
        <f>COUNTIF(SalesData[Order ID],SalesData[[#This Row],[Order ID]])</f>
        <v>2</v>
      </c>
      <c r="W1543" t="str">
        <f>TEXT(SalesData[[#This Row],[Order Date]],"MMM-YYYY")</f>
        <v>Mar-2015</v>
      </c>
      <c r="X1543">
        <f>CHOOSE(MONTH(SalesData[[#This Row],[Order Date]]),1,1,1,2,2,2,3,3,3,4,4,4)</f>
        <v>1</v>
      </c>
      <c r="Y1543">
        <f>YEAR(SalesData[[#This Row],[Order Date]])*100+MONTH(SalesData[[#This Row],[Order Date]])</f>
        <v>201503</v>
      </c>
    </row>
    <row r="1544" spans="1: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v>9</v>
      </c>
      <c r="T1544">
        <v>0.2</v>
      </c>
      <c r="U1544">
        <v>3.66</v>
      </c>
      <c r="V1544">
        <f>COUNTIF(SalesData[Order ID],SalesData[[#This Row],[Order ID]])</f>
        <v>2</v>
      </c>
      <c r="W1544" t="str">
        <f>TEXT(SalesData[[#This Row],[Order Date]],"MMM-YYYY")</f>
        <v>Mar-2015</v>
      </c>
      <c r="X1544">
        <f>CHOOSE(MONTH(SalesData[[#This Row],[Order Date]]),1,1,1,2,2,2,3,3,3,4,4,4)</f>
        <v>1</v>
      </c>
      <c r="Y1544">
        <f>YEAR(SalesData[[#This Row],[Order Date]])*100+MONTH(SalesData[[#This Row],[Order Date]])</f>
        <v>201503</v>
      </c>
    </row>
    <row r="1545" spans="1: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v>1</v>
      </c>
      <c r="T1545">
        <v>0.3</v>
      </c>
      <c r="U1545">
        <v>-8.2899999999999991</v>
      </c>
      <c r="V1545">
        <f>COUNTIF(SalesData[Order ID],SalesData[[#This Row],[Order ID]])</f>
        <v>2</v>
      </c>
      <c r="W1545" t="str">
        <f>TEXT(SalesData[[#This Row],[Order Date]],"MMM-YYYY")</f>
        <v>Feb-2015</v>
      </c>
      <c r="X1545">
        <f>CHOOSE(MONTH(SalesData[[#This Row],[Order Date]]),1,1,1,2,2,2,3,3,3,4,4,4)</f>
        <v>1</v>
      </c>
      <c r="Y1545">
        <f>YEAR(SalesData[[#This Row],[Order Date]])*100+MONTH(SalesData[[#This Row],[Order Date]])</f>
        <v>201502</v>
      </c>
    </row>
    <row r="1546" spans="1: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v>5</v>
      </c>
      <c r="T1546">
        <v>0.1</v>
      </c>
      <c r="U1546">
        <v>6.16</v>
      </c>
      <c r="V1546">
        <f>COUNTIF(SalesData[Order ID],SalesData[[#This Row],[Order ID]])</f>
        <v>2</v>
      </c>
      <c r="W1546" t="str">
        <f>TEXT(SalesData[[#This Row],[Order Date]],"MMM-YYYY")</f>
        <v>Feb-2015</v>
      </c>
      <c r="X1546">
        <f>CHOOSE(MONTH(SalesData[[#This Row],[Order Date]]),1,1,1,2,2,2,3,3,3,4,4,4)</f>
        <v>1</v>
      </c>
      <c r="Y1546">
        <f>YEAR(SalesData[[#This Row],[Order Date]])*100+MONTH(SalesData[[#This Row],[Order Date]])</f>
        <v>201502</v>
      </c>
    </row>
    <row r="1547" spans="1: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v>1</v>
      </c>
      <c r="T1547">
        <v>0.1</v>
      </c>
      <c r="U1547">
        <v>534.99</v>
      </c>
      <c r="V1547">
        <f>COUNTIF(SalesData[Order ID],SalesData[[#This Row],[Order ID]])</f>
        <v>1</v>
      </c>
      <c r="W1547" t="str">
        <f>TEXT(SalesData[[#This Row],[Order Date]],"MMM-YYYY")</f>
        <v>Dec-2015</v>
      </c>
      <c r="X1547">
        <f>CHOOSE(MONTH(SalesData[[#This Row],[Order Date]]),1,1,1,2,2,2,3,3,3,4,4,4)</f>
        <v>4</v>
      </c>
      <c r="Y1547">
        <f>YEAR(SalesData[[#This Row],[Order Date]])*100+MONTH(SalesData[[#This Row],[Order Date]])</f>
        <v>201512</v>
      </c>
    </row>
    <row r="1548" spans="1: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v>6</v>
      </c>
      <c r="T1548">
        <v>0.2</v>
      </c>
      <c r="U1548">
        <v>87.24</v>
      </c>
      <c r="V1548">
        <f>COUNTIF(SalesData[Order ID],SalesData[[#This Row],[Order ID]])</f>
        <v>3</v>
      </c>
      <c r="W1548" t="str">
        <f>TEXT(SalesData[[#This Row],[Order Date]],"MMM-YYYY")</f>
        <v>Nov-2016</v>
      </c>
      <c r="X1548">
        <f>CHOOSE(MONTH(SalesData[[#This Row],[Order Date]]),1,1,1,2,2,2,3,3,3,4,4,4)</f>
        <v>4</v>
      </c>
      <c r="Y1548">
        <f>YEAR(SalesData[[#This Row],[Order Date]])*100+MONTH(SalesData[[#This Row],[Order Date]])</f>
        <v>201611</v>
      </c>
    </row>
    <row r="1549" spans="1: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v>3</v>
      </c>
      <c r="T1549">
        <v>0</v>
      </c>
      <c r="U1549">
        <v>3.59</v>
      </c>
      <c r="V1549">
        <f>COUNTIF(SalesData[Order ID],SalesData[[#This Row],[Order ID]])</f>
        <v>3</v>
      </c>
      <c r="W1549" t="str">
        <f>TEXT(SalesData[[#This Row],[Order Date]],"MMM-YYYY")</f>
        <v>Nov-2016</v>
      </c>
      <c r="X1549">
        <f>CHOOSE(MONTH(SalesData[[#This Row],[Order Date]]),1,1,1,2,2,2,3,3,3,4,4,4)</f>
        <v>4</v>
      </c>
      <c r="Y1549">
        <f>YEAR(SalesData[[#This Row],[Order Date]])*100+MONTH(SalesData[[#This Row],[Order Date]])</f>
        <v>201611</v>
      </c>
    </row>
    <row r="1550" spans="1: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v>10</v>
      </c>
      <c r="T1550">
        <v>0</v>
      </c>
      <c r="U1550">
        <v>7.03</v>
      </c>
      <c r="V1550">
        <f>COUNTIF(SalesData[Order ID],SalesData[[#This Row],[Order ID]])</f>
        <v>3</v>
      </c>
      <c r="W1550" t="str">
        <f>TEXT(SalesData[[#This Row],[Order Date]],"MMM-YYYY")</f>
        <v>Nov-2016</v>
      </c>
      <c r="X1550">
        <f>CHOOSE(MONTH(SalesData[[#This Row],[Order Date]]),1,1,1,2,2,2,3,3,3,4,4,4)</f>
        <v>4</v>
      </c>
      <c r="Y1550">
        <f>YEAR(SalesData[[#This Row],[Order Date]])*100+MONTH(SalesData[[#This Row],[Order Date]])</f>
        <v>201611</v>
      </c>
    </row>
    <row r="1551" spans="1: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v>3</v>
      </c>
      <c r="T1551">
        <v>0</v>
      </c>
      <c r="U1551">
        <v>39.200000000000003</v>
      </c>
      <c r="V1551">
        <f>COUNTIF(SalesData[Order ID],SalesData[[#This Row],[Order ID]])</f>
        <v>1</v>
      </c>
      <c r="W1551" t="str">
        <f>TEXT(SalesData[[#This Row],[Order Date]],"MMM-YYYY")</f>
        <v>Jul-2015</v>
      </c>
      <c r="X1551">
        <f>CHOOSE(MONTH(SalesData[[#This Row],[Order Date]]),1,1,1,2,2,2,3,3,3,4,4,4)</f>
        <v>3</v>
      </c>
      <c r="Y1551">
        <f>YEAR(SalesData[[#This Row],[Order Date]])*100+MONTH(SalesData[[#This Row],[Order Date]])</f>
        <v>201507</v>
      </c>
    </row>
    <row r="1552" spans="1: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v>7</v>
      </c>
      <c r="T1552">
        <v>0.2</v>
      </c>
      <c r="U1552">
        <v>1.49</v>
      </c>
      <c r="V1552">
        <f>COUNTIF(SalesData[Order ID],SalesData[[#This Row],[Order ID]])</f>
        <v>1</v>
      </c>
      <c r="W1552" t="str">
        <f>TEXT(SalesData[[#This Row],[Order Date]],"MMM-YYYY")</f>
        <v>Nov-2018</v>
      </c>
      <c r="X1552">
        <f>CHOOSE(MONTH(SalesData[[#This Row],[Order Date]]),1,1,1,2,2,2,3,3,3,4,4,4)</f>
        <v>4</v>
      </c>
      <c r="Y1552">
        <f>YEAR(SalesData[[#This Row],[Order Date]])*100+MONTH(SalesData[[#This Row],[Order Date]])</f>
        <v>201811</v>
      </c>
    </row>
    <row r="1553" spans="1: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v>8</v>
      </c>
      <c r="T1553">
        <v>0</v>
      </c>
      <c r="U1553">
        <v>16.79</v>
      </c>
      <c r="V1553">
        <f>COUNTIF(SalesData[Order ID],SalesData[[#This Row],[Order ID]])</f>
        <v>1</v>
      </c>
      <c r="W1553" t="str">
        <f>TEXT(SalesData[[#This Row],[Order Date]],"MMM-YYYY")</f>
        <v>Jun-2017</v>
      </c>
      <c r="X1553">
        <f>CHOOSE(MONTH(SalesData[[#This Row],[Order Date]]),1,1,1,2,2,2,3,3,3,4,4,4)</f>
        <v>2</v>
      </c>
      <c r="Y1553">
        <f>YEAR(SalesData[[#This Row],[Order Date]])*100+MONTH(SalesData[[#This Row],[Order Date]])</f>
        <v>201706</v>
      </c>
    </row>
    <row r="1554" spans="1: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v>7</v>
      </c>
      <c r="T1554">
        <v>0.2</v>
      </c>
      <c r="U1554">
        <v>7.33</v>
      </c>
      <c r="V1554">
        <f>COUNTIF(SalesData[Order ID],SalesData[[#This Row],[Order ID]])</f>
        <v>1</v>
      </c>
      <c r="W1554" t="str">
        <f>TEXT(SalesData[[#This Row],[Order Date]],"MMM-YYYY")</f>
        <v>May-2015</v>
      </c>
      <c r="X1554">
        <f>CHOOSE(MONTH(SalesData[[#This Row],[Order Date]]),1,1,1,2,2,2,3,3,3,4,4,4)</f>
        <v>2</v>
      </c>
      <c r="Y1554">
        <f>YEAR(SalesData[[#This Row],[Order Date]])*100+MONTH(SalesData[[#This Row],[Order Date]])</f>
        <v>201505</v>
      </c>
    </row>
    <row r="1555" spans="1: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v>10</v>
      </c>
      <c r="T1555">
        <v>0</v>
      </c>
      <c r="U1555">
        <v>9.98</v>
      </c>
      <c r="V1555">
        <f>COUNTIF(SalesData[Order ID],SalesData[[#This Row],[Order ID]])</f>
        <v>1</v>
      </c>
      <c r="W1555" t="str">
        <f>TEXT(SalesData[[#This Row],[Order Date]],"MMM-YYYY")</f>
        <v>Oct-2018</v>
      </c>
      <c r="X1555">
        <f>CHOOSE(MONTH(SalesData[[#This Row],[Order Date]]),1,1,1,2,2,2,3,3,3,4,4,4)</f>
        <v>4</v>
      </c>
      <c r="Y1555">
        <f>YEAR(SalesData[[#This Row],[Order Date]])*100+MONTH(SalesData[[#This Row],[Order Date]])</f>
        <v>201810</v>
      </c>
    </row>
    <row r="1556" spans="1: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v>8</v>
      </c>
      <c r="T1556">
        <v>0.3</v>
      </c>
      <c r="U1556">
        <v>-0.42</v>
      </c>
      <c r="V1556">
        <f>COUNTIF(SalesData[Order ID],SalesData[[#This Row],[Order ID]])</f>
        <v>1</v>
      </c>
      <c r="W1556" t="str">
        <f>TEXT(SalesData[[#This Row],[Order Date]],"MMM-YYYY")</f>
        <v>Feb-2016</v>
      </c>
      <c r="X1556">
        <f>CHOOSE(MONTH(SalesData[[#This Row],[Order Date]]),1,1,1,2,2,2,3,3,3,4,4,4)</f>
        <v>1</v>
      </c>
      <c r="Y1556">
        <f>YEAR(SalesData[[#This Row],[Order Date]])*100+MONTH(SalesData[[#This Row],[Order Date]])</f>
        <v>201602</v>
      </c>
    </row>
    <row r="1557" spans="1: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v>9</v>
      </c>
      <c r="T1557">
        <v>0</v>
      </c>
      <c r="U1557">
        <v>11.95</v>
      </c>
      <c r="V1557">
        <f>COUNTIF(SalesData[Order ID],SalesData[[#This Row],[Order ID]])</f>
        <v>1</v>
      </c>
      <c r="W1557" t="str">
        <f>TEXT(SalesData[[#This Row],[Order Date]],"MMM-YYYY")</f>
        <v>Sep-2018</v>
      </c>
      <c r="X1557">
        <f>CHOOSE(MONTH(SalesData[[#This Row],[Order Date]]),1,1,1,2,2,2,3,3,3,4,4,4)</f>
        <v>3</v>
      </c>
      <c r="Y1557">
        <f>YEAR(SalesData[[#This Row],[Order Date]])*100+MONTH(SalesData[[#This Row],[Order Date]])</f>
        <v>201809</v>
      </c>
    </row>
    <row r="1558" spans="1: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v>8</v>
      </c>
      <c r="T1558">
        <v>0.2</v>
      </c>
      <c r="U1558">
        <v>2.34</v>
      </c>
      <c r="V1558">
        <f>COUNTIF(SalesData[Order ID],SalesData[[#This Row],[Order ID]])</f>
        <v>2</v>
      </c>
      <c r="W1558" t="str">
        <f>TEXT(SalesData[[#This Row],[Order Date]],"MMM-YYYY")</f>
        <v>May-2017</v>
      </c>
      <c r="X1558">
        <f>CHOOSE(MONTH(SalesData[[#This Row],[Order Date]]),1,1,1,2,2,2,3,3,3,4,4,4)</f>
        <v>2</v>
      </c>
      <c r="Y1558">
        <f>YEAR(SalesData[[#This Row],[Order Date]])*100+MONTH(SalesData[[#This Row],[Order Date]])</f>
        <v>201705</v>
      </c>
    </row>
    <row r="1559" spans="1: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v>9</v>
      </c>
      <c r="T1559">
        <v>0</v>
      </c>
      <c r="U1559">
        <v>3.97</v>
      </c>
      <c r="V1559">
        <f>COUNTIF(SalesData[Order ID],SalesData[[#This Row],[Order ID]])</f>
        <v>2</v>
      </c>
      <c r="W1559" t="str">
        <f>TEXT(SalesData[[#This Row],[Order Date]],"MMM-YYYY")</f>
        <v>May-2017</v>
      </c>
      <c r="X1559">
        <f>CHOOSE(MONTH(SalesData[[#This Row],[Order Date]]),1,1,1,2,2,2,3,3,3,4,4,4)</f>
        <v>2</v>
      </c>
      <c r="Y1559">
        <f>YEAR(SalesData[[#This Row],[Order Date]])*100+MONTH(SalesData[[#This Row],[Order Date]])</f>
        <v>201705</v>
      </c>
    </row>
    <row r="1560" spans="1: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v>7</v>
      </c>
      <c r="T1560">
        <v>0.2</v>
      </c>
      <c r="U1560">
        <v>25.79</v>
      </c>
      <c r="V1560">
        <f>COUNTIF(SalesData[Order ID],SalesData[[#This Row],[Order ID]])</f>
        <v>1</v>
      </c>
      <c r="W1560" t="str">
        <f>TEXT(SalesData[[#This Row],[Order Date]],"MMM-YYYY")</f>
        <v>Mar-2016</v>
      </c>
      <c r="X1560">
        <f>CHOOSE(MONTH(SalesData[[#This Row],[Order Date]]),1,1,1,2,2,2,3,3,3,4,4,4)</f>
        <v>1</v>
      </c>
      <c r="Y1560">
        <f>YEAR(SalesData[[#This Row],[Order Date]])*100+MONTH(SalesData[[#This Row],[Order Date]])</f>
        <v>201603</v>
      </c>
    </row>
    <row r="1561" spans="1: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v>5</v>
      </c>
      <c r="T1561">
        <v>0.3</v>
      </c>
      <c r="U1561">
        <v>-7.42</v>
      </c>
      <c r="V1561">
        <f>COUNTIF(SalesData[Order ID],SalesData[[#This Row],[Order ID]])</f>
        <v>1</v>
      </c>
      <c r="W1561" t="str">
        <f>TEXT(SalesData[[#This Row],[Order Date]],"MMM-YYYY")</f>
        <v>Apr-2017</v>
      </c>
      <c r="X1561">
        <f>CHOOSE(MONTH(SalesData[[#This Row],[Order Date]]),1,1,1,2,2,2,3,3,3,4,4,4)</f>
        <v>2</v>
      </c>
      <c r="Y1561">
        <f>YEAR(SalesData[[#This Row],[Order Date]])*100+MONTH(SalesData[[#This Row],[Order Date]])</f>
        <v>201704</v>
      </c>
    </row>
    <row r="1562" spans="1: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v>10</v>
      </c>
      <c r="T1562">
        <v>0.2</v>
      </c>
      <c r="U1562">
        <v>6.24</v>
      </c>
      <c r="V1562">
        <f>COUNTIF(SalesData[Order ID],SalesData[[#This Row],[Order ID]])</f>
        <v>1</v>
      </c>
      <c r="W1562" t="str">
        <f>TEXT(SalesData[[#This Row],[Order Date]],"MMM-YYYY")</f>
        <v>Apr-2015</v>
      </c>
      <c r="X1562">
        <f>CHOOSE(MONTH(SalesData[[#This Row],[Order Date]]),1,1,1,2,2,2,3,3,3,4,4,4)</f>
        <v>2</v>
      </c>
      <c r="Y1562">
        <f>YEAR(SalesData[[#This Row],[Order Date]])*100+MONTH(SalesData[[#This Row],[Order Date]])</f>
        <v>201504</v>
      </c>
    </row>
    <row r="1563" spans="1: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v>6</v>
      </c>
      <c r="T1563">
        <v>0.3</v>
      </c>
      <c r="U1563">
        <v>-0.33</v>
      </c>
      <c r="V1563">
        <f>COUNTIF(SalesData[Order ID],SalesData[[#This Row],[Order ID]])</f>
        <v>1</v>
      </c>
      <c r="W1563" t="str">
        <f>TEXT(SalesData[[#This Row],[Order Date]],"MMM-YYYY")</f>
        <v>Sep-2018</v>
      </c>
      <c r="X1563">
        <f>CHOOSE(MONTH(SalesData[[#This Row],[Order Date]]),1,1,1,2,2,2,3,3,3,4,4,4)</f>
        <v>3</v>
      </c>
      <c r="Y1563">
        <f>YEAR(SalesData[[#This Row],[Order Date]])*100+MONTH(SalesData[[#This Row],[Order Date]])</f>
        <v>201809</v>
      </c>
    </row>
    <row r="1564" spans="1: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v>8</v>
      </c>
      <c r="T1564">
        <v>0.3</v>
      </c>
      <c r="U1564">
        <v>-365.62</v>
      </c>
      <c r="V1564">
        <f>COUNTIF(SalesData[Order ID],SalesData[[#This Row],[Order ID]])</f>
        <v>1</v>
      </c>
      <c r="W1564" t="str">
        <f>TEXT(SalesData[[#This Row],[Order Date]],"MMM-YYYY")</f>
        <v>Jun-2018</v>
      </c>
      <c r="X1564">
        <f>CHOOSE(MONTH(SalesData[[#This Row],[Order Date]]),1,1,1,2,2,2,3,3,3,4,4,4)</f>
        <v>2</v>
      </c>
      <c r="Y1564">
        <f>YEAR(SalesData[[#This Row],[Order Date]])*100+MONTH(SalesData[[#This Row],[Order Date]])</f>
        <v>201806</v>
      </c>
    </row>
    <row r="1565" spans="1: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v>2</v>
      </c>
      <c r="T1565">
        <v>0.2</v>
      </c>
      <c r="U1565">
        <v>3.18</v>
      </c>
      <c r="V1565">
        <f>COUNTIF(SalesData[Order ID],SalesData[[#This Row],[Order ID]])</f>
        <v>1</v>
      </c>
      <c r="W1565" t="str">
        <f>TEXT(SalesData[[#This Row],[Order Date]],"MMM-YYYY")</f>
        <v>Nov-2016</v>
      </c>
      <c r="X1565">
        <f>CHOOSE(MONTH(SalesData[[#This Row],[Order Date]]),1,1,1,2,2,2,3,3,3,4,4,4)</f>
        <v>4</v>
      </c>
      <c r="Y1565">
        <f>YEAR(SalesData[[#This Row],[Order Date]])*100+MONTH(SalesData[[#This Row],[Order Date]])</f>
        <v>201611</v>
      </c>
    </row>
    <row r="1566" spans="1: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v>7</v>
      </c>
      <c r="T1566">
        <v>0.2</v>
      </c>
      <c r="U1566">
        <v>110.02</v>
      </c>
      <c r="V1566">
        <f>COUNTIF(SalesData[Order ID],SalesData[[#This Row],[Order ID]])</f>
        <v>1</v>
      </c>
      <c r="W1566" t="str">
        <f>TEXT(SalesData[[#This Row],[Order Date]],"MMM-YYYY")</f>
        <v>Mar-2015</v>
      </c>
      <c r="X1566">
        <f>CHOOSE(MONTH(SalesData[[#This Row],[Order Date]]),1,1,1,2,2,2,3,3,3,4,4,4)</f>
        <v>1</v>
      </c>
      <c r="Y1566">
        <f>YEAR(SalesData[[#This Row],[Order Date]])*100+MONTH(SalesData[[#This Row],[Order Date]])</f>
        <v>201503</v>
      </c>
    </row>
    <row r="1567" spans="1: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v>4</v>
      </c>
      <c r="T1567">
        <v>0.1</v>
      </c>
      <c r="U1567">
        <v>154.22</v>
      </c>
      <c r="V1567">
        <f>COUNTIF(SalesData[Order ID],SalesData[[#This Row],[Order ID]])</f>
        <v>1</v>
      </c>
      <c r="W1567" t="str">
        <f>TEXT(SalesData[[#This Row],[Order Date]],"MMM-YYYY")</f>
        <v>Mar-2016</v>
      </c>
      <c r="X1567">
        <f>CHOOSE(MONTH(SalesData[[#This Row],[Order Date]]),1,1,1,2,2,2,3,3,3,4,4,4)</f>
        <v>1</v>
      </c>
      <c r="Y1567">
        <f>YEAR(SalesData[[#This Row],[Order Date]])*100+MONTH(SalesData[[#This Row],[Order Date]])</f>
        <v>201603</v>
      </c>
    </row>
    <row r="1568" spans="1: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v>3</v>
      </c>
      <c r="T1568">
        <v>0</v>
      </c>
      <c r="U1568">
        <v>7.52</v>
      </c>
      <c r="V1568">
        <f>COUNTIF(SalesData[Order ID],SalesData[[#This Row],[Order ID]])</f>
        <v>2</v>
      </c>
      <c r="W1568" t="str">
        <f>TEXT(SalesData[[#This Row],[Order Date]],"MMM-YYYY")</f>
        <v>Nov-2016</v>
      </c>
      <c r="X1568">
        <f>CHOOSE(MONTH(SalesData[[#This Row],[Order Date]]),1,1,1,2,2,2,3,3,3,4,4,4)</f>
        <v>4</v>
      </c>
      <c r="Y1568">
        <f>YEAR(SalesData[[#This Row],[Order Date]])*100+MONTH(SalesData[[#This Row],[Order Date]])</f>
        <v>201611</v>
      </c>
    </row>
    <row r="1569" spans="1: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v>10</v>
      </c>
      <c r="T1569">
        <v>0.2</v>
      </c>
      <c r="U1569">
        <v>1.67</v>
      </c>
      <c r="V1569">
        <f>COUNTIF(SalesData[Order ID],SalesData[[#This Row],[Order ID]])</f>
        <v>2</v>
      </c>
      <c r="W1569" t="str">
        <f>TEXT(SalesData[[#This Row],[Order Date]],"MMM-YYYY")</f>
        <v>Nov-2016</v>
      </c>
      <c r="X1569">
        <f>CHOOSE(MONTH(SalesData[[#This Row],[Order Date]]),1,1,1,2,2,2,3,3,3,4,4,4)</f>
        <v>4</v>
      </c>
      <c r="Y1569">
        <f>YEAR(SalesData[[#This Row],[Order Date]])*100+MONTH(SalesData[[#This Row],[Order Date]])</f>
        <v>201611</v>
      </c>
    </row>
    <row r="1570" spans="1: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v>5</v>
      </c>
      <c r="T1570">
        <v>0.2</v>
      </c>
      <c r="U1570">
        <v>38.119999999999997</v>
      </c>
      <c r="V1570">
        <f>COUNTIF(SalesData[Order ID],SalesData[[#This Row],[Order ID]])</f>
        <v>1</v>
      </c>
      <c r="W1570" t="str">
        <f>TEXT(SalesData[[#This Row],[Order Date]],"MMM-YYYY")</f>
        <v>Jun-2018</v>
      </c>
      <c r="X1570">
        <f>CHOOSE(MONTH(SalesData[[#This Row],[Order Date]]),1,1,1,2,2,2,3,3,3,4,4,4)</f>
        <v>2</v>
      </c>
      <c r="Y1570">
        <f>YEAR(SalesData[[#This Row],[Order Date]])*100+MONTH(SalesData[[#This Row],[Order Date]])</f>
        <v>201806</v>
      </c>
    </row>
    <row r="1571" spans="1: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v>1</v>
      </c>
      <c r="T1571">
        <v>0.3</v>
      </c>
      <c r="U1571">
        <v>-2.44</v>
      </c>
      <c r="V1571">
        <f>COUNTIF(SalesData[Order ID],SalesData[[#This Row],[Order ID]])</f>
        <v>1</v>
      </c>
      <c r="W1571" t="str">
        <f>TEXT(SalesData[[#This Row],[Order Date]],"MMM-YYYY")</f>
        <v>Nov-2018</v>
      </c>
      <c r="X1571">
        <f>CHOOSE(MONTH(SalesData[[#This Row],[Order Date]]),1,1,1,2,2,2,3,3,3,4,4,4)</f>
        <v>4</v>
      </c>
      <c r="Y1571">
        <f>YEAR(SalesData[[#This Row],[Order Date]])*100+MONTH(SalesData[[#This Row],[Order Date]])</f>
        <v>201811</v>
      </c>
    </row>
    <row r="1572" spans="1: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v>1</v>
      </c>
      <c r="T1572">
        <v>0</v>
      </c>
      <c r="U1572">
        <v>102.67</v>
      </c>
      <c r="V1572">
        <f>COUNTIF(SalesData[Order ID],SalesData[[#This Row],[Order ID]])</f>
        <v>4</v>
      </c>
      <c r="W1572" t="str">
        <f>TEXT(SalesData[[#This Row],[Order Date]],"MMM-YYYY")</f>
        <v>Nov-2015</v>
      </c>
      <c r="X1572">
        <f>CHOOSE(MONTH(SalesData[[#This Row],[Order Date]]),1,1,1,2,2,2,3,3,3,4,4,4)</f>
        <v>4</v>
      </c>
      <c r="Y1572">
        <f>YEAR(SalesData[[#This Row],[Order Date]])*100+MONTH(SalesData[[#This Row],[Order Date]])</f>
        <v>201511</v>
      </c>
    </row>
    <row r="1573" spans="1: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v>2</v>
      </c>
      <c r="T1573">
        <v>0.2</v>
      </c>
      <c r="U1573">
        <v>2.1800000000000002</v>
      </c>
      <c r="V1573">
        <f>COUNTIF(SalesData[Order ID],SalesData[[#This Row],[Order ID]])</f>
        <v>4</v>
      </c>
      <c r="W1573" t="str">
        <f>TEXT(SalesData[[#This Row],[Order Date]],"MMM-YYYY")</f>
        <v>Nov-2015</v>
      </c>
      <c r="X1573">
        <f>CHOOSE(MONTH(SalesData[[#This Row],[Order Date]]),1,1,1,2,2,2,3,3,3,4,4,4)</f>
        <v>4</v>
      </c>
      <c r="Y1573">
        <f>YEAR(SalesData[[#This Row],[Order Date]])*100+MONTH(SalesData[[#This Row],[Order Date]])</f>
        <v>201511</v>
      </c>
    </row>
    <row r="1574" spans="1: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v>10</v>
      </c>
      <c r="T1574">
        <v>0</v>
      </c>
      <c r="U1574">
        <v>4.8</v>
      </c>
      <c r="V1574">
        <f>COUNTIF(SalesData[Order ID],SalesData[[#This Row],[Order ID]])</f>
        <v>4</v>
      </c>
      <c r="W1574" t="str">
        <f>TEXT(SalesData[[#This Row],[Order Date]],"MMM-YYYY")</f>
        <v>Nov-2015</v>
      </c>
      <c r="X1574">
        <f>CHOOSE(MONTH(SalesData[[#This Row],[Order Date]]),1,1,1,2,2,2,3,3,3,4,4,4)</f>
        <v>4</v>
      </c>
      <c r="Y1574">
        <f>YEAR(SalesData[[#This Row],[Order Date]])*100+MONTH(SalesData[[#This Row],[Order Date]])</f>
        <v>201511</v>
      </c>
    </row>
    <row r="1575" spans="1: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v>9</v>
      </c>
      <c r="T1575">
        <v>0.1</v>
      </c>
      <c r="U1575">
        <v>64.84</v>
      </c>
      <c r="V1575">
        <f>COUNTIF(SalesData[Order ID],SalesData[[#This Row],[Order ID]])</f>
        <v>4</v>
      </c>
      <c r="W1575" t="str">
        <f>TEXT(SalesData[[#This Row],[Order Date]],"MMM-YYYY")</f>
        <v>Nov-2015</v>
      </c>
      <c r="X1575">
        <f>CHOOSE(MONTH(SalesData[[#This Row],[Order Date]]),1,1,1,2,2,2,3,3,3,4,4,4)</f>
        <v>4</v>
      </c>
      <c r="Y1575">
        <f>YEAR(SalesData[[#This Row],[Order Date]])*100+MONTH(SalesData[[#This Row],[Order Date]])</f>
        <v>201511</v>
      </c>
    </row>
    <row r="1576" spans="1: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v>9</v>
      </c>
      <c r="T1576">
        <v>0.2</v>
      </c>
      <c r="U1576">
        <v>10.17</v>
      </c>
      <c r="V1576">
        <f>COUNTIF(SalesData[Order ID],SalesData[[#This Row],[Order ID]])</f>
        <v>2</v>
      </c>
      <c r="W1576" t="str">
        <f>TEXT(SalesData[[#This Row],[Order Date]],"MMM-YYYY")</f>
        <v>Dec-2015</v>
      </c>
      <c r="X1576">
        <f>CHOOSE(MONTH(SalesData[[#This Row],[Order Date]]),1,1,1,2,2,2,3,3,3,4,4,4)</f>
        <v>4</v>
      </c>
      <c r="Y1576">
        <f>YEAR(SalesData[[#This Row],[Order Date]])*100+MONTH(SalesData[[#This Row],[Order Date]])</f>
        <v>201512</v>
      </c>
    </row>
    <row r="1577" spans="1: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v>1</v>
      </c>
      <c r="T1577">
        <v>0.2</v>
      </c>
      <c r="U1577">
        <v>68.7</v>
      </c>
      <c r="V1577">
        <f>COUNTIF(SalesData[Order ID],SalesData[[#This Row],[Order ID]])</f>
        <v>2</v>
      </c>
      <c r="W1577" t="str">
        <f>TEXT(SalesData[[#This Row],[Order Date]],"MMM-YYYY")</f>
        <v>Dec-2015</v>
      </c>
      <c r="X1577">
        <f>CHOOSE(MONTH(SalesData[[#This Row],[Order Date]]),1,1,1,2,2,2,3,3,3,4,4,4)</f>
        <v>4</v>
      </c>
      <c r="Y1577">
        <f>YEAR(SalesData[[#This Row],[Order Date]])*100+MONTH(SalesData[[#This Row],[Order Date]])</f>
        <v>201512</v>
      </c>
    </row>
    <row r="1578" spans="1: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v>7</v>
      </c>
      <c r="T1578">
        <v>0</v>
      </c>
      <c r="U1578">
        <v>6.71</v>
      </c>
      <c r="V1578">
        <f>COUNTIF(SalesData[Order ID],SalesData[[#This Row],[Order ID]])</f>
        <v>1</v>
      </c>
      <c r="W1578" t="str">
        <f>TEXT(SalesData[[#This Row],[Order Date]],"MMM-YYYY")</f>
        <v>Apr-2017</v>
      </c>
      <c r="X1578">
        <f>CHOOSE(MONTH(SalesData[[#This Row],[Order Date]]),1,1,1,2,2,2,3,3,3,4,4,4)</f>
        <v>2</v>
      </c>
      <c r="Y1578">
        <f>YEAR(SalesData[[#This Row],[Order Date]])*100+MONTH(SalesData[[#This Row],[Order Date]])</f>
        <v>201704</v>
      </c>
    </row>
    <row r="1579" spans="1: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v>8</v>
      </c>
      <c r="T1579">
        <v>0</v>
      </c>
      <c r="U1579">
        <v>1.1499999999999999</v>
      </c>
      <c r="V1579">
        <f>COUNTIF(SalesData[Order ID],SalesData[[#This Row],[Order ID]])</f>
        <v>1</v>
      </c>
      <c r="W1579" t="str">
        <f>TEXT(SalesData[[#This Row],[Order Date]],"MMM-YYYY")</f>
        <v>May-2017</v>
      </c>
      <c r="X1579">
        <f>CHOOSE(MONTH(SalesData[[#This Row],[Order Date]]),1,1,1,2,2,2,3,3,3,4,4,4)</f>
        <v>2</v>
      </c>
      <c r="Y1579">
        <f>YEAR(SalesData[[#This Row],[Order Date]])*100+MONTH(SalesData[[#This Row],[Order Date]])</f>
        <v>201705</v>
      </c>
    </row>
    <row r="1580" spans="1: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v>10</v>
      </c>
      <c r="T1580">
        <v>0.1</v>
      </c>
      <c r="U1580">
        <v>17.09</v>
      </c>
      <c r="V1580">
        <f>COUNTIF(SalesData[Order ID],SalesData[[#This Row],[Order ID]])</f>
        <v>1</v>
      </c>
      <c r="W1580" t="str">
        <f>TEXT(SalesData[[#This Row],[Order Date]],"MMM-YYYY")</f>
        <v>Feb-2017</v>
      </c>
      <c r="X1580">
        <f>CHOOSE(MONTH(SalesData[[#This Row],[Order Date]]),1,1,1,2,2,2,3,3,3,4,4,4)</f>
        <v>1</v>
      </c>
      <c r="Y1580">
        <f>YEAR(SalesData[[#This Row],[Order Date]])*100+MONTH(SalesData[[#This Row],[Order Date]])</f>
        <v>201702</v>
      </c>
    </row>
    <row r="1581" spans="1: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v>2</v>
      </c>
      <c r="T1581">
        <v>0.2</v>
      </c>
      <c r="U1581">
        <v>64.680000000000007</v>
      </c>
      <c r="V1581">
        <f>COUNTIF(SalesData[Order ID],SalesData[[#This Row],[Order ID]])</f>
        <v>10</v>
      </c>
      <c r="W1581" t="str">
        <f>TEXT(SalesData[[#This Row],[Order Date]],"MMM-YYYY")</f>
        <v>Aug-2016</v>
      </c>
      <c r="X1581">
        <f>CHOOSE(MONTH(SalesData[[#This Row],[Order Date]]),1,1,1,2,2,2,3,3,3,4,4,4)</f>
        <v>3</v>
      </c>
      <c r="Y1581">
        <f>YEAR(SalesData[[#This Row],[Order Date]])*100+MONTH(SalesData[[#This Row],[Order Date]])</f>
        <v>201608</v>
      </c>
    </row>
    <row r="1582" spans="1: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v>4</v>
      </c>
      <c r="T1582">
        <v>0</v>
      </c>
      <c r="U1582">
        <v>19.14</v>
      </c>
      <c r="V1582">
        <f>COUNTIF(SalesData[Order ID],SalesData[[#This Row],[Order ID]])</f>
        <v>10</v>
      </c>
      <c r="W1582" t="str">
        <f>TEXT(SalesData[[#This Row],[Order Date]],"MMM-YYYY")</f>
        <v>Aug-2016</v>
      </c>
      <c r="X1582">
        <f>CHOOSE(MONTH(SalesData[[#This Row],[Order Date]]),1,1,1,2,2,2,3,3,3,4,4,4)</f>
        <v>3</v>
      </c>
      <c r="Y1582">
        <f>YEAR(SalesData[[#This Row],[Order Date]])*100+MONTH(SalesData[[#This Row],[Order Date]])</f>
        <v>201608</v>
      </c>
    </row>
    <row r="1583" spans="1: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v>3</v>
      </c>
      <c r="T1583">
        <v>0.2</v>
      </c>
      <c r="U1583">
        <v>7.13</v>
      </c>
      <c r="V1583">
        <f>COUNTIF(SalesData[Order ID],SalesData[[#This Row],[Order ID]])</f>
        <v>10</v>
      </c>
      <c r="W1583" t="str">
        <f>TEXT(SalesData[[#This Row],[Order Date]],"MMM-YYYY")</f>
        <v>Aug-2016</v>
      </c>
      <c r="X1583">
        <f>CHOOSE(MONTH(SalesData[[#This Row],[Order Date]]),1,1,1,2,2,2,3,3,3,4,4,4)</f>
        <v>3</v>
      </c>
      <c r="Y1583">
        <f>YEAR(SalesData[[#This Row],[Order Date]])*100+MONTH(SalesData[[#This Row],[Order Date]])</f>
        <v>201608</v>
      </c>
    </row>
    <row r="1584" spans="1: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v>8</v>
      </c>
      <c r="T1584">
        <v>0.3</v>
      </c>
      <c r="U1584">
        <v>-206.99</v>
      </c>
      <c r="V1584">
        <f>COUNTIF(SalesData[Order ID],SalesData[[#This Row],[Order ID]])</f>
        <v>10</v>
      </c>
      <c r="W1584" t="str">
        <f>TEXT(SalesData[[#This Row],[Order Date]],"MMM-YYYY")</f>
        <v>Aug-2016</v>
      </c>
      <c r="X1584">
        <f>CHOOSE(MONTH(SalesData[[#This Row],[Order Date]]),1,1,1,2,2,2,3,3,3,4,4,4)</f>
        <v>3</v>
      </c>
      <c r="Y1584">
        <f>YEAR(SalesData[[#This Row],[Order Date]])*100+MONTH(SalesData[[#This Row],[Order Date]])</f>
        <v>201608</v>
      </c>
    </row>
    <row r="1585" spans="1: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v>5</v>
      </c>
      <c r="T1585">
        <v>0.3</v>
      </c>
      <c r="U1585">
        <v>-8.94</v>
      </c>
      <c r="V1585">
        <f>COUNTIF(SalesData[Order ID],SalesData[[#This Row],[Order ID]])</f>
        <v>10</v>
      </c>
      <c r="W1585" t="str">
        <f>TEXT(SalesData[[#This Row],[Order Date]],"MMM-YYYY")</f>
        <v>Aug-2016</v>
      </c>
      <c r="X1585">
        <f>CHOOSE(MONTH(SalesData[[#This Row],[Order Date]]),1,1,1,2,2,2,3,3,3,4,4,4)</f>
        <v>3</v>
      </c>
      <c r="Y1585">
        <f>YEAR(SalesData[[#This Row],[Order Date]])*100+MONTH(SalesData[[#This Row],[Order Date]])</f>
        <v>201608</v>
      </c>
    </row>
    <row r="1586" spans="1: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v>5</v>
      </c>
      <c r="T1586">
        <v>0.3</v>
      </c>
      <c r="U1586">
        <v>-1.54</v>
      </c>
      <c r="V1586">
        <f>COUNTIF(SalesData[Order ID],SalesData[[#This Row],[Order ID]])</f>
        <v>10</v>
      </c>
      <c r="W1586" t="str">
        <f>TEXT(SalesData[[#This Row],[Order Date]],"MMM-YYYY")</f>
        <v>Aug-2016</v>
      </c>
      <c r="X1586">
        <f>CHOOSE(MONTH(SalesData[[#This Row],[Order Date]]),1,1,1,2,2,2,3,3,3,4,4,4)</f>
        <v>3</v>
      </c>
      <c r="Y1586">
        <f>YEAR(SalesData[[#This Row],[Order Date]])*100+MONTH(SalesData[[#This Row],[Order Date]])</f>
        <v>201608</v>
      </c>
    </row>
    <row r="1587" spans="1: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v>5</v>
      </c>
      <c r="T1587">
        <v>0.1</v>
      </c>
      <c r="U1587">
        <v>195.99</v>
      </c>
      <c r="V1587">
        <f>COUNTIF(SalesData[Order ID],SalesData[[#This Row],[Order ID]])</f>
        <v>10</v>
      </c>
      <c r="W1587" t="str">
        <f>TEXT(SalesData[[#This Row],[Order Date]],"MMM-YYYY")</f>
        <v>Aug-2016</v>
      </c>
      <c r="X1587">
        <f>CHOOSE(MONTH(SalesData[[#This Row],[Order Date]]),1,1,1,2,2,2,3,3,3,4,4,4)</f>
        <v>3</v>
      </c>
      <c r="Y1587">
        <f>YEAR(SalesData[[#This Row],[Order Date]])*100+MONTH(SalesData[[#This Row],[Order Date]])</f>
        <v>201608</v>
      </c>
    </row>
    <row r="1588" spans="1: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v>10</v>
      </c>
      <c r="T1588">
        <v>0</v>
      </c>
      <c r="U1588">
        <v>27.3</v>
      </c>
      <c r="V1588">
        <f>COUNTIF(SalesData[Order ID],SalesData[[#This Row],[Order ID]])</f>
        <v>10</v>
      </c>
      <c r="W1588" t="str">
        <f>TEXT(SalesData[[#This Row],[Order Date]],"MMM-YYYY")</f>
        <v>Aug-2016</v>
      </c>
      <c r="X1588">
        <f>CHOOSE(MONTH(SalesData[[#This Row],[Order Date]]),1,1,1,2,2,2,3,3,3,4,4,4)</f>
        <v>3</v>
      </c>
      <c r="Y1588">
        <f>YEAR(SalesData[[#This Row],[Order Date]])*100+MONTH(SalesData[[#This Row],[Order Date]])</f>
        <v>201608</v>
      </c>
    </row>
    <row r="1589" spans="1: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v>10</v>
      </c>
      <c r="T1589">
        <v>0</v>
      </c>
      <c r="U1589">
        <v>3.2</v>
      </c>
      <c r="V1589">
        <f>COUNTIF(SalesData[Order ID],SalesData[[#This Row],[Order ID]])</f>
        <v>10</v>
      </c>
      <c r="W1589" t="str">
        <f>TEXT(SalesData[[#This Row],[Order Date]],"MMM-YYYY")</f>
        <v>Aug-2016</v>
      </c>
      <c r="X1589">
        <f>CHOOSE(MONTH(SalesData[[#This Row],[Order Date]]),1,1,1,2,2,2,3,3,3,4,4,4)</f>
        <v>3</v>
      </c>
      <c r="Y1589">
        <f>YEAR(SalesData[[#This Row],[Order Date]])*100+MONTH(SalesData[[#This Row],[Order Date]])</f>
        <v>201608</v>
      </c>
    </row>
    <row r="1590" spans="1: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v>8</v>
      </c>
      <c r="T1590">
        <v>0.1</v>
      </c>
      <c r="U1590">
        <v>59.47</v>
      </c>
      <c r="V1590">
        <f>COUNTIF(SalesData[Order ID],SalesData[[#This Row],[Order ID]])</f>
        <v>10</v>
      </c>
      <c r="W1590" t="str">
        <f>TEXT(SalesData[[#This Row],[Order Date]],"MMM-YYYY")</f>
        <v>Aug-2016</v>
      </c>
      <c r="X1590">
        <f>CHOOSE(MONTH(SalesData[[#This Row],[Order Date]]),1,1,1,2,2,2,3,3,3,4,4,4)</f>
        <v>3</v>
      </c>
      <c r="Y1590">
        <f>YEAR(SalesData[[#This Row],[Order Date]])*100+MONTH(SalesData[[#This Row],[Order Date]])</f>
        <v>201608</v>
      </c>
    </row>
    <row r="1591" spans="1: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v>1</v>
      </c>
      <c r="T1591">
        <v>0.1</v>
      </c>
      <c r="U1591">
        <v>1.42</v>
      </c>
      <c r="V1591">
        <f>COUNTIF(SalesData[Order ID],SalesData[[#This Row],[Order ID]])</f>
        <v>1</v>
      </c>
      <c r="W1591" t="str">
        <f>TEXT(SalesData[[#This Row],[Order Date]],"MMM-YYYY")</f>
        <v>May-2017</v>
      </c>
      <c r="X1591">
        <f>CHOOSE(MONTH(SalesData[[#This Row],[Order Date]]),1,1,1,2,2,2,3,3,3,4,4,4)</f>
        <v>2</v>
      </c>
      <c r="Y1591">
        <f>YEAR(SalesData[[#This Row],[Order Date]])*100+MONTH(SalesData[[#This Row],[Order Date]])</f>
        <v>201705</v>
      </c>
    </row>
    <row r="1592" spans="1: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v>3</v>
      </c>
      <c r="T1592">
        <v>0</v>
      </c>
      <c r="U1592">
        <v>11.05</v>
      </c>
      <c r="V1592">
        <f>COUNTIF(SalesData[Order ID],SalesData[[#This Row],[Order ID]])</f>
        <v>2</v>
      </c>
      <c r="W1592" t="str">
        <f>TEXT(SalesData[[#This Row],[Order Date]],"MMM-YYYY")</f>
        <v>Apr-2017</v>
      </c>
      <c r="X1592">
        <f>CHOOSE(MONTH(SalesData[[#This Row],[Order Date]]),1,1,1,2,2,2,3,3,3,4,4,4)</f>
        <v>2</v>
      </c>
      <c r="Y1592">
        <f>YEAR(SalesData[[#This Row],[Order Date]])*100+MONTH(SalesData[[#This Row],[Order Date]])</f>
        <v>201704</v>
      </c>
    </row>
    <row r="1593" spans="1: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v>7</v>
      </c>
      <c r="T1593">
        <v>0</v>
      </c>
      <c r="U1593">
        <v>2.33</v>
      </c>
      <c r="V1593">
        <f>COUNTIF(SalesData[Order ID],SalesData[[#This Row],[Order ID]])</f>
        <v>2</v>
      </c>
      <c r="W1593" t="str">
        <f>TEXT(SalesData[[#This Row],[Order Date]],"MMM-YYYY")</f>
        <v>Apr-2017</v>
      </c>
      <c r="X1593">
        <f>CHOOSE(MONTH(SalesData[[#This Row],[Order Date]]),1,1,1,2,2,2,3,3,3,4,4,4)</f>
        <v>2</v>
      </c>
      <c r="Y1593">
        <f>YEAR(SalesData[[#This Row],[Order Date]])*100+MONTH(SalesData[[#This Row],[Order Date]])</f>
        <v>201704</v>
      </c>
    </row>
    <row r="1594" spans="1: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v>1</v>
      </c>
      <c r="T1594">
        <v>0</v>
      </c>
      <c r="U1594">
        <v>66.52</v>
      </c>
      <c r="V1594">
        <f>COUNTIF(SalesData[Order ID],SalesData[[#This Row],[Order ID]])</f>
        <v>1</v>
      </c>
      <c r="W1594" t="str">
        <f>TEXT(SalesData[[#This Row],[Order Date]],"MMM-YYYY")</f>
        <v>Jun-2016</v>
      </c>
      <c r="X1594">
        <f>CHOOSE(MONTH(SalesData[[#This Row],[Order Date]]),1,1,1,2,2,2,3,3,3,4,4,4)</f>
        <v>2</v>
      </c>
      <c r="Y1594">
        <f>YEAR(SalesData[[#This Row],[Order Date]])*100+MONTH(SalesData[[#This Row],[Order Date]])</f>
        <v>201606</v>
      </c>
    </row>
    <row r="1595" spans="1: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v>9</v>
      </c>
      <c r="T1595">
        <v>0.2</v>
      </c>
      <c r="U1595">
        <v>4.7</v>
      </c>
      <c r="V1595">
        <f>COUNTIF(SalesData[Order ID],SalesData[[#This Row],[Order ID]])</f>
        <v>1</v>
      </c>
      <c r="W1595" t="str">
        <f>TEXT(SalesData[[#This Row],[Order Date]],"MMM-YYYY")</f>
        <v>Oct-2015</v>
      </c>
      <c r="X1595">
        <f>CHOOSE(MONTH(SalesData[[#This Row],[Order Date]]),1,1,1,2,2,2,3,3,3,4,4,4)</f>
        <v>4</v>
      </c>
      <c r="Y1595">
        <f>YEAR(SalesData[[#This Row],[Order Date]])*100+MONTH(SalesData[[#This Row],[Order Date]])</f>
        <v>201510</v>
      </c>
    </row>
    <row r="1596" spans="1: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v>3</v>
      </c>
      <c r="T1596">
        <v>0</v>
      </c>
      <c r="U1596">
        <v>53.86</v>
      </c>
      <c r="V1596">
        <f>COUNTIF(SalesData[Order ID],SalesData[[#This Row],[Order ID]])</f>
        <v>1</v>
      </c>
      <c r="W1596" t="str">
        <f>TEXT(SalesData[[#This Row],[Order Date]],"MMM-YYYY")</f>
        <v>Mar-2016</v>
      </c>
      <c r="X1596">
        <f>CHOOSE(MONTH(SalesData[[#This Row],[Order Date]]),1,1,1,2,2,2,3,3,3,4,4,4)</f>
        <v>1</v>
      </c>
      <c r="Y1596">
        <f>YEAR(SalesData[[#This Row],[Order Date]])*100+MONTH(SalesData[[#This Row],[Order Date]])</f>
        <v>201603</v>
      </c>
    </row>
    <row r="1597" spans="1: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v>3</v>
      </c>
      <c r="T1597">
        <v>0</v>
      </c>
      <c r="U1597">
        <v>9.1199999999999992</v>
      </c>
      <c r="V1597">
        <f>COUNTIF(SalesData[Order ID],SalesData[[#This Row],[Order ID]])</f>
        <v>1</v>
      </c>
      <c r="W1597" t="str">
        <f>TEXT(SalesData[[#This Row],[Order Date]],"MMM-YYYY")</f>
        <v>May-2018</v>
      </c>
      <c r="X1597">
        <f>CHOOSE(MONTH(SalesData[[#This Row],[Order Date]]),1,1,1,2,2,2,3,3,3,4,4,4)</f>
        <v>2</v>
      </c>
      <c r="Y1597">
        <f>YEAR(SalesData[[#This Row],[Order Date]])*100+MONTH(SalesData[[#This Row],[Order Date]])</f>
        <v>201805</v>
      </c>
    </row>
    <row r="1598" spans="1: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v>1</v>
      </c>
      <c r="T1598">
        <v>0</v>
      </c>
      <c r="U1598">
        <v>147.77000000000001</v>
      </c>
      <c r="V1598">
        <f>COUNTIF(SalesData[Order ID],SalesData[[#This Row],[Order ID]])</f>
        <v>1</v>
      </c>
      <c r="W1598" t="str">
        <f>TEXT(SalesData[[#This Row],[Order Date]],"MMM-YYYY")</f>
        <v>Oct-2018</v>
      </c>
      <c r="X1598">
        <f>CHOOSE(MONTH(SalesData[[#This Row],[Order Date]]),1,1,1,2,2,2,3,3,3,4,4,4)</f>
        <v>4</v>
      </c>
      <c r="Y1598">
        <f>YEAR(SalesData[[#This Row],[Order Date]])*100+MONTH(SalesData[[#This Row],[Order Date]])</f>
        <v>201810</v>
      </c>
    </row>
    <row r="1599" spans="1: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v>6</v>
      </c>
      <c r="T1599">
        <v>0</v>
      </c>
      <c r="U1599">
        <v>1.52</v>
      </c>
      <c r="V1599">
        <f>COUNTIF(SalesData[Order ID],SalesData[[#This Row],[Order ID]])</f>
        <v>4</v>
      </c>
      <c r="W1599" t="str">
        <f>TEXT(SalesData[[#This Row],[Order Date]],"MMM-YYYY")</f>
        <v>Nov-2018</v>
      </c>
      <c r="X1599">
        <f>CHOOSE(MONTH(SalesData[[#This Row],[Order Date]]),1,1,1,2,2,2,3,3,3,4,4,4)</f>
        <v>4</v>
      </c>
      <c r="Y1599">
        <f>YEAR(SalesData[[#This Row],[Order Date]])*100+MONTH(SalesData[[#This Row],[Order Date]])</f>
        <v>201811</v>
      </c>
    </row>
    <row r="1600" spans="1: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v>9</v>
      </c>
      <c r="T1600">
        <v>0.1</v>
      </c>
      <c r="U1600">
        <v>2</v>
      </c>
      <c r="V1600">
        <f>COUNTIF(SalesData[Order ID],SalesData[[#This Row],[Order ID]])</f>
        <v>4</v>
      </c>
      <c r="W1600" t="str">
        <f>TEXT(SalesData[[#This Row],[Order Date]],"MMM-YYYY")</f>
        <v>Nov-2018</v>
      </c>
      <c r="X1600">
        <f>CHOOSE(MONTH(SalesData[[#This Row],[Order Date]]),1,1,1,2,2,2,3,3,3,4,4,4)</f>
        <v>4</v>
      </c>
      <c r="Y1600">
        <f>YEAR(SalesData[[#This Row],[Order Date]])*100+MONTH(SalesData[[#This Row],[Order Date]])</f>
        <v>201811</v>
      </c>
    </row>
    <row r="1601" spans="1: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v>5</v>
      </c>
      <c r="T1601">
        <v>0.3</v>
      </c>
      <c r="U1601">
        <v>-32.71</v>
      </c>
      <c r="V1601">
        <f>COUNTIF(SalesData[Order ID],SalesData[[#This Row],[Order ID]])</f>
        <v>4</v>
      </c>
      <c r="W1601" t="str">
        <f>TEXT(SalesData[[#This Row],[Order Date]],"MMM-YYYY")</f>
        <v>Nov-2018</v>
      </c>
      <c r="X1601">
        <f>CHOOSE(MONTH(SalesData[[#This Row],[Order Date]]),1,1,1,2,2,2,3,3,3,4,4,4)</f>
        <v>4</v>
      </c>
      <c r="Y1601">
        <f>YEAR(SalesData[[#This Row],[Order Date]])*100+MONTH(SalesData[[#This Row],[Order Date]])</f>
        <v>201811</v>
      </c>
    </row>
    <row r="1602" spans="1: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v>1</v>
      </c>
      <c r="T1602">
        <v>0</v>
      </c>
      <c r="U1602">
        <v>2.56</v>
      </c>
      <c r="V1602">
        <f>COUNTIF(SalesData[Order ID],SalesData[[#This Row],[Order ID]])</f>
        <v>4</v>
      </c>
      <c r="W1602" t="str">
        <f>TEXT(SalesData[[#This Row],[Order Date]],"MMM-YYYY")</f>
        <v>Nov-2018</v>
      </c>
      <c r="X1602">
        <f>CHOOSE(MONTH(SalesData[[#This Row],[Order Date]]),1,1,1,2,2,2,3,3,3,4,4,4)</f>
        <v>4</v>
      </c>
      <c r="Y1602">
        <f>YEAR(SalesData[[#This Row],[Order Date]])*100+MONTH(SalesData[[#This Row],[Order Date]])</f>
        <v>201811</v>
      </c>
    </row>
    <row r="1603" spans="1: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v>1</v>
      </c>
      <c r="T1603">
        <v>0.2</v>
      </c>
      <c r="U1603">
        <v>40.270000000000003</v>
      </c>
      <c r="V1603">
        <f>COUNTIF(SalesData[Order ID],SalesData[[#This Row],[Order ID]])</f>
        <v>1</v>
      </c>
      <c r="W1603" t="str">
        <f>TEXT(SalesData[[#This Row],[Order Date]],"MMM-YYYY")</f>
        <v>May-2017</v>
      </c>
      <c r="X1603">
        <f>CHOOSE(MONTH(SalesData[[#This Row],[Order Date]]),1,1,1,2,2,2,3,3,3,4,4,4)</f>
        <v>2</v>
      </c>
      <c r="Y1603">
        <f>YEAR(SalesData[[#This Row],[Order Date]])*100+MONTH(SalesData[[#This Row],[Order Date]])</f>
        <v>201705</v>
      </c>
    </row>
    <row r="1604" spans="1: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v>2</v>
      </c>
      <c r="T1604">
        <v>0.1</v>
      </c>
      <c r="U1604">
        <v>0.93</v>
      </c>
      <c r="V1604">
        <f>COUNTIF(SalesData[Order ID],SalesData[[#This Row],[Order ID]])</f>
        <v>1</v>
      </c>
      <c r="W1604" t="str">
        <f>TEXT(SalesData[[#This Row],[Order Date]],"MMM-YYYY")</f>
        <v>Dec-2017</v>
      </c>
      <c r="X1604">
        <f>CHOOSE(MONTH(SalesData[[#This Row],[Order Date]]),1,1,1,2,2,2,3,3,3,4,4,4)</f>
        <v>4</v>
      </c>
      <c r="Y1604">
        <f>YEAR(SalesData[[#This Row],[Order Date]])*100+MONTH(SalesData[[#This Row],[Order Date]])</f>
        <v>201712</v>
      </c>
    </row>
    <row r="1605" spans="1: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v>4</v>
      </c>
      <c r="T1605">
        <v>0.1</v>
      </c>
      <c r="U1605">
        <v>32.75</v>
      </c>
      <c r="V1605">
        <f>COUNTIF(SalesData[Order ID],SalesData[[#This Row],[Order ID]])</f>
        <v>1</v>
      </c>
      <c r="W1605" t="str">
        <f>TEXT(SalesData[[#This Row],[Order Date]],"MMM-YYYY")</f>
        <v>Nov-2018</v>
      </c>
      <c r="X1605">
        <f>CHOOSE(MONTH(SalesData[[#This Row],[Order Date]]),1,1,1,2,2,2,3,3,3,4,4,4)</f>
        <v>4</v>
      </c>
      <c r="Y1605">
        <f>YEAR(SalesData[[#This Row],[Order Date]])*100+MONTH(SalesData[[#This Row],[Order Date]])</f>
        <v>201811</v>
      </c>
    </row>
    <row r="1606" spans="1: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v>4</v>
      </c>
      <c r="T1606">
        <v>0.1</v>
      </c>
      <c r="U1606">
        <v>8.7899999999999991</v>
      </c>
      <c r="V1606">
        <f>COUNTIF(SalesData[Order ID],SalesData[[#This Row],[Order ID]])</f>
        <v>6</v>
      </c>
      <c r="W1606" t="str">
        <f>TEXT(SalesData[[#This Row],[Order Date]],"MMM-YYYY")</f>
        <v>Apr-2017</v>
      </c>
      <c r="X1606">
        <f>CHOOSE(MONTH(SalesData[[#This Row],[Order Date]]),1,1,1,2,2,2,3,3,3,4,4,4)</f>
        <v>2</v>
      </c>
      <c r="Y1606">
        <f>YEAR(SalesData[[#This Row],[Order Date]])*100+MONTH(SalesData[[#This Row],[Order Date]])</f>
        <v>201704</v>
      </c>
    </row>
    <row r="1607" spans="1: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v>10</v>
      </c>
      <c r="T1607">
        <v>0.1</v>
      </c>
      <c r="U1607">
        <v>1.2</v>
      </c>
      <c r="V1607">
        <f>COUNTIF(SalesData[Order ID],SalesData[[#This Row],[Order ID]])</f>
        <v>6</v>
      </c>
      <c r="W1607" t="str">
        <f>TEXT(SalesData[[#This Row],[Order Date]],"MMM-YYYY")</f>
        <v>Apr-2017</v>
      </c>
      <c r="X1607">
        <f>CHOOSE(MONTH(SalesData[[#This Row],[Order Date]]),1,1,1,2,2,2,3,3,3,4,4,4)</f>
        <v>2</v>
      </c>
      <c r="Y1607">
        <f>YEAR(SalesData[[#This Row],[Order Date]])*100+MONTH(SalesData[[#This Row],[Order Date]])</f>
        <v>201704</v>
      </c>
    </row>
    <row r="1608" spans="1: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v>8</v>
      </c>
      <c r="T1608">
        <v>0</v>
      </c>
      <c r="U1608">
        <v>5.12</v>
      </c>
      <c r="V1608">
        <f>COUNTIF(SalesData[Order ID],SalesData[[#This Row],[Order ID]])</f>
        <v>6</v>
      </c>
      <c r="W1608" t="str">
        <f>TEXT(SalesData[[#This Row],[Order Date]],"MMM-YYYY")</f>
        <v>Apr-2017</v>
      </c>
      <c r="X1608">
        <f>CHOOSE(MONTH(SalesData[[#This Row],[Order Date]]),1,1,1,2,2,2,3,3,3,4,4,4)</f>
        <v>2</v>
      </c>
      <c r="Y1608">
        <f>YEAR(SalesData[[#This Row],[Order Date]])*100+MONTH(SalesData[[#This Row],[Order Date]])</f>
        <v>201704</v>
      </c>
    </row>
    <row r="1609" spans="1: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v>3</v>
      </c>
      <c r="T1609">
        <v>0.2</v>
      </c>
      <c r="U1609">
        <v>0.57999999999999996</v>
      </c>
      <c r="V1609">
        <f>COUNTIF(SalesData[Order ID],SalesData[[#This Row],[Order ID]])</f>
        <v>6</v>
      </c>
      <c r="W1609" t="str">
        <f>TEXT(SalesData[[#This Row],[Order Date]],"MMM-YYYY")</f>
        <v>Apr-2017</v>
      </c>
      <c r="X1609">
        <f>CHOOSE(MONTH(SalesData[[#This Row],[Order Date]]),1,1,1,2,2,2,3,3,3,4,4,4)</f>
        <v>2</v>
      </c>
      <c r="Y1609">
        <f>YEAR(SalesData[[#This Row],[Order Date]])*100+MONTH(SalesData[[#This Row],[Order Date]])</f>
        <v>201704</v>
      </c>
    </row>
    <row r="1610" spans="1: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v>10</v>
      </c>
      <c r="T1610">
        <v>0</v>
      </c>
      <c r="U1610">
        <v>7.72</v>
      </c>
      <c r="V1610">
        <f>COUNTIF(SalesData[Order ID],SalesData[[#This Row],[Order ID]])</f>
        <v>6</v>
      </c>
      <c r="W1610" t="str">
        <f>TEXT(SalesData[[#This Row],[Order Date]],"MMM-YYYY")</f>
        <v>Apr-2017</v>
      </c>
      <c r="X1610">
        <f>CHOOSE(MONTH(SalesData[[#This Row],[Order Date]]),1,1,1,2,2,2,3,3,3,4,4,4)</f>
        <v>2</v>
      </c>
      <c r="Y1610">
        <f>YEAR(SalesData[[#This Row],[Order Date]])*100+MONTH(SalesData[[#This Row],[Order Date]])</f>
        <v>201704</v>
      </c>
    </row>
    <row r="1611" spans="1: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v>4</v>
      </c>
      <c r="T1611">
        <v>0.1</v>
      </c>
      <c r="U1611">
        <v>1.68</v>
      </c>
      <c r="V1611">
        <f>COUNTIF(SalesData[Order ID],SalesData[[#This Row],[Order ID]])</f>
        <v>6</v>
      </c>
      <c r="W1611" t="str">
        <f>TEXT(SalesData[[#This Row],[Order Date]],"MMM-YYYY")</f>
        <v>Apr-2017</v>
      </c>
      <c r="X1611">
        <f>CHOOSE(MONTH(SalesData[[#This Row],[Order Date]]),1,1,1,2,2,2,3,3,3,4,4,4)</f>
        <v>2</v>
      </c>
      <c r="Y1611">
        <f>YEAR(SalesData[[#This Row],[Order Date]])*100+MONTH(SalesData[[#This Row],[Order Date]])</f>
        <v>201704</v>
      </c>
    </row>
    <row r="1612" spans="1: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v>5</v>
      </c>
      <c r="T1612">
        <v>0</v>
      </c>
      <c r="U1612">
        <v>37.79</v>
      </c>
      <c r="V1612">
        <f>COUNTIF(SalesData[Order ID],SalesData[[#This Row],[Order ID]])</f>
        <v>3</v>
      </c>
      <c r="W1612" t="str">
        <f>TEXT(SalesData[[#This Row],[Order Date]],"MMM-YYYY")</f>
        <v>May-2015</v>
      </c>
      <c r="X1612">
        <f>CHOOSE(MONTH(SalesData[[#This Row],[Order Date]]),1,1,1,2,2,2,3,3,3,4,4,4)</f>
        <v>2</v>
      </c>
      <c r="Y1612">
        <f>YEAR(SalesData[[#This Row],[Order Date]])*100+MONTH(SalesData[[#This Row],[Order Date]])</f>
        <v>201505</v>
      </c>
    </row>
    <row r="1613" spans="1: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v>7</v>
      </c>
      <c r="T1613">
        <v>0</v>
      </c>
      <c r="U1613">
        <v>20.16</v>
      </c>
      <c r="V1613">
        <f>COUNTIF(SalesData[Order ID],SalesData[[#This Row],[Order ID]])</f>
        <v>3</v>
      </c>
      <c r="W1613" t="str">
        <f>TEXT(SalesData[[#This Row],[Order Date]],"MMM-YYYY")</f>
        <v>May-2015</v>
      </c>
      <c r="X1613">
        <f>CHOOSE(MONTH(SalesData[[#This Row],[Order Date]]),1,1,1,2,2,2,3,3,3,4,4,4)</f>
        <v>2</v>
      </c>
      <c r="Y1613">
        <f>YEAR(SalesData[[#This Row],[Order Date]])*100+MONTH(SalesData[[#This Row],[Order Date]])</f>
        <v>201505</v>
      </c>
    </row>
    <row r="1614" spans="1: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v>7</v>
      </c>
      <c r="T1614">
        <v>0.2</v>
      </c>
      <c r="U1614">
        <v>8.4</v>
      </c>
      <c r="V1614">
        <f>COUNTIF(SalesData[Order ID],SalesData[[#This Row],[Order ID]])</f>
        <v>3</v>
      </c>
      <c r="W1614" t="str">
        <f>TEXT(SalesData[[#This Row],[Order Date]],"MMM-YYYY")</f>
        <v>May-2015</v>
      </c>
      <c r="X1614">
        <f>CHOOSE(MONTH(SalesData[[#This Row],[Order Date]]),1,1,1,2,2,2,3,3,3,4,4,4)</f>
        <v>2</v>
      </c>
      <c r="Y1614">
        <f>YEAR(SalesData[[#This Row],[Order Date]])*100+MONTH(SalesData[[#This Row],[Order Date]])</f>
        <v>201505</v>
      </c>
    </row>
    <row r="1615" spans="1: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v>10</v>
      </c>
      <c r="T1615">
        <v>0.1</v>
      </c>
      <c r="U1615">
        <v>270.01</v>
      </c>
      <c r="V1615">
        <f>COUNTIF(SalesData[Order ID],SalesData[[#This Row],[Order ID]])</f>
        <v>1</v>
      </c>
      <c r="W1615" t="str">
        <f>TEXT(SalesData[[#This Row],[Order Date]],"MMM-YYYY")</f>
        <v>Dec-2018</v>
      </c>
      <c r="X1615">
        <f>CHOOSE(MONTH(SalesData[[#This Row],[Order Date]]),1,1,1,2,2,2,3,3,3,4,4,4)</f>
        <v>4</v>
      </c>
      <c r="Y1615">
        <f>YEAR(SalesData[[#This Row],[Order Date]])*100+MONTH(SalesData[[#This Row],[Order Date]])</f>
        <v>201812</v>
      </c>
    </row>
    <row r="1616" spans="1: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v>9</v>
      </c>
      <c r="T1616">
        <v>0.3</v>
      </c>
      <c r="U1616">
        <v>-20.149999999999999</v>
      </c>
      <c r="V1616">
        <f>COUNTIF(SalesData[Order ID],SalesData[[#This Row],[Order ID]])</f>
        <v>1</v>
      </c>
      <c r="W1616" t="str">
        <f>TEXT(SalesData[[#This Row],[Order Date]],"MMM-YYYY")</f>
        <v>Mar-2017</v>
      </c>
      <c r="X1616">
        <f>CHOOSE(MONTH(SalesData[[#This Row],[Order Date]]),1,1,1,2,2,2,3,3,3,4,4,4)</f>
        <v>1</v>
      </c>
      <c r="Y1616">
        <f>YEAR(SalesData[[#This Row],[Order Date]])*100+MONTH(SalesData[[#This Row],[Order Date]])</f>
        <v>201703</v>
      </c>
    </row>
    <row r="1617" spans="1: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v>1</v>
      </c>
      <c r="T1617">
        <v>0.3</v>
      </c>
      <c r="U1617">
        <v>-0.71</v>
      </c>
      <c r="V1617">
        <f>COUNTIF(SalesData[Order ID],SalesData[[#This Row],[Order ID]])</f>
        <v>3</v>
      </c>
      <c r="W1617" t="str">
        <f>TEXT(SalesData[[#This Row],[Order Date]],"MMM-YYYY")</f>
        <v>Aug-2016</v>
      </c>
      <c r="X1617">
        <f>CHOOSE(MONTH(SalesData[[#This Row],[Order Date]]),1,1,1,2,2,2,3,3,3,4,4,4)</f>
        <v>3</v>
      </c>
      <c r="Y1617">
        <f>YEAR(SalesData[[#This Row],[Order Date]])*100+MONTH(SalesData[[#This Row],[Order Date]])</f>
        <v>201608</v>
      </c>
    </row>
    <row r="1618" spans="1: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v>2</v>
      </c>
      <c r="T1618">
        <v>0.2</v>
      </c>
      <c r="U1618">
        <v>7.87</v>
      </c>
      <c r="V1618">
        <f>COUNTIF(SalesData[Order ID],SalesData[[#This Row],[Order ID]])</f>
        <v>3</v>
      </c>
      <c r="W1618" t="str">
        <f>TEXT(SalesData[[#This Row],[Order Date]],"MMM-YYYY")</f>
        <v>Aug-2016</v>
      </c>
      <c r="X1618">
        <f>CHOOSE(MONTH(SalesData[[#This Row],[Order Date]]),1,1,1,2,2,2,3,3,3,4,4,4)</f>
        <v>3</v>
      </c>
      <c r="Y1618">
        <f>YEAR(SalesData[[#This Row],[Order Date]])*100+MONTH(SalesData[[#This Row],[Order Date]])</f>
        <v>201608</v>
      </c>
    </row>
    <row r="1619" spans="1: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v>4</v>
      </c>
      <c r="T1619">
        <v>0.2</v>
      </c>
      <c r="U1619">
        <v>5.96</v>
      </c>
      <c r="V1619">
        <f>COUNTIF(SalesData[Order ID],SalesData[[#This Row],[Order ID]])</f>
        <v>3</v>
      </c>
      <c r="W1619" t="str">
        <f>TEXT(SalesData[[#This Row],[Order Date]],"MMM-YYYY")</f>
        <v>Aug-2016</v>
      </c>
      <c r="X1619">
        <f>CHOOSE(MONTH(SalesData[[#This Row],[Order Date]]),1,1,1,2,2,2,3,3,3,4,4,4)</f>
        <v>3</v>
      </c>
      <c r="Y1619">
        <f>YEAR(SalesData[[#This Row],[Order Date]])*100+MONTH(SalesData[[#This Row],[Order Date]])</f>
        <v>201608</v>
      </c>
    </row>
    <row r="1620" spans="1: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v>7</v>
      </c>
      <c r="T1620">
        <v>0.3</v>
      </c>
      <c r="U1620">
        <v>-4.16</v>
      </c>
      <c r="V1620">
        <f>COUNTIF(SalesData[Order ID],SalesData[[#This Row],[Order ID]])</f>
        <v>2</v>
      </c>
      <c r="W1620" t="str">
        <f>TEXT(SalesData[[#This Row],[Order Date]],"MMM-YYYY")</f>
        <v>Sep-2017</v>
      </c>
      <c r="X1620">
        <f>CHOOSE(MONTH(SalesData[[#This Row],[Order Date]]),1,1,1,2,2,2,3,3,3,4,4,4)</f>
        <v>3</v>
      </c>
      <c r="Y1620">
        <f>YEAR(SalesData[[#This Row],[Order Date]])*100+MONTH(SalesData[[#This Row],[Order Date]])</f>
        <v>201709</v>
      </c>
    </row>
    <row r="1621" spans="1: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v>10</v>
      </c>
      <c r="T1621">
        <v>0</v>
      </c>
      <c r="U1621">
        <v>1.74</v>
      </c>
      <c r="V1621">
        <f>COUNTIF(SalesData[Order ID],SalesData[[#This Row],[Order ID]])</f>
        <v>2</v>
      </c>
      <c r="W1621" t="str">
        <f>TEXT(SalesData[[#This Row],[Order Date]],"MMM-YYYY")</f>
        <v>Sep-2017</v>
      </c>
      <c r="X1621">
        <f>CHOOSE(MONTH(SalesData[[#This Row],[Order Date]]),1,1,1,2,2,2,3,3,3,4,4,4)</f>
        <v>3</v>
      </c>
      <c r="Y1621">
        <f>YEAR(SalesData[[#This Row],[Order Date]])*100+MONTH(SalesData[[#This Row],[Order Date]])</f>
        <v>201709</v>
      </c>
    </row>
    <row r="1622" spans="1: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v>2</v>
      </c>
      <c r="T1622">
        <v>0</v>
      </c>
      <c r="U1622">
        <v>31.75</v>
      </c>
      <c r="V1622">
        <f>COUNTIF(SalesData[Order ID],SalesData[[#This Row],[Order ID]])</f>
        <v>4</v>
      </c>
      <c r="W1622" t="str">
        <f>TEXT(SalesData[[#This Row],[Order Date]],"MMM-YYYY")</f>
        <v>Jul-2018</v>
      </c>
      <c r="X1622">
        <f>CHOOSE(MONTH(SalesData[[#This Row],[Order Date]]),1,1,1,2,2,2,3,3,3,4,4,4)</f>
        <v>3</v>
      </c>
      <c r="Y1622">
        <f>YEAR(SalesData[[#This Row],[Order Date]])*100+MONTH(SalesData[[#This Row],[Order Date]])</f>
        <v>201807</v>
      </c>
    </row>
    <row r="1623" spans="1: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v>10</v>
      </c>
      <c r="T1623">
        <v>0</v>
      </c>
      <c r="U1623">
        <v>70.78</v>
      </c>
      <c r="V1623">
        <f>COUNTIF(SalesData[Order ID],SalesData[[#This Row],[Order ID]])</f>
        <v>4</v>
      </c>
      <c r="W1623" t="str">
        <f>TEXT(SalesData[[#This Row],[Order Date]],"MMM-YYYY")</f>
        <v>Jul-2018</v>
      </c>
      <c r="X1623">
        <f>CHOOSE(MONTH(SalesData[[#This Row],[Order Date]]),1,1,1,2,2,2,3,3,3,4,4,4)</f>
        <v>3</v>
      </c>
      <c r="Y1623">
        <f>YEAR(SalesData[[#This Row],[Order Date]])*100+MONTH(SalesData[[#This Row],[Order Date]])</f>
        <v>201807</v>
      </c>
    </row>
    <row r="1624" spans="1: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v>5</v>
      </c>
      <c r="T1624">
        <v>0.2</v>
      </c>
      <c r="U1624">
        <v>2.09</v>
      </c>
      <c r="V1624">
        <f>COUNTIF(SalesData[Order ID],SalesData[[#This Row],[Order ID]])</f>
        <v>4</v>
      </c>
      <c r="W1624" t="str">
        <f>TEXT(SalesData[[#This Row],[Order Date]],"MMM-YYYY")</f>
        <v>Jul-2018</v>
      </c>
      <c r="X1624">
        <f>CHOOSE(MONTH(SalesData[[#This Row],[Order Date]]),1,1,1,2,2,2,3,3,3,4,4,4)</f>
        <v>3</v>
      </c>
      <c r="Y1624">
        <f>YEAR(SalesData[[#This Row],[Order Date]])*100+MONTH(SalesData[[#This Row],[Order Date]])</f>
        <v>201807</v>
      </c>
    </row>
    <row r="1625" spans="1: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v>8</v>
      </c>
      <c r="T1625">
        <v>0.3</v>
      </c>
      <c r="U1625">
        <v>-4</v>
      </c>
      <c r="V1625">
        <f>COUNTIF(SalesData[Order ID],SalesData[[#This Row],[Order ID]])</f>
        <v>4</v>
      </c>
      <c r="W1625" t="str">
        <f>TEXT(SalesData[[#This Row],[Order Date]],"MMM-YYYY")</f>
        <v>Jul-2018</v>
      </c>
      <c r="X1625">
        <f>CHOOSE(MONTH(SalesData[[#This Row],[Order Date]]),1,1,1,2,2,2,3,3,3,4,4,4)</f>
        <v>3</v>
      </c>
      <c r="Y1625">
        <f>YEAR(SalesData[[#This Row],[Order Date]])*100+MONTH(SalesData[[#This Row],[Order Date]])</f>
        <v>201807</v>
      </c>
    </row>
    <row r="1626" spans="1: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v>6</v>
      </c>
      <c r="T1626">
        <v>0.2</v>
      </c>
      <c r="U1626">
        <v>114.91</v>
      </c>
      <c r="V1626">
        <f>COUNTIF(SalesData[Order ID],SalesData[[#This Row],[Order ID]])</f>
        <v>2</v>
      </c>
      <c r="W1626" t="str">
        <f>TEXT(SalesData[[#This Row],[Order Date]],"MMM-YYYY")</f>
        <v>Dec-2016</v>
      </c>
      <c r="X1626">
        <f>CHOOSE(MONTH(SalesData[[#This Row],[Order Date]]),1,1,1,2,2,2,3,3,3,4,4,4)</f>
        <v>4</v>
      </c>
      <c r="Y1626">
        <f>YEAR(SalesData[[#This Row],[Order Date]])*100+MONTH(SalesData[[#This Row],[Order Date]])</f>
        <v>201612</v>
      </c>
    </row>
    <row r="1627" spans="1: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v>2</v>
      </c>
      <c r="T1627">
        <v>0.1</v>
      </c>
      <c r="U1627">
        <v>202.54</v>
      </c>
      <c r="V1627">
        <f>COUNTIF(SalesData[Order ID],SalesData[[#This Row],[Order ID]])</f>
        <v>2</v>
      </c>
      <c r="W1627" t="str">
        <f>TEXT(SalesData[[#This Row],[Order Date]],"MMM-YYYY")</f>
        <v>Dec-2016</v>
      </c>
      <c r="X1627">
        <f>CHOOSE(MONTH(SalesData[[#This Row],[Order Date]]),1,1,1,2,2,2,3,3,3,4,4,4)</f>
        <v>4</v>
      </c>
      <c r="Y1627">
        <f>YEAR(SalesData[[#This Row],[Order Date]])*100+MONTH(SalesData[[#This Row],[Order Date]])</f>
        <v>201612</v>
      </c>
    </row>
    <row r="1628" spans="1: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v>4</v>
      </c>
      <c r="T1628">
        <v>0</v>
      </c>
      <c r="U1628">
        <v>141.28</v>
      </c>
      <c r="V1628">
        <f>COUNTIF(SalesData[Order ID],SalesData[[#This Row],[Order ID]])</f>
        <v>1</v>
      </c>
      <c r="W1628" t="str">
        <f>TEXT(SalesData[[#This Row],[Order Date]],"MMM-YYYY")</f>
        <v>Nov-2016</v>
      </c>
      <c r="X1628">
        <f>CHOOSE(MONTH(SalesData[[#This Row],[Order Date]]),1,1,1,2,2,2,3,3,3,4,4,4)</f>
        <v>4</v>
      </c>
      <c r="Y1628">
        <f>YEAR(SalesData[[#This Row],[Order Date]])*100+MONTH(SalesData[[#This Row],[Order Date]])</f>
        <v>201611</v>
      </c>
    </row>
    <row r="1629" spans="1: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v>1</v>
      </c>
      <c r="T1629">
        <v>0.3</v>
      </c>
      <c r="U1629">
        <v>-165.6</v>
      </c>
      <c r="V1629">
        <f>COUNTIF(SalesData[Order ID],SalesData[[#This Row],[Order ID]])</f>
        <v>1</v>
      </c>
      <c r="W1629" t="str">
        <f>TEXT(SalesData[[#This Row],[Order Date]],"MMM-YYYY")</f>
        <v>Sep-2016</v>
      </c>
      <c r="X1629">
        <f>CHOOSE(MONTH(SalesData[[#This Row],[Order Date]]),1,1,1,2,2,2,3,3,3,4,4,4)</f>
        <v>3</v>
      </c>
      <c r="Y1629">
        <f>YEAR(SalesData[[#This Row],[Order Date]])*100+MONTH(SalesData[[#This Row],[Order Date]])</f>
        <v>201609</v>
      </c>
    </row>
    <row r="1630" spans="1: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v>3</v>
      </c>
      <c r="T1630">
        <v>0.3</v>
      </c>
      <c r="U1630">
        <v>-5.2</v>
      </c>
      <c r="V1630">
        <f>COUNTIF(SalesData[Order ID],SalesData[[#This Row],[Order ID]])</f>
        <v>2</v>
      </c>
      <c r="W1630" t="str">
        <f>TEXT(SalesData[[#This Row],[Order Date]],"MMM-YYYY")</f>
        <v>Jun-2018</v>
      </c>
      <c r="X1630">
        <f>CHOOSE(MONTH(SalesData[[#This Row],[Order Date]]),1,1,1,2,2,2,3,3,3,4,4,4)</f>
        <v>2</v>
      </c>
      <c r="Y1630">
        <f>YEAR(SalesData[[#This Row],[Order Date]])*100+MONTH(SalesData[[#This Row],[Order Date]])</f>
        <v>201806</v>
      </c>
    </row>
    <row r="1631" spans="1: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v>4</v>
      </c>
      <c r="T1631">
        <v>0.2</v>
      </c>
      <c r="U1631">
        <v>2.89</v>
      </c>
      <c r="V1631">
        <f>COUNTIF(SalesData[Order ID],SalesData[[#This Row],[Order ID]])</f>
        <v>2</v>
      </c>
      <c r="W1631" t="str">
        <f>TEXT(SalesData[[#This Row],[Order Date]],"MMM-YYYY")</f>
        <v>Jun-2018</v>
      </c>
      <c r="X1631">
        <f>CHOOSE(MONTH(SalesData[[#This Row],[Order Date]]),1,1,1,2,2,2,3,3,3,4,4,4)</f>
        <v>2</v>
      </c>
      <c r="Y1631">
        <f>YEAR(SalesData[[#This Row],[Order Date]])*100+MONTH(SalesData[[#This Row],[Order Date]])</f>
        <v>201806</v>
      </c>
    </row>
    <row r="1632" spans="1: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v>10</v>
      </c>
      <c r="T1632">
        <v>0.3</v>
      </c>
      <c r="U1632">
        <v>-191.15</v>
      </c>
      <c r="V1632">
        <f>COUNTIF(SalesData[Order ID],SalesData[[#This Row],[Order ID]])</f>
        <v>5</v>
      </c>
      <c r="W1632" t="str">
        <f>TEXT(SalesData[[#This Row],[Order Date]],"MMM-YYYY")</f>
        <v>May-2017</v>
      </c>
      <c r="X1632">
        <f>CHOOSE(MONTH(SalesData[[#This Row],[Order Date]]),1,1,1,2,2,2,3,3,3,4,4,4)</f>
        <v>2</v>
      </c>
      <c r="Y1632">
        <f>YEAR(SalesData[[#This Row],[Order Date]])*100+MONTH(SalesData[[#This Row],[Order Date]])</f>
        <v>201705</v>
      </c>
    </row>
    <row r="1633" spans="1: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v>10</v>
      </c>
      <c r="T1633">
        <v>0</v>
      </c>
      <c r="U1633">
        <v>3.31</v>
      </c>
      <c r="V1633">
        <f>COUNTIF(SalesData[Order ID],SalesData[[#This Row],[Order ID]])</f>
        <v>5</v>
      </c>
      <c r="W1633" t="str">
        <f>TEXT(SalesData[[#This Row],[Order Date]],"MMM-YYYY")</f>
        <v>May-2017</v>
      </c>
      <c r="X1633">
        <f>CHOOSE(MONTH(SalesData[[#This Row],[Order Date]]),1,1,1,2,2,2,3,3,3,4,4,4)</f>
        <v>2</v>
      </c>
      <c r="Y1633">
        <f>YEAR(SalesData[[#This Row],[Order Date]])*100+MONTH(SalesData[[#This Row],[Order Date]])</f>
        <v>201705</v>
      </c>
    </row>
    <row r="1634" spans="1: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v>5</v>
      </c>
      <c r="T1634">
        <v>0.2</v>
      </c>
      <c r="U1634">
        <v>2.38</v>
      </c>
      <c r="V1634">
        <f>COUNTIF(SalesData[Order ID],SalesData[[#This Row],[Order ID]])</f>
        <v>5</v>
      </c>
      <c r="W1634" t="str">
        <f>TEXT(SalesData[[#This Row],[Order Date]],"MMM-YYYY")</f>
        <v>May-2017</v>
      </c>
      <c r="X1634">
        <f>CHOOSE(MONTH(SalesData[[#This Row],[Order Date]]),1,1,1,2,2,2,3,3,3,4,4,4)</f>
        <v>2</v>
      </c>
      <c r="Y1634">
        <f>YEAR(SalesData[[#This Row],[Order Date]])*100+MONTH(SalesData[[#This Row],[Order Date]])</f>
        <v>201705</v>
      </c>
    </row>
    <row r="1635" spans="1: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v>4</v>
      </c>
      <c r="T1635">
        <v>0.1</v>
      </c>
      <c r="U1635">
        <v>4.2699999999999996</v>
      </c>
      <c r="V1635">
        <f>COUNTIF(SalesData[Order ID],SalesData[[#This Row],[Order ID]])</f>
        <v>5</v>
      </c>
      <c r="W1635" t="str">
        <f>TEXT(SalesData[[#This Row],[Order Date]],"MMM-YYYY")</f>
        <v>May-2017</v>
      </c>
      <c r="X1635">
        <f>CHOOSE(MONTH(SalesData[[#This Row],[Order Date]]),1,1,1,2,2,2,3,3,3,4,4,4)</f>
        <v>2</v>
      </c>
      <c r="Y1635">
        <f>YEAR(SalesData[[#This Row],[Order Date]])*100+MONTH(SalesData[[#This Row],[Order Date]])</f>
        <v>201705</v>
      </c>
    </row>
    <row r="1636" spans="1: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v>9</v>
      </c>
      <c r="T1636">
        <v>0.2</v>
      </c>
      <c r="U1636">
        <v>13.95</v>
      </c>
      <c r="V1636">
        <f>COUNTIF(SalesData[Order ID],SalesData[[#This Row],[Order ID]])</f>
        <v>5</v>
      </c>
      <c r="W1636" t="str">
        <f>TEXT(SalesData[[#This Row],[Order Date]],"MMM-YYYY")</f>
        <v>May-2017</v>
      </c>
      <c r="X1636">
        <f>CHOOSE(MONTH(SalesData[[#This Row],[Order Date]]),1,1,1,2,2,2,3,3,3,4,4,4)</f>
        <v>2</v>
      </c>
      <c r="Y1636">
        <f>YEAR(SalesData[[#This Row],[Order Date]])*100+MONTH(SalesData[[#This Row],[Order Date]])</f>
        <v>201705</v>
      </c>
    </row>
    <row r="1637" spans="1: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v>8</v>
      </c>
      <c r="T1637">
        <v>0</v>
      </c>
      <c r="U1637">
        <v>3.58</v>
      </c>
      <c r="V1637">
        <f>COUNTIF(SalesData[Order ID],SalesData[[#This Row],[Order ID]])</f>
        <v>3</v>
      </c>
      <c r="W1637" t="str">
        <f>TEXT(SalesData[[#This Row],[Order Date]],"MMM-YYYY")</f>
        <v>Nov-2015</v>
      </c>
      <c r="X1637">
        <f>CHOOSE(MONTH(SalesData[[#This Row],[Order Date]]),1,1,1,2,2,2,3,3,3,4,4,4)</f>
        <v>4</v>
      </c>
      <c r="Y1637">
        <f>YEAR(SalesData[[#This Row],[Order Date]])*100+MONTH(SalesData[[#This Row],[Order Date]])</f>
        <v>201511</v>
      </c>
    </row>
    <row r="1638" spans="1: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v>9</v>
      </c>
      <c r="T1638">
        <v>0</v>
      </c>
      <c r="U1638">
        <v>234.18</v>
      </c>
      <c r="V1638">
        <f>COUNTIF(SalesData[Order ID],SalesData[[#This Row],[Order ID]])</f>
        <v>3</v>
      </c>
      <c r="W1638" t="str">
        <f>TEXT(SalesData[[#This Row],[Order Date]],"MMM-YYYY")</f>
        <v>Nov-2015</v>
      </c>
      <c r="X1638">
        <f>CHOOSE(MONTH(SalesData[[#This Row],[Order Date]]),1,1,1,2,2,2,3,3,3,4,4,4)</f>
        <v>4</v>
      </c>
      <c r="Y1638">
        <f>YEAR(SalesData[[#This Row],[Order Date]])*100+MONTH(SalesData[[#This Row],[Order Date]])</f>
        <v>201511</v>
      </c>
    </row>
    <row r="1639" spans="1: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v>4</v>
      </c>
      <c r="T1639">
        <v>0</v>
      </c>
      <c r="U1639">
        <v>43.83</v>
      </c>
      <c r="V1639">
        <f>COUNTIF(SalesData[Order ID],SalesData[[#This Row],[Order ID]])</f>
        <v>3</v>
      </c>
      <c r="W1639" t="str">
        <f>TEXT(SalesData[[#This Row],[Order Date]],"MMM-YYYY")</f>
        <v>Nov-2015</v>
      </c>
      <c r="X1639">
        <f>CHOOSE(MONTH(SalesData[[#This Row],[Order Date]]),1,1,1,2,2,2,3,3,3,4,4,4)</f>
        <v>4</v>
      </c>
      <c r="Y1639">
        <f>YEAR(SalesData[[#This Row],[Order Date]])*100+MONTH(SalesData[[#This Row],[Order Date]])</f>
        <v>201511</v>
      </c>
    </row>
    <row r="1640" spans="1: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v>1</v>
      </c>
      <c r="T1640">
        <v>0.1</v>
      </c>
      <c r="U1640">
        <v>6.61</v>
      </c>
      <c r="V1640">
        <f>COUNTIF(SalesData[Order ID],SalesData[[#This Row],[Order ID]])</f>
        <v>4</v>
      </c>
      <c r="W1640" t="str">
        <f>TEXT(SalesData[[#This Row],[Order Date]],"MMM-YYYY")</f>
        <v>May-2017</v>
      </c>
      <c r="X1640">
        <f>CHOOSE(MONTH(SalesData[[#This Row],[Order Date]]),1,1,1,2,2,2,3,3,3,4,4,4)</f>
        <v>2</v>
      </c>
      <c r="Y1640">
        <f>YEAR(SalesData[[#This Row],[Order Date]])*100+MONTH(SalesData[[#This Row],[Order Date]])</f>
        <v>201705</v>
      </c>
    </row>
    <row r="1641" spans="1: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v>7</v>
      </c>
      <c r="T1641">
        <v>0</v>
      </c>
      <c r="U1641">
        <v>1.06</v>
      </c>
      <c r="V1641">
        <f>COUNTIF(SalesData[Order ID],SalesData[[#This Row],[Order ID]])</f>
        <v>4</v>
      </c>
      <c r="W1641" t="str">
        <f>TEXT(SalesData[[#This Row],[Order Date]],"MMM-YYYY")</f>
        <v>May-2017</v>
      </c>
      <c r="X1641">
        <f>CHOOSE(MONTH(SalesData[[#This Row],[Order Date]]),1,1,1,2,2,2,3,3,3,4,4,4)</f>
        <v>2</v>
      </c>
      <c r="Y1641">
        <f>YEAR(SalesData[[#This Row],[Order Date]])*100+MONTH(SalesData[[#This Row],[Order Date]])</f>
        <v>201705</v>
      </c>
    </row>
    <row r="1642" spans="1: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v>6</v>
      </c>
      <c r="T1642">
        <v>0</v>
      </c>
      <c r="U1642">
        <v>3.68</v>
      </c>
      <c r="V1642">
        <f>COUNTIF(SalesData[Order ID],SalesData[[#This Row],[Order ID]])</f>
        <v>4</v>
      </c>
      <c r="W1642" t="str">
        <f>TEXT(SalesData[[#This Row],[Order Date]],"MMM-YYYY")</f>
        <v>May-2017</v>
      </c>
      <c r="X1642">
        <f>CHOOSE(MONTH(SalesData[[#This Row],[Order Date]]),1,1,1,2,2,2,3,3,3,4,4,4)</f>
        <v>2</v>
      </c>
      <c r="Y1642">
        <f>YEAR(SalesData[[#This Row],[Order Date]])*100+MONTH(SalesData[[#This Row],[Order Date]])</f>
        <v>201705</v>
      </c>
    </row>
    <row r="1643" spans="1: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v>2</v>
      </c>
      <c r="T1643">
        <v>0</v>
      </c>
      <c r="U1643">
        <v>13.24</v>
      </c>
      <c r="V1643">
        <f>COUNTIF(SalesData[Order ID],SalesData[[#This Row],[Order ID]])</f>
        <v>4</v>
      </c>
      <c r="W1643" t="str">
        <f>TEXT(SalesData[[#This Row],[Order Date]],"MMM-YYYY")</f>
        <v>May-2017</v>
      </c>
      <c r="X1643">
        <f>CHOOSE(MONTH(SalesData[[#This Row],[Order Date]]),1,1,1,2,2,2,3,3,3,4,4,4)</f>
        <v>2</v>
      </c>
      <c r="Y1643">
        <f>YEAR(SalesData[[#This Row],[Order Date]])*100+MONTH(SalesData[[#This Row],[Order Date]])</f>
        <v>201705</v>
      </c>
    </row>
    <row r="1644" spans="1: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v>7</v>
      </c>
      <c r="T1644">
        <v>0.3</v>
      </c>
      <c r="U1644">
        <v>-2.4</v>
      </c>
      <c r="V1644">
        <f>COUNTIF(SalesData[Order ID],SalesData[[#This Row],[Order ID]])</f>
        <v>1</v>
      </c>
      <c r="W1644" t="str">
        <f>TEXT(SalesData[[#This Row],[Order Date]],"MMM-YYYY")</f>
        <v>Nov-2015</v>
      </c>
      <c r="X1644">
        <f>CHOOSE(MONTH(SalesData[[#This Row],[Order Date]]),1,1,1,2,2,2,3,3,3,4,4,4)</f>
        <v>4</v>
      </c>
      <c r="Y1644">
        <f>YEAR(SalesData[[#This Row],[Order Date]])*100+MONTH(SalesData[[#This Row],[Order Date]])</f>
        <v>201511</v>
      </c>
    </row>
    <row r="1645" spans="1: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v>10</v>
      </c>
      <c r="T1645">
        <v>0</v>
      </c>
      <c r="U1645">
        <v>386.77</v>
      </c>
      <c r="V1645">
        <f>COUNTIF(SalesData[Order ID],SalesData[[#This Row],[Order ID]])</f>
        <v>3</v>
      </c>
      <c r="W1645" t="str">
        <f>TEXT(SalesData[[#This Row],[Order Date]],"MMM-YYYY")</f>
        <v>Mar-2016</v>
      </c>
      <c r="X1645">
        <f>CHOOSE(MONTH(SalesData[[#This Row],[Order Date]]),1,1,1,2,2,2,3,3,3,4,4,4)</f>
        <v>1</v>
      </c>
      <c r="Y1645">
        <f>YEAR(SalesData[[#This Row],[Order Date]])*100+MONTH(SalesData[[#This Row],[Order Date]])</f>
        <v>201603</v>
      </c>
    </row>
    <row r="1646" spans="1: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v>5</v>
      </c>
      <c r="T1646">
        <v>0.1</v>
      </c>
      <c r="U1646">
        <v>1039.48</v>
      </c>
      <c r="V1646">
        <f>COUNTIF(SalesData[Order ID],SalesData[[#This Row],[Order ID]])</f>
        <v>3</v>
      </c>
      <c r="W1646" t="str">
        <f>TEXT(SalesData[[#This Row],[Order Date]],"MMM-YYYY")</f>
        <v>Mar-2016</v>
      </c>
      <c r="X1646">
        <f>CHOOSE(MONTH(SalesData[[#This Row],[Order Date]]),1,1,1,2,2,2,3,3,3,4,4,4)</f>
        <v>1</v>
      </c>
      <c r="Y1646">
        <f>YEAR(SalesData[[#This Row],[Order Date]])*100+MONTH(SalesData[[#This Row],[Order Date]])</f>
        <v>201603</v>
      </c>
    </row>
    <row r="1647" spans="1: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v>4</v>
      </c>
      <c r="T1647">
        <v>0.1</v>
      </c>
      <c r="U1647">
        <v>69.2</v>
      </c>
      <c r="V1647">
        <f>COUNTIF(SalesData[Order ID],SalesData[[#This Row],[Order ID]])</f>
        <v>3</v>
      </c>
      <c r="W1647" t="str">
        <f>TEXT(SalesData[[#This Row],[Order Date]],"MMM-YYYY")</f>
        <v>Mar-2016</v>
      </c>
      <c r="X1647">
        <f>CHOOSE(MONTH(SalesData[[#This Row],[Order Date]]),1,1,1,2,2,2,3,3,3,4,4,4)</f>
        <v>1</v>
      </c>
      <c r="Y1647">
        <f>YEAR(SalesData[[#This Row],[Order Date]])*100+MONTH(SalesData[[#This Row],[Order Date]])</f>
        <v>201603</v>
      </c>
    </row>
    <row r="1648" spans="1: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v>5</v>
      </c>
      <c r="T1648">
        <v>0.2</v>
      </c>
      <c r="U1648">
        <v>10.96</v>
      </c>
      <c r="V1648">
        <f>COUNTIF(SalesData[Order ID],SalesData[[#This Row],[Order ID]])</f>
        <v>2</v>
      </c>
      <c r="W1648" t="str">
        <f>TEXT(SalesData[[#This Row],[Order Date]],"MMM-YYYY")</f>
        <v>Nov-2016</v>
      </c>
      <c r="X1648">
        <f>CHOOSE(MONTH(SalesData[[#This Row],[Order Date]]),1,1,1,2,2,2,3,3,3,4,4,4)</f>
        <v>4</v>
      </c>
      <c r="Y1648">
        <f>YEAR(SalesData[[#This Row],[Order Date]])*100+MONTH(SalesData[[#This Row],[Order Date]])</f>
        <v>201611</v>
      </c>
    </row>
    <row r="1649" spans="1: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v>5</v>
      </c>
      <c r="T1649">
        <v>0</v>
      </c>
      <c r="U1649">
        <v>0.19</v>
      </c>
      <c r="V1649">
        <f>COUNTIF(SalesData[Order ID],SalesData[[#This Row],[Order ID]])</f>
        <v>2</v>
      </c>
      <c r="W1649" t="str">
        <f>TEXT(SalesData[[#This Row],[Order Date]],"MMM-YYYY")</f>
        <v>Nov-2016</v>
      </c>
      <c r="X1649">
        <f>CHOOSE(MONTH(SalesData[[#This Row],[Order Date]]),1,1,1,2,2,2,3,3,3,4,4,4)</f>
        <v>4</v>
      </c>
      <c r="Y1649">
        <f>YEAR(SalesData[[#This Row],[Order Date]])*100+MONTH(SalesData[[#This Row],[Order Date]])</f>
        <v>201611</v>
      </c>
    </row>
    <row r="1650" spans="1: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v>9</v>
      </c>
      <c r="T1650">
        <v>0</v>
      </c>
      <c r="U1650">
        <v>33.909999999999997</v>
      </c>
      <c r="V1650">
        <f>COUNTIF(SalesData[Order ID],SalesData[[#This Row],[Order ID]])</f>
        <v>2</v>
      </c>
      <c r="W1650" t="str">
        <f>TEXT(SalesData[[#This Row],[Order Date]],"MMM-YYYY")</f>
        <v>Sep-2016</v>
      </c>
      <c r="X1650">
        <f>CHOOSE(MONTH(SalesData[[#This Row],[Order Date]]),1,1,1,2,2,2,3,3,3,4,4,4)</f>
        <v>3</v>
      </c>
      <c r="Y1650">
        <f>YEAR(SalesData[[#This Row],[Order Date]])*100+MONTH(SalesData[[#This Row],[Order Date]])</f>
        <v>201609</v>
      </c>
    </row>
    <row r="1651" spans="1: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v>10</v>
      </c>
      <c r="T1651">
        <v>0.1</v>
      </c>
      <c r="U1651">
        <v>16.059999999999999</v>
      </c>
      <c r="V1651">
        <f>COUNTIF(SalesData[Order ID],SalesData[[#This Row],[Order ID]])</f>
        <v>2</v>
      </c>
      <c r="W1651" t="str">
        <f>TEXT(SalesData[[#This Row],[Order Date]],"MMM-YYYY")</f>
        <v>Sep-2016</v>
      </c>
      <c r="X1651">
        <f>CHOOSE(MONTH(SalesData[[#This Row],[Order Date]]),1,1,1,2,2,2,3,3,3,4,4,4)</f>
        <v>3</v>
      </c>
      <c r="Y1651">
        <f>YEAR(SalesData[[#This Row],[Order Date]])*100+MONTH(SalesData[[#This Row],[Order Date]])</f>
        <v>201609</v>
      </c>
    </row>
    <row r="1652" spans="1: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v>3</v>
      </c>
      <c r="T1652">
        <v>0.3</v>
      </c>
      <c r="U1652">
        <v>-21.98</v>
      </c>
      <c r="V1652">
        <f>COUNTIF(SalesData[Order ID],SalesData[[#This Row],[Order ID]])</f>
        <v>2</v>
      </c>
      <c r="W1652" t="str">
        <f>TEXT(SalesData[[#This Row],[Order Date]],"MMM-YYYY")</f>
        <v>Aug-2015</v>
      </c>
      <c r="X1652">
        <f>CHOOSE(MONTH(SalesData[[#This Row],[Order Date]]),1,1,1,2,2,2,3,3,3,4,4,4)</f>
        <v>3</v>
      </c>
      <c r="Y1652">
        <f>YEAR(SalesData[[#This Row],[Order Date]])*100+MONTH(SalesData[[#This Row],[Order Date]])</f>
        <v>201508</v>
      </c>
    </row>
    <row r="1653" spans="1: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v>8</v>
      </c>
      <c r="T1653">
        <v>0</v>
      </c>
      <c r="U1653">
        <v>0.8</v>
      </c>
      <c r="V1653">
        <f>COUNTIF(SalesData[Order ID],SalesData[[#This Row],[Order ID]])</f>
        <v>2</v>
      </c>
      <c r="W1653" t="str">
        <f>TEXT(SalesData[[#This Row],[Order Date]],"MMM-YYYY")</f>
        <v>Aug-2015</v>
      </c>
      <c r="X1653">
        <f>CHOOSE(MONTH(SalesData[[#This Row],[Order Date]]),1,1,1,2,2,2,3,3,3,4,4,4)</f>
        <v>3</v>
      </c>
      <c r="Y1653">
        <f>YEAR(SalesData[[#This Row],[Order Date]])*100+MONTH(SalesData[[#This Row],[Order Date]])</f>
        <v>201508</v>
      </c>
    </row>
    <row r="1654" spans="1: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v>6</v>
      </c>
      <c r="T1654">
        <v>0.3</v>
      </c>
      <c r="U1654">
        <v>-33.94</v>
      </c>
      <c r="V1654">
        <f>COUNTIF(SalesData[Order ID],SalesData[[#This Row],[Order ID]])</f>
        <v>5</v>
      </c>
      <c r="W1654" t="str">
        <f>TEXT(SalesData[[#This Row],[Order Date]],"MMM-YYYY")</f>
        <v>Nov-2018</v>
      </c>
      <c r="X1654">
        <f>CHOOSE(MONTH(SalesData[[#This Row],[Order Date]]),1,1,1,2,2,2,3,3,3,4,4,4)</f>
        <v>4</v>
      </c>
      <c r="Y1654">
        <f>YEAR(SalesData[[#This Row],[Order Date]])*100+MONTH(SalesData[[#This Row],[Order Date]])</f>
        <v>201811</v>
      </c>
    </row>
    <row r="1655" spans="1: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v>2</v>
      </c>
      <c r="T1655">
        <v>0.1</v>
      </c>
      <c r="U1655">
        <v>34.46</v>
      </c>
      <c r="V1655">
        <f>COUNTIF(SalesData[Order ID],SalesData[[#This Row],[Order ID]])</f>
        <v>5</v>
      </c>
      <c r="W1655" t="str">
        <f>TEXT(SalesData[[#This Row],[Order Date]],"MMM-YYYY")</f>
        <v>Nov-2018</v>
      </c>
      <c r="X1655">
        <f>CHOOSE(MONTH(SalesData[[#This Row],[Order Date]]),1,1,1,2,2,2,3,3,3,4,4,4)</f>
        <v>4</v>
      </c>
      <c r="Y1655">
        <f>YEAR(SalesData[[#This Row],[Order Date]])*100+MONTH(SalesData[[#This Row],[Order Date]])</f>
        <v>201811</v>
      </c>
    </row>
    <row r="1656" spans="1: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v>9</v>
      </c>
      <c r="T1656">
        <v>0.3</v>
      </c>
      <c r="U1656">
        <v>-0.3</v>
      </c>
      <c r="V1656">
        <f>COUNTIF(SalesData[Order ID],SalesData[[#This Row],[Order ID]])</f>
        <v>5</v>
      </c>
      <c r="W1656" t="str">
        <f>TEXT(SalesData[[#This Row],[Order Date]],"MMM-YYYY")</f>
        <v>Nov-2018</v>
      </c>
      <c r="X1656">
        <f>CHOOSE(MONTH(SalesData[[#This Row],[Order Date]]),1,1,1,2,2,2,3,3,3,4,4,4)</f>
        <v>4</v>
      </c>
      <c r="Y1656">
        <f>YEAR(SalesData[[#This Row],[Order Date]])*100+MONTH(SalesData[[#This Row],[Order Date]])</f>
        <v>201811</v>
      </c>
    </row>
    <row r="1657" spans="1: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v>8</v>
      </c>
      <c r="T1657">
        <v>0</v>
      </c>
      <c r="U1657">
        <v>2.4500000000000002</v>
      </c>
      <c r="V1657">
        <f>COUNTIF(SalesData[Order ID],SalesData[[#This Row],[Order ID]])</f>
        <v>5</v>
      </c>
      <c r="W1657" t="str">
        <f>TEXT(SalesData[[#This Row],[Order Date]],"MMM-YYYY")</f>
        <v>Nov-2018</v>
      </c>
      <c r="X1657">
        <f>CHOOSE(MONTH(SalesData[[#This Row],[Order Date]]),1,1,1,2,2,2,3,3,3,4,4,4)</f>
        <v>4</v>
      </c>
      <c r="Y1657">
        <f>YEAR(SalesData[[#This Row],[Order Date]])*100+MONTH(SalesData[[#This Row],[Order Date]])</f>
        <v>201811</v>
      </c>
    </row>
    <row r="1658" spans="1: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v>8</v>
      </c>
      <c r="T1658">
        <v>0</v>
      </c>
      <c r="U1658">
        <v>28.78</v>
      </c>
      <c r="V1658">
        <f>COUNTIF(SalesData[Order ID],SalesData[[#This Row],[Order ID]])</f>
        <v>5</v>
      </c>
      <c r="W1658" t="str">
        <f>TEXT(SalesData[[#This Row],[Order Date]],"MMM-YYYY")</f>
        <v>Nov-2018</v>
      </c>
      <c r="X1658">
        <f>CHOOSE(MONTH(SalesData[[#This Row],[Order Date]]),1,1,1,2,2,2,3,3,3,4,4,4)</f>
        <v>4</v>
      </c>
      <c r="Y1658">
        <f>YEAR(SalesData[[#This Row],[Order Date]])*100+MONTH(SalesData[[#This Row],[Order Date]])</f>
        <v>201811</v>
      </c>
    </row>
    <row r="1659" spans="1: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v>6</v>
      </c>
      <c r="T1659">
        <v>0</v>
      </c>
      <c r="U1659">
        <v>3.13</v>
      </c>
      <c r="V1659">
        <f>COUNTIF(SalesData[Order ID],SalesData[[#This Row],[Order ID]])</f>
        <v>1</v>
      </c>
      <c r="W1659" t="str">
        <f>TEXT(SalesData[[#This Row],[Order Date]],"MMM-YYYY")</f>
        <v>May-2015</v>
      </c>
      <c r="X1659">
        <f>CHOOSE(MONTH(SalesData[[#This Row],[Order Date]]),1,1,1,2,2,2,3,3,3,4,4,4)</f>
        <v>2</v>
      </c>
      <c r="Y1659">
        <f>YEAR(SalesData[[#This Row],[Order Date]])*100+MONTH(SalesData[[#This Row],[Order Date]])</f>
        <v>201505</v>
      </c>
    </row>
    <row r="1660" spans="1: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v>8</v>
      </c>
      <c r="T1660">
        <v>0.3</v>
      </c>
      <c r="U1660">
        <v>-32.159999999999997</v>
      </c>
      <c r="V1660">
        <f>COUNTIF(SalesData[Order ID],SalesData[[#This Row],[Order ID]])</f>
        <v>1</v>
      </c>
      <c r="W1660" t="str">
        <f>TEXT(SalesData[[#This Row],[Order Date]],"MMM-YYYY")</f>
        <v>Jan-2018</v>
      </c>
      <c r="X1660">
        <f>CHOOSE(MONTH(SalesData[[#This Row],[Order Date]]),1,1,1,2,2,2,3,3,3,4,4,4)</f>
        <v>1</v>
      </c>
      <c r="Y1660">
        <f>YEAR(SalesData[[#This Row],[Order Date]])*100+MONTH(SalesData[[#This Row],[Order Date]])</f>
        <v>201801</v>
      </c>
    </row>
    <row r="1661" spans="1: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v>7</v>
      </c>
      <c r="T1661">
        <v>0.1</v>
      </c>
      <c r="U1661">
        <v>28.4</v>
      </c>
      <c r="V1661">
        <f>COUNTIF(SalesData[Order ID],SalesData[[#This Row],[Order ID]])</f>
        <v>2</v>
      </c>
      <c r="W1661" t="str">
        <f>TEXT(SalesData[[#This Row],[Order Date]],"MMM-YYYY")</f>
        <v>Oct-2018</v>
      </c>
      <c r="X1661">
        <f>CHOOSE(MONTH(SalesData[[#This Row],[Order Date]]),1,1,1,2,2,2,3,3,3,4,4,4)</f>
        <v>4</v>
      </c>
      <c r="Y1661">
        <f>YEAR(SalesData[[#This Row],[Order Date]])*100+MONTH(SalesData[[#This Row],[Order Date]])</f>
        <v>201810</v>
      </c>
    </row>
    <row r="1662" spans="1: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v>10</v>
      </c>
      <c r="T1662">
        <v>0</v>
      </c>
      <c r="U1662">
        <v>3.34</v>
      </c>
      <c r="V1662">
        <f>COUNTIF(SalesData[Order ID],SalesData[[#This Row],[Order ID]])</f>
        <v>2</v>
      </c>
      <c r="W1662" t="str">
        <f>TEXT(SalesData[[#This Row],[Order Date]],"MMM-YYYY")</f>
        <v>Oct-2018</v>
      </c>
      <c r="X1662">
        <f>CHOOSE(MONTH(SalesData[[#This Row],[Order Date]]),1,1,1,2,2,2,3,3,3,4,4,4)</f>
        <v>4</v>
      </c>
      <c r="Y1662">
        <f>YEAR(SalesData[[#This Row],[Order Date]])*100+MONTH(SalesData[[#This Row],[Order Date]])</f>
        <v>201810</v>
      </c>
    </row>
    <row r="1663" spans="1: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v>9</v>
      </c>
      <c r="T1663">
        <v>0</v>
      </c>
      <c r="U1663">
        <v>108.41</v>
      </c>
      <c r="V1663">
        <f>COUNTIF(SalesData[Order ID],SalesData[[#This Row],[Order ID]])</f>
        <v>2</v>
      </c>
      <c r="W1663" t="str">
        <f>TEXT(SalesData[[#This Row],[Order Date]],"MMM-YYYY")</f>
        <v>Apr-2018</v>
      </c>
      <c r="X1663">
        <f>CHOOSE(MONTH(SalesData[[#This Row],[Order Date]]),1,1,1,2,2,2,3,3,3,4,4,4)</f>
        <v>2</v>
      </c>
      <c r="Y1663">
        <f>YEAR(SalesData[[#This Row],[Order Date]])*100+MONTH(SalesData[[#This Row],[Order Date]])</f>
        <v>201804</v>
      </c>
    </row>
    <row r="1664" spans="1: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v>2</v>
      </c>
      <c r="T1664">
        <v>0.1</v>
      </c>
      <c r="U1664">
        <v>1.25</v>
      </c>
      <c r="V1664">
        <f>COUNTIF(SalesData[Order ID],SalesData[[#This Row],[Order ID]])</f>
        <v>2</v>
      </c>
      <c r="W1664" t="str">
        <f>TEXT(SalesData[[#This Row],[Order Date]],"MMM-YYYY")</f>
        <v>Apr-2018</v>
      </c>
      <c r="X1664">
        <f>CHOOSE(MONTH(SalesData[[#This Row],[Order Date]]),1,1,1,2,2,2,3,3,3,4,4,4)</f>
        <v>2</v>
      </c>
      <c r="Y1664">
        <f>YEAR(SalesData[[#This Row],[Order Date]])*100+MONTH(SalesData[[#This Row],[Order Date]])</f>
        <v>201804</v>
      </c>
    </row>
    <row r="1665" spans="1: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v>9</v>
      </c>
      <c r="T1665">
        <v>0</v>
      </c>
      <c r="U1665">
        <v>5.87</v>
      </c>
      <c r="V1665">
        <f>COUNTIF(SalesData[Order ID],SalesData[[#This Row],[Order ID]])</f>
        <v>6</v>
      </c>
      <c r="W1665" t="str">
        <f>TEXT(SalesData[[#This Row],[Order Date]],"MMM-YYYY")</f>
        <v>Nov-2017</v>
      </c>
      <c r="X1665">
        <f>CHOOSE(MONTH(SalesData[[#This Row],[Order Date]]),1,1,1,2,2,2,3,3,3,4,4,4)</f>
        <v>4</v>
      </c>
      <c r="Y1665">
        <f>YEAR(SalesData[[#This Row],[Order Date]])*100+MONTH(SalesData[[#This Row],[Order Date]])</f>
        <v>201711</v>
      </c>
    </row>
    <row r="1666" spans="1: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v>6</v>
      </c>
      <c r="T1666">
        <v>0</v>
      </c>
      <c r="U1666">
        <v>14.88</v>
      </c>
      <c r="V1666">
        <f>COUNTIF(SalesData[Order ID],SalesData[[#This Row],[Order ID]])</f>
        <v>6</v>
      </c>
      <c r="W1666" t="str">
        <f>TEXT(SalesData[[#This Row],[Order Date]],"MMM-YYYY")</f>
        <v>Nov-2017</v>
      </c>
      <c r="X1666">
        <f>CHOOSE(MONTH(SalesData[[#This Row],[Order Date]]),1,1,1,2,2,2,3,3,3,4,4,4)</f>
        <v>4</v>
      </c>
      <c r="Y1666">
        <f>YEAR(SalesData[[#This Row],[Order Date]])*100+MONTH(SalesData[[#This Row],[Order Date]])</f>
        <v>201711</v>
      </c>
    </row>
    <row r="1667" spans="1: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v>5</v>
      </c>
      <c r="T1667">
        <v>0.2</v>
      </c>
      <c r="U1667">
        <v>0.91</v>
      </c>
      <c r="V1667">
        <f>COUNTIF(SalesData[Order ID],SalesData[[#This Row],[Order ID]])</f>
        <v>6</v>
      </c>
      <c r="W1667" t="str">
        <f>TEXT(SalesData[[#This Row],[Order Date]],"MMM-YYYY")</f>
        <v>Nov-2017</v>
      </c>
      <c r="X1667">
        <f>CHOOSE(MONTH(SalesData[[#This Row],[Order Date]]),1,1,1,2,2,2,3,3,3,4,4,4)</f>
        <v>4</v>
      </c>
      <c r="Y1667">
        <f>YEAR(SalesData[[#This Row],[Order Date]])*100+MONTH(SalesData[[#This Row],[Order Date]])</f>
        <v>201711</v>
      </c>
    </row>
    <row r="1668" spans="1: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v>7</v>
      </c>
      <c r="T1668">
        <v>0</v>
      </c>
      <c r="U1668">
        <v>14.25</v>
      </c>
      <c r="V1668">
        <f>COUNTIF(SalesData[Order ID],SalesData[[#This Row],[Order ID]])</f>
        <v>6</v>
      </c>
      <c r="W1668" t="str">
        <f>TEXT(SalesData[[#This Row],[Order Date]],"MMM-YYYY")</f>
        <v>Nov-2017</v>
      </c>
      <c r="X1668">
        <f>CHOOSE(MONTH(SalesData[[#This Row],[Order Date]]),1,1,1,2,2,2,3,3,3,4,4,4)</f>
        <v>4</v>
      </c>
      <c r="Y1668">
        <f>YEAR(SalesData[[#This Row],[Order Date]])*100+MONTH(SalesData[[#This Row],[Order Date]])</f>
        <v>201711</v>
      </c>
    </row>
    <row r="1669" spans="1: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v>10</v>
      </c>
      <c r="T1669">
        <v>0</v>
      </c>
      <c r="U1669">
        <v>20.82</v>
      </c>
      <c r="V1669">
        <f>COUNTIF(SalesData[Order ID],SalesData[[#This Row],[Order ID]])</f>
        <v>6</v>
      </c>
      <c r="W1669" t="str">
        <f>TEXT(SalesData[[#This Row],[Order Date]],"MMM-YYYY")</f>
        <v>Nov-2017</v>
      </c>
      <c r="X1669">
        <f>CHOOSE(MONTH(SalesData[[#This Row],[Order Date]]),1,1,1,2,2,2,3,3,3,4,4,4)</f>
        <v>4</v>
      </c>
      <c r="Y1669">
        <f>YEAR(SalesData[[#This Row],[Order Date]])*100+MONTH(SalesData[[#This Row],[Order Date]])</f>
        <v>201711</v>
      </c>
    </row>
    <row r="1670" spans="1: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v>2</v>
      </c>
      <c r="T1670">
        <v>0.3</v>
      </c>
      <c r="U1670">
        <v>-3.93</v>
      </c>
      <c r="V1670">
        <f>COUNTIF(SalesData[Order ID],SalesData[[#This Row],[Order ID]])</f>
        <v>6</v>
      </c>
      <c r="W1670" t="str">
        <f>TEXT(SalesData[[#This Row],[Order Date]],"MMM-YYYY")</f>
        <v>Nov-2017</v>
      </c>
      <c r="X1670">
        <f>CHOOSE(MONTH(SalesData[[#This Row],[Order Date]]),1,1,1,2,2,2,3,3,3,4,4,4)</f>
        <v>4</v>
      </c>
      <c r="Y1670">
        <f>YEAR(SalesData[[#This Row],[Order Date]])*100+MONTH(SalesData[[#This Row],[Order Date]])</f>
        <v>201711</v>
      </c>
    </row>
    <row r="1671" spans="1: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v>3</v>
      </c>
      <c r="T1671">
        <v>0.2</v>
      </c>
      <c r="U1671">
        <v>305.43</v>
      </c>
      <c r="V1671">
        <f>COUNTIF(SalesData[Order ID],SalesData[[#This Row],[Order ID]])</f>
        <v>1</v>
      </c>
      <c r="W1671" t="str">
        <f>TEXT(SalesData[[#This Row],[Order Date]],"MMM-YYYY")</f>
        <v>Jan-2016</v>
      </c>
      <c r="X1671">
        <f>CHOOSE(MONTH(SalesData[[#This Row],[Order Date]]),1,1,1,2,2,2,3,3,3,4,4,4)</f>
        <v>1</v>
      </c>
      <c r="Y1671">
        <f>YEAR(SalesData[[#This Row],[Order Date]])*100+MONTH(SalesData[[#This Row],[Order Date]])</f>
        <v>201601</v>
      </c>
    </row>
    <row r="1672" spans="1: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v>8</v>
      </c>
      <c r="T1672">
        <v>0</v>
      </c>
      <c r="U1672">
        <v>3.67</v>
      </c>
      <c r="V1672">
        <f>COUNTIF(SalesData[Order ID],SalesData[[#This Row],[Order ID]])</f>
        <v>1</v>
      </c>
      <c r="W1672" t="str">
        <f>TEXT(SalesData[[#This Row],[Order Date]],"MMM-YYYY")</f>
        <v>Oct-2018</v>
      </c>
      <c r="X1672">
        <f>CHOOSE(MONTH(SalesData[[#This Row],[Order Date]]),1,1,1,2,2,2,3,3,3,4,4,4)</f>
        <v>4</v>
      </c>
      <c r="Y1672">
        <f>YEAR(SalesData[[#This Row],[Order Date]])*100+MONTH(SalesData[[#This Row],[Order Date]])</f>
        <v>201810</v>
      </c>
    </row>
    <row r="1673" spans="1: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v>3</v>
      </c>
      <c r="T1673">
        <v>0.1</v>
      </c>
      <c r="U1673">
        <v>9.9600000000000009</v>
      </c>
      <c r="V1673">
        <f>COUNTIF(SalesData[Order ID],SalesData[[#This Row],[Order ID]])</f>
        <v>1</v>
      </c>
      <c r="W1673" t="str">
        <f>TEXT(SalesData[[#This Row],[Order Date]],"MMM-YYYY")</f>
        <v>Mar-2017</v>
      </c>
      <c r="X1673">
        <f>CHOOSE(MONTH(SalesData[[#This Row],[Order Date]]),1,1,1,2,2,2,3,3,3,4,4,4)</f>
        <v>1</v>
      </c>
      <c r="Y1673">
        <f>YEAR(SalesData[[#This Row],[Order Date]])*100+MONTH(SalesData[[#This Row],[Order Date]])</f>
        <v>201703</v>
      </c>
    </row>
    <row r="1674" spans="1: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v>2</v>
      </c>
      <c r="T1674">
        <v>0</v>
      </c>
      <c r="U1674">
        <v>10.08</v>
      </c>
      <c r="V1674">
        <f>COUNTIF(SalesData[Order ID],SalesData[[#This Row],[Order ID]])</f>
        <v>1</v>
      </c>
      <c r="W1674" t="str">
        <f>TEXT(SalesData[[#This Row],[Order Date]],"MMM-YYYY")</f>
        <v>Jul-2018</v>
      </c>
      <c r="X1674">
        <f>CHOOSE(MONTH(SalesData[[#This Row],[Order Date]]),1,1,1,2,2,2,3,3,3,4,4,4)</f>
        <v>3</v>
      </c>
      <c r="Y1674">
        <f>YEAR(SalesData[[#This Row],[Order Date]])*100+MONTH(SalesData[[#This Row],[Order Date]])</f>
        <v>201807</v>
      </c>
    </row>
    <row r="1675" spans="1: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v>10</v>
      </c>
      <c r="T1675">
        <v>0.3</v>
      </c>
      <c r="U1675">
        <v>-45.22</v>
      </c>
      <c r="V1675">
        <f>COUNTIF(SalesData[Order ID],SalesData[[#This Row],[Order ID]])</f>
        <v>1</v>
      </c>
      <c r="W1675" t="str">
        <f>TEXT(SalesData[[#This Row],[Order Date]],"MMM-YYYY")</f>
        <v>Dec-2016</v>
      </c>
      <c r="X1675">
        <f>CHOOSE(MONTH(SalesData[[#This Row],[Order Date]]),1,1,1,2,2,2,3,3,3,4,4,4)</f>
        <v>4</v>
      </c>
      <c r="Y1675">
        <f>YEAR(SalesData[[#This Row],[Order Date]])*100+MONTH(SalesData[[#This Row],[Order Date]])</f>
        <v>201612</v>
      </c>
    </row>
    <row r="1676" spans="1: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v>10</v>
      </c>
      <c r="T1676">
        <v>0</v>
      </c>
      <c r="U1676">
        <v>3.07</v>
      </c>
      <c r="V1676">
        <f>COUNTIF(SalesData[Order ID],SalesData[[#This Row],[Order ID]])</f>
        <v>2</v>
      </c>
      <c r="W1676" t="str">
        <f>TEXT(SalesData[[#This Row],[Order Date]],"MMM-YYYY")</f>
        <v>Sep-2016</v>
      </c>
      <c r="X1676">
        <f>CHOOSE(MONTH(SalesData[[#This Row],[Order Date]]),1,1,1,2,2,2,3,3,3,4,4,4)</f>
        <v>3</v>
      </c>
      <c r="Y1676">
        <f>YEAR(SalesData[[#This Row],[Order Date]])*100+MONTH(SalesData[[#This Row],[Order Date]])</f>
        <v>201609</v>
      </c>
    </row>
    <row r="1677" spans="1: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v>3</v>
      </c>
      <c r="T1677">
        <v>0</v>
      </c>
      <c r="U1677">
        <v>0.59</v>
      </c>
      <c r="V1677">
        <f>COUNTIF(SalesData[Order ID],SalesData[[#This Row],[Order ID]])</f>
        <v>2</v>
      </c>
      <c r="W1677" t="str">
        <f>TEXT(SalesData[[#This Row],[Order Date]],"MMM-YYYY")</f>
        <v>Sep-2016</v>
      </c>
      <c r="X1677">
        <f>CHOOSE(MONTH(SalesData[[#This Row],[Order Date]]),1,1,1,2,2,2,3,3,3,4,4,4)</f>
        <v>3</v>
      </c>
      <c r="Y1677">
        <f>YEAR(SalesData[[#This Row],[Order Date]])*100+MONTH(SalesData[[#This Row],[Order Date]])</f>
        <v>201609</v>
      </c>
    </row>
    <row r="1678" spans="1: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v>9</v>
      </c>
      <c r="T1678">
        <v>0.1</v>
      </c>
      <c r="U1678">
        <v>6.26</v>
      </c>
      <c r="V1678">
        <f>COUNTIF(SalesData[Order ID],SalesData[[#This Row],[Order ID]])</f>
        <v>2</v>
      </c>
      <c r="W1678" t="str">
        <f>TEXT(SalesData[[#This Row],[Order Date]],"MMM-YYYY")</f>
        <v>May-2017</v>
      </c>
      <c r="X1678">
        <f>CHOOSE(MONTH(SalesData[[#This Row],[Order Date]]),1,1,1,2,2,2,3,3,3,4,4,4)</f>
        <v>2</v>
      </c>
      <c r="Y1678">
        <f>YEAR(SalesData[[#This Row],[Order Date]])*100+MONTH(SalesData[[#This Row],[Order Date]])</f>
        <v>201705</v>
      </c>
    </row>
    <row r="1679" spans="1: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v>10</v>
      </c>
      <c r="T1679">
        <v>0.1</v>
      </c>
      <c r="U1679">
        <v>3.77</v>
      </c>
      <c r="V1679">
        <f>COUNTIF(SalesData[Order ID],SalesData[[#This Row],[Order ID]])</f>
        <v>2</v>
      </c>
      <c r="W1679" t="str">
        <f>TEXT(SalesData[[#This Row],[Order Date]],"MMM-YYYY")</f>
        <v>May-2017</v>
      </c>
      <c r="X1679">
        <f>CHOOSE(MONTH(SalesData[[#This Row],[Order Date]]),1,1,1,2,2,2,3,3,3,4,4,4)</f>
        <v>2</v>
      </c>
      <c r="Y1679">
        <f>YEAR(SalesData[[#This Row],[Order Date]])*100+MONTH(SalesData[[#This Row],[Order Date]])</f>
        <v>201705</v>
      </c>
    </row>
    <row r="1680" spans="1: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v>6</v>
      </c>
      <c r="T1680">
        <v>0.1</v>
      </c>
      <c r="U1680">
        <v>20.73</v>
      </c>
      <c r="V1680">
        <f>COUNTIF(SalesData[Order ID],SalesData[[#This Row],[Order ID]])</f>
        <v>4</v>
      </c>
      <c r="W1680" t="str">
        <f>TEXT(SalesData[[#This Row],[Order Date]],"MMM-YYYY")</f>
        <v>Sep-2015</v>
      </c>
      <c r="X1680">
        <f>CHOOSE(MONTH(SalesData[[#This Row],[Order Date]]),1,1,1,2,2,2,3,3,3,4,4,4)</f>
        <v>3</v>
      </c>
      <c r="Y1680">
        <f>YEAR(SalesData[[#This Row],[Order Date]])*100+MONTH(SalesData[[#This Row],[Order Date]])</f>
        <v>201509</v>
      </c>
    </row>
    <row r="1681" spans="1: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v>9</v>
      </c>
      <c r="T1681">
        <v>0.3</v>
      </c>
      <c r="U1681">
        <v>-2.59</v>
      </c>
      <c r="V1681">
        <f>COUNTIF(SalesData[Order ID],SalesData[[#This Row],[Order ID]])</f>
        <v>4</v>
      </c>
      <c r="W1681" t="str">
        <f>TEXT(SalesData[[#This Row],[Order Date]],"MMM-YYYY")</f>
        <v>Sep-2015</v>
      </c>
      <c r="X1681">
        <f>CHOOSE(MONTH(SalesData[[#This Row],[Order Date]]),1,1,1,2,2,2,3,3,3,4,4,4)</f>
        <v>3</v>
      </c>
      <c r="Y1681">
        <f>YEAR(SalesData[[#This Row],[Order Date]])*100+MONTH(SalesData[[#This Row],[Order Date]])</f>
        <v>201509</v>
      </c>
    </row>
    <row r="1682" spans="1: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v>6</v>
      </c>
      <c r="T1682">
        <v>0.1</v>
      </c>
      <c r="U1682">
        <v>9.74</v>
      </c>
      <c r="V1682">
        <f>COUNTIF(SalesData[Order ID],SalesData[[#This Row],[Order ID]])</f>
        <v>4</v>
      </c>
      <c r="W1682" t="str">
        <f>TEXT(SalesData[[#This Row],[Order Date]],"MMM-YYYY")</f>
        <v>Sep-2015</v>
      </c>
      <c r="X1682">
        <f>CHOOSE(MONTH(SalesData[[#This Row],[Order Date]]),1,1,1,2,2,2,3,3,3,4,4,4)</f>
        <v>3</v>
      </c>
      <c r="Y1682">
        <f>YEAR(SalesData[[#This Row],[Order Date]])*100+MONTH(SalesData[[#This Row],[Order Date]])</f>
        <v>201509</v>
      </c>
    </row>
    <row r="1683" spans="1: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v>8</v>
      </c>
      <c r="T1683">
        <v>0.1</v>
      </c>
      <c r="U1683">
        <v>35.96</v>
      </c>
      <c r="V1683">
        <f>COUNTIF(SalesData[Order ID],SalesData[[#This Row],[Order ID]])</f>
        <v>4</v>
      </c>
      <c r="W1683" t="str">
        <f>TEXT(SalesData[[#This Row],[Order Date]],"MMM-YYYY")</f>
        <v>Sep-2015</v>
      </c>
      <c r="X1683">
        <f>CHOOSE(MONTH(SalesData[[#This Row],[Order Date]]),1,1,1,2,2,2,3,3,3,4,4,4)</f>
        <v>3</v>
      </c>
      <c r="Y1683">
        <f>YEAR(SalesData[[#This Row],[Order Date]])*100+MONTH(SalesData[[#This Row],[Order Date]])</f>
        <v>201509</v>
      </c>
    </row>
    <row r="1684" spans="1: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v>4</v>
      </c>
      <c r="T1684">
        <v>0.3</v>
      </c>
      <c r="U1684">
        <v>-3.6</v>
      </c>
      <c r="V1684">
        <f>COUNTIF(SalesData[Order ID],SalesData[[#This Row],[Order ID]])</f>
        <v>1</v>
      </c>
      <c r="W1684" t="str">
        <f>TEXT(SalesData[[#This Row],[Order Date]],"MMM-YYYY")</f>
        <v>Sep-2017</v>
      </c>
      <c r="X1684">
        <f>CHOOSE(MONTH(SalesData[[#This Row],[Order Date]]),1,1,1,2,2,2,3,3,3,4,4,4)</f>
        <v>3</v>
      </c>
      <c r="Y1684">
        <f>YEAR(SalesData[[#This Row],[Order Date]])*100+MONTH(SalesData[[#This Row],[Order Date]])</f>
        <v>201709</v>
      </c>
    </row>
    <row r="1685" spans="1: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v>8</v>
      </c>
      <c r="T1685">
        <v>0.1</v>
      </c>
      <c r="U1685">
        <v>5.19</v>
      </c>
      <c r="V1685">
        <f>COUNTIF(SalesData[Order ID],SalesData[[#This Row],[Order ID]])</f>
        <v>1</v>
      </c>
      <c r="W1685" t="str">
        <f>TEXT(SalesData[[#This Row],[Order Date]],"MMM-YYYY")</f>
        <v>Nov-2017</v>
      </c>
      <c r="X1685">
        <f>CHOOSE(MONTH(SalesData[[#This Row],[Order Date]]),1,1,1,2,2,2,3,3,3,4,4,4)</f>
        <v>4</v>
      </c>
      <c r="Y1685">
        <f>YEAR(SalesData[[#This Row],[Order Date]])*100+MONTH(SalesData[[#This Row],[Order Date]])</f>
        <v>201711</v>
      </c>
    </row>
    <row r="1686" spans="1: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v>7</v>
      </c>
      <c r="T1686">
        <v>0</v>
      </c>
      <c r="U1686">
        <v>11.91</v>
      </c>
      <c r="V1686">
        <f>COUNTIF(SalesData[Order ID],SalesData[[#This Row],[Order ID]])</f>
        <v>3</v>
      </c>
      <c r="W1686" t="str">
        <f>TEXT(SalesData[[#This Row],[Order Date]],"MMM-YYYY")</f>
        <v>Apr-2018</v>
      </c>
      <c r="X1686">
        <f>CHOOSE(MONTH(SalesData[[#This Row],[Order Date]]),1,1,1,2,2,2,3,3,3,4,4,4)</f>
        <v>2</v>
      </c>
      <c r="Y1686">
        <f>YEAR(SalesData[[#This Row],[Order Date]])*100+MONTH(SalesData[[#This Row],[Order Date]])</f>
        <v>201804</v>
      </c>
    </row>
    <row r="1687" spans="1: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v>7</v>
      </c>
      <c r="T1687">
        <v>0</v>
      </c>
      <c r="U1687">
        <v>7.0000000000000007E-2</v>
      </c>
      <c r="V1687">
        <f>COUNTIF(SalesData[Order ID],SalesData[[#This Row],[Order ID]])</f>
        <v>3</v>
      </c>
      <c r="W1687" t="str">
        <f>TEXT(SalesData[[#This Row],[Order Date]],"MMM-YYYY")</f>
        <v>Apr-2018</v>
      </c>
      <c r="X1687">
        <f>CHOOSE(MONTH(SalesData[[#This Row],[Order Date]]),1,1,1,2,2,2,3,3,3,4,4,4)</f>
        <v>2</v>
      </c>
      <c r="Y1687">
        <f>YEAR(SalesData[[#This Row],[Order Date]])*100+MONTH(SalesData[[#This Row],[Order Date]])</f>
        <v>201804</v>
      </c>
    </row>
    <row r="1688" spans="1: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v>2</v>
      </c>
      <c r="T1688">
        <v>0</v>
      </c>
      <c r="U1688">
        <v>0.6</v>
      </c>
      <c r="V1688">
        <f>COUNTIF(SalesData[Order ID],SalesData[[#This Row],[Order ID]])</f>
        <v>3</v>
      </c>
      <c r="W1688" t="str">
        <f>TEXT(SalesData[[#This Row],[Order Date]],"MMM-YYYY")</f>
        <v>Apr-2018</v>
      </c>
      <c r="X1688">
        <f>CHOOSE(MONTH(SalesData[[#This Row],[Order Date]]),1,1,1,2,2,2,3,3,3,4,4,4)</f>
        <v>2</v>
      </c>
      <c r="Y1688">
        <f>YEAR(SalesData[[#This Row],[Order Date]])*100+MONTH(SalesData[[#This Row],[Order Date]])</f>
        <v>201804</v>
      </c>
    </row>
    <row r="1689" spans="1: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v>2</v>
      </c>
      <c r="T1689">
        <v>0.1</v>
      </c>
      <c r="U1689">
        <v>2.1800000000000002</v>
      </c>
      <c r="V1689">
        <f>COUNTIF(SalesData[Order ID],SalesData[[#This Row],[Order ID]])</f>
        <v>2</v>
      </c>
      <c r="W1689" t="str">
        <f>TEXT(SalesData[[#This Row],[Order Date]],"MMM-YYYY")</f>
        <v>Dec-2018</v>
      </c>
      <c r="X1689">
        <f>CHOOSE(MONTH(SalesData[[#This Row],[Order Date]]),1,1,1,2,2,2,3,3,3,4,4,4)</f>
        <v>4</v>
      </c>
      <c r="Y1689">
        <f>YEAR(SalesData[[#This Row],[Order Date]])*100+MONTH(SalesData[[#This Row],[Order Date]])</f>
        <v>201812</v>
      </c>
    </row>
    <row r="1690" spans="1: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v>3</v>
      </c>
      <c r="T1690">
        <v>0.2</v>
      </c>
      <c r="U1690">
        <v>31.09</v>
      </c>
      <c r="V1690">
        <f>COUNTIF(SalesData[Order ID],SalesData[[#This Row],[Order ID]])</f>
        <v>2</v>
      </c>
      <c r="W1690" t="str">
        <f>TEXT(SalesData[[#This Row],[Order Date]],"MMM-YYYY")</f>
        <v>Dec-2018</v>
      </c>
      <c r="X1690">
        <f>CHOOSE(MONTH(SalesData[[#This Row],[Order Date]]),1,1,1,2,2,2,3,3,3,4,4,4)</f>
        <v>4</v>
      </c>
      <c r="Y1690">
        <f>YEAR(SalesData[[#This Row],[Order Date]])*100+MONTH(SalesData[[#This Row],[Order Date]])</f>
        <v>201812</v>
      </c>
    </row>
    <row r="1691" spans="1: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v>1</v>
      </c>
      <c r="T1691">
        <v>0.3</v>
      </c>
      <c r="U1691">
        <v>-247.4</v>
      </c>
      <c r="V1691">
        <f>COUNTIF(SalesData[Order ID],SalesData[[#This Row],[Order ID]])</f>
        <v>1</v>
      </c>
      <c r="W1691" t="str">
        <f>TEXT(SalesData[[#This Row],[Order Date]],"MMM-YYYY")</f>
        <v>Aug-2015</v>
      </c>
      <c r="X1691">
        <f>CHOOSE(MONTH(SalesData[[#This Row],[Order Date]]),1,1,1,2,2,2,3,3,3,4,4,4)</f>
        <v>3</v>
      </c>
      <c r="Y1691">
        <f>YEAR(SalesData[[#This Row],[Order Date]])*100+MONTH(SalesData[[#This Row],[Order Date]])</f>
        <v>201508</v>
      </c>
    </row>
    <row r="1692" spans="1: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v>7</v>
      </c>
      <c r="T1692">
        <v>0.3</v>
      </c>
      <c r="U1692">
        <v>-2.68</v>
      </c>
      <c r="V1692">
        <f>COUNTIF(SalesData[Order ID],SalesData[[#This Row],[Order ID]])</f>
        <v>2</v>
      </c>
      <c r="W1692" t="str">
        <f>TEXT(SalesData[[#This Row],[Order Date]],"MMM-YYYY")</f>
        <v>Dec-2018</v>
      </c>
      <c r="X1692">
        <f>CHOOSE(MONTH(SalesData[[#This Row],[Order Date]]),1,1,1,2,2,2,3,3,3,4,4,4)</f>
        <v>4</v>
      </c>
      <c r="Y1692">
        <f>YEAR(SalesData[[#This Row],[Order Date]])*100+MONTH(SalesData[[#This Row],[Order Date]])</f>
        <v>201812</v>
      </c>
    </row>
    <row r="1693" spans="1: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v>7</v>
      </c>
      <c r="T1693">
        <v>0</v>
      </c>
      <c r="U1693">
        <v>3.43</v>
      </c>
      <c r="V1693">
        <f>COUNTIF(SalesData[Order ID],SalesData[[#This Row],[Order ID]])</f>
        <v>2</v>
      </c>
      <c r="W1693" t="str">
        <f>TEXT(SalesData[[#This Row],[Order Date]],"MMM-YYYY")</f>
        <v>Dec-2018</v>
      </c>
      <c r="X1693">
        <f>CHOOSE(MONTH(SalesData[[#This Row],[Order Date]]),1,1,1,2,2,2,3,3,3,4,4,4)</f>
        <v>4</v>
      </c>
      <c r="Y1693">
        <f>YEAR(SalesData[[#This Row],[Order Date]])*100+MONTH(SalesData[[#This Row],[Order Date]])</f>
        <v>201812</v>
      </c>
    </row>
    <row r="1694" spans="1: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v>1</v>
      </c>
      <c r="T1694">
        <v>0.1</v>
      </c>
      <c r="U1694">
        <v>5.47</v>
      </c>
      <c r="V1694">
        <f>COUNTIF(SalesData[Order ID],SalesData[[#This Row],[Order ID]])</f>
        <v>1</v>
      </c>
      <c r="W1694" t="str">
        <f>TEXT(SalesData[[#This Row],[Order Date]],"MMM-YYYY")</f>
        <v>Mar-2017</v>
      </c>
      <c r="X1694">
        <f>CHOOSE(MONTH(SalesData[[#This Row],[Order Date]]),1,1,1,2,2,2,3,3,3,4,4,4)</f>
        <v>1</v>
      </c>
      <c r="Y1694">
        <f>YEAR(SalesData[[#This Row],[Order Date]])*100+MONTH(SalesData[[#This Row],[Order Date]])</f>
        <v>201703</v>
      </c>
    </row>
    <row r="1695" spans="1: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v>9</v>
      </c>
      <c r="T1695">
        <v>0</v>
      </c>
      <c r="U1695">
        <v>4.49</v>
      </c>
      <c r="V1695">
        <f>COUNTIF(SalesData[Order ID],SalesData[[#This Row],[Order ID]])</f>
        <v>1</v>
      </c>
      <c r="W1695" t="str">
        <f>TEXT(SalesData[[#This Row],[Order Date]],"MMM-YYYY")</f>
        <v>Jun-2017</v>
      </c>
      <c r="X1695">
        <f>CHOOSE(MONTH(SalesData[[#This Row],[Order Date]]),1,1,1,2,2,2,3,3,3,4,4,4)</f>
        <v>2</v>
      </c>
      <c r="Y1695">
        <f>YEAR(SalesData[[#This Row],[Order Date]])*100+MONTH(SalesData[[#This Row],[Order Date]])</f>
        <v>201706</v>
      </c>
    </row>
    <row r="1696" spans="1: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v>5</v>
      </c>
      <c r="T1696">
        <v>0.2</v>
      </c>
      <c r="U1696">
        <v>7.68</v>
      </c>
      <c r="V1696">
        <f>COUNTIF(SalesData[Order ID],SalesData[[#This Row],[Order ID]])</f>
        <v>3</v>
      </c>
      <c r="W1696" t="str">
        <f>TEXT(SalesData[[#This Row],[Order Date]],"MMM-YYYY")</f>
        <v>Sep-2016</v>
      </c>
      <c r="X1696">
        <f>CHOOSE(MONTH(SalesData[[#This Row],[Order Date]]),1,1,1,2,2,2,3,3,3,4,4,4)</f>
        <v>3</v>
      </c>
      <c r="Y1696">
        <f>YEAR(SalesData[[#This Row],[Order Date]])*100+MONTH(SalesData[[#This Row],[Order Date]])</f>
        <v>201609</v>
      </c>
    </row>
    <row r="1697" spans="1: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v>5</v>
      </c>
      <c r="T1697">
        <v>0</v>
      </c>
      <c r="U1697">
        <v>1.74</v>
      </c>
      <c r="V1697">
        <f>COUNTIF(SalesData[Order ID],SalesData[[#This Row],[Order ID]])</f>
        <v>3</v>
      </c>
      <c r="W1697" t="str">
        <f>TEXT(SalesData[[#This Row],[Order Date]],"MMM-YYYY")</f>
        <v>Sep-2016</v>
      </c>
      <c r="X1697">
        <f>CHOOSE(MONTH(SalesData[[#This Row],[Order Date]]),1,1,1,2,2,2,3,3,3,4,4,4)</f>
        <v>3</v>
      </c>
      <c r="Y1697">
        <f>YEAR(SalesData[[#This Row],[Order Date]])*100+MONTH(SalesData[[#This Row],[Order Date]])</f>
        <v>201609</v>
      </c>
    </row>
    <row r="1698" spans="1: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v>9</v>
      </c>
      <c r="T1698">
        <v>0.3</v>
      </c>
      <c r="U1698">
        <v>-16.8</v>
      </c>
      <c r="V1698">
        <f>COUNTIF(SalesData[Order ID],SalesData[[#This Row],[Order ID]])</f>
        <v>3</v>
      </c>
      <c r="W1698" t="str">
        <f>TEXT(SalesData[[#This Row],[Order Date]],"MMM-YYYY")</f>
        <v>Sep-2016</v>
      </c>
      <c r="X1698">
        <f>CHOOSE(MONTH(SalesData[[#This Row],[Order Date]]),1,1,1,2,2,2,3,3,3,4,4,4)</f>
        <v>3</v>
      </c>
      <c r="Y1698">
        <f>YEAR(SalesData[[#This Row],[Order Date]])*100+MONTH(SalesData[[#This Row],[Order Date]])</f>
        <v>201609</v>
      </c>
    </row>
    <row r="1699" spans="1: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v>4</v>
      </c>
      <c r="T1699">
        <v>0</v>
      </c>
      <c r="U1699">
        <v>19.25</v>
      </c>
      <c r="V1699">
        <f>COUNTIF(SalesData[Order ID],SalesData[[#This Row],[Order ID]])</f>
        <v>2</v>
      </c>
      <c r="W1699" t="str">
        <f>TEXT(SalesData[[#This Row],[Order Date]],"MMM-YYYY")</f>
        <v>Dec-2016</v>
      </c>
      <c r="X1699">
        <f>CHOOSE(MONTH(SalesData[[#This Row],[Order Date]]),1,1,1,2,2,2,3,3,3,4,4,4)</f>
        <v>4</v>
      </c>
      <c r="Y1699">
        <f>YEAR(SalesData[[#This Row],[Order Date]])*100+MONTH(SalesData[[#This Row],[Order Date]])</f>
        <v>201612</v>
      </c>
    </row>
    <row r="1700" spans="1: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v>4</v>
      </c>
      <c r="T1700">
        <v>0.2</v>
      </c>
      <c r="U1700">
        <v>6.9</v>
      </c>
      <c r="V1700">
        <f>COUNTIF(SalesData[Order ID],SalesData[[#This Row],[Order ID]])</f>
        <v>2</v>
      </c>
      <c r="W1700" t="str">
        <f>TEXT(SalesData[[#This Row],[Order Date]],"MMM-YYYY")</f>
        <v>Dec-2016</v>
      </c>
      <c r="X1700">
        <f>CHOOSE(MONTH(SalesData[[#This Row],[Order Date]]),1,1,1,2,2,2,3,3,3,4,4,4)</f>
        <v>4</v>
      </c>
      <c r="Y1700">
        <f>YEAR(SalesData[[#This Row],[Order Date]])*100+MONTH(SalesData[[#This Row],[Order Date]])</f>
        <v>201612</v>
      </c>
    </row>
    <row r="1701" spans="1: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v>1</v>
      </c>
      <c r="T1701">
        <v>0</v>
      </c>
      <c r="U1701">
        <v>92.86</v>
      </c>
      <c r="V1701">
        <f>COUNTIF(SalesData[Order ID],SalesData[[#This Row],[Order ID]])</f>
        <v>1</v>
      </c>
      <c r="W1701" t="str">
        <f>TEXT(SalesData[[#This Row],[Order Date]],"MMM-YYYY")</f>
        <v>Jun-2015</v>
      </c>
      <c r="X1701">
        <f>CHOOSE(MONTH(SalesData[[#This Row],[Order Date]]),1,1,1,2,2,2,3,3,3,4,4,4)</f>
        <v>2</v>
      </c>
      <c r="Y1701">
        <f>YEAR(SalesData[[#This Row],[Order Date]])*100+MONTH(SalesData[[#This Row],[Order Date]])</f>
        <v>201506</v>
      </c>
    </row>
    <row r="1702" spans="1: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v>7</v>
      </c>
      <c r="T1702">
        <v>0.2</v>
      </c>
      <c r="U1702">
        <v>2.95</v>
      </c>
      <c r="V1702">
        <f>COUNTIF(SalesData[Order ID],SalesData[[#This Row],[Order ID]])</f>
        <v>3</v>
      </c>
      <c r="W1702" t="str">
        <f>TEXT(SalesData[[#This Row],[Order Date]],"MMM-YYYY")</f>
        <v>Jul-2016</v>
      </c>
      <c r="X1702">
        <f>CHOOSE(MONTH(SalesData[[#This Row],[Order Date]]),1,1,1,2,2,2,3,3,3,4,4,4)</f>
        <v>3</v>
      </c>
      <c r="Y1702">
        <f>YEAR(SalesData[[#This Row],[Order Date]])*100+MONTH(SalesData[[#This Row],[Order Date]])</f>
        <v>201607</v>
      </c>
    </row>
    <row r="1703" spans="1: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v>2</v>
      </c>
      <c r="T1703">
        <v>0.3</v>
      </c>
      <c r="U1703">
        <v>-173.79</v>
      </c>
      <c r="V1703">
        <f>COUNTIF(SalesData[Order ID],SalesData[[#This Row],[Order ID]])</f>
        <v>3</v>
      </c>
      <c r="W1703" t="str">
        <f>TEXT(SalesData[[#This Row],[Order Date]],"MMM-YYYY")</f>
        <v>Jul-2016</v>
      </c>
      <c r="X1703">
        <f>CHOOSE(MONTH(SalesData[[#This Row],[Order Date]]),1,1,1,2,2,2,3,3,3,4,4,4)</f>
        <v>3</v>
      </c>
      <c r="Y1703">
        <f>YEAR(SalesData[[#This Row],[Order Date]])*100+MONTH(SalesData[[#This Row],[Order Date]])</f>
        <v>201607</v>
      </c>
    </row>
    <row r="1704" spans="1: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v>7</v>
      </c>
      <c r="T1704">
        <v>0.1</v>
      </c>
      <c r="U1704">
        <v>1.1000000000000001</v>
      </c>
      <c r="V1704">
        <f>COUNTIF(SalesData[Order ID],SalesData[[#This Row],[Order ID]])</f>
        <v>3</v>
      </c>
      <c r="W1704" t="str">
        <f>TEXT(SalesData[[#This Row],[Order Date]],"MMM-YYYY")</f>
        <v>Jul-2016</v>
      </c>
      <c r="X1704">
        <f>CHOOSE(MONTH(SalesData[[#This Row],[Order Date]]),1,1,1,2,2,2,3,3,3,4,4,4)</f>
        <v>3</v>
      </c>
      <c r="Y1704">
        <f>YEAR(SalesData[[#This Row],[Order Date]])*100+MONTH(SalesData[[#This Row],[Order Date]])</f>
        <v>201607</v>
      </c>
    </row>
    <row r="1705" spans="1: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v>2</v>
      </c>
      <c r="T1705">
        <v>0</v>
      </c>
      <c r="U1705">
        <v>1.98</v>
      </c>
      <c r="V1705">
        <f>COUNTIF(SalesData[Order ID],SalesData[[#This Row],[Order ID]])</f>
        <v>1</v>
      </c>
      <c r="W1705" t="str">
        <f>TEXT(SalesData[[#This Row],[Order Date]],"MMM-YYYY")</f>
        <v>Feb-2015</v>
      </c>
      <c r="X1705">
        <f>CHOOSE(MONTH(SalesData[[#This Row],[Order Date]]),1,1,1,2,2,2,3,3,3,4,4,4)</f>
        <v>1</v>
      </c>
      <c r="Y1705">
        <f>YEAR(SalesData[[#This Row],[Order Date]])*100+MONTH(SalesData[[#This Row],[Order Date]])</f>
        <v>201502</v>
      </c>
    </row>
    <row r="1706" spans="1: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v>8</v>
      </c>
      <c r="T1706">
        <v>0.3</v>
      </c>
      <c r="U1706">
        <v>-1.94</v>
      </c>
      <c r="V1706">
        <f>COUNTIF(SalesData[Order ID],SalesData[[#This Row],[Order ID]])</f>
        <v>1</v>
      </c>
      <c r="W1706" t="str">
        <f>TEXT(SalesData[[#This Row],[Order Date]],"MMM-YYYY")</f>
        <v>Mar-2017</v>
      </c>
      <c r="X1706">
        <f>CHOOSE(MONTH(SalesData[[#This Row],[Order Date]]),1,1,1,2,2,2,3,3,3,4,4,4)</f>
        <v>1</v>
      </c>
      <c r="Y1706">
        <f>YEAR(SalesData[[#This Row],[Order Date]])*100+MONTH(SalesData[[#This Row],[Order Date]])</f>
        <v>201703</v>
      </c>
    </row>
    <row r="1707" spans="1: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v>7</v>
      </c>
      <c r="T1707">
        <v>0.2</v>
      </c>
      <c r="U1707">
        <v>1.1599999999999999</v>
      </c>
      <c r="V1707">
        <f>COUNTIF(SalesData[Order ID],SalesData[[#This Row],[Order ID]])</f>
        <v>1</v>
      </c>
      <c r="W1707" t="str">
        <f>TEXT(SalesData[[#This Row],[Order Date]],"MMM-YYYY")</f>
        <v>Nov-2016</v>
      </c>
      <c r="X1707">
        <f>CHOOSE(MONTH(SalesData[[#This Row],[Order Date]]),1,1,1,2,2,2,3,3,3,4,4,4)</f>
        <v>4</v>
      </c>
      <c r="Y1707">
        <f>YEAR(SalesData[[#This Row],[Order Date]])*100+MONTH(SalesData[[#This Row],[Order Date]])</f>
        <v>201611</v>
      </c>
    </row>
    <row r="1708" spans="1: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v>9</v>
      </c>
      <c r="T1708">
        <v>0</v>
      </c>
      <c r="U1708">
        <v>11.4</v>
      </c>
      <c r="V1708">
        <f>COUNTIF(SalesData[Order ID],SalesData[[#This Row],[Order ID]])</f>
        <v>6</v>
      </c>
      <c r="W1708" t="str">
        <f>TEXT(SalesData[[#This Row],[Order Date]],"MMM-YYYY")</f>
        <v>Oct-2018</v>
      </c>
      <c r="X1708">
        <f>CHOOSE(MONTH(SalesData[[#This Row],[Order Date]]),1,1,1,2,2,2,3,3,3,4,4,4)</f>
        <v>4</v>
      </c>
      <c r="Y1708">
        <f>YEAR(SalesData[[#This Row],[Order Date]])*100+MONTH(SalesData[[#This Row],[Order Date]])</f>
        <v>201810</v>
      </c>
    </row>
    <row r="1709" spans="1: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v>7</v>
      </c>
      <c r="T1709">
        <v>0.1</v>
      </c>
      <c r="U1709">
        <v>29.7</v>
      </c>
      <c r="V1709">
        <f>COUNTIF(SalesData[Order ID],SalesData[[#This Row],[Order ID]])</f>
        <v>6</v>
      </c>
      <c r="W1709" t="str">
        <f>TEXT(SalesData[[#This Row],[Order Date]],"MMM-YYYY")</f>
        <v>Oct-2018</v>
      </c>
      <c r="X1709">
        <f>CHOOSE(MONTH(SalesData[[#This Row],[Order Date]]),1,1,1,2,2,2,3,3,3,4,4,4)</f>
        <v>4</v>
      </c>
      <c r="Y1709">
        <f>YEAR(SalesData[[#This Row],[Order Date]])*100+MONTH(SalesData[[#This Row],[Order Date]])</f>
        <v>201810</v>
      </c>
    </row>
    <row r="1710" spans="1: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v>2</v>
      </c>
      <c r="T1710">
        <v>0.3</v>
      </c>
      <c r="U1710">
        <v>-1.63</v>
      </c>
      <c r="V1710">
        <f>COUNTIF(SalesData[Order ID],SalesData[[#This Row],[Order ID]])</f>
        <v>6</v>
      </c>
      <c r="W1710" t="str">
        <f>TEXT(SalesData[[#This Row],[Order Date]],"MMM-YYYY")</f>
        <v>Oct-2018</v>
      </c>
      <c r="X1710">
        <f>CHOOSE(MONTH(SalesData[[#This Row],[Order Date]]),1,1,1,2,2,2,3,3,3,4,4,4)</f>
        <v>4</v>
      </c>
      <c r="Y1710">
        <f>YEAR(SalesData[[#This Row],[Order Date]])*100+MONTH(SalesData[[#This Row],[Order Date]])</f>
        <v>201810</v>
      </c>
    </row>
    <row r="1711" spans="1: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v>9</v>
      </c>
      <c r="T1711">
        <v>0</v>
      </c>
      <c r="U1711">
        <v>18.72</v>
      </c>
      <c r="V1711">
        <f>COUNTIF(SalesData[Order ID],SalesData[[#This Row],[Order ID]])</f>
        <v>6</v>
      </c>
      <c r="W1711" t="str">
        <f>TEXT(SalesData[[#This Row],[Order Date]],"MMM-YYYY")</f>
        <v>Oct-2018</v>
      </c>
      <c r="X1711">
        <f>CHOOSE(MONTH(SalesData[[#This Row],[Order Date]]),1,1,1,2,2,2,3,3,3,4,4,4)</f>
        <v>4</v>
      </c>
      <c r="Y1711">
        <f>YEAR(SalesData[[#This Row],[Order Date]])*100+MONTH(SalesData[[#This Row],[Order Date]])</f>
        <v>201810</v>
      </c>
    </row>
    <row r="1712" spans="1: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v>10</v>
      </c>
      <c r="T1712">
        <v>0.1</v>
      </c>
      <c r="U1712">
        <v>2.79</v>
      </c>
      <c r="V1712">
        <f>COUNTIF(SalesData[Order ID],SalesData[[#This Row],[Order ID]])</f>
        <v>6</v>
      </c>
      <c r="W1712" t="str">
        <f>TEXT(SalesData[[#This Row],[Order Date]],"MMM-YYYY")</f>
        <v>Oct-2018</v>
      </c>
      <c r="X1712">
        <f>CHOOSE(MONTH(SalesData[[#This Row],[Order Date]]),1,1,1,2,2,2,3,3,3,4,4,4)</f>
        <v>4</v>
      </c>
      <c r="Y1712">
        <f>YEAR(SalesData[[#This Row],[Order Date]])*100+MONTH(SalesData[[#This Row],[Order Date]])</f>
        <v>201810</v>
      </c>
    </row>
    <row r="1713" spans="1: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v>3</v>
      </c>
      <c r="T1713">
        <v>0.3</v>
      </c>
      <c r="U1713">
        <v>-153.19</v>
      </c>
      <c r="V1713">
        <f>COUNTIF(SalesData[Order ID],SalesData[[#This Row],[Order ID]])</f>
        <v>6</v>
      </c>
      <c r="W1713" t="str">
        <f>TEXT(SalesData[[#This Row],[Order Date]],"MMM-YYYY")</f>
        <v>Oct-2018</v>
      </c>
      <c r="X1713">
        <f>CHOOSE(MONTH(SalesData[[#This Row],[Order Date]]),1,1,1,2,2,2,3,3,3,4,4,4)</f>
        <v>4</v>
      </c>
      <c r="Y1713">
        <f>YEAR(SalesData[[#This Row],[Order Date]])*100+MONTH(SalesData[[#This Row],[Order Date]])</f>
        <v>201810</v>
      </c>
    </row>
    <row r="1714" spans="1: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v>8</v>
      </c>
      <c r="T1714">
        <v>0.2</v>
      </c>
      <c r="U1714">
        <v>4.8600000000000003</v>
      </c>
      <c r="V1714">
        <f>COUNTIF(SalesData[Order ID],SalesData[[#This Row],[Order ID]])</f>
        <v>1</v>
      </c>
      <c r="W1714" t="str">
        <f>TEXT(SalesData[[#This Row],[Order Date]],"MMM-YYYY")</f>
        <v>Jan-2016</v>
      </c>
      <c r="X1714">
        <f>CHOOSE(MONTH(SalesData[[#This Row],[Order Date]]),1,1,1,2,2,2,3,3,3,4,4,4)</f>
        <v>1</v>
      </c>
      <c r="Y1714">
        <f>YEAR(SalesData[[#This Row],[Order Date]])*100+MONTH(SalesData[[#This Row],[Order Date]])</f>
        <v>201601</v>
      </c>
    </row>
    <row r="1715" spans="1: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v>3</v>
      </c>
      <c r="T1715">
        <v>0.3</v>
      </c>
      <c r="U1715">
        <v>-206.72</v>
      </c>
      <c r="V1715">
        <f>COUNTIF(SalesData[Order ID],SalesData[[#This Row],[Order ID]])</f>
        <v>1</v>
      </c>
      <c r="W1715" t="str">
        <f>TEXT(SalesData[[#This Row],[Order Date]],"MMM-YYYY")</f>
        <v>Sep-2018</v>
      </c>
      <c r="X1715">
        <f>CHOOSE(MONTH(SalesData[[#This Row],[Order Date]]),1,1,1,2,2,2,3,3,3,4,4,4)</f>
        <v>3</v>
      </c>
      <c r="Y1715">
        <f>YEAR(SalesData[[#This Row],[Order Date]])*100+MONTH(SalesData[[#This Row],[Order Date]])</f>
        <v>201809</v>
      </c>
    </row>
    <row r="1716" spans="1: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v>5</v>
      </c>
      <c r="T1716">
        <v>0.2</v>
      </c>
      <c r="U1716">
        <v>15.38</v>
      </c>
      <c r="V1716">
        <f>COUNTIF(SalesData[Order ID],SalesData[[#This Row],[Order ID]])</f>
        <v>1</v>
      </c>
      <c r="W1716" t="str">
        <f>TEXT(SalesData[[#This Row],[Order Date]],"MMM-YYYY")</f>
        <v>Oct-2018</v>
      </c>
      <c r="X1716">
        <f>CHOOSE(MONTH(SalesData[[#This Row],[Order Date]]),1,1,1,2,2,2,3,3,3,4,4,4)</f>
        <v>4</v>
      </c>
      <c r="Y1716">
        <f>YEAR(SalesData[[#This Row],[Order Date]])*100+MONTH(SalesData[[#This Row],[Order Date]])</f>
        <v>201810</v>
      </c>
    </row>
    <row r="1717" spans="1: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v>3</v>
      </c>
      <c r="T1717">
        <v>0.1</v>
      </c>
      <c r="U1717">
        <v>2.0099999999999998</v>
      </c>
      <c r="V1717">
        <f>COUNTIF(SalesData[Order ID],SalesData[[#This Row],[Order ID]])</f>
        <v>1</v>
      </c>
      <c r="W1717" t="str">
        <f>TEXT(SalesData[[#This Row],[Order Date]],"MMM-YYYY")</f>
        <v>Apr-2017</v>
      </c>
      <c r="X1717">
        <f>CHOOSE(MONTH(SalesData[[#This Row],[Order Date]]),1,1,1,2,2,2,3,3,3,4,4,4)</f>
        <v>2</v>
      </c>
      <c r="Y1717">
        <f>YEAR(SalesData[[#This Row],[Order Date]])*100+MONTH(SalesData[[#This Row],[Order Date]])</f>
        <v>201704</v>
      </c>
    </row>
    <row r="1718" spans="1: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v>2</v>
      </c>
      <c r="T1718">
        <v>0.3</v>
      </c>
      <c r="U1718">
        <v>-48.58</v>
      </c>
      <c r="V1718">
        <f>COUNTIF(SalesData[Order ID],SalesData[[#This Row],[Order ID]])</f>
        <v>5</v>
      </c>
      <c r="W1718" t="str">
        <f>TEXT(SalesData[[#This Row],[Order Date]],"MMM-YYYY")</f>
        <v>May-2017</v>
      </c>
      <c r="X1718">
        <f>CHOOSE(MONTH(SalesData[[#This Row],[Order Date]]),1,1,1,2,2,2,3,3,3,4,4,4)</f>
        <v>2</v>
      </c>
      <c r="Y1718">
        <f>YEAR(SalesData[[#This Row],[Order Date]])*100+MONTH(SalesData[[#This Row],[Order Date]])</f>
        <v>201705</v>
      </c>
    </row>
    <row r="1719" spans="1: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v>10</v>
      </c>
      <c r="T1719">
        <v>0.1</v>
      </c>
      <c r="U1719">
        <v>36.39</v>
      </c>
      <c r="V1719">
        <f>COUNTIF(SalesData[Order ID],SalesData[[#This Row],[Order ID]])</f>
        <v>5</v>
      </c>
      <c r="W1719" t="str">
        <f>TEXT(SalesData[[#This Row],[Order Date]],"MMM-YYYY")</f>
        <v>May-2017</v>
      </c>
      <c r="X1719">
        <f>CHOOSE(MONTH(SalesData[[#This Row],[Order Date]]),1,1,1,2,2,2,3,3,3,4,4,4)</f>
        <v>2</v>
      </c>
      <c r="Y1719">
        <f>YEAR(SalesData[[#This Row],[Order Date]])*100+MONTH(SalesData[[#This Row],[Order Date]])</f>
        <v>201705</v>
      </c>
    </row>
    <row r="1720" spans="1: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v>9</v>
      </c>
      <c r="T1720">
        <v>0.3</v>
      </c>
      <c r="U1720">
        <v>-8.98</v>
      </c>
      <c r="V1720">
        <f>COUNTIF(SalesData[Order ID],SalesData[[#This Row],[Order ID]])</f>
        <v>5</v>
      </c>
      <c r="W1720" t="str">
        <f>TEXT(SalesData[[#This Row],[Order Date]],"MMM-YYYY")</f>
        <v>May-2017</v>
      </c>
      <c r="X1720">
        <f>CHOOSE(MONTH(SalesData[[#This Row],[Order Date]]),1,1,1,2,2,2,3,3,3,4,4,4)</f>
        <v>2</v>
      </c>
      <c r="Y1720">
        <f>YEAR(SalesData[[#This Row],[Order Date]])*100+MONTH(SalesData[[#This Row],[Order Date]])</f>
        <v>201705</v>
      </c>
    </row>
    <row r="1721" spans="1: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v>7</v>
      </c>
      <c r="T1721">
        <v>0</v>
      </c>
      <c r="U1721">
        <v>5.57</v>
      </c>
      <c r="V1721">
        <f>COUNTIF(SalesData[Order ID],SalesData[[#This Row],[Order ID]])</f>
        <v>5</v>
      </c>
      <c r="W1721" t="str">
        <f>TEXT(SalesData[[#This Row],[Order Date]],"MMM-YYYY")</f>
        <v>May-2017</v>
      </c>
      <c r="X1721">
        <f>CHOOSE(MONTH(SalesData[[#This Row],[Order Date]]),1,1,1,2,2,2,3,3,3,4,4,4)</f>
        <v>2</v>
      </c>
      <c r="Y1721">
        <f>YEAR(SalesData[[#This Row],[Order Date]])*100+MONTH(SalesData[[#This Row],[Order Date]])</f>
        <v>201705</v>
      </c>
    </row>
    <row r="1722" spans="1: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v>10</v>
      </c>
      <c r="T1722">
        <v>0.2</v>
      </c>
      <c r="U1722">
        <v>10.98</v>
      </c>
      <c r="V1722">
        <f>COUNTIF(SalesData[Order ID],SalesData[[#This Row],[Order ID]])</f>
        <v>5</v>
      </c>
      <c r="W1722" t="str">
        <f>TEXT(SalesData[[#This Row],[Order Date]],"MMM-YYYY")</f>
        <v>May-2017</v>
      </c>
      <c r="X1722">
        <f>CHOOSE(MONTH(SalesData[[#This Row],[Order Date]]),1,1,1,2,2,2,3,3,3,4,4,4)</f>
        <v>2</v>
      </c>
      <c r="Y1722">
        <f>YEAR(SalesData[[#This Row],[Order Date]])*100+MONTH(SalesData[[#This Row],[Order Date]])</f>
        <v>201705</v>
      </c>
    </row>
    <row r="1723" spans="1: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v>1</v>
      </c>
      <c r="T1723">
        <v>0.1</v>
      </c>
      <c r="U1723">
        <v>36.799999999999997</v>
      </c>
      <c r="V1723">
        <f>COUNTIF(SalesData[Order ID],SalesData[[#This Row],[Order ID]])</f>
        <v>3</v>
      </c>
      <c r="W1723" t="str">
        <f>TEXT(SalesData[[#This Row],[Order Date]],"MMM-YYYY")</f>
        <v>Dec-2016</v>
      </c>
      <c r="X1723">
        <f>CHOOSE(MONTH(SalesData[[#This Row],[Order Date]]),1,1,1,2,2,2,3,3,3,4,4,4)</f>
        <v>4</v>
      </c>
      <c r="Y1723">
        <f>YEAR(SalesData[[#This Row],[Order Date]])*100+MONTH(SalesData[[#This Row],[Order Date]])</f>
        <v>201612</v>
      </c>
    </row>
    <row r="1724" spans="1: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v>9</v>
      </c>
      <c r="T1724">
        <v>0</v>
      </c>
      <c r="U1724">
        <v>79.349999999999994</v>
      </c>
      <c r="V1724">
        <f>COUNTIF(SalesData[Order ID],SalesData[[#This Row],[Order ID]])</f>
        <v>3</v>
      </c>
      <c r="W1724" t="str">
        <f>TEXT(SalesData[[#This Row],[Order Date]],"MMM-YYYY")</f>
        <v>Dec-2016</v>
      </c>
      <c r="X1724">
        <f>CHOOSE(MONTH(SalesData[[#This Row],[Order Date]]),1,1,1,2,2,2,3,3,3,4,4,4)</f>
        <v>4</v>
      </c>
      <c r="Y1724">
        <f>YEAR(SalesData[[#This Row],[Order Date]])*100+MONTH(SalesData[[#This Row],[Order Date]])</f>
        <v>201612</v>
      </c>
    </row>
    <row r="1725" spans="1: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v>4</v>
      </c>
      <c r="T1725">
        <v>0.2</v>
      </c>
      <c r="U1725">
        <v>64.63</v>
      </c>
      <c r="V1725">
        <f>COUNTIF(SalesData[Order ID],SalesData[[#This Row],[Order ID]])</f>
        <v>3</v>
      </c>
      <c r="W1725" t="str">
        <f>TEXT(SalesData[[#This Row],[Order Date]],"MMM-YYYY")</f>
        <v>Dec-2016</v>
      </c>
      <c r="X1725">
        <f>CHOOSE(MONTH(SalesData[[#This Row],[Order Date]]),1,1,1,2,2,2,3,3,3,4,4,4)</f>
        <v>4</v>
      </c>
      <c r="Y1725">
        <f>YEAR(SalesData[[#This Row],[Order Date]])*100+MONTH(SalesData[[#This Row],[Order Date]])</f>
        <v>201612</v>
      </c>
    </row>
    <row r="1726" spans="1: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v>9</v>
      </c>
      <c r="T1726">
        <v>0.1</v>
      </c>
      <c r="U1726">
        <v>78.180000000000007</v>
      </c>
      <c r="V1726">
        <f>COUNTIF(SalesData[Order ID],SalesData[[#This Row],[Order ID]])</f>
        <v>3</v>
      </c>
      <c r="W1726" t="str">
        <f>TEXT(SalesData[[#This Row],[Order Date]],"MMM-YYYY")</f>
        <v>Dec-2016</v>
      </c>
      <c r="X1726">
        <f>CHOOSE(MONTH(SalesData[[#This Row],[Order Date]]),1,1,1,2,2,2,3,3,3,4,4,4)</f>
        <v>4</v>
      </c>
      <c r="Y1726">
        <f>YEAR(SalesData[[#This Row],[Order Date]])*100+MONTH(SalesData[[#This Row],[Order Date]])</f>
        <v>201612</v>
      </c>
    </row>
    <row r="1727" spans="1: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v>8</v>
      </c>
      <c r="T1727">
        <v>0</v>
      </c>
      <c r="U1727">
        <v>0.71</v>
      </c>
      <c r="V1727">
        <f>COUNTIF(SalesData[Order ID],SalesData[[#This Row],[Order ID]])</f>
        <v>3</v>
      </c>
      <c r="W1727" t="str">
        <f>TEXT(SalesData[[#This Row],[Order Date]],"MMM-YYYY")</f>
        <v>Dec-2016</v>
      </c>
      <c r="X1727">
        <f>CHOOSE(MONTH(SalesData[[#This Row],[Order Date]]),1,1,1,2,2,2,3,3,3,4,4,4)</f>
        <v>4</v>
      </c>
      <c r="Y1727">
        <f>YEAR(SalesData[[#This Row],[Order Date]])*100+MONTH(SalesData[[#This Row],[Order Date]])</f>
        <v>201612</v>
      </c>
    </row>
    <row r="1728" spans="1: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v>4</v>
      </c>
      <c r="T1728">
        <v>0</v>
      </c>
      <c r="U1728">
        <v>13.32</v>
      </c>
      <c r="V1728">
        <f>COUNTIF(SalesData[Order ID],SalesData[[#This Row],[Order ID]])</f>
        <v>3</v>
      </c>
      <c r="W1728" t="str">
        <f>TEXT(SalesData[[#This Row],[Order Date]],"MMM-YYYY")</f>
        <v>Dec-2016</v>
      </c>
      <c r="X1728">
        <f>CHOOSE(MONTH(SalesData[[#This Row],[Order Date]]),1,1,1,2,2,2,3,3,3,4,4,4)</f>
        <v>4</v>
      </c>
      <c r="Y1728">
        <f>YEAR(SalesData[[#This Row],[Order Date]])*100+MONTH(SalesData[[#This Row],[Order Date]])</f>
        <v>201612</v>
      </c>
    </row>
    <row r="1729" spans="1: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v>4</v>
      </c>
      <c r="T1729">
        <v>0</v>
      </c>
      <c r="U1729">
        <v>167.74</v>
      </c>
      <c r="V1729">
        <f>COUNTIF(SalesData[Order ID],SalesData[[#This Row],[Order ID]])</f>
        <v>1</v>
      </c>
      <c r="W1729" t="str">
        <f>TEXT(SalesData[[#This Row],[Order Date]],"MMM-YYYY")</f>
        <v>Apr-2018</v>
      </c>
      <c r="X1729">
        <f>CHOOSE(MONTH(SalesData[[#This Row],[Order Date]]),1,1,1,2,2,2,3,3,3,4,4,4)</f>
        <v>2</v>
      </c>
      <c r="Y1729">
        <f>YEAR(SalesData[[#This Row],[Order Date]])*100+MONTH(SalesData[[#This Row],[Order Date]])</f>
        <v>201804</v>
      </c>
    </row>
    <row r="1730" spans="1: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v>2</v>
      </c>
      <c r="T1730">
        <v>0</v>
      </c>
      <c r="U1730">
        <v>14</v>
      </c>
      <c r="V1730">
        <f>COUNTIF(SalesData[Order ID],SalesData[[#This Row],[Order ID]])</f>
        <v>2</v>
      </c>
      <c r="W1730" t="str">
        <f>TEXT(SalesData[[#This Row],[Order Date]],"MMM-YYYY")</f>
        <v>Feb-2017</v>
      </c>
      <c r="X1730">
        <f>CHOOSE(MONTH(SalesData[[#This Row],[Order Date]]),1,1,1,2,2,2,3,3,3,4,4,4)</f>
        <v>1</v>
      </c>
      <c r="Y1730">
        <f>YEAR(SalesData[[#This Row],[Order Date]])*100+MONTH(SalesData[[#This Row],[Order Date]])</f>
        <v>201702</v>
      </c>
    </row>
    <row r="1731" spans="1: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v>4</v>
      </c>
      <c r="T1731">
        <v>0</v>
      </c>
      <c r="U1731">
        <v>2.11</v>
      </c>
      <c r="V1731">
        <f>COUNTIF(SalesData[Order ID],SalesData[[#This Row],[Order ID]])</f>
        <v>2</v>
      </c>
      <c r="W1731" t="str">
        <f>TEXT(SalesData[[#This Row],[Order Date]],"MMM-YYYY")</f>
        <v>Feb-2017</v>
      </c>
      <c r="X1731">
        <f>CHOOSE(MONTH(SalesData[[#This Row],[Order Date]]),1,1,1,2,2,2,3,3,3,4,4,4)</f>
        <v>1</v>
      </c>
      <c r="Y1731">
        <f>YEAR(SalesData[[#This Row],[Order Date]])*100+MONTH(SalesData[[#This Row],[Order Date]])</f>
        <v>201702</v>
      </c>
    </row>
    <row r="1732" spans="1: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v>2</v>
      </c>
      <c r="T1732">
        <v>0.3</v>
      </c>
      <c r="U1732">
        <v>-25.03</v>
      </c>
      <c r="V1732">
        <f>COUNTIF(SalesData[Order ID],SalesData[[#This Row],[Order ID]])</f>
        <v>2</v>
      </c>
      <c r="W1732" t="str">
        <f>TEXT(SalesData[[#This Row],[Order Date]],"MMM-YYYY")</f>
        <v>Sep-2015</v>
      </c>
      <c r="X1732">
        <f>CHOOSE(MONTH(SalesData[[#This Row],[Order Date]]),1,1,1,2,2,2,3,3,3,4,4,4)</f>
        <v>3</v>
      </c>
      <c r="Y1732">
        <f>YEAR(SalesData[[#This Row],[Order Date]])*100+MONTH(SalesData[[#This Row],[Order Date]])</f>
        <v>201509</v>
      </c>
    </row>
    <row r="1733" spans="1: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v>7</v>
      </c>
      <c r="T1733">
        <v>0.2</v>
      </c>
      <c r="U1733">
        <v>2.89</v>
      </c>
      <c r="V1733">
        <f>COUNTIF(SalesData[Order ID],SalesData[[#This Row],[Order ID]])</f>
        <v>2</v>
      </c>
      <c r="W1733" t="str">
        <f>TEXT(SalesData[[#This Row],[Order Date]],"MMM-YYYY")</f>
        <v>Sep-2015</v>
      </c>
      <c r="X1733">
        <f>CHOOSE(MONTH(SalesData[[#This Row],[Order Date]]),1,1,1,2,2,2,3,3,3,4,4,4)</f>
        <v>3</v>
      </c>
      <c r="Y1733">
        <f>YEAR(SalesData[[#This Row],[Order Date]])*100+MONTH(SalesData[[#This Row],[Order Date]])</f>
        <v>201509</v>
      </c>
    </row>
    <row r="1734" spans="1: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v>2</v>
      </c>
      <c r="T1734">
        <v>0.2</v>
      </c>
      <c r="U1734">
        <v>84.51</v>
      </c>
      <c r="V1734">
        <f>COUNTIF(SalesData[Order ID],SalesData[[#This Row],[Order ID]])</f>
        <v>2</v>
      </c>
      <c r="W1734" t="str">
        <f>TEXT(SalesData[[#This Row],[Order Date]],"MMM-YYYY")</f>
        <v>Jul-2017</v>
      </c>
      <c r="X1734">
        <f>CHOOSE(MONTH(SalesData[[#This Row],[Order Date]]),1,1,1,2,2,2,3,3,3,4,4,4)</f>
        <v>3</v>
      </c>
      <c r="Y1734">
        <f>YEAR(SalesData[[#This Row],[Order Date]])*100+MONTH(SalesData[[#This Row],[Order Date]])</f>
        <v>201707</v>
      </c>
    </row>
    <row r="1735" spans="1: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v>5</v>
      </c>
      <c r="T1735">
        <v>0.3</v>
      </c>
      <c r="U1735">
        <v>-16.97</v>
      </c>
      <c r="V1735">
        <f>COUNTIF(SalesData[Order ID],SalesData[[#This Row],[Order ID]])</f>
        <v>2</v>
      </c>
      <c r="W1735" t="str">
        <f>TEXT(SalesData[[#This Row],[Order Date]],"MMM-YYYY")</f>
        <v>Jul-2017</v>
      </c>
      <c r="X1735">
        <f>CHOOSE(MONTH(SalesData[[#This Row],[Order Date]]),1,1,1,2,2,2,3,3,3,4,4,4)</f>
        <v>3</v>
      </c>
      <c r="Y1735">
        <f>YEAR(SalesData[[#This Row],[Order Date]])*100+MONTH(SalesData[[#This Row],[Order Date]])</f>
        <v>201707</v>
      </c>
    </row>
    <row r="1736" spans="1: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v>2</v>
      </c>
      <c r="T1736">
        <v>0.2</v>
      </c>
      <c r="U1736">
        <v>7.32</v>
      </c>
      <c r="V1736">
        <f>COUNTIF(SalesData[Order ID],SalesData[[#This Row],[Order ID]])</f>
        <v>3</v>
      </c>
      <c r="W1736" t="str">
        <f>TEXT(SalesData[[#This Row],[Order Date]],"MMM-YYYY")</f>
        <v>Jul-2018</v>
      </c>
      <c r="X1736">
        <f>CHOOSE(MONTH(SalesData[[#This Row],[Order Date]]),1,1,1,2,2,2,3,3,3,4,4,4)</f>
        <v>3</v>
      </c>
      <c r="Y1736">
        <f>YEAR(SalesData[[#This Row],[Order Date]])*100+MONTH(SalesData[[#This Row],[Order Date]])</f>
        <v>201807</v>
      </c>
    </row>
    <row r="1737" spans="1: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v>3</v>
      </c>
      <c r="T1737">
        <v>0.1</v>
      </c>
      <c r="U1737">
        <v>4.62</v>
      </c>
      <c r="V1737">
        <f>COUNTIF(SalesData[Order ID],SalesData[[#This Row],[Order ID]])</f>
        <v>3</v>
      </c>
      <c r="W1737" t="str">
        <f>TEXT(SalesData[[#This Row],[Order Date]],"MMM-YYYY")</f>
        <v>Jul-2018</v>
      </c>
      <c r="X1737">
        <f>CHOOSE(MONTH(SalesData[[#This Row],[Order Date]]),1,1,1,2,2,2,3,3,3,4,4,4)</f>
        <v>3</v>
      </c>
      <c r="Y1737">
        <f>YEAR(SalesData[[#This Row],[Order Date]])*100+MONTH(SalesData[[#This Row],[Order Date]])</f>
        <v>201807</v>
      </c>
    </row>
    <row r="1738" spans="1: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v>3</v>
      </c>
      <c r="T1738">
        <v>0.1</v>
      </c>
      <c r="U1738">
        <v>0.79</v>
      </c>
      <c r="V1738">
        <f>COUNTIF(SalesData[Order ID],SalesData[[#This Row],[Order ID]])</f>
        <v>3</v>
      </c>
      <c r="W1738" t="str">
        <f>TEXT(SalesData[[#This Row],[Order Date]],"MMM-YYYY")</f>
        <v>Jul-2018</v>
      </c>
      <c r="X1738">
        <f>CHOOSE(MONTH(SalesData[[#This Row],[Order Date]]),1,1,1,2,2,2,3,3,3,4,4,4)</f>
        <v>3</v>
      </c>
      <c r="Y1738">
        <f>YEAR(SalesData[[#This Row],[Order Date]])*100+MONTH(SalesData[[#This Row],[Order Date]])</f>
        <v>201807</v>
      </c>
    </row>
    <row r="1739" spans="1: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v>9</v>
      </c>
      <c r="T1739">
        <v>0</v>
      </c>
      <c r="U1739">
        <v>4.4000000000000004</v>
      </c>
      <c r="V1739">
        <f>COUNTIF(SalesData[Order ID],SalesData[[#This Row],[Order ID]])</f>
        <v>3</v>
      </c>
      <c r="W1739" t="str">
        <f>TEXT(SalesData[[#This Row],[Order Date]],"MMM-YYYY")</f>
        <v>Sep-2016</v>
      </c>
      <c r="X1739">
        <f>CHOOSE(MONTH(SalesData[[#This Row],[Order Date]]),1,1,1,2,2,2,3,3,3,4,4,4)</f>
        <v>3</v>
      </c>
      <c r="Y1739">
        <f>YEAR(SalesData[[#This Row],[Order Date]])*100+MONTH(SalesData[[#This Row],[Order Date]])</f>
        <v>201609</v>
      </c>
    </row>
    <row r="1740" spans="1: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v>2</v>
      </c>
      <c r="T1740">
        <v>0.3</v>
      </c>
      <c r="U1740">
        <v>-5.91</v>
      </c>
      <c r="V1740">
        <f>COUNTIF(SalesData[Order ID],SalesData[[#This Row],[Order ID]])</f>
        <v>3</v>
      </c>
      <c r="W1740" t="str">
        <f>TEXT(SalesData[[#This Row],[Order Date]],"MMM-YYYY")</f>
        <v>Sep-2016</v>
      </c>
      <c r="X1740">
        <f>CHOOSE(MONTH(SalesData[[#This Row],[Order Date]]),1,1,1,2,2,2,3,3,3,4,4,4)</f>
        <v>3</v>
      </c>
      <c r="Y1740">
        <f>YEAR(SalesData[[#This Row],[Order Date]])*100+MONTH(SalesData[[#This Row],[Order Date]])</f>
        <v>201609</v>
      </c>
    </row>
    <row r="1741" spans="1: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v>5</v>
      </c>
      <c r="T1741">
        <v>0.3</v>
      </c>
      <c r="U1741">
        <v>-9.06</v>
      </c>
      <c r="V1741">
        <f>COUNTIF(SalesData[Order ID],SalesData[[#This Row],[Order ID]])</f>
        <v>3</v>
      </c>
      <c r="W1741" t="str">
        <f>TEXT(SalesData[[#This Row],[Order Date]],"MMM-YYYY")</f>
        <v>Sep-2016</v>
      </c>
      <c r="X1741">
        <f>CHOOSE(MONTH(SalesData[[#This Row],[Order Date]]),1,1,1,2,2,2,3,3,3,4,4,4)</f>
        <v>3</v>
      </c>
      <c r="Y1741">
        <f>YEAR(SalesData[[#This Row],[Order Date]])*100+MONTH(SalesData[[#This Row],[Order Date]])</f>
        <v>201609</v>
      </c>
    </row>
    <row r="1742" spans="1: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v>8</v>
      </c>
      <c r="T1742">
        <v>0.1</v>
      </c>
      <c r="U1742">
        <v>6.06</v>
      </c>
      <c r="V1742">
        <f>COUNTIF(SalesData[Order ID],SalesData[[#This Row],[Order ID]])</f>
        <v>1</v>
      </c>
      <c r="W1742" t="str">
        <f>TEXT(SalesData[[#This Row],[Order Date]],"MMM-YYYY")</f>
        <v>Aug-2015</v>
      </c>
      <c r="X1742">
        <f>CHOOSE(MONTH(SalesData[[#This Row],[Order Date]]),1,1,1,2,2,2,3,3,3,4,4,4)</f>
        <v>3</v>
      </c>
      <c r="Y1742">
        <f>YEAR(SalesData[[#This Row],[Order Date]])*100+MONTH(SalesData[[#This Row],[Order Date]])</f>
        <v>201508</v>
      </c>
    </row>
    <row r="1743" spans="1: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v>2</v>
      </c>
      <c r="T1743">
        <v>0.2</v>
      </c>
      <c r="U1743">
        <v>3.32</v>
      </c>
      <c r="V1743">
        <f>COUNTIF(SalesData[Order ID],SalesData[[#This Row],[Order ID]])</f>
        <v>4</v>
      </c>
      <c r="W1743" t="str">
        <f>TEXT(SalesData[[#This Row],[Order Date]],"MMM-YYYY")</f>
        <v>Oct-2018</v>
      </c>
      <c r="X1743">
        <f>CHOOSE(MONTH(SalesData[[#This Row],[Order Date]]),1,1,1,2,2,2,3,3,3,4,4,4)</f>
        <v>4</v>
      </c>
      <c r="Y1743">
        <f>YEAR(SalesData[[#This Row],[Order Date]])*100+MONTH(SalesData[[#This Row],[Order Date]])</f>
        <v>201810</v>
      </c>
    </row>
    <row r="1744" spans="1: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v>2</v>
      </c>
      <c r="T1744">
        <v>0.1</v>
      </c>
      <c r="U1744">
        <v>2.0099999999999998</v>
      </c>
      <c r="V1744">
        <f>COUNTIF(SalesData[Order ID],SalesData[[#This Row],[Order ID]])</f>
        <v>4</v>
      </c>
      <c r="W1744" t="str">
        <f>TEXT(SalesData[[#This Row],[Order Date]],"MMM-YYYY")</f>
        <v>Oct-2018</v>
      </c>
      <c r="X1744">
        <f>CHOOSE(MONTH(SalesData[[#This Row],[Order Date]]),1,1,1,2,2,2,3,3,3,4,4,4)</f>
        <v>4</v>
      </c>
      <c r="Y1744">
        <f>YEAR(SalesData[[#This Row],[Order Date]])*100+MONTH(SalesData[[#This Row],[Order Date]])</f>
        <v>201810</v>
      </c>
    </row>
    <row r="1745" spans="1: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v>5</v>
      </c>
      <c r="T1745">
        <v>0.1</v>
      </c>
      <c r="U1745">
        <v>0.78</v>
      </c>
      <c r="V1745">
        <f>COUNTIF(SalesData[Order ID],SalesData[[#This Row],[Order ID]])</f>
        <v>4</v>
      </c>
      <c r="W1745" t="str">
        <f>TEXT(SalesData[[#This Row],[Order Date]],"MMM-YYYY")</f>
        <v>Oct-2018</v>
      </c>
      <c r="X1745">
        <f>CHOOSE(MONTH(SalesData[[#This Row],[Order Date]]),1,1,1,2,2,2,3,3,3,4,4,4)</f>
        <v>4</v>
      </c>
      <c r="Y1745">
        <f>YEAR(SalesData[[#This Row],[Order Date]])*100+MONTH(SalesData[[#This Row],[Order Date]])</f>
        <v>201810</v>
      </c>
    </row>
    <row r="1746" spans="1: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v>7</v>
      </c>
      <c r="T1746">
        <v>0.2</v>
      </c>
      <c r="U1746">
        <v>97.33</v>
      </c>
      <c r="V1746">
        <f>COUNTIF(SalesData[Order ID],SalesData[[#This Row],[Order ID]])</f>
        <v>4</v>
      </c>
      <c r="W1746" t="str">
        <f>TEXT(SalesData[[#This Row],[Order Date]],"MMM-YYYY")</f>
        <v>Oct-2018</v>
      </c>
      <c r="X1746">
        <f>CHOOSE(MONTH(SalesData[[#This Row],[Order Date]]),1,1,1,2,2,2,3,3,3,4,4,4)</f>
        <v>4</v>
      </c>
      <c r="Y1746">
        <f>YEAR(SalesData[[#This Row],[Order Date]])*100+MONTH(SalesData[[#This Row],[Order Date]])</f>
        <v>201810</v>
      </c>
    </row>
    <row r="1747" spans="1: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v>7</v>
      </c>
      <c r="T1747">
        <v>0</v>
      </c>
      <c r="U1747">
        <v>0.94</v>
      </c>
      <c r="V1747">
        <f>COUNTIF(SalesData[Order ID],SalesData[[#This Row],[Order ID]])</f>
        <v>1</v>
      </c>
      <c r="W1747" t="str">
        <f>TEXT(SalesData[[#This Row],[Order Date]],"MMM-YYYY")</f>
        <v>Jun-2015</v>
      </c>
      <c r="X1747">
        <f>CHOOSE(MONTH(SalesData[[#This Row],[Order Date]]),1,1,1,2,2,2,3,3,3,4,4,4)</f>
        <v>2</v>
      </c>
      <c r="Y1747">
        <f>YEAR(SalesData[[#This Row],[Order Date]])*100+MONTH(SalesData[[#This Row],[Order Date]])</f>
        <v>201506</v>
      </c>
    </row>
    <row r="1748" spans="1: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v>8</v>
      </c>
      <c r="T1748">
        <v>0.3</v>
      </c>
      <c r="U1748">
        <v>-2.36</v>
      </c>
      <c r="V1748">
        <f>COUNTIF(SalesData[Order ID],SalesData[[#This Row],[Order ID]])</f>
        <v>2</v>
      </c>
      <c r="W1748" t="str">
        <f>TEXT(SalesData[[#This Row],[Order Date]],"MMM-YYYY")</f>
        <v>Aug-2017</v>
      </c>
      <c r="X1748">
        <f>CHOOSE(MONTH(SalesData[[#This Row],[Order Date]]),1,1,1,2,2,2,3,3,3,4,4,4)</f>
        <v>3</v>
      </c>
      <c r="Y1748">
        <f>YEAR(SalesData[[#This Row],[Order Date]])*100+MONTH(SalesData[[#This Row],[Order Date]])</f>
        <v>201708</v>
      </c>
    </row>
    <row r="1749" spans="1: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v>9</v>
      </c>
      <c r="T1749">
        <v>0.3</v>
      </c>
      <c r="U1749">
        <v>-2.57</v>
      </c>
      <c r="V1749">
        <f>COUNTIF(SalesData[Order ID],SalesData[[#This Row],[Order ID]])</f>
        <v>2</v>
      </c>
      <c r="W1749" t="str">
        <f>TEXT(SalesData[[#This Row],[Order Date]],"MMM-YYYY")</f>
        <v>Aug-2017</v>
      </c>
      <c r="X1749">
        <f>CHOOSE(MONTH(SalesData[[#This Row],[Order Date]]),1,1,1,2,2,2,3,3,3,4,4,4)</f>
        <v>3</v>
      </c>
      <c r="Y1749">
        <f>YEAR(SalesData[[#This Row],[Order Date]])*100+MONTH(SalesData[[#This Row],[Order Date]])</f>
        <v>201708</v>
      </c>
    </row>
    <row r="1750" spans="1: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v>7</v>
      </c>
      <c r="T1750">
        <v>0.3</v>
      </c>
      <c r="U1750">
        <v>-2.38</v>
      </c>
      <c r="V1750">
        <f>COUNTIF(SalesData[Order ID],SalesData[[#This Row],[Order ID]])</f>
        <v>2</v>
      </c>
      <c r="W1750" t="str">
        <f>TEXT(SalesData[[#This Row],[Order Date]],"MMM-YYYY")</f>
        <v>Apr-2015</v>
      </c>
      <c r="X1750">
        <f>CHOOSE(MONTH(SalesData[[#This Row],[Order Date]]),1,1,1,2,2,2,3,3,3,4,4,4)</f>
        <v>2</v>
      </c>
      <c r="Y1750">
        <f>YEAR(SalesData[[#This Row],[Order Date]])*100+MONTH(SalesData[[#This Row],[Order Date]])</f>
        <v>201504</v>
      </c>
    </row>
    <row r="1751" spans="1: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v>2</v>
      </c>
      <c r="T1751">
        <v>0.2</v>
      </c>
      <c r="U1751">
        <v>1.62</v>
      </c>
      <c r="V1751">
        <f>COUNTIF(SalesData[Order ID],SalesData[[#This Row],[Order ID]])</f>
        <v>2</v>
      </c>
      <c r="W1751" t="str">
        <f>TEXT(SalesData[[#This Row],[Order Date]],"MMM-YYYY")</f>
        <v>Apr-2015</v>
      </c>
      <c r="X1751">
        <f>CHOOSE(MONTH(SalesData[[#This Row],[Order Date]]),1,1,1,2,2,2,3,3,3,4,4,4)</f>
        <v>2</v>
      </c>
      <c r="Y1751">
        <f>YEAR(SalesData[[#This Row],[Order Date]])*100+MONTH(SalesData[[#This Row],[Order Date]])</f>
        <v>201504</v>
      </c>
    </row>
    <row r="1752" spans="1: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v>7</v>
      </c>
      <c r="T1752">
        <v>0.1</v>
      </c>
      <c r="U1752">
        <v>37.25</v>
      </c>
      <c r="V1752">
        <f>COUNTIF(SalesData[Order ID],SalesData[[#This Row],[Order ID]])</f>
        <v>1</v>
      </c>
      <c r="W1752" t="str">
        <f>TEXT(SalesData[[#This Row],[Order Date]],"MMM-YYYY")</f>
        <v>Nov-2016</v>
      </c>
      <c r="X1752">
        <f>CHOOSE(MONTH(SalesData[[#This Row],[Order Date]]),1,1,1,2,2,2,3,3,3,4,4,4)</f>
        <v>4</v>
      </c>
      <c r="Y1752">
        <f>YEAR(SalesData[[#This Row],[Order Date]])*100+MONTH(SalesData[[#This Row],[Order Date]])</f>
        <v>201611</v>
      </c>
    </row>
    <row r="1753" spans="1: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v>2</v>
      </c>
      <c r="T1753">
        <v>0.3</v>
      </c>
      <c r="U1753">
        <v>-2.1800000000000002</v>
      </c>
      <c r="V1753">
        <f>COUNTIF(SalesData[Order ID],SalesData[[#This Row],[Order ID]])</f>
        <v>1</v>
      </c>
      <c r="W1753" t="str">
        <f>TEXT(SalesData[[#This Row],[Order Date]],"MMM-YYYY")</f>
        <v>Oct-2018</v>
      </c>
      <c r="X1753">
        <f>CHOOSE(MONTH(SalesData[[#This Row],[Order Date]]),1,1,1,2,2,2,3,3,3,4,4,4)</f>
        <v>4</v>
      </c>
      <c r="Y1753">
        <f>YEAR(SalesData[[#This Row],[Order Date]])*100+MONTH(SalesData[[#This Row],[Order Date]])</f>
        <v>201810</v>
      </c>
    </row>
    <row r="1754" spans="1: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v>10</v>
      </c>
      <c r="T1754">
        <v>0.2</v>
      </c>
      <c r="U1754">
        <v>195.87</v>
      </c>
      <c r="V1754">
        <f>COUNTIF(SalesData[Order ID],SalesData[[#This Row],[Order ID]])</f>
        <v>3</v>
      </c>
      <c r="W1754" t="str">
        <f>TEXT(SalesData[[#This Row],[Order Date]],"MMM-YYYY")</f>
        <v>Dec-2018</v>
      </c>
      <c r="X1754">
        <f>CHOOSE(MONTH(SalesData[[#This Row],[Order Date]]),1,1,1,2,2,2,3,3,3,4,4,4)</f>
        <v>4</v>
      </c>
      <c r="Y1754">
        <f>YEAR(SalesData[[#This Row],[Order Date]])*100+MONTH(SalesData[[#This Row],[Order Date]])</f>
        <v>201812</v>
      </c>
    </row>
    <row r="1755" spans="1: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v>5</v>
      </c>
      <c r="T1755">
        <v>0</v>
      </c>
      <c r="U1755">
        <v>14.29</v>
      </c>
      <c r="V1755">
        <f>COUNTIF(SalesData[Order ID],SalesData[[#This Row],[Order ID]])</f>
        <v>3</v>
      </c>
      <c r="W1755" t="str">
        <f>TEXT(SalesData[[#This Row],[Order Date]],"MMM-YYYY")</f>
        <v>Dec-2018</v>
      </c>
      <c r="X1755">
        <f>CHOOSE(MONTH(SalesData[[#This Row],[Order Date]]),1,1,1,2,2,2,3,3,3,4,4,4)</f>
        <v>4</v>
      </c>
      <c r="Y1755">
        <f>YEAR(SalesData[[#This Row],[Order Date]])*100+MONTH(SalesData[[#This Row],[Order Date]])</f>
        <v>201812</v>
      </c>
    </row>
    <row r="1756" spans="1: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v>3</v>
      </c>
      <c r="T1756">
        <v>0.1</v>
      </c>
      <c r="U1756">
        <v>0.6</v>
      </c>
      <c r="V1756">
        <f>COUNTIF(SalesData[Order ID],SalesData[[#This Row],[Order ID]])</f>
        <v>3</v>
      </c>
      <c r="W1756" t="str">
        <f>TEXT(SalesData[[#This Row],[Order Date]],"MMM-YYYY")</f>
        <v>Dec-2018</v>
      </c>
      <c r="X1756">
        <f>CHOOSE(MONTH(SalesData[[#This Row],[Order Date]]),1,1,1,2,2,2,3,3,3,4,4,4)</f>
        <v>4</v>
      </c>
      <c r="Y1756">
        <f>YEAR(SalesData[[#This Row],[Order Date]])*100+MONTH(SalesData[[#This Row],[Order Date]])</f>
        <v>201812</v>
      </c>
    </row>
    <row r="1757" spans="1: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v>5</v>
      </c>
      <c r="T1757">
        <v>0.3</v>
      </c>
      <c r="U1757">
        <v>-93.79</v>
      </c>
      <c r="V1757">
        <f>COUNTIF(SalesData[Order ID],SalesData[[#This Row],[Order ID]])</f>
        <v>2</v>
      </c>
      <c r="W1757" t="str">
        <f>TEXT(SalesData[[#This Row],[Order Date]],"MMM-YYYY")</f>
        <v>Dec-2016</v>
      </c>
      <c r="X1757">
        <f>CHOOSE(MONTH(SalesData[[#This Row],[Order Date]]),1,1,1,2,2,2,3,3,3,4,4,4)</f>
        <v>4</v>
      </c>
      <c r="Y1757">
        <f>YEAR(SalesData[[#This Row],[Order Date]])*100+MONTH(SalesData[[#This Row],[Order Date]])</f>
        <v>201612</v>
      </c>
    </row>
    <row r="1758" spans="1: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v>8</v>
      </c>
      <c r="T1758">
        <v>0</v>
      </c>
      <c r="U1758">
        <v>240.58</v>
      </c>
      <c r="V1758">
        <f>COUNTIF(SalesData[Order ID],SalesData[[#This Row],[Order ID]])</f>
        <v>2</v>
      </c>
      <c r="W1758" t="str">
        <f>TEXT(SalesData[[#This Row],[Order Date]],"MMM-YYYY")</f>
        <v>Dec-2016</v>
      </c>
      <c r="X1758">
        <f>CHOOSE(MONTH(SalesData[[#This Row],[Order Date]]),1,1,1,2,2,2,3,3,3,4,4,4)</f>
        <v>4</v>
      </c>
      <c r="Y1758">
        <f>YEAR(SalesData[[#This Row],[Order Date]])*100+MONTH(SalesData[[#This Row],[Order Date]])</f>
        <v>201612</v>
      </c>
    </row>
    <row r="1759" spans="1: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v>2</v>
      </c>
      <c r="T1759">
        <v>0</v>
      </c>
      <c r="U1759">
        <v>11.64</v>
      </c>
      <c r="V1759">
        <f>COUNTIF(SalesData[Order ID],SalesData[[#This Row],[Order ID]])</f>
        <v>1</v>
      </c>
      <c r="W1759" t="str">
        <f>TEXT(SalesData[[#This Row],[Order Date]],"MMM-YYYY")</f>
        <v>Jul-2016</v>
      </c>
      <c r="X1759">
        <f>CHOOSE(MONTH(SalesData[[#This Row],[Order Date]]),1,1,1,2,2,2,3,3,3,4,4,4)</f>
        <v>3</v>
      </c>
      <c r="Y1759">
        <f>YEAR(SalesData[[#This Row],[Order Date]])*100+MONTH(SalesData[[#This Row],[Order Date]])</f>
        <v>201607</v>
      </c>
    </row>
    <row r="1760" spans="1: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v>3</v>
      </c>
      <c r="T1760">
        <v>0.3</v>
      </c>
      <c r="U1760">
        <v>-12.65</v>
      </c>
      <c r="V1760">
        <f>COUNTIF(SalesData[Order ID],SalesData[[#This Row],[Order ID]])</f>
        <v>1</v>
      </c>
      <c r="W1760" t="str">
        <f>TEXT(SalesData[[#This Row],[Order Date]],"MMM-YYYY")</f>
        <v>May-2015</v>
      </c>
      <c r="X1760">
        <f>CHOOSE(MONTH(SalesData[[#This Row],[Order Date]]),1,1,1,2,2,2,3,3,3,4,4,4)</f>
        <v>2</v>
      </c>
      <c r="Y1760">
        <f>YEAR(SalesData[[#This Row],[Order Date]])*100+MONTH(SalesData[[#This Row],[Order Date]])</f>
        <v>201505</v>
      </c>
    </row>
    <row r="1761" spans="1: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v>6</v>
      </c>
      <c r="T1761">
        <v>0.3</v>
      </c>
      <c r="U1761">
        <v>-4.88</v>
      </c>
      <c r="V1761">
        <f>COUNTIF(SalesData[Order ID],SalesData[[#This Row],[Order ID]])</f>
        <v>1</v>
      </c>
      <c r="W1761" t="str">
        <f>TEXT(SalesData[[#This Row],[Order Date]],"MMM-YYYY")</f>
        <v>Jan-2015</v>
      </c>
      <c r="X1761">
        <f>CHOOSE(MONTH(SalesData[[#This Row],[Order Date]]),1,1,1,2,2,2,3,3,3,4,4,4)</f>
        <v>1</v>
      </c>
      <c r="Y1761">
        <f>YEAR(SalesData[[#This Row],[Order Date]])*100+MONTH(SalesData[[#This Row],[Order Date]])</f>
        <v>201501</v>
      </c>
    </row>
    <row r="1762" spans="1: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v>3</v>
      </c>
      <c r="T1762">
        <v>0.3</v>
      </c>
      <c r="U1762">
        <v>-61.7</v>
      </c>
      <c r="V1762">
        <f>COUNTIF(SalesData[Order ID],SalesData[[#This Row],[Order ID]])</f>
        <v>3</v>
      </c>
      <c r="W1762" t="str">
        <f>TEXT(SalesData[[#This Row],[Order Date]],"MMM-YYYY")</f>
        <v>Sep-2016</v>
      </c>
      <c r="X1762">
        <f>CHOOSE(MONTH(SalesData[[#This Row],[Order Date]]),1,1,1,2,2,2,3,3,3,4,4,4)</f>
        <v>3</v>
      </c>
      <c r="Y1762">
        <f>YEAR(SalesData[[#This Row],[Order Date]])*100+MONTH(SalesData[[#This Row],[Order Date]])</f>
        <v>201609</v>
      </c>
    </row>
    <row r="1763" spans="1: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v>7</v>
      </c>
      <c r="T1763">
        <v>0.3</v>
      </c>
      <c r="U1763">
        <v>-2.88</v>
      </c>
      <c r="V1763">
        <f>COUNTIF(SalesData[Order ID],SalesData[[#This Row],[Order ID]])</f>
        <v>3</v>
      </c>
      <c r="W1763" t="str">
        <f>TEXT(SalesData[[#This Row],[Order Date]],"MMM-YYYY")</f>
        <v>Sep-2016</v>
      </c>
      <c r="X1763">
        <f>CHOOSE(MONTH(SalesData[[#This Row],[Order Date]]),1,1,1,2,2,2,3,3,3,4,4,4)</f>
        <v>3</v>
      </c>
      <c r="Y1763">
        <f>YEAR(SalesData[[#This Row],[Order Date]])*100+MONTH(SalesData[[#This Row],[Order Date]])</f>
        <v>201609</v>
      </c>
    </row>
    <row r="1764" spans="1: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v>9</v>
      </c>
      <c r="T1764">
        <v>0</v>
      </c>
      <c r="U1764">
        <v>32.25</v>
      </c>
      <c r="V1764">
        <f>COUNTIF(SalesData[Order ID],SalesData[[#This Row],[Order ID]])</f>
        <v>3</v>
      </c>
      <c r="W1764" t="str">
        <f>TEXT(SalesData[[#This Row],[Order Date]],"MMM-YYYY")</f>
        <v>Sep-2016</v>
      </c>
      <c r="X1764">
        <f>CHOOSE(MONTH(SalesData[[#This Row],[Order Date]]),1,1,1,2,2,2,3,3,3,4,4,4)</f>
        <v>3</v>
      </c>
      <c r="Y1764">
        <f>YEAR(SalesData[[#This Row],[Order Date]])*100+MONTH(SalesData[[#This Row],[Order Date]])</f>
        <v>201609</v>
      </c>
    </row>
    <row r="1765" spans="1: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v>5</v>
      </c>
      <c r="T1765">
        <v>0</v>
      </c>
      <c r="U1765">
        <v>11.92</v>
      </c>
      <c r="V1765">
        <f>COUNTIF(SalesData[Order ID],SalesData[[#This Row],[Order ID]])</f>
        <v>4</v>
      </c>
      <c r="W1765" t="str">
        <f>TEXT(SalesData[[#This Row],[Order Date]],"MMM-YYYY")</f>
        <v>Aug-2017</v>
      </c>
      <c r="X1765">
        <f>CHOOSE(MONTH(SalesData[[#This Row],[Order Date]]),1,1,1,2,2,2,3,3,3,4,4,4)</f>
        <v>3</v>
      </c>
      <c r="Y1765">
        <f>YEAR(SalesData[[#This Row],[Order Date]])*100+MONTH(SalesData[[#This Row],[Order Date]])</f>
        <v>201708</v>
      </c>
    </row>
    <row r="1766" spans="1: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v>4</v>
      </c>
      <c r="T1766">
        <v>0.1</v>
      </c>
      <c r="U1766">
        <v>1.1200000000000001</v>
      </c>
      <c r="V1766">
        <f>COUNTIF(SalesData[Order ID],SalesData[[#This Row],[Order ID]])</f>
        <v>4</v>
      </c>
      <c r="W1766" t="str">
        <f>TEXT(SalesData[[#This Row],[Order Date]],"MMM-YYYY")</f>
        <v>Aug-2017</v>
      </c>
      <c r="X1766">
        <f>CHOOSE(MONTH(SalesData[[#This Row],[Order Date]]),1,1,1,2,2,2,3,3,3,4,4,4)</f>
        <v>3</v>
      </c>
      <c r="Y1766">
        <f>YEAR(SalesData[[#This Row],[Order Date]])*100+MONTH(SalesData[[#This Row],[Order Date]])</f>
        <v>201708</v>
      </c>
    </row>
    <row r="1767" spans="1: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v>6</v>
      </c>
      <c r="T1767">
        <v>0.3</v>
      </c>
      <c r="U1767">
        <v>-13.18</v>
      </c>
      <c r="V1767">
        <f>COUNTIF(SalesData[Order ID],SalesData[[#This Row],[Order ID]])</f>
        <v>4</v>
      </c>
      <c r="W1767" t="str">
        <f>TEXT(SalesData[[#This Row],[Order Date]],"MMM-YYYY")</f>
        <v>Aug-2017</v>
      </c>
      <c r="X1767">
        <f>CHOOSE(MONTH(SalesData[[#This Row],[Order Date]]),1,1,1,2,2,2,3,3,3,4,4,4)</f>
        <v>3</v>
      </c>
      <c r="Y1767">
        <f>YEAR(SalesData[[#This Row],[Order Date]])*100+MONTH(SalesData[[#This Row],[Order Date]])</f>
        <v>201708</v>
      </c>
    </row>
    <row r="1768" spans="1: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v>3</v>
      </c>
      <c r="T1768">
        <v>0</v>
      </c>
      <c r="U1768">
        <v>0.59</v>
      </c>
      <c r="V1768">
        <f>COUNTIF(SalesData[Order ID],SalesData[[#This Row],[Order ID]])</f>
        <v>4</v>
      </c>
      <c r="W1768" t="str">
        <f>TEXT(SalesData[[#This Row],[Order Date]],"MMM-YYYY")</f>
        <v>Aug-2017</v>
      </c>
      <c r="X1768">
        <f>CHOOSE(MONTH(SalesData[[#This Row],[Order Date]]),1,1,1,2,2,2,3,3,3,4,4,4)</f>
        <v>3</v>
      </c>
      <c r="Y1768">
        <f>YEAR(SalesData[[#This Row],[Order Date]])*100+MONTH(SalesData[[#This Row],[Order Date]])</f>
        <v>201708</v>
      </c>
    </row>
    <row r="1769" spans="1: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v>2</v>
      </c>
      <c r="T1769">
        <v>0</v>
      </c>
      <c r="U1769">
        <v>1.76</v>
      </c>
      <c r="V1769">
        <f>COUNTIF(SalesData[Order ID],SalesData[[#This Row],[Order ID]])</f>
        <v>2</v>
      </c>
      <c r="W1769" t="str">
        <f>TEXT(SalesData[[#This Row],[Order Date]],"MMM-YYYY")</f>
        <v>Mar-2015</v>
      </c>
      <c r="X1769">
        <f>CHOOSE(MONTH(SalesData[[#This Row],[Order Date]]),1,1,1,2,2,2,3,3,3,4,4,4)</f>
        <v>1</v>
      </c>
      <c r="Y1769">
        <f>YEAR(SalesData[[#This Row],[Order Date]])*100+MONTH(SalesData[[#This Row],[Order Date]])</f>
        <v>201503</v>
      </c>
    </row>
    <row r="1770" spans="1: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v>4</v>
      </c>
      <c r="T1770">
        <v>0</v>
      </c>
      <c r="U1770">
        <v>10.29</v>
      </c>
      <c r="V1770">
        <f>COUNTIF(SalesData[Order ID],SalesData[[#This Row],[Order ID]])</f>
        <v>2</v>
      </c>
      <c r="W1770" t="str">
        <f>TEXT(SalesData[[#This Row],[Order Date]],"MMM-YYYY")</f>
        <v>Mar-2015</v>
      </c>
      <c r="X1770">
        <f>CHOOSE(MONTH(SalesData[[#This Row],[Order Date]]),1,1,1,2,2,2,3,3,3,4,4,4)</f>
        <v>1</v>
      </c>
      <c r="Y1770">
        <f>YEAR(SalesData[[#This Row],[Order Date]])*100+MONTH(SalesData[[#This Row],[Order Date]])</f>
        <v>201503</v>
      </c>
    </row>
    <row r="1771" spans="1: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v>10</v>
      </c>
      <c r="T1771">
        <v>0.1</v>
      </c>
      <c r="U1771">
        <v>0.35</v>
      </c>
      <c r="V1771">
        <f>COUNTIF(SalesData[Order ID],SalesData[[#This Row],[Order ID]])</f>
        <v>2</v>
      </c>
      <c r="W1771" t="str">
        <f>TEXT(SalesData[[#This Row],[Order Date]],"MMM-YYYY")</f>
        <v>Mar-2018</v>
      </c>
      <c r="X1771">
        <f>CHOOSE(MONTH(SalesData[[#This Row],[Order Date]]),1,1,1,2,2,2,3,3,3,4,4,4)</f>
        <v>1</v>
      </c>
      <c r="Y1771">
        <f>YEAR(SalesData[[#This Row],[Order Date]])*100+MONTH(SalesData[[#This Row],[Order Date]])</f>
        <v>201803</v>
      </c>
    </row>
    <row r="1772" spans="1: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v>2</v>
      </c>
      <c r="T1772">
        <v>0.2</v>
      </c>
      <c r="U1772">
        <v>1.22</v>
      </c>
      <c r="V1772">
        <f>COUNTIF(SalesData[Order ID],SalesData[[#This Row],[Order ID]])</f>
        <v>2</v>
      </c>
      <c r="W1772" t="str">
        <f>TEXT(SalesData[[#This Row],[Order Date]],"MMM-YYYY")</f>
        <v>Mar-2018</v>
      </c>
      <c r="X1772">
        <f>CHOOSE(MONTH(SalesData[[#This Row],[Order Date]]),1,1,1,2,2,2,3,3,3,4,4,4)</f>
        <v>1</v>
      </c>
      <c r="Y1772">
        <f>YEAR(SalesData[[#This Row],[Order Date]])*100+MONTH(SalesData[[#This Row],[Order Date]])</f>
        <v>201803</v>
      </c>
    </row>
    <row r="1773" spans="1: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v>6</v>
      </c>
      <c r="T1773">
        <v>0</v>
      </c>
      <c r="U1773">
        <v>24.5</v>
      </c>
      <c r="V1773">
        <f>COUNTIF(SalesData[Order ID],SalesData[[#This Row],[Order ID]])</f>
        <v>2</v>
      </c>
      <c r="W1773" t="str">
        <f>TEXT(SalesData[[#This Row],[Order Date]],"MMM-YYYY")</f>
        <v>Nov-2017</v>
      </c>
      <c r="X1773">
        <f>CHOOSE(MONTH(SalesData[[#This Row],[Order Date]]),1,1,1,2,2,2,3,3,3,4,4,4)</f>
        <v>4</v>
      </c>
      <c r="Y1773">
        <f>YEAR(SalesData[[#This Row],[Order Date]])*100+MONTH(SalesData[[#This Row],[Order Date]])</f>
        <v>201711</v>
      </c>
    </row>
    <row r="1774" spans="1: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v>5</v>
      </c>
      <c r="T1774">
        <v>0</v>
      </c>
      <c r="U1774">
        <v>6.86</v>
      </c>
      <c r="V1774">
        <f>COUNTIF(SalesData[Order ID],SalesData[[#This Row],[Order ID]])</f>
        <v>2</v>
      </c>
      <c r="W1774" t="str">
        <f>TEXT(SalesData[[#This Row],[Order Date]],"MMM-YYYY")</f>
        <v>Nov-2017</v>
      </c>
      <c r="X1774">
        <f>CHOOSE(MONTH(SalesData[[#This Row],[Order Date]]),1,1,1,2,2,2,3,3,3,4,4,4)</f>
        <v>4</v>
      </c>
      <c r="Y1774">
        <f>YEAR(SalesData[[#This Row],[Order Date]])*100+MONTH(SalesData[[#This Row],[Order Date]])</f>
        <v>201711</v>
      </c>
    </row>
    <row r="1775" spans="1: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v>7</v>
      </c>
      <c r="T1775">
        <v>0</v>
      </c>
      <c r="U1775">
        <v>1.67</v>
      </c>
      <c r="V1775">
        <f>COUNTIF(SalesData[Order ID],SalesData[[#This Row],[Order ID]])</f>
        <v>4</v>
      </c>
      <c r="W1775" t="str">
        <f>TEXT(SalesData[[#This Row],[Order Date]],"MMM-YYYY")</f>
        <v>Apr-2015</v>
      </c>
      <c r="X1775">
        <f>CHOOSE(MONTH(SalesData[[#This Row],[Order Date]]),1,1,1,2,2,2,3,3,3,4,4,4)</f>
        <v>2</v>
      </c>
      <c r="Y1775">
        <f>YEAR(SalesData[[#This Row],[Order Date]])*100+MONTH(SalesData[[#This Row],[Order Date]])</f>
        <v>201504</v>
      </c>
    </row>
    <row r="1776" spans="1: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v>3</v>
      </c>
      <c r="T1776">
        <v>0.1</v>
      </c>
      <c r="U1776">
        <v>34.83</v>
      </c>
      <c r="V1776">
        <f>COUNTIF(SalesData[Order ID],SalesData[[#This Row],[Order ID]])</f>
        <v>4</v>
      </c>
      <c r="W1776" t="str">
        <f>TEXT(SalesData[[#This Row],[Order Date]],"MMM-YYYY")</f>
        <v>Apr-2015</v>
      </c>
      <c r="X1776">
        <f>CHOOSE(MONTH(SalesData[[#This Row],[Order Date]]),1,1,1,2,2,2,3,3,3,4,4,4)</f>
        <v>2</v>
      </c>
      <c r="Y1776">
        <f>YEAR(SalesData[[#This Row],[Order Date]])*100+MONTH(SalesData[[#This Row],[Order Date]])</f>
        <v>201504</v>
      </c>
    </row>
    <row r="1777" spans="1: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v>8</v>
      </c>
      <c r="T1777">
        <v>0</v>
      </c>
      <c r="U1777">
        <v>0.53</v>
      </c>
      <c r="V1777">
        <f>COUNTIF(SalesData[Order ID],SalesData[[#This Row],[Order ID]])</f>
        <v>4</v>
      </c>
      <c r="W1777" t="str">
        <f>TEXT(SalesData[[#This Row],[Order Date]],"MMM-YYYY")</f>
        <v>Apr-2015</v>
      </c>
      <c r="X1777">
        <f>CHOOSE(MONTH(SalesData[[#This Row],[Order Date]]),1,1,1,2,2,2,3,3,3,4,4,4)</f>
        <v>2</v>
      </c>
      <c r="Y1777">
        <f>YEAR(SalesData[[#This Row],[Order Date]])*100+MONTH(SalesData[[#This Row],[Order Date]])</f>
        <v>201504</v>
      </c>
    </row>
    <row r="1778" spans="1: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v>9</v>
      </c>
      <c r="T1778">
        <v>0.2</v>
      </c>
      <c r="U1778">
        <v>0.6</v>
      </c>
      <c r="V1778">
        <f>COUNTIF(SalesData[Order ID],SalesData[[#This Row],[Order ID]])</f>
        <v>4</v>
      </c>
      <c r="W1778" t="str">
        <f>TEXT(SalesData[[#This Row],[Order Date]],"MMM-YYYY")</f>
        <v>Apr-2015</v>
      </c>
      <c r="X1778">
        <f>CHOOSE(MONTH(SalesData[[#This Row],[Order Date]]),1,1,1,2,2,2,3,3,3,4,4,4)</f>
        <v>2</v>
      </c>
      <c r="Y1778">
        <f>YEAR(SalesData[[#This Row],[Order Date]])*100+MONTH(SalesData[[#This Row],[Order Date]])</f>
        <v>201504</v>
      </c>
    </row>
    <row r="1779" spans="1: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v>7</v>
      </c>
      <c r="T1779">
        <v>0.3</v>
      </c>
      <c r="U1779">
        <v>-29.51</v>
      </c>
      <c r="V1779">
        <f>COUNTIF(SalesData[Order ID],SalesData[[#This Row],[Order ID]])</f>
        <v>2</v>
      </c>
      <c r="W1779" t="str">
        <f>TEXT(SalesData[[#This Row],[Order Date]],"MMM-YYYY")</f>
        <v>Nov-2016</v>
      </c>
      <c r="X1779">
        <f>CHOOSE(MONTH(SalesData[[#This Row],[Order Date]]),1,1,1,2,2,2,3,3,3,4,4,4)</f>
        <v>4</v>
      </c>
      <c r="Y1779">
        <f>YEAR(SalesData[[#This Row],[Order Date]])*100+MONTH(SalesData[[#This Row],[Order Date]])</f>
        <v>201611</v>
      </c>
    </row>
    <row r="1780" spans="1: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v>8</v>
      </c>
      <c r="T1780">
        <v>0.3</v>
      </c>
      <c r="U1780">
        <v>-1.18</v>
      </c>
      <c r="V1780">
        <f>COUNTIF(SalesData[Order ID],SalesData[[#This Row],[Order ID]])</f>
        <v>2</v>
      </c>
      <c r="W1780" t="str">
        <f>TEXT(SalesData[[#This Row],[Order Date]],"MMM-YYYY")</f>
        <v>Nov-2016</v>
      </c>
      <c r="X1780">
        <f>CHOOSE(MONTH(SalesData[[#This Row],[Order Date]]),1,1,1,2,2,2,3,3,3,4,4,4)</f>
        <v>4</v>
      </c>
      <c r="Y1780">
        <f>YEAR(SalesData[[#This Row],[Order Date]])*100+MONTH(SalesData[[#This Row],[Order Date]])</f>
        <v>201611</v>
      </c>
    </row>
    <row r="1781" spans="1: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v>7</v>
      </c>
      <c r="T1781">
        <v>0</v>
      </c>
      <c r="U1781">
        <v>7.2</v>
      </c>
      <c r="V1781">
        <f>COUNTIF(SalesData[Order ID],SalesData[[#This Row],[Order ID]])</f>
        <v>2</v>
      </c>
      <c r="W1781" t="str">
        <f>TEXT(SalesData[[#This Row],[Order Date]],"MMM-YYYY")</f>
        <v>Nov-2017</v>
      </c>
      <c r="X1781">
        <f>CHOOSE(MONTH(SalesData[[#This Row],[Order Date]]),1,1,1,2,2,2,3,3,3,4,4,4)</f>
        <v>4</v>
      </c>
      <c r="Y1781">
        <f>YEAR(SalesData[[#This Row],[Order Date]])*100+MONTH(SalesData[[#This Row],[Order Date]])</f>
        <v>201711</v>
      </c>
    </row>
    <row r="1782" spans="1: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v>6</v>
      </c>
      <c r="T1782">
        <v>0.1</v>
      </c>
      <c r="U1782">
        <v>10</v>
      </c>
      <c r="V1782">
        <f>COUNTIF(SalesData[Order ID],SalesData[[#This Row],[Order ID]])</f>
        <v>2</v>
      </c>
      <c r="W1782" t="str">
        <f>TEXT(SalesData[[#This Row],[Order Date]],"MMM-YYYY")</f>
        <v>Nov-2017</v>
      </c>
      <c r="X1782">
        <f>CHOOSE(MONTH(SalesData[[#This Row],[Order Date]]),1,1,1,2,2,2,3,3,3,4,4,4)</f>
        <v>4</v>
      </c>
      <c r="Y1782">
        <f>YEAR(SalesData[[#This Row],[Order Date]])*100+MONTH(SalesData[[#This Row],[Order Date]])</f>
        <v>201711</v>
      </c>
    </row>
    <row r="1783" spans="1: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v>1</v>
      </c>
      <c r="T1783">
        <v>0.3</v>
      </c>
      <c r="U1783">
        <v>-1.18</v>
      </c>
      <c r="V1783">
        <f>COUNTIF(SalesData[Order ID],SalesData[[#This Row],[Order ID]])</f>
        <v>2</v>
      </c>
      <c r="W1783" t="str">
        <f>TEXT(SalesData[[#This Row],[Order Date]],"MMM-YYYY")</f>
        <v>Jul-2016</v>
      </c>
      <c r="X1783">
        <f>CHOOSE(MONTH(SalesData[[#This Row],[Order Date]]),1,1,1,2,2,2,3,3,3,4,4,4)</f>
        <v>3</v>
      </c>
      <c r="Y1783">
        <f>YEAR(SalesData[[#This Row],[Order Date]])*100+MONTH(SalesData[[#This Row],[Order Date]])</f>
        <v>201607</v>
      </c>
    </row>
    <row r="1784" spans="1: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v>10</v>
      </c>
      <c r="T1784">
        <v>0</v>
      </c>
      <c r="U1784">
        <v>38.11</v>
      </c>
      <c r="V1784">
        <f>COUNTIF(SalesData[Order ID],SalesData[[#This Row],[Order ID]])</f>
        <v>2</v>
      </c>
      <c r="W1784" t="str">
        <f>TEXT(SalesData[[#This Row],[Order Date]],"MMM-YYYY")</f>
        <v>Jul-2016</v>
      </c>
      <c r="X1784">
        <f>CHOOSE(MONTH(SalesData[[#This Row],[Order Date]]),1,1,1,2,2,2,3,3,3,4,4,4)</f>
        <v>3</v>
      </c>
      <c r="Y1784">
        <f>YEAR(SalesData[[#This Row],[Order Date]])*100+MONTH(SalesData[[#This Row],[Order Date]])</f>
        <v>201607</v>
      </c>
    </row>
    <row r="1785" spans="1: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v>7</v>
      </c>
      <c r="T1785">
        <v>0</v>
      </c>
      <c r="U1785">
        <v>76.94</v>
      </c>
      <c r="V1785">
        <f>COUNTIF(SalesData[Order ID],SalesData[[#This Row],[Order ID]])</f>
        <v>4</v>
      </c>
      <c r="W1785" t="str">
        <f>TEXT(SalesData[[#This Row],[Order Date]],"MMM-YYYY")</f>
        <v>Sep-2018</v>
      </c>
      <c r="X1785">
        <f>CHOOSE(MONTH(SalesData[[#This Row],[Order Date]]),1,1,1,2,2,2,3,3,3,4,4,4)</f>
        <v>3</v>
      </c>
      <c r="Y1785">
        <f>YEAR(SalesData[[#This Row],[Order Date]])*100+MONTH(SalesData[[#This Row],[Order Date]])</f>
        <v>201809</v>
      </c>
    </row>
    <row r="1786" spans="1: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v>8</v>
      </c>
      <c r="T1786">
        <v>0.3</v>
      </c>
      <c r="U1786">
        <v>-7.85</v>
      </c>
      <c r="V1786">
        <f>COUNTIF(SalesData[Order ID],SalesData[[#This Row],[Order ID]])</f>
        <v>4</v>
      </c>
      <c r="W1786" t="str">
        <f>TEXT(SalesData[[#This Row],[Order Date]],"MMM-YYYY")</f>
        <v>Sep-2018</v>
      </c>
      <c r="X1786">
        <f>CHOOSE(MONTH(SalesData[[#This Row],[Order Date]]),1,1,1,2,2,2,3,3,3,4,4,4)</f>
        <v>3</v>
      </c>
      <c r="Y1786">
        <f>YEAR(SalesData[[#This Row],[Order Date]])*100+MONTH(SalesData[[#This Row],[Order Date]])</f>
        <v>201809</v>
      </c>
    </row>
    <row r="1787" spans="1: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v>8</v>
      </c>
      <c r="T1787">
        <v>0</v>
      </c>
      <c r="U1787">
        <v>6.61</v>
      </c>
      <c r="V1787">
        <f>COUNTIF(SalesData[Order ID],SalesData[[#This Row],[Order ID]])</f>
        <v>4</v>
      </c>
      <c r="W1787" t="str">
        <f>TEXT(SalesData[[#This Row],[Order Date]],"MMM-YYYY")</f>
        <v>Sep-2018</v>
      </c>
      <c r="X1787">
        <f>CHOOSE(MONTH(SalesData[[#This Row],[Order Date]]),1,1,1,2,2,2,3,3,3,4,4,4)</f>
        <v>3</v>
      </c>
      <c r="Y1787">
        <f>YEAR(SalesData[[#This Row],[Order Date]])*100+MONTH(SalesData[[#This Row],[Order Date]])</f>
        <v>201809</v>
      </c>
    </row>
    <row r="1788" spans="1: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v>4</v>
      </c>
      <c r="T1788">
        <v>0.2</v>
      </c>
      <c r="U1788">
        <v>8.6999999999999993</v>
      </c>
      <c r="V1788">
        <f>COUNTIF(SalesData[Order ID],SalesData[[#This Row],[Order ID]])</f>
        <v>4</v>
      </c>
      <c r="W1788" t="str">
        <f>TEXT(SalesData[[#This Row],[Order Date]],"MMM-YYYY")</f>
        <v>Sep-2018</v>
      </c>
      <c r="X1788">
        <f>CHOOSE(MONTH(SalesData[[#This Row],[Order Date]]),1,1,1,2,2,2,3,3,3,4,4,4)</f>
        <v>3</v>
      </c>
      <c r="Y1788">
        <f>YEAR(SalesData[[#This Row],[Order Date]])*100+MONTH(SalesData[[#This Row],[Order Date]])</f>
        <v>201809</v>
      </c>
    </row>
    <row r="1789" spans="1: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v>8</v>
      </c>
      <c r="T1789">
        <v>0</v>
      </c>
      <c r="U1789">
        <v>47.24</v>
      </c>
      <c r="V1789">
        <f>COUNTIF(SalesData[Order ID],SalesData[[#This Row],[Order ID]])</f>
        <v>3</v>
      </c>
      <c r="W1789" t="str">
        <f>TEXT(SalesData[[#This Row],[Order Date]],"MMM-YYYY")</f>
        <v>Feb-2016</v>
      </c>
      <c r="X1789">
        <f>CHOOSE(MONTH(SalesData[[#This Row],[Order Date]]),1,1,1,2,2,2,3,3,3,4,4,4)</f>
        <v>1</v>
      </c>
      <c r="Y1789">
        <f>YEAR(SalesData[[#This Row],[Order Date]])*100+MONTH(SalesData[[#This Row],[Order Date]])</f>
        <v>201602</v>
      </c>
    </row>
    <row r="1790" spans="1: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v>7</v>
      </c>
      <c r="T1790">
        <v>0</v>
      </c>
      <c r="U1790">
        <v>126</v>
      </c>
      <c r="V1790">
        <f>COUNTIF(SalesData[Order ID],SalesData[[#This Row],[Order ID]])</f>
        <v>3</v>
      </c>
      <c r="W1790" t="str">
        <f>TEXT(SalesData[[#This Row],[Order Date]],"MMM-YYYY")</f>
        <v>Feb-2016</v>
      </c>
      <c r="X1790">
        <f>CHOOSE(MONTH(SalesData[[#This Row],[Order Date]]),1,1,1,2,2,2,3,3,3,4,4,4)</f>
        <v>1</v>
      </c>
      <c r="Y1790">
        <f>YEAR(SalesData[[#This Row],[Order Date]])*100+MONTH(SalesData[[#This Row],[Order Date]])</f>
        <v>201602</v>
      </c>
    </row>
    <row r="1791" spans="1: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v>1</v>
      </c>
      <c r="T1791">
        <v>0</v>
      </c>
      <c r="U1791">
        <v>33.590000000000003</v>
      </c>
      <c r="V1791">
        <f>COUNTIF(SalesData[Order ID],SalesData[[#This Row],[Order ID]])</f>
        <v>3</v>
      </c>
      <c r="W1791" t="str">
        <f>TEXT(SalesData[[#This Row],[Order Date]],"MMM-YYYY")</f>
        <v>Feb-2016</v>
      </c>
      <c r="X1791">
        <f>CHOOSE(MONTH(SalesData[[#This Row],[Order Date]]),1,1,1,2,2,2,3,3,3,4,4,4)</f>
        <v>1</v>
      </c>
      <c r="Y1791">
        <f>YEAR(SalesData[[#This Row],[Order Date]])*100+MONTH(SalesData[[#This Row],[Order Date]])</f>
        <v>201602</v>
      </c>
    </row>
    <row r="1792" spans="1: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v>7</v>
      </c>
      <c r="T1792">
        <v>0</v>
      </c>
      <c r="U1792">
        <v>16.149999999999999</v>
      </c>
      <c r="V1792">
        <f>COUNTIF(SalesData[Order ID],SalesData[[#This Row],[Order ID]])</f>
        <v>1</v>
      </c>
      <c r="W1792" t="str">
        <f>TEXT(SalesData[[#This Row],[Order Date]],"MMM-YYYY")</f>
        <v>Sep-2015</v>
      </c>
      <c r="X1792">
        <f>CHOOSE(MONTH(SalesData[[#This Row],[Order Date]]),1,1,1,2,2,2,3,3,3,4,4,4)</f>
        <v>3</v>
      </c>
      <c r="Y1792">
        <f>YEAR(SalesData[[#This Row],[Order Date]])*100+MONTH(SalesData[[#This Row],[Order Date]])</f>
        <v>201509</v>
      </c>
    </row>
    <row r="1793" spans="1: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v>3</v>
      </c>
      <c r="T1793">
        <v>0.3</v>
      </c>
      <c r="U1793">
        <v>-617.72</v>
      </c>
      <c r="V1793">
        <f>COUNTIF(SalesData[Order ID],SalesData[[#This Row],[Order ID]])</f>
        <v>2</v>
      </c>
      <c r="W1793" t="str">
        <f>TEXT(SalesData[[#This Row],[Order Date]],"MMM-YYYY")</f>
        <v>Dec-2015</v>
      </c>
      <c r="X1793">
        <f>CHOOSE(MONTH(SalesData[[#This Row],[Order Date]]),1,1,1,2,2,2,3,3,3,4,4,4)</f>
        <v>4</v>
      </c>
      <c r="Y1793">
        <f>YEAR(SalesData[[#This Row],[Order Date]])*100+MONTH(SalesData[[#This Row],[Order Date]])</f>
        <v>201512</v>
      </c>
    </row>
    <row r="1794" spans="1: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v>4</v>
      </c>
      <c r="T1794">
        <v>0</v>
      </c>
      <c r="U1794">
        <v>10.26</v>
      </c>
      <c r="V1794">
        <f>COUNTIF(SalesData[Order ID],SalesData[[#This Row],[Order ID]])</f>
        <v>2</v>
      </c>
      <c r="W1794" t="str">
        <f>TEXT(SalesData[[#This Row],[Order Date]],"MMM-YYYY")</f>
        <v>Dec-2015</v>
      </c>
      <c r="X1794">
        <f>CHOOSE(MONTH(SalesData[[#This Row],[Order Date]]),1,1,1,2,2,2,3,3,3,4,4,4)</f>
        <v>4</v>
      </c>
      <c r="Y1794">
        <f>YEAR(SalesData[[#This Row],[Order Date]])*100+MONTH(SalesData[[#This Row],[Order Date]])</f>
        <v>201512</v>
      </c>
    </row>
    <row r="1795" spans="1: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v>6</v>
      </c>
      <c r="T1795">
        <v>0.1</v>
      </c>
      <c r="U1795">
        <v>18.73</v>
      </c>
      <c r="V1795">
        <f>COUNTIF(SalesData[Order ID],SalesData[[#This Row],[Order ID]])</f>
        <v>1</v>
      </c>
      <c r="W1795" t="str">
        <f>TEXT(SalesData[[#This Row],[Order Date]],"MMM-YYYY")</f>
        <v>Dec-2015</v>
      </c>
      <c r="X1795">
        <f>CHOOSE(MONTH(SalesData[[#This Row],[Order Date]]),1,1,1,2,2,2,3,3,3,4,4,4)</f>
        <v>4</v>
      </c>
      <c r="Y1795">
        <f>YEAR(SalesData[[#This Row],[Order Date]])*100+MONTH(SalesData[[#This Row],[Order Date]])</f>
        <v>201512</v>
      </c>
    </row>
    <row r="1796" spans="1: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v>6</v>
      </c>
      <c r="T1796">
        <v>0.3</v>
      </c>
      <c r="U1796">
        <v>-33.46</v>
      </c>
      <c r="V1796">
        <f>COUNTIF(SalesData[Order ID],SalesData[[#This Row],[Order ID]])</f>
        <v>1</v>
      </c>
      <c r="W1796" t="str">
        <f>TEXT(SalesData[[#This Row],[Order Date]],"MMM-YYYY")</f>
        <v>Sep-2017</v>
      </c>
      <c r="X1796">
        <f>CHOOSE(MONTH(SalesData[[#This Row],[Order Date]]),1,1,1,2,2,2,3,3,3,4,4,4)</f>
        <v>3</v>
      </c>
      <c r="Y1796">
        <f>YEAR(SalesData[[#This Row],[Order Date]])*100+MONTH(SalesData[[#This Row],[Order Date]])</f>
        <v>201709</v>
      </c>
    </row>
    <row r="1797" spans="1: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v>7</v>
      </c>
      <c r="T1797">
        <v>0.2</v>
      </c>
      <c r="U1797">
        <v>15.32</v>
      </c>
      <c r="V1797">
        <f>COUNTIF(SalesData[Order ID],SalesData[[#This Row],[Order ID]])</f>
        <v>3</v>
      </c>
      <c r="W1797" t="str">
        <f>TEXT(SalesData[[#This Row],[Order Date]],"MMM-YYYY")</f>
        <v>Aug-2018</v>
      </c>
      <c r="X1797">
        <f>CHOOSE(MONTH(SalesData[[#This Row],[Order Date]]),1,1,1,2,2,2,3,3,3,4,4,4)</f>
        <v>3</v>
      </c>
      <c r="Y1797">
        <f>YEAR(SalesData[[#This Row],[Order Date]])*100+MONTH(SalesData[[#This Row],[Order Date]])</f>
        <v>201808</v>
      </c>
    </row>
    <row r="1798" spans="1: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v>10</v>
      </c>
      <c r="T1798">
        <v>0.1</v>
      </c>
      <c r="U1798">
        <v>121.79</v>
      </c>
      <c r="V1798">
        <f>COUNTIF(SalesData[Order ID],SalesData[[#This Row],[Order ID]])</f>
        <v>3</v>
      </c>
      <c r="W1798" t="str">
        <f>TEXT(SalesData[[#This Row],[Order Date]],"MMM-YYYY")</f>
        <v>Aug-2018</v>
      </c>
      <c r="X1798">
        <f>CHOOSE(MONTH(SalesData[[#This Row],[Order Date]]),1,1,1,2,2,2,3,3,3,4,4,4)</f>
        <v>3</v>
      </c>
      <c r="Y1798">
        <f>YEAR(SalesData[[#This Row],[Order Date]])*100+MONTH(SalesData[[#This Row],[Order Date]])</f>
        <v>201808</v>
      </c>
    </row>
    <row r="1799" spans="1: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v>6</v>
      </c>
      <c r="T1799">
        <v>0</v>
      </c>
      <c r="U1799">
        <v>12.21</v>
      </c>
      <c r="V1799">
        <f>COUNTIF(SalesData[Order ID],SalesData[[#This Row],[Order ID]])</f>
        <v>3</v>
      </c>
      <c r="W1799" t="str">
        <f>TEXT(SalesData[[#This Row],[Order Date]],"MMM-YYYY")</f>
        <v>Aug-2018</v>
      </c>
      <c r="X1799">
        <f>CHOOSE(MONTH(SalesData[[#This Row],[Order Date]]),1,1,1,2,2,2,3,3,3,4,4,4)</f>
        <v>3</v>
      </c>
      <c r="Y1799">
        <f>YEAR(SalesData[[#This Row],[Order Date]])*100+MONTH(SalesData[[#This Row],[Order Date]])</f>
        <v>201808</v>
      </c>
    </row>
    <row r="1800" spans="1: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v>9</v>
      </c>
      <c r="T1800">
        <v>0.1</v>
      </c>
      <c r="U1800">
        <v>47.44</v>
      </c>
      <c r="V1800">
        <f>COUNTIF(SalesData[Order ID],SalesData[[#This Row],[Order ID]])</f>
        <v>1</v>
      </c>
      <c r="W1800" t="str">
        <f>TEXT(SalesData[[#This Row],[Order Date]],"MMM-YYYY")</f>
        <v>Jul-2017</v>
      </c>
      <c r="X1800">
        <f>CHOOSE(MONTH(SalesData[[#This Row],[Order Date]]),1,1,1,2,2,2,3,3,3,4,4,4)</f>
        <v>3</v>
      </c>
      <c r="Y1800">
        <f>YEAR(SalesData[[#This Row],[Order Date]])*100+MONTH(SalesData[[#This Row],[Order Date]])</f>
        <v>201707</v>
      </c>
    </row>
    <row r="1801" spans="1: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v>10</v>
      </c>
      <c r="T1801">
        <v>0.2</v>
      </c>
      <c r="U1801">
        <v>0.67</v>
      </c>
      <c r="V1801">
        <f>COUNTIF(SalesData[Order ID],SalesData[[#This Row],[Order ID]])</f>
        <v>2</v>
      </c>
      <c r="W1801" t="str">
        <f>TEXT(SalesData[[#This Row],[Order Date]],"MMM-YYYY")</f>
        <v>Aug-2017</v>
      </c>
      <c r="X1801">
        <f>CHOOSE(MONTH(SalesData[[#This Row],[Order Date]]),1,1,1,2,2,2,3,3,3,4,4,4)</f>
        <v>3</v>
      </c>
      <c r="Y1801">
        <f>YEAR(SalesData[[#This Row],[Order Date]])*100+MONTH(SalesData[[#This Row],[Order Date]])</f>
        <v>201708</v>
      </c>
    </row>
    <row r="1802" spans="1: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v>7</v>
      </c>
      <c r="T1802">
        <v>0.3</v>
      </c>
      <c r="U1802">
        <v>-5.93</v>
      </c>
      <c r="V1802">
        <f>COUNTIF(SalesData[Order ID],SalesData[[#This Row],[Order ID]])</f>
        <v>2</v>
      </c>
      <c r="W1802" t="str">
        <f>TEXT(SalesData[[#This Row],[Order Date]],"MMM-YYYY")</f>
        <v>Aug-2017</v>
      </c>
      <c r="X1802">
        <f>CHOOSE(MONTH(SalesData[[#This Row],[Order Date]]),1,1,1,2,2,2,3,3,3,4,4,4)</f>
        <v>3</v>
      </c>
      <c r="Y1802">
        <f>YEAR(SalesData[[#This Row],[Order Date]])*100+MONTH(SalesData[[#This Row],[Order Date]])</f>
        <v>201708</v>
      </c>
    </row>
    <row r="1803" spans="1: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v>9</v>
      </c>
      <c r="T1803">
        <v>0.3</v>
      </c>
      <c r="U1803">
        <v>-0.59</v>
      </c>
      <c r="V1803">
        <f>COUNTIF(SalesData[Order ID],SalesData[[#This Row],[Order ID]])</f>
        <v>1</v>
      </c>
      <c r="W1803" t="str">
        <f>TEXT(SalesData[[#This Row],[Order Date]],"MMM-YYYY")</f>
        <v>Nov-2017</v>
      </c>
      <c r="X1803">
        <f>CHOOSE(MONTH(SalesData[[#This Row],[Order Date]]),1,1,1,2,2,2,3,3,3,4,4,4)</f>
        <v>4</v>
      </c>
      <c r="Y1803">
        <f>YEAR(SalesData[[#This Row],[Order Date]])*100+MONTH(SalesData[[#This Row],[Order Date]])</f>
        <v>201711</v>
      </c>
    </row>
    <row r="1804" spans="1: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v>1</v>
      </c>
      <c r="T1804">
        <v>0</v>
      </c>
      <c r="U1804">
        <v>1.79</v>
      </c>
      <c r="V1804">
        <f>COUNTIF(SalesData[Order ID],SalesData[[#This Row],[Order ID]])</f>
        <v>3</v>
      </c>
      <c r="W1804" t="str">
        <f>TEXT(SalesData[[#This Row],[Order Date]],"MMM-YYYY")</f>
        <v>Sep-2018</v>
      </c>
      <c r="X1804">
        <f>CHOOSE(MONTH(SalesData[[#This Row],[Order Date]]),1,1,1,2,2,2,3,3,3,4,4,4)</f>
        <v>3</v>
      </c>
      <c r="Y1804">
        <f>YEAR(SalesData[[#This Row],[Order Date]])*100+MONTH(SalesData[[#This Row],[Order Date]])</f>
        <v>201809</v>
      </c>
    </row>
    <row r="1805" spans="1: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v>3</v>
      </c>
      <c r="T1805">
        <v>0.2</v>
      </c>
      <c r="U1805">
        <v>373.1</v>
      </c>
      <c r="V1805">
        <f>COUNTIF(SalesData[Order ID],SalesData[[#This Row],[Order ID]])</f>
        <v>3</v>
      </c>
      <c r="W1805" t="str">
        <f>TEXT(SalesData[[#This Row],[Order Date]],"MMM-YYYY")</f>
        <v>Sep-2018</v>
      </c>
      <c r="X1805">
        <f>CHOOSE(MONTH(SalesData[[#This Row],[Order Date]]),1,1,1,2,2,2,3,3,3,4,4,4)</f>
        <v>3</v>
      </c>
      <c r="Y1805">
        <f>YEAR(SalesData[[#This Row],[Order Date]])*100+MONTH(SalesData[[#This Row],[Order Date]])</f>
        <v>201809</v>
      </c>
    </row>
    <row r="1806" spans="1: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v>10</v>
      </c>
      <c r="T1806">
        <v>0.3</v>
      </c>
      <c r="U1806">
        <v>-15.2</v>
      </c>
      <c r="V1806">
        <f>COUNTIF(SalesData[Order ID],SalesData[[#This Row],[Order ID]])</f>
        <v>3</v>
      </c>
      <c r="W1806" t="str">
        <f>TEXT(SalesData[[#This Row],[Order Date]],"MMM-YYYY")</f>
        <v>Sep-2018</v>
      </c>
      <c r="X1806">
        <f>CHOOSE(MONTH(SalesData[[#This Row],[Order Date]]),1,1,1,2,2,2,3,3,3,4,4,4)</f>
        <v>3</v>
      </c>
      <c r="Y1806">
        <f>YEAR(SalesData[[#This Row],[Order Date]])*100+MONTH(SalesData[[#This Row],[Order Date]])</f>
        <v>201809</v>
      </c>
    </row>
    <row r="1807" spans="1: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v>7</v>
      </c>
      <c r="T1807">
        <v>0</v>
      </c>
      <c r="U1807">
        <v>463.67</v>
      </c>
      <c r="V1807">
        <f>COUNTIF(SalesData[Order ID],SalesData[[#This Row],[Order ID]])</f>
        <v>3</v>
      </c>
      <c r="W1807" t="str">
        <f>TEXT(SalesData[[#This Row],[Order Date]],"MMM-YYYY")</f>
        <v>Dec-2017</v>
      </c>
      <c r="X1807">
        <f>CHOOSE(MONTH(SalesData[[#This Row],[Order Date]]),1,1,1,2,2,2,3,3,3,4,4,4)</f>
        <v>4</v>
      </c>
      <c r="Y1807">
        <f>YEAR(SalesData[[#This Row],[Order Date]])*100+MONTH(SalesData[[#This Row],[Order Date]])</f>
        <v>201712</v>
      </c>
    </row>
    <row r="1808" spans="1: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v>6</v>
      </c>
      <c r="T1808">
        <v>0</v>
      </c>
      <c r="U1808">
        <v>9.5299999999999994</v>
      </c>
      <c r="V1808">
        <f>COUNTIF(SalesData[Order ID],SalesData[[#This Row],[Order ID]])</f>
        <v>3</v>
      </c>
      <c r="W1808" t="str">
        <f>TEXT(SalesData[[#This Row],[Order Date]],"MMM-YYYY")</f>
        <v>Dec-2017</v>
      </c>
      <c r="X1808">
        <f>CHOOSE(MONTH(SalesData[[#This Row],[Order Date]]),1,1,1,2,2,2,3,3,3,4,4,4)</f>
        <v>4</v>
      </c>
      <c r="Y1808">
        <f>YEAR(SalesData[[#This Row],[Order Date]])*100+MONTH(SalesData[[#This Row],[Order Date]])</f>
        <v>201712</v>
      </c>
    </row>
    <row r="1809" spans="1: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v>8</v>
      </c>
      <c r="T1809">
        <v>0.2</v>
      </c>
      <c r="U1809">
        <v>35.590000000000003</v>
      </c>
      <c r="V1809">
        <f>COUNTIF(SalesData[Order ID],SalesData[[#This Row],[Order ID]])</f>
        <v>3</v>
      </c>
      <c r="W1809" t="str">
        <f>TEXT(SalesData[[#This Row],[Order Date]],"MMM-YYYY")</f>
        <v>Dec-2017</v>
      </c>
      <c r="X1809">
        <f>CHOOSE(MONTH(SalesData[[#This Row],[Order Date]]),1,1,1,2,2,2,3,3,3,4,4,4)</f>
        <v>4</v>
      </c>
      <c r="Y1809">
        <f>YEAR(SalesData[[#This Row],[Order Date]])*100+MONTH(SalesData[[#This Row],[Order Date]])</f>
        <v>201712</v>
      </c>
    </row>
    <row r="1810" spans="1: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v>10</v>
      </c>
      <c r="T1810">
        <v>0.2</v>
      </c>
      <c r="U1810">
        <v>16.079999999999998</v>
      </c>
      <c r="V1810">
        <f>COUNTIF(SalesData[Order ID],SalesData[[#This Row],[Order ID]])</f>
        <v>1</v>
      </c>
      <c r="W1810" t="str">
        <f>TEXT(SalesData[[#This Row],[Order Date]],"MMM-YYYY")</f>
        <v>Feb-2017</v>
      </c>
      <c r="X1810">
        <f>CHOOSE(MONTH(SalesData[[#This Row],[Order Date]]),1,1,1,2,2,2,3,3,3,4,4,4)</f>
        <v>1</v>
      </c>
      <c r="Y1810">
        <f>YEAR(SalesData[[#This Row],[Order Date]])*100+MONTH(SalesData[[#This Row],[Order Date]])</f>
        <v>201702</v>
      </c>
    </row>
    <row r="1811" spans="1: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v>10</v>
      </c>
      <c r="T1811">
        <v>0.2</v>
      </c>
      <c r="U1811">
        <v>2.42</v>
      </c>
      <c r="V1811">
        <f>COUNTIF(SalesData[Order ID],SalesData[[#This Row],[Order ID]])</f>
        <v>2</v>
      </c>
      <c r="W1811" t="str">
        <f>TEXT(SalesData[[#This Row],[Order Date]],"MMM-YYYY")</f>
        <v>Oct-2017</v>
      </c>
      <c r="X1811">
        <f>CHOOSE(MONTH(SalesData[[#This Row],[Order Date]]),1,1,1,2,2,2,3,3,3,4,4,4)</f>
        <v>4</v>
      </c>
      <c r="Y1811">
        <f>YEAR(SalesData[[#This Row],[Order Date]])*100+MONTH(SalesData[[#This Row],[Order Date]])</f>
        <v>201710</v>
      </c>
    </row>
    <row r="1812" spans="1: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v>9</v>
      </c>
      <c r="T1812">
        <v>0.3</v>
      </c>
      <c r="U1812">
        <v>-9.32</v>
      </c>
      <c r="V1812">
        <f>COUNTIF(SalesData[Order ID],SalesData[[#This Row],[Order ID]])</f>
        <v>2</v>
      </c>
      <c r="W1812" t="str">
        <f>TEXT(SalesData[[#This Row],[Order Date]],"MMM-YYYY")</f>
        <v>Oct-2017</v>
      </c>
      <c r="X1812">
        <f>CHOOSE(MONTH(SalesData[[#This Row],[Order Date]]),1,1,1,2,2,2,3,3,3,4,4,4)</f>
        <v>4</v>
      </c>
      <c r="Y1812">
        <f>YEAR(SalesData[[#This Row],[Order Date]])*100+MONTH(SalesData[[#This Row],[Order Date]])</f>
        <v>201710</v>
      </c>
    </row>
    <row r="1813" spans="1: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v>6</v>
      </c>
      <c r="T1813">
        <v>0.2</v>
      </c>
      <c r="U1813">
        <v>187.37</v>
      </c>
      <c r="V1813">
        <f>COUNTIF(SalesData[Order ID],SalesData[[#This Row],[Order ID]])</f>
        <v>1</v>
      </c>
      <c r="W1813" t="str">
        <f>TEXT(SalesData[[#This Row],[Order Date]],"MMM-YYYY")</f>
        <v>Jun-2015</v>
      </c>
      <c r="X1813">
        <f>CHOOSE(MONTH(SalesData[[#This Row],[Order Date]]),1,1,1,2,2,2,3,3,3,4,4,4)</f>
        <v>2</v>
      </c>
      <c r="Y1813">
        <f>YEAR(SalesData[[#This Row],[Order Date]])*100+MONTH(SalesData[[#This Row],[Order Date]])</f>
        <v>201506</v>
      </c>
    </row>
    <row r="1814" spans="1: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v>6</v>
      </c>
      <c r="T1814">
        <v>0.3</v>
      </c>
      <c r="U1814">
        <v>-25.61</v>
      </c>
      <c r="V1814">
        <f>COUNTIF(SalesData[Order ID],SalesData[[#This Row],[Order ID]])</f>
        <v>2</v>
      </c>
      <c r="W1814" t="str">
        <f>TEXT(SalesData[[#This Row],[Order Date]],"MMM-YYYY")</f>
        <v>Nov-2018</v>
      </c>
      <c r="X1814">
        <f>CHOOSE(MONTH(SalesData[[#This Row],[Order Date]]),1,1,1,2,2,2,3,3,3,4,4,4)</f>
        <v>4</v>
      </c>
      <c r="Y1814">
        <f>YEAR(SalesData[[#This Row],[Order Date]])*100+MONTH(SalesData[[#This Row],[Order Date]])</f>
        <v>201811</v>
      </c>
    </row>
    <row r="1815" spans="1: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v>6</v>
      </c>
      <c r="T1815">
        <v>0.2</v>
      </c>
      <c r="U1815">
        <v>0.47</v>
      </c>
      <c r="V1815">
        <f>COUNTIF(SalesData[Order ID],SalesData[[#This Row],[Order ID]])</f>
        <v>2</v>
      </c>
      <c r="W1815" t="str">
        <f>TEXT(SalesData[[#This Row],[Order Date]],"MMM-YYYY")</f>
        <v>Nov-2018</v>
      </c>
      <c r="X1815">
        <f>CHOOSE(MONTH(SalesData[[#This Row],[Order Date]]),1,1,1,2,2,2,3,3,3,4,4,4)</f>
        <v>4</v>
      </c>
      <c r="Y1815">
        <f>YEAR(SalesData[[#This Row],[Order Date]])*100+MONTH(SalesData[[#This Row],[Order Date]])</f>
        <v>201811</v>
      </c>
    </row>
    <row r="1816" spans="1: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v>1</v>
      </c>
      <c r="T1816">
        <v>0.1</v>
      </c>
      <c r="U1816">
        <v>51.04</v>
      </c>
      <c r="V1816">
        <f>COUNTIF(SalesData[Order ID],SalesData[[#This Row],[Order ID]])</f>
        <v>1</v>
      </c>
      <c r="W1816" t="str">
        <f>TEXT(SalesData[[#This Row],[Order Date]],"MMM-YYYY")</f>
        <v>Sep-2016</v>
      </c>
      <c r="X1816">
        <f>CHOOSE(MONTH(SalesData[[#This Row],[Order Date]]),1,1,1,2,2,2,3,3,3,4,4,4)</f>
        <v>3</v>
      </c>
      <c r="Y1816">
        <f>YEAR(SalesData[[#This Row],[Order Date]])*100+MONTH(SalesData[[#This Row],[Order Date]])</f>
        <v>201609</v>
      </c>
    </row>
    <row r="1817" spans="1: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v>4</v>
      </c>
      <c r="T1817">
        <v>0.3</v>
      </c>
      <c r="U1817">
        <v>-0.74</v>
      </c>
      <c r="V1817">
        <f>COUNTIF(SalesData[Order ID],SalesData[[#This Row],[Order ID]])</f>
        <v>2</v>
      </c>
      <c r="W1817" t="str">
        <f>TEXT(SalesData[[#This Row],[Order Date]],"MMM-YYYY")</f>
        <v>Jun-2016</v>
      </c>
      <c r="X1817">
        <f>CHOOSE(MONTH(SalesData[[#This Row],[Order Date]]),1,1,1,2,2,2,3,3,3,4,4,4)</f>
        <v>2</v>
      </c>
      <c r="Y1817">
        <f>YEAR(SalesData[[#This Row],[Order Date]])*100+MONTH(SalesData[[#This Row],[Order Date]])</f>
        <v>201606</v>
      </c>
    </row>
    <row r="1818" spans="1: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v>5</v>
      </c>
      <c r="T1818">
        <v>0.1</v>
      </c>
      <c r="U1818">
        <v>1.3</v>
      </c>
      <c r="V1818">
        <f>COUNTIF(SalesData[Order ID],SalesData[[#This Row],[Order ID]])</f>
        <v>2</v>
      </c>
      <c r="W1818" t="str">
        <f>TEXT(SalesData[[#This Row],[Order Date]],"MMM-YYYY")</f>
        <v>Jun-2016</v>
      </c>
      <c r="X1818">
        <f>CHOOSE(MONTH(SalesData[[#This Row],[Order Date]]),1,1,1,2,2,2,3,3,3,4,4,4)</f>
        <v>2</v>
      </c>
      <c r="Y1818">
        <f>YEAR(SalesData[[#This Row],[Order Date]])*100+MONTH(SalesData[[#This Row],[Order Date]])</f>
        <v>201606</v>
      </c>
    </row>
    <row r="1819" spans="1: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v>1</v>
      </c>
      <c r="T1819">
        <v>0</v>
      </c>
      <c r="U1819">
        <v>3.29</v>
      </c>
      <c r="V1819">
        <f>COUNTIF(SalesData[Order ID],SalesData[[#This Row],[Order ID]])</f>
        <v>1</v>
      </c>
      <c r="W1819" t="str">
        <f>TEXT(SalesData[[#This Row],[Order Date]],"MMM-YYYY")</f>
        <v>Dec-2016</v>
      </c>
      <c r="X1819">
        <f>CHOOSE(MONTH(SalesData[[#This Row],[Order Date]]),1,1,1,2,2,2,3,3,3,4,4,4)</f>
        <v>4</v>
      </c>
      <c r="Y1819">
        <f>YEAR(SalesData[[#This Row],[Order Date]])*100+MONTH(SalesData[[#This Row],[Order Date]])</f>
        <v>201612</v>
      </c>
    </row>
    <row r="1820" spans="1: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v>6</v>
      </c>
      <c r="T1820">
        <v>0.3</v>
      </c>
      <c r="U1820">
        <v>-11.34</v>
      </c>
      <c r="V1820">
        <f>COUNTIF(SalesData[Order ID],SalesData[[#This Row],[Order ID]])</f>
        <v>2</v>
      </c>
      <c r="W1820" t="str">
        <f>TEXT(SalesData[[#This Row],[Order Date]],"MMM-YYYY")</f>
        <v>May-2015</v>
      </c>
      <c r="X1820">
        <f>CHOOSE(MONTH(SalesData[[#This Row],[Order Date]]),1,1,1,2,2,2,3,3,3,4,4,4)</f>
        <v>2</v>
      </c>
      <c r="Y1820">
        <f>YEAR(SalesData[[#This Row],[Order Date]])*100+MONTH(SalesData[[#This Row],[Order Date]])</f>
        <v>201505</v>
      </c>
    </row>
    <row r="1821" spans="1: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v>8</v>
      </c>
      <c r="T1821">
        <v>0.2</v>
      </c>
      <c r="U1821">
        <v>3.81</v>
      </c>
      <c r="V1821">
        <f>COUNTIF(SalesData[Order ID],SalesData[[#This Row],[Order ID]])</f>
        <v>2</v>
      </c>
      <c r="W1821" t="str">
        <f>TEXT(SalesData[[#This Row],[Order Date]],"MMM-YYYY")</f>
        <v>May-2015</v>
      </c>
      <c r="X1821">
        <f>CHOOSE(MONTH(SalesData[[#This Row],[Order Date]]),1,1,1,2,2,2,3,3,3,4,4,4)</f>
        <v>2</v>
      </c>
      <c r="Y1821">
        <f>YEAR(SalesData[[#This Row],[Order Date]])*100+MONTH(SalesData[[#This Row],[Order Date]])</f>
        <v>201505</v>
      </c>
    </row>
    <row r="1822" spans="1: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v>1</v>
      </c>
      <c r="T1822">
        <v>0</v>
      </c>
      <c r="U1822">
        <v>26.7</v>
      </c>
      <c r="V1822">
        <f>COUNTIF(SalesData[Order ID],SalesData[[#This Row],[Order ID]])</f>
        <v>4</v>
      </c>
      <c r="W1822" t="str">
        <f>TEXT(SalesData[[#This Row],[Order Date]],"MMM-YYYY")</f>
        <v>Feb-2017</v>
      </c>
      <c r="X1822">
        <f>CHOOSE(MONTH(SalesData[[#This Row],[Order Date]]),1,1,1,2,2,2,3,3,3,4,4,4)</f>
        <v>1</v>
      </c>
      <c r="Y1822">
        <f>YEAR(SalesData[[#This Row],[Order Date]])*100+MONTH(SalesData[[#This Row],[Order Date]])</f>
        <v>201702</v>
      </c>
    </row>
    <row r="1823" spans="1: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v>1</v>
      </c>
      <c r="T1823">
        <v>0.1</v>
      </c>
      <c r="U1823">
        <v>2.02</v>
      </c>
      <c r="V1823">
        <f>COUNTIF(SalesData[Order ID],SalesData[[#This Row],[Order ID]])</f>
        <v>4</v>
      </c>
      <c r="W1823" t="str">
        <f>TEXT(SalesData[[#This Row],[Order Date]],"MMM-YYYY")</f>
        <v>Feb-2017</v>
      </c>
      <c r="X1823">
        <f>CHOOSE(MONTH(SalesData[[#This Row],[Order Date]]),1,1,1,2,2,2,3,3,3,4,4,4)</f>
        <v>1</v>
      </c>
      <c r="Y1823">
        <f>YEAR(SalesData[[#This Row],[Order Date]])*100+MONTH(SalesData[[#This Row],[Order Date]])</f>
        <v>201702</v>
      </c>
    </row>
    <row r="1824" spans="1: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v>9</v>
      </c>
      <c r="T1824">
        <v>0.1</v>
      </c>
      <c r="U1824">
        <v>20.149999999999999</v>
      </c>
      <c r="V1824">
        <f>COUNTIF(SalesData[Order ID],SalesData[[#This Row],[Order ID]])</f>
        <v>4</v>
      </c>
      <c r="W1824" t="str">
        <f>TEXT(SalesData[[#This Row],[Order Date]],"MMM-YYYY")</f>
        <v>Feb-2017</v>
      </c>
      <c r="X1824">
        <f>CHOOSE(MONTH(SalesData[[#This Row],[Order Date]]),1,1,1,2,2,2,3,3,3,4,4,4)</f>
        <v>1</v>
      </c>
      <c r="Y1824">
        <f>YEAR(SalesData[[#This Row],[Order Date]])*100+MONTH(SalesData[[#This Row],[Order Date]])</f>
        <v>201702</v>
      </c>
    </row>
    <row r="1825" spans="1: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v>2</v>
      </c>
      <c r="T1825">
        <v>0.2</v>
      </c>
      <c r="U1825">
        <v>0.62</v>
      </c>
      <c r="V1825">
        <f>COUNTIF(SalesData[Order ID],SalesData[[#This Row],[Order ID]])</f>
        <v>4</v>
      </c>
      <c r="W1825" t="str">
        <f>TEXT(SalesData[[#This Row],[Order Date]],"MMM-YYYY")</f>
        <v>Feb-2017</v>
      </c>
      <c r="X1825">
        <f>CHOOSE(MONTH(SalesData[[#This Row],[Order Date]]),1,1,1,2,2,2,3,3,3,4,4,4)</f>
        <v>1</v>
      </c>
      <c r="Y1825">
        <f>YEAR(SalesData[[#This Row],[Order Date]])*100+MONTH(SalesData[[#This Row],[Order Date]])</f>
        <v>201702</v>
      </c>
    </row>
    <row r="1826" spans="1: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v>2</v>
      </c>
      <c r="T1826">
        <v>0</v>
      </c>
      <c r="U1826">
        <v>10.34</v>
      </c>
      <c r="V1826">
        <f>COUNTIF(SalesData[Order ID],SalesData[[#This Row],[Order ID]])</f>
        <v>3</v>
      </c>
      <c r="W1826" t="str">
        <f>TEXT(SalesData[[#This Row],[Order Date]],"MMM-YYYY")</f>
        <v>Dec-2017</v>
      </c>
      <c r="X1826">
        <f>CHOOSE(MONTH(SalesData[[#This Row],[Order Date]]),1,1,1,2,2,2,3,3,3,4,4,4)</f>
        <v>4</v>
      </c>
      <c r="Y1826">
        <f>YEAR(SalesData[[#This Row],[Order Date]])*100+MONTH(SalesData[[#This Row],[Order Date]])</f>
        <v>201712</v>
      </c>
    </row>
    <row r="1827" spans="1: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v>6</v>
      </c>
      <c r="T1827">
        <v>0</v>
      </c>
      <c r="U1827">
        <v>3.2</v>
      </c>
      <c r="V1827">
        <f>COUNTIF(SalesData[Order ID],SalesData[[#This Row],[Order ID]])</f>
        <v>3</v>
      </c>
      <c r="W1827" t="str">
        <f>TEXT(SalesData[[#This Row],[Order Date]],"MMM-YYYY")</f>
        <v>Dec-2017</v>
      </c>
      <c r="X1827">
        <f>CHOOSE(MONTH(SalesData[[#This Row],[Order Date]]),1,1,1,2,2,2,3,3,3,4,4,4)</f>
        <v>4</v>
      </c>
      <c r="Y1827">
        <f>YEAR(SalesData[[#This Row],[Order Date]])*100+MONTH(SalesData[[#This Row],[Order Date]])</f>
        <v>201712</v>
      </c>
    </row>
    <row r="1828" spans="1: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v>3</v>
      </c>
      <c r="T1828">
        <v>0.2</v>
      </c>
      <c r="U1828">
        <v>4.78</v>
      </c>
      <c r="V1828">
        <f>COUNTIF(SalesData[Order ID],SalesData[[#This Row],[Order ID]])</f>
        <v>3</v>
      </c>
      <c r="W1828" t="str">
        <f>TEXT(SalesData[[#This Row],[Order Date]],"MMM-YYYY")</f>
        <v>Dec-2017</v>
      </c>
      <c r="X1828">
        <f>CHOOSE(MONTH(SalesData[[#This Row],[Order Date]]),1,1,1,2,2,2,3,3,3,4,4,4)</f>
        <v>4</v>
      </c>
      <c r="Y1828">
        <f>YEAR(SalesData[[#This Row],[Order Date]])*100+MONTH(SalesData[[#This Row],[Order Date]])</f>
        <v>201712</v>
      </c>
    </row>
    <row r="1829" spans="1: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v>9</v>
      </c>
      <c r="T1829">
        <v>0.2</v>
      </c>
      <c r="U1829">
        <v>157.91999999999999</v>
      </c>
      <c r="V1829">
        <f>COUNTIF(SalesData[Order ID],SalesData[[#This Row],[Order ID]])</f>
        <v>1</v>
      </c>
      <c r="W1829" t="str">
        <f>TEXT(SalesData[[#This Row],[Order Date]],"MMM-YYYY")</f>
        <v>Feb-2017</v>
      </c>
      <c r="X1829">
        <f>CHOOSE(MONTH(SalesData[[#This Row],[Order Date]]),1,1,1,2,2,2,3,3,3,4,4,4)</f>
        <v>1</v>
      </c>
      <c r="Y1829">
        <f>YEAR(SalesData[[#This Row],[Order Date]])*100+MONTH(SalesData[[#This Row],[Order Date]])</f>
        <v>201702</v>
      </c>
    </row>
    <row r="1830" spans="1: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v>4</v>
      </c>
      <c r="T1830">
        <v>0</v>
      </c>
      <c r="U1830">
        <v>2.33</v>
      </c>
      <c r="V1830">
        <f>COUNTIF(SalesData[Order ID],SalesData[[#This Row],[Order ID]])</f>
        <v>1</v>
      </c>
      <c r="W1830" t="str">
        <f>TEXT(SalesData[[#This Row],[Order Date]],"MMM-YYYY")</f>
        <v>Jul-2016</v>
      </c>
      <c r="X1830">
        <f>CHOOSE(MONTH(SalesData[[#This Row],[Order Date]]),1,1,1,2,2,2,3,3,3,4,4,4)</f>
        <v>3</v>
      </c>
      <c r="Y1830">
        <f>YEAR(SalesData[[#This Row],[Order Date]])*100+MONTH(SalesData[[#This Row],[Order Date]])</f>
        <v>201607</v>
      </c>
    </row>
    <row r="1831" spans="1: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v>10</v>
      </c>
      <c r="T1831">
        <v>0.2</v>
      </c>
      <c r="U1831">
        <v>77.98</v>
      </c>
      <c r="V1831">
        <f>COUNTIF(SalesData[Order ID],SalesData[[#This Row],[Order ID]])</f>
        <v>1</v>
      </c>
      <c r="W1831" t="str">
        <f>TEXT(SalesData[[#This Row],[Order Date]],"MMM-YYYY")</f>
        <v>May-2015</v>
      </c>
      <c r="X1831">
        <f>CHOOSE(MONTH(SalesData[[#This Row],[Order Date]]),1,1,1,2,2,2,3,3,3,4,4,4)</f>
        <v>2</v>
      </c>
      <c r="Y1831">
        <f>YEAR(SalesData[[#This Row],[Order Date]])*100+MONTH(SalesData[[#This Row],[Order Date]])</f>
        <v>201505</v>
      </c>
    </row>
    <row r="1832" spans="1: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v>7</v>
      </c>
      <c r="T1832">
        <v>0.3</v>
      </c>
      <c r="U1832">
        <v>-259.19</v>
      </c>
      <c r="V1832">
        <f>COUNTIF(SalesData[Order ID],SalesData[[#This Row],[Order ID]])</f>
        <v>2</v>
      </c>
      <c r="W1832" t="str">
        <f>TEXT(SalesData[[#This Row],[Order Date]],"MMM-YYYY")</f>
        <v>Oct-2018</v>
      </c>
      <c r="X1832">
        <f>CHOOSE(MONTH(SalesData[[#This Row],[Order Date]]),1,1,1,2,2,2,3,3,3,4,4,4)</f>
        <v>4</v>
      </c>
      <c r="Y1832">
        <f>YEAR(SalesData[[#This Row],[Order Date]])*100+MONTH(SalesData[[#This Row],[Order Date]])</f>
        <v>201810</v>
      </c>
    </row>
    <row r="1833" spans="1: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v>8</v>
      </c>
      <c r="T1833">
        <v>0</v>
      </c>
      <c r="U1833">
        <v>36.700000000000003</v>
      </c>
      <c r="V1833">
        <f>COUNTIF(SalesData[Order ID],SalesData[[#This Row],[Order ID]])</f>
        <v>2</v>
      </c>
      <c r="W1833" t="str">
        <f>TEXT(SalesData[[#This Row],[Order Date]],"MMM-YYYY")</f>
        <v>Oct-2018</v>
      </c>
      <c r="X1833">
        <f>CHOOSE(MONTH(SalesData[[#This Row],[Order Date]]),1,1,1,2,2,2,3,3,3,4,4,4)</f>
        <v>4</v>
      </c>
      <c r="Y1833">
        <f>YEAR(SalesData[[#This Row],[Order Date]])*100+MONTH(SalesData[[#This Row],[Order Date]])</f>
        <v>201810</v>
      </c>
    </row>
    <row r="1834" spans="1: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v>10</v>
      </c>
      <c r="T1834">
        <v>0</v>
      </c>
      <c r="U1834">
        <v>64.17</v>
      </c>
      <c r="V1834">
        <f>COUNTIF(SalesData[Order ID],SalesData[[#This Row],[Order ID]])</f>
        <v>1</v>
      </c>
      <c r="W1834" t="str">
        <f>TEXT(SalesData[[#This Row],[Order Date]],"MMM-YYYY")</f>
        <v>Nov-2016</v>
      </c>
      <c r="X1834">
        <f>CHOOSE(MONTH(SalesData[[#This Row],[Order Date]]),1,1,1,2,2,2,3,3,3,4,4,4)</f>
        <v>4</v>
      </c>
      <c r="Y1834">
        <f>YEAR(SalesData[[#This Row],[Order Date]])*100+MONTH(SalesData[[#This Row],[Order Date]])</f>
        <v>201611</v>
      </c>
    </row>
    <row r="1835" spans="1: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v>5</v>
      </c>
      <c r="T1835">
        <v>0.2</v>
      </c>
      <c r="U1835">
        <v>316.8</v>
      </c>
      <c r="V1835">
        <f>COUNTIF(SalesData[Order ID],SalesData[[#This Row],[Order ID]])</f>
        <v>2</v>
      </c>
      <c r="W1835" t="str">
        <f>TEXT(SalesData[[#This Row],[Order Date]],"MMM-YYYY")</f>
        <v>Aug-2018</v>
      </c>
      <c r="X1835">
        <f>CHOOSE(MONTH(SalesData[[#This Row],[Order Date]]),1,1,1,2,2,2,3,3,3,4,4,4)</f>
        <v>3</v>
      </c>
      <c r="Y1835">
        <f>YEAR(SalesData[[#This Row],[Order Date]])*100+MONTH(SalesData[[#This Row],[Order Date]])</f>
        <v>201808</v>
      </c>
    </row>
    <row r="1836" spans="1: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v>10</v>
      </c>
      <c r="T1836">
        <v>0</v>
      </c>
      <c r="U1836">
        <v>4.72</v>
      </c>
      <c r="V1836">
        <f>COUNTIF(SalesData[Order ID],SalesData[[#This Row],[Order ID]])</f>
        <v>2</v>
      </c>
      <c r="W1836" t="str">
        <f>TEXT(SalesData[[#This Row],[Order Date]],"MMM-YYYY")</f>
        <v>Aug-2018</v>
      </c>
      <c r="X1836">
        <f>CHOOSE(MONTH(SalesData[[#This Row],[Order Date]]),1,1,1,2,2,2,3,3,3,4,4,4)</f>
        <v>3</v>
      </c>
      <c r="Y1836">
        <f>YEAR(SalesData[[#This Row],[Order Date]])*100+MONTH(SalesData[[#This Row],[Order Date]])</f>
        <v>201808</v>
      </c>
    </row>
    <row r="1837" spans="1: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v>4</v>
      </c>
      <c r="T1837">
        <v>0</v>
      </c>
      <c r="U1837">
        <v>1.07</v>
      </c>
      <c r="V1837">
        <f>COUNTIF(SalesData[Order ID],SalesData[[#This Row],[Order ID]])</f>
        <v>1</v>
      </c>
      <c r="W1837" t="str">
        <f>TEXT(SalesData[[#This Row],[Order Date]],"MMM-YYYY")</f>
        <v>Jun-2015</v>
      </c>
      <c r="X1837">
        <f>CHOOSE(MONTH(SalesData[[#This Row],[Order Date]]),1,1,1,2,2,2,3,3,3,4,4,4)</f>
        <v>2</v>
      </c>
      <c r="Y1837">
        <f>YEAR(SalesData[[#This Row],[Order Date]])*100+MONTH(SalesData[[#This Row],[Order Date]])</f>
        <v>201506</v>
      </c>
    </row>
    <row r="1838" spans="1: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v>4</v>
      </c>
      <c r="T1838">
        <v>0.1</v>
      </c>
      <c r="U1838">
        <v>398.68</v>
      </c>
      <c r="V1838">
        <f>COUNTIF(SalesData[Order ID],SalesData[[#This Row],[Order ID]])</f>
        <v>1</v>
      </c>
      <c r="W1838" t="str">
        <f>TEXT(SalesData[[#This Row],[Order Date]],"MMM-YYYY")</f>
        <v>Feb-2018</v>
      </c>
      <c r="X1838">
        <f>CHOOSE(MONTH(SalesData[[#This Row],[Order Date]]),1,1,1,2,2,2,3,3,3,4,4,4)</f>
        <v>1</v>
      </c>
      <c r="Y1838">
        <f>YEAR(SalesData[[#This Row],[Order Date]])*100+MONTH(SalesData[[#This Row],[Order Date]])</f>
        <v>201802</v>
      </c>
    </row>
    <row r="1839" spans="1: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v>8</v>
      </c>
      <c r="T1839">
        <v>0</v>
      </c>
      <c r="U1839">
        <v>4.91</v>
      </c>
      <c r="V1839">
        <f>COUNTIF(SalesData[Order ID],SalesData[[#This Row],[Order ID]])</f>
        <v>4</v>
      </c>
      <c r="W1839" t="str">
        <f>TEXT(SalesData[[#This Row],[Order Date]],"MMM-YYYY")</f>
        <v>Aug-2015</v>
      </c>
      <c r="X1839">
        <f>CHOOSE(MONTH(SalesData[[#This Row],[Order Date]]),1,1,1,2,2,2,3,3,3,4,4,4)</f>
        <v>3</v>
      </c>
      <c r="Y1839">
        <f>YEAR(SalesData[[#This Row],[Order Date]])*100+MONTH(SalesData[[#This Row],[Order Date]])</f>
        <v>201508</v>
      </c>
    </row>
    <row r="1840" spans="1: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v>5</v>
      </c>
      <c r="T1840">
        <v>0.2</v>
      </c>
      <c r="U1840">
        <v>11.47</v>
      </c>
      <c r="V1840">
        <f>COUNTIF(SalesData[Order ID],SalesData[[#This Row],[Order ID]])</f>
        <v>4</v>
      </c>
      <c r="W1840" t="str">
        <f>TEXT(SalesData[[#This Row],[Order Date]],"MMM-YYYY")</f>
        <v>Aug-2015</v>
      </c>
      <c r="X1840">
        <f>CHOOSE(MONTH(SalesData[[#This Row],[Order Date]]),1,1,1,2,2,2,3,3,3,4,4,4)</f>
        <v>3</v>
      </c>
      <c r="Y1840">
        <f>YEAR(SalesData[[#This Row],[Order Date]])*100+MONTH(SalesData[[#This Row],[Order Date]])</f>
        <v>201508</v>
      </c>
    </row>
    <row r="1841" spans="1: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v>8</v>
      </c>
      <c r="T1841">
        <v>0.1</v>
      </c>
      <c r="U1841">
        <v>17.62</v>
      </c>
      <c r="V1841">
        <f>COUNTIF(SalesData[Order ID],SalesData[[#This Row],[Order ID]])</f>
        <v>4</v>
      </c>
      <c r="W1841" t="str">
        <f>TEXT(SalesData[[#This Row],[Order Date]],"MMM-YYYY")</f>
        <v>Aug-2015</v>
      </c>
      <c r="X1841">
        <f>CHOOSE(MONTH(SalesData[[#This Row],[Order Date]]),1,1,1,2,2,2,3,3,3,4,4,4)</f>
        <v>3</v>
      </c>
      <c r="Y1841">
        <f>YEAR(SalesData[[#This Row],[Order Date]])*100+MONTH(SalesData[[#This Row],[Order Date]])</f>
        <v>201508</v>
      </c>
    </row>
    <row r="1842" spans="1: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v>7</v>
      </c>
      <c r="T1842">
        <v>0.3</v>
      </c>
      <c r="U1842">
        <v>-7.05</v>
      </c>
      <c r="V1842">
        <f>COUNTIF(SalesData[Order ID],SalesData[[#This Row],[Order ID]])</f>
        <v>4</v>
      </c>
      <c r="W1842" t="str">
        <f>TEXT(SalesData[[#This Row],[Order Date]],"MMM-YYYY")</f>
        <v>Aug-2015</v>
      </c>
      <c r="X1842">
        <f>CHOOSE(MONTH(SalesData[[#This Row],[Order Date]]),1,1,1,2,2,2,3,3,3,4,4,4)</f>
        <v>3</v>
      </c>
      <c r="Y1842">
        <f>YEAR(SalesData[[#This Row],[Order Date]])*100+MONTH(SalesData[[#This Row],[Order Date]])</f>
        <v>201508</v>
      </c>
    </row>
    <row r="1843" spans="1: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v>5</v>
      </c>
      <c r="T1843">
        <v>0</v>
      </c>
      <c r="U1843">
        <v>36.61</v>
      </c>
      <c r="V1843">
        <f>COUNTIF(SalesData[Order ID],SalesData[[#This Row],[Order ID]])</f>
        <v>1</v>
      </c>
      <c r="W1843" t="str">
        <f>TEXT(SalesData[[#This Row],[Order Date]],"MMM-YYYY")</f>
        <v>Jul-2017</v>
      </c>
      <c r="X1843">
        <f>CHOOSE(MONTH(SalesData[[#This Row],[Order Date]]),1,1,1,2,2,2,3,3,3,4,4,4)</f>
        <v>3</v>
      </c>
      <c r="Y1843">
        <f>YEAR(SalesData[[#This Row],[Order Date]])*100+MONTH(SalesData[[#This Row],[Order Date]])</f>
        <v>201707</v>
      </c>
    </row>
    <row r="1844" spans="1: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v>9</v>
      </c>
      <c r="T1844">
        <v>0.2</v>
      </c>
      <c r="U1844">
        <v>4.8099999999999996</v>
      </c>
      <c r="V1844">
        <f>COUNTIF(SalesData[Order ID],SalesData[[#This Row],[Order ID]])</f>
        <v>2</v>
      </c>
      <c r="W1844" t="str">
        <f>TEXT(SalesData[[#This Row],[Order Date]],"MMM-YYYY")</f>
        <v>Feb-2016</v>
      </c>
      <c r="X1844">
        <f>CHOOSE(MONTH(SalesData[[#This Row],[Order Date]]),1,1,1,2,2,2,3,3,3,4,4,4)</f>
        <v>1</v>
      </c>
      <c r="Y1844">
        <f>YEAR(SalesData[[#This Row],[Order Date]])*100+MONTH(SalesData[[#This Row],[Order Date]])</f>
        <v>201602</v>
      </c>
    </row>
    <row r="1845" spans="1: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v>9</v>
      </c>
      <c r="T1845">
        <v>0.1</v>
      </c>
      <c r="U1845">
        <v>13.05</v>
      </c>
      <c r="V1845">
        <f>COUNTIF(SalesData[Order ID],SalesData[[#This Row],[Order ID]])</f>
        <v>2</v>
      </c>
      <c r="W1845" t="str">
        <f>TEXT(SalesData[[#This Row],[Order Date]],"MMM-YYYY")</f>
        <v>Feb-2016</v>
      </c>
      <c r="X1845">
        <f>CHOOSE(MONTH(SalesData[[#This Row],[Order Date]]),1,1,1,2,2,2,3,3,3,4,4,4)</f>
        <v>1</v>
      </c>
      <c r="Y1845">
        <f>YEAR(SalesData[[#This Row],[Order Date]])*100+MONTH(SalesData[[#This Row],[Order Date]])</f>
        <v>201602</v>
      </c>
    </row>
    <row r="1846" spans="1: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v>7</v>
      </c>
      <c r="T1846">
        <v>0.2</v>
      </c>
      <c r="U1846">
        <v>9.9600000000000009</v>
      </c>
      <c r="V1846">
        <f>COUNTIF(SalesData[Order ID],SalesData[[#This Row],[Order ID]])</f>
        <v>1</v>
      </c>
      <c r="W1846" t="str">
        <f>TEXT(SalesData[[#This Row],[Order Date]],"MMM-YYYY")</f>
        <v>Jul-2018</v>
      </c>
      <c r="X1846">
        <f>CHOOSE(MONTH(SalesData[[#This Row],[Order Date]]),1,1,1,2,2,2,3,3,3,4,4,4)</f>
        <v>3</v>
      </c>
      <c r="Y1846">
        <f>YEAR(SalesData[[#This Row],[Order Date]])*100+MONTH(SalesData[[#This Row],[Order Date]])</f>
        <v>201807</v>
      </c>
    </row>
    <row r="1847" spans="1: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v>10</v>
      </c>
      <c r="T1847">
        <v>0</v>
      </c>
      <c r="U1847">
        <v>12.42</v>
      </c>
      <c r="V1847">
        <f>COUNTIF(SalesData[Order ID],SalesData[[#This Row],[Order ID]])</f>
        <v>2</v>
      </c>
      <c r="W1847" t="str">
        <f>TEXT(SalesData[[#This Row],[Order Date]],"MMM-YYYY")</f>
        <v>Jan-2018</v>
      </c>
      <c r="X1847">
        <f>CHOOSE(MONTH(SalesData[[#This Row],[Order Date]]),1,1,1,2,2,2,3,3,3,4,4,4)</f>
        <v>1</v>
      </c>
      <c r="Y1847">
        <f>YEAR(SalesData[[#This Row],[Order Date]])*100+MONTH(SalesData[[#This Row],[Order Date]])</f>
        <v>201801</v>
      </c>
    </row>
    <row r="1848" spans="1: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v>3</v>
      </c>
      <c r="T1848">
        <v>0.3</v>
      </c>
      <c r="U1848">
        <v>-4.1399999999999997</v>
      </c>
      <c r="V1848">
        <f>COUNTIF(SalesData[Order ID],SalesData[[#This Row],[Order ID]])</f>
        <v>2</v>
      </c>
      <c r="W1848" t="str">
        <f>TEXT(SalesData[[#This Row],[Order Date]],"MMM-YYYY")</f>
        <v>Jan-2018</v>
      </c>
      <c r="X1848">
        <f>CHOOSE(MONTH(SalesData[[#This Row],[Order Date]]),1,1,1,2,2,2,3,3,3,4,4,4)</f>
        <v>1</v>
      </c>
      <c r="Y1848">
        <f>YEAR(SalesData[[#This Row],[Order Date]])*100+MONTH(SalesData[[#This Row],[Order Date]])</f>
        <v>201801</v>
      </c>
    </row>
    <row r="1849" spans="1: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v>10</v>
      </c>
      <c r="T1849">
        <v>0</v>
      </c>
      <c r="U1849">
        <v>32.61</v>
      </c>
      <c r="V1849">
        <f>COUNTIF(SalesData[Order ID],SalesData[[#This Row],[Order ID]])</f>
        <v>2</v>
      </c>
      <c r="W1849" t="str">
        <f>TEXT(SalesData[[#This Row],[Order Date]],"MMM-YYYY")</f>
        <v>Sep-2018</v>
      </c>
      <c r="X1849">
        <f>CHOOSE(MONTH(SalesData[[#This Row],[Order Date]]),1,1,1,2,2,2,3,3,3,4,4,4)</f>
        <v>3</v>
      </c>
      <c r="Y1849">
        <f>YEAR(SalesData[[#This Row],[Order Date]])*100+MONTH(SalesData[[#This Row],[Order Date]])</f>
        <v>201809</v>
      </c>
    </row>
    <row r="1850" spans="1: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v>3</v>
      </c>
      <c r="T1850">
        <v>0.2</v>
      </c>
      <c r="U1850">
        <v>0.72</v>
      </c>
      <c r="V1850">
        <f>COUNTIF(SalesData[Order ID],SalesData[[#This Row],[Order ID]])</f>
        <v>2</v>
      </c>
      <c r="W1850" t="str">
        <f>TEXT(SalesData[[#This Row],[Order Date]],"MMM-YYYY")</f>
        <v>Sep-2018</v>
      </c>
      <c r="X1850">
        <f>CHOOSE(MONTH(SalesData[[#This Row],[Order Date]]),1,1,1,2,2,2,3,3,3,4,4,4)</f>
        <v>3</v>
      </c>
      <c r="Y1850">
        <f>YEAR(SalesData[[#This Row],[Order Date]])*100+MONTH(SalesData[[#This Row],[Order Date]])</f>
        <v>201809</v>
      </c>
    </row>
    <row r="1851" spans="1: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v>3</v>
      </c>
      <c r="T1851">
        <v>0</v>
      </c>
      <c r="U1851">
        <v>9.39</v>
      </c>
      <c r="V1851">
        <f>COUNTIF(SalesData[Order ID],SalesData[[#This Row],[Order ID]])</f>
        <v>6</v>
      </c>
      <c r="W1851" t="str">
        <f>TEXT(SalesData[[#This Row],[Order Date]],"MMM-YYYY")</f>
        <v>Jul-2016</v>
      </c>
      <c r="X1851">
        <f>CHOOSE(MONTH(SalesData[[#This Row],[Order Date]]),1,1,1,2,2,2,3,3,3,4,4,4)</f>
        <v>3</v>
      </c>
      <c r="Y1851">
        <f>YEAR(SalesData[[#This Row],[Order Date]])*100+MONTH(SalesData[[#This Row],[Order Date]])</f>
        <v>201607</v>
      </c>
    </row>
    <row r="1852" spans="1: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v>6</v>
      </c>
      <c r="T1852">
        <v>0.1</v>
      </c>
      <c r="U1852">
        <v>207.8</v>
      </c>
      <c r="V1852">
        <f>COUNTIF(SalesData[Order ID],SalesData[[#This Row],[Order ID]])</f>
        <v>6</v>
      </c>
      <c r="W1852" t="str">
        <f>TEXT(SalesData[[#This Row],[Order Date]],"MMM-YYYY")</f>
        <v>Jul-2016</v>
      </c>
      <c r="X1852">
        <f>CHOOSE(MONTH(SalesData[[#This Row],[Order Date]]),1,1,1,2,2,2,3,3,3,4,4,4)</f>
        <v>3</v>
      </c>
      <c r="Y1852">
        <f>YEAR(SalesData[[#This Row],[Order Date]])*100+MONTH(SalesData[[#This Row],[Order Date]])</f>
        <v>201607</v>
      </c>
    </row>
    <row r="1853" spans="1: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v>5</v>
      </c>
      <c r="T1853">
        <v>0.1</v>
      </c>
      <c r="U1853">
        <v>6.86</v>
      </c>
      <c r="V1853">
        <f>COUNTIF(SalesData[Order ID],SalesData[[#This Row],[Order ID]])</f>
        <v>6</v>
      </c>
      <c r="W1853" t="str">
        <f>TEXT(SalesData[[#This Row],[Order Date]],"MMM-YYYY")</f>
        <v>Jul-2016</v>
      </c>
      <c r="X1853">
        <f>CHOOSE(MONTH(SalesData[[#This Row],[Order Date]]),1,1,1,2,2,2,3,3,3,4,4,4)</f>
        <v>3</v>
      </c>
      <c r="Y1853">
        <f>YEAR(SalesData[[#This Row],[Order Date]])*100+MONTH(SalesData[[#This Row],[Order Date]])</f>
        <v>201607</v>
      </c>
    </row>
    <row r="1854" spans="1: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v>3</v>
      </c>
      <c r="T1854">
        <v>0.3</v>
      </c>
      <c r="U1854">
        <v>-28.82</v>
      </c>
      <c r="V1854">
        <f>COUNTIF(SalesData[Order ID],SalesData[[#This Row],[Order ID]])</f>
        <v>6</v>
      </c>
      <c r="W1854" t="str">
        <f>TEXT(SalesData[[#This Row],[Order Date]],"MMM-YYYY")</f>
        <v>Jul-2016</v>
      </c>
      <c r="X1854">
        <f>CHOOSE(MONTH(SalesData[[#This Row],[Order Date]]),1,1,1,2,2,2,3,3,3,4,4,4)</f>
        <v>3</v>
      </c>
      <c r="Y1854">
        <f>YEAR(SalesData[[#This Row],[Order Date]])*100+MONTH(SalesData[[#This Row],[Order Date]])</f>
        <v>201607</v>
      </c>
    </row>
    <row r="1855" spans="1: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v>1</v>
      </c>
      <c r="T1855">
        <v>0.3</v>
      </c>
      <c r="U1855">
        <v>-14.67</v>
      </c>
      <c r="V1855">
        <f>COUNTIF(SalesData[Order ID],SalesData[[#This Row],[Order ID]])</f>
        <v>6</v>
      </c>
      <c r="W1855" t="str">
        <f>TEXT(SalesData[[#This Row],[Order Date]],"MMM-YYYY")</f>
        <v>Jul-2016</v>
      </c>
      <c r="X1855">
        <f>CHOOSE(MONTH(SalesData[[#This Row],[Order Date]]),1,1,1,2,2,2,3,3,3,4,4,4)</f>
        <v>3</v>
      </c>
      <c r="Y1855">
        <f>YEAR(SalesData[[#This Row],[Order Date]])*100+MONTH(SalesData[[#This Row],[Order Date]])</f>
        <v>201607</v>
      </c>
    </row>
    <row r="1856" spans="1: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v>6</v>
      </c>
      <c r="T1856">
        <v>0.3</v>
      </c>
      <c r="U1856">
        <v>-28.28</v>
      </c>
      <c r="V1856">
        <f>COUNTIF(SalesData[Order ID],SalesData[[#This Row],[Order ID]])</f>
        <v>6</v>
      </c>
      <c r="W1856" t="str">
        <f>TEXT(SalesData[[#This Row],[Order Date]],"MMM-YYYY")</f>
        <v>Jul-2016</v>
      </c>
      <c r="X1856">
        <f>CHOOSE(MONTH(SalesData[[#This Row],[Order Date]]),1,1,1,2,2,2,3,3,3,4,4,4)</f>
        <v>3</v>
      </c>
      <c r="Y1856">
        <f>YEAR(SalesData[[#This Row],[Order Date]])*100+MONTH(SalesData[[#This Row],[Order Date]])</f>
        <v>201607</v>
      </c>
    </row>
    <row r="1857" spans="1: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v>10</v>
      </c>
      <c r="T1857">
        <v>0</v>
      </c>
      <c r="U1857">
        <v>2.76</v>
      </c>
      <c r="V1857">
        <f>COUNTIF(SalesData[Order ID],SalesData[[#This Row],[Order ID]])</f>
        <v>1</v>
      </c>
      <c r="W1857" t="str">
        <f>TEXT(SalesData[[#This Row],[Order Date]],"MMM-YYYY")</f>
        <v>Jun-2015</v>
      </c>
      <c r="X1857">
        <f>CHOOSE(MONTH(SalesData[[#This Row],[Order Date]]),1,1,1,2,2,2,3,3,3,4,4,4)</f>
        <v>2</v>
      </c>
      <c r="Y1857">
        <f>YEAR(SalesData[[#This Row],[Order Date]])*100+MONTH(SalesData[[#This Row],[Order Date]])</f>
        <v>201506</v>
      </c>
    </row>
    <row r="1858" spans="1: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v>6</v>
      </c>
      <c r="T1858">
        <v>0</v>
      </c>
      <c r="U1858">
        <v>30.7</v>
      </c>
      <c r="V1858">
        <f>COUNTIF(SalesData[Order ID],SalesData[[#This Row],[Order ID]])</f>
        <v>2</v>
      </c>
      <c r="W1858" t="str">
        <f>TEXT(SalesData[[#This Row],[Order Date]],"MMM-YYYY")</f>
        <v>May-2018</v>
      </c>
      <c r="X1858">
        <f>CHOOSE(MONTH(SalesData[[#This Row],[Order Date]]),1,1,1,2,2,2,3,3,3,4,4,4)</f>
        <v>2</v>
      </c>
      <c r="Y1858">
        <f>YEAR(SalesData[[#This Row],[Order Date]])*100+MONTH(SalesData[[#This Row],[Order Date]])</f>
        <v>201805</v>
      </c>
    </row>
    <row r="1859" spans="1: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v>9</v>
      </c>
      <c r="T1859">
        <v>0</v>
      </c>
      <c r="U1859">
        <v>6.85</v>
      </c>
      <c r="V1859">
        <f>COUNTIF(SalesData[Order ID],SalesData[[#This Row],[Order ID]])</f>
        <v>2</v>
      </c>
      <c r="W1859" t="str">
        <f>TEXT(SalesData[[#This Row],[Order Date]],"MMM-YYYY")</f>
        <v>May-2018</v>
      </c>
      <c r="X1859">
        <f>CHOOSE(MONTH(SalesData[[#This Row],[Order Date]]),1,1,1,2,2,2,3,3,3,4,4,4)</f>
        <v>2</v>
      </c>
      <c r="Y1859">
        <f>YEAR(SalesData[[#This Row],[Order Date]])*100+MONTH(SalesData[[#This Row],[Order Date]])</f>
        <v>201805</v>
      </c>
    </row>
    <row r="1860" spans="1: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v>3</v>
      </c>
      <c r="T1860">
        <v>0.2</v>
      </c>
      <c r="U1860">
        <v>37.159999999999997</v>
      </c>
      <c r="V1860">
        <f>COUNTIF(SalesData[Order ID],SalesData[[#This Row],[Order ID]])</f>
        <v>2</v>
      </c>
      <c r="W1860" t="str">
        <f>TEXT(SalesData[[#This Row],[Order Date]],"MMM-YYYY")</f>
        <v>Sep-2016</v>
      </c>
      <c r="X1860">
        <f>CHOOSE(MONTH(SalesData[[#This Row],[Order Date]]),1,1,1,2,2,2,3,3,3,4,4,4)</f>
        <v>3</v>
      </c>
      <c r="Y1860">
        <f>YEAR(SalesData[[#This Row],[Order Date]])*100+MONTH(SalesData[[#This Row],[Order Date]])</f>
        <v>201609</v>
      </c>
    </row>
    <row r="1861" spans="1: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v>6</v>
      </c>
      <c r="T1861">
        <v>0.1</v>
      </c>
      <c r="U1861">
        <v>8.0399999999999991</v>
      </c>
      <c r="V1861">
        <f>COUNTIF(SalesData[Order ID],SalesData[[#This Row],[Order ID]])</f>
        <v>2</v>
      </c>
      <c r="W1861" t="str">
        <f>TEXT(SalesData[[#This Row],[Order Date]],"MMM-YYYY")</f>
        <v>Sep-2016</v>
      </c>
      <c r="X1861">
        <f>CHOOSE(MONTH(SalesData[[#This Row],[Order Date]]),1,1,1,2,2,2,3,3,3,4,4,4)</f>
        <v>3</v>
      </c>
      <c r="Y1861">
        <f>YEAR(SalesData[[#This Row],[Order Date]])*100+MONTH(SalesData[[#This Row],[Order Date]])</f>
        <v>201609</v>
      </c>
    </row>
    <row r="1862" spans="1: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v>6</v>
      </c>
      <c r="T1862">
        <v>0.2</v>
      </c>
      <c r="U1862">
        <v>43.79</v>
      </c>
      <c r="V1862">
        <f>COUNTIF(SalesData[Order ID],SalesData[[#This Row],[Order ID]])</f>
        <v>2</v>
      </c>
      <c r="W1862" t="str">
        <f>TEXT(SalesData[[#This Row],[Order Date]],"MMM-YYYY")</f>
        <v>Mar-2018</v>
      </c>
      <c r="X1862">
        <f>CHOOSE(MONTH(SalesData[[#This Row],[Order Date]]),1,1,1,2,2,2,3,3,3,4,4,4)</f>
        <v>1</v>
      </c>
      <c r="Y1862">
        <f>YEAR(SalesData[[#This Row],[Order Date]])*100+MONTH(SalesData[[#This Row],[Order Date]])</f>
        <v>201803</v>
      </c>
    </row>
    <row r="1863" spans="1: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v>3</v>
      </c>
      <c r="T1863">
        <v>0</v>
      </c>
      <c r="U1863">
        <v>31.19</v>
      </c>
      <c r="V1863">
        <f>COUNTIF(SalesData[Order ID],SalesData[[#This Row],[Order ID]])</f>
        <v>2</v>
      </c>
      <c r="W1863" t="str">
        <f>TEXT(SalesData[[#This Row],[Order Date]],"MMM-YYYY")</f>
        <v>Mar-2018</v>
      </c>
      <c r="X1863">
        <f>CHOOSE(MONTH(SalesData[[#This Row],[Order Date]]),1,1,1,2,2,2,3,3,3,4,4,4)</f>
        <v>1</v>
      </c>
      <c r="Y1863">
        <f>YEAR(SalesData[[#This Row],[Order Date]])*100+MONTH(SalesData[[#This Row],[Order Date]])</f>
        <v>201803</v>
      </c>
    </row>
    <row r="1864" spans="1: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v>2</v>
      </c>
      <c r="T1864">
        <v>0</v>
      </c>
      <c r="U1864">
        <v>3.97</v>
      </c>
      <c r="V1864">
        <f>COUNTIF(SalesData[Order ID],SalesData[[#This Row],[Order ID]])</f>
        <v>1</v>
      </c>
      <c r="W1864" t="str">
        <f>TEXT(SalesData[[#This Row],[Order Date]],"MMM-YYYY")</f>
        <v>Nov-2015</v>
      </c>
      <c r="X1864">
        <f>CHOOSE(MONTH(SalesData[[#This Row],[Order Date]]),1,1,1,2,2,2,3,3,3,4,4,4)</f>
        <v>4</v>
      </c>
      <c r="Y1864">
        <f>YEAR(SalesData[[#This Row],[Order Date]])*100+MONTH(SalesData[[#This Row],[Order Date]])</f>
        <v>201511</v>
      </c>
    </row>
    <row r="1865" spans="1: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v>3</v>
      </c>
      <c r="T1865">
        <v>0</v>
      </c>
      <c r="U1865">
        <v>160.04</v>
      </c>
      <c r="V1865">
        <f>COUNTIF(SalesData[Order ID],SalesData[[#This Row],[Order ID]])</f>
        <v>2</v>
      </c>
      <c r="W1865" t="str">
        <f>TEXT(SalesData[[#This Row],[Order Date]],"MMM-YYYY")</f>
        <v>Oct-2017</v>
      </c>
      <c r="X1865">
        <f>CHOOSE(MONTH(SalesData[[#This Row],[Order Date]]),1,1,1,2,2,2,3,3,3,4,4,4)</f>
        <v>4</v>
      </c>
      <c r="Y1865">
        <f>YEAR(SalesData[[#This Row],[Order Date]])*100+MONTH(SalesData[[#This Row],[Order Date]])</f>
        <v>201710</v>
      </c>
    </row>
    <row r="1866" spans="1: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v>2</v>
      </c>
      <c r="T1866">
        <v>0</v>
      </c>
      <c r="U1866">
        <v>2.75</v>
      </c>
      <c r="V1866">
        <f>COUNTIF(SalesData[Order ID],SalesData[[#This Row],[Order ID]])</f>
        <v>2</v>
      </c>
      <c r="W1866" t="str">
        <f>TEXT(SalesData[[#This Row],[Order Date]],"MMM-YYYY")</f>
        <v>Oct-2017</v>
      </c>
      <c r="X1866">
        <f>CHOOSE(MONTH(SalesData[[#This Row],[Order Date]]),1,1,1,2,2,2,3,3,3,4,4,4)</f>
        <v>4</v>
      </c>
      <c r="Y1866">
        <f>YEAR(SalesData[[#This Row],[Order Date]])*100+MONTH(SalesData[[#This Row],[Order Date]])</f>
        <v>201710</v>
      </c>
    </row>
    <row r="1867" spans="1: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v>9</v>
      </c>
      <c r="T1867">
        <v>0.3</v>
      </c>
      <c r="U1867">
        <v>-92.7</v>
      </c>
      <c r="V1867">
        <f>COUNTIF(SalesData[Order ID],SalesData[[#This Row],[Order ID]])</f>
        <v>1</v>
      </c>
      <c r="W1867" t="str">
        <f>TEXT(SalesData[[#This Row],[Order Date]],"MMM-YYYY")</f>
        <v>Nov-2018</v>
      </c>
      <c r="X1867">
        <f>CHOOSE(MONTH(SalesData[[#This Row],[Order Date]]),1,1,1,2,2,2,3,3,3,4,4,4)</f>
        <v>4</v>
      </c>
      <c r="Y1867">
        <f>YEAR(SalesData[[#This Row],[Order Date]])*100+MONTH(SalesData[[#This Row],[Order Date]])</f>
        <v>201811</v>
      </c>
    </row>
    <row r="1868" spans="1: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v>10</v>
      </c>
      <c r="T1868">
        <v>0.1</v>
      </c>
      <c r="U1868">
        <v>68.760000000000005</v>
      </c>
      <c r="V1868">
        <f>COUNTIF(SalesData[Order ID],SalesData[[#This Row],[Order ID]])</f>
        <v>1</v>
      </c>
      <c r="W1868" t="str">
        <f>TEXT(SalesData[[#This Row],[Order Date]],"MMM-YYYY")</f>
        <v>Apr-2018</v>
      </c>
      <c r="X1868">
        <f>CHOOSE(MONTH(SalesData[[#This Row],[Order Date]]),1,1,1,2,2,2,3,3,3,4,4,4)</f>
        <v>2</v>
      </c>
      <c r="Y1868">
        <f>YEAR(SalesData[[#This Row],[Order Date]])*100+MONTH(SalesData[[#This Row],[Order Date]])</f>
        <v>201804</v>
      </c>
    </row>
    <row r="1869" spans="1: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v>6</v>
      </c>
      <c r="T1869">
        <v>0</v>
      </c>
      <c r="U1869">
        <v>6.22</v>
      </c>
      <c r="V1869">
        <f>COUNTIF(SalesData[Order ID],SalesData[[#This Row],[Order ID]])</f>
        <v>2</v>
      </c>
      <c r="W1869" t="str">
        <f>TEXT(SalesData[[#This Row],[Order Date]],"MMM-YYYY")</f>
        <v>Jun-2016</v>
      </c>
      <c r="X1869">
        <f>CHOOSE(MONTH(SalesData[[#This Row],[Order Date]]),1,1,1,2,2,2,3,3,3,4,4,4)</f>
        <v>2</v>
      </c>
      <c r="Y1869">
        <f>YEAR(SalesData[[#This Row],[Order Date]])*100+MONTH(SalesData[[#This Row],[Order Date]])</f>
        <v>201606</v>
      </c>
    </row>
    <row r="1870" spans="1: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v>8</v>
      </c>
      <c r="T1870">
        <v>0</v>
      </c>
      <c r="U1870">
        <v>13.3</v>
      </c>
      <c r="V1870">
        <f>COUNTIF(SalesData[Order ID],SalesData[[#This Row],[Order ID]])</f>
        <v>2</v>
      </c>
      <c r="W1870" t="str">
        <f>TEXT(SalesData[[#This Row],[Order Date]],"MMM-YYYY")</f>
        <v>Jun-2016</v>
      </c>
      <c r="X1870">
        <f>CHOOSE(MONTH(SalesData[[#This Row],[Order Date]]),1,1,1,2,2,2,3,3,3,4,4,4)</f>
        <v>2</v>
      </c>
      <c r="Y1870">
        <f>YEAR(SalesData[[#This Row],[Order Date]])*100+MONTH(SalesData[[#This Row],[Order Date]])</f>
        <v>201606</v>
      </c>
    </row>
    <row r="1871" spans="1: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v>4</v>
      </c>
      <c r="T1871">
        <v>0.3</v>
      </c>
      <c r="U1871">
        <v>-2.0099999999999998</v>
      </c>
      <c r="V1871">
        <f>COUNTIF(SalesData[Order ID],SalesData[[#This Row],[Order ID]])</f>
        <v>1</v>
      </c>
      <c r="W1871" t="str">
        <f>TEXT(SalesData[[#This Row],[Order Date]],"MMM-YYYY")</f>
        <v>Aug-2017</v>
      </c>
      <c r="X1871">
        <f>CHOOSE(MONTH(SalesData[[#This Row],[Order Date]]),1,1,1,2,2,2,3,3,3,4,4,4)</f>
        <v>3</v>
      </c>
      <c r="Y1871">
        <f>YEAR(SalesData[[#This Row],[Order Date]])*100+MONTH(SalesData[[#This Row],[Order Date]])</f>
        <v>201708</v>
      </c>
    </row>
    <row r="1872" spans="1: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v>2</v>
      </c>
      <c r="T1872">
        <v>0</v>
      </c>
      <c r="U1872">
        <v>20.83</v>
      </c>
      <c r="V1872">
        <f>COUNTIF(SalesData[Order ID],SalesData[[#This Row],[Order ID]])</f>
        <v>3</v>
      </c>
      <c r="W1872" t="str">
        <f>TEXT(SalesData[[#This Row],[Order Date]],"MMM-YYYY")</f>
        <v>Jul-2015</v>
      </c>
      <c r="X1872">
        <f>CHOOSE(MONTH(SalesData[[#This Row],[Order Date]]),1,1,1,2,2,2,3,3,3,4,4,4)</f>
        <v>3</v>
      </c>
      <c r="Y1872">
        <f>YEAR(SalesData[[#This Row],[Order Date]])*100+MONTH(SalesData[[#This Row],[Order Date]])</f>
        <v>201507</v>
      </c>
    </row>
    <row r="1873" spans="1: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v>6</v>
      </c>
      <c r="T1873">
        <v>0</v>
      </c>
      <c r="U1873">
        <v>160.31</v>
      </c>
      <c r="V1873">
        <f>COUNTIF(SalesData[Order ID],SalesData[[#This Row],[Order ID]])</f>
        <v>3</v>
      </c>
      <c r="W1873" t="str">
        <f>TEXT(SalesData[[#This Row],[Order Date]],"MMM-YYYY")</f>
        <v>Jul-2015</v>
      </c>
      <c r="X1873">
        <f>CHOOSE(MONTH(SalesData[[#This Row],[Order Date]]),1,1,1,2,2,2,3,3,3,4,4,4)</f>
        <v>3</v>
      </c>
      <c r="Y1873">
        <f>YEAR(SalesData[[#This Row],[Order Date]])*100+MONTH(SalesData[[#This Row],[Order Date]])</f>
        <v>201507</v>
      </c>
    </row>
    <row r="1874" spans="1: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v>8</v>
      </c>
      <c r="T1874">
        <v>0</v>
      </c>
      <c r="U1874">
        <v>76.400000000000006</v>
      </c>
      <c r="V1874">
        <f>COUNTIF(SalesData[Order ID],SalesData[[#This Row],[Order ID]])</f>
        <v>3</v>
      </c>
      <c r="W1874" t="str">
        <f>TEXT(SalesData[[#This Row],[Order Date]],"MMM-YYYY")</f>
        <v>Jul-2015</v>
      </c>
      <c r="X1874">
        <f>CHOOSE(MONTH(SalesData[[#This Row],[Order Date]]),1,1,1,2,2,2,3,3,3,4,4,4)</f>
        <v>3</v>
      </c>
      <c r="Y1874">
        <f>YEAR(SalesData[[#This Row],[Order Date]])*100+MONTH(SalesData[[#This Row],[Order Date]])</f>
        <v>201507</v>
      </c>
    </row>
    <row r="1875" spans="1: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v>7</v>
      </c>
      <c r="T1875">
        <v>0</v>
      </c>
      <c r="U1875">
        <v>22.71</v>
      </c>
      <c r="V1875">
        <f>COUNTIF(SalesData[Order ID],SalesData[[#This Row],[Order ID]])</f>
        <v>1</v>
      </c>
      <c r="W1875" t="str">
        <f>TEXT(SalesData[[#This Row],[Order Date]],"MMM-YYYY")</f>
        <v>Nov-2018</v>
      </c>
      <c r="X1875">
        <f>CHOOSE(MONTH(SalesData[[#This Row],[Order Date]]),1,1,1,2,2,2,3,3,3,4,4,4)</f>
        <v>4</v>
      </c>
      <c r="Y1875">
        <f>YEAR(SalesData[[#This Row],[Order Date]])*100+MONTH(SalesData[[#This Row],[Order Date]])</f>
        <v>201811</v>
      </c>
    </row>
    <row r="1876" spans="1: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v>4</v>
      </c>
      <c r="T1876">
        <v>0.3</v>
      </c>
      <c r="U1876">
        <v>-5.68</v>
      </c>
      <c r="V1876">
        <f>COUNTIF(SalesData[Order ID],SalesData[[#This Row],[Order ID]])</f>
        <v>1</v>
      </c>
      <c r="W1876" t="str">
        <f>TEXT(SalesData[[#This Row],[Order Date]],"MMM-YYYY")</f>
        <v>Jun-2015</v>
      </c>
      <c r="X1876">
        <f>CHOOSE(MONTH(SalesData[[#This Row],[Order Date]]),1,1,1,2,2,2,3,3,3,4,4,4)</f>
        <v>2</v>
      </c>
      <c r="Y1876">
        <f>YEAR(SalesData[[#This Row],[Order Date]])*100+MONTH(SalesData[[#This Row],[Order Date]])</f>
        <v>201506</v>
      </c>
    </row>
    <row r="1877" spans="1: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v>8</v>
      </c>
      <c r="T1877">
        <v>0.3</v>
      </c>
      <c r="U1877">
        <v>-33.590000000000003</v>
      </c>
      <c r="V1877">
        <f>COUNTIF(SalesData[Order ID],SalesData[[#This Row],[Order ID]])</f>
        <v>1</v>
      </c>
      <c r="W1877" t="str">
        <f>TEXT(SalesData[[#This Row],[Order Date]],"MMM-YYYY")</f>
        <v>Mar-2017</v>
      </c>
      <c r="X1877">
        <f>CHOOSE(MONTH(SalesData[[#This Row],[Order Date]]),1,1,1,2,2,2,3,3,3,4,4,4)</f>
        <v>1</v>
      </c>
      <c r="Y1877">
        <f>YEAR(SalesData[[#This Row],[Order Date]])*100+MONTH(SalesData[[#This Row],[Order Date]])</f>
        <v>201703</v>
      </c>
    </row>
    <row r="1878" spans="1: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v>8</v>
      </c>
      <c r="T1878">
        <v>0.2</v>
      </c>
      <c r="U1878">
        <v>37.630000000000003</v>
      </c>
      <c r="V1878">
        <f>COUNTIF(SalesData[Order ID],SalesData[[#This Row],[Order ID]])</f>
        <v>1</v>
      </c>
      <c r="W1878" t="str">
        <f>TEXT(SalesData[[#This Row],[Order Date]],"MMM-YYYY")</f>
        <v>Mar-2018</v>
      </c>
      <c r="X1878">
        <f>CHOOSE(MONTH(SalesData[[#This Row],[Order Date]]),1,1,1,2,2,2,3,3,3,4,4,4)</f>
        <v>1</v>
      </c>
      <c r="Y1878">
        <f>YEAR(SalesData[[#This Row],[Order Date]])*100+MONTH(SalesData[[#This Row],[Order Date]])</f>
        <v>201803</v>
      </c>
    </row>
    <row r="1879" spans="1: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v>4</v>
      </c>
      <c r="T1879">
        <v>0.1</v>
      </c>
      <c r="U1879">
        <v>35.42</v>
      </c>
      <c r="V1879">
        <f>COUNTIF(SalesData[Order ID],SalesData[[#This Row],[Order ID]])</f>
        <v>2</v>
      </c>
      <c r="W1879" t="str">
        <f>TEXT(SalesData[[#This Row],[Order Date]],"MMM-YYYY")</f>
        <v>Dec-2018</v>
      </c>
      <c r="X1879">
        <f>CHOOSE(MONTH(SalesData[[#This Row],[Order Date]]),1,1,1,2,2,2,3,3,3,4,4,4)</f>
        <v>4</v>
      </c>
      <c r="Y1879">
        <f>YEAR(SalesData[[#This Row],[Order Date]])*100+MONTH(SalesData[[#This Row],[Order Date]])</f>
        <v>201812</v>
      </c>
    </row>
    <row r="1880" spans="1: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v>7</v>
      </c>
      <c r="T1880">
        <v>0.1</v>
      </c>
      <c r="U1880">
        <v>18.14</v>
      </c>
      <c r="V1880">
        <f>COUNTIF(SalesData[Order ID],SalesData[[#This Row],[Order ID]])</f>
        <v>2</v>
      </c>
      <c r="W1880" t="str">
        <f>TEXT(SalesData[[#This Row],[Order Date]],"MMM-YYYY")</f>
        <v>Dec-2018</v>
      </c>
      <c r="X1880">
        <f>CHOOSE(MONTH(SalesData[[#This Row],[Order Date]]),1,1,1,2,2,2,3,3,3,4,4,4)</f>
        <v>4</v>
      </c>
      <c r="Y1880">
        <f>YEAR(SalesData[[#This Row],[Order Date]])*100+MONTH(SalesData[[#This Row],[Order Date]])</f>
        <v>201812</v>
      </c>
    </row>
    <row r="1881" spans="1: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v>5</v>
      </c>
      <c r="T1881">
        <v>0.3</v>
      </c>
      <c r="U1881">
        <v>-8.25</v>
      </c>
      <c r="V1881">
        <f>COUNTIF(SalesData[Order ID],SalesData[[#This Row],[Order ID]])</f>
        <v>1</v>
      </c>
      <c r="W1881" t="str">
        <f>TEXT(SalesData[[#This Row],[Order Date]],"MMM-YYYY")</f>
        <v>Mar-2018</v>
      </c>
      <c r="X1881">
        <f>CHOOSE(MONTH(SalesData[[#This Row],[Order Date]]),1,1,1,2,2,2,3,3,3,4,4,4)</f>
        <v>1</v>
      </c>
      <c r="Y1881">
        <f>YEAR(SalesData[[#This Row],[Order Date]])*100+MONTH(SalesData[[#This Row],[Order Date]])</f>
        <v>201803</v>
      </c>
    </row>
    <row r="1882" spans="1: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v>9</v>
      </c>
      <c r="T1882">
        <v>0</v>
      </c>
      <c r="U1882">
        <v>4.1100000000000003</v>
      </c>
      <c r="V1882">
        <f>COUNTIF(SalesData[Order ID],SalesData[[#This Row],[Order ID]])</f>
        <v>3</v>
      </c>
      <c r="W1882" t="str">
        <f>TEXT(SalesData[[#This Row],[Order Date]],"MMM-YYYY")</f>
        <v>Mar-2016</v>
      </c>
      <c r="X1882">
        <f>CHOOSE(MONTH(SalesData[[#This Row],[Order Date]]),1,1,1,2,2,2,3,3,3,4,4,4)</f>
        <v>1</v>
      </c>
      <c r="Y1882">
        <f>YEAR(SalesData[[#This Row],[Order Date]])*100+MONTH(SalesData[[#This Row],[Order Date]])</f>
        <v>201603</v>
      </c>
    </row>
    <row r="1883" spans="1: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v>3</v>
      </c>
      <c r="T1883">
        <v>0.3</v>
      </c>
      <c r="U1883">
        <v>-46.03</v>
      </c>
      <c r="V1883">
        <f>COUNTIF(SalesData[Order ID],SalesData[[#This Row],[Order ID]])</f>
        <v>3</v>
      </c>
      <c r="W1883" t="str">
        <f>TEXT(SalesData[[#This Row],[Order Date]],"MMM-YYYY")</f>
        <v>Mar-2016</v>
      </c>
      <c r="X1883">
        <f>CHOOSE(MONTH(SalesData[[#This Row],[Order Date]]),1,1,1,2,2,2,3,3,3,4,4,4)</f>
        <v>1</v>
      </c>
      <c r="Y1883">
        <f>YEAR(SalesData[[#This Row],[Order Date]])*100+MONTH(SalesData[[#This Row],[Order Date]])</f>
        <v>201603</v>
      </c>
    </row>
    <row r="1884" spans="1: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v>7</v>
      </c>
      <c r="T1884">
        <v>0.1</v>
      </c>
      <c r="U1884">
        <v>78.88</v>
      </c>
      <c r="V1884">
        <f>COUNTIF(SalesData[Order ID],SalesData[[#This Row],[Order ID]])</f>
        <v>3</v>
      </c>
      <c r="W1884" t="str">
        <f>TEXT(SalesData[[#This Row],[Order Date]],"MMM-YYYY")</f>
        <v>Mar-2016</v>
      </c>
      <c r="X1884">
        <f>CHOOSE(MONTH(SalesData[[#This Row],[Order Date]]),1,1,1,2,2,2,3,3,3,4,4,4)</f>
        <v>1</v>
      </c>
      <c r="Y1884">
        <f>YEAR(SalesData[[#This Row],[Order Date]])*100+MONTH(SalesData[[#This Row],[Order Date]])</f>
        <v>201603</v>
      </c>
    </row>
    <row r="1885" spans="1: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v>3</v>
      </c>
      <c r="T1885">
        <v>0.1</v>
      </c>
      <c r="U1885">
        <v>45.58</v>
      </c>
      <c r="V1885">
        <f>COUNTIF(SalesData[Order ID],SalesData[[#This Row],[Order ID]])</f>
        <v>1</v>
      </c>
      <c r="W1885" t="str">
        <f>TEXT(SalesData[[#This Row],[Order Date]],"MMM-YYYY")</f>
        <v>Nov-2017</v>
      </c>
      <c r="X1885">
        <f>CHOOSE(MONTH(SalesData[[#This Row],[Order Date]]),1,1,1,2,2,2,3,3,3,4,4,4)</f>
        <v>4</v>
      </c>
      <c r="Y1885">
        <f>YEAR(SalesData[[#This Row],[Order Date]])*100+MONTH(SalesData[[#This Row],[Order Date]])</f>
        <v>201711</v>
      </c>
    </row>
    <row r="1886" spans="1: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v>8</v>
      </c>
      <c r="T1886">
        <v>0</v>
      </c>
      <c r="U1886">
        <v>0.9</v>
      </c>
      <c r="V1886">
        <f>COUNTIF(SalesData[Order ID],SalesData[[#This Row],[Order ID]])</f>
        <v>1</v>
      </c>
      <c r="W1886" t="str">
        <f>TEXT(SalesData[[#This Row],[Order Date]],"MMM-YYYY")</f>
        <v>Jan-2018</v>
      </c>
      <c r="X1886">
        <f>CHOOSE(MONTH(SalesData[[#This Row],[Order Date]]),1,1,1,2,2,2,3,3,3,4,4,4)</f>
        <v>1</v>
      </c>
      <c r="Y1886">
        <f>YEAR(SalesData[[#This Row],[Order Date]])*100+MONTH(SalesData[[#This Row],[Order Date]])</f>
        <v>201801</v>
      </c>
    </row>
    <row r="1887" spans="1: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v>8</v>
      </c>
      <c r="T1887">
        <v>0.3</v>
      </c>
      <c r="U1887">
        <v>-4.42</v>
      </c>
      <c r="V1887">
        <f>COUNTIF(SalesData[Order ID],SalesData[[#This Row],[Order ID]])</f>
        <v>1</v>
      </c>
      <c r="W1887" t="str">
        <f>TEXT(SalesData[[#This Row],[Order Date]],"MMM-YYYY")</f>
        <v>Apr-2017</v>
      </c>
      <c r="X1887">
        <f>CHOOSE(MONTH(SalesData[[#This Row],[Order Date]]),1,1,1,2,2,2,3,3,3,4,4,4)</f>
        <v>2</v>
      </c>
      <c r="Y1887">
        <f>YEAR(SalesData[[#This Row],[Order Date]])*100+MONTH(SalesData[[#This Row],[Order Date]])</f>
        <v>201704</v>
      </c>
    </row>
    <row r="1888" spans="1: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v>5</v>
      </c>
      <c r="T1888">
        <v>0.2</v>
      </c>
      <c r="U1888">
        <v>0.56999999999999995</v>
      </c>
      <c r="V1888">
        <f>COUNTIF(SalesData[Order ID],SalesData[[#This Row],[Order ID]])</f>
        <v>2</v>
      </c>
      <c r="W1888" t="str">
        <f>TEXT(SalesData[[#This Row],[Order Date]],"MMM-YYYY")</f>
        <v>May-2015</v>
      </c>
      <c r="X1888">
        <f>CHOOSE(MONTH(SalesData[[#This Row],[Order Date]]),1,1,1,2,2,2,3,3,3,4,4,4)</f>
        <v>2</v>
      </c>
      <c r="Y1888">
        <f>YEAR(SalesData[[#This Row],[Order Date]])*100+MONTH(SalesData[[#This Row],[Order Date]])</f>
        <v>201505</v>
      </c>
    </row>
    <row r="1889" spans="1: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v>7</v>
      </c>
      <c r="T1889">
        <v>0</v>
      </c>
      <c r="U1889">
        <v>139.41999999999999</v>
      </c>
      <c r="V1889">
        <f>COUNTIF(SalesData[Order ID],SalesData[[#This Row],[Order ID]])</f>
        <v>2</v>
      </c>
      <c r="W1889" t="str">
        <f>TEXT(SalesData[[#This Row],[Order Date]],"MMM-YYYY")</f>
        <v>May-2015</v>
      </c>
      <c r="X1889">
        <f>CHOOSE(MONTH(SalesData[[#This Row],[Order Date]]),1,1,1,2,2,2,3,3,3,4,4,4)</f>
        <v>2</v>
      </c>
      <c r="Y1889">
        <f>YEAR(SalesData[[#This Row],[Order Date]])*100+MONTH(SalesData[[#This Row],[Order Date]])</f>
        <v>201505</v>
      </c>
    </row>
    <row r="1890" spans="1: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v>4</v>
      </c>
      <c r="T1890">
        <v>0</v>
      </c>
      <c r="U1890">
        <v>13.4</v>
      </c>
      <c r="V1890">
        <f>COUNTIF(SalesData[Order ID],SalesData[[#This Row],[Order ID]])</f>
        <v>2</v>
      </c>
      <c r="W1890" t="str">
        <f>TEXT(SalesData[[#This Row],[Order Date]],"MMM-YYYY")</f>
        <v>Oct-2015</v>
      </c>
      <c r="X1890">
        <f>CHOOSE(MONTH(SalesData[[#This Row],[Order Date]]),1,1,1,2,2,2,3,3,3,4,4,4)</f>
        <v>4</v>
      </c>
      <c r="Y1890">
        <f>YEAR(SalesData[[#This Row],[Order Date]])*100+MONTH(SalesData[[#This Row],[Order Date]])</f>
        <v>201510</v>
      </c>
    </row>
    <row r="1891" spans="1: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v>9</v>
      </c>
      <c r="T1891">
        <v>0.3</v>
      </c>
      <c r="U1891">
        <v>-131.07</v>
      </c>
      <c r="V1891">
        <f>COUNTIF(SalesData[Order ID],SalesData[[#This Row],[Order ID]])</f>
        <v>2</v>
      </c>
      <c r="W1891" t="str">
        <f>TEXT(SalesData[[#This Row],[Order Date]],"MMM-YYYY")</f>
        <v>Oct-2015</v>
      </c>
      <c r="X1891">
        <f>CHOOSE(MONTH(SalesData[[#This Row],[Order Date]]),1,1,1,2,2,2,3,3,3,4,4,4)</f>
        <v>4</v>
      </c>
      <c r="Y1891">
        <f>YEAR(SalesData[[#This Row],[Order Date]])*100+MONTH(SalesData[[#This Row],[Order Date]])</f>
        <v>201510</v>
      </c>
    </row>
    <row r="1892" spans="1: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v>3</v>
      </c>
      <c r="T1892">
        <v>0</v>
      </c>
      <c r="U1892">
        <v>0.84</v>
      </c>
      <c r="V1892">
        <f>COUNTIF(SalesData[Order ID],SalesData[[#This Row],[Order ID]])</f>
        <v>2</v>
      </c>
      <c r="W1892" t="str">
        <f>TEXT(SalesData[[#This Row],[Order Date]],"MMM-YYYY")</f>
        <v>Mar-2015</v>
      </c>
      <c r="X1892">
        <f>CHOOSE(MONTH(SalesData[[#This Row],[Order Date]]),1,1,1,2,2,2,3,3,3,4,4,4)</f>
        <v>1</v>
      </c>
      <c r="Y1892">
        <f>YEAR(SalesData[[#This Row],[Order Date]])*100+MONTH(SalesData[[#This Row],[Order Date]])</f>
        <v>201503</v>
      </c>
    </row>
    <row r="1893" spans="1: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v>3</v>
      </c>
      <c r="T1893">
        <v>0.1</v>
      </c>
      <c r="U1893">
        <v>0.27</v>
      </c>
      <c r="V1893">
        <f>COUNTIF(SalesData[Order ID],SalesData[[#This Row],[Order ID]])</f>
        <v>2</v>
      </c>
      <c r="W1893" t="str">
        <f>TEXT(SalesData[[#This Row],[Order Date]],"MMM-YYYY")</f>
        <v>Mar-2015</v>
      </c>
      <c r="X1893">
        <f>CHOOSE(MONTH(SalesData[[#This Row],[Order Date]]),1,1,1,2,2,2,3,3,3,4,4,4)</f>
        <v>1</v>
      </c>
      <c r="Y1893">
        <f>YEAR(SalesData[[#This Row],[Order Date]])*100+MONTH(SalesData[[#This Row],[Order Date]])</f>
        <v>201503</v>
      </c>
    </row>
    <row r="1894" spans="1: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v>9</v>
      </c>
      <c r="T1894">
        <v>0.3</v>
      </c>
      <c r="U1894">
        <v>-0.39</v>
      </c>
      <c r="V1894">
        <f>COUNTIF(SalesData[Order ID],SalesData[[#This Row],[Order ID]])</f>
        <v>1</v>
      </c>
      <c r="W1894" t="str">
        <f>TEXT(SalesData[[#This Row],[Order Date]],"MMM-YYYY")</f>
        <v>Dec-2018</v>
      </c>
      <c r="X1894">
        <f>CHOOSE(MONTH(SalesData[[#This Row],[Order Date]]),1,1,1,2,2,2,3,3,3,4,4,4)</f>
        <v>4</v>
      </c>
      <c r="Y1894">
        <f>YEAR(SalesData[[#This Row],[Order Date]])*100+MONTH(SalesData[[#This Row],[Order Date]])</f>
        <v>201812</v>
      </c>
    </row>
    <row r="1895" spans="1: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v>8</v>
      </c>
      <c r="T1895">
        <v>0.2</v>
      </c>
      <c r="U1895">
        <v>2.48</v>
      </c>
      <c r="V1895">
        <f>COUNTIF(SalesData[Order ID],SalesData[[#This Row],[Order ID]])</f>
        <v>1</v>
      </c>
      <c r="W1895" t="str">
        <f>TEXT(SalesData[[#This Row],[Order Date]],"MMM-YYYY")</f>
        <v>Nov-2017</v>
      </c>
      <c r="X1895">
        <f>CHOOSE(MONTH(SalesData[[#This Row],[Order Date]]),1,1,1,2,2,2,3,3,3,4,4,4)</f>
        <v>4</v>
      </c>
      <c r="Y1895">
        <f>YEAR(SalesData[[#This Row],[Order Date]])*100+MONTH(SalesData[[#This Row],[Order Date]])</f>
        <v>201711</v>
      </c>
    </row>
    <row r="1896" spans="1: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v>9</v>
      </c>
      <c r="T1896">
        <v>0</v>
      </c>
      <c r="U1896">
        <v>7.28</v>
      </c>
      <c r="V1896">
        <f>COUNTIF(SalesData[Order ID],SalesData[[#This Row],[Order ID]])</f>
        <v>1</v>
      </c>
      <c r="W1896" t="str">
        <f>TEXT(SalesData[[#This Row],[Order Date]],"MMM-YYYY")</f>
        <v>Dec-2018</v>
      </c>
      <c r="X1896">
        <f>CHOOSE(MONTH(SalesData[[#This Row],[Order Date]]),1,1,1,2,2,2,3,3,3,4,4,4)</f>
        <v>4</v>
      </c>
      <c r="Y1896">
        <f>YEAR(SalesData[[#This Row],[Order Date]])*100+MONTH(SalesData[[#This Row],[Order Date]])</f>
        <v>201812</v>
      </c>
    </row>
    <row r="1897" spans="1: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v>3</v>
      </c>
      <c r="T1897">
        <v>0</v>
      </c>
      <c r="U1897">
        <v>53.68</v>
      </c>
      <c r="V1897">
        <f>COUNTIF(SalesData[Order ID],SalesData[[#This Row],[Order ID]])</f>
        <v>1</v>
      </c>
      <c r="W1897" t="str">
        <f>TEXT(SalesData[[#This Row],[Order Date]],"MMM-YYYY")</f>
        <v>Dec-2016</v>
      </c>
      <c r="X1897">
        <f>CHOOSE(MONTH(SalesData[[#This Row],[Order Date]]),1,1,1,2,2,2,3,3,3,4,4,4)</f>
        <v>4</v>
      </c>
      <c r="Y1897">
        <f>YEAR(SalesData[[#This Row],[Order Date]])*100+MONTH(SalesData[[#This Row],[Order Date]])</f>
        <v>201612</v>
      </c>
    </row>
    <row r="1898" spans="1: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v>4</v>
      </c>
      <c r="T1898">
        <v>0.3</v>
      </c>
      <c r="U1898">
        <v>-376.74</v>
      </c>
      <c r="V1898">
        <f>COUNTIF(SalesData[Order ID],SalesData[[#This Row],[Order ID]])</f>
        <v>1</v>
      </c>
      <c r="W1898" t="str">
        <f>TEXT(SalesData[[#This Row],[Order Date]],"MMM-YYYY")</f>
        <v>Oct-2018</v>
      </c>
      <c r="X1898">
        <f>CHOOSE(MONTH(SalesData[[#This Row],[Order Date]]),1,1,1,2,2,2,3,3,3,4,4,4)</f>
        <v>4</v>
      </c>
      <c r="Y1898">
        <f>YEAR(SalesData[[#This Row],[Order Date]])*100+MONTH(SalesData[[#This Row],[Order Date]])</f>
        <v>201810</v>
      </c>
    </row>
    <row r="1899" spans="1: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v>6</v>
      </c>
      <c r="T1899">
        <v>0.3</v>
      </c>
      <c r="U1899">
        <v>-5.07</v>
      </c>
      <c r="V1899">
        <f>COUNTIF(SalesData[Order ID],SalesData[[#This Row],[Order ID]])</f>
        <v>3</v>
      </c>
      <c r="W1899" t="str">
        <f>TEXT(SalesData[[#This Row],[Order Date]],"MMM-YYYY")</f>
        <v>Aug-2015</v>
      </c>
      <c r="X1899">
        <f>CHOOSE(MONTH(SalesData[[#This Row],[Order Date]]),1,1,1,2,2,2,3,3,3,4,4,4)</f>
        <v>3</v>
      </c>
      <c r="Y1899">
        <f>YEAR(SalesData[[#This Row],[Order Date]])*100+MONTH(SalesData[[#This Row],[Order Date]])</f>
        <v>201508</v>
      </c>
    </row>
    <row r="1900" spans="1: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v>5</v>
      </c>
      <c r="T1900">
        <v>0</v>
      </c>
      <c r="U1900">
        <v>60.62</v>
      </c>
      <c r="V1900">
        <f>COUNTIF(SalesData[Order ID],SalesData[[#This Row],[Order ID]])</f>
        <v>3</v>
      </c>
      <c r="W1900" t="str">
        <f>TEXT(SalesData[[#This Row],[Order Date]],"MMM-YYYY")</f>
        <v>Aug-2015</v>
      </c>
      <c r="X1900">
        <f>CHOOSE(MONTH(SalesData[[#This Row],[Order Date]]),1,1,1,2,2,2,3,3,3,4,4,4)</f>
        <v>3</v>
      </c>
      <c r="Y1900">
        <f>YEAR(SalesData[[#This Row],[Order Date]])*100+MONTH(SalesData[[#This Row],[Order Date]])</f>
        <v>201508</v>
      </c>
    </row>
    <row r="1901" spans="1: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v>4</v>
      </c>
      <c r="T1901">
        <v>0.1</v>
      </c>
      <c r="U1901">
        <v>22.63</v>
      </c>
      <c r="V1901">
        <f>COUNTIF(SalesData[Order ID],SalesData[[#This Row],[Order ID]])</f>
        <v>3</v>
      </c>
      <c r="W1901" t="str">
        <f>TEXT(SalesData[[#This Row],[Order Date]],"MMM-YYYY")</f>
        <v>Aug-2015</v>
      </c>
      <c r="X1901">
        <f>CHOOSE(MONTH(SalesData[[#This Row],[Order Date]]),1,1,1,2,2,2,3,3,3,4,4,4)</f>
        <v>3</v>
      </c>
      <c r="Y1901">
        <f>YEAR(SalesData[[#This Row],[Order Date]])*100+MONTH(SalesData[[#This Row],[Order Date]])</f>
        <v>201508</v>
      </c>
    </row>
    <row r="1902" spans="1: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v>7</v>
      </c>
      <c r="T1902">
        <v>0.2</v>
      </c>
      <c r="U1902">
        <v>34.54</v>
      </c>
      <c r="V1902">
        <f>COUNTIF(SalesData[Order ID],SalesData[[#This Row],[Order ID]])</f>
        <v>1</v>
      </c>
      <c r="W1902" t="str">
        <f>TEXT(SalesData[[#This Row],[Order Date]],"MMM-YYYY")</f>
        <v>Jun-2017</v>
      </c>
      <c r="X1902">
        <f>CHOOSE(MONTH(SalesData[[#This Row],[Order Date]]),1,1,1,2,2,2,3,3,3,4,4,4)</f>
        <v>2</v>
      </c>
      <c r="Y1902">
        <f>YEAR(SalesData[[#This Row],[Order Date]])*100+MONTH(SalesData[[#This Row],[Order Date]])</f>
        <v>201706</v>
      </c>
    </row>
    <row r="1903" spans="1: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v>6</v>
      </c>
      <c r="T1903">
        <v>0</v>
      </c>
      <c r="U1903">
        <v>4.29</v>
      </c>
      <c r="V1903">
        <f>COUNTIF(SalesData[Order ID],SalesData[[#This Row],[Order ID]])</f>
        <v>1</v>
      </c>
      <c r="W1903" t="str">
        <f>TEXT(SalesData[[#This Row],[Order Date]],"MMM-YYYY")</f>
        <v>Aug-2017</v>
      </c>
      <c r="X1903">
        <f>CHOOSE(MONTH(SalesData[[#This Row],[Order Date]]),1,1,1,2,2,2,3,3,3,4,4,4)</f>
        <v>3</v>
      </c>
      <c r="Y1903">
        <f>YEAR(SalesData[[#This Row],[Order Date]])*100+MONTH(SalesData[[#This Row],[Order Date]])</f>
        <v>201708</v>
      </c>
    </row>
    <row r="1904" spans="1: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v>4</v>
      </c>
      <c r="T1904">
        <v>0</v>
      </c>
      <c r="U1904">
        <v>0.47</v>
      </c>
      <c r="V1904">
        <f>COUNTIF(SalesData[Order ID],SalesData[[#This Row],[Order ID]])</f>
        <v>3</v>
      </c>
      <c r="W1904" t="str">
        <f>TEXT(SalesData[[#This Row],[Order Date]],"MMM-YYYY")</f>
        <v>Oct-2018</v>
      </c>
      <c r="X1904">
        <f>CHOOSE(MONTH(SalesData[[#This Row],[Order Date]]),1,1,1,2,2,2,3,3,3,4,4,4)</f>
        <v>4</v>
      </c>
      <c r="Y1904">
        <f>YEAR(SalesData[[#This Row],[Order Date]])*100+MONTH(SalesData[[#This Row],[Order Date]])</f>
        <v>201810</v>
      </c>
    </row>
    <row r="1905" spans="1: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v>3</v>
      </c>
      <c r="T1905">
        <v>0.2</v>
      </c>
      <c r="U1905">
        <v>148.33000000000001</v>
      </c>
      <c r="V1905">
        <f>COUNTIF(SalesData[Order ID],SalesData[[#This Row],[Order ID]])</f>
        <v>3</v>
      </c>
      <c r="W1905" t="str">
        <f>TEXT(SalesData[[#This Row],[Order Date]],"MMM-YYYY")</f>
        <v>Oct-2018</v>
      </c>
      <c r="X1905">
        <f>CHOOSE(MONTH(SalesData[[#This Row],[Order Date]]),1,1,1,2,2,2,3,3,3,4,4,4)</f>
        <v>4</v>
      </c>
      <c r="Y1905">
        <f>YEAR(SalesData[[#This Row],[Order Date]])*100+MONTH(SalesData[[#This Row],[Order Date]])</f>
        <v>201810</v>
      </c>
    </row>
    <row r="1906" spans="1: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v>7</v>
      </c>
      <c r="T1906">
        <v>0.3</v>
      </c>
      <c r="U1906">
        <v>-3.12</v>
      </c>
      <c r="V1906">
        <f>COUNTIF(SalesData[Order ID],SalesData[[#This Row],[Order ID]])</f>
        <v>3</v>
      </c>
      <c r="W1906" t="str">
        <f>TEXT(SalesData[[#This Row],[Order Date]],"MMM-YYYY")</f>
        <v>Oct-2018</v>
      </c>
      <c r="X1906">
        <f>CHOOSE(MONTH(SalesData[[#This Row],[Order Date]]),1,1,1,2,2,2,3,3,3,4,4,4)</f>
        <v>4</v>
      </c>
      <c r="Y1906">
        <f>YEAR(SalesData[[#This Row],[Order Date]])*100+MONTH(SalesData[[#This Row],[Order Date]])</f>
        <v>201810</v>
      </c>
    </row>
    <row r="1907" spans="1: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v>2</v>
      </c>
      <c r="T1907">
        <v>0.1</v>
      </c>
      <c r="U1907">
        <v>290.92</v>
      </c>
      <c r="V1907">
        <f>COUNTIF(SalesData[Order ID],SalesData[[#This Row],[Order ID]])</f>
        <v>1</v>
      </c>
      <c r="W1907" t="str">
        <f>TEXT(SalesData[[#This Row],[Order Date]],"MMM-YYYY")</f>
        <v>Oct-2018</v>
      </c>
      <c r="X1907">
        <f>CHOOSE(MONTH(SalesData[[#This Row],[Order Date]]),1,1,1,2,2,2,3,3,3,4,4,4)</f>
        <v>4</v>
      </c>
      <c r="Y1907">
        <f>YEAR(SalesData[[#This Row],[Order Date]])*100+MONTH(SalesData[[#This Row],[Order Date]])</f>
        <v>201810</v>
      </c>
    </row>
    <row r="1908" spans="1: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v>10</v>
      </c>
      <c r="T1908">
        <v>0</v>
      </c>
      <c r="U1908">
        <v>0.92</v>
      </c>
      <c r="V1908">
        <f>COUNTIF(SalesData[Order ID],SalesData[[#This Row],[Order ID]])</f>
        <v>2</v>
      </c>
      <c r="W1908" t="str">
        <f>TEXT(SalesData[[#This Row],[Order Date]],"MMM-YYYY")</f>
        <v>May-2017</v>
      </c>
      <c r="X1908">
        <f>CHOOSE(MONTH(SalesData[[#This Row],[Order Date]]),1,1,1,2,2,2,3,3,3,4,4,4)</f>
        <v>2</v>
      </c>
      <c r="Y1908">
        <f>YEAR(SalesData[[#This Row],[Order Date]])*100+MONTH(SalesData[[#This Row],[Order Date]])</f>
        <v>201705</v>
      </c>
    </row>
    <row r="1909" spans="1: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v>4</v>
      </c>
      <c r="T1909">
        <v>0</v>
      </c>
      <c r="U1909">
        <v>5.94</v>
      </c>
      <c r="V1909">
        <f>COUNTIF(SalesData[Order ID],SalesData[[#This Row],[Order ID]])</f>
        <v>2</v>
      </c>
      <c r="W1909" t="str">
        <f>TEXT(SalesData[[#This Row],[Order Date]],"MMM-YYYY")</f>
        <v>May-2017</v>
      </c>
      <c r="X1909">
        <f>CHOOSE(MONTH(SalesData[[#This Row],[Order Date]]),1,1,1,2,2,2,3,3,3,4,4,4)</f>
        <v>2</v>
      </c>
      <c r="Y1909">
        <f>YEAR(SalesData[[#This Row],[Order Date]])*100+MONTH(SalesData[[#This Row],[Order Date]])</f>
        <v>201705</v>
      </c>
    </row>
    <row r="1910" spans="1: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v>1</v>
      </c>
      <c r="T1910">
        <v>0.3</v>
      </c>
      <c r="U1910">
        <v>-45.18</v>
      </c>
      <c r="V1910">
        <f>COUNTIF(SalesData[Order ID],SalesData[[#This Row],[Order ID]])</f>
        <v>1</v>
      </c>
      <c r="W1910" t="str">
        <f>TEXT(SalesData[[#This Row],[Order Date]],"MMM-YYYY")</f>
        <v>Feb-2016</v>
      </c>
      <c r="X1910">
        <f>CHOOSE(MONTH(SalesData[[#This Row],[Order Date]]),1,1,1,2,2,2,3,3,3,4,4,4)</f>
        <v>1</v>
      </c>
      <c r="Y1910">
        <f>YEAR(SalesData[[#This Row],[Order Date]])*100+MONTH(SalesData[[#This Row],[Order Date]])</f>
        <v>201602</v>
      </c>
    </row>
    <row r="1911" spans="1: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v>9</v>
      </c>
      <c r="T1911">
        <v>0</v>
      </c>
      <c r="U1911">
        <v>2.84</v>
      </c>
      <c r="V1911">
        <f>COUNTIF(SalesData[Order ID],SalesData[[#This Row],[Order ID]])</f>
        <v>1</v>
      </c>
      <c r="W1911" t="str">
        <f>TEXT(SalesData[[#This Row],[Order Date]],"MMM-YYYY")</f>
        <v>Dec-2018</v>
      </c>
      <c r="X1911">
        <f>CHOOSE(MONTH(SalesData[[#This Row],[Order Date]]),1,1,1,2,2,2,3,3,3,4,4,4)</f>
        <v>4</v>
      </c>
      <c r="Y1911">
        <f>YEAR(SalesData[[#This Row],[Order Date]])*100+MONTH(SalesData[[#This Row],[Order Date]])</f>
        <v>201812</v>
      </c>
    </row>
    <row r="1912" spans="1: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v>2</v>
      </c>
      <c r="T1912">
        <v>0.1</v>
      </c>
      <c r="U1912">
        <v>4.97</v>
      </c>
      <c r="V1912">
        <f>COUNTIF(SalesData[Order ID],SalesData[[#This Row],[Order ID]])</f>
        <v>1</v>
      </c>
      <c r="W1912" t="str">
        <f>TEXT(SalesData[[#This Row],[Order Date]],"MMM-YYYY")</f>
        <v>Nov-2017</v>
      </c>
      <c r="X1912">
        <f>CHOOSE(MONTH(SalesData[[#This Row],[Order Date]]),1,1,1,2,2,2,3,3,3,4,4,4)</f>
        <v>4</v>
      </c>
      <c r="Y1912">
        <f>YEAR(SalesData[[#This Row],[Order Date]])*100+MONTH(SalesData[[#This Row],[Order Date]])</f>
        <v>201711</v>
      </c>
    </row>
    <row r="1913" spans="1: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v>8</v>
      </c>
      <c r="T1913">
        <v>0.1</v>
      </c>
      <c r="U1913">
        <v>71.209999999999994</v>
      </c>
      <c r="V1913">
        <f>COUNTIF(SalesData[Order ID],SalesData[[#This Row],[Order ID]])</f>
        <v>2</v>
      </c>
      <c r="W1913" t="str">
        <f>TEXT(SalesData[[#This Row],[Order Date]],"MMM-YYYY")</f>
        <v>Jul-2018</v>
      </c>
      <c r="X1913">
        <f>CHOOSE(MONTH(SalesData[[#This Row],[Order Date]]),1,1,1,2,2,2,3,3,3,4,4,4)</f>
        <v>3</v>
      </c>
      <c r="Y1913">
        <f>YEAR(SalesData[[#This Row],[Order Date]])*100+MONTH(SalesData[[#This Row],[Order Date]])</f>
        <v>201807</v>
      </c>
    </row>
    <row r="1914" spans="1: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v>4</v>
      </c>
      <c r="T1914">
        <v>0</v>
      </c>
      <c r="U1914">
        <v>47.77</v>
      </c>
      <c r="V1914">
        <f>COUNTIF(SalesData[Order ID],SalesData[[#This Row],[Order ID]])</f>
        <v>2</v>
      </c>
      <c r="W1914" t="str">
        <f>TEXT(SalesData[[#This Row],[Order Date]],"MMM-YYYY")</f>
        <v>Jul-2018</v>
      </c>
      <c r="X1914">
        <f>CHOOSE(MONTH(SalesData[[#This Row],[Order Date]]),1,1,1,2,2,2,3,3,3,4,4,4)</f>
        <v>3</v>
      </c>
      <c r="Y1914">
        <f>YEAR(SalesData[[#This Row],[Order Date]])*100+MONTH(SalesData[[#This Row],[Order Date]])</f>
        <v>201807</v>
      </c>
    </row>
    <row r="1915" spans="1: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v>6</v>
      </c>
      <c r="T1915">
        <v>0.1</v>
      </c>
      <c r="U1915">
        <v>32.99</v>
      </c>
      <c r="V1915">
        <f>COUNTIF(SalesData[Order ID],SalesData[[#This Row],[Order ID]])</f>
        <v>1</v>
      </c>
      <c r="W1915" t="str">
        <f>TEXT(SalesData[[#This Row],[Order Date]],"MMM-YYYY")</f>
        <v>Jan-2015</v>
      </c>
      <c r="X1915">
        <f>CHOOSE(MONTH(SalesData[[#This Row],[Order Date]]),1,1,1,2,2,2,3,3,3,4,4,4)</f>
        <v>1</v>
      </c>
      <c r="Y1915">
        <f>YEAR(SalesData[[#This Row],[Order Date]])*100+MONTH(SalesData[[#This Row],[Order Date]])</f>
        <v>201501</v>
      </c>
    </row>
    <row r="1916" spans="1: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v>4</v>
      </c>
      <c r="T1916">
        <v>0</v>
      </c>
      <c r="U1916">
        <v>0.51</v>
      </c>
      <c r="V1916">
        <f>COUNTIF(SalesData[Order ID],SalesData[[#This Row],[Order ID]])</f>
        <v>3</v>
      </c>
      <c r="W1916" t="str">
        <f>TEXT(SalesData[[#This Row],[Order Date]],"MMM-YYYY")</f>
        <v>Apr-2018</v>
      </c>
      <c r="X1916">
        <f>CHOOSE(MONTH(SalesData[[#This Row],[Order Date]]),1,1,1,2,2,2,3,3,3,4,4,4)</f>
        <v>2</v>
      </c>
      <c r="Y1916">
        <f>YEAR(SalesData[[#This Row],[Order Date]])*100+MONTH(SalesData[[#This Row],[Order Date]])</f>
        <v>201804</v>
      </c>
    </row>
    <row r="1917" spans="1: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v>8</v>
      </c>
      <c r="T1917">
        <v>0.2</v>
      </c>
      <c r="U1917">
        <v>3.26</v>
      </c>
      <c r="V1917">
        <f>COUNTIF(SalesData[Order ID],SalesData[[#This Row],[Order ID]])</f>
        <v>3</v>
      </c>
      <c r="W1917" t="str">
        <f>TEXT(SalesData[[#This Row],[Order Date]],"MMM-YYYY")</f>
        <v>Apr-2018</v>
      </c>
      <c r="X1917">
        <f>CHOOSE(MONTH(SalesData[[#This Row],[Order Date]]),1,1,1,2,2,2,3,3,3,4,4,4)</f>
        <v>2</v>
      </c>
      <c r="Y1917">
        <f>YEAR(SalesData[[#This Row],[Order Date]])*100+MONTH(SalesData[[#This Row],[Order Date]])</f>
        <v>201804</v>
      </c>
    </row>
    <row r="1918" spans="1: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v>10</v>
      </c>
      <c r="T1918">
        <v>0.1</v>
      </c>
      <c r="U1918">
        <v>1.08</v>
      </c>
      <c r="V1918">
        <f>COUNTIF(SalesData[Order ID],SalesData[[#This Row],[Order ID]])</f>
        <v>3</v>
      </c>
      <c r="W1918" t="str">
        <f>TEXT(SalesData[[#This Row],[Order Date]],"MMM-YYYY")</f>
        <v>Apr-2018</v>
      </c>
      <c r="X1918">
        <f>CHOOSE(MONTH(SalesData[[#This Row],[Order Date]]),1,1,1,2,2,2,3,3,3,4,4,4)</f>
        <v>2</v>
      </c>
      <c r="Y1918">
        <f>YEAR(SalesData[[#This Row],[Order Date]])*100+MONTH(SalesData[[#This Row],[Order Date]])</f>
        <v>201804</v>
      </c>
    </row>
    <row r="1919" spans="1: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v>2</v>
      </c>
      <c r="T1919">
        <v>0.2</v>
      </c>
      <c r="U1919">
        <v>0.7</v>
      </c>
      <c r="V1919">
        <f>COUNTIF(SalesData[Order ID],SalesData[[#This Row],[Order ID]])</f>
        <v>1</v>
      </c>
      <c r="W1919" t="str">
        <f>TEXT(SalesData[[#This Row],[Order Date]],"MMM-YYYY")</f>
        <v>Nov-2016</v>
      </c>
      <c r="X1919">
        <f>CHOOSE(MONTH(SalesData[[#This Row],[Order Date]]),1,1,1,2,2,2,3,3,3,4,4,4)</f>
        <v>4</v>
      </c>
      <c r="Y1919">
        <f>YEAR(SalesData[[#This Row],[Order Date]])*100+MONTH(SalesData[[#This Row],[Order Date]])</f>
        <v>201611</v>
      </c>
    </row>
    <row r="1920" spans="1: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v>9</v>
      </c>
      <c r="T1920">
        <v>0.3</v>
      </c>
      <c r="U1920">
        <v>-53.98</v>
      </c>
      <c r="V1920">
        <f>COUNTIF(SalesData[Order ID],SalesData[[#This Row],[Order ID]])</f>
        <v>1</v>
      </c>
      <c r="W1920" t="str">
        <f>TEXT(SalesData[[#This Row],[Order Date]],"MMM-YYYY")</f>
        <v>Oct-2016</v>
      </c>
      <c r="X1920">
        <f>CHOOSE(MONTH(SalesData[[#This Row],[Order Date]]),1,1,1,2,2,2,3,3,3,4,4,4)</f>
        <v>4</v>
      </c>
      <c r="Y1920">
        <f>YEAR(SalesData[[#This Row],[Order Date]])*100+MONTH(SalesData[[#This Row],[Order Date]])</f>
        <v>201610</v>
      </c>
    </row>
    <row r="1921" spans="1: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v>1</v>
      </c>
      <c r="T1921">
        <v>0.2</v>
      </c>
      <c r="U1921">
        <v>277.74</v>
      </c>
      <c r="V1921">
        <f>COUNTIF(SalesData[Order ID],SalesData[[#This Row],[Order ID]])</f>
        <v>2</v>
      </c>
      <c r="W1921" t="str">
        <f>TEXT(SalesData[[#This Row],[Order Date]],"MMM-YYYY")</f>
        <v>Aug-2018</v>
      </c>
      <c r="X1921">
        <f>CHOOSE(MONTH(SalesData[[#This Row],[Order Date]]),1,1,1,2,2,2,3,3,3,4,4,4)</f>
        <v>3</v>
      </c>
      <c r="Y1921">
        <f>YEAR(SalesData[[#This Row],[Order Date]])*100+MONTH(SalesData[[#This Row],[Order Date]])</f>
        <v>201808</v>
      </c>
    </row>
    <row r="1922" spans="1: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v>10</v>
      </c>
      <c r="T1922">
        <v>0.3</v>
      </c>
      <c r="U1922">
        <v>-129.52000000000001</v>
      </c>
      <c r="V1922">
        <f>COUNTIF(SalesData[Order ID],SalesData[[#This Row],[Order ID]])</f>
        <v>2</v>
      </c>
      <c r="W1922" t="str">
        <f>TEXT(SalesData[[#This Row],[Order Date]],"MMM-YYYY")</f>
        <v>Aug-2018</v>
      </c>
      <c r="X1922">
        <f>CHOOSE(MONTH(SalesData[[#This Row],[Order Date]]),1,1,1,2,2,2,3,3,3,4,4,4)</f>
        <v>3</v>
      </c>
      <c r="Y1922">
        <f>YEAR(SalesData[[#This Row],[Order Date]])*100+MONTH(SalesData[[#This Row],[Order Date]])</f>
        <v>201808</v>
      </c>
    </row>
    <row r="1923" spans="1: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v>10</v>
      </c>
      <c r="T1923">
        <v>0</v>
      </c>
      <c r="U1923">
        <v>0.9</v>
      </c>
      <c r="V1923">
        <f>COUNTIF(SalesData[Order ID],SalesData[[#This Row],[Order ID]])</f>
        <v>1</v>
      </c>
      <c r="W1923" t="str">
        <f>TEXT(SalesData[[#This Row],[Order Date]],"MMM-YYYY")</f>
        <v>Oct-2016</v>
      </c>
      <c r="X1923">
        <f>CHOOSE(MONTH(SalesData[[#This Row],[Order Date]]),1,1,1,2,2,2,3,3,3,4,4,4)</f>
        <v>4</v>
      </c>
      <c r="Y1923">
        <f>YEAR(SalesData[[#This Row],[Order Date]])*100+MONTH(SalesData[[#This Row],[Order Date]])</f>
        <v>201610</v>
      </c>
    </row>
    <row r="1924" spans="1: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v>10</v>
      </c>
      <c r="T1924">
        <v>0</v>
      </c>
      <c r="U1924">
        <v>302.27</v>
      </c>
      <c r="V1924">
        <f>COUNTIF(SalesData[Order ID],SalesData[[#This Row],[Order ID]])</f>
        <v>2</v>
      </c>
      <c r="W1924" t="str">
        <f>TEXT(SalesData[[#This Row],[Order Date]],"MMM-YYYY")</f>
        <v>Jul-2017</v>
      </c>
      <c r="X1924">
        <f>CHOOSE(MONTH(SalesData[[#This Row],[Order Date]]),1,1,1,2,2,2,3,3,3,4,4,4)</f>
        <v>3</v>
      </c>
      <c r="Y1924">
        <f>YEAR(SalesData[[#This Row],[Order Date]])*100+MONTH(SalesData[[#This Row],[Order Date]])</f>
        <v>201707</v>
      </c>
    </row>
    <row r="1925" spans="1: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v>6</v>
      </c>
      <c r="T1925">
        <v>0.2</v>
      </c>
      <c r="U1925">
        <v>3.33</v>
      </c>
      <c r="V1925">
        <f>COUNTIF(SalesData[Order ID],SalesData[[#This Row],[Order ID]])</f>
        <v>2</v>
      </c>
      <c r="W1925" t="str">
        <f>TEXT(SalesData[[#This Row],[Order Date]],"MMM-YYYY")</f>
        <v>Jul-2017</v>
      </c>
      <c r="X1925">
        <f>CHOOSE(MONTH(SalesData[[#This Row],[Order Date]]),1,1,1,2,2,2,3,3,3,4,4,4)</f>
        <v>3</v>
      </c>
      <c r="Y1925">
        <f>YEAR(SalesData[[#This Row],[Order Date]])*100+MONTH(SalesData[[#This Row],[Order Date]])</f>
        <v>201707</v>
      </c>
    </row>
    <row r="1926" spans="1: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v>10</v>
      </c>
      <c r="T1926">
        <v>0</v>
      </c>
      <c r="U1926">
        <v>19.52</v>
      </c>
      <c r="V1926">
        <f>COUNTIF(SalesData[Order ID],SalesData[[#This Row],[Order ID]])</f>
        <v>1</v>
      </c>
      <c r="W1926" t="str">
        <f>TEXT(SalesData[[#This Row],[Order Date]],"MMM-YYYY")</f>
        <v>Dec-2018</v>
      </c>
      <c r="X1926">
        <f>CHOOSE(MONTH(SalesData[[#This Row],[Order Date]]),1,1,1,2,2,2,3,3,3,4,4,4)</f>
        <v>4</v>
      </c>
      <c r="Y1926">
        <f>YEAR(SalesData[[#This Row],[Order Date]])*100+MONTH(SalesData[[#This Row],[Order Date]])</f>
        <v>201812</v>
      </c>
    </row>
    <row r="1927" spans="1: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v>9</v>
      </c>
      <c r="T1927">
        <v>0.3</v>
      </c>
      <c r="U1927">
        <v>-10</v>
      </c>
      <c r="V1927">
        <f>COUNTIF(SalesData[Order ID],SalesData[[#This Row],[Order ID]])</f>
        <v>1</v>
      </c>
      <c r="W1927" t="str">
        <f>TEXT(SalesData[[#This Row],[Order Date]],"MMM-YYYY")</f>
        <v>Mar-2018</v>
      </c>
      <c r="X1927">
        <f>CHOOSE(MONTH(SalesData[[#This Row],[Order Date]]),1,1,1,2,2,2,3,3,3,4,4,4)</f>
        <v>1</v>
      </c>
      <c r="Y1927">
        <f>YEAR(SalesData[[#This Row],[Order Date]])*100+MONTH(SalesData[[#This Row],[Order Date]])</f>
        <v>201803</v>
      </c>
    </row>
    <row r="1928" spans="1: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v>3</v>
      </c>
      <c r="T1928">
        <v>0.3</v>
      </c>
      <c r="U1928">
        <v>-35.5</v>
      </c>
      <c r="V1928">
        <f>COUNTIF(SalesData[Order ID],SalesData[[#This Row],[Order ID]])</f>
        <v>1</v>
      </c>
      <c r="W1928" t="str">
        <f>TEXT(SalesData[[#This Row],[Order Date]],"MMM-YYYY")</f>
        <v>Jun-2017</v>
      </c>
      <c r="X1928">
        <f>CHOOSE(MONTH(SalesData[[#This Row],[Order Date]]),1,1,1,2,2,2,3,3,3,4,4,4)</f>
        <v>2</v>
      </c>
      <c r="Y1928">
        <f>YEAR(SalesData[[#This Row],[Order Date]])*100+MONTH(SalesData[[#This Row],[Order Date]])</f>
        <v>201706</v>
      </c>
    </row>
    <row r="1929" spans="1: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v>3</v>
      </c>
      <c r="T1929">
        <v>0</v>
      </c>
      <c r="U1929">
        <v>10.65</v>
      </c>
      <c r="V1929">
        <f>COUNTIF(SalesData[Order ID],SalesData[[#This Row],[Order ID]])</f>
        <v>1</v>
      </c>
      <c r="W1929" t="str">
        <f>TEXT(SalesData[[#This Row],[Order Date]],"MMM-YYYY")</f>
        <v>Nov-2018</v>
      </c>
      <c r="X1929">
        <f>CHOOSE(MONTH(SalesData[[#This Row],[Order Date]]),1,1,1,2,2,2,3,3,3,4,4,4)</f>
        <v>4</v>
      </c>
      <c r="Y1929">
        <f>YEAR(SalesData[[#This Row],[Order Date]])*100+MONTH(SalesData[[#This Row],[Order Date]])</f>
        <v>201811</v>
      </c>
    </row>
    <row r="1930" spans="1: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v>8</v>
      </c>
      <c r="T1930">
        <v>0.3</v>
      </c>
      <c r="U1930">
        <v>-1.3</v>
      </c>
      <c r="V1930">
        <f>COUNTIF(SalesData[Order ID],SalesData[[#This Row],[Order ID]])</f>
        <v>3</v>
      </c>
      <c r="W1930" t="str">
        <f>TEXT(SalesData[[#This Row],[Order Date]],"MMM-YYYY")</f>
        <v>Mar-2018</v>
      </c>
      <c r="X1930">
        <f>CHOOSE(MONTH(SalesData[[#This Row],[Order Date]]),1,1,1,2,2,2,3,3,3,4,4,4)</f>
        <v>1</v>
      </c>
      <c r="Y1930">
        <f>YEAR(SalesData[[#This Row],[Order Date]])*100+MONTH(SalesData[[#This Row],[Order Date]])</f>
        <v>201803</v>
      </c>
    </row>
    <row r="1931" spans="1: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v>8</v>
      </c>
      <c r="T1931">
        <v>0.3</v>
      </c>
      <c r="U1931">
        <v>-3.72</v>
      </c>
      <c r="V1931">
        <f>COUNTIF(SalesData[Order ID],SalesData[[#This Row],[Order ID]])</f>
        <v>3</v>
      </c>
      <c r="W1931" t="str">
        <f>TEXT(SalesData[[#This Row],[Order Date]],"MMM-YYYY")</f>
        <v>Mar-2018</v>
      </c>
      <c r="X1931">
        <f>CHOOSE(MONTH(SalesData[[#This Row],[Order Date]]),1,1,1,2,2,2,3,3,3,4,4,4)</f>
        <v>1</v>
      </c>
      <c r="Y1931">
        <f>YEAR(SalesData[[#This Row],[Order Date]])*100+MONTH(SalesData[[#This Row],[Order Date]])</f>
        <v>201803</v>
      </c>
    </row>
    <row r="1932" spans="1: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v>4</v>
      </c>
      <c r="T1932">
        <v>0.2</v>
      </c>
      <c r="U1932">
        <v>66</v>
      </c>
      <c r="V1932">
        <f>COUNTIF(SalesData[Order ID],SalesData[[#This Row],[Order ID]])</f>
        <v>3</v>
      </c>
      <c r="W1932" t="str">
        <f>TEXT(SalesData[[#This Row],[Order Date]],"MMM-YYYY")</f>
        <v>Mar-2018</v>
      </c>
      <c r="X1932">
        <f>CHOOSE(MONTH(SalesData[[#This Row],[Order Date]]),1,1,1,2,2,2,3,3,3,4,4,4)</f>
        <v>1</v>
      </c>
      <c r="Y1932">
        <f>YEAR(SalesData[[#This Row],[Order Date]])*100+MONTH(SalesData[[#This Row],[Order Date]])</f>
        <v>201803</v>
      </c>
    </row>
    <row r="1933" spans="1: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v>8</v>
      </c>
      <c r="T1933">
        <v>0</v>
      </c>
      <c r="U1933">
        <v>24.48</v>
      </c>
      <c r="V1933">
        <f>COUNTIF(SalesData[Order ID],SalesData[[#This Row],[Order ID]])</f>
        <v>1</v>
      </c>
      <c r="W1933" t="str">
        <f>TEXT(SalesData[[#This Row],[Order Date]],"MMM-YYYY")</f>
        <v>Nov-2017</v>
      </c>
      <c r="X1933">
        <f>CHOOSE(MONTH(SalesData[[#This Row],[Order Date]]),1,1,1,2,2,2,3,3,3,4,4,4)</f>
        <v>4</v>
      </c>
      <c r="Y1933">
        <f>YEAR(SalesData[[#This Row],[Order Date]])*100+MONTH(SalesData[[#This Row],[Order Date]])</f>
        <v>201711</v>
      </c>
    </row>
    <row r="1934" spans="1: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v>10</v>
      </c>
      <c r="T1934">
        <v>0</v>
      </c>
      <c r="U1934">
        <v>49.55</v>
      </c>
      <c r="V1934">
        <f>COUNTIF(SalesData[Order ID],SalesData[[#This Row],[Order ID]])</f>
        <v>2</v>
      </c>
      <c r="W1934" t="str">
        <f>TEXT(SalesData[[#This Row],[Order Date]],"MMM-YYYY")</f>
        <v>Aug-2018</v>
      </c>
      <c r="X1934">
        <f>CHOOSE(MONTH(SalesData[[#This Row],[Order Date]]),1,1,1,2,2,2,3,3,3,4,4,4)</f>
        <v>3</v>
      </c>
      <c r="Y1934">
        <f>YEAR(SalesData[[#This Row],[Order Date]])*100+MONTH(SalesData[[#This Row],[Order Date]])</f>
        <v>201808</v>
      </c>
    </row>
    <row r="1935" spans="1: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v>10</v>
      </c>
      <c r="T1935">
        <v>0.3</v>
      </c>
      <c r="U1935">
        <v>-4.62</v>
      </c>
      <c r="V1935">
        <f>COUNTIF(SalesData[Order ID],SalesData[[#This Row],[Order ID]])</f>
        <v>2</v>
      </c>
      <c r="W1935" t="str">
        <f>TEXT(SalesData[[#This Row],[Order Date]],"MMM-YYYY")</f>
        <v>Aug-2018</v>
      </c>
      <c r="X1935">
        <f>CHOOSE(MONTH(SalesData[[#This Row],[Order Date]]),1,1,1,2,2,2,3,3,3,4,4,4)</f>
        <v>3</v>
      </c>
      <c r="Y1935">
        <f>YEAR(SalesData[[#This Row],[Order Date]])*100+MONTH(SalesData[[#This Row],[Order Date]])</f>
        <v>201808</v>
      </c>
    </row>
    <row r="1936" spans="1: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v>9</v>
      </c>
      <c r="T1936">
        <v>0.2</v>
      </c>
      <c r="U1936">
        <v>39.130000000000003</v>
      </c>
      <c r="V1936">
        <f>COUNTIF(SalesData[Order ID],SalesData[[#This Row],[Order ID]])</f>
        <v>2</v>
      </c>
      <c r="W1936" t="str">
        <f>TEXT(SalesData[[#This Row],[Order Date]],"MMM-YYYY")</f>
        <v>Nov-2018</v>
      </c>
      <c r="X1936">
        <f>CHOOSE(MONTH(SalesData[[#This Row],[Order Date]]),1,1,1,2,2,2,3,3,3,4,4,4)</f>
        <v>4</v>
      </c>
      <c r="Y1936">
        <f>YEAR(SalesData[[#This Row],[Order Date]])*100+MONTH(SalesData[[#This Row],[Order Date]])</f>
        <v>201811</v>
      </c>
    </row>
    <row r="1937" spans="1: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v>3</v>
      </c>
      <c r="T1937">
        <v>0</v>
      </c>
      <c r="U1937">
        <v>9.9700000000000006</v>
      </c>
      <c r="V1937">
        <f>COUNTIF(SalesData[Order ID],SalesData[[#This Row],[Order ID]])</f>
        <v>2</v>
      </c>
      <c r="W1937" t="str">
        <f>TEXT(SalesData[[#This Row],[Order Date]],"MMM-YYYY")</f>
        <v>Nov-2018</v>
      </c>
      <c r="X1937">
        <f>CHOOSE(MONTH(SalesData[[#This Row],[Order Date]]),1,1,1,2,2,2,3,3,3,4,4,4)</f>
        <v>4</v>
      </c>
      <c r="Y1937">
        <f>YEAR(SalesData[[#This Row],[Order Date]])*100+MONTH(SalesData[[#This Row],[Order Date]])</f>
        <v>201811</v>
      </c>
    </row>
    <row r="1938" spans="1: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v>1</v>
      </c>
      <c r="T1938">
        <v>0</v>
      </c>
      <c r="U1938">
        <v>2.8</v>
      </c>
      <c r="V1938">
        <f>COUNTIF(SalesData[Order ID],SalesData[[#This Row],[Order ID]])</f>
        <v>1</v>
      </c>
      <c r="W1938" t="str">
        <f>TEXT(SalesData[[#This Row],[Order Date]],"MMM-YYYY")</f>
        <v>May-2016</v>
      </c>
      <c r="X1938">
        <f>CHOOSE(MONTH(SalesData[[#This Row],[Order Date]]),1,1,1,2,2,2,3,3,3,4,4,4)</f>
        <v>2</v>
      </c>
      <c r="Y1938">
        <f>YEAR(SalesData[[#This Row],[Order Date]])*100+MONTH(SalesData[[#This Row],[Order Date]])</f>
        <v>201605</v>
      </c>
    </row>
    <row r="1939" spans="1: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v>10</v>
      </c>
      <c r="T1939">
        <v>0</v>
      </c>
      <c r="U1939">
        <v>5.19</v>
      </c>
      <c r="V1939">
        <f>COUNTIF(SalesData[Order ID],SalesData[[#This Row],[Order ID]])</f>
        <v>4</v>
      </c>
      <c r="W1939" t="str">
        <f>TEXT(SalesData[[#This Row],[Order Date]],"MMM-YYYY")</f>
        <v>Jul-2017</v>
      </c>
      <c r="X1939">
        <f>CHOOSE(MONTH(SalesData[[#This Row],[Order Date]]),1,1,1,2,2,2,3,3,3,4,4,4)</f>
        <v>3</v>
      </c>
      <c r="Y1939">
        <f>YEAR(SalesData[[#This Row],[Order Date]])*100+MONTH(SalesData[[#This Row],[Order Date]])</f>
        <v>201707</v>
      </c>
    </row>
    <row r="1940" spans="1: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v>4</v>
      </c>
      <c r="T1940">
        <v>0</v>
      </c>
      <c r="U1940">
        <v>3.68</v>
      </c>
      <c r="V1940">
        <f>COUNTIF(SalesData[Order ID],SalesData[[#This Row],[Order ID]])</f>
        <v>4</v>
      </c>
      <c r="W1940" t="str">
        <f>TEXT(SalesData[[#This Row],[Order Date]],"MMM-YYYY")</f>
        <v>Jul-2017</v>
      </c>
      <c r="X1940">
        <f>CHOOSE(MONTH(SalesData[[#This Row],[Order Date]]),1,1,1,2,2,2,3,3,3,4,4,4)</f>
        <v>3</v>
      </c>
      <c r="Y1940">
        <f>YEAR(SalesData[[#This Row],[Order Date]])*100+MONTH(SalesData[[#This Row],[Order Date]])</f>
        <v>201707</v>
      </c>
    </row>
    <row r="1941" spans="1: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v>5</v>
      </c>
      <c r="T1941">
        <v>0</v>
      </c>
      <c r="U1941">
        <v>2.88</v>
      </c>
      <c r="V1941">
        <f>COUNTIF(SalesData[Order ID],SalesData[[#This Row],[Order ID]])</f>
        <v>4</v>
      </c>
      <c r="W1941" t="str">
        <f>TEXT(SalesData[[#This Row],[Order Date]],"MMM-YYYY")</f>
        <v>Jul-2017</v>
      </c>
      <c r="X1941">
        <f>CHOOSE(MONTH(SalesData[[#This Row],[Order Date]]),1,1,1,2,2,2,3,3,3,4,4,4)</f>
        <v>3</v>
      </c>
      <c r="Y1941">
        <f>YEAR(SalesData[[#This Row],[Order Date]])*100+MONTH(SalesData[[#This Row],[Order Date]])</f>
        <v>201707</v>
      </c>
    </row>
    <row r="1942" spans="1: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v>7</v>
      </c>
      <c r="T1942">
        <v>0</v>
      </c>
      <c r="U1942">
        <v>92.8</v>
      </c>
      <c r="V1942">
        <f>COUNTIF(SalesData[Order ID],SalesData[[#This Row],[Order ID]])</f>
        <v>4</v>
      </c>
      <c r="W1942" t="str">
        <f>TEXT(SalesData[[#This Row],[Order Date]],"MMM-YYYY")</f>
        <v>Jul-2017</v>
      </c>
      <c r="X1942">
        <f>CHOOSE(MONTH(SalesData[[#This Row],[Order Date]]),1,1,1,2,2,2,3,3,3,4,4,4)</f>
        <v>3</v>
      </c>
      <c r="Y1942">
        <f>YEAR(SalesData[[#This Row],[Order Date]])*100+MONTH(SalesData[[#This Row],[Order Date]])</f>
        <v>201707</v>
      </c>
    </row>
    <row r="1943" spans="1: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v>1</v>
      </c>
      <c r="T1943">
        <v>0.2</v>
      </c>
      <c r="U1943">
        <v>9</v>
      </c>
      <c r="V1943">
        <f>COUNTIF(SalesData[Order ID],SalesData[[#This Row],[Order ID]])</f>
        <v>3</v>
      </c>
      <c r="W1943" t="str">
        <f>TEXT(SalesData[[#This Row],[Order Date]],"MMM-YYYY")</f>
        <v>Aug-2018</v>
      </c>
      <c r="X1943">
        <f>CHOOSE(MONTH(SalesData[[#This Row],[Order Date]]),1,1,1,2,2,2,3,3,3,4,4,4)</f>
        <v>3</v>
      </c>
      <c r="Y1943">
        <f>YEAR(SalesData[[#This Row],[Order Date]])*100+MONTH(SalesData[[#This Row],[Order Date]])</f>
        <v>201808</v>
      </c>
    </row>
    <row r="1944" spans="1: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v>1</v>
      </c>
      <c r="T1944">
        <v>0.1</v>
      </c>
      <c r="U1944">
        <v>6.59</v>
      </c>
      <c r="V1944">
        <f>COUNTIF(SalesData[Order ID],SalesData[[#This Row],[Order ID]])</f>
        <v>3</v>
      </c>
      <c r="W1944" t="str">
        <f>TEXT(SalesData[[#This Row],[Order Date]],"MMM-YYYY")</f>
        <v>Aug-2018</v>
      </c>
      <c r="X1944">
        <f>CHOOSE(MONTH(SalesData[[#This Row],[Order Date]]),1,1,1,2,2,2,3,3,3,4,4,4)</f>
        <v>3</v>
      </c>
      <c r="Y1944">
        <f>YEAR(SalesData[[#This Row],[Order Date]])*100+MONTH(SalesData[[#This Row],[Order Date]])</f>
        <v>201808</v>
      </c>
    </row>
    <row r="1945" spans="1: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v>8</v>
      </c>
      <c r="T1945">
        <v>0</v>
      </c>
      <c r="U1945">
        <v>1.04</v>
      </c>
      <c r="V1945">
        <f>COUNTIF(SalesData[Order ID],SalesData[[#This Row],[Order ID]])</f>
        <v>3</v>
      </c>
      <c r="W1945" t="str">
        <f>TEXT(SalesData[[#This Row],[Order Date]],"MMM-YYYY")</f>
        <v>Aug-2018</v>
      </c>
      <c r="X1945">
        <f>CHOOSE(MONTH(SalesData[[#This Row],[Order Date]]),1,1,1,2,2,2,3,3,3,4,4,4)</f>
        <v>3</v>
      </c>
      <c r="Y1945">
        <f>YEAR(SalesData[[#This Row],[Order Date]])*100+MONTH(SalesData[[#This Row],[Order Date]])</f>
        <v>201808</v>
      </c>
    </row>
    <row r="1946" spans="1: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v>8</v>
      </c>
      <c r="T1946">
        <v>0.2</v>
      </c>
      <c r="U1946">
        <v>26.87</v>
      </c>
      <c r="V1946">
        <f>COUNTIF(SalesData[Order ID],SalesData[[#This Row],[Order ID]])</f>
        <v>2</v>
      </c>
      <c r="W1946" t="str">
        <f>TEXT(SalesData[[#This Row],[Order Date]],"MMM-YYYY")</f>
        <v>Jun-2017</v>
      </c>
      <c r="X1946">
        <f>CHOOSE(MONTH(SalesData[[#This Row],[Order Date]]),1,1,1,2,2,2,3,3,3,4,4,4)</f>
        <v>2</v>
      </c>
      <c r="Y1946">
        <f>YEAR(SalesData[[#This Row],[Order Date]])*100+MONTH(SalesData[[#This Row],[Order Date]])</f>
        <v>201706</v>
      </c>
    </row>
    <row r="1947" spans="1: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v>9</v>
      </c>
      <c r="T1947">
        <v>0</v>
      </c>
      <c r="U1947">
        <v>3.53</v>
      </c>
      <c r="V1947">
        <f>COUNTIF(SalesData[Order ID],SalesData[[#This Row],[Order ID]])</f>
        <v>2</v>
      </c>
      <c r="W1947" t="str">
        <f>TEXT(SalesData[[#This Row],[Order Date]],"MMM-YYYY")</f>
        <v>Jun-2017</v>
      </c>
      <c r="X1947">
        <f>CHOOSE(MONTH(SalesData[[#This Row],[Order Date]]),1,1,1,2,2,2,3,3,3,4,4,4)</f>
        <v>2</v>
      </c>
      <c r="Y1947">
        <f>YEAR(SalesData[[#This Row],[Order Date]])*100+MONTH(SalesData[[#This Row],[Order Date]])</f>
        <v>201706</v>
      </c>
    </row>
    <row r="1948" spans="1: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v>7</v>
      </c>
      <c r="T1948">
        <v>0</v>
      </c>
      <c r="U1948">
        <v>6.7</v>
      </c>
      <c r="V1948">
        <f>COUNTIF(SalesData[Order ID],SalesData[[#This Row],[Order ID]])</f>
        <v>12</v>
      </c>
      <c r="W1948" t="str">
        <f>TEXT(SalesData[[#This Row],[Order Date]],"MMM-YYYY")</f>
        <v>Sep-2018</v>
      </c>
      <c r="X1948">
        <f>CHOOSE(MONTH(SalesData[[#This Row],[Order Date]]),1,1,1,2,2,2,3,3,3,4,4,4)</f>
        <v>3</v>
      </c>
      <c r="Y1948">
        <f>YEAR(SalesData[[#This Row],[Order Date]])*100+MONTH(SalesData[[#This Row],[Order Date]])</f>
        <v>201809</v>
      </c>
    </row>
    <row r="1949" spans="1: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v>8</v>
      </c>
      <c r="T1949">
        <v>0.2</v>
      </c>
      <c r="U1949">
        <v>3.81</v>
      </c>
      <c r="V1949">
        <f>COUNTIF(SalesData[Order ID],SalesData[[#This Row],[Order ID]])</f>
        <v>12</v>
      </c>
      <c r="W1949" t="str">
        <f>TEXT(SalesData[[#This Row],[Order Date]],"MMM-YYYY")</f>
        <v>Sep-2018</v>
      </c>
      <c r="X1949">
        <f>CHOOSE(MONTH(SalesData[[#This Row],[Order Date]]),1,1,1,2,2,2,3,3,3,4,4,4)</f>
        <v>3</v>
      </c>
      <c r="Y1949">
        <f>YEAR(SalesData[[#This Row],[Order Date]])*100+MONTH(SalesData[[#This Row],[Order Date]])</f>
        <v>201809</v>
      </c>
    </row>
    <row r="1950" spans="1: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v>6</v>
      </c>
      <c r="T1950">
        <v>0.2</v>
      </c>
      <c r="U1950">
        <v>35.630000000000003</v>
      </c>
      <c r="V1950">
        <f>COUNTIF(SalesData[Order ID],SalesData[[#This Row],[Order ID]])</f>
        <v>12</v>
      </c>
      <c r="W1950" t="str">
        <f>TEXT(SalesData[[#This Row],[Order Date]],"MMM-YYYY")</f>
        <v>Sep-2018</v>
      </c>
      <c r="X1950">
        <f>CHOOSE(MONTH(SalesData[[#This Row],[Order Date]]),1,1,1,2,2,2,3,3,3,4,4,4)</f>
        <v>3</v>
      </c>
      <c r="Y1950">
        <f>YEAR(SalesData[[#This Row],[Order Date]])*100+MONTH(SalesData[[#This Row],[Order Date]])</f>
        <v>201809</v>
      </c>
    </row>
    <row r="1951" spans="1: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v>9</v>
      </c>
      <c r="T1951">
        <v>0</v>
      </c>
      <c r="U1951">
        <v>3.37</v>
      </c>
      <c r="V1951">
        <f>COUNTIF(SalesData[Order ID],SalesData[[#This Row],[Order ID]])</f>
        <v>12</v>
      </c>
      <c r="W1951" t="str">
        <f>TEXT(SalesData[[#This Row],[Order Date]],"MMM-YYYY")</f>
        <v>Sep-2018</v>
      </c>
      <c r="X1951">
        <f>CHOOSE(MONTH(SalesData[[#This Row],[Order Date]]),1,1,1,2,2,2,3,3,3,4,4,4)</f>
        <v>3</v>
      </c>
      <c r="Y1951">
        <f>YEAR(SalesData[[#This Row],[Order Date]])*100+MONTH(SalesData[[#This Row],[Order Date]])</f>
        <v>201809</v>
      </c>
    </row>
    <row r="1952" spans="1: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v>8</v>
      </c>
      <c r="T1952">
        <v>0</v>
      </c>
      <c r="U1952">
        <v>6.08</v>
      </c>
      <c r="V1952">
        <f>COUNTIF(SalesData[Order ID],SalesData[[#This Row],[Order ID]])</f>
        <v>12</v>
      </c>
      <c r="W1952" t="str">
        <f>TEXT(SalesData[[#This Row],[Order Date]],"MMM-YYYY")</f>
        <v>Sep-2018</v>
      </c>
      <c r="X1952">
        <f>CHOOSE(MONTH(SalesData[[#This Row],[Order Date]]),1,1,1,2,2,2,3,3,3,4,4,4)</f>
        <v>3</v>
      </c>
      <c r="Y1952">
        <f>YEAR(SalesData[[#This Row],[Order Date]])*100+MONTH(SalesData[[#This Row],[Order Date]])</f>
        <v>201809</v>
      </c>
    </row>
    <row r="1953" spans="1: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v>8</v>
      </c>
      <c r="T1953">
        <v>0.3</v>
      </c>
      <c r="U1953">
        <v>-13.86</v>
      </c>
      <c r="V1953">
        <f>COUNTIF(SalesData[Order ID],SalesData[[#This Row],[Order ID]])</f>
        <v>12</v>
      </c>
      <c r="W1953" t="str">
        <f>TEXT(SalesData[[#This Row],[Order Date]],"MMM-YYYY")</f>
        <v>Sep-2018</v>
      </c>
      <c r="X1953">
        <f>CHOOSE(MONTH(SalesData[[#This Row],[Order Date]]),1,1,1,2,2,2,3,3,3,4,4,4)</f>
        <v>3</v>
      </c>
      <c r="Y1953">
        <f>YEAR(SalesData[[#This Row],[Order Date]])*100+MONTH(SalesData[[#This Row],[Order Date]])</f>
        <v>201809</v>
      </c>
    </row>
    <row r="1954" spans="1: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v>4</v>
      </c>
      <c r="T1954">
        <v>0.1</v>
      </c>
      <c r="U1954">
        <v>1.32</v>
      </c>
      <c r="V1954">
        <f>COUNTIF(SalesData[Order ID],SalesData[[#This Row],[Order ID]])</f>
        <v>12</v>
      </c>
      <c r="W1954" t="str">
        <f>TEXT(SalesData[[#This Row],[Order Date]],"MMM-YYYY")</f>
        <v>Sep-2018</v>
      </c>
      <c r="X1954">
        <f>CHOOSE(MONTH(SalesData[[#This Row],[Order Date]]),1,1,1,2,2,2,3,3,3,4,4,4)</f>
        <v>3</v>
      </c>
      <c r="Y1954">
        <f>YEAR(SalesData[[#This Row],[Order Date]])*100+MONTH(SalesData[[#This Row],[Order Date]])</f>
        <v>201809</v>
      </c>
    </row>
    <row r="1955" spans="1: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v>4</v>
      </c>
      <c r="T1955">
        <v>0</v>
      </c>
      <c r="U1955">
        <v>166.71</v>
      </c>
      <c r="V1955">
        <f>COUNTIF(SalesData[Order ID],SalesData[[#This Row],[Order ID]])</f>
        <v>12</v>
      </c>
      <c r="W1955" t="str">
        <f>TEXT(SalesData[[#This Row],[Order Date]],"MMM-YYYY")</f>
        <v>Sep-2018</v>
      </c>
      <c r="X1955">
        <f>CHOOSE(MONTH(SalesData[[#This Row],[Order Date]]),1,1,1,2,2,2,3,3,3,4,4,4)</f>
        <v>3</v>
      </c>
      <c r="Y1955">
        <f>YEAR(SalesData[[#This Row],[Order Date]])*100+MONTH(SalesData[[#This Row],[Order Date]])</f>
        <v>201809</v>
      </c>
    </row>
    <row r="1956" spans="1: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v>1</v>
      </c>
      <c r="T1956">
        <v>0.3</v>
      </c>
      <c r="U1956">
        <v>-0.98</v>
      </c>
      <c r="V1956">
        <f>COUNTIF(SalesData[Order ID],SalesData[[#This Row],[Order ID]])</f>
        <v>12</v>
      </c>
      <c r="W1956" t="str">
        <f>TEXT(SalesData[[#This Row],[Order Date]],"MMM-YYYY")</f>
        <v>Sep-2018</v>
      </c>
      <c r="X1956">
        <f>CHOOSE(MONTH(SalesData[[#This Row],[Order Date]]),1,1,1,2,2,2,3,3,3,4,4,4)</f>
        <v>3</v>
      </c>
      <c r="Y1956">
        <f>YEAR(SalesData[[#This Row],[Order Date]])*100+MONTH(SalesData[[#This Row],[Order Date]])</f>
        <v>201809</v>
      </c>
    </row>
    <row r="1957" spans="1: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v>10</v>
      </c>
      <c r="T1957">
        <v>0.2</v>
      </c>
      <c r="U1957">
        <v>11.9</v>
      </c>
      <c r="V1957">
        <f>COUNTIF(SalesData[Order ID],SalesData[[#This Row],[Order ID]])</f>
        <v>12</v>
      </c>
      <c r="W1957" t="str">
        <f>TEXT(SalesData[[#This Row],[Order Date]],"MMM-YYYY")</f>
        <v>Sep-2018</v>
      </c>
      <c r="X1957">
        <f>CHOOSE(MONTH(SalesData[[#This Row],[Order Date]]),1,1,1,2,2,2,3,3,3,4,4,4)</f>
        <v>3</v>
      </c>
      <c r="Y1957">
        <f>YEAR(SalesData[[#This Row],[Order Date]])*100+MONTH(SalesData[[#This Row],[Order Date]])</f>
        <v>201809</v>
      </c>
    </row>
    <row r="1958" spans="1: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v>10</v>
      </c>
      <c r="T1958">
        <v>0.1</v>
      </c>
      <c r="U1958">
        <v>33.590000000000003</v>
      </c>
      <c r="V1958">
        <f>COUNTIF(SalesData[Order ID],SalesData[[#This Row],[Order ID]])</f>
        <v>12</v>
      </c>
      <c r="W1958" t="str">
        <f>TEXT(SalesData[[#This Row],[Order Date]],"MMM-YYYY")</f>
        <v>Sep-2018</v>
      </c>
      <c r="X1958">
        <f>CHOOSE(MONTH(SalesData[[#This Row],[Order Date]]),1,1,1,2,2,2,3,3,3,4,4,4)</f>
        <v>3</v>
      </c>
      <c r="Y1958">
        <f>YEAR(SalesData[[#This Row],[Order Date]])*100+MONTH(SalesData[[#This Row],[Order Date]])</f>
        <v>201809</v>
      </c>
    </row>
    <row r="1959" spans="1: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v>9</v>
      </c>
      <c r="T1959">
        <v>0.1</v>
      </c>
      <c r="U1959">
        <v>3.94</v>
      </c>
      <c r="V1959">
        <f>COUNTIF(SalesData[Order ID],SalesData[[#This Row],[Order ID]])</f>
        <v>12</v>
      </c>
      <c r="W1959" t="str">
        <f>TEXT(SalesData[[#This Row],[Order Date]],"MMM-YYYY")</f>
        <v>Sep-2018</v>
      </c>
      <c r="X1959">
        <f>CHOOSE(MONTH(SalesData[[#This Row],[Order Date]]),1,1,1,2,2,2,3,3,3,4,4,4)</f>
        <v>3</v>
      </c>
      <c r="Y1959">
        <f>YEAR(SalesData[[#This Row],[Order Date]])*100+MONTH(SalesData[[#This Row],[Order Date]])</f>
        <v>201809</v>
      </c>
    </row>
    <row r="1960" spans="1: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v>2</v>
      </c>
      <c r="T1960">
        <v>0.3</v>
      </c>
      <c r="U1960">
        <v>-2.75</v>
      </c>
      <c r="V1960">
        <f>COUNTIF(SalesData[Order ID],SalesData[[#This Row],[Order ID]])</f>
        <v>8</v>
      </c>
      <c r="W1960" t="str">
        <f>TEXT(SalesData[[#This Row],[Order Date]],"MMM-YYYY")</f>
        <v>Sep-2018</v>
      </c>
      <c r="X1960">
        <f>CHOOSE(MONTH(SalesData[[#This Row],[Order Date]]),1,1,1,2,2,2,3,3,3,4,4,4)</f>
        <v>3</v>
      </c>
      <c r="Y1960">
        <f>YEAR(SalesData[[#This Row],[Order Date]])*100+MONTH(SalesData[[#This Row],[Order Date]])</f>
        <v>201809</v>
      </c>
    </row>
    <row r="1961" spans="1: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v>3</v>
      </c>
      <c r="T1961">
        <v>0.2</v>
      </c>
      <c r="U1961">
        <v>11.9</v>
      </c>
      <c r="V1961">
        <f>COUNTIF(SalesData[Order ID],SalesData[[#This Row],[Order ID]])</f>
        <v>8</v>
      </c>
      <c r="W1961" t="str">
        <f>TEXT(SalesData[[#This Row],[Order Date]],"MMM-YYYY")</f>
        <v>Sep-2018</v>
      </c>
      <c r="X1961">
        <f>CHOOSE(MONTH(SalesData[[#This Row],[Order Date]]),1,1,1,2,2,2,3,3,3,4,4,4)</f>
        <v>3</v>
      </c>
      <c r="Y1961">
        <f>YEAR(SalesData[[#This Row],[Order Date]])*100+MONTH(SalesData[[#This Row],[Order Date]])</f>
        <v>201809</v>
      </c>
    </row>
    <row r="1962" spans="1: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v>9</v>
      </c>
      <c r="T1962">
        <v>0</v>
      </c>
      <c r="U1962">
        <v>92.02</v>
      </c>
      <c r="V1962">
        <f>COUNTIF(SalesData[Order ID],SalesData[[#This Row],[Order ID]])</f>
        <v>8</v>
      </c>
      <c r="W1962" t="str">
        <f>TEXT(SalesData[[#This Row],[Order Date]],"MMM-YYYY")</f>
        <v>Sep-2018</v>
      </c>
      <c r="X1962">
        <f>CHOOSE(MONTH(SalesData[[#This Row],[Order Date]]),1,1,1,2,2,2,3,3,3,4,4,4)</f>
        <v>3</v>
      </c>
      <c r="Y1962">
        <f>YEAR(SalesData[[#This Row],[Order Date]])*100+MONTH(SalesData[[#This Row],[Order Date]])</f>
        <v>201809</v>
      </c>
    </row>
    <row r="1963" spans="1: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v>6</v>
      </c>
      <c r="T1963">
        <v>0.1</v>
      </c>
      <c r="U1963">
        <v>38.35</v>
      </c>
      <c r="V1963">
        <f>COUNTIF(SalesData[Order ID],SalesData[[#This Row],[Order ID]])</f>
        <v>8</v>
      </c>
      <c r="W1963" t="str">
        <f>TEXT(SalesData[[#This Row],[Order Date]],"MMM-YYYY")</f>
        <v>Sep-2018</v>
      </c>
      <c r="X1963">
        <f>CHOOSE(MONTH(SalesData[[#This Row],[Order Date]]),1,1,1,2,2,2,3,3,3,4,4,4)</f>
        <v>3</v>
      </c>
      <c r="Y1963">
        <f>YEAR(SalesData[[#This Row],[Order Date]])*100+MONTH(SalesData[[#This Row],[Order Date]])</f>
        <v>201809</v>
      </c>
    </row>
    <row r="1964" spans="1: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v>9</v>
      </c>
      <c r="T1964">
        <v>0</v>
      </c>
      <c r="U1964">
        <v>1.65</v>
      </c>
      <c r="V1964">
        <f>COUNTIF(SalesData[Order ID],SalesData[[#This Row],[Order ID]])</f>
        <v>8</v>
      </c>
      <c r="W1964" t="str">
        <f>TEXT(SalesData[[#This Row],[Order Date]],"MMM-YYYY")</f>
        <v>Sep-2018</v>
      </c>
      <c r="X1964">
        <f>CHOOSE(MONTH(SalesData[[#This Row],[Order Date]]),1,1,1,2,2,2,3,3,3,4,4,4)</f>
        <v>3</v>
      </c>
      <c r="Y1964">
        <f>YEAR(SalesData[[#This Row],[Order Date]])*100+MONTH(SalesData[[#This Row],[Order Date]])</f>
        <v>201809</v>
      </c>
    </row>
    <row r="1965" spans="1: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v>8</v>
      </c>
      <c r="T1965">
        <v>0</v>
      </c>
      <c r="U1965">
        <v>7.47</v>
      </c>
      <c r="V1965">
        <f>COUNTIF(SalesData[Order ID],SalesData[[#This Row],[Order ID]])</f>
        <v>8</v>
      </c>
      <c r="W1965" t="str">
        <f>TEXT(SalesData[[#This Row],[Order Date]],"MMM-YYYY")</f>
        <v>Sep-2018</v>
      </c>
      <c r="X1965">
        <f>CHOOSE(MONTH(SalesData[[#This Row],[Order Date]]),1,1,1,2,2,2,3,3,3,4,4,4)</f>
        <v>3</v>
      </c>
      <c r="Y1965">
        <f>YEAR(SalesData[[#This Row],[Order Date]])*100+MONTH(SalesData[[#This Row],[Order Date]])</f>
        <v>201809</v>
      </c>
    </row>
    <row r="1966" spans="1: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v>2</v>
      </c>
      <c r="T1966">
        <v>0.1</v>
      </c>
      <c r="U1966">
        <v>34.35</v>
      </c>
      <c r="V1966">
        <f>COUNTIF(SalesData[Order ID],SalesData[[#This Row],[Order ID]])</f>
        <v>8</v>
      </c>
      <c r="W1966" t="str">
        <f>TEXT(SalesData[[#This Row],[Order Date]],"MMM-YYYY")</f>
        <v>Sep-2018</v>
      </c>
      <c r="X1966">
        <f>CHOOSE(MONTH(SalesData[[#This Row],[Order Date]]),1,1,1,2,2,2,3,3,3,4,4,4)</f>
        <v>3</v>
      </c>
      <c r="Y1966">
        <f>YEAR(SalesData[[#This Row],[Order Date]])*100+MONTH(SalesData[[#This Row],[Order Date]])</f>
        <v>201809</v>
      </c>
    </row>
    <row r="1967" spans="1: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v>10</v>
      </c>
      <c r="T1967">
        <v>0</v>
      </c>
      <c r="U1967">
        <v>6.53</v>
      </c>
      <c r="V1967">
        <f>COUNTIF(SalesData[Order ID],SalesData[[#This Row],[Order ID]])</f>
        <v>8</v>
      </c>
      <c r="W1967" t="str">
        <f>TEXT(SalesData[[#This Row],[Order Date]],"MMM-YYYY")</f>
        <v>Sep-2018</v>
      </c>
      <c r="X1967">
        <f>CHOOSE(MONTH(SalesData[[#This Row],[Order Date]]),1,1,1,2,2,2,3,3,3,4,4,4)</f>
        <v>3</v>
      </c>
      <c r="Y1967">
        <f>YEAR(SalesData[[#This Row],[Order Date]])*100+MONTH(SalesData[[#This Row],[Order Date]])</f>
        <v>201809</v>
      </c>
    </row>
    <row r="1968" spans="1: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v>5</v>
      </c>
      <c r="T1968">
        <v>0.2</v>
      </c>
      <c r="U1968">
        <v>59.21</v>
      </c>
      <c r="V1968">
        <f>COUNTIF(SalesData[Order ID],SalesData[[#This Row],[Order ID]])</f>
        <v>3</v>
      </c>
      <c r="W1968" t="str">
        <f>TEXT(SalesData[[#This Row],[Order Date]],"MMM-YYYY")</f>
        <v>Dec-2018</v>
      </c>
      <c r="X1968">
        <f>CHOOSE(MONTH(SalesData[[#This Row],[Order Date]]),1,1,1,2,2,2,3,3,3,4,4,4)</f>
        <v>4</v>
      </c>
      <c r="Y1968">
        <f>YEAR(SalesData[[#This Row],[Order Date]])*100+MONTH(SalesData[[#This Row],[Order Date]])</f>
        <v>201812</v>
      </c>
    </row>
    <row r="1969" spans="1: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v>2</v>
      </c>
      <c r="T1969">
        <v>0</v>
      </c>
      <c r="U1969">
        <v>11.12</v>
      </c>
      <c r="V1969">
        <f>COUNTIF(SalesData[Order ID],SalesData[[#This Row],[Order ID]])</f>
        <v>3</v>
      </c>
      <c r="W1969" t="str">
        <f>TEXT(SalesData[[#This Row],[Order Date]],"MMM-YYYY")</f>
        <v>Dec-2018</v>
      </c>
      <c r="X1969">
        <f>CHOOSE(MONTH(SalesData[[#This Row],[Order Date]]),1,1,1,2,2,2,3,3,3,4,4,4)</f>
        <v>4</v>
      </c>
      <c r="Y1969">
        <f>YEAR(SalesData[[#This Row],[Order Date]])*100+MONTH(SalesData[[#This Row],[Order Date]])</f>
        <v>201812</v>
      </c>
    </row>
    <row r="1970" spans="1: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v>8</v>
      </c>
      <c r="T1970">
        <v>0.3</v>
      </c>
      <c r="U1970">
        <v>-36.619999999999997</v>
      </c>
      <c r="V1970">
        <f>COUNTIF(SalesData[Order ID],SalesData[[#This Row],[Order ID]])</f>
        <v>3</v>
      </c>
      <c r="W1970" t="str">
        <f>TEXT(SalesData[[#This Row],[Order Date]],"MMM-YYYY")</f>
        <v>Dec-2018</v>
      </c>
      <c r="X1970">
        <f>CHOOSE(MONTH(SalesData[[#This Row],[Order Date]]),1,1,1,2,2,2,3,3,3,4,4,4)</f>
        <v>4</v>
      </c>
      <c r="Y1970">
        <f>YEAR(SalesData[[#This Row],[Order Date]])*100+MONTH(SalesData[[#This Row],[Order Date]])</f>
        <v>201812</v>
      </c>
    </row>
    <row r="1971" spans="1: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v>2</v>
      </c>
      <c r="T1971">
        <v>0.1</v>
      </c>
      <c r="U1971">
        <v>99.27</v>
      </c>
      <c r="V1971">
        <f>COUNTIF(SalesData[Order ID],SalesData[[#This Row],[Order ID]])</f>
        <v>1</v>
      </c>
      <c r="W1971" t="str">
        <f>TEXT(SalesData[[#This Row],[Order Date]],"MMM-YYYY")</f>
        <v>Sep-2018</v>
      </c>
      <c r="X1971">
        <f>CHOOSE(MONTH(SalesData[[#This Row],[Order Date]]),1,1,1,2,2,2,3,3,3,4,4,4)</f>
        <v>3</v>
      </c>
      <c r="Y1971">
        <f>YEAR(SalesData[[#This Row],[Order Date]])*100+MONTH(SalesData[[#This Row],[Order Date]])</f>
        <v>201809</v>
      </c>
    </row>
    <row r="1972" spans="1: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v>9</v>
      </c>
      <c r="T1972">
        <v>0.3</v>
      </c>
      <c r="U1972">
        <v>-0.57999999999999996</v>
      </c>
      <c r="V1972">
        <f>COUNTIF(SalesData[Order ID],SalesData[[#This Row],[Order ID]])</f>
        <v>2</v>
      </c>
      <c r="W1972" t="str">
        <f>TEXT(SalesData[[#This Row],[Order Date]],"MMM-YYYY")</f>
        <v>May-2018</v>
      </c>
      <c r="X1972">
        <f>CHOOSE(MONTH(SalesData[[#This Row],[Order Date]]),1,1,1,2,2,2,3,3,3,4,4,4)</f>
        <v>2</v>
      </c>
      <c r="Y1972">
        <f>YEAR(SalesData[[#This Row],[Order Date]])*100+MONTH(SalesData[[#This Row],[Order Date]])</f>
        <v>201805</v>
      </c>
    </row>
    <row r="1973" spans="1: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v>2</v>
      </c>
      <c r="T1973">
        <v>0.2</v>
      </c>
      <c r="U1973">
        <v>57.22</v>
      </c>
      <c r="V1973">
        <f>COUNTIF(SalesData[Order ID],SalesData[[#This Row],[Order ID]])</f>
        <v>2</v>
      </c>
      <c r="W1973" t="str">
        <f>TEXT(SalesData[[#This Row],[Order Date]],"MMM-YYYY")</f>
        <v>May-2018</v>
      </c>
      <c r="X1973">
        <f>CHOOSE(MONTH(SalesData[[#This Row],[Order Date]]),1,1,1,2,2,2,3,3,3,4,4,4)</f>
        <v>2</v>
      </c>
      <c r="Y1973">
        <f>YEAR(SalesData[[#This Row],[Order Date]])*100+MONTH(SalesData[[#This Row],[Order Date]])</f>
        <v>201805</v>
      </c>
    </row>
    <row r="1974" spans="1: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v>2</v>
      </c>
      <c r="T1974">
        <v>0</v>
      </c>
      <c r="U1974">
        <v>1.43</v>
      </c>
      <c r="V1974">
        <f>COUNTIF(SalesData[Order ID],SalesData[[#This Row],[Order ID]])</f>
        <v>3</v>
      </c>
      <c r="W1974" t="str">
        <f>TEXT(SalesData[[#This Row],[Order Date]],"MMM-YYYY")</f>
        <v>Dec-2015</v>
      </c>
      <c r="X1974">
        <f>CHOOSE(MONTH(SalesData[[#This Row],[Order Date]]),1,1,1,2,2,2,3,3,3,4,4,4)</f>
        <v>4</v>
      </c>
      <c r="Y1974">
        <f>YEAR(SalesData[[#This Row],[Order Date]])*100+MONTH(SalesData[[#This Row],[Order Date]])</f>
        <v>201512</v>
      </c>
    </row>
    <row r="1975" spans="1: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v>7</v>
      </c>
      <c r="T1975">
        <v>0.3</v>
      </c>
      <c r="U1975">
        <v>-1.01</v>
      </c>
      <c r="V1975">
        <f>COUNTIF(SalesData[Order ID],SalesData[[#This Row],[Order ID]])</f>
        <v>3</v>
      </c>
      <c r="W1975" t="str">
        <f>TEXT(SalesData[[#This Row],[Order Date]],"MMM-YYYY")</f>
        <v>Dec-2015</v>
      </c>
      <c r="X1975">
        <f>CHOOSE(MONTH(SalesData[[#This Row],[Order Date]]),1,1,1,2,2,2,3,3,3,4,4,4)</f>
        <v>4</v>
      </c>
      <c r="Y1975">
        <f>YEAR(SalesData[[#This Row],[Order Date]])*100+MONTH(SalesData[[#This Row],[Order Date]])</f>
        <v>201512</v>
      </c>
    </row>
    <row r="1976" spans="1: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v>4</v>
      </c>
      <c r="T1976">
        <v>0</v>
      </c>
      <c r="U1976">
        <v>10.85</v>
      </c>
      <c r="V1976">
        <f>COUNTIF(SalesData[Order ID],SalesData[[#This Row],[Order ID]])</f>
        <v>3</v>
      </c>
      <c r="W1976" t="str">
        <f>TEXT(SalesData[[#This Row],[Order Date]],"MMM-YYYY")</f>
        <v>Dec-2015</v>
      </c>
      <c r="X1976">
        <f>CHOOSE(MONTH(SalesData[[#This Row],[Order Date]]),1,1,1,2,2,2,3,3,3,4,4,4)</f>
        <v>4</v>
      </c>
      <c r="Y1976">
        <f>YEAR(SalesData[[#This Row],[Order Date]])*100+MONTH(SalesData[[#This Row],[Order Date]])</f>
        <v>201512</v>
      </c>
    </row>
    <row r="1977" spans="1: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v>3</v>
      </c>
      <c r="T1977">
        <v>0</v>
      </c>
      <c r="U1977">
        <v>66.23</v>
      </c>
      <c r="V1977">
        <f>COUNTIF(SalesData[Order ID],SalesData[[#This Row],[Order ID]])</f>
        <v>3</v>
      </c>
      <c r="W1977" t="str">
        <f>TEXT(SalesData[[#This Row],[Order Date]],"MMM-YYYY")</f>
        <v>Oct-2015</v>
      </c>
      <c r="X1977">
        <f>CHOOSE(MONTH(SalesData[[#This Row],[Order Date]]),1,1,1,2,2,2,3,3,3,4,4,4)</f>
        <v>4</v>
      </c>
      <c r="Y1977">
        <f>YEAR(SalesData[[#This Row],[Order Date]])*100+MONTH(SalesData[[#This Row],[Order Date]])</f>
        <v>201510</v>
      </c>
    </row>
    <row r="1978" spans="1: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v>9</v>
      </c>
      <c r="T1978">
        <v>0</v>
      </c>
      <c r="U1978">
        <v>237.14</v>
      </c>
      <c r="V1978">
        <f>COUNTIF(SalesData[Order ID],SalesData[[#This Row],[Order ID]])</f>
        <v>3</v>
      </c>
      <c r="W1978" t="str">
        <f>TEXT(SalesData[[#This Row],[Order Date]],"MMM-YYYY")</f>
        <v>Oct-2015</v>
      </c>
      <c r="X1978">
        <f>CHOOSE(MONTH(SalesData[[#This Row],[Order Date]]),1,1,1,2,2,2,3,3,3,4,4,4)</f>
        <v>4</v>
      </c>
      <c r="Y1978">
        <f>YEAR(SalesData[[#This Row],[Order Date]])*100+MONTH(SalesData[[#This Row],[Order Date]])</f>
        <v>201510</v>
      </c>
    </row>
    <row r="1979" spans="1: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v>2</v>
      </c>
      <c r="T1979">
        <v>0.3</v>
      </c>
      <c r="U1979">
        <v>-87.34</v>
      </c>
      <c r="V1979">
        <f>COUNTIF(SalesData[Order ID],SalesData[[#This Row],[Order ID]])</f>
        <v>3</v>
      </c>
      <c r="W1979" t="str">
        <f>TEXT(SalesData[[#This Row],[Order Date]],"MMM-YYYY")</f>
        <v>Oct-2015</v>
      </c>
      <c r="X1979">
        <f>CHOOSE(MONTH(SalesData[[#This Row],[Order Date]]),1,1,1,2,2,2,3,3,3,4,4,4)</f>
        <v>4</v>
      </c>
      <c r="Y1979">
        <f>YEAR(SalesData[[#This Row],[Order Date]])*100+MONTH(SalesData[[#This Row],[Order Date]])</f>
        <v>201510</v>
      </c>
    </row>
    <row r="1980" spans="1: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v>8</v>
      </c>
      <c r="T1980">
        <v>0.1</v>
      </c>
      <c r="U1980">
        <v>0.57999999999999996</v>
      </c>
      <c r="V1980">
        <f>COUNTIF(SalesData[Order ID],SalesData[[#This Row],[Order ID]])</f>
        <v>1</v>
      </c>
      <c r="W1980" t="str">
        <f>TEXT(SalesData[[#This Row],[Order Date]],"MMM-YYYY")</f>
        <v>May-2016</v>
      </c>
      <c r="X1980">
        <f>CHOOSE(MONTH(SalesData[[#This Row],[Order Date]]),1,1,1,2,2,2,3,3,3,4,4,4)</f>
        <v>2</v>
      </c>
      <c r="Y1980">
        <f>YEAR(SalesData[[#This Row],[Order Date]])*100+MONTH(SalesData[[#This Row],[Order Date]])</f>
        <v>201605</v>
      </c>
    </row>
    <row r="1981" spans="1: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v>7</v>
      </c>
      <c r="T1981">
        <v>0.2</v>
      </c>
      <c r="U1981">
        <v>168.04</v>
      </c>
      <c r="V1981">
        <f>COUNTIF(SalesData[Order ID],SalesData[[#This Row],[Order ID]])</f>
        <v>2</v>
      </c>
      <c r="W1981" t="str">
        <f>TEXT(SalesData[[#This Row],[Order Date]],"MMM-YYYY")</f>
        <v>Apr-2017</v>
      </c>
      <c r="X1981">
        <f>CHOOSE(MONTH(SalesData[[#This Row],[Order Date]]),1,1,1,2,2,2,3,3,3,4,4,4)</f>
        <v>2</v>
      </c>
      <c r="Y1981">
        <f>YEAR(SalesData[[#This Row],[Order Date]])*100+MONTH(SalesData[[#This Row],[Order Date]])</f>
        <v>201704</v>
      </c>
    </row>
    <row r="1982" spans="1: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v>2</v>
      </c>
      <c r="T1982">
        <v>0.1</v>
      </c>
      <c r="U1982">
        <v>5.59</v>
      </c>
      <c r="V1982">
        <f>COUNTIF(SalesData[Order ID],SalesData[[#This Row],[Order ID]])</f>
        <v>2</v>
      </c>
      <c r="W1982" t="str">
        <f>TEXT(SalesData[[#This Row],[Order Date]],"MMM-YYYY")</f>
        <v>Apr-2017</v>
      </c>
      <c r="X1982">
        <f>CHOOSE(MONTH(SalesData[[#This Row],[Order Date]]),1,1,1,2,2,2,3,3,3,4,4,4)</f>
        <v>2</v>
      </c>
      <c r="Y1982">
        <f>YEAR(SalesData[[#This Row],[Order Date]])*100+MONTH(SalesData[[#This Row],[Order Date]])</f>
        <v>201704</v>
      </c>
    </row>
    <row r="1983" spans="1: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v>6</v>
      </c>
      <c r="T1983">
        <v>0.2</v>
      </c>
      <c r="U1983">
        <v>0.6</v>
      </c>
      <c r="V1983">
        <f>COUNTIF(SalesData[Order ID],SalesData[[#This Row],[Order ID]])</f>
        <v>1</v>
      </c>
      <c r="W1983" t="str">
        <f>TEXT(SalesData[[#This Row],[Order Date]],"MMM-YYYY")</f>
        <v>Dec-2016</v>
      </c>
      <c r="X1983">
        <f>CHOOSE(MONTH(SalesData[[#This Row],[Order Date]]),1,1,1,2,2,2,3,3,3,4,4,4)</f>
        <v>4</v>
      </c>
      <c r="Y1983">
        <f>YEAR(SalesData[[#This Row],[Order Date]])*100+MONTH(SalesData[[#This Row],[Order Date]])</f>
        <v>201612</v>
      </c>
    </row>
    <row r="1984" spans="1: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v>9</v>
      </c>
      <c r="T1984">
        <v>0.2</v>
      </c>
      <c r="U1984">
        <v>86.39</v>
      </c>
      <c r="V1984">
        <f>COUNTIF(SalesData[Order ID],SalesData[[#This Row],[Order ID]])</f>
        <v>1</v>
      </c>
      <c r="W1984" t="str">
        <f>TEXT(SalesData[[#This Row],[Order Date]],"MMM-YYYY")</f>
        <v>Dec-2015</v>
      </c>
      <c r="X1984">
        <f>CHOOSE(MONTH(SalesData[[#This Row],[Order Date]]),1,1,1,2,2,2,3,3,3,4,4,4)</f>
        <v>4</v>
      </c>
      <c r="Y1984">
        <f>YEAR(SalesData[[#This Row],[Order Date]])*100+MONTH(SalesData[[#This Row],[Order Date]])</f>
        <v>201512</v>
      </c>
    </row>
    <row r="1985" spans="1: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v>10</v>
      </c>
      <c r="T1985">
        <v>0.3</v>
      </c>
      <c r="U1985">
        <v>-25.67</v>
      </c>
      <c r="V1985">
        <f>COUNTIF(SalesData[Order ID],SalesData[[#This Row],[Order ID]])</f>
        <v>3</v>
      </c>
      <c r="W1985" t="str">
        <f>TEXT(SalesData[[#This Row],[Order Date]],"MMM-YYYY")</f>
        <v>Nov-2015</v>
      </c>
      <c r="X1985">
        <f>CHOOSE(MONTH(SalesData[[#This Row],[Order Date]]),1,1,1,2,2,2,3,3,3,4,4,4)</f>
        <v>4</v>
      </c>
      <c r="Y1985">
        <f>YEAR(SalesData[[#This Row],[Order Date]])*100+MONTH(SalesData[[#This Row],[Order Date]])</f>
        <v>201511</v>
      </c>
    </row>
    <row r="1986" spans="1: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v>9</v>
      </c>
      <c r="T1986">
        <v>0.3</v>
      </c>
      <c r="U1986">
        <v>-6.21</v>
      </c>
      <c r="V1986">
        <f>COUNTIF(SalesData[Order ID],SalesData[[#This Row],[Order ID]])</f>
        <v>3</v>
      </c>
      <c r="W1986" t="str">
        <f>TEXT(SalesData[[#This Row],[Order Date]],"MMM-YYYY")</f>
        <v>Nov-2015</v>
      </c>
      <c r="X1986">
        <f>CHOOSE(MONTH(SalesData[[#This Row],[Order Date]]),1,1,1,2,2,2,3,3,3,4,4,4)</f>
        <v>4</v>
      </c>
      <c r="Y1986">
        <f>YEAR(SalesData[[#This Row],[Order Date]])*100+MONTH(SalesData[[#This Row],[Order Date]])</f>
        <v>201511</v>
      </c>
    </row>
    <row r="1987" spans="1: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v>1</v>
      </c>
      <c r="T1987">
        <v>0</v>
      </c>
      <c r="U1987">
        <v>4.55</v>
      </c>
      <c r="V1987">
        <f>COUNTIF(SalesData[Order ID],SalesData[[#This Row],[Order ID]])</f>
        <v>3</v>
      </c>
      <c r="W1987" t="str">
        <f>TEXT(SalesData[[#This Row],[Order Date]],"MMM-YYYY")</f>
        <v>Nov-2015</v>
      </c>
      <c r="X1987">
        <f>CHOOSE(MONTH(SalesData[[#This Row],[Order Date]]),1,1,1,2,2,2,3,3,3,4,4,4)</f>
        <v>4</v>
      </c>
      <c r="Y1987">
        <f>YEAR(SalesData[[#This Row],[Order Date]])*100+MONTH(SalesData[[#This Row],[Order Date]])</f>
        <v>201511</v>
      </c>
    </row>
    <row r="1988" spans="1: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v>3</v>
      </c>
      <c r="T1988">
        <v>0.2</v>
      </c>
      <c r="U1988">
        <v>403.19</v>
      </c>
      <c r="V1988">
        <f>COUNTIF(SalesData[Order ID],SalesData[[#This Row],[Order ID]])</f>
        <v>1</v>
      </c>
      <c r="W1988" t="str">
        <f>TEXT(SalesData[[#This Row],[Order Date]],"MMM-YYYY")</f>
        <v>Jul-2017</v>
      </c>
      <c r="X1988">
        <f>CHOOSE(MONTH(SalesData[[#This Row],[Order Date]]),1,1,1,2,2,2,3,3,3,4,4,4)</f>
        <v>3</v>
      </c>
      <c r="Y1988">
        <f>YEAR(SalesData[[#This Row],[Order Date]])*100+MONTH(SalesData[[#This Row],[Order Date]])</f>
        <v>201707</v>
      </c>
    </row>
    <row r="1989" spans="1: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v>3</v>
      </c>
      <c r="T1989">
        <v>0.1</v>
      </c>
      <c r="U1989">
        <v>2.0699999999999998</v>
      </c>
      <c r="V1989">
        <f>COUNTIF(SalesData[Order ID],SalesData[[#This Row],[Order ID]])</f>
        <v>4</v>
      </c>
      <c r="W1989" t="str">
        <f>TEXT(SalesData[[#This Row],[Order Date]],"MMM-YYYY")</f>
        <v>Nov-2016</v>
      </c>
      <c r="X1989">
        <f>CHOOSE(MONTH(SalesData[[#This Row],[Order Date]]),1,1,1,2,2,2,3,3,3,4,4,4)</f>
        <v>4</v>
      </c>
      <c r="Y1989">
        <f>YEAR(SalesData[[#This Row],[Order Date]])*100+MONTH(SalesData[[#This Row],[Order Date]])</f>
        <v>201611</v>
      </c>
    </row>
    <row r="1990" spans="1: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v>7</v>
      </c>
      <c r="T1990">
        <v>0.3</v>
      </c>
      <c r="U1990">
        <v>-102.44</v>
      </c>
      <c r="V1990">
        <f>COUNTIF(SalesData[Order ID],SalesData[[#This Row],[Order ID]])</f>
        <v>4</v>
      </c>
      <c r="W1990" t="str">
        <f>TEXT(SalesData[[#This Row],[Order Date]],"MMM-YYYY")</f>
        <v>Nov-2016</v>
      </c>
      <c r="X1990">
        <f>CHOOSE(MONTH(SalesData[[#This Row],[Order Date]]),1,1,1,2,2,2,3,3,3,4,4,4)</f>
        <v>4</v>
      </c>
      <c r="Y1990">
        <f>YEAR(SalesData[[#This Row],[Order Date]])*100+MONTH(SalesData[[#This Row],[Order Date]])</f>
        <v>201611</v>
      </c>
    </row>
    <row r="1991" spans="1: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v>3</v>
      </c>
      <c r="T1991">
        <v>0.1</v>
      </c>
      <c r="U1991">
        <v>8.91</v>
      </c>
      <c r="V1991">
        <f>COUNTIF(SalesData[Order ID],SalesData[[#This Row],[Order ID]])</f>
        <v>4</v>
      </c>
      <c r="W1991" t="str">
        <f>TEXT(SalesData[[#This Row],[Order Date]],"MMM-YYYY")</f>
        <v>Nov-2016</v>
      </c>
      <c r="X1991">
        <f>CHOOSE(MONTH(SalesData[[#This Row],[Order Date]]),1,1,1,2,2,2,3,3,3,4,4,4)</f>
        <v>4</v>
      </c>
      <c r="Y1991">
        <f>YEAR(SalesData[[#This Row],[Order Date]])*100+MONTH(SalesData[[#This Row],[Order Date]])</f>
        <v>201611</v>
      </c>
    </row>
    <row r="1992" spans="1: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v>5</v>
      </c>
      <c r="T1992">
        <v>0</v>
      </c>
      <c r="U1992">
        <v>2.4300000000000002</v>
      </c>
      <c r="V1992">
        <f>COUNTIF(SalesData[Order ID],SalesData[[#This Row],[Order ID]])</f>
        <v>4</v>
      </c>
      <c r="W1992" t="str">
        <f>TEXT(SalesData[[#This Row],[Order Date]],"MMM-YYYY")</f>
        <v>Nov-2016</v>
      </c>
      <c r="X1992">
        <f>CHOOSE(MONTH(SalesData[[#This Row],[Order Date]]),1,1,1,2,2,2,3,3,3,4,4,4)</f>
        <v>4</v>
      </c>
      <c r="Y1992">
        <f>YEAR(SalesData[[#This Row],[Order Date]])*100+MONTH(SalesData[[#This Row],[Order Date]])</f>
        <v>201611</v>
      </c>
    </row>
    <row r="1993" spans="1: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v>1</v>
      </c>
      <c r="T1993">
        <v>0</v>
      </c>
      <c r="U1993">
        <v>1.69</v>
      </c>
      <c r="V1993">
        <f>COUNTIF(SalesData[Order ID],SalesData[[#This Row],[Order ID]])</f>
        <v>1</v>
      </c>
      <c r="W1993" t="str">
        <f>TEXT(SalesData[[#This Row],[Order Date]],"MMM-YYYY")</f>
        <v>Feb-2018</v>
      </c>
      <c r="X1993">
        <f>CHOOSE(MONTH(SalesData[[#This Row],[Order Date]]),1,1,1,2,2,2,3,3,3,4,4,4)</f>
        <v>1</v>
      </c>
      <c r="Y1993">
        <f>YEAR(SalesData[[#This Row],[Order Date]])*100+MONTH(SalesData[[#This Row],[Order Date]])</f>
        <v>201802</v>
      </c>
    </row>
    <row r="1994" spans="1: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v>7</v>
      </c>
      <c r="T1994">
        <v>0</v>
      </c>
      <c r="U1994">
        <v>22.73</v>
      </c>
      <c r="V1994">
        <f>COUNTIF(SalesData[Order ID],SalesData[[#This Row],[Order ID]])</f>
        <v>3</v>
      </c>
      <c r="W1994" t="str">
        <f>TEXT(SalesData[[#This Row],[Order Date]],"MMM-YYYY")</f>
        <v>Jun-2018</v>
      </c>
      <c r="X1994">
        <f>CHOOSE(MONTH(SalesData[[#This Row],[Order Date]]),1,1,1,2,2,2,3,3,3,4,4,4)</f>
        <v>2</v>
      </c>
      <c r="Y1994">
        <f>YEAR(SalesData[[#This Row],[Order Date]])*100+MONTH(SalesData[[#This Row],[Order Date]])</f>
        <v>201806</v>
      </c>
    </row>
    <row r="1995" spans="1: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v>10</v>
      </c>
      <c r="T1995">
        <v>0</v>
      </c>
      <c r="U1995">
        <v>1.28</v>
      </c>
      <c r="V1995">
        <f>COUNTIF(SalesData[Order ID],SalesData[[#This Row],[Order ID]])</f>
        <v>3</v>
      </c>
      <c r="W1995" t="str">
        <f>TEXT(SalesData[[#This Row],[Order Date]],"MMM-YYYY")</f>
        <v>Jun-2018</v>
      </c>
      <c r="X1995">
        <f>CHOOSE(MONTH(SalesData[[#This Row],[Order Date]]),1,1,1,2,2,2,3,3,3,4,4,4)</f>
        <v>2</v>
      </c>
      <c r="Y1995">
        <f>YEAR(SalesData[[#This Row],[Order Date]])*100+MONTH(SalesData[[#This Row],[Order Date]])</f>
        <v>201806</v>
      </c>
    </row>
    <row r="1996" spans="1: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v>9</v>
      </c>
      <c r="T1996">
        <v>0.2</v>
      </c>
      <c r="U1996">
        <v>2.4900000000000002</v>
      </c>
      <c r="V1996">
        <f>COUNTIF(SalesData[Order ID],SalesData[[#This Row],[Order ID]])</f>
        <v>3</v>
      </c>
      <c r="W1996" t="str">
        <f>TEXT(SalesData[[#This Row],[Order Date]],"MMM-YYYY")</f>
        <v>Jun-2018</v>
      </c>
      <c r="X1996">
        <f>CHOOSE(MONTH(SalesData[[#This Row],[Order Date]]),1,1,1,2,2,2,3,3,3,4,4,4)</f>
        <v>2</v>
      </c>
      <c r="Y1996">
        <f>YEAR(SalesData[[#This Row],[Order Date]])*100+MONTH(SalesData[[#This Row],[Order Date]])</f>
        <v>201806</v>
      </c>
    </row>
    <row r="1997" spans="1: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v>3</v>
      </c>
      <c r="T1997">
        <v>0</v>
      </c>
      <c r="U1997">
        <v>85.44</v>
      </c>
      <c r="V1997">
        <f>COUNTIF(SalesData[Order ID],SalesData[[#This Row],[Order ID]])</f>
        <v>2</v>
      </c>
      <c r="W1997" t="str">
        <f>TEXT(SalesData[[#This Row],[Order Date]],"MMM-YYYY")</f>
        <v>Dec-2018</v>
      </c>
      <c r="X1997">
        <f>CHOOSE(MONTH(SalesData[[#This Row],[Order Date]]),1,1,1,2,2,2,3,3,3,4,4,4)</f>
        <v>4</v>
      </c>
      <c r="Y1997">
        <f>YEAR(SalesData[[#This Row],[Order Date]])*100+MONTH(SalesData[[#This Row],[Order Date]])</f>
        <v>201812</v>
      </c>
    </row>
    <row r="1998" spans="1: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v>2</v>
      </c>
      <c r="T1998">
        <v>0.2</v>
      </c>
      <c r="U1998">
        <v>2.36</v>
      </c>
      <c r="V1998">
        <f>COUNTIF(SalesData[Order ID],SalesData[[#This Row],[Order ID]])</f>
        <v>2</v>
      </c>
      <c r="W1998" t="str">
        <f>TEXT(SalesData[[#This Row],[Order Date]],"MMM-YYYY")</f>
        <v>Dec-2018</v>
      </c>
      <c r="X1998">
        <f>CHOOSE(MONTH(SalesData[[#This Row],[Order Date]]),1,1,1,2,2,2,3,3,3,4,4,4)</f>
        <v>4</v>
      </c>
      <c r="Y1998">
        <f>YEAR(SalesData[[#This Row],[Order Date]])*100+MONTH(SalesData[[#This Row],[Order Date]])</f>
        <v>201812</v>
      </c>
    </row>
    <row r="1999" spans="1: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v>4</v>
      </c>
      <c r="T1999">
        <v>0.3</v>
      </c>
      <c r="U1999">
        <v>-0.75</v>
      </c>
      <c r="V1999">
        <f>COUNTIF(SalesData[Order ID],SalesData[[#This Row],[Order ID]])</f>
        <v>3</v>
      </c>
      <c r="W1999" t="str">
        <f>TEXT(SalesData[[#This Row],[Order Date]],"MMM-YYYY")</f>
        <v>Feb-2015</v>
      </c>
      <c r="X1999">
        <f>CHOOSE(MONTH(SalesData[[#This Row],[Order Date]]),1,1,1,2,2,2,3,3,3,4,4,4)</f>
        <v>1</v>
      </c>
      <c r="Y1999">
        <f>YEAR(SalesData[[#This Row],[Order Date]])*100+MONTH(SalesData[[#This Row],[Order Date]])</f>
        <v>201502</v>
      </c>
    </row>
    <row r="2000" spans="1: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v>1</v>
      </c>
      <c r="T2000">
        <v>0.2</v>
      </c>
      <c r="U2000">
        <v>46.87</v>
      </c>
      <c r="V2000">
        <f>COUNTIF(SalesData[Order ID],SalesData[[#This Row],[Order ID]])</f>
        <v>3</v>
      </c>
      <c r="W2000" t="str">
        <f>TEXT(SalesData[[#This Row],[Order Date]],"MMM-YYYY")</f>
        <v>Feb-2015</v>
      </c>
      <c r="X2000">
        <f>CHOOSE(MONTH(SalesData[[#This Row],[Order Date]]),1,1,1,2,2,2,3,3,3,4,4,4)</f>
        <v>1</v>
      </c>
      <c r="Y2000">
        <f>YEAR(SalesData[[#This Row],[Order Date]])*100+MONTH(SalesData[[#This Row],[Order Date]])</f>
        <v>201502</v>
      </c>
    </row>
    <row r="2001" spans="1: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v>7</v>
      </c>
      <c r="T2001">
        <v>0.3</v>
      </c>
      <c r="U2001">
        <v>-10.15</v>
      </c>
      <c r="V2001">
        <f>COUNTIF(SalesData[Order ID],SalesData[[#This Row],[Order ID]])</f>
        <v>3</v>
      </c>
      <c r="W2001" t="str">
        <f>TEXT(SalesData[[#This Row],[Order Date]],"MMM-YYYY")</f>
        <v>Feb-2015</v>
      </c>
      <c r="X2001">
        <f>CHOOSE(MONTH(SalesData[[#This Row],[Order Date]]),1,1,1,2,2,2,3,3,3,4,4,4)</f>
        <v>1</v>
      </c>
      <c r="Y2001">
        <f>YEAR(SalesData[[#This Row],[Order Date]])*100+MONTH(SalesData[[#This Row],[Order Date]])</f>
        <v>201502</v>
      </c>
    </row>
    <row r="2002" spans="1: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v>7</v>
      </c>
      <c r="T2002">
        <v>0</v>
      </c>
      <c r="U2002">
        <v>57.99</v>
      </c>
      <c r="V2002">
        <f>COUNTIF(SalesData[Order ID],SalesData[[#This Row],[Order ID]])</f>
        <v>2</v>
      </c>
      <c r="W2002" t="str">
        <f>TEXT(SalesData[[#This Row],[Order Date]],"MMM-YYYY")</f>
        <v>Apr-2018</v>
      </c>
      <c r="X2002">
        <f>CHOOSE(MONTH(SalesData[[#This Row],[Order Date]]),1,1,1,2,2,2,3,3,3,4,4,4)</f>
        <v>2</v>
      </c>
      <c r="Y2002">
        <f>YEAR(SalesData[[#This Row],[Order Date]])*100+MONTH(SalesData[[#This Row],[Order Date]])</f>
        <v>201804</v>
      </c>
    </row>
    <row r="2003" spans="1: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v>10</v>
      </c>
      <c r="T2003">
        <v>0.2</v>
      </c>
      <c r="U2003">
        <v>7.53</v>
      </c>
      <c r="V2003">
        <f>COUNTIF(SalesData[Order ID],SalesData[[#This Row],[Order ID]])</f>
        <v>2</v>
      </c>
      <c r="W2003" t="str">
        <f>TEXT(SalesData[[#This Row],[Order Date]],"MMM-YYYY")</f>
        <v>Apr-2018</v>
      </c>
      <c r="X2003">
        <f>CHOOSE(MONTH(SalesData[[#This Row],[Order Date]]),1,1,1,2,2,2,3,3,3,4,4,4)</f>
        <v>2</v>
      </c>
      <c r="Y2003">
        <f>YEAR(SalesData[[#This Row],[Order Date]])*100+MONTH(SalesData[[#This Row],[Order Date]])</f>
        <v>201804</v>
      </c>
    </row>
    <row r="2004" spans="1: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v>3</v>
      </c>
      <c r="T2004">
        <v>0</v>
      </c>
      <c r="U2004">
        <v>29.74</v>
      </c>
      <c r="V2004">
        <f>COUNTIF(SalesData[Order ID],SalesData[[#This Row],[Order ID]])</f>
        <v>2</v>
      </c>
      <c r="W2004" t="str">
        <f>TEXT(SalesData[[#This Row],[Order Date]],"MMM-YYYY")</f>
        <v>Dec-2018</v>
      </c>
      <c r="X2004">
        <f>CHOOSE(MONTH(SalesData[[#This Row],[Order Date]]),1,1,1,2,2,2,3,3,3,4,4,4)</f>
        <v>4</v>
      </c>
      <c r="Y2004">
        <f>YEAR(SalesData[[#This Row],[Order Date]])*100+MONTH(SalesData[[#This Row],[Order Date]])</f>
        <v>201812</v>
      </c>
    </row>
    <row r="2005" spans="1: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v>8</v>
      </c>
      <c r="T2005">
        <v>0</v>
      </c>
      <c r="U2005">
        <v>54.8</v>
      </c>
      <c r="V2005">
        <f>COUNTIF(SalesData[Order ID],SalesData[[#This Row],[Order ID]])</f>
        <v>2</v>
      </c>
      <c r="W2005" t="str">
        <f>TEXT(SalesData[[#This Row],[Order Date]],"MMM-YYYY")</f>
        <v>Dec-2018</v>
      </c>
      <c r="X2005">
        <f>CHOOSE(MONTH(SalesData[[#This Row],[Order Date]]),1,1,1,2,2,2,3,3,3,4,4,4)</f>
        <v>4</v>
      </c>
      <c r="Y2005">
        <f>YEAR(SalesData[[#This Row],[Order Date]])*100+MONTH(SalesData[[#This Row],[Order Date]])</f>
        <v>201812</v>
      </c>
    </row>
    <row r="2006" spans="1: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v>7</v>
      </c>
      <c r="T2006">
        <v>0</v>
      </c>
      <c r="U2006">
        <v>3.52</v>
      </c>
      <c r="V2006">
        <f>COUNTIF(SalesData[Order ID],SalesData[[#This Row],[Order ID]])</f>
        <v>1</v>
      </c>
      <c r="W2006" t="str">
        <f>TEXT(SalesData[[#This Row],[Order Date]],"MMM-YYYY")</f>
        <v>Apr-2018</v>
      </c>
      <c r="X2006">
        <f>CHOOSE(MONTH(SalesData[[#This Row],[Order Date]]),1,1,1,2,2,2,3,3,3,4,4,4)</f>
        <v>2</v>
      </c>
      <c r="Y2006">
        <f>YEAR(SalesData[[#This Row],[Order Date]])*100+MONTH(SalesData[[#This Row],[Order Date]])</f>
        <v>201804</v>
      </c>
    </row>
    <row r="2007" spans="1: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v>2</v>
      </c>
      <c r="T2007">
        <v>0.1</v>
      </c>
      <c r="U2007">
        <v>3.86</v>
      </c>
      <c r="V2007">
        <f>COUNTIF(SalesData[Order ID],SalesData[[#This Row],[Order ID]])</f>
        <v>2</v>
      </c>
      <c r="W2007" t="str">
        <f>TEXT(SalesData[[#This Row],[Order Date]],"MMM-YYYY")</f>
        <v>Dec-2015</v>
      </c>
      <c r="X2007">
        <f>CHOOSE(MONTH(SalesData[[#This Row],[Order Date]]),1,1,1,2,2,2,3,3,3,4,4,4)</f>
        <v>4</v>
      </c>
      <c r="Y2007">
        <f>YEAR(SalesData[[#This Row],[Order Date]])*100+MONTH(SalesData[[#This Row],[Order Date]])</f>
        <v>201512</v>
      </c>
    </row>
    <row r="2008" spans="1: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v>5</v>
      </c>
      <c r="T2008">
        <v>0</v>
      </c>
      <c r="U2008">
        <v>10.46</v>
      </c>
      <c r="V2008">
        <f>COUNTIF(SalesData[Order ID],SalesData[[#This Row],[Order ID]])</f>
        <v>2</v>
      </c>
      <c r="W2008" t="str">
        <f>TEXT(SalesData[[#This Row],[Order Date]],"MMM-YYYY")</f>
        <v>Dec-2015</v>
      </c>
      <c r="X2008">
        <f>CHOOSE(MONTH(SalesData[[#This Row],[Order Date]]),1,1,1,2,2,2,3,3,3,4,4,4)</f>
        <v>4</v>
      </c>
      <c r="Y2008">
        <f>YEAR(SalesData[[#This Row],[Order Date]])*100+MONTH(SalesData[[#This Row],[Order Date]])</f>
        <v>201512</v>
      </c>
    </row>
    <row r="2009" spans="1: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v>4</v>
      </c>
      <c r="T2009">
        <v>0.1</v>
      </c>
      <c r="U2009">
        <v>31.17</v>
      </c>
      <c r="V2009">
        <f>COUNTIF(SalesData[Order ID],SalesData[[#This Row],[Order ID]])</f>
        <v>1</v>
      </c>
      <c r="W2009" t="str">
        <f>TEXT(SalesData[[#This Row],[Order Date]],"MMM-YYYY")</f>
        <v>Aug-2018</v>
      </c>
      <c r="X2009">
        <f>CHOOSE(MONTH(SalesData[[#This Row],[Order Date]]),1,1,1,2,2,2,3,3,3,4,4,4)</f>
        <v>3</v>
      </c>
      <c r="Y2009">
        <f>YEAR(SalesData[[#This Row],[Order Date]])*100+MONTH(SalesData[[#This Row],[Order Date]])</f>
        <v>201808</v>
      </c>
    </row>
    <row r="2010" spans="1: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v>10</v>
      </c>
      <c r="T2010">
        <v>0</v>
      </c>
      <c r="U2010">
        <v>0.93</v>
      </c>
      <c r="V2010">
        <f>COUNTIF(SalesData[Order ID],SalesData[[#This Row],[Order ID]])</f>
        <v>3</v>
      </c>
      <c r="W2010" t="str">
        <f>TEXT(SalesData[[#This Row],[Order Date]],"MMM-YYYY")</f>
        <v>Nov-2015</v>
      </c>
      <c r="X2010">
        <f>CHOOSE(MONTH(SalesData[[#This Row],[Order Date]]),1,1,1,2,2,2,3,3,3,4,4,4)</f>
        <v>4</v>
      </c>
      <c r="Y2010">
        <f>YEAR(SalesData[[#This Row],[Order Date]])*100+MONTH(SalesData[[#This Row],[Order Date]])</f>
        <v>201511</v>
      </c>
    </row>
    <row r="2011" spans="1: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v>7</v>
      </c>
      <c r="T2011">
        <v>0.1</v>
      </c>
      <c r="U2011">
        <v>109.91</v>
      </c>
      <c r="V2011">
        <f>COUNTIF(SalesData[Order ID],SalesData[[#This Row],[Order ID]])</f>
        <v>3</v>
      </c>
      <c r="W2011" t="str">
        <f>TEXT(SalesData[[#This Row],[Order Date]],"MMM-YYYY")</f>
        <v>Nov-2015</v>
      </c>
      <c r="X2011">
        <f>CHOOSE(MONTH(SalesData[[#This Row],[Order Date]]),1,1,1,2,2,2,3,3,3,4,4,4)</f>
        <v>4</v>
      </c>
      <c r="Y2011">
        <f>YEAR(SalesData[[#This Row],[Order Date]])*100+MONTH(SalesData[[#This Row],[Order Date]])</f>
        <v>201511</v>
      </c>
    </row>
    <row r="2012" spans="1: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v>9</v>
      </c>
      <c r="T2012">
        <v>0.2</v>
      </c>
      <c r="U2012">
        <v>4.2300000000000004</v>
      </c>
      <c r="V2012">
        <f>COUNTIF(SalesData[Order ID],SalesData[[#This Row],[Order ID]])</f>
        <v>3</v>
      </c>
      <c r="W2012" t="str">
        <f>TEXT(SalesData[[#This Row],[Order Date]],"MMM-YYYY")</f>
        <v>Nov-2015</v>
      </c>
      <c r="X2012">
        <f>CHOOSE(MONTH(SalesData[[#This Row],[Order Date]]),1,1,1,2,2,2,3,3,3,4,4,4)</f>
        <v>4</v>
      </c>
      <c r="Y2012">
        <f>YEAR(SalesData[[#This Row],[Order Date]])*100+MONTH(SalesData[[#This Row],[Order Date]])</f>
        <v>201511</v>
      </c>
    </row>
    <row r="2013" spans="1: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v>5</v>
      </c>
      <c r="T2013">
        <v>0</v>
      </c>
      <c r="U2013">
        <v>35.200000000000003</v>
      </c>
      <c r="V2013">
        <f>COUNTIF(SalesData[Order ID],SalesData[[#This Row],[Order ID]])</f>
        <v>2</v>
      </c>
      <c r="W2013" t="str">
        <f>TEXT(SalesData[[#This Row],[Order Date]],"MMM-YYYY")</f>
        <v>Dec-2016</v>
      </c>
      <c r="X2013">
        <f>CHOOSE(MONTH(SalesData[[#This Row],[Order Date]]),1,1,1,2,2,2,3,3,3,4,4,4)</f>
        <v>4</v>
      </c>
      <c r="Y2013">
        <f>YEAR(SalesData[[#This Row],[Order Date]])*100+MONTH(SalesData[[#This Row],[Order Date]])</f>
        <v>201612</v>
      </c>
    </row>
    <row r="2014" spans="1: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v>3</v>
      </c>
      <c r="T2014">
        <v>0.2</v>
      </c>
      <c r="U2014">
        <v>5.56</v>
      </c>
      <c r="V2014">
        <f>COUNTIF(SalesData[Order ID],SalesData[[#This Row],[Order ID]])</f>
        <v>2</v>
      </c>
      <c r="W2014" t="str">
        <f>TEXT(SalesData[[#This Row],[Order Date]],"MMM-YYYY")</f>
        <v>Dec-2016</v>
      </c>
      <c r="X2014">
        <f>CHOOSE(MONTH(SalesData[[#This Row],[Order Date]]),1,1,1,2,2,2,3,3,3,4,4,4)</f>
        <v>4</v>
      </c>
      <c r="Y2014">
        <f>YEAR(SalesData[[#This Row],[Order Date]])*100+MONTH(SalesData[[#This Row],[Order Date]])</f>
        <v>201612</v>
      </c>
    </row>
    <row r="2015" spans="1: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v>5</v>
      </c>
      <c r="T2015">
        <v>0.1</v>
      </c>
      <c r="U2015">
        <v>122.84</v>
      </c>
      <c r="V2015">
        <f>COUNTIF(SalesData[Order ID],SalesData[[#This Row],[Order ID]])</f>
        <v>3</v>
      </c>
      <c r="W2015" t="str">
        <f>TEXT(SalesData[[#This Row],[Order Date]],"MMM-YYYY")</f>
        <v>Sep-2017</v>
      </c>
      <c r="X2015">
        <f>CHOOSE(MONTH(SalesData[[#This Row],[Order Date]]),1,1,1,2,2,2,3,3,3,4,4,4)</f>
        <v>3</v>
      </c>
      <c r="Y2015">
        <f>YEAR(SalesData[[#This Row],[Order Date]])*100+MONTH(SalesData[[#This Row],[Order Date]])</f>
        <v>201709</v>
      </c>
    </row>
    <row r="2016" spans="1: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v>8</v>
      </c>
      <c r="T2016">
        <v>0.3</v>
      </c>
      <c r="U2016">
        <v>-1.57</v>
      </c>
      <c r="V2016">
        <f>COUNTIF(SalesData[Order ID],SalesData[[#This Row],[Order ID]])</f>
        <v>3</v>
      </c>
      <c r="W2016" t="str">
        <f>TEXT(SalesData[[#This Row],[Order Date]],"MMM-YYYY")</f>
        <v>Sep-2017</v>
      </c>
      <c r="X2016">
        <f>CHOOSE(MONTH(SalesData[[#This Row],[Order Date]]),1,1,1,2,2,2,3,3,3,4,4,4)</f>
        <v>3</v>
      </c>
      <c r="Y2016">
        <f>YEAR(SalesData[[#This Row],[Order Date]])*100+MONTH(SalesData[[#This Row],[Order Date]])</f>
        <v>201709</v>
      </c>
    </row>
    <row r="2017" spans="1: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v>8</v>
      </c>
      <c r="T2017">
        <v>0.2</v>
      </c>
      <c r="U2017">
        <v>99.01</v>
      </c>
      <c r="V2017">
        <f>COUNTIF(SalesData[Order ID],SalesData[[#This Row],[Order ID]])</f>
        <v>3</v>
      </c>
      <c r="W2017" t="str">
        <f>TEXT(SalesData[[#This Row],[Order Date]],"MMM-YYYY")</f>
        <v>Sep-2017</v>
      </c>
      <c r="X2017">
        <f>CHOOSE(MONTH(SalesData[[#This Row],[Order Date]]),1,1,1,2,2,2,3,3,3,4,4,4)</f>
        <v>3</v>
      </c>
      <c r="Y2017">
        <f>YEAR(SalesData[[#This Row],[Order Date]])*100+MONTH(SalesData[[#This Row],[Order Date]])</f>
        <v>201709</v>
      </c>
    </row>
    <row r="2018" spans="1: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v>5</v>
      </c>
      <c r="T2018">
        <v>0.2</v>
      </c>
      <c r="U2018">
        <v>6.15</v>
      </c>
      <c r="V2018">
        <f>COUNTIF(SalesData[Order ID],SalesData[[#This Row],[Order ID]])</f>
        <v>4</v>
      </c>
      <c r="W2018" t="str">
        <f>TEXT(SalesData[[#This Row],[Order Date]],"MMM-YYYY")</f>
        <v>Mar-2016</v>
      </c>
      <c r="X2018">
        <f>CHOOSE(MONTH(SalesData[[#This Row],[Order Date]]),1,1,1,2,2,2,3,3,3,4,4,4)</f>
        <v>1</v>
      </c>
      <c r="Y2018">
        <f>YEAR(SalesData[[#This Row],[Order Date]])*100+MONTH(SalesData[[#This Row],[Order Date]])</f>
        <v>201603</v>
      </c>
    </row>
    <row r="2019" spans="1: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v>4</v>
      </c>
      <c r="T2019">
        <v>0</v>
      </c>
      <c r="U2019">
        <v>0.73</v>
      </c>
      <c r="V2019">
        <f>COUNTIF(SalesData[Order ID],SalesData[[#This Row],[Order ID]])</f>
        <v>4</v>
      </c>
      <c r="W2019" t="str">
        <f>TEXT(SalesData[[#This Row],[Order Date]],"MMM-YYYY")</f>
        <v>Mar-2016</v>
      </c>
      <c r="X2019">
        <f>CHOOSE(MONTH(SalesData[[#This Row],[Order Date]]),1,1,1,2,2,2,3,3,3,4,4,4)</f>
        <v>1</v>
      </c>
      <c r="Y2019">
        <f>YEAR(SalesData[[#This Row],[Order Date]])*100+MONTH(SalesData[[#This Row],[Order Date]])</f>
        <v>201603</v>
      </c>
    </row>
    <row r="2020" spans="1: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v>2</v>
      </c>
      <c r="T2020">
        <v>0</v>
      </c>
      <c r="U2020">
        <v>7.34</v>
      </c>
      <c r="V2020">
        <f>COUNTIF(SalesData[Order ID],SalesData[[#This Row],[Order ID]])</f>
        <v>4</v>
      </c>
      <c r="W2020" t="str">
        <f>TEXT(SalesData[[#This Row],[Order Date]],"MMM-YYYY")</f>
        <v>Mar-2016</v>
      </c>
      <c r="X2020">
        <f>CHOOSE(MONTH(SalesData[[#This Row],[Order Date]]),1,1,1,2,2,2,3,3,3,4,4,4)</f>
        <v>1</v>
      </c>
      <c r="Y2020">
        <f>YEAR(SalesData[[#This Row],[Order Date]])*100+MONTH(SalesData[[#This Row],[Order Date]])</f>
        <v>201603</v>
      </c>
    </row>
    <row r="2021" spans="1: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v>8</v>
      </c>
      <c r="T2021">
        <v>0</v>
      </c>
      <c r="U2021">
        <v>3.61</v>
      </c>
      <c r="V2021">
        <f>COUNTIF(SalesData[Order ID],SalesData[[#This Row],[Order ID]])</f>
        <v>4</v>
      </c>
      <c r="W2021" t="str">
        <f>TEXT(SalesData[[#This Row],[Order Date]],"MMM-YYYY")</f>
        <v>Mar-2016</v>
      </c>
      <c r="X2021">
        <f>CHOOSE(MONTH(SalesData[[#This Row],[Order Date]]),1,1,1,2,2,2,3,3,3,4,4,4)</f>
        <v>1</v>
      </c>
      <c r="Y2021">
        <f>YEAR(SalesData[[#This Row],[Order Date]])*100+MONTH(SalesData[[#This Row],[Order Date]])</f>
        <v>201603</v>
      </c>
    </row>
    <row r="2022" spans="1: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v>4</v>
      </c>
      <c r="T2022">
        <v>0</v>
      </c>
      <c r="U2022">
        <v>144.56</v>
      </c>
      <c r="V2022">
        <f>COUNTIF(SalesData[Order ID],SalesData[[#This Row],[Order ID]])</f>
        <v>4</v>
      </c>
      <c r="W2022" t="str">
        <f>TEXT(SalesData[[#This Row],[Order Date]],"MMM-YYYY")</f>
        <v>Sep-2017</v>
      </c>
      <c r="X2022">
        <f>CHOOSE(MONTH(SalesData[[#This Row],[Order Date]]),1,1,1,2,2,2,3,3,3,4,4,4)</f>
        <v>3</v>
      </c>
      <c r="Y2022">
        <f>YEAR(SalesData[[#This Row],[Order Date]])*100+MONTH(SalesData[[#This Row],[Order Date]])</f>
        <v>201709</v>
      </c>
    </row>
    <row r="2023" spans="1: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v>9</v>
      </c>
      <c r="T2023">
        <v>0.1</v>
      </c>
      <c r="U2023">
        <v>1.02</v>
      </c>
      <c r="V2023">
        <f>COUNTIF(SalesData[Order ID],SalesData[[#This Row],[Order ID]])</f>
        <v>4</v>
      </c>
      <c r="W2023" t="str">
        <f>TEXT(SalesData[[#This Row],[Order Date]],"MMM-YYYY")</f>
        <v>Sep-2017</v>
      </c>
      <c r="X2023">
        <f>CHOOSE(MONTH(SalesData[[#This Row],[Order Date]]),1,1,1,2,2,2,3,3,3,4,4,4)</f>
        <v>3</v>
      </c>
      <c r="Y2023">
        <f>YEAR(SalesData[[#This Row],[Order Date]])*100+MONTH(SalesData[[#This Row],[Order Date]])</f>
        <v>201709</v>
      </c>
    </row>
    <row r="2024" spans="1: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v>4</v>
      </c>
      <c r="T2024">
        <v>0.3</v>
      </c>
      <c r="U2024">
        <v>-2.97</v>
      </c>
      <c r="V2024">
        <f>COUNTIF(SalesData[Order ID],SalesData[[#This Row],[Order ID]])</f>
        <v>4</v>
      </c>
      <c r="W2024" t="str">
        <f>TEXT(SalesData[[#This Row],[Order Date]],"MMM-YYYY")</f>
        <v>Sep-2017</v>
      </c>
      <c r="X2024">
        <f>CHOOSE(MONTH(SalesData[[#This Row],[Order Date]]),1,1,1,2,2,2,3,3,3,4,4,4)</f>
        <v>3</v>
      </c>
      <c r="Y2024">
        <f>YEAR(SalesData[[#This Row],[Order Date]])*100+MONTH(SalesData[[#This Row],[Order Date]])</f>
        <v>201709</v>
      </c>
    </row>
    <row r="2025" spans="1: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v>5</v>
      </c>
      <c r="T2025">
        <v>0.3</v>
      </c>
      <c r="U2025">
        <v>-69.790000000000006</v>
      </c>
      <c r="V2025">
        <f>COUNTIF(SalesData[Order ID],SalesData[[#This Row],[Order ID]])</f>
        <v>4</v>
      </c>
      <c r="W2025" t="str">
        <f>TEXT(SalesData[[#This Row],[Order Date]],"MMM-YYYY")</f>
        <v>Sep-2017</v>
      </c>
      <c r="X2025">
        <f>CHOOSE(MONTH(SalesData[[#This Row],[Order Date]]),1,1,1,2,2,2,3,3,3,4,4,4)</f>
        <v>3</v>
      </c>
      <c r="Y2025">
        <f>YEAR(SalesData[[#This Row],[Order Date]])*100+MONTH(SalesData[[#This Row],[Order Date]])</f>
        <v>201709</v>
      </c>
    </row>
    <row r="2026" spans="1: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v>4</v>
      </c>
      <c r="T2026">
        <v>0</v>
      </c>
      <c r="U2026">
        <v>59.78</v>
      </c>
      <c r="V2026">
        <f>COUNTIF(SalesData[Order ID],SalesData[[#This Row],[Order ID]])</f>
        <v>1</v>
      </c>
      <c r="W2026" t="str">
        <f>TEXT(SalesData[[#This Row],[Order Date]],"MMM-YYYY")</f>
        <v>Aug-2018</v>
      </c>
      <c r="X2026">
        <f>CHOOSE(MONTH(SalesData[[#This Row],[Order Date]]),1,1,1,2,2,2,3,3,3,4,4,4)</f>
        <v>3</v>
      </c>
      <c r="Y2026">
        <f>YEAR(SalesData[[#This Row],[Order Date]])*100+MONTH(SalesData[[#This Row],[Order Date]])</f>
        <v>201808</v>
      </c>
    </row>
    <row r="2027" spans="1: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v>5</v>
      </c>
      <c r="T2027">
        <v>0</v>
      </c>
      <c r="U2027">
        <v>48.27</v>
      </c>
      <c r="V2027">
        <f>COUNTIF(SalesData[Order ID],SalesData[[#This Row],[Order ID]])</f>
        <v>1</v>
      </c>
      <c r="W2027" t="str">
        <f>TEXT(SalesData[[#This Row],[Order Date]],"MMM-YYYY")</f>
        <v>Mar-2016</v>
      </c>
      <c r="X2027">
        <f>CHOOSE(MONTH(SalesData[[#This Row],[Order Date]]),1,1,1,2,2,2,3,3,3,4,4,4)</f>
        <v>1</v>
      </c>
      <c r="Y2027">
        <f>YEAR(SalesData[[#This Row],[Order Date]])*100+MONTH(SalesData[[#This Row],[Order Date]])</f>
        <v>201603</v>
      </c>
    </row>
    <row r="2028" spans="1: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v>6</v>
      </c>
      <c r="T2028">
        <v>0.2</v>
      </c>
      <c r="U2028">
        <v>9.58</v>
      </c>
      <c r="V2028">
        <f>COUNTIF(SalesData[Order ID],SalesData[[#This Row],[Order ID]])</f>
        <v>2</v>
      </c>
      <c r="W2028" t="str">
        <f>TEXT(SalesData[[#This Row],[Order Date]],"MMM-YYYY")</f>
        <v>Sep-2017</v>
      </c>
      <c r="X2028">
        <f>CHOOSE(MONTH(SalesData[[#This Row],[Order Date]]),1,1,1,2,2,2,3,3,3,4,4,4)</f>
        <v>3</v>
      </c>
      <c r="Y2028">
        <f>YEAR(SalesData[[#This Row],[Order Date]])*100+MONTH(SalesData[[#This Row],[Order Date]])</f>
        <v>201709</v>
      </c>
    </row>
    <row r="2029" spans="1: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v>8</v>
      </c>
      <c r="T2029">
        <v>0</v>
      </c>
      <c r="U2029">
        <v>13.43</v>
      </c>
      <c r="V2029">
        <f>COUNTIF(SalesData[Order ID],SalesData[[#This Row],[Order ID]])</f>
        <v>2</v>
      </c>
      <c r="W2029" t="str">
        <f>TEXT(SalesData[[#This Row],[Order Date]],"MMM-YYYY")</f>
        <v>Sep-2017</v>
      </c>
      <c r="X2029">
        <f>CHOOSE(MONTH(SalesData[[#This Row],[Order Date]]),1,1,1,2,2,2,3,3,3,4,4,4)</f>
        <v>3</v>
      </c>
      <c r="Y2029">
        <f>YEAR(SalesData[[#This Row],[Order Date]])*100+MONTH(SalesData[[#This Row],[Order Date]])</f>
        <v>201709</v>
      </c>
    </row>
    <row r="2030" spans="1: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v>6</v>
      </c>
      <c r="T2030">
        <v>0</v>
      </c>
      <c r="U2030">
        <v>3.83</v>
      </c>
      <c r="V2030">
        <f>COUNTIF(SalesData[Order ID],SalesData[[#This Row],[Order ID]])</f>
        <v>4</v>
      </c>
      <c r="W2030" t="str">
        <f>TEXT(SalesData[[#This Row],[Order Date]],"MMM-YYYY")</f>
        <v>Nov-2016</v>
      </c>
      <c r="X2030">
        <f>CHOOSE(MONTH(SalesData[[#This Row],[Order Date]]),1,1,1,2,2,2,3,3,3,4,4,4)</f>
        <v>4</v>
      </c>
      <c r="Y2030">
        <f>YEAR(SalesData[[#This Row],[Order Date]])*100+MONTH(SalesData[[#This Row],[Order Date]])</f>
        <v>201611</v>
      </c>
    </row>
    <row r="2031" spans="1: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v>4</v>
      </c>
      <c r="T2031">
        <v>0</v>
      </c>
      <c r="U2031">
        <v>34.619999999999997</v>
      </c>
      <c r="V2031">
        <f>COUNTIF(SalesData[Order ID],SalesData[[#This Row],[Order ID]])</f>
        <v>4</v>
      </c>
      <c r="W2031" t="str">
        <f>TEXT(SalesData[[#This Row],[Order Date]],"MMM-YYYY")</f>
        <v>Nov-2016</v>
      </c>
      <c r="X2031">
        <f>CHOOSE(MONTH(SalesData[[#This Row],[Order Date]]),1,1,1,2,2,2,3,3,3,4,4,4)</f>
        <v>4</v>
      </c>
      <c r="Y2031">
        <f>YEAR(SalesData[[#This Row],[Order Date]])*100+MONTH(SalesData[[#This Row],[Order Date]])</f>
        <v>201611</v>
      </c>
    </row>
    <row r="2032" spans="1: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v>6</v>
      </c>
      <c r="T2032">
        <v>0.2</v>
      </c>
      <c r="U2032">
        <v>15.26</v>
      </c>
      <c r="V2032">
        <f>COUNTIF(SalesData[Order ID],SalesData[[#This Row],[Order ID]])</f>
        <v>4</v>
      </c>
      <c r="W2032" t="str">
        <f>TEXT(SalesData[[#This Row],[Order Date]],"MMM-YYYY")</f>
        <v>Nov-2016</v>
      </c>
      <c r="X2032">
        <f>CHOOSE(MONTH(SalesData[[#This Row],[Order Date]]),1,1,1,2,2,2,3,3,3,4,4,4)</f>
        <v>4</v>
      </c>
      <c r="Y2032">
        <f>YEAR(SalesData[[#This Row],[Order Date]])*100+MONTH(SalesData[[#This Row],[Order Date]])</f>
        <v>201611</v>
      </c>
    </row>
    <row r="2033" spans="1: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v>10</v>
      </c>
      <c r="T2033">
        <v>0.2</v>
      </c>
      <c r="U2033">
        <v>2.19</v>
      </c>
      <c r="V2033">
        <f>COUNTIF(SalesData[Order ID],SalesData[[#This Row],[Order ID]])</f>
        <v>4</v>
      </c>
      <c r="W2033" t="str">
        <f>TEXT(SalesData[[#This Row],[Order Date]],"MMM-YYYY")</f>
        <v>Nov-2016</v>
      </c>
      <c r="X2033">
        <f>CHOOSE(MONTH(SalesData[[#This Row],[Order Date]]),1,1,1,2,2,2,3,3,3,4,4,4)</f>
        <v>4</v>
      </c>
      <c r="Y2033">
        <f>YEAR(SalesData[[#This Row],[Order Date]])*100+MONTH(SalesData[[#This Row],[Order Date]])</f>
        <v>201611</v>
      </c>
    </row>
    <row r="2034" spans="1: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v>6</v>
      </c>
      <c r="T2034">
        <v>0.3</v>
      </c>
      <c r="U2034">
        <v>-0.75</v>
      </c>
      <c r="V2034">
        <f>COUNTIF(SalesData[Order ID],SalesData[[#This Row],[Order ID]])</f>
        <v>2</v>
      </c>
      <c r="W2034" t="str">
        <f>TEXT(SalesData[[#This Row],[Order Date]],"MMM-YYYY")</f>
        <v>Dec-2017</v>
      </c>
      <c r="X2034">
        <f>CHOOSE(MONTH(SalesData[[#This Row],[Order Date]]),1,1,1,2,2,2,3,3,3,4,4,4)</f>
        <v>4</v>
      </c>
      <c r="Y2034">
        <f>YEAR(SalesData[[#This Row],[Order Date]])*100+MONTH(SalesData[[#This Row],[Order Date]])</f>
        <v>201712</v>
      </c>
    </row>
    <row r="2035" spans="1: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v>10</v>
      </c>
      <c r="T2035">
        <v>0.1</v>
      </c>
      <c r="U2035">
        <v>2.8</v>
      </c>
      <c r="V2035">
        <f>COUNTIF(SalesData[Order ID],SalesData[[#This Row],[Order ID]])</f>
        <v>2</v>
      </c>
      <c r="W2035" t="str">
        <f>TEXT(SalesData[[#This Row],[Order Date]],"MMM-YYYY")</f>
        <v>Dec-2017</v>
      </c>
      <c r="X2035">
        <f>CHOOSE(MONTH(SalesData[[#This Row],[Order Date]]),1,1,1,2,2,2,3,3,3,4,4,4)</f>
        <v>4</v>
      </c>
      <c r="Y2035">
        <f>YEAR(SalesData[[#This Row],[Order Date]])*100+MONTH(SalesData[[#This Row],[Order Date]])</f>
        <v>201712</v>
      </c>
    </row>
    <row r="2036" spans="1: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v>2</v>
      </c>
      <c r="T2036">
        <v>0</v>
      </c>
      <c r="U2036">
        <v>2.23</v>
      </c>
      <c r="V2036">
        <f>COUNTIF(SalesData[Order ID],SalesData[[#This Row],[Order ID]])</f>
        <v>2</v>
      </c>
      <c r="W2036" t="str">
        <f>TEXT(SalesData[[#This Row],[Order Date]],"MMM-YYYY")</f>
        <v>Sep-2018</v>
      </c>
      <c r="X2036">
        <f>CHOOSE(MONTH(SalesData[[#This Row],[Order Date]]),1,1,1,2,2,2,3,3,3,4,4,4)</f>
        <v>3</v>
      </c>
      <c r="Y2036">
        <f>YEAR(SalesData[[#This Row],[Order Date]])*100+MONTH(SalesData[[#This Row],[Order Date]])</f>
        <v>201809</v>
      </c>
    </row>
    <row r="2037" spans="1: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v>6</v>
      </c>
      <c r="T2037">
        <v>0</v>
      </c>
      <c r="U2037">
        <v>21.6</v>
      </c>
      <c r="V2037">
        <f>COUNTIF(SalesData[Order ID],SalesData[[#This Row],[Order ID]])</f>
        <v>2</v>
      </c>
      <c r="W2037" t="str">
        <f>TEXT(SalesData[[#This Row],[Order Date]],"MMM-YYYY")</f>
        <v>Sep-2018</v>
      </c>
      <c r="X2037">
        <f>CHOOSE(MONTH(SalesData[[#This Row],[Order Date]]),1,1,1,2,2,2,3,3,3,4,4,4)</f>
        <v>3</v>
      </c>
      <c r="Y2037">
        <f>YEAR(SalesData[[#This Row],[Order Date]])*100+MONTH(SalesData[[#This Row],[Order Date]])</f>
        <v>201809</v>
      </c>
    </row>
    <row r="2038" spans="1: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v>9</v>
      </c>
      <c r="T2038">
        <v>0.1</v>
      </c>
      <c r="U2038">
        <v>2.3199999999999998</v>
      </c>
      <c r="V2038">
        <f>COUNTIF(SalesData[Order ID],SalesData[[#This Row],[Order ID]])</f>
        <v>2</v>
      </c>
      <c r="W2038" t="str">
        <f>TEXT(SalesData[[#This Row],[Order Date]],"MMM-YYYY")</f>
        <v>Jan-2016</v>
      </c>
      <c r="X2038">
        <f>CHOOSE(MONTH(SalesData[[#This Row],[Order Date]]),1,1,1,2,2,2,3,3,3,4,4,4)</f>
        <v>1</v>
      </c>
      <c r="Y2038">
        <f>YEAR(SalesData[[#This Row],[Order Date]])*100+MONTH(SalesData[[#This Row],[Order Date]])</f>
        <v>201601</v>
      </c>
    </row>
    <row r="2039" spans="1: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v>4</v>
      </c>
      <c r="T2039">
        <v>0.3</v>
      </c>
      <c r="U2039">
        <v>-5.12</v>
      </c>
      <c r="V2039">
        <f>COUNTIF(SalesData[Order ID],SalesData[[#This Row],[Order ID]])</f>
        <v>2</v>
      </c>
      <c r="W2039" t="str">
        <f>TEXT(SalesData[[#This Row],[Order Date]],"MMM-YYYY")</f>
        <v>Jan-2016</v>
      </c>
      <c r="X2039">
        <f>CHOOSE(MONTH(SalesData[[#This Row],[Order Date]]),1,1,1,2,2,2,3,3,3,4,4,4)</f>
        <v>1</v>
      </c>
      <c r="Y2039">
        <f>YEAR(SalesData[[#This Row],[Order Date]])*100+MONTH(SalesData[[#This Row],[Order Date]])</f>
        <v>201601</v>
      </c>
    </row>
    <row r="2040" spans="1: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v>3</v>
      </c>
      <c r="T2040">
        <v>0.3</v>
      </c>
      <c r="U2040">
        <v>-1.31</v>
      </c>
      <c r="V2040">
        <f>COUNTIF(SalesData[Order ID],SalesData[[#This Row],[Order ID]])</f>
        <v>4</v>
      </c>
      <c r="W2040" t="str">
        <f>TEXT(SalesData[[#This Row],[Order Date]],"MMM-YYYY")</f>
        <v>Jun-2016</v>
      </c>
      <c r="X2040">
        <f>CHOOSE(MONTH(SalesData[[#This Row],[Order Date]]),1,1,1,2,2,2,3,3,3,4,4,4)</f>
        <v>2</v>
      </c>
      <c r="Y2040">
        <f>YEAR(SalesData[[#This Row],[Order Date]])*100+MONTH(SalesData[[#This Row],[Order Date]])</f>
        <v>201606</v>
      </c>
    </row>
    <row r="2041" spans="1: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v>1</v>
      </c>
      <c r="T2041">
        <v>0</v>
      </c>
      <c r="U2041">
        <v>1.04</v>
      </c>
      <c r="V2041">
        <f>COUNTIF(SalesData[Order ID],SalesData[[#This Row],[Order ID]])</f>
        <v>4</v>
      </c>
      <c r="W2041" t="str">
        <f>TEXT(SalesData[[#This Row],[Order Date]],"MMM-YYYY")</f>
        <v>Jun-2016</v>
      </c>
      <c r="X2041">
        <f>CHOOSE(MONTH(SalesData[[#This Row],[Order Date]]),1,1,1,2,2,2,3,3,3,4,4,4)</f>
        <v>2</v>
      </c>
      <c r="Y2041">
        <f>YEAR(SalesData[[#This Row],[Order Date]])*100+MONTH(SalesData[[#This Row],[Order Date]])</f>
        <v>201606</v>
      </c>
    </row>
    <row r="2042" spans="1: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v>10</v>
      </c>
      <c r="T2042">
        <v>0.3</v>
      </c>
      <c r="U2042">
        <v>-2.2000000000000002</v>
      </c>
      <c r="V2042">
        <f>COUNTIF(SalesData[Order ID],SalesData[[#This Row],[Order ID]])</f>
        <v>4</v>
      </c>
      <c r="W2042" t="str">
        <f>TEXT(SalesData[[#This Row],[Order Date]],"MMM-YYYY")</f>
        <v>Jun-2016</v>
      </c>
      <c r="X2042">
        <f>CHOOSE(MONTH(SalesData[[#This Row],[Order Date]]),1,1,1,2,2,2,3,3,3,4,4,4)</f>
        <v>2</v>
      </c>
      <c r="Y2042">
        <f>YEAR(SalesData[[#This Row],[Order Date]])*100+MONTH(SalesData[[#This Row],[Order Date]])</f>
        <v>201606</v>
      </c>
    </row>
    <row r="2043" spans="1: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v>5</v>
      </c>
      <c r="T2043">
        <v>0</v>
      </c>
      <c r="U2043">
        <v>8.2899999999999991</v>
      </c>
      <c r="V2043">
        <f>COUNTIF(SalesData[Order ID],SalesData[[#This Row],[Order ID]])</f>
        <v>4</v>
      </c>
      <c r="W2043" t="str">
        <f>TEXT(SalesData[[#This Row],[Order Date]],"MMM-YYYY")</f>
        <v>Jun-2016</v>
      </c>
      <c r="X2043">
        <f>CHOOSE(MONTH(SalesData[[#This Row],[Order Date]]),1,1,1,2,2,2,3,3,3,4,4,4)</f>
        <v>2</v>
      </c>
      <c r="Y2043">
        <f>YEAR(SalesData[[#This Row],[Order Date]])*100+MONTH(SalesData[[#This Row],[Order Date]])</f>
        <v>201606</v>
      </c>
    </row>
    <row r="2044" spans="1: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v>4</v>
      </c>
      <c r="T2044">
        <v>0</v>
      </c>
      <c r="U2044">
        <v>15.53</v>
      </c>
      <c r="V2044">
        <f>COUNTIF(SalesData[Order ID],SalesData[[#This Row],[Order ID]])</f>
        <v>1</v>
      </c>
      <c r="W2044" t="str">
        <f>TEXT(SalesData[[#This Row],[Order Date]],"MMM-YYYY")</f>
        <v>Oct-2016</v>
      </c>
      <c r="X2044">
        <f>CHOOSE(MONTH(SalesData[[#This Row],[Order Date]]),1,1,1,2,2,2,3,3,3,4,4,4)</f>
        <v>4</v>
      </c>
      <c r="Y2044">
        <f>YEAR(SalesData[[#This Row],[Order Date]])*100+MONTH(SalesData[[#This Row],[Order Date]])</f>
        <v>201610</v>
      </c>
    </row>
    <row r="2045" spans="1: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v>2</v>
      </c>
      <c r="T2045">
        <v>0.3</v>
      </c>
      <c r="U2045">
        <v>-2.72</v>
      </c>
      <c r="V2045">
        <f>COUNTIF(SalesData[Order ID],SalesData[[#This Row],[Order ID]])</f>
        <v>1</v>
      </c>
      <c r="W2045" t="str">
        <f>TEXT(SalesData[[#This Row],[Order Date]],"MMM-YYYY")</f>
        <v>Nov-2018</v>
      </c>
      <c r="X2045">
        <f>CHOOSE(MONTH(SalesData[[#This Row],[Order Date]]),1,1,1,2,2,2,3,3,3,4,4,4)</f>
        <v>4</v>
      </c>
      <c r="Y2045">
        <f>YEAR(SalesData[[#This Row],[Order Date]])*100+MONTH(SalesData[[#This Row],[Order Date]])</f>
        <v>201811</v>
      </c>
    </row>
    <row r="2046" spans="1: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v>1</v>
      </c>
      <c r="T2046">
        <v>0.3</v>
      </c>
      <c r="U2046">
        <v>-5.29</v>
      </c>
      <c r="V2046">
        <f>COUNTIF(SalesData[Order ID],SalesData[[#This Row],[Order ID]])</f>
        <v>1</v>
      </c>
      <c r="W2046" t="str">
        <f>TEXT(SalesData[[#This Row],[Order Date]],"MMM-YYYY")</f>
        <v>Aug-2015</v>
      </c>
      <c r="X2046">
        <f>CHOOSE(MONTH(SalesData[[#This Row],[Order Date]]),1,1,1,2,2,2,3,3,3,4,4,4)</f>
        <v>3</v>
      </c>
      <c r="Y2046">
        <f>YEAR(SalesData[[#This Row],[Order Date]])*100+MONTH(SalesData[[#This Row],[Order Date]])</f>
        <v>201508</v>
      </c>
    </row>
    <row r="2047" spans="1: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v>7</v>
      </c>
      <c r="T2047">
        <v>0.1</v>
      </c>
      <c r="U2047">
        <v>53.67</v>
      </c>
      <c r="V2047">
        <f>COUNTIF(SalesData[Order ID],SalesData[[#This Row],[Order ID]])</f>
        <v>3</v>
      </c>
      <c r="W2047" t="str">
        <f>TEXT(SalesData[[#This Row],[Order Date]],"MMM-YYYY")</f>
        <v>Jul-2017</v>
      </c>
      <c r="X2047">
        <f>CHOOSE(MONTH(SalesData[[#This Row],[Order Date]]),1,1,1,2,2,2,3,3,3,4,4,4)</f>
        <v>3</v>
      </c>
      <c r="Y2047">
        <f>YEAR(SalesData[[#This Row],[Order Date]])*100+MONTH(SalesData[[#This Row],[Order Date]])</f>
        <v>201707</v>
      </c>
    </row>
    <row r="2048" spans="1: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v>7</v>
      </c>
      <c r="T2048">
        <v>0</v>
      </c>
      <c r="U2048">
        <v>47.76</v>
      </c>
      <c r="V2048">
        <f>COUNTIF(SalesData[Order ID],SalesData[[#This Row],[Order ID]])</f>
        <v>3</v>
      </c>
      <c r="W2048" t="str">
        <f>TEXT(SalesData[[#This Row],[Order Date]],"MMM-YYYY")</f>
        <v>Jul-2017</v>
      </c>
      <c r="X2048">
        <f>CHOOSE(MONTH(SalesData[[#This Row],[Order Date]]),1,1,1,2,2,2,3,3,3,4,4,4)</f>
        <v>3</v>
      </c>
      <c r="Y2048">
        <f>YEAR(SalesData[[#This Row],[Order Date]])*100+MONTH(SalesData[[#This Row],[Order Date]])</f>
        <v>201707</v>
      </c>
    </row>
    <row r="2049" spans="1: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v>9</v>
      </c>
      <c r="T2049">
        <v>0.3</v>
      </c>
      <c r="U2049">
        <v>-9.43</v>
      </c>
      <c r="V2049">
        <f>COUNTIF(SalesData[Order ID],SalesData[[#This Row],[Order ID]])</f>
        <v>3</v>
      </c>
      <c r="W2049" t="str">
        <f>TEXT(SalesData[[#This Row],[Order Date]],"MMM-YYYY")</f>
        <v>Jul-2017</v>
      </c>
      <c r="X2049">
        <f>CHOOSE(MONTH(SalesData[[#This Row],[Order Date]]),1,1,1,2,2,2,3,3,3,4,4,4)</f>
        <v>3</v>
      </c>
      <c r="Y2049">
        <f>YEAR(SalesData[[#This Row],[Order Date]])*100+MONTH(SalesData[[#This Row],[Order Date]])</f>
        <v>201707</v>
      </c>
    </row>
    <row r="2050" spans="1: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v>1</v>
      </c>
      <c r="T2050">
        <v>0.3</v>
      </c>
      <c r="U2050">
        <v>-75.349999999999994</v>
      </c>
      <c r="V2050">
        <f>COUNTIF(SalesData[Order ID],SalesData[[#This Row],[Order ID]])</f>
        <v>6</v>
      </c>
      <c r="W2050" t="str">
        <f>TEXT(SalesData[[#This Row],[Order Date]],"MMM-YYYY")</f>
        <v>Jul-2016</v>
      </c>
      <c r="X2050">
        <f>CHOOSE(MONTH(SalesData[[#This Row],[Order Date]]),1,1,1,2,2,2,3,3,3,4,4,4)</f>
        <v>3</v>
      </c>
      <c r="Y2050">
        <f>YEAR(SalesData[[#This Row],[Order Date]])*100+MONTH(SalesData[[#This Row],[Order Date]])</f>
        <v>201607</v>
      </c>
    </row>
    <row r="2051" spans="1: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v>3</v>
      </c>
      <c r="T2051">
        <v>0</v>
      </c>
      <c r="U2051">
        <v>0.63</v>
      </c>
      <c r="V2051">
        <f>COUNTIF(SalesData[Order ID],SalesData[[#This Row],[Order ID]])</f>
        <v>6</v>
      </c>
      <c r="W2051" t="str">
        <f>TEXT(SalesData[[#This Row],[Order Date]],"MMM-YYYY")</f>
        <v>Jul-2016</v>
      </c>
      <c r="X2051">
        <f>CHOOSE(MONTH(SalesData[[#This Row],[Order Date]]),1,1,1,2,2,2,3,3,3,4,4,4)</f>
        <v>3</v>
      </c>
      <c r="Y2051">
        <f>YEAR(SalesData[[#This Row],[Order Date]])*100+MONTH(SalesData[[#This Row],[Order Date]])</f>
        <v>201607</v>
      </c>
    </row>
    <row r="2052" spans="1: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v>2</v>
      </c>
      <c r="T2052">
        <v>0</v>
      </c>
      <c r="U2052">
        <v>1.3</v>
      </c>
      <c r="V2052">
        <f>COUNTIF(SalesData[Order ID],SalesData[[#This Row],[Order ID]])</f>
        <v>6</v>
      </c>
      <c r="W2052" t="str">
        <f>TEXT(SalesData[[#This Row],[Order Date]],"MMM-YYYY")</f>
        <v>Jul-2016</v>
      </c>
      <c r="X2052">
        <f>CHOOSE(MONTH(SalesData[[#This Row],[Order Date]]),1,1,1,2,2,2,3,3,3,4,4,4)</f>
        <v>3</v>
      </c>
      <c r="Y2052">
        <f>YEAR(SalesData[[#This Row],[Order Date]])*100+MONTH(SalesData[[#This Row],[Order Date]])</f>
        <v>201607</v>
      </c>
    </row>
    <row r="2053" spans="1: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v>5</v>
      </c>
      <c r="T2053">
        <v>0</v>
      </c>
      <c r="U2053">
        <v>61.47</v>
      </c>
      <c r="V2053">
        <f>COUNTIF(SalesData[Order ID],SalesData[[#This Row],[Order ID]])</f>
        <v>6</v>
      </c>
      <c r="W2053" t="str">
        <f>TEXT(SalesData[[#This Row],[Order Date]],"MMM-YYYY")</f>
        <v>Jul-2016</v>
      </c>
      <c r="X2053">
        <f>CHOOSE(MONTH(SalesData[[#This Row],[Order Date]]),1,1,1,2,2,2,3,3,3,4,4,4)</f>
        <v>3</v>
      </c>
      <c r="Y2053">
        <f>YEAR(SalesData[[#This Row],[Order Date]])*100+MONTH(SalesData[[#This Row],[Order Date]])</f>
        <v>201607</v>
      </c>
    </row>
    <row r="2054" spans="1: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v>10</v>
      </c>
      <c r="T2054">
        <v>0</v>
      </c>
      <c r="U2054">
        <v>2.78</v>
      </c>
      <c r="V2054">
        <f>COUNTIF(SalesData[Order ID],SalesData[[#This Row],[Order ID]])</f>
        <v>6</v>
      </c>
      <c r="W2054" t="str">
        <f>TEXT(SalesData[[#This Row],[Order Date]],"MMM-YYYY")</f>
        <v>Jul-2016</v>
      </c>
      <c r="X2054">
        <f>CHOOSE(MONTH(SalesData[[#This Row],[Order Date]]),1,1,1,2,2,2,3,3,3,4,4,4)</f>
        <v>3</v>
      </c>
      <c r="Y2054">
        <f>YEAR(SalesData[[#This Row],[Order Date]])*100+MONTH(SalesData[[#This Row],[Order Date]])</f>
        <v>201607</v>
      </c>
    </row>
    <row r="2055" spans="1: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v>1</v>
      </c>
      <c r="T2055">
        <v>0</v>
      </c>
      <c r="U2055">
        <v>2.5299999999999998</v>
      </c>
      <c r="V2055">
        <f>COUNTIF(SalesData[Order ID],SalesData[[#This Row],[Order ID]])</f>
        <v>6</v>
      </c>
      <c r="W2055" t="str">
        <f>TEXT(SalesData[[#This Row],[Order Date]],"MMM-YYYY")</f>
        <v>Jul-2016</v>
      </c>
      <c r="X2055">
        <f>CHOOSE(MONTH(SalesData[[#This Row],[Order Date]]),1,1,1,2,2,2,3,3,3,4,4,4)</f>
        <v>3</v>
      </c>
      <c r="Y2055">
        <f>YEAR(SalesData[[#This Row],[Order Date]])*100+MONTH(SalesData[[#This Row],[Order Date]])</f>
        <v>201607</v>
      </c>
    </row>
    <row r="2056" spans="1: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v>4</v>
      </c>
      <c r="T2056">
        <v>0.2</v>
      </c>
      <c r="U2056">
        <v>0.87</v>
      </c>
      <c r="V2056">
        <f>COUNTIF(SalesData[Order ID],SalesData[[#This Row],[Order ID]])</f>
        <v>1</v>
      </c>
      <c r="W2056" t="str">
        <f>TEXT(SalesData[[#This Row],[Order Date]],"MMM-YYYY")</f>
        <v>Dec-2017</v>
      </c>
      <c r="X2056">
        <f>CHOOSE(MONTH(SalesData[[#This Row],[Order Date]]),1,1,1,2,2,2,3,3,3,4,4,4)</f>
        <v>4</v>
      </c>
      <c r="Y2056">
        <f>YEAR(SalesData[[#This Row],[Order Date]])*100+MONTH(SalesData[[#This Row],[Order Date]])</f>
        <v>201712</v>
      </c>
    </row>
    <row r="2057" spans="1: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v>9</v>
      </c>
      <c r="T2057">
        <v>0</v>
      </c>
      <c r="U2057">
        <v>31.99</v>
      </c>
      <c r="V2057">
        <f>COUNTIF(SalesData[Order ID],SalesData[[#This Row],[Order ID]])</f>
        <v>4</v>
      </c>
      <c r="W2057" t="str">
        <f>TEXT(SalesData[[#This Row],[Order Date]],"MMM-YYYY")</f>
        <v>Dec-2018</v>
      </c>
      <c r="X2057">
        <f>CHOOSE(MONTH(SalesData[[#This Row],[Order Date]]),1,1,1,2,2,2,3,3,3,4,4,4)</f>
        <v>4</v>
      </c>
      <c r="Y2057">
        <f>YEAR(SalesData[[#This Row],[Order Date]])*100+MONTH(SalesData[[#This Row],[Order Date]])</f>
        <v>201812</v>
      </c>
    </row>
    <row r="2058" spans="1: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v>8</v>
      </c>
      <c r="T2058">
        <v>0.3</v>
      </c>
      <c r="U2058">
        <v>-539.47</v>
      </c>
      <c r="V2058">
        <f>COUNTIF(SalesData[Order ID],SalesData[[#This Row],[Order ID]])</f>
        <v>4</v>
      </c>
      <c r="W2058" t="str">
        <f>TEXT(SalesData[[#This Row],[Order Date]],"MMM-YYYY")</f>
        <v>Dec-2018</v>
      </c>
      <c r="X2058">
        <f>CHOOSE(MONTH(SalesData[[#This Row],[Order Date]]),1,1,1,2,2,2,3,3,3,4,4,4)</f>
        <v>4</v>
      </c>
      <c r="Y2058">
        <f>YEAR(SalesData[[#This Row],[Order Date]])*100+MONTH(SalesData[[#This Row],[Order Date]])</f>
        <v>201812</v>
      </c>
    </row>
    <row r="2059" spans="1: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v>2</v>
      </c>
      <c r="T2059">
        <v>0</v>
      </c>
      <c r="U2059">
        <v>23.8</v>
      </c>
      <c r="V2059">
        <f>COUNTIF(SalesData[Order ID],SalesData[[#This Row],[Order ID]])</f>
        <v>4</v>
      </c>
      <c r="W2059" t="str">
        <f>TEXT(SalesData[[#This Row],[Order Date]],"MMM-YYYY")</f>
        <v>Dec-2018</v>
      </c>
      <c r="X2059">
        <f>CHOOSE(MONTH(SalesData[[#This Row],[Order Date]]),1,1,1,2,2,2,3,3,3,4,4,4)</f>
        <v>4</v>
      </c>
      <c r="Y2059">
        <f>YEAR(SalesData[[#This Row],[Order Date]])*100+MONTH(SalesData[[#This Row],[Order Date]])</f>
        <v>201812</v>
      </c>
    </row>
    <row r="2060" spans="1: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v>2</v>
      </c>
      <c r="T2060">
        <v>0.1</v>
      </c>
      <c r="U2060">
        <v>20.59</v>
      </c>
      <c r="V2060">
        <f>COUNTIF(SalesData[Order ID],SalesData[[#This Row],[Order ID]])</f>
        <v>4</v>
      </c>
      <c r="W2060" t="str">
        <f>TEXT(SalesData[[#This Row],[Order Date]],"MMM-YYYY")</f>
        <v>Dec-2018</v>
      </c>
      <c r="X2060">
        <f>CHOOSE(MONTH(SalesData[[#This Row],[Order Date]]),1,1,1,2,2,2,3,3,3,4,4,4)</f>
        <v>4</v>
      </c>
      <c r="Y2060">
        <f>YEAR(SalesData[[#This Row],[Order Date]])*100+MONTH(SalesData[[#This Row],[Order Date]])</f>
        <v>201812</v>
      </c>
    </row>
    <row r="2061" spans="1: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v>10</v>
      </c>
      <c r="T2061">
        <v>0</v>
      </c>
      <c r="U2061">
        <v>1.81</v>
      </c>
      <c r="V2061">
        <f>COUNTIF(SalesData[Order ID],SalesData[[#This Row],[Order ID]])</f>
        <v>9</v>
      </c>
      <c r="W2061" t="str">
        <f>TEXT(SalesData[[#This Row],[Order Date]],"MMM-YYYY")</f>
        <v>Oct-2015</v>
      </c>
      <c r="X2061">
        <f>CHOOSE(MONTH(SalesData[[#This Row],[Order Date]]),1,1,1,2,2,2,3,3,3,4,4,4)</f>
        <v>4</v>
      </c>
      <c r="Y2061">
        <f>YEAR(SalesData[[#This Row],[Order Date]])*100+MONTH(SalesData[[#This Row],[Order Date]])</f>
        <v>201510</v>
      </c>
    </row>
    <row r="2062" spans="1: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v>5</v>
      </c>
      <c r="T2062">
        <v>0</v>
      </c>
      <c r="U2062">
        <v>12.05</v>
      </c>
      <c r="V2062">
        <f>COUNTIF(SalesData[Order ID],SalesData[[#This Row],[Order ID]])</f>
        <v>9</v>
      </c>
      <c r="W2062" t="str">
        <f>TEXT(SalesData[[#This Row],[Order Date]],"MMM-YYYY")</f>
        <v>Oct-2015</v>
      </c>
      <c r="X2062">
        <f>CHOOSE(MONTH(SalesData[[#This Row],[Order Date]]),1,1,1,2,2,2,3,3,3,4,4,4)</f>
        <v>4</v>
      </c>
      <c r="Y2062">
        <f>YEAR(SalesData[[#This Row],[Order Date]])*100+MONTH(SalesData[[#This Row],[Order Date]])</f>
        <v>201510</v>
      </c>
    </row>
    <row r="2063" spans="1: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v>4</v>
      </c>
      <c r="T2063">
        <v>0</v>
      </c>
      <c r="U2063">
        <v>3.03</v>
      </c>
      <c r="V2063">
        <f>COUNTIF(SalesData[Order ID],SalesData[[#This Row],[Order ID]])</f>
        <v>9</v>
      </c>
      <c r="W2063" t="str">
        <f>TEXT(SalesData[[#This Row],[Order Date]],"MMM-YYYY")</f>
        <v>Oct-2015</v>
      </c>
      <c r="X2063">
        <f>CHOOSE(MONTH(SalesData[[#This Row],[Order Date]]),1,1,1,2,2,2,3,3,3,4,4,4)</f>
        <v>4</v>
      </c>
      <c r="Y2063">
        <f>YEAR(SalesData[[#This Row],[Order Date]])*100+MONTH(SalesData[[#This Row],[Order Date]])</f>
        <v>201510</v>
      </c>
    </row>
    <row r="2064" spans="1: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v>4</v>
      </c>
      <c r="T2064">
        <v>0.3</v>
      </c>
      <c r="U2064">
        <v>-17.48</v>
      </c>
      <c r="V2064">
        <f>COUNTIF(SalesData[Order ID],SalesData[[#This Row],[Order ID]])</f>
        <v>9</v>
      </c>
      <c r="W2064" t="str">
        <f>TEXT(SalesData[[#This Row],[Order Date]],"MMM-YYYY")</f>
        <v>Oct-2015</v>
      </c>
      <c r="X2064">
        <f>CHOOSE(MONTH(SalesData[[#This Row],[Order Date]]),1,1,1,2,2,2,3,3,3,4,4,4)</f>
        <v>4</v>
      </c>
      <c r="Y2064">
        <f>YEAR(SalesData[[#This Row],[Order Date]])*100+MONTH(SalesData[[#This Row],[Order Date]])</f>
        <v>201510</v>
      </c>
    </row>
    <row r="2065" spans="1: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v>3</v>
      </c>
      <c r="T2065">
        <v>0</v>
      </c>
      <c r="U2065">
        <v>5.4</v>
      </c>
      <c r="V2065">
        <f>COUNTIF(SalesData[Order ID],SalesData[[#This Row],[Order ID]])</f>
        <v>9</v>
      </c>
      <c r="W2065" t="str">
        <f>TEXT(SalesData[[#This Row],[Order Date]],"MMM-YYYY")</f>
        <v>Oct-2015</v>
      </c>
      <c r="X2065">
        <f>CHOOSE(MONTH(SalesData[[#This Row],[Order Date]]),1,1,1,2,2,2,3,3,3,4,4,4)</f>
        <v>4</v>
      </c>
      <c r="Y2065">
        <f>YEAR(SalesData[[#This Row],[Order Date]])*100+MONTH(SalesData[[#This Row],[Order Date]])</f>
        <v>201510</v>
      </c>
    </row>
    <row r="2066" spans="1: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v>2</v>
      </c>
      <c r="T2066">
        <v>0.3</v>
      </c>
      <c r="U2066">
        <v>-64.900000000000006</v>
      </c>
      <c r="V2066">
        <f>COUNTIF(SalesData[Order ID],SalesData[[#This Row],[Order ID]])</f>
        <v>9</v>
      </c>
      <c r="W2066" t="str">
        <f>TEXT(SalesData[[#This Row],[Order Date]],"MMM-YYYY")</f>
        <v>Oct-2015</v>
      </c>
      <c r="X2066">
        <f>CHOOSE(MONTH(SalesData[[#This Row],[Order Date]]),1,1,1,2,2,2,3,3,3,4,4,4)</f>
        <v>4</v>
      </c>
      <c r="Y2066">
        <f>YEAR(SalesData[[#This Row],[Order Date]])*100+MONTH(SalesData[[#This Row],[Order Date]])</f>
        <v>201510</v>
      </c>
    </row>
    <row r="2067" spans="1: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v>2</v>
      </c>
      <c r="T2067">
        <v>0</v>
      </c>
      <c r="U2067">
        <v>24.88</v>
      </c>
      <c r="V2067">
        <f>COUNTIF(SalesData[Order ID],SalesData[[#This Row],[Order ID]])</f>
        <v>9</v>
      </c>
      <c r="W2067" t="str">
        <f>TEXT(SalesData[[#This Row],[Order Date]],"MMM-YYYY")</f>
        <v>Oct-2015</v>
      </c>
      <c r="X2067">
        <f>CHOOSE(MONTH(SalesData[[#This Row],[Order Date]]),1,1,1,2,2,2,3,3,3,4,4,4)</f>
        <v>4</v>
      </c>
      <c r="Y2067">
        <f>YEAR(SalesData[[#This Row],[Order Date]])*100+MONTH(SalesData[[#This Row],[Order Date]])</f>
        <v>201510</v>
      </c>
    </row>
    <row r="2068" spans="1: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v>10</v>
      </c>
      <c r="T2068">
        <v>0.3</v>
      </c>
      <c r="U2068">
        <v>-40.31</v>
      </c>
      <c r="V2068">
        <f>COUNTIF(SalesData[Order ID],SalesData[[#This Row],[Order ID]])</f>
        <v>9</v>
      </c>
      <c r="W2068" t="str">
        <f>TEXT(SalesData[[#This Row],[Order Date]],"MMM-YYYY")</f>
        <v>Oct-2015</v>
      </c>
      <c r="X2068">
        <f>CHOOSE(MONTH(SalesData[[#This Row],[Order Date]]),1,1,1,2,2,2,3,3,3,4,4,4)</f>
        <v>4</v>
      </c>
      <c r="Y2068">
        <f>YEAR(SalesData[[#This Row],[Order Date]])*100+MONTH(SalesData[[#This Row],[Order Date]])</f>
        <v>201510</v>
      </c>
    </row>
    <row r="2069" spans="1: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v>10</v>
      </c>
      <c r="T2069">
        <v>0</v>
      </c>
      <c r="U2069">
        <v>1.1200000000000001</v>
      </c>
      <c r="V2069">
        <f>COUNTIF(SalesData[Order ID],SalesData[[#This Row],[Order ID]])</f>
        <v>9</v>
      </c>
      <c r="W2069" t="str">
        <f>TEXT(SalesData[[#This Row],[Order Date]],"MMM-YYYY")</f>
        <v>Oct-2015</v>
      </c>
      <c r="X2069">
        <f>CHOOSE(MONTH(SalesData[[#This Row],[Order Date]]),1,1,1,2,2,2,3,3,3,4,4,4)</f>
        <v>4</v>
      </c>
      <c r="Y2069">
        <f>YEAR(SalesData[[#This Row],[Order Date]])*100+MONTH(SalesData[[#This Row],[Order Date]])</f>
        <v>201510</v>
      </c>
    </row>
    <row r="2070" spans="1: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v>9</v>
      </c>
      <c r="T2070">
        <v>0.1</v>
      </c>
      <c r="U2070">
        <v>57.99</v>
      </c>
      <c r="V2070">
        <f>COUNTIF(SalesData[Order ID],SalesData[[#This Row],[Order ID]])</f>
        <v>2</v>
      </c>
      <c r="W2070" t="str">
        <f>TEXT(SalesData[[#This Row],[Order Date]],"MMM-YYYY")</f>
        <v>Apr-2016</v>
      </c>
      <c r="X2070">
        <f>CHOOSE(MONTH(SalesData[[#This Row],[Order Date]]),1,1,1,2,2,2,3,3,3,4,4,4)</f>
        <v>2</v>
      </c>
      <c r="Y2070">
        <f>YEAR(SalesData[[#This Row],[Order Date]])*100+MONTH(SalesData[[#This Row],[Order Date]])</f>
        <v>201604</v>
      </c>
    </row>
    <row r="2071" spans="1: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v>8</v>
      </c>
      <c r="T2071">
        <v>0</v>
      </c>
      <c r="U2071">
        <v>99.52</v>
      </c>
      <c r="V2071">
        <f>COUNTIF(SalesData[Order ID],SalesData[[#This Row],[Order ID]])</f>
        <v>2</v>
      </c>
      <c r="W2071" t="str">
        <f>TEXT(SalesData[[#This Row],[Order Date]],"MMM-YYYY")</f>
        <v>Apr-2016</v>
      </c>
      <c r="X2071">
        <f>CHOOSE(MONTH(SalesData[[#This Row],[Order Date]]),1,1,1,2,2,2,3,3,3,4,4,4)</f>
        <v>2</v>
      </c>
      <c r="Y2071">
        <f>YEAR(SalesData[[#This Row],[Order Date]])*100+MONTH(SalesData[[#This Row],[Order Date]])</f>
        <v>201604</v>
      </c>
    </row>
    <row r="2072" spans="1: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v>10</v>
      </c>
      <c r="T2072">
        <v>0</v>
      </c>
      <c r="U2072">
        <v>0.56000000000000005</v>
      </c>
      <c r="V2072">
        <f>COUNTIF(SalesData[Order ID],SalesData[[#This Row],[Order ID]])</f>
        <v>1</v>
      </c>
      <c r="W2072" t="str">
        <f>TEXT(SalesData[[#This Row],[Order Date]],"MMM-YYYY")</f>
        <v>Jul-2017</v>
      </c>
      <c r="X2072">
        <f>CHOOSE(MONTH(SalesData[[#This Row],[Order Date]]),1,1,1,2,2,2,3,3,3,4,4,4)</f>
        <v>3</v>
      </c>
      <c r="Y2072">
        <f>YEAR(SalesData[[#This Row],[Order Date]])*100+MONTH(SalesData[[#This Row],[Order Date]])</f>
        <v>201707</v>
      </c>
    </row>
    <row r="2073" spans="1: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v>1</v>
      </c>
      <c r="T2073">
        <v>0</v>
      </c>
      <c r="U2073">
        <v>36.909999999999997</v>
      </c>
      <c r="V2073">
        <f>COUNTIF(SalesData[Order ID],SalesData[[#This Row],[Order ID]])</f>
        <v>1</v>
      </c>
      <c r="W2073" t="str">
        <f>TEXT(SalesData[[#This Row],[Order Date]],"MMM-YYYY")</f>
        <v>Nov-2018</v>
      </c>
      <c r="X2073">
        <f>CHOOSE(MONTH(SalesData[[#This Row],[Order Date]]),1,1,1,2,2,2,3,3,3,4,4,4)</f>
        <v>4</v>
      </c>
      <c r="Y2073">
        <f>YEAR(SalesData[[#This Row],[Order Date]])*100+MONTH(SalesData[[#This Row],[Order Date]])</f>
        <v>201811</v>
      </c>
    </row>
    <row r="2074" spans="1: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v>2</v>
      </c>
      <c r="T2074">
        <v>0.3</v>
      </c>
      <c r="U2074">
        <v>-2.34</v>
      </c>
      <c r="V2074">
        <f>COUNTIF(SalesData[Order ID],SalesData[[#This Row],[Order ID]])</f>
        <v>1</v>
      </c>
      <c r="W2074" t="str">
        <f>TEXT(SalesData[[#This Row],[Order Date]],"MMM-YYYY")</f>
        <v>Nov-2017</v>
      </c>
      <c r="X2074">
        <f>CHOOSE(MONTH(SalesData[[#This Row],[Order Date]]),1,1,1,2,2,2,3,3,3,4,4,4)</f>
        <v>4</v>
      </c>
      <c r="Y2074">
        <f>YEAR(SalesData[[#This Row],[Order Date]])*100+MONTH(SalesData[[#This Row],[Order Date]])</f>
        <v>201711</v>
      </c>
    </row>
    <row r="2075" spans="1: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v>7</v>
      </c>
      <c r="T2075">
        <v>0</v>
      </c>
      <c r="U2075">
        <v>6.6</v>
      </c>
      <c r="V2075">
        <f>COUNTIF(SalesData[Order ID],SalesData[[#This Row],[Order ID]])</f>
        <v>2</v>
      </c>
      <c r="W2075" t="str">
        <f>TEXT(SalesData[[#This Row],[Order Date]],"MMM-YYYY")</f>
        <v>Nov-2018</v>
      </c>
      <c r="X2075">
        <f>CHOOSE(MONTH(SalesData[[#This Row],[Order Date]]),1,1,1,2,2,2,3,3,3,4,4,4)</f>
        <v>4</v>
      </c>
      <c r="Y2075">
        <f>YEAR(SalesData[[#This Row],[Order Date]])*100+MONTH(SalesData[[#This Row],[Order Date]])</f>
        <v>201811</v>
      </c>
    </row>
    <row r="2076" spans="1: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v>3</v>
      </c>
      <c r="T2076">
        <v>0.1</v>
      </c>
      <c r="U2076">
        <v>175.16</v>
      </c>
      <c r="V2076">
        <f>COUNTIF(SalesData[Order ID],SalesData[[#This Row],[Order ID]])</f>
        <v>2</v>
      </c>
      <c r="W2076" t="str">
        <f>TEXT(SalesData[[#This Row],[Order Date]],"MMM-YYYY")</f>
        <v>Nov-2018</v>
      </c>
      <c r="X2076">
        <f>CHOOSE(MONTH(SalesData[[#This Row],[Order Date]]),1,1,1,2,2,2,3,3,3,4,4,4)</f>
        <v>4</v>
      </c>
      <c r="Y2076">
        <f>YEAR(SalesData[[#This Row],[Order Date]])*100+MONTH(SalesData[[#This Row],[Order Date]])</f>
        <v>201811</v>
      </c>
    </row>
    <row r="2077" spans="1: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v>9</v>
      </c>
      <c r="T2077">
        <v>0</v>
      </c>
      <c r="U2077">
        <v>18.04</v>
      </c>
      <c r="V2077">
        <f>COUNTIF(SalesData[Order ID],SalesData[[#This Row],[Order ID]])</f>
        <v>1</v>
      </c>
      <c r="W2077" t="str">
        <f>TEXT(SalesData[[#This Row],[Order Date]],"MMM-YYYY")</f>
        <v>Dec-2015</v>
      </c>
      <c r="X2077">
        <f>CHOOSE(MONTH(SalesData[[#This Row],[Order Date]]),1,1,1,2,2,2,3,3,3,4,4,4)</f>
        <v>4</v>
      </c>
      <c r="Y2077">
        <f>YEAR(SalesData[[#This Row],[Order Date]])*100+MONTH(SalesData[[#This Row],[Order Date]])</f>
        <v>201512</v>
      </c>
    </row>
    <row r="2078" spans="1: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v>5</v>
      </c>
      <c r="T2078">
        <v>0</v>
      </c>
      <c r="U2078">
        <v>13.17</v>
      </c>
      <c r="V2078">
        <f>COUNTIF(SalesData[Order ID],SalesData[[#This Row],[Order ID]])</f>
        <v>3</v>
      </c>
      <c r="W2078" t="str">
        <f>TEXT(SalesData[[#This Row],[Order Date]],"MMM-YYYY")</f>
        <v>Sep-2018</v>
      </c>
      <c r="X2078">
        <f>CHOOSE(MONTH(SalesData[[#This Row],[Order Date]]),1,1,1,2,2,2,3,3,3,4,4,4)</f>
        <v>3</v>
      </c>
      <c r="Y2078">
        <f>YEAR(SalesData[[#This Row],[Order Date]])*100+MONTH(SalesData[[#This Row],[Order Date]])</f>
        <v>201809</v>
      </c>
    </row>
    <row r="2079" spans="1: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v>6</v>
      </c>
      <c r="T2079">
        <v>0.3</v>
      </c>
      <c r="U2079">
        <v>-24.53</v>
      </c>
      <c r="V2079">
        <f>COUNTIF(SalesData[Order ID],SalesData[[#This Row],[Order ID]])</f>
        <v>3</v>
      </c>
      <c r="W2079" t="str">
        <f>TEXT(SalesData[[#This Row],[Order Date]],"MMM-YYYY")</f>
        <v>Sep-2018</v>
      </c>
      <c r="X2079">
        <f>CHOOSE(MONTH(SalesData[[#This Row],[Order Date]]),1,1,1,2,2,2,3,3,3,4,4,4)</f>
        <v>3</v>
      </c>
      <c r="Y2079">
        <f>YEAR(SalesData[[#This Row],[Order Date]])*100+MONTH(SalesData[[#This Row],[Order Date]])</f>
        <v>201809</v>
      </c>
    </row>
    <row r="2080" spans="1: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v>8</v>
      </c>
      <c r="T2080">
        <v>0</v>
      </c>
      <c r="U2080">
        <v>16.12</v>
      </c>
      <c r="V2080">
        <f>COUNTIF(SalesData[Order ID],SalesData[[#This Row],[Order ID]])</f>
        <v>3</v>
      </c>
      <c r="W2080" t="str">
        <f>TEXT(SalesData[[#This Row],[Order Date]],"MMM-YYYY")</f>
        <v>Sep-2018</v>
      </c>
      <c r="X2080">
        <f>CHOOSE(MONTH(SalesData[[#This Row],[Order Date]]),1,1,1,2,2,2,3,3,3,4,4,4)</f>
        <v>3</v>
      </c>
      <c r="Y2080">
        <f>YEAR(SalesData[[#This Row],[Order Date]])*100+MONTH(SalesData[[#This Row],[Order Date]])</f>
        <v>201809</v>
      </c>
    </row>
    <row r="2081" spans="1: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v>9</v>
      </c>
      <c r="T2081">
        <v>0</v>
      </c>
      <c r="U2081">
        <v>5.31</v>
      </c>
      <c r="V2081">
        <f>COUNTIF(SalesData[Order ID],SalesData[[#This Row],[Order ID]])</f>
        <v>3</v>
      </c>
      <c r="W2081" t="str">
        <f>TEXT(SalesData[[#This Row],[Order Date]],"MMM-YYYY")</f>
        <v>Dec-2016</v>
      </c>
      <c r="X2081">
        <f>CHOOSE(MONTH(SalesData[[#This Row],[Order Date]]),1,1,1,2,2,2,3,3,3,4,4,4)</f>
        <v>4</v>
      </c>
      <c r="Y2081">
        <f>YEAR(SalesData[[#This Row],[Order Date]])*100+MONTH(SalesData[[#This Row],[Order Date]])</f>
        <v>201612</v>
      </c>
    </row>
    <row r="2082" spans="1: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v>10</v>
      </c>
      <c r="T2082">
        <v>0.2</v>
      </c>
      <c r="U2082">
        <v>33.6</v>
      </c>
      <c r="V2082">
        <f>COUNTIF(SalesData[Order ID],SalesData[[#This Row],[Order ID]])</f>
        <v>3</v>
      </c>
      <c r="W2082" t="str">
        <f>TEXT(SalesData[[#This Row],[Order Date]],"MMM-YYYY")</f>
        <v>Dec-2016</v>
      </c>
      <c r="X2082">
        <f>CHOOSE(MONTH(SalesData[[#This Row],[Order Date]]),1,1,1,2,2,2,3,3,3,4,4,4)</f>
        <v>4</v>
      </c>
      <c r="Y2082">
        <f>YEAR(SalesData[[#This Row],[Order Date]])*100+MONTH(SalesData[[#This Row],[Order Date]])</f>
        <v>201612</v>
      </c>
    </row>
    <row r="2083" spans="1: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v>2</v>
      </c>
      <c r="T2083">
        <v>0.3</v>
      </c>
      <c r="U2083">
        <v>-1.7</v>
      </c>
      <c r="V2083">
        <f>COUNTIF(SalesData[Order ID],SalesData[[#This Row],[Order ID]])</f>
        <v>3</v>
      </c>
      <c r="W2083" t="str">
        <f>TEXT(SalesData[[#This Row],[Order Date]],"MMM-YYYY")</f>
        <v>Dec-2016</v>
      </c>
      <c r="X2083">
        <f>CHOOSE(MONTH(SalesData[[#This Row],[Order Date]]),1,1,1,2,2,2,3,3,3,4,4,4)</f>
        <v>4</v>
      </c>
      <c r="Y2083">
        <f>YEAR(SalesData[[#This Row],[Order Date]])*100+MONTH(SalesData[[#This Row],[Order Date]])</f>
        <v>201612</v>
      </c>
    </row>
    <row r="2084" spans="1: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v>3</v>
      </c>
      <c r="T2084">
        <v>0</v>
      </c>
      <c r="U2084">
        <v>9.73</v>
      </c>
      <c r="V2084">
        <f>COUNTIF(SalesData[Order ID],SalesData[[#This Row],[Order ID]])</f>
        <v>1</v>
      </c>
      <c r="W2084" t="str">
        <f>TEXT(SalesData[[#This Row],[Order Date]],"MMM-YYYY")</f>
        <v>Feb-2018</v>
      </c>
      <c r="X2084">
        <f>CHOOSE(MONTH(SalesData[[#This Row],[Order Date]]),1,1,1,2,2,2,3,3,3,4,4,4)</f>
        <v>1</v>
      </c>
      <c r="Y2084">
        <f>YEAR(SalesData[[#This Row],[Order Date]])*100+MONTH(SalesData[[#This Row],[Order Date]])</f>
        <v>201802</v>
      </c>
    </row>
    <row r="2085" spans="1: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v>1</v>
      </c>
      <c r="T2085">
        <v>0.3</v>
      </c>
      <c r="U2085">
        <v>-6.39</v>
      </c>
      <c r="V2085">
        <f>COUNTIF(SalesData[Order ID],SalesData[[#This Row],[Order ID]])</f>
        <v>1</v>
      </c>
      <c r="W2085" t="str">
        <f>TEXT(SalesData[[#This Row],[Order Date]],"MMM-YYYY")</f>
        <v>Nov-2015</v>
      </c>
      <c r="X2085">
        <f>CHOOSE(MONTH(SalesData[[#This Row],[Order Date]]),1,1,1,2,2,2,3,3,3,4,4,4)</f>
        <v>4</v>
      </c>
      <c r="Y2085">
        <f>YEAR(SalesData[[#This Row],[Order Date]])*100+MONTH(SalesData[[#This Row],[Order Date]])</f>
        <v>201511</v>
      </c>
    </row>
    <row r="2086" spans="1: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v>8</v>
      </c>
      <c r="T2086">
        <v>0.2</v>
      </c>
      <c r="U2086">
        <v>41.52</v>
      </c>
      <c r="V2086">
        <f>COUNTIF(SalesData[Order ID],SalesData[[#This Row],[Order ID]])</f>
        <v>5</v>
      </c>
      <c r="W2086" t="str">
        <f>TEXT(SalesData[[#This Row],[Order Date]],"MMM-YYYY")</f>
        <v>Jun-2017</v>
      </c>
      <c r="X2086">
        <f>CHOOSE(MONTH(SalesData[[#This Row],[Order Date]]),1,1,1,2,2,2,3,3,3,4,4,4)</f>
        <v>2</v>
      </c>
      <c r="Y2086">
        <f>YEAR(SalesData[[#This Row],[Order Date]])*100+MONTH(SalesData[[#This Row],[Order Date]])</f>
        <v>201706</v>
      </c>
    </row>
    <row r="2087" spans="1: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v>4</v>
      </c>
      <c r="T2087">
        <v>0</v>
      </c>
      <c r="U2087">
        <v>2.77</v>
      </c>
      <c r="V2087">
        <f>COUNTIF(SalesData[Order ID],SalesData[[#This Row],[Order ID]])</f>
        <v>5</v>
      </c>
      <c r="W2087" t="str">
        <f>TEXT(SalesData[[#This Row],[Order Date]],"MMM-YYYY")</f>
        <v>Jun-2017</v>
      </c>
      <c r="X2087">
        <f>CHOOSE(MONTH(SalesData[[#This Row],[Order Date]]),1,1,1,2,2,2,3,3,3,4,4,4)</f>
        <v>2</v>
      </c>
      <c r="Y2087">
        <f>YEAR(SalesData[[#This Row],[Order Date]])*100+MONTH(SalesData[[#This Row],[Order Date]])</f>
        <v>201706</v>
      </c>
    </row>
    <row r="2088" spans="1: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v>1</v>
      </c>
      <c r="T2088">
        <v>0</v>
      </c>
      <c r="U2088">
        <v>16.25</v>
      </c>
      <c r="V2088">
        <f>COUNTIF(SalesData[Order ID],SalesData[[#This Row],[Order ID]])</f>
        <v>5</v>
      </c>
      <c r="W2088" t="str">
        <f>TEXT(SalesData[[#This Row],[Order Date]],"MMM-YYYY")</f>
        <v>Jun-2017</v>
      </c>
      <c r="X2088">
        <f>CHOOSE(MONTH(SalesData[[#This Row],[Order Date]]),1,1,1,2,2,2,3,3,3,4,4,4)</f>
        <v>2</v>
      </c>
      <c r="Y2088">
        <f>YEAR(SalesData[[#This Row],[Order Date]])*100+MONTH(SalesData[[#This Row],[Order Date]])</f>
        <v>201706</v>
      </c>
    </row>
    <row r="2089" spans="1: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v>8</v>
      </c>
      <c r="T2089">
        <v>0.2</v>
      </c>
      <c r="U2089">
        <v>44.02</v>
      </c>
      <c r="V2089">
        <f>COUNTIF(SalesData[Order ID],SalesData[[#This Row],[Order ID]])</f>
        <v>5</v>
      </c>
      <c r="W2089" t="str">
        <f>TEXT(SalesData[[#This Row],[Order Date]],"MMM-YYYY")</f>
        <v>Jun-2017</v>
      </c>
      <c r="X2089">
        <f>CHOOSE(MONTH(SalesData[[#This Row],[Order Date]]),1,1,1,2,2,2,3,3,3,4,4,4)</f>
        <v>2</v>
      </c>
      <c r="Y2089">
        <f>YEAR(SalesData[[#This Row],[Order Date]])*100+MONTH(SalesData[[#This Row],[Order Date]])</f>
        <v>201706</v>
      </c>
    </row>
    <row r="2090" spans="1: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v>8</v>
      </c>
      <c r="T2090">
        <v>0.2</v>
      </c>
      <c r="U2090">
        <v>0.87</v>
      </c>
      <c r="V2090">
        <f>COUNTIF(SalesData[Order ID],SalesData[[#This Row],[Order ID]])</f>
        <v>5</v>
      </c>
      <c r="W2090" t="str">
        <f>TEXT(SalesData[[#This Row],[Order Date]],"MMM-YYYY")</f>
        <v>Jun-2017</v>
      </c>
      <c r="X2090">
        <f>CHOOSE(MONTH(SalesData[[#This Row],[Order Date]]),1,1,1,2,2,2,3,3,3,4,4,4)</f>
        <v>2</v>
      </c>
      <c r="Y2090">
        <f>YEAR(SalesData[[#This Row],[Order Date]])*100+MONTH(SalesData[[#This Row],[Order Date]])</f>
        <v>201706</v>
      </c>
    </row>
    <row r="2091" spans="1: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v>3</v>
      </c>
      <c r="T2091">
        <v>0</v>
      </c>
      <c r="U2091">
        <v>0.4</v>
      </c>
      <c r="V2091">
        <f>COUNTIF(SalesData[Order ID],SalesData[[#This Row],[Order ID]])</f>
        <v>1</v>
      </c>
      <c r="W2091" t="str">
        <f>TEXT(SalesData[[#This Row],[Order Date]],"MMM-YYYY")</f>
        <v>Oct-2016</v>
      </c>
      <c r="X2091">
        <f>CHOOSE(MONTH(SalesData[[#This Row],[Order Date]]),1,1,1,2,2,2,3,3,3,4,4,4)</f>
        <v>4</v>
      </c>
      <c r="Y2091">
        <f>YEAR(SalesData[[#This Row],[Order Date]])*100+MONTH(SalesData[[#This Row],[Order Date]])</f>
        <v>201610</v>
      </c>
    </row>
    <row r="2092" spans="1: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v>8</v>
      </c>
      <c r="T2092">
        <v>0.2</v>
      </c>
      <c r="U2092">
        <v>7.17</v>
      </c>
      <c r="V2092">
        <f>COUNTIF(SalesData[Order ID],SalesData[[#This Row],[Order ID]])</f>
        <v>2</v>
      </c>
      <c r="W2092" t="str">
        <f>TEXT(SalesData[[#This Row],[Order Date]],"MMM-YYYY")</f>
        <v>Jul-2018</v>
      </c>
      <c r="X2092">
        <f>CHOOSE(MONTH(SalesData[[#This Row],[Order Date]]),1,1,1,2,2,2,3,3,3,4,4,4)</f>
        <v>3</v>
      </c>
      <c r="Y2092">
        <f>YEAR(SalesData[[#This Row],[Order Date]])*100+MONTH(SalesData[[#This Row],[Order Date]])</f>
        <v>201807</v>
      </c>
    </row>
    <row r="2093" spans="1: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v>9</v>
      </c>
      <c r="T2093">
        <v>0</v>
      </c>
      <c r="U2093">
        <v>18.63</v>
      </c>
      <c r="V2093">
        <f>COUNTIF(SalesData[Order ID],SalesData[[#This Row],[Order ID]])</f>
        <v>2</v>
      </c>
      <c r="W2093" t="str">
        <f>TEXT(SalesData[[#This Row],[Order Date]],"MMM-YYYY")</f>
        <v>Jul-2018</v>
      </c>
      <c r="X2093">
        <f>CHOOSE(MONTH(SalesData[[#This Row],[Order Date]]),1,1,1,2,2,2,3,3,3,4,4,4)</f>
        <v>3</v>
      </c>
      <c r="Y2093">
        <f>YEAR(SalesData[[#This Row],[Order Date]])*100+MONTH(SalesData[[#This Row],[Order Date]])</f>
        <v>201807</v>
      </c>
    </row>
    <row r="2094" spans="1: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v>4</v>
      </c>
      <c r="T2094">
        <v>0.3</v>
      </c>
      <c r="U2094">
        <v>-115.18</v>
      </c>
      <c r="V2094">
        <f>COUNTIF(SalesData[Order ID],SalesData[[#This Row],[Order ID]])</f>
        <v>1</v>
      </c>
      <c r="W2094" t="str">
        <f>TEXT(SalesData[[#This Row],[Order Date]],"MMM-YYYY")</f>
        <v>Nov-2015</v>
      </c>
      <c r="X2094">
        <f>CHOOSE(MONTH(SalesData[[#This Row],[Order Date]]),1,1,1,2,2,2,3,3,3,4,4,4)</f>
        <v>4</v>
      </c>
      <c r="Y2094">
        <f>YEAR(SalesData[[#This Row],[Order Date]])*100+MONTH(SalesData[[#This Row],[Order Date]])</f>
        <v>201511</v>
      </c>
    </row>
    <row r="2095" spans="1: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v>5</v>
      </c>
      <c r="T2095">
        <v>0.1</v>
      </c>
      <c r="U2095">
        <v>1.03</v>
      </c>
      <c r="V2095">
        <f>COUNTIF(SalesData[Order ID],SalesData[[#This Row],[Order ID]])</f>
        <v>1</v>
      </c>
      <c r="W2095" t="str">
        <f>TEXT(SalesData[[#This Row],[Order Date]],"MMM-YYYY")</f>
        <v>Apr-2016</v>
      </c>
      <c r="X2095">
        <f>CHOOSE(MONTH(SalesData[[#This Row],[Order Date]]),1,1,1,2,2,2,3,3,3,4,4,4)</f>
        <v>2</v>
      </c>
      <c r="Y2095">
        <f>YEAR(SalesData[[#This Row],[Order Date]])*100+MONTH(SalesData[[#This Row],[Order Date]])</f>
        <v>201604</v>
      </c>
    </row>
    <row r="2096" spans="1: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v>6</v>
      </c>
      <c r="T2096">
        <v>0</v>
      </c>
      <c r="U2096">
        <v>1.18</v>
      </c>
      <c r="V2096">
        <f>COUNTIF(SalesData[Order ID],SalesData[[#This Row],[Order ID]])</f>
        <v>1</v>
      </c>
      <c r="W2096" t="str">
        <f>TEXT(SalesData[[#This Row],[Order Date]],"MMM-YYYY")</f>
        <v>Nov-2016</v>
      </c>
      <c r="X2096">
        <f>CHOOSE(MONTH(SalesData[[#This Row],[Order Date]]),1,1,1,2,2,2,3,3,3,4,4,4)</f>
        <v>4</v>
      </c>
      <c r="Y2096">
        <f>YEAR(SalesData[[#This Row],[Order Date]])*100+MONTH(SalesData[[#This Row],[Order Date]])</f>
        <v>201611</v>
      </c>
    </row>
    <row r="2097" spans="1: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v>8</v>
      </c>
      <c r="T2097">
        <v>0.1</v>
      </c>
      <c r="U2097">
        <v>148.43</v>
      </c>
      <c r="V2097">
        <f>COUNTIF(SalesData[Order ID],SalesData[[#This Row],[Order ID]])</f>
        <v>3</v>
      </c>
      <c r="W2097" t="str">
        <f>TEXT(SalesData[[#This Row],[Order Date]],"MMM-YYYY")</f>
        <v>May-2017</v>
      </c>
      <c r="X2097">
        <f>CHOOSE(MONTH(SalesData[[#This Row],[Order Date]]),1,1,1,2,2,2,3,3,3,4,4,4)</f>
        <v>2</v>
      </c>
      <c r="Y2097">
        <f>YEAR(SalesData[[#This Row],[Order Date]])*100+MONTH(SalesData[[#This Row],[Order Date]])</f>
        <v>201705</v>
      </c>
    </row>
    <row r="2098" spans="1: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v>7</v>
      </c>
      <c r="T2098">
        <v>0</v>
      </c>
      <c r="U2098">
        <v>14.71</v>
      </c>
      <c r="V2098">
        <f>COUNTIF(SalesData[Order ID],SalesData[[#This Row],[Order ID]])</f>
        <v>3</v>
      </c>
      <c r="W2098" t="str">
        <f>TEXT(SalesData[[#This Row],[Order Date]],"MMM-YYYY")</f>
        <v>May-2017</v>
      </c>
      <c r="X2098">
        <f>CHOOSE(MONTH(SalesData[[#This Row],[Order Date]]),1,1,1,2,2,2,3,3,3,4,4,4)</f>
        <v>2</v>
      </c>
      <c r="Y2098">
        <f>YEAR(SalesData[[#This Row],[Order Date]])*100+MONTH(SalesData[[#This Row],[Order Date]])</f>
        <v>201705</v>
      </c>
    </row>
    <row r="2099" spans="1: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v>9</v>
      </c>
      <c r="T2099">
        <v>0.3</v>
      </c>
      <c r="U2099">
        <v>-1.08</v>
      </c>
      <c r="V2099">
        <f>COUNTIF(SalesData[Order ID],SalesData[[#This Row],[Order ID]])</f>
        <v>3</v>
      </c>
      <c r="W2099" t="str">
        <f>TEXT(SalesData[[#This Row],[Order Date]],"MMM-YYYY")</f>
        <v>May-2017</v>
      </c>
      <c r="X2099">
        <f>CHOOSE(MONTH(SalesData[[#This Row],[Order Date]]),1,1,1,2,2,2,3,3,3,4,4,4)</f>
        <v>2</v>
      </c>
      <c r="Y2099">
        <f>YEAR(SalesData[[#This Row],[Order Date]])*100+MONTH(SalesData[[#This Row],[Order Date]])</f>
        <v>201705</v>
      </c>
    </row>
    <row r="2100" spans="1: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v>5</v>
      </c>
      <c r="T2100">
        <v>0</v>
      </c>
      <c r="U2100">
        <v>12.43</v>
      </c>
      <c r="V2100">
        <f>COUNTIF(SalesData[Order ID],SalesData[[#This Row],[Order ID]])</f>
        <v>2</v>
      </c>
      <c r="W2100" t="str">
        <f>TEXT(SalesData[[#This Row],[Order Date]],"MMM-YYYY")</f>
        <v>Sep-2018</v>
      </c>
      <c r="X2100">
        <f>CHOOSE(MONTH(SalesData[[#This Row],[Order Date]]),1,1,1,2,2,2,3,3,3,4,4,4)</f>
        <v>3</v>
      </c>
      <c r="Y2100">
        <f>YEAR(SalesData[[#This Row],[Order Date]])*100+MONTH(SalesData[[#This Row],[Order Date]])</f>
        <v>201809</v>
      </c>
    </row>
    <row r="2101" spans="1: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v>7</v>
      </c>
      <c r="T2101">
        <v>0</v>
      </c>
      <c r="U2101">
        <v>53.19</v>
      </c>
      <c r="V2101">
        <f>COUNTIF(SalesData[Order ID],SalesData[[#This Row],[Order ID]])</f>
        <v>2</v>
      </c>
      <c r="W2101" t="str">
        <f>TEXT(SalesData[[#This Row],[Order Date]],"MMM-YYYY")</f>
        <v>Sep-2018</v>
      </c>
      <c r="X2101">
        <f>CHOOSE(MONTH(SalesData[[#This Row],[Order Date]]),1,1,1,2,2,2,3,3,3,4,4,4)</f>
        <v>3</v>
      </c>
      <c r="Y2101">
        <f>YEAR(SalesData[[#This Row],[Order Date]])*100+MONTH(SalesData[[#This Row],[Order Date]])</f>
        <v>201809</v>
      </c>
    </row>
    <row r="2102" spans="1: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v>7</v>
      </c>
      <c r="T2102">
        <v>0.3</v>
      </c>
      <c r="U2102">
        <v>-197.29</v>
      </c>
      <c r="V2102">
        <f>COUNTIF(SalesData[Order ID],SalesData[[#This Row],[Order ID]])</f>
        <v>2</v>
      </c>
      <c r="W2102" t="str">
        <f>TEXT(SalesData[[#This Row],[Order Date]],"MMM-YYYY")</f>
        <v>Mar-2015</v>
      </c>
      <c r="X2102">
        <f>CHOOSE(MONTH(SalesData[[#This Row],[Order Date]]),1,1,1,2,2,2,3,3,3,4,4,4)</f>
        <v>1</v>
      </c>
      <c r="Y2102">
        <f>YEAR(SalesData[[#This Row],[Order Date]])*100+MONTH(SalesData[[#This Row],[Order Date]])</f>
        <v>201503</v>
      </c>
    </row>
    <row r="2103" spans="1: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v>8</v>
      </c>
      <c r="T2103">
        <v>0.2</v>
      </c>
      <c r="U2103">
        <v>15.8</v>
      </c>
      <c r="V2103">
        <f>COUNTIF(SalesData[Order ID],SalesData[[#This Row],[Order ID]])</f>
        <v>2</v>
      </c>
      <c r="W2103" t="str">
        <f>TEXT(SalesData[[#This Row],[Order Date]],"MMM-YYYY")</f>
        <v>Mar-2015</v>
      </c>
      <c r="X2103">
        <f>CHOOSE(MONTH(SalesData[[#This Row],[Order Date]]),1,1,1,2,2,2,3,3,3,4,4,4)</f>
        <v>1</v>
      </c>
      <c r="Y2103">
        <f>YEAR(SalesData[[#This Row],[Order Date]])*100+MONTH(SalesData[[#This Row],[Order Date]])</f>
        <v>201503</v>
      </c>
    </row>
    <row r="2104" spans="1: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v>10</v>
      </c>
      <c r="T2104">
        <v>0</v>
      </c>
      <c r="U2104">
        <v>31.1</v>
      </c>
      <c r="V2104">
        <f>COUNTIF(SalesData[Order ID],SalesData[[#This Row],[Order ID]])</f>
        <v>1</v>
      </c>
      <c r="W2104" t="str">
        <f>TEXT(SalesData[[#This Row],[Order Date]],"MMM-YYYY")</f>
        <v>Jul-2015</v>
      </c>
      <c r="X2104">
        <f>CHOOSE(MONTH(SalesData[[#This Row],[Order Date]]),1,1,1,2,2,2,3,3,3,4,4,4)</f>
        <v>3</v>
      </c>
      <c r="Y2104">
        <f>YEAR(SalesData[[#This Row],[Order Date]])*100+MONTH(SalesData[[#This Row],[Order Date]])</f>
        <v>201507</v>
      </c>
    </row>
    <row r="2105" spans="1: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v>1</v>
      </c>
      <c r="T2105">
        <v>0.1</v>
      </c>
      <c r="U2105">
        <v>44.38</v>
      </c>
      <c r="V2105">
        <f>COUNTIF(SalesData[Order ID],SalesData[[#This Row],[Order ID]])</f>
        <v>2</v>
      </c>
      <c r="W2105" t="str">
        <f>TEXT(SalesData[[#This Row],[Order Date]],"MMM-YYYY")</f>
        <v>Mar-2018</v>
      </c>
      <c r="X2105">
        <f>CHOOSE(MONTH(SalesData[[#This Row],[Order Date]]),1,1,1,2,2,2,3,3,3,4,4,4)</f>
        <v>1</v>
      </c>
      <c r="Y2105">
        <f>YEAR(SalesData[[#This Row],[Order Date]])*100+MONTH(SalesData[[#This Row],[Order Date]])</f>
        <v>201803</v>
      </c>
    </row>
    <row r="2106" spans="1: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v>4</v>
      </c>
      <c r="T2106">
        <v>0.1</v>
      </c>
      <c r="U2106">
        <v>2.86</v>
      </c>
      <c r="V2106">
        <f>COUNTIF(SalesData[Order ID],SalesData[[#This Row],[Order ID]])</f>
        <v>2</v>
      </c>
      <c r="W2106" t="str">
        <f>TEXT(SalesData[[#This Row],[Order Date]],"MMM-YYYY")</f>
        <v>Mar-2018</v>
      </c>
      <c r="X2106">
        <f>CHOOSE(MONTH(SalesData[[#This Row],[Order Date]]),1,1,1,2,2,2,3,3,3,4,4,4)</f>
        <v>1</v>
      </c>
      <c r="Y2106">
        <f>YEAR(SalesData[[#This Row],[Order Date]])*100+MONTH(SalesData[[#This Row],[Order Date]])</f>
        <v>201803</v>
      </c>
    </row>
    <row r="2107" spans="1: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v>1</v>
      </c>
      <c r="T2107">
        <v>0.3</v>
      </c>
      <c r="U2107">
        <v>-0.78</v>
      </c>
      <c r="V2107">
        <f>COUNTIF(SalesData[Order ID],SalesData[[#This Row],[Order ID]])</f>
        <v>1</v>
      </c>
      <c r="W2107" t="str">
        <f>TEXT(SalesData[[#This Row],[Order Date]],"MMM-YYYY")</f>
        <v>Sep-2015</v>
      </c>
      <c r="X2107">
        <f>CHOOSE(MONTH(SalesData[[#This Row],[Order Date]]),1,1,1,2,2,2,3,3,3,4,4,4)</f>
        <v>3</v>
      </c>
      <c r="Y2107">
        <f>YEAR(SalesData[[#This Row],[Order Date]])*100+MONTH(SalesData[[#This Row],[Order Date]])</f>
        <v>201509</v>
      </c>
    </row>
    <row r="2108" spans="1: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v>10</v>
      </c>
      <c r="T2108">
        <v>0.2</v>
      </c>
      <c r="U2108">
        <v>0.3</v>
      </c>
      <c r="V2108">
        <f>COUNTIF(SalesData[Order ID],SalesData[[#This Row],[Order ID]])</f>
        <v>1</v>
      </c>
      <c r="W2108" t="str">
        <f>TEXT(SalesData[[#This Row],[Order Date]],"MMM-YYYY")</f>
        <v>Sep-2015</v>
      </c>
      <c r="X2108">
        <f>CHOOSE(MONTH(SalesData[[#This Row],[Order Date]]),1,1,1,2,2,2,3,3,3,4,4,4)</f>
        <v>3</v>
      </c>
      <c r="Y2108">
        <f>YEAR(SalesData[[#This Row],[Order Date]])*100+MONTH(SalesData[[#This Row],[Order Date]])</f>
        <v>201509</v>
      </c>
    </row>
    <row r="2109" spans="1: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v>7</v>
      </c>
      <c r="T2109">
        <v>0</v>
      </c>
      <c r="U2109">
        <v>5.19</v>
      </c>
      <c r="V2109">
        <f>COUNTIF(SalesData[Order ID],SalesData[[#This Row],[Order ID]])</f>
        <v>9</v>
      </c>
      <c r="W2109" t="str">
        <f>TEXT(SalesData[[#This Row],[Order Date]],"MMM-YYYY")</f>
        <v>Oct-2016</v>
      </c>
      <c r="X2109">
        <f>CHOOSE(MONTH(SalesData[[#This Row],[Order Date]]),1,1,1,2,2,2,3,3,3,4,4,4)</f>
        <v>4</v>
      </c>
      <c r="Y2109">
        <f>YEAR(SalesData[[#This Row],[Order Date]])*100+MONTH(SalesData[[#This Row],[Order Date]])</f>
        <v>201610</v>
      </c>
    </row>
    <row r="2110" spans="1: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v>2</v>
      </c>
      <c r="T2110">
        <v>0.3</v>
      </c>
      <c r="U2110">
        <v>-51.79</v>
      </c>
      <c r="V2110">
        <f>COUNTIF(SalesData[Order ID],SalesData[[#This Row],[Order ID]])</f>
        <v>9</v>
      </c>
      <c r="W2110" t="str">
        <f>TEXT(SalesData[[#This Row],[Order Date]],"MMM-YYYY")</f>
        <v>Oct-2016</v>
      </c>
      <c r="X2110">
        <f>CHOOSE(MONTH(SalesData[[#This Row],[Order Date]]),1,1,1,2,2,2,3,3,3,4,4,4)</f>
        <v>4</v>
      </c>
      <c r="Y2110">
        <f>YEAR(SalesData[[#This Row],[Order Date]])*100+MONTH(SalesData[[#This Row],[Order Date]])</f>
        <v>201610</v>
      </c>
    </row>
    <row r="2111" spans="1: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v>8</v>
      </c>
      <c r="T2111">
        <v>0</v>
      </c>
      <c r="U2111">
        <v>0.6</v>
      </c>
      <c r="V2111">
        <f>COUNTIF(SalesData[Order ID],SalesData[[#This Row],[Order ID]])</f>
        <v>9</v>
      </c>
      <c r="W2111" t="str">
        <f>TEXT(SalesData[[#This Row],[Order Date]],"MMM-YYYY")</f>
        <v>Oct-2016</v>
      </c>
      <c r="X2111">
        <f>CHOOSE(MONTH(SalesData[[#This Row],[Order Date]]),1,1,1,2,2,2,3,3,3,4,4,4)</f>
        <v>4</v>
      </c>
      <c r="Y2111">
        <f>YEAR(SalesData[[#This Row],[Order Date]])*100+MONTH(SalesData[[#This Row],[Order Date]])</f>
        <v>201610</v>
      </c>
    </row>
    <row r="2112" spans="1: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v>4</v>
      </c>
      <c r="T2112">
        <v>0</v>
      </c>
      <c r="U2112">
        <v>3.14</v>
      </c>
      <c r="V2112">
        <f>COUNTIF(SalesData[Order ID],SalesData[[#This Row],[Order ID]])</f>
        <v>9</v>
      </c>
      <c r="W2112" t="str">
        <f>TEXT(SalesData[[#This Row],[Order Date]],"MMM-YYYY")</f>
        <v>Oct-2016</v>
      </c>
      <c r="X2112">
        <f>CHOOSE(MONTH(SalesData[[#This Row],[Order Date]]),1,1,1,2,2,2,3,3,3,4,4,4)</f>
        <v>4</v>
      </c>
      <c r="Y2112">
        <f>YEAR(SalesData[[#This Row],[Order Date]])*100+MONTH(SalesData[[#This Row],[Order Date]])</f>
        <v>201610</v>
      </c>
    </row>
    <row r="2113" spans="1: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v>6</v>
      </c>
      <c r="T2113">
        <v>0</v>
      </c>
      <c r="U2113">
        <v>71.09</v>
      </c>
      <c r="V2113">
        <f>COUNTIF(SalesData[Order ID],SalesData[[#This Row],[Order ID]])</f>
        <v>9</v>
      </c>
      <c r="W2113" t="str">
        <f>TEXT(SalesData[[#This Row],[Order Date]],"MMM-YYYY")</f>
        <v>Oct-2016</v>
      </c>
      <c r="X2113">
        <f>CHOOSE(MONTH(SalesData[[#This Row],[Order Date]]),1,1,1,2,2,2,3,3,3,4,4,4)</f>
        <v>4</v>
      </c>
      <c r="Y2113">
        <f>YEAR(SalesData[[#This Row],[Order Date]])*100+MONTH(SalesData[[#This Row],[Order Date]])</f>
        <v>201610</v>
      </c>
    </row>
    <row r="2114" spans="1: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v>9</v>
      </c>
      <c r="T2114">
        <v>0.3</v>
      </c>
      <c r="U2114">
        <v>-7.43</v>
      </c>
      <c r="V2114">
        <f>COUNTIF(SalesData[Order ID],SalesData[[#This Row],[Order ID]])</f>
        <v>9</v>
      </c>
      <c r="W2114" t="str">
        <f>TEXT(SalesData[[#This Row],[Order Date]],"MMM-YYYY")</f>
        <v>Oct-2016</v>
      </c>
      <c r="X2114">
        <f>CHOOSE(MONTH(SalesData[[#This Row],[Order Date]]),1,1,1,2,2,2,3,3,3,4,4,4)</f>
        <v>4</v>
      </c>
      <c r="Y2114">
        <f>YEAR(SalesData[[#This Row],[Order Date]])*100+MONTH(SalesData[[#This Row],[Order Date]])</f>
        <v>201610</v>
      </c>
    </row>
    <row r="2115" spans="1: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v>10</v>
      </c>
      <c r="T2115">
        <v>0.2</v>
      </c>
      <c r="U2115">
        <v>103.67</v>
      </c>
      <c r="V2115">
        <f>COUNTIF(SalesData[Order ID],SalesData[[#This Row],[Order ID]])</f>
        <v>9</v>
      </c>
      <c r="W2115" t="str">
        <f>TEXT(SalesData[[#This Row],[Order Date]],"MMM-YYYY")</f>
        <v>Oct-2016</v>
      </c>
      <c r="X2115">
        <f>CHOOSE(MONTH(SalesData[[#This Row],[Order Date]]),1,1,1,2,2,2,3,3,3,4,4,4)</f>
        <v>4</v>
      </c>
      <c r="Y2115">
        <f>YEAR(SalesData[[#This Row],[Order Date]])*100+MONTH(SalesData[[#This Row],[Order Date]])</f>
        <v>201610</v>
      </c>
    </row>
    <row r="2116" spans="1: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v>4</v>
      </c>
      <c r="T2116">
        <v>0</v>
      </c>
      <c r="U2116">
        <v>14.05</v>
      </c>
      <c r="V2116">
        <f>COUNTIF(SalesData[Order ID],SalesData[[#This Row],[Order ID]])</f>
        <v>9</v>
      </c>
      <c r="W2116" t="str">
        <f>TEXT(SalesData[[#This Row],[Order Date]],"MMM-YYYY")</f>
        <v>Oct-2016</v>
      </c>
      <c r="X2116">
        <f>CHOOSE(MONTH(SalesData[[#This Row],[Order Date]]),1,1,1,2,2,2,3,3,3,4,4,4)</f>
        <v>4</v>
      </c>
      <c r="Y2116">
        <f>YEAR(SalesData[[#This Row],[Order Date]])*100+MONTH(SalesData[[#This Row],[Order Date]])</f>
        <v>201610</v>
      </c>
    </row>
    <row r="2117" spans="1: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v>1</v>
      </c>
      <c r="T2117">
        <v>0</v>
      </c>
      <c r="U2117">
        <v>72.39</v>
      </c>
      <c r="V2117">
        <f>COUNTIF(SalesData[Order ID],SalesData[[#This Row],[Order ID]])</f>
        <v>9</v>
      </c>
      <c r="W2117" t="str">
        <f>TEXT(SalesData[[#This Row],[Order Date]],"MMM-YYYY")</f>
        <v>Oct-2016</v>
      </c>
      <c r="X2117">
        <f>CHOOSE(MONTH(SalesData[[#This Row],[Order Date]]),1,1,1,2,2,2,3,3,3,4,4,4)</f>
        <v>4</v>
      </c>
      <c r="Y2117">
        <f>YEAR(SalesData[[#This Row],[Order Date]])*100+MONTH(SalesData[[#This Row],[Order Date]])</f>
        <v>201610</v>
      </c>
    </row>
    <row r="2118" spans="1: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v>10</v>
      </c>
      <c r="T2118">
        <v>0</v>
      </c>
      <c r="U2118">
        <v>23.06</v>
      </c>
      <c r="V2118">
        <f>COUNTIF(SalesData[Order ID],SalesData[[#This Row],[Order ID]])</f>
        <v>1</v>
      </c>
      <c r="W2118" t="str">
        <f>TEXT(SalesData[[#This Row],[Order Date]],"MMM-YYYY")</f>
        <v>Oct-2016</v>
      </c>
      <c r="X2118">
        <f>CHOOSE(MONTH(SalesData[[#This Row],[Order Date]]),1,1,1,2,2,2,3,3,3,4,4,4)</f>
        <v>4</v>
      </c>
      <c r="Y2118">
        <f>YEAR(SalesData[[#This Row],[Order Date]])*100+MONTH(SalesData[[#This Row],[Order Date]])</f>
        <v>201610</v>
      </c>
    </row>
    <row r="2119" spans="1: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v>8</v>
      </c>
      <c r="T2119">
        <v>0</v>
      </c>
      <c r="U2119">
        <v>7.99</v>
      </c>
      <c r="V2119">
        <f>COUNTIF(SalesData[Order ID],SalesData[[#This Row],[Order ID]])</f>
        <v>1</v>
      </c>
      <c r="W2119" t="str">
        <f>TEXT(SalesData[[#This Row],[Order Date]],"MMM-YYYY")</f>
        <v>Sep-2017</v>
      </c>
      <c r="X2119">
        <f>CHOOSE(MONTH(SalesData[[#This Row],[Order Date]]),1,1,1,2,2,2,3,3,3,4,4,4)</f>
        <v>3</v>
      </c>
      <c r="Y2119">
        <f>YEAR(SalesData[[#This Row],[Order Date]])*100+MONTH(SalesData[[#This Row],[Order Date]])</f>
        <v>201709</v>
      </c>
    </row>
    <row r="2120" spans="1: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v>7</v>
      </c>
      <c r="T2120">
        <v>0</v>
      </c>
      <c r="U2120">
        <v>1.27</v>
      </c>
      <c r="V2120">
        <f>COUNTIF(SalesData[Order ID],SalesData[[#This Row],[Order ID]])</f>
        <v>2</v>
      </c>
      <c r="W2120" t="str">
        <f>TEXT(SalesData[[#This Row],[Order Date]],"MMM-YYYY")</f>
        <v>Apr-2018</v>
      </c>
      <c r="X2120">
        <f>CHOOSE(MONTH(SalesData[[#This Row],[Order Date]]),1,1,1,2,2,2,3,3,3,4,4,4)</f>
        <v>2</v>
      </c>
      <c r="Y2120">
        <f>YEAR(SalesData[[#This Row],[Order Date]])*100+MONTH(SalesData[[#This Row],[Order Date]])</f>
        <v>201804</v>
      </c>
    </row>
    <row r="2121" spans="1: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v>4</v>
      </c>
      <c r="T2121">
        <v>0.2</v>
      </c>
      <c r="U2121">
        <v>304.61</v>
      </c>
      <c r="V2121">
        <f>COUNTIF(SalesData[Order ID],SalesData[[#This Row],[Order ID]])</f>
        <v>2</v>
      </c>
      <c r="W2121" t="str">
        <f>TEXT(SalesData[[#This Row],[Order Date]],"MMM-YYYY")</f>
        <v>Apr-2018</v>
      </c>
      <c r="X2121">
        <f>CHOOSE(MONTH(SalesData[[#This Row],[Order Date]]),1,1,1,2,2,2,3,3,3,4,4,4)</f>
        <v>2</v>
      </c>
      <c r="Y2121">
        <f>YEAR(SalesData[[#This Row],[Order Date]])*100+MONTH(SalesData[[#This Row],[Order Date]])</f>
        <v>201804</v>
      </c>
    </row>
    <row r="2122" spans="1: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v>7</v>
      </c>
      <c r="T2122">
        <v>0.1</v>
      </c>
      <c r="U2122">
        <v>0.76</v>
      </c>
      <c r="V2122">
        <f>COUNTIF(SalesData[Order ID],SalesData[[#This Row],[Order ID]])</f>
        <v>1</v>
      </c>
      <c r="W2122" t="str">
        <f>TEXT(SalesData[[#This Row],[Order Date]],"MMM-YYYY")</f>
        <v>Jan-2018</v>
      </c>
      <c r="X2122">
        <f>CHOOSE(MONTH(SalesData[[#This Row],[Order Date]]),1,1,1,2,2,2,3,3,3,4,4,4)</f>
        <v>1</v>
      </c>
      <c r="Y2122">
        <f>YEAR(SalesData[[#This Row],[Order Date]])*100+MONTH(SalesData[[#This Row],[Order Date]])</f>
        <v>201801</v>
      </c>
    </row>
    <row r="2123" spans="1: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v>7</v>
      </c>
      <c r="T2123">
        <v>0</v>
      </c>
      <c r="U2123">
        <v>53.99</v>
      </c>
      <c r="V2123">
        <f>COUNTIF(SalesData[Order ID],SalesData[[#This Row],[Order ID]])</f>
        <v>1</v>
      </c>
      <c r="W2123" t="str">
        <f>TEXT(SalesData[[#This Row],[Order Date]],"MMM-YYYY")</f>
        <v>Nov-2018</v>
      </c>
      <c r="X2123">
        <f>CHOOSE(MONTH(SalesData[[#This Row],[Order Date]]),1,1,1,2,2,2,3,3,3,4,4,4)</f>
        <v>4</v>
      </c>
      <c r="Y2123">
        <f>YEAR(SalesData[[#This Row],[Order Date]])*100+MONTH(SalesData[[#This Row],[Order Date]])</f>
        <v>201811</v>
      </c>
    </row>
    <row r="2124" spans="1: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v>6</v>
      </c>
      <c r="T2124">
        <v>0.2</v>
      </c>
      <c r="U2124">
        <v>48.39</v>
      </c>
      <c r="V2124">
        <f>COUNTIF(SalesData[Order ID],SalesData[[#This Row],[Order ID]])</f>
        <v>2</v>
      </c>
      <c r="W2124" t="str">
        <f>TEXT(SalesData[[#This Row],[Order Date]],"MMM-YYYY")</f>
        <v>Sep-2018</v>
      </c>
      <c r="X2124">
        <f>CHOOSE(MONTH(SalesData[[#This Row],[Order Date]]),1,1,1,2,2,2,3,3,3,4,4,4)</f>
        <v>3</v>
      </c>
      <c r="Y2124">
        <f>YEAR(SalesData[[#This Row],[Order Date]])*100+MONTH(SalesData[[#This Row],[Order Date]])</f>
        <v>201809</v>
      </c>
    </row>
    <row r="2125" spans="1: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v>4</v>
      </c>
      <c r="T2125">
        <v>0.1</v>
      </c>
      <c r="U2125">
        <v>1.39</v>
      </c>
      <c r="V2125">
        <f>COUNTIF(SalesData[Order ID],SalesData[[#This Row],[Order ID]])</f>
        <v>2</v>
      </c>
      <c r="W2125" t="str">
        <f>TEXT(SalesData[[#This Row],[Order Date]],"MMM-YYYY")</f>
        <v>Sep-2018</v>
      </c>
      <c r="X2125">
        <f>CHOOSE(MONTH(SalesData[[#This Row],[Order Date]]),1,1,1,2,2,2,3,3,3,4,4,4)</f>
        <v>3</v>
      </c>
      <c r="Y2125">
        <f>YEAR(SalesData[[#This Row],[Order Date]])*100+MONTH(SalesData[[#This Row],[Order Date]])</f>
        <v>201809</v>
      </c>
    </row>
    <row r="2126" spans="1: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v>3</v>
      </c>
      <c r="T2126">
        <v>0.3</v>
      </c>
      <c r="U2126">
        <v>-16.75</v>
      </c>
      <c r="V2126">
        <f>COUNTIF(SalesData[Order ID],SalesData[[#This Row],[Order ID]])</f>
        <v>2</v>
      </c>
      <c r="W2126" t="str">
        <f>TEXT(SalesData[[#This Row],[Order Date]],"MMM-YYYY")</f>
        <v>Dec-2018</v>
      </c>
      <c r="X2126">
        <f>CHOOSE(MONTH(SalesData[[#This Row],[Order Date]]),1,1,1,2,2,2,3,3,3,4,4,4)</f>
        <v>4</v>
      </c>
      <c r="Y2126">
        <f>YEAR(SalesData[[#This Row],[Order Date]])*100+MONTH(SalesData[[#This Row],[Order Date]])</f>
        <v>201812</v>
      </c>
    </row>
    <row r="2127" spans="1: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v>3</v>
      </c>
      <c r="T2127">
        <v>0</v>
      </c>
      <c r="U2127">
        <v>6.93</v>
      </c>
      <c r="V2127">
        <f>COUNTIF(SalesData[Order ID],SalesData[[#This Row],[Order ID]])</f>
        <v>2</v>
      </c>
      <c r="W2127" t="str">
        <f>TEXT(SalesData[[#This Row],[Order Date]],"MMM-YYYY")</f>
        <v>Dec-2018</v>
      </c>
      <c r="X2127">
        <f>CHOOSE(MONTH(SalesData[[#This Row],[Order Date]]),1,1,1,2,2,2,3,3,3,4,4,4)</f>
        <v>4</v>
      </c>
      <c r="Y2127">
        <f>YEAR(SalesData[[#This Row],[Order Date]])*100+MONTH(SalesData[[#This Row],[Order Date]])</f>
        <v>201812</v>
      </c>
    </row>
    <row r="2128" spans="1: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v>1</v>
      </c>
      <c r="T2128">
        <v>0.3</v>
      </c>
      <c r="U2128">
        <v>-18.14</v>
      </c>
      <c r="V2128">
        <f>COUNTIF(SalesData[Order ID],SalesData[[#This Row],[Order ID]])</f>
        <v>1</v>
      </c>
      <c r="W2128" t="str">
        <f>TEXT(SalesData[[#This Row],[Order Date]],"MMM-YYYY")</f>
        <v>Jun-2015</v>
      </c>
      <c r="X2128">
        <f>CHOOSE(MONTH(SalesData[[#This Row],[Order Date]]),1,1,1,2,2,2,3,3,3,4,4,4)</f>
        <v>2</v>
      </c>
      <c r="Y2128">
        <f>YEAR(SalesData[[#This Row],[Order Date]])*100+MONTH(SalesData[[#This Row],[Order Date]])</f>
        <v>201506</v>
      </c>
    </row>
    <row r="2129" spans="1: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v>4</v>
      </c>
      <c r="T2129">
        <v>0</v>
      </c>
      <c r="U2129">
        <v>9.09</v>
      </c>
      <c r="V2129">
        <f>COUNTIF(SalesData[Order ID],SalesData[[#This Row],[Order ID]])</f>
        <v>2</v>
      </c>
      <c r="W2129" t="str">
        <f>TEXT(SalesData[[#This Row],[Order Date]],"MMM-YYYY")</f>
        <v>Oct-2016</v>
      </c>
      <c r="X2129">
        <f>CHOOSE(MONTH(SalesData[[#This Row],[Order Date]]),1,1,1,2,2,2,3,3,3,4,4,4)</f>
        <v>4</v>
      </c>
      <c r="Y2129">
        <f>YEAR(SalesData[[#This Row],[Order Date]])*100+MONTH(SalesData[[#This Row],[Order Date]])</f>
        <v>201610</v>
      </c>
    </row>
    <row r="2130" spans="1: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v>4</v>
      </c>
      <c r="T2130">
        <v>0.1</v>
      </c>
      <c r="U2130">
        <v>6.84</v>
      </c>
      <c r="V2130">
        <f>COUNTIF(SalesData[Order ID],SalesData[[#This Row],[Order ID]])</f>
        <v>2</v>
      </c>
      <c r="W2130" t="str">
        <f>TEXT(SalesData[[#This Row],[Order Date]],"MMM-YYYY")</f>
        <v>Oct-2016</v>
      </c>
      <c r="X2130">
        <f>CHOOSE(MONTH(SalesData[[#This Row],[Order Date]]),1,1,1,2,2,2,3,3,3,4,4,4)</f>
        <v>4</v>
      </c>
      <c r="Y2130">
        <f>YEAR(SalesData[[#This Row],[Order Date]])*100+MONTH(SalesData[[#This Row],[Order Date]])</f>
        <v>201610</v>
      </c>
    </row>
    <row r="2131" spans="1: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v>10</v>
      </c>
      <c r="T2131">
        <v>0</v>
      </c>
      <c r="U2131">
        <v>9.98</v>
      </c>
      <c r="V2131">
        <f>COUNTIF(SalesData[Order ID],SalesData[[#This Row],[Order ID]])</f>
        <v>3</v>
      </c>
      <c r="W2131" t="str">
        <f>TEXT(SalesData[[#This Row],[Order Date]],"MMM-YYYY")</f>
        <v>May-2015</v>
      </c>
      <c r="X2131">
        <f>CHOOSE(MONTH(SalesData[[#This Row],[Order Date]]),1,1,1,2,2,2,3,3,3,4,4,4)</f>
        <v>2</v>
      </c>
      <c r="Y2131">
        <f>YEAR(SalesData[[#This Row],[Order Date]])*100+MONTH(SalesData[[#This Row],[Order Date]])</f>
        <v>201505</v>
      </c>
    </row>
    <row r="2132" spans="1: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v>3</v>
      </c>
      <c r="T2132">
        <v>0.2</v>
      </c>
      <c r="U2132">
        <v>11.17</v>
      </c>
      <c r="V2132">
        <f>COUNTIF(SalesData[Order ID],SalesData[[#This Row],[Order ID]])</f>
        <v>3</v>
      </c>
      <c r="W2132" t="str">
        <f>TEXT(SalesData[[#This Row],[Order Date]],"MMM-YYYY")</f>
        <v>May-2015</v>
      </c>
      <c r="X2132">
        <f>CHOOSE(MONTH(SalesData[[#This Row],[Order Date]]),1,1,1,2,2,2,3,3,3,4,4,4)</f>
        <v>2</v>
      </c>
      <c r="Y2132">
        <f>YEAR(SalesData[[#This Row],[Order Date]])*100+MONTH(SalesData[[#This Row],[Order Date]])</f>
        <v>201505</v>
      </c>
    </row>
    <row r="2133" spans="1: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v>5</v>
      </c>
      <c r="T2133">
        <v>0.3</v>
      </c>
      <c r="U2133">
        <v>-37.76</v>
      </c>
      <c r="V2133">
        <f>COUNTIF(SalesData[Order ID],SalesData[[#This Row],[Order ID]])</f>
        <v>3</v>
      </c>
      <c r="W2133" t="str">
        <f>TEXT(SalesData[[#This Row],[Order Date]],"MMM-YYYY")</f>
        <v>May-2015</v>
      </c>
      <c r="X2133">
        <f>CHOOSE(MONTH(SalesData[[#This Row],[Order Date]]),1,1,1,2,2,2,3,3,3,4,4,4)</f>
        <v>2</v>
      </c>
      <c r="Y2133">
        <f>YEAR(SalesData[[#This Row],[Order Date]])*100+MONTH(SalesData[[#This Row],[Order Date]])</f>
        <v>201505</v>
      </c>
    </row>
    <row r="2134" spans="1: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v>10</v>
      </c>
      <c r="T2134">
        <v>0.1</v>
      </c>
      <c r="U2134">
        <v>1.38</v>
      </c>
      <c r="V2134">
        <f>COUNTIF(SalesData[Order ID],SalesData[[#This Row],[Order ID]])</f>
        <v>1</v>
      </c>
      <c r="W2134" t="str">
        <f>TEXT(SalesData[[#This Row],[Order Date]],"MMM-YYYY")</f>
        <v>Nov-2016</v>
      </c>
      <c r="X2134">
        <f>CHOOSE(MONTH(SalesData[[#This Row],[Order Date]]),1,1,1,2,2,2,3,3,3,4,4,4)</f>
        <v>4</v>
      </c>
      <c r="Y2134">
        <f>YEAR(SalesData[[#This Row],[Order Date]])*100+MONTH(SalesData[[#This Row],[Order Date]])</f>
        <v>201611</v>
      </c>
    </row>
    <row r="2135" spans="1: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v>7</v>
      </c>
      <c r="T2135">
        <v>0</v>
      </c>
      <c r="U2135">
        <v>9.18</v>
      </c>
      <c r="V2135">
        <f>COUNTIF(SalesData[Order ID],SalesData[[#This Row],[Order ID]])</f>
        <v>3</v>
      </c>
      <c r="W2135" t="str">
        <f>TEXT(SalesData[[#This Row],[Order Date]],"MMM-YYYY")</f>
        <v>Nov-2016</v>
      </c>
      <c r="X2135">
        <f>CHOOSE(MONTH(SalesData[[#This Row],[Order Date]]),1,1,1,2,2,2,3,3,3,4,4,4)</f>
        <v>4</v>
      </c>
      <c r="Y2135">
        <f>YEAR(SalesData[[#This Row],[Order Date]])*100+MONTH(SalesData[[#This Row],[Order Date]])</f>
        <v>201611</v>
      </c>
    </row>
    <row r="2136" spans="1: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v>9</v>
      </c>
      <c r="T2136">
        <v>0.1</v>
      </c>
      <c r="U2136">
        <v>1.1599999999999999</v>
      </c>
      <c r="V2136">
        <f>COUNTIF(SalesData[Order ID],SalesData[[#This Row],[Order ID]])</f>
        <v>3</v>
      </c>
      <c r="W2136" t="str">
        <f>TEXT(SalesData[[#This Row],[Order Date]],"MMM-YYYY")</f>
        <v>Nov-2016</v>
      </c>
      <c r="X2136">
        <f>CHOOSE(MONTH(SalesData[[#This Row],[Order Date]]),1,1,1,2,2,2,3,3,3,4,4,4)</f>
        <v>4</v>
      </c>
      <c r="Y2136">
        <f>YEAR(SalesData[[#This Row],[Order Date]])*100+MONTH(SalesData[[#This Row],[Order Date]])</f>
        <v>201611</v>
      </c>
    </row>
    <row r="2137" spans="1: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v>1</v>
      </c>
      <c r="T2137">
        <v>0</v>
      </c>
      <c r="U2137">
        <v>14.24</v>
      </c>
      <c r="V2137">
        <f>COUNTIF(SalesData[Order ID],SalesData[[#This Row],[Order ID]])</f>
        <v>3</v>
      </c>
      <c r="W2137" t="str">
        <f>TEXT(SalesData[[#This Row],[Order Date]],"MMM-YYYY")</f>
        <v>Nov-2016</v>
      </c>
      <c r="X2137">
        <f>CHOOSE(MONTH(SalesData[[#This Row],[Order Date]]),1,1,1,2,2,2,3,3,3,4,4,4)</f>
        <v>4</v>
      </c>
      <c r="Y2137">
        <f>YEAR(SalesData[[#This Row],[Order Date]])*100+MONTH(SalesData[[#This Row],[Order Date]])</f>
        <v>201611</v>
      </c>
    </row>
    <row r="2138" spans="1: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v>7</v>
      </c>
      <c r="T2138">
        <v>0.1</v>
      </c>
      <c r="U2138">
        <v>3.39</v>
      </c>
      <c r="V2138">
        <f>COUNTIF(SalesData[Order ID],SalesData[[#This Row],[Order ID]])</f>
        <v>2</v>
      </c>
      <c r="W2138" t="str">
        <f>TEXT(SalesData[[#This Row],[Order Date]],"MMM-YYYY")</f>
        <v>Dec-2016</v>
      </c>
      <c r="X2138">
        <f>CHOOSE(MONTH(SalesData[[#This Row],[Order Date]]),1,1,1,2,2,2,3,3,3,4,4,4)</f>
        <v>4</v>
      </c>
      <c r="Y2138">
        <f>YEAR(SalesData[[#This Row],[Order Date]])*100+MONTH(SalesData[[#This Row],[Order Date]])</f>
        <v>201612</v>
      </c>
    </row>
    <row r="2139" spans="1: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v>6</v>
      </c>
      <c r="T2139">
        <v>0.1</v>
      </c>
      <c r="U2139">
        <v>0.48</v>
      </c>
      <c r="V2139">
        <f>COUNTIF(SalesData[Order ID],SalesData[[#This Row],[Order ID]])</f>
        <v>2</v>
      </c>
      <c r="W2139" t="str">
        <f>TEXT(SalesData[[#This Row],[Order Date]],"MMM-YYYY")</f>
        <v>Dec-2016</v>
      </c>
      <c r="X2139">
        <f>CHOOSE(MONTH(SalesData[[#This Row],[Order Date]]),1,1,1,2,2,2,3,3,3,4,4,4)</f>
        <v>4</v>
      </c>
      <c r="Y2139">
        <f>YEAR(SalesData[[#This Row],[Order Date]])*100+MONTH(SalesData[[#This Row],[Order Date]])</f>
        <v>201612</v>
      </c>
    </row>
    <row r="2140" spans="1: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v>10</v>
      </c>
      <c r="T2140">
        <v>0.2</v>
      </c>
      <c r="U2140">
        <v>26.43</v>
      </c>
      <c r="V2140">
        <f>COUNTIF(SalesData[Order ID],SalesData[[#This Row],[Order ID]])</f>
        <v>1</v>
      </c>
      <c r="W2140" t="str">
        <f>TEXT(SalesData[[#This Row],[Order Date]],"MMM-YYYY")</f>
        <v>Nov-2018</v>
      </c>
      <c r="X2140">
        <f>CHOOSE(MONTH(SalesData[[#This Row],[Order Date]]),1,1,1,2,2,2,3,3,3,4,4,4)</f>
        <v>4</v>
      </c>
      <c r="Y2140">
        <f>YEAR(SalesData[[#This Row],[Order Date]])*100+MONTH(SalesData[[#This Row],[Order Date]])</f>
        <v>201811</v>
      </c>
    </row>
    <row r="2141" spans="1: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v>10</v>
      </c>
      <c r="T2141">
        <v>0.1</v>
      </c>
      <c r="U2141">
        <v>32.9</v>
      </c>
      <c r="V2141">
        <f>COUNTIF(SalesData[Order ID],SalesData[[#This Row],[Order ID]])</f>
        <v>3</v>
      </c>
      <c r="W2141" t="str">
        <f>TEXT(SalesData[[#This Row],[Order Date]],"MMM-YYYY")</f>
        <v>Jun-2015</v>
      </c>
      <c r="X2141">
        <f>CHOOSE(MONTH(SalesData[[#This Row],[Order Date]]),1,1,1,2,2,2,3,3,3,4,4,4)</f>
        <v>2</v>
      </c>
      <c r="Y2141">
        <f>YEAR(SalesData[[#This Row],[Order Date]])*100+MONTH(SalesData[[#This Row],[Order Date]])</f>
        <v>201506</v>
      </c>
    </row>
    <row r="2142" spans="1: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v>9</v>
      </c>
      <c r="T2142">
        <v>0.1</v>
      </c>
      <c r="U2142">
        <v>4.1100000000000003</v>
      </c>
      <c r="V2142">
        <f>COUNTIF(SalesData[Order ID],SalesData[[#This Row],[Order ID]])</f>
        <v>3</v>
      </c>
      <c r="W2142" t="str">
        <f>TEXT(SalesData[[#This Row],[Order Date]],"MMM-YYYY")</f>
        <v>Jun-2015</v>
      </c>
      <c r="X2142">
        <f>CHOOSE(MONTH(SalesData[[#This Row],[Order Date]]),1,1,1,2,2,2,3,3,3,4,4,4)</f>
        <v>2</v>
      </c>
      <c r="Y2142">
        <f>YEAR(SalesData[[#This Row],[Order Date]])*100+MONTH(SalesData[[#This Row],[Order Date]])</f>
        <v>201506</v>
      </c>
    </row>
    <row r="2143" spans="1: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v>3</v>
      </c>
      <c r="T2143">
        <v>0.1</v>
      </c>
      <c r="U2143">
        <v>69.42</v>
      </c>
      <c r="V2143">
        <f>COUNTIF(SalesData[Order ID],SalesData[[#This Row],[Order ID]])</f>
        <v>3</v>
      </c>
      <c r="W2143" t="str">
        <f>TEXT(SalesData[[#This Row],[Order Date]],"MMM-YYYY")</f>
        <v>Jun-2015</v>
      </c>
      <c r="X2143">
        <f>CHOOSE(MONTH(SalesData[[#This Row],[Order Date]]),1,1,1,2,2,2,3,3,3,4,4,4)</f>
        <v>2</v>
      </c>
      <c r="Y2143">
        <f>YEAR(SalesData[[#This Row],[Order Date]])*100+MONTH(SalesData[[#This Row],[Order Date]])</f>
        <v>201506</v>
      </c>
    </row>
    <row r="2144" spans="1: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v>1</v>
      </c>
      <c r="T2144">
        <v>0.2</v>
      </c>
      <c r="U2144">
        <v>3.66</v>
      </c>
      <c r="V2144">
        <f>COUNTIF(SalesData[Order ID],SalesData[[#This Row],[Order ID]])</f>
        <v>3</v>
      </c>
      <c r="W2144" t="str">
        <f>TEXT(SalesData[[#This Row],[Order Date]],"MMM-YYYY")</f>
        <v>Sep-2017</v>
      </c>
      <c r="X2144">
        <f>CHOOSE(MONTH(SalesData[[#This Row],[Order Date]]),1,1,1,2,2,2,3,3,3,4,4,4)</f>
        <v>3</v>
      </c>
      <c r="Y2144">
        <f>YEAR(SalesData[[#This Row],[Order Date]])*100+MONTH(SalesData[[#This Row],[Order Date]])</f>
        <v>201709</v>
      </c>
    </row>
    <row r="2145" spans="1: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v>4</v>
      </c>
      <c r="T2145">
        <v>0.2</v>
      </c>
      <c r="U2145">
        <v>3.12</v>
      </c>
      <c r="V2145">
        <f>COUNTIF(SalesData[Order ID],SalesData[[#This Row],[Order ID]])</f>
        <v>3</v>
      </c>
      <c r="W2145" t="str">
        <f>TEXT(SalesData[[#This Row],[Order Date]],"MMM-YYYY")</f>
        <v>Sep-2017</v>
      </c>
      <c r="X2145">
        <f>CHOOSE(MONTH(SalesData[[#This Row],[Order Date]]),1,1,1,2,2,2,3,3,3,4,4,4)</f>
        <v>3</v>
      </c>
      <c r="Y2145">
        <f>YEAR(SalesData[[#This Row],[Order Date]])*100+MONTH(SalesData[[#This Row],[Order Date]])</f>
        <v>201709</v>
      </c>
    </row>
    <row r="2146" spans="1: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v>8</v>
      </c>
      <c r="T2146">
        <v>0</v>
      </c>
      <c r="U2146">
        <v>5.67</v>
      </c>
      <c r="V2146">
        <f>COUNTIF(SalesData[Order ID],SalesData[[#This Row],[Order ID]])</f>
        <v>3</v>
      </c>
      <c r="W2146" t="str">
        <f>TEXT(SalesData[[#This Row],[Order Date]],"MMM-YYYY")</f>
        <v>Sep-2017</v>
      </c>
      <c r="X2146">
        <f>CHOOSE(MONTH(SalesData[[#This Row],[Order Date]]),1,1,1,2,2,2,3,3,3,4,4,4)</f>
        <v>3</v>
      </c>
      <c r="Y2146">
        <f>YEAR(SalesData[[#This Row],[Order Date]])*100+MONTH(SalesData[[#This Row],[Order Date]])</f>
        <v>201709</v>
      </c>
    </row>
    <row r="2147" spans="1: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v>1</v>
      </c>
      <c r="T2147">
        <v>0.2</v>
      </c>
      <c r="U2147">
        <v>25.32</v>
      </c>
      <c r="V2147">
        <f>COUNTIF(SalesData[Order ID],SalesData[[#This Row],[Order ID]])</f>
        <v>3</v>
      </c>
      <c r="W2147" t="str">
        <f>TEXT(SalesData[[#This Row],[Order Date]],"MMM-YYYY")</f>
        <v>Jun-2017</v>
      </c>
      <c r="X2147">
        <f>CHOOSE(MONTH(SalesData[[#This Row],[Order Date]]),1,1,1,2,2,2,3,3,3,4,4,4)</f>
        <v>2</v>
      </c>
      <c r="Y2147">
        <f>YEAR(SalesData[[#This Row],[Order Date]])*100+MONTH(SalesData[[#This Row],[Order Date]])</f>
        <v>201706</v>
      </c>
    </row>
    <row r="2148" spans="1: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v>10</v>
      </c>
      <c r="T2148">
        <v>0.3</v>
      </c>
      <c r="U2148">
        <v>-2.29</v>
      </c>
      <c r="V2148">
        <f>COUNTIF(SalesData[Order ID],SalesData[[#This Row],[Order ID]])</f>
        <v>3</v>
      </c>
      <c r="W2148" t="str">
        <f>TEXT(SalesData[[#This Row],[Order Date]],"MMM-YYYY")</f>
        <v>Jun-2017</v>
      </c>
      <c r="X2148">
        <f>CHOOSE(MONTH(SalesData[[#This Row],[Order Date]]),1,1,1,2,2,2,3,3,3,4,4,4)</f>
        <v>2</v>
      </c>
      <c r="Y2148">
        <f>YEAR(SalesData[[#This Row],[Order Date]])*100+MONTH(SalesData[[#This Row],[Order Date]])</f>
        <v>201706</v>
      </c>
    </row>
    <row r="2149" spans="1: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v>4</v>
      </c>
      <c r="T2149">
        <v>0.3</v>
      </c>
      <c r="U2149">
        <v>-71.22</v>
      </c>
      <c r="V2149">
        <f>COUNTIF(SalesData[Order ID],SalesData[[#This Row],[Order ID]])</f>
        <v>3</v>
      </c>
      <c r="W2149" t="str">
        <f>TEXT(SalesData[[#This Row],[Order Date]],"MMM-YYYY")</f>
        <v>Jun-2017</v>
      </c>
      <c r="X2149">
        <f>CHOOSE(MONTH(SalesData[[#This Row],[Order Date]]),1,1,1,2,2,2,3,3,3,4,4,4)</f>
        <v>2</v>
      </c>
      <c r="Y2149">
        <f>YEAR(SalesData[[#This Row],[Order Date]])*100+MONTH(SalesData[[#This Row],[Order Date]])</f>
        <v>201706</v>
      </c>
    </row>
    <row r="2150" spans="1: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v>6</v>
      </c>
      <c r="T2150">
        <v>0.1</v>
      </c>
      <c r="U2150">
        <v>6.5</v>
      </c>
      <c r="V2150">
        <f>COUNTIF(SalesData[Order ID],SalesData[[#This Row],[Order ID]])</f>
        <v>1</v>
      </c>
      <c r="W2150" t="str">
        <f>TEXT(SalesData[[#This Row],[Order Date]],"MMM-YYYY")</f>
        <v>Dec-2015</v>
      </c>
      <c r="X2150">
        <f>CHOOSE(MONTH(SalesData[[#This Row],[Order Date]]),1,1,1,2,2,2,3,3,3,4,4,4)</f>
        <v>4</v>
      </c>
      <c r="Y2150">
        <f>YEAR(SalesData[[#This Row],[Order Date]])*100+MONTH(SalesData[[#This Row],[Order Date]])</f>
        <v>201512</v>
      </c>
    </row>
    <row r="2151" spans="1: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v>6</v>
      </c>
      <c r="T2151">
        <v>0.3</v>
      </c>
      <c r="U2151">
        <v>-16.14</v>
      </c>
      <c r="V2151">
        <f>COUNTIF(SalesData[Order ID],SalesData[[#This Row],[Order ID]])</f>
        <v>1</v>
      </c>
      <c r="W2151" t="str">
        <f>TEXT(SalesData[[#This Row],[Order Date]],"MMM-YYYY")</f>
        <v>Mar-2018</v>
      </c>
      <c r="X2151">
        <f>CHOOSE(MONTH(SalesData[[#This Row],[Order Date]]),1,1,1,2,2,2,3,3,3,4,4,4)</f>
        <v>1</v>
      </c>
      <c r="Y2151">
        <f>YEAR(SalesData[[#This Row],[Order Date]])*100+MONTH(SalesData[[#This Row],[Order Date]])</f>
        <v>201803</v>
      </c>
    </row>
    <row r="2152" spans="1: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v>7</v>
      </c>
      <c r="T2152">
        <v>0.2</v>
      </c>
      <c r="U2152">
        <v>67.59</v>
      </c>
      <c r="V2152">
        <f>COUNTIF(SalesData[Order ID],SalesData[[#This Row],[Order ID]])</f>
        <v>1</v>
      </c>
      <c r="W2152" t="str">
        <f>TEXT(SalesData[[#This Row],[Order Date]],"MMM-YYYY")</f>
        <v>Nov-2018</v>
      </c>
      <c r="X2152">
        <f>CHOOSE(MONTH(SalesData[[#This Row],[Order Date]]),1,1,1,2,2,2,3,3,3,4,4,4)</f>
        <v>4</v>
      </c>
      <c r="Y2152">
        <f>YEAR(SalesData[[#This Row],[Order Date]])*100+MONTH(SalesData[[#This Row],[Order Date]])</f>
        <v>201811</v>
      </c>
    </row>
    <row r="2153" spans="1: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v>10</v>
      </c>
      <c r="T2153">
        <v>0.3</v>
      </c>
      <c r="U2153">
        <v>-34.65</v>
      </c>
      <c r="V2153">
        <f>COUNTIF(SalesData[Order ID],SalesData[[#This Row],[Order ID]])</f>
        <v>1</v>
      </c>
      <c r="W2153" t="str">
        <f>TEXT(SalesData[[#This Row],[Order Date]],"MMM-YYYY")</f>
        <v>Nov-2015</v>
      </c>
      <c r="X2153">
        <f>CHOOSE(MONTH(SalesData[[#This Row],[Order Date]]),1,1,1,2,2,2,3,3,3,4,4,4)</f>
        <v>4</v>
      </c>
      <c r="Y2153">
        <f>YEAR(SalesData[[#This Row],[Order Date]])*100+MONTH(SalesData[[#This Row],[Order Date]])</f>
        <v>201511</v>
      </c>
    </row>
    <row r="2154" spans="1: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v>5</v>
      </c>
      <c r="T2154">
        <v>0.3</v>
      </c>
      <c r="U2154">
        <v>-2.84</v>
      </c>
      <c r="V2154">
        <f>COUNTIF(SalesData[Order ID],SalesData[[#This Row],[Order ID]])</f>
        <v>1</v>
      </c>
      <c r="W2154" t="str">
        <f>TEXT(SalesData[[#This Row],[Order Date]],"MMM-YYYY")</f>
        <v>Nov-2016</v>
      </c>
      <c r="X2154">
        <f>CHOOSE(MONTH(SalesData[[#This Row],[Order Date]]),1,1,1,2,2,2,3,3,3,4,4,4)</f>
        <v>4</v>
      </c>
      <c r="Y2154">
        <f>YEAR(SalesData[[#This Row],[Order Date]])*100+MONTH(SalesData[[#This Row],[Order Date]])</f>
        <v>201611</v>
      </c>
    </row>
    <row r="2155" spans="1: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v>10</v>
      </c>
      <c r="T2155">
        <v>0.2</v>
      </c>
      <c r="U2155">
        <v>3.54</v>
      </c>
      <c r="V2155">
        <f>COUNTIF(SalesData[Order ID],SalesData[[#This Row],[Order ID]])</f>
        <v>1</v>
      </c>
      <c r="W2155" t="str">
        <f>TEXT(SalesData[[#This Row],[Order Date]],"MMM-YYYY")</f>
        <v>Jul-2017</v>
      </c>
      <c r="X2155">
        <f>CHOOSE(MONTH(SalesData[[#This Row],[Order Date]]),1,1,1,2,2,2,3,3,3,4,4,4)</f>
        <v>3</v>
      </c>
      <c r="Y2155">
        <f>YEAR(SalesData[[#This Row],[Order Date]])*100+MONTH(SalesData[[#This Row],[Order Date]])</f>
        <v>201707</v>
      </c>
    </row>
    <row r="2156" spans="1: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v>10</v>
      </c>
      <c r="T2156">
        <v>0.1</v>
      </c>
      <c r="U2156">
        <v>1.58</v>
      </c>
      <c r="V2156">
        <f>COUNTIF(SalesData[Order ID],SalesData[[#This Row],[Order ID]])</f>
        <v>1</v>
      </c>
      <c r="W2156" t="str">
        <f>TEXT(SalesData[[#This Row],[Order Date]],"MMM-YYYY")</f>
        <v>Apr-2017</v>
      </c>
      <c r="X2156">
        <f>CHOOSE(MONTH(SalesData[[#This Row],[Order Date]]),1,1,1,2,2,2,3,3,3,4,4,4)</f>
        <v>2</v>
      </c>
      <c r="Y2156">
        <f>YEAR(SalesData[[#This Row],[Order Date]])*100+MONTH(SalesData[[#This Row],[Order Date]])</f>
        <v>201704</v>
      </c>
    </row>
    <row r="2157" spans="1: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v>4</v>
      </c>
      <c r="T2157">
        <v>0.1</v>
      </c>
      <c r="U2157">
        <v>4.9400000000000004</v>
      </c>
      <c r="V2157">
        <f>COUNTIF(SalesData[Order ID],SalesData[[#This Row],[Order ID]])</f>
        <v>1</v>
      </c>
      <c r="W2157" t="str">
        <f>TEXT(SalesData[[#This Row],[Order Date]],"MMM-YYYY")</f>
        <v>Jul-2017</v>
      </c>
      <c r="X2157">
        <f>CHOOSE(MONTH(SalesData[[#This Row],[Order Date]]),1,1,1,2,2,2,3,3,3,4,4,4)</f>
        <v>3</v>
      </c>
      <c r="Y2157">
        <f>YEAR(SalesData[[#This Row],[Order Date]])*100+MONTH(SalesData[[#This Row],[Order Date]])</f>
        <v>201707</v>
      </c>
    </row>
    <row r="2158" spans="1: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v>8</v>
      </c>
      <c r="T2158">
        <v>0.1</v>
      </c>
      <c r="U2158">
        <v>110.4</v>
      </c>
      <c r="V2158">
        <f>COUNTIF(SalesData[Order ID],SalesData[[#This Row],[Order ID]])</f>
        <v>2</v>
      </c>
      <c r="W2158" t="str">
        <f>TEXT(SalesData[[#This Row],[Order Date]],"MMM-YYYY")</f>
        <v>Jun-2015</v>
      </c>
      <c r="X2158">
        <f>CHOOSE(MONTH(SalesData[[#This Row],[Order Date]]),1,1,1,2,2,2,3,3,3,4,4,4)</f>
        <v>2</v>
      </c>
      <c r="Y2158">
        <f>YEAR(SalesData[[#This Row],[Order Date]])*100+MONTH(SalesData[[#This Row],[Order Date]])</f>
        <v>201506</v>
      </c>
    </row>
    <row r="2159" spans="1: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v>5</v>
      </c>
      <c r="T2159">
        <v>0.2</v>
      </c>
      <c r="U2159">
        <v>14.57</v>
      </c>
      <c r="V2159">
        <f>COUNTIF(SalesData[Order ID],SalesData[[#This Row],[Order ID]])</f>
        <v>2</v>
      </c>
      <c r="W2159" t="str">
        <f>TEXT(SalesData[[#This Row],[Order Date]],"MMM-YYYY")</f>
        <v>Jun-2015</v>
      </c>
      <c r="X2159">
        <f>CHOOSE(MONTH(SalesData[[#This Row],[Order Date]]),1,1,1,2,2,2,3,3,3,4,4,4)</f>
        <v>2</v>
      </c>
      <c r="Y2159">
        <f>YEAR(SalesData[[#This Row],[Order Date]])*100+MONTH(SalesData[[#This Row],[Order Date]])</f>
        <v>201506</v>
      </c>
    </row>
    <row r="2160" spans="1: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v>1</v>
      </c>
      <c r="T2160">
        <v>0</v>
      </c>
      <c r="U2160">
        <v>2.5</v>
      </c>
      <c r="V2160">
        <f>COUNTIF(SalesData[Order ID],SalesData[[#This Row],[Order ID]])</f>
        <v>1</v>
      </c>
      <c r="W2160" t="str">
        <f>TEXT(SalesData[[#This Row],[Order Date]],"MMM-YYYY")</f>
        <v>Oct-2018</v>
      </c>
      <c r="X2160">
        <f>CHOOSE(MONTH(SalesData[[#This Row],[Order Date]]),1,1,1,2,2,2,3,3,3,4,4,4)</f>
        <v>4</v>
      </c>
      <c r="Y2160">
        <f>YEAR(SalesData[[#This Row],[Order Date]])*100+MONTH(SalesData[[#This Row],[Order Date]])</f>
        <v>201810</v>
      </c>
    </row>
    <row r="2161" spans="1: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v>8</v>
      </c>
      <c r="T2161">
        <v>0</v>
      </c>
      <c r="U2161">
        <v>1.1499999999999999</v>
      </c>
      <c r="V2161">
        <f>COUNTIF(SalesData[Order ID],SalesData[[#This Row],[Order ID]])</f>
        <v>1</v>
      </c>
      <c r="W2161" t="str">
        <f>TEXT(SalesData[[#This Row],[Order Date]],"MMM-YYYY")</f>
        <v>Sep-2017</v>
      </c>
      <c r="X2161">
        <f>CHOOSE(MONTH(SalesData[[#This Row],[Order Date]]),1,1,1,2,2,2,3,3,3,4,4,4)</f>
        <v>3</v>
      </c>
      <c r="Y2161">
        <f>YEAR(SalesData[[#This Row],[Order Date]])*100+MONTH(SalesData[[#This Row],[Order Date]])</f>
        <v>201709</v>
      </c>
    </row>
    <row r="2162" spans="1: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v>1</v>
      </c>
      <c r="T2162">
        <v>0</v>
      </c>
      <c r="U2162">
        <v>4.76</v>
      </c>
      <c r="V2162">
        <f>COUNTIF(SalesData[Order ID],SalesData[[#This Row],[Order ID]])</f>
        <v>1</v>
      </c>
      <c r="W2162" t="str">
        <f>TEXT(SalesData[[#This Row],[Order Date]],"MMM-YYYY")</f>
        <v>May-2017</v>
      </c>
      <c r="X2162">
        <f>CHOOSE(MONTH(SalesData[[#This Row],[Order Date]]),1,1,1,2,2,2,3,3,3,4,4,4)</f>
        <v>2</v>
      </c>
      <c r="Y2162">
        <f>YEAR(SalesData[[#This Row],[Order Date]])*100+MONTH(SalesData[[#This Row],[Order Date]])</f>
        <v>201705</v>
      </c>
    </row>
    <row r="2163" spans="1: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v>7</v>
      </c>
      <c r="T2163">
        <v>0.1</v>
      </c>
      <c r="U2163">
        <v>1.73</v>
      </c>
      <c r="V2163">
        <f>COUNTIF(SalesData[Order ID],SalesData[[#This Row],[Order ID]])</f>
        <v>1</v>
      </c>
      <c r="W2163" t="str">
        <f>TEXT(SalesData[[#This Row],[Order Date]],"MMM-YYYY")</f>
        <v>Jan-2017</v>
      </c>
      <c r="X2163">
        <f>CHOOSE(MONTH(SalesData[[#This Row],[Order Date]]),1,1,1,2,2,2,3,3,3,4,4,4)</f>
        <v>1</v>
      </c>
      <c r="Y2163">
        <f>YEAR(SalesData[[#This Row],[Order Date]])*100+MONTH(SalesData[[#This Row],[Order Date]])</f>
        <v>201701</v>
      </c>
    </row>
    <row r="2164" spans="1: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v>2</v>
      </c>
      <c r="T2164">
        <v>0.3</v>
      </c>
      <c r="U2164">
        <v>-34.6</v>
      </c>
      <c r="V2164">
        <f>COUNTIF(SalesData[Order ID],SalesData[[#This Row],[Order ID]])</f>
        <v>1</v>
      </c>
      <c r="W2164" t="str">
        <f>TEXT(SalesData[[#This Row],[Order Date]],"MMM-YYYY")</f>
        <v>Mar-2018</v>
      </c>
      <c r="X2164">
        <f>CHOOSE(MONTH(SalesData[[#This Row],[Order Date]]),1,1,1,2,2,2,3,3,3,4,4,4)</f>
        <v>1</v>
      </c>
      <c r="Y2164">
        <f>YEAR(SalesData[[#This Row],[Order Date]])*100+MONTH(SalesData[[#This Row],[Order Date]])</f>
        <v>201803</v>
      </c>
    </row>
    <row r="2165" spans="1: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v>1</v>
      </c>
      <c r="T2165">
        <v>0</v>
      </c>
      <c r="U2165">
        <v>38.4</v>
      </c>
      <c r="V2165">
        <f>COUNTIF(SalesData[Order ID],SalesData[[#This Row],[Order ID]])</f>
        <v>5</v>
      </c>
      <c r="W2165" t="str">
        <f>TEXT(SalesData[[#This Row],[Order Date]],"MMM-YYYY")</f>
        <v>Oct-2017</v>
      </c>
      <c r="X2165">
        <f>CHOOSE(MONTH(SalesData[[#This Row],[Order Date]]),1,1,1,2,2,2,3,3,3,4,4,4)</f>
        <v>4</v>
      </c>
      <c r="Y2165">
        <f>YEAR(SalesData[[#This Row],[Order Date]])*100+MONTH(SalesData[[#This Row],[Order Date]])</f>
        <v>201710</v>
      </c>
    </row>
    <row r="2166" spans="1: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v>3</v>
      </c>
      <c r="T2166">
        <v>0.2</v>
      </c>
      <c r="U2166">
        <v>1.41</v>
      </c>
      <c r="V2166">
        <f>COUNTIF(SalesData[Order ID],SalesData[[#This Row],[Order ID]])</f>
        <v>5</v>
      </c>
      <c r="W2166" t="str">
        <f>TEXT(SalesData[[#This Row],[Order Date]],"MMM-YYYY")</f>
        <v>Oct-2017</v>
      </c>
      <c r="X2166">
        <f>CHOOSE(MONTH(SalesData[[#This Row],[Order Date]]),1,1,1,2,2,2,3,3,3,4,4,4)</f>
        <v>4</v>
      </c>
      <c r="Y2166">
        <f>YEAR(SalesData[[#This Row],[Order Date]])*100+MONTH(SalesData[[#This Row],[Order Date]])</f>
        <v>201710</v>
      </c>
    </row>
    <row r="2167" spans="1: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v>4</v>
      </c>
      <c r="T2167">
        <v>0.2</v>
      </c>
      <c r="U2167">
        <v>16.79</v>
      </c>
      <c r="V2167">
        <f>COUNTIF(SalesData[Order ID],SalesData[[#This Row],[Order ID]])</f>
        <v>5</v>
      </c>
      <c r="W2167" t="str">
        <f>TEXT(SalesData[[#This Row],[Order Date]],"MMM-YYYY")</f>
        <v>Oct-2017</v>
      </c>
      <c r="X2167">
        <f>CHOOSE(MONTH(SalesData[[#This Row],[Order Date]]),1,1,1,2,2,2,3,3,3,4,4,4)</f>
        <v>4</v>
      </c>
      <c r="Y2167">
        <f>YEAR(SalesData[[#This Row],[Order Date]])*100+MONTH(SalesData[[#This Row],[Order Date]])</f>
        <v>201710</v>
      </c>
    </row>
    <row r="2168" spans="1: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v>8</v>
      </c>
      <c r="T2168">
        <v>0.1</v>
      </c>
      <c r="U2168">
        <v>1.27</v>
      </c>
      <c r="V2168">
        <f>COUNTIF(SalesData[Order ID],SalesData[[#This Row],[Order ID]])</f>
        <v>5</v>
      </c>
      <c r="W2168" t="str">
        <f>TEXT(SalesData[[#This Row],[Order Date]],"MMM-YYYY")</f>
        <v>Oct-2017</v>
      </c>
      <c r="X2168">
        <f>CHOOSE(MONTH(SalesData[[#This Row],[Order Date]]),1,1,1,2,2,2,3,3,3,4,4,4)</f>
        <v>4</v>
      </c>
      <c r="Y2168">
        <f>YEAR(SalesData[[#This Row],[Order Date]])*100+MONTH(SalesData[[#This Row],[Order Date]])</f>
        <v>201710</v>
      </c>
    </row>
    <row r="2169" spans="1: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v>4</v>
      </c>
      <c r="T2169">
        <v>0.3</v>
      </c>
      <c r="U2169">
        <v>-2.2000000000000002</v>
      </c>
      <c r="V2169">
        <f>COUNTIF(SalesData[Order ID],SalesData[[#This Row],[Order ID]])</f>
        <v>5</v>
      </c>
      <c r="W2169" t="str">
        <f>TEXT(SalesData[[#This Row],[Order Date]],"MMM-YYYY")</f>
        <v>Oct-2017</v>
      </c>
      <c r="X2169">
        <f>CHOOSE(MONTH(SalesData[[#This Row],[Order Date]]),1,1,1,2,2,2,3,3,3,4,4,4)</f>
        <v>4</v>
      </c>
      <c r="Y2169">
        <f>YEAR(SalesData[[#This Row],[Order Date]])*100+MONTH(SalesData[[#This Row],[Order Date]])</f>
        <v>201710</v>
      </c>
    </row>
    <row r="2170" spans="1: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v>5</v>
      </c>
      <c r="T2170">
        <v>0.2</v>
      </c>
      <c r="U2170">
        <v>1.4</v>
      </c>
      <c r="V2170">
        <f>COUNTIF(SalesData[Order ID],SalesData[[#This Row],[Order ID]])</f>
        <v>3</v>
      </c>
      <c r="W2170" t="str">
        <f>TEXT(SalesData[[#This Row],[Order Date]],"MMM-YYYY")</f>
        <v>Jan-2018</v>
      </c>
      <c r="X2170">
        <f>CHOOSE(MONTH(SalesData[[#This Row],[Order Date]]),1,1,1,2,2,2,3,3,3,4,4,4)</f>
        <v>1</v>
      </c>
      <c r="Y2170">
        <f>YEAR(SalesData[[#This Row],[Order Date]])*100+MONTH(SalesData[[#This Row],[Order Date]])</f>
        <v>201801</v>
      </c>
    </row>
    <row r="2171" spans="1: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v>5</v>
      </c>
      <c r="T2171">
        <v>0.3</v>
      </c>
      <c r="U2171">
        <v>-25.19</v>
      </c>
      <c r="V2171">
        <f>COUNTIF(SalesData[Order ID],SalesData[[#This Row],[Order ID]])</f>
        <v>3</v>
      </c>
      <c r="W2171" t="str">
        <f>TEXT(SalesData[[#This Row],[Order Date]],"MMM-YYYY")</f>
        <v>Jan-2018</v>
      </c>
      <c r="X2171">
        <f>CHOOSE(MONTH(SalesData[[#This Row],[Order Date]]),1,1,1,2,2,2,3,3,3,4,4,4)</f>
        <v>1</v>
      </c>
      <c r="Y2171">
        <f>YEAR(SalesData[[#This Row],[Order Date]])*100+MONTH(SalesData[[#This Row],[Order Date]])</f>
        <v>201801</v>
      </c>
    </row>
    <row r="2172" spans="1: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v>9</v>
      </c>
      <c r="T2172">
        <v>0.1</v>
      </c>
      <c r="U2172">
        <v>18.36</v>
      </c>
      <c r="V2172">
        <f>COUNTIF(SalesData[Order ID],SalesData[[#This Row],[Order ID]])</f>
        <v>3</v>
      </c>
      <c r="W2172" t="str">
        <f>TEXT(SalesData[[#This Row],[Order Date]],"MMM-YYYY")</f>
        <v>Jan-2018</v>
      </c>
      <c r="X2172">
        <f>CHOOSE(MONTH(SalesData[[#This Row],[Order Date]]),1,1,1,2,2,2,3,3,3,4,4,4)</f>
        <v>1</v>
      </c>
      <c r="Y2172">
        <f>YEAR(SalesData[[#This Row],[Order Date]])*100+MONTH(SalesData[[#This Row],[Order Date]])</f>
        <v>201801</v>
      </c>
    </row>
    <row r="2173" spans="1: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v>5</v>
      </c>
      <c r="T2173">
        <v>0.2</v>
      </c>
      <c r="U2173">
        <v>106.86</v>
      </c>
      <c r="V2173">
        <f>COUNTIF(SalesData[Order ID],SalesData[[#This Row],[Order ID]])</f>
        <v>1</v>
      </c>
      <c r="W2173" t="str">
        <f>TEXT(SalesData[[#This Row],[Order Date]],"MMM-YYYY")</f>
        <v>Nov-2018</v>
      </c>
      <c r="X2173">
        <f>CHOOSE(MONTH(SalesData[[#This Row],[Order Date]]),1,1,1,2,2,2,3,3,3,4,4,4)</f>
        <v>4</v>
      </c>
      <c r="Y2173">
        <f>YEAR(SalesData[[#This Row],[Order Date]])*100+MONTH(SalesData[[#This Row],[Order Date]])</f>
        <v>201811</v>
      </c>
    </row>
    <row r="2174" spans="1: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v>9</v>
      </c>
      <c r="T2174">
        <v>0.1</v>
      </c>
      <c r="U2174">
        <v>5.73</v>
      </c>
      <c r="V2174">
        <f>COUNTIF(SalesData[Order ID],SalesData[[#This Row],[Order ID]])</f>
        <v>1</v>
      </c>
      <c r="W2174" t="str">
        <f>TEXT(SalesData[[#This Row],[Order Date]],"MMM-YYYY")</f>
        <v>Aug-2015</v>
      </c>
      <c r="X2174">
        <f>CHOOSE(MONTH(SalesData[[#This Row],[Order Date]]),1,1,1,2,2,2,3,3,3,4,4,4)</f>
        <v>3</v>
      </c>
      <c r="Y2174">
        <f>YEAR(SalesData[[#This Row],[Order Date]])*100+MONTH(SalesData[[#This Row],[Order Date]])</f>
        <v>201508</v>
      </c>
    </row>
    <row r="2175" spans="1: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v>1</v>
      </c>
      <c r="T2175">
        <v>0.2</v>
      </c>
      <c r="U2175">
        <v>0.56000000000000005</v>
      </c>
      <c r="V2175">
        <f>COUNTIF(SalesData[Order ID],SalesData[[#This Row],[Order ID]])</f>
        <v>1</v>
      </c>
      <c r="W2175" t="str">
        <f>TEXT(SalesData[[#This Row],[Order Date]],"MMM-YYYY")</f>
        <v>Jul-2017</v>
      </c>
      <c r="X2175">
        <f>CHOOSE(MONTH(SalesData[[#This Row],[Order Date]]),1,1,1,2,2,2,3,3,3,4,4,4)</f>
        <v>3</v>
      </c>
      <c r="Y2175">
        <f>YEAR(SalesData[[#This Row],[Order Date]])*100+MONTH(SalesData[[#This Row],[Order Date]])</f>
        <v>201707</v>
      </c>
    </row>
    <row r="2176" spans="1: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v>10</v>
      </c>
      <c r="T2176">
        <v>0</v>
      </c>
      <c r="U2176">
        <v>12.98</v>
      </c>
      <c r="V2176">
        <f>COUNTIF(SalesData[Order ID],SalesData[[#This Row],[Order ID]])</f>
        <v>1</v>
      </c>
      <c r="W2176" t="str">
        <f>TEXT(SalesData[[#This Row],[Order Date]],"MMM-YYYY")</f>
        <v>Jul-2016</v>
      </c>
      <c r="X2176">
        <f>CHOOSE(MONTH(SalesData[[#This Row],[Order Date]]),1,1,1,2,2,2,3,3,3,4,4,4)</f>
        <v>3</v>
      </c>
      <c r="Y2176">
        <f>YEAR(SalesData[[#This Row],[Order Date]])*100+MONTH(SalesData[[#This Row],[Order Date]])</f>
        <v>201607</v>
      </c>
    </row>
    <row r="2177" spans="1: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v>1</v>
      </c>
      <c r="T2177">
        <v>0</v>
      </c>
      <c r="U2177">
        <v>11.88</v>
      </c>
      <c r="V2177">
        <f>COUNTIF(SalesData[Order ID],SalesData[[#This Row],[Order ID]])</f>
        <v>4</v>
      </c>
      <c r="W2177" t="str">
        <f>TEXT(SalesData[[#This Row],[Order Date]],"MMM-YYYY")</f>
        <v>Oct-2017</v>
      </c>
      <c r="X2177">
        <f>CHOOSE(MONTH(SalesData[[#This Row],[Order Date]]),1,1,1,2,2,2,3,3,3,4,4,4)</f>
        <v>4</v>
      </c>
      <c r="Y2177">
        <f>YEAR(SalesData[[#This Row],[Order Date]])*100+MONTH(SalesData[[#This Row],[Order Date]])</f>
        <v>201710</v>
      </c>
    </row>
    <row r="2178" spans="1: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v>5</v>
      </c>
      <c r="T2178">
        <v>0.3</v>
      </c>
      <c r="U2178">
        <v>-21.04</v>
      </c>
      <c r="V2178">
        <f>COUNTIF(SalesData[Order ID],SalesData[[#This Row],[Order ID]])</f>
        <v>4</v>
      </c>
      <c r="W2178" t="str">
        <f>TEXT(SalesData[[#This Row],[Order Date]],"MMM-YYYY")</f>
        <v>Oct-2017</v>
      </c>
      <c r="X2178">
        <f>CHOOSE(MONTH(SalesData[[#This Row],[Order Date]]),1,1,1,2,2,2,3,3,3,4,4,4)</f>
        <v>4</v>
      </c>
      <c r="Y2178">
        <f>YEAR(SalesData[[#This Row],[Order Date]])*100+MONTH(SalesData[[#This Row],[Order Date]])</f>
        <v>201710</v>
      </c>
    </row>
    <row r="2179" spans="1: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v>8</v>
      </c>
      <c r="T2179">
        <v>0</v>
      </c>
      <c r="U2179">
        <v>9.6</v>
      </c>
      <c r="V2179">
        <f>COUNTIF(SalesData[Order ID],SalesData[[#This Row],[Order ID]])</f>
        <v>4</v>
      </c>
      <c r="W2179" t="str">
        <f>TEXT(SalesData[[#This Row],[Order Date]],"MMM-YYYY")</f>
        <v>Oct-2017</v>
      </c>
      <c r="X2179">
        <f>CHOOSE(MONTH(SalesData[[#This Row],[Order Date]]),1,1,1,2,2,2,3,3,3,4,4,4)</f>
        <v>4</v>
      </c>
      <c r="Y2179">
        <f>YEAR(SalesData[[#This Row],[Order Date]])*100+MONTH(SalesData[[#This Row],[Order Date]])</f>
        <v>201710</v>
      </c>
    </row>
    <row r="2180" spans="1: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v>8</v>
      </c>
      <c r="T2180">
        <v>0.3</v>
      </c>
      <c r="U2180">
        <v>-18.62</v>
      </c>
      <c r="V2180">
        <f>COUNTIF(SalesData[Order ID],SalesData[[#This Row],[Order ID]])</f>
        <v>4</v>
      </c>
      <c r="W2180" t="str">
        <f>TEXT(SalesData[[#This Row],[Order Date]],"MMM-YYYY")</f>
        <v>Oct-2017</v>
      </c>
      <c r="X2180">
        <f>CHOOSE(MONTH(SalesData[[#This Row],[Order Date]]),1,1,1,2,2,2,3,3,3,4,4,4)</f>
        <v>4</v>
      </c>
      <c r="Y2180">
        <f>YEAR(SalesData[[#This Row],[Order Date]])*100+MONTH(SalesData[[#This Row],[Order Date]])</f>
        <v>201710</v>
      </c>
    </row>
    <row r="2181" spans="1: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v>2</v>
      </c>
      <c r="T2181">
        <v>0.1</v>
      </c>
      <c r="U2181">
        <v>20.46</v>
      </c>
      <c r="V2181">
        <f>COUNTIF(SalesData[Order ID],SalesData[[#This Row],[Order ID]])</f>
        <v>6</v>
      </c>
      <c r="W2181" t="str">
        <f>TEXT(SalesData[[#This Row],[Order Date]],"MMM-YYYY")</f>
        <v>May-2017</v>
      </c>
      <c r="X2181">
        <f>CHOOSE(MONTH(SalesData[[#This Row],[Order Date]]),1,1,1,2,2,2,3,3,3,4,4,4)</f>
        <v>2</v>
      </c>
      <c r="Y2181">
        <f>YEAR(SalesData[[#This Row],[Order Date]])*100+MONTH(SalesData[[#This Row],[Order Date]])</f>
        <v>201705</v>
      </c>
    </row>
    <row r="2182" spans="1: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v>10</v>
      </c>
      <c r="T2182">
        <v>0.2</v>
      </c>
      <c r="U2182">
        <v>8.44</v>
      </c>
      <c r="V2182">
        <f>COUNTIF(SalesData[Order ID],SalesData[[#This Row],[Order ID]])</f>
        <v>6</v>
      </c>
      <c r="W2182" t="str">
        <f>TEXT(SalesData[[#This Row],[Order Date]],"MMM-YYYY")</f>
        <v>May-2017</v>
      </c>
      <c r="X2182">
        <f>CHOOSE(MONTH(SalesData[[#This Row],[Order Date]]),1,1,1,2,2,2,3,3,3,4,4,4)</f>
        <v>2</v>
      </c>
      <c r="Y2182">
        <f>YEAR(SalesData[[#This Row],[Order Date]])*100+MONTH(SalesData[[#This Row],[Order Date]])</f>
        <v>201705</v>
      </c>
    </row>
    <row r="2183" spans="1: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v>7</v>
      </c>
      <c r="T2183">
        <v>0.2</v>
      </c>
      <c r="U2183">
        <v>92.98</v>
      </c>
      <c r="V2183">
        <f>COUNTIF(SalesData[Order ID],SalesData[[#This Row],[Order ID]])</f>
        <v>6</v>
      </c>
      <c r="W2183" t="str">
        <f>TEXT(SalesData[[#This Row],[Order Date]],"MMM-YYYY")</f>
        <v>May-2017</v>
      </c>
      <c r="X2183">
        <f>CHOOSE(MONTH(SalesData[[#This Row],[Order Date]]),1,1,1,2,2,2,3,3,3,4,4,4)</f>
        <v>2</v>
      </c>
      <c r="Y2183">
        <f>YEAR(SalesData[[#This Row],[Order Date]])*100+MONTH(SalesData[[#This Row],[Order Date]])</f>
        <v>201705</v>
      </c>
    </row>
    <row r="2184" spans="1: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v>2</v>
      </c>
      <c r="T2184">
        <v>0</v>
      </c>
      <c r="U2184">
        <v>240</v>
      </c>
      <c r="V2184">
        <f>COUNTIF(SalesData[Order ID],SalesData[[#This Row],[Order ID]])</f>
        <v>6</v>
      </c>
      <c r="W2184" t="str">
        <f>TEXT(SalesData[[#This Row],[Order Date]],"MMM-YYYY")</f>
        <v>May-2017</v>
      </c>
      <c r="X2184">
        <f>CHOOSE(MONTH(SalesData[[#This Row],[Order Date]]),1,1,1,2,2,2,3,3,3,4,4,4)</f>
        <v>2</v>
      </c>
      <c r="Y2184">
        <f>YEAR(SalesData[[#This Row],[Order Date]])*100+MONTH(SalesData[[#This Row],[Order Date]])</f>
        <v>201705</v>
      </c>
    </row>
    <row r="2185" spans="1: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v>1</v>
      </c>
      <c r="T2185">
        <v>0</v>
      </c>
      <c r="U2185">
        <v>37.99</v>
      </c>
      <c r="V2185">
        <f>COUNTIF(SalesData[Order ID],SalesData[[#This Row],[Order ID]])</f>
        <v>6</v>
      </c>
      <c r="W2185" t="str">
        <f>TEXT(SalesData[[#This Row],[Order Date]],"MMM-YYYY")</f>
        <v>May-2017</v>
      </c>
      <c r="X2185">
        <f>CHOOSE(MONTH(SalesData[[#This Row],[Order Date]]),1,1,1,2,2,2,3,3,3,4,4,4)</f>
        <v>2</v>
      </c>
      <c r="Y2185">
        <f>YEAR(SalesData[[#This Row],[Order Date]])*100+MONTH(SalesData[[#This Row],[Order Date]])</f>
        <v>201705</v>
      </c>
    </row>
    <row r="2186" spans="1: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v>5</v>
      </c>
      <c r="T2186">
        <v>0.1</v>
      </c>
      <c r="U2186">
        <v>13.37</v>
      </c>
      <c r="V2186">
        <f>COUNTIF(SalesData[Order ID],SalesData[[#This Row],[Order ID]])</f>
        <v>6</v>
      </c>
      <c r="W2186" t="str">
        <f>TEXT(SalesData[[#This Row],[Order Date]],"MMM-YYYY")</f>
        <v>May-2017</v>
      </c>
      <c r="X2186">
        <f>CHOOSE(MONTH(SalesData[[#This Row],[Order Date]]),1,1,1,2,2,2,3,3,3,4,4,4)</f>
        <v>2</v>
      </c>
      <c r="Y2186">
        <f>YEAR(SalesData[[#This Row],[Order Date]])*100+MONTH(SalesData[[#This Row],[Order Date]])</f>
        <v>201705</v>
      </c>
    </row>
    <row r="2187" spans="1: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v>2</v>
      </c>
      <c r="T2187">
        <v>0.3</v>
      </c>
      <c r="U2187">
        <v>-4.9400000000000004</v>
      </c>
      <c r="V2187">
        <f>COUNTIF(SalesData[Order ID],SalesData[[#This Row],[Order ID]])</f>
        <v>1</v>
      </c>
      <c r="W2187" t="str">
        <f>TEXT(SalesData[[#This Row],[Order Date]],"MMM-YYYY")</f>
        <v>Aug-2018</v>
      </c>
      <c r="X2187">
        <f>CHOOSE(MONTH(SalesData[[#This Row],[Order Date]]),1,1,1,2,2,2,3,3,3,4,4,4)</f>
        <v>3</v>
      </c>
      <c r="Y2187">
        <f>YEAR(SalesData[[#This Row],[Order Date]])*100+MONTH(SalesData[[#This Row],[Order Date]])</f>
        <v>201808</v>
      </c>
    </row>
    <row r="2188" spans="1: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v>3</v>
      </c>
      <c r="T2188">
        <v>0</v>
      </c>
      <c r="U2188">
        <v>9.57</v>
      </c>
      <c r="V2188">
        <f>COUNTIF(SalesData[Order ID],SalesData[[#This Row],[Order ID]])</f>
        <v>1</v>
      </c>
      <c r="W2188" t="str">
        <f>TEXT(SalesData[[#This Row],[Order Date]],"MMM-YYYY")</f>
        <v>Jul-2017</v>
      </c>
      <c r="X2188">
        <f>CHOOSE(MONTH(SalesData[[#This Row],[Order Date]]),1,1,1,2,2,2,3,3,3,4,4,4)</f>
        <v>3</v>
      </c>
      <c r="Y2188">
        <f>YEAR(SalesData[[#This Row],[Order Date]])*100+MONTH(SalesData[[#This Row],[Order Date]])</f>
        <v>201707</v>
      </c>
    </row>
    <row r="2189" spans="1: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v>1</v>
      </c>
      <c r="T2189">
        <v>0.2</v>
      </c>
      <c r="U2189">
        <v>23.83</v>
      </c>
      <c r="V2189">
        <f>COUNTIF(SalesData[Order ID],SalesData[[#This Row],[Order ID]])</f>
        <v>3</v>
      </c>
      <c r="W2189" t="str">
        <f>TEXT(SalesData[[#This Row],[Order Date]],"MMM-YYYY")</f>
        <v>Aug-2018</v>
      </c>
      <c r="X2189">
        <f>CHOOSE(MONTH(SalesData[[#This Row],[Order Date]]),1,1,1,2,2,2,3,3,3,4,4,4)</f>
        <v>3</v>
      </c>
      <c r="Y2189">
        <f>YEAR(SalesData[[#This Row],[Order Date]])*100+MONTH(SalesData[[#This Row],[Order Date]])</f>
        <v>201808</v>
      </c>
    </row>
    <row r="2190" spans="1: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v>3</v>
      </c>
      <c r="T2190">
        <v>0</v>
      </c>
      <c r="U2190">
        <v>27.9</v>
      </c>
      <c r="V2190">
        <f>COUNTIF(SalesData[Order ID],SalesData[[#This Row],[Order ID]])</f>
        <v>3</v>
      </c>
      <c r="W2190" t="str">
        <f>TEXT(SalesData[[#This Row],[Order Date]],"MMM-YYYY")</f>
        <v>Aug-2018</v>
      </c>
      <c r="X2190">
        <f>CHOOSE(MONTH(SalesData[[#This Row],[Order Date]]),1,1,1,2,2,2,3,3,3,4,4,4)</f>
        <v>3</v>
      </c>
      <c r="Y2190">
        <f>YEAR(SalesData[[#This Row],[Order Date]])*100+MONTH(SalesData[[#This Row],[Order Date]])</f>
        <v>201808</v>
      </c>
    </row>
    <row r="2191" spans="1: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v>10</v>
      </c>
      <c r="T2191">
        <v>0.1</v>
      </c>
      <c r="U2191">
        <v>436.35</v>
      </c>
      <c r="V2191">
        <f>COUNTIF(SalesData[Order ID],SalesData[[#This Row],[Order ID]])</f>
        <v>3</v>
      </c>
      <c r="W2191" t="str">
        <f>TEXT(SalesData[[#This Row],[Order Date]],"MMM-YYYY")</f>
        <v>Aug-2018</v>
      </c>
      <c r="X2191">
        <f>CHOOSE(MONTH(SalesData[[#This Row],[Order Date]]),1,1,1,2,2,2,3,3,3,4,4,4)</f>
        <v>3</v>
      </c>
      <c r="Y2191">
        <f>YEAR(SalesData[[#This Row],[Order Date]])*100+MONTH(SalesData[[#This Row],[Order Date]])</f>
        <v>201808</v>
      </c>
    </row>
    <row r="2192" spans="1: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v>7</v>
      </c>
      <c r="T2192">
        <v>0</v>
      </c>
      <c r="U2192">
        <v>10.34</v>
      </c>
      <c r="V2192">
        <f>COUNTIF(SalesData[Order ID],SalesData[[#This Row],[Order ID]])</f>
        <v>1</v>
      </c>
      <c r="W2192" t="str">
        <f>TEXT(SalesData[[#This Row],[Order Date]],"MMM-YYYY")</f>
        <v>Jun-2017</v>
      </c>
      <c r="X2192">
        <f>CHOOSE(MONTH(SalesData[[#This Row],[Order Date]]),1,1,1,2,2,2,3,3,3,4,4,4)</f>
        <v>2</v>
      </c>
      <c r="Y2192">
        <f>YEAR(SalesData[[#This Row],[Order Date]])*100+MONTH(SalesData[[#This Row],[Order Date]])</f>
        <v>201706</v>
      </c>
    </row>
    <row r="2193" spans="1: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v>2</v>
      </c>
      <c r="T2193">
        <v>0.1</v>
      </c>
      <c r="U2193">
        <v>50.67</v>
      </c>
      <c r="V2193">
        <f>COUNTIF(SalesData[Order ID],SalesData[[#This Row],[Order ID]])</f>
        <v>5</v>
      </c>
      <c r="W2193" t="str">
        <f>TEXT(SalesData[[#This Row],[Order Date]],"MMM-YYYY")</f>
        <v>Dec-2017</v>
      </c>
      <c r="X2193">
        <f>CHOOSE(MONTH(SalesData[[#This Row],[Order Date]]),1,1,1,2,2,2,3,3,3,4,4,4)</f>
        <v>4</v>
      </c>
      <c r="Y2193">
        <f>YEAR(SalesData[[#This Row],[Order Date]])*100+MONTH(SalesData[[#This Row],[Order Date]])</f>
        <v>201712</v>
      </c>
    </row>
    <row r="2194" spans="1: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v>6</v>
      </c>
      <c r="T2194">
        <v>0.2</v>
      </c>
      <c r="U2194">
        <v>3.27</v>
      </c>
      <c r="V2194">
        <f>COUNTIF(SalesData[Order ID],SalesData[[#This Row],[Order ID]])</f>
        <v>5</v>
      </c>
      <c r="W2194" t="str">
        <f>TEXT(SalesData[[#This Row],[Order Date]],"MMM-YYYY")</f>
        <v>Dec-2017</v>
      </c>
      <c r="X2194">
        <f>CHOOSE(MONTH(SalesData[[#This Row],[Order Date]]),1,1,1,2,2,2,3,3,3,4,4,4)</f>
        <v>4</v>
      </c>
      <c r="Y2194">
        <f>YEAR(SalesData[[#This Row],[Order Date]])*100+MONTH(SalesData[[#This Row],[Order Date]])</f>
        <v>201712</v>
      </c>
    </row>
    <row r="2195" spans="1: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v>5</v>
      </c>
      <c r="T2195">
        <v>0.2</v>
      </c>
      <c r="U2195">
        <v>7.44</v>
      </c>
      <c r="V2195">
        <f>COUNTIF(SalesData[Order ID],SalesData[[#This Row],[Order ID]])</f>
        <v>5</v>
      </c>
      <c r="W2195" t="str">
        <f>TEXT(SalesData[[#This Row],[Order Date]],"MMM-YYYY")</f>
        <v>Dec-2017</v>
      </c>
      <c r="X2195">
        <f>CHOOSE(MONTH(SalesData[[#This Row],[Order Date]]),1,1,1,2,2,2,3,3,3,4,4,4)</f>
        <v>4</v>
      </c>
      <c r="Y2195">
        <f>YEAR(SalesData[[#This Row],[Order Date]])*100+MONTH(SalesData[[#This Row],[Order Date]])</f>
        <v>201712</v>
      </c>
    </row>
    <row r="2196" spans="1: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v>10</v>
      </c>
      <c r="T2196">
        <v>0.1</v>
      </c>
      <c r="U2196">
        <v>9.1300000000000008</v>
      </c>
      <c r="V2196">
        <f>COUNTIF(SalesData[Order ID],SalesData[[#This Row],[Order ID]])</f>
        <v>5</v>
      </c>
      <c r="W2196" t="str">
        <f>TEXT(SalesData[[#This Row],[Order Date]],"MMM-YYYY")</f>
        <v>Dec-2017</v>
      </c>
      <c r="X2196">
        <f>CHOOSE(MONTH(SalesData[[#This Row],[Order Date]]),1,1,1,2,2,2,3,3,3,4,4,4)</f>
        <v>4</v>
      </c>
      <c r="Y2196">
        <f>YEAR(SalesData[[#This Row],[Order Date]])*100+MONTH(SalesData[[#This Row],[Order Date]])</f>
        <v>201712</v>
      </c>
    </row>
    <row r="2197" spans="1: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v>2</v>
      </c>
      <c r="T2197">
        <v>0.1</v>
      </c>
      <c r="U2197">
        <v>8.06</v>
      </c>
      <c r="V2197">
        <f>COUNTIF(SalesData[Order ID],SalesData[[#This Row],[Order ID]])</f>
        <v>5</v>
      </c>
      <c r="W2197" t="str">
        <f>TEXT(SalesData[[#This Row],[Order Date]],"MMM-YYYY")</f>
        <v>Dec-2017</v>
      </c>
      <c r="X2197">
        <f>CHOOSE(MONTH(SalesData[[#This Row],[Order Date]]),1,1,1,2,2,2,3,3,3,4,4,4)</f>
        <v>4</v>
      </c>
      <c r="Y2197">
        <f>YEAR(SalesData[[#This Row],[Order Date]])*100+MONTH(SalesData[[#This Row],[Order Date]])</f>
        <v>201712</v>
      </c>
    </row>
    <row r="2198" spans="1: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v>7</v>
      </c>
      <c r="T2198">
        <v>0</v>
      </c>
      <c r="U2198">
        <v>1.32</v>
      </c>
      <c r="V2198">
        <f>COUNTIF(SalesData[Order ID],SalesData[[#This Row],[Order ID]])</f>
        <v>1</v>
      </c>
      <c r="W2198" t="str">
        <f>TEXT(SalesData[[#This Row],[Order Date]],"MMM-YYYY")</f>
        <v>Dec-2017</v>
      </c>
      <c r="X2198">
        <f>CHOOSE(MONTH(SalesData[[#This Row],[Order Date]]),1,1,1,2,2,2,3,3,3,4,4,4)</f>
        <v>4</v>
      </c>
      <c r="Y2198">
        <f>YEAR(SalesData[[#This Row],[Order Date]])*100+MONTH(SalesData[[#This Row],[Order Date]])</f>
        <v>201712</v>
      </c>
    </row>
    <row r="2199" spans="1: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v>9</v>
      </c>
      <c r="T2199">
        <v>0</v>
      </c>
      <c r="U2199">
        <v>0.88</v>
      </c>
      <c r="V2199">
        <f>COUNTIF(SalesData[Order ID],SalesData[[#This Row],[Order ID]])</f>
        <v>1</v>
      </c>
      <c r="W2199" t="str">
        <f>TEXT(SalesData[[#This Row],[Order Date]],"MMM-YYYY")</f>
        <v>Nov-2015</v>
      </c>
      <c r="X2199">
        <f>CHOOSE(MONTH(SalesData[[#This Row],[Order Date]]),1,1,1,2,2,2,3,3,3,4,4,4)</f>
        <v>4</v>
      </c>
      <c r="Y2199">
        <f>YEAR(SalesData[[#This Row],[Order Date]])*100+MONTH(SalesData[[#This Row],[Order Date]])</f>
        <v>201511</v>
      </c>
    </row>
    <row r="2200" spans="1: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v>9</v>
      </c>
      <c r="T2200">
        <v>0</v>
      </c>
      <c r="U2200">
        <v>1.87</v>
      </c>
      <c r="V2200">
        <f>COUNTIF(SalesData[Order ID],SalesData[[#This Row],[Order ID]])</f>
        <v>2</v>
      </c>
      <c r="W2200" t="str">
        <f>TEXT(SalesData[[#This Row],[Order Date]],"MMM-YYYY")</f>
        <v>Mar-2016</v>
      </c>
      <c r="X2200">
        <f>CHOOSE(MONTH(SalesData[[#This Row],[Order Date]]),1,1,1,2,2,2,3,3,3,4,4,4)</f>
        <v>1</v>
      </c>
      <c r="Y2200">
        <f>YEAR(SalesData[[#This Row],[Order Date]])*100+MONTH(SalesData[[#This Row],[Order Date]])</f>
        <v>201603</v>
      </c>
    </row>
    <row r="2201" spans="1: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v>3</v>
      </c>
      <c r="T2201">
        <v>0.2</v>
      </c>
      <c r="U2201">
        <v>1.1499999999999999</v>
      </c>
      <c r="V2201">
        <f>COUNTIF(SalesData[Order ID],SalesData[[#This Row],[Order ID]])</f>
        <v>2</v>
      </c>
      <c r="W2201" t="str">
        <f>TEXT(SalesData[[#This Row],[Order Date]],"MMM-YYYY")</f>
        <v>Mar-2016</v>
      </c>
      <c r="X2201">
        <f>CHOOSE(MONTH(SalesData[[#This Row],[Order Date]]),1,1,1,2,2,2,3,3,3,4,4,4)</f>
        <v>1</v>
      </c>
      <c r="Y2201">
        <f>YEAR(SalesData[[#This Row],[Order Date]])*100+MONTH(SalesData[[#This Row],[Order Date]])</f>
        <v>201603</v>
      </c>
    </row>
    <row r="2202" spans="1: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v>4</v>
      </c>
      <c r="T2202">
        <v>0.1</v>
      </c>
      <c r="U2202">
        <v>2.2200000000000002</v>
      </c>
      <c r="V2202">
        <f>COUNTIF(SalesData[Order ID],SalesData[[#This Row],[Order ID]])</f>
        <v>2</v>
      </c>
      <c r="W2202" t="str">
        <f>TEXT(SalesData[[#This Row],[Order Date]],"MMM-YYYY")</f>
        <v>Jun-2015</v>
      </c>
      <c r="X2202">
        <f>CHOOSE(MONTH(SalesData[[#This Row],[Order Date]]),1,1,1,2,2,2,3,3,3,4,4,4)</f>
        <v>2</v>
      </c>
      <c r="Y2202">
        <f>YEAR(SalesData[[#This Row],[Order Date]])*100+MONTH(SalesData[[#This Row],[Order Date]])</f>
        <v>201506</v>
      </c>
    </row>
    <row r="2203" spans="1: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v>7</v>
      </c>
      <c r="T2203">
        <v>0.2</v>
      </c>
      <c r="U2203">
        <v>141.11000000000001</v>
      </c>
      <c r="V2203">
        <f>COUNTIF(SalesData[Order ID],SalesData[[#This Row],[Order ID]])</f>
        <v>2</v>
      </c>
      <c r="W2203" t="str">
        <f>TEXT(SalesData[[#This Row],[Order Date]],"MMM-YYYY")</f>
        <v>Jun-2015</v>
      </c>
      <c r="X2203">
        <f>CHOOSE(MONTH(SalesData[[#This Row],[Order Date]]),1,1,1,2,2,2,3,3,3,4,4,4)</f>
        <v>2</v>
      </c>
      <c r="Y2203">
        <f>YEAR(SalesData[[#This Row],[Order Date]])*100+MONTH(SalesData[[#This Row],[Order Date]])</f>
        <v>201506</v>
      </c>
    </row>
    <row r="2204" spans="1: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v>5</v>
      </c>
      <c r="T2204">
        <v>0</v>
      </c>
      <c r="U2204">
        <v>1.89</v>
      </c>
      <c r="V2204">
        <f>COUNTIF(SalesData[Order ID],SalesData[[#This Row],[Order ID]])</f>
        <v>2</v>
      </c>
      <c r="W2204" t="str">
        <f>TEXT(SalesData[[#This Row],[Order Date]],"MMM-YYYY")</f>
        <v>Sep-2016</v>
      </c>
      <c r="X2204">
        <f>CHOOSE(MONTH(SalesData[[#This Row],[Order Date]]),1,1,1,2,2,2,3,3,3,4,4,4)</f>
        <v>3</v>
      </c>
      <c r="Y2204">
        <f>YEAR(SalesData[[#This Row],[Order Date]])*100+MONTH(SalesData[[#This Row],[Order Date]])</f>
        <v>201609</v>
      </c>
    </row>
    <row r="2205" spans="1: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v>8</v>
      </c>
      <c r="T2205">
        <v>0</v>
      </c>
      <c r="U2205">
        <v>59.46</v>
      </c>
      <c r="V2205">
        <f>COUNTIF(SalesData[Order ID],SalesData[[#This Row],[Order ID]])</f>
        <v>2</v>
      </c>
      <c r="W2205" t="str">
        <f>TEXT(SalesData[[#This Row],[Order Date]],"MMM-YYYY")</f>
        <v>Sep-2016</v>
      </c>
      <c r="X2205">
        <f>CHOOSE(MONTH(SalesData[[#This Row],[Order Date]]),1,1,1,2,2,2,3,3,3,4,4,4)</f>
        <v>3</v>
      </c>
      <c r="Y2205">
        <f>YEAR(SalesData[[#This Row],[Order Date]])*100+MONTH(SalesData[[#This Row],[Order Date]])</f>
        <v>201609</v>
      </c>
    </row>
    <row r="2206" spans="1: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v>4</v>
      </c>
      <c r="T2206">
        <v>0.2</v>
      </c>
      <c r="U2206">
        <v>5.83</v>
      </c>
      <c r="V2206">
        <f>COUNTIF(SalesData[Order ID],SalesData[[#This Row],[Order ID]])</f>
        <v>1</v>
      </c>
      <c r="W2206" t="str">
        <f>TEXT(SalesData[[#This Row],[Order Date]],"MMM-YYYY")</f>
        <v>Jun-2016</v>
      </c>
      <c r="X2206">
        <f>CHOOSE(MONTH(SalesData[[#This Row],[Order Date]]),1,1,1,2,2,2,3,3,3,4,4,4)</f>
        <v>2</v>
      </c>
      <c r="Y2206">
        <f>YEAR(SalesData[[#This Row],[Order Date]])*100+MONTH(SalesData[[#This Row],[Order Date]])</f>
        <v>201606</v>
      </c>
    </row>
    <row r="2207" spans="1: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v>8</v>
      </c>
      <c r="T2207">
        <v>0.2</v>
      </c>
      <c r="U2207">
        <v>10.130000000000001</v>
      </c>
      <c r="V2207">
        <f>COUNTIF(SalesData[Order ID],SalesData[[#This Row],[Order ID]])</f>
        <v>1</v>
      </c>
      <c r="W2207" t="str">
        <f>TEXT(SalesData[[#This Row],[Order Date]],"MMM-YYYY")</f>
        <v>Sep-2017</v>
      </c>
      <c r="X2207">
        <f>CHOOSE(MONTH(SalesData[[#This Row],[Order Date]]),1,1,1,2,2,2,3,3,3,4,4,4)</f>
        <v>3</v>
      </c>
      <c r="Y2207">
        <f>YEAR(SalesData[[#This Row],[Order Date]])*100+MONTH(SalesData[[#This Row],[Order Date]])</f>
        <v>201709</v>
      </c>
    </row>
    <row r="2208" spans="1: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v>5</v>
      </c>
      <c r="T2208">
        <v>0.1</v>
      </c>
      <c r="U2208">
        <v>7.18</v>
      </c>
      <c r="V2208">
        <f>COUNTIF(SalesData[Order ID],SalesData[[#This Row],[Order ID]])</f>
        <v>2</v>
      </c>
      <c r="W2208" t="str">
        <f>TEXT(SalesData[[#This Row],[Order Date]],"MMM-YYYY")</f>
        <v>Jul-2015</v>
      </c>
      <c r="X2208">
        <f>CHOOSE(MONTH(SalesData[[#This Row],[Order Date]]),1,1,1,2,2,2,3,3,3,4,4,4)</f>
        <v>3</v>
      </c>
      <c r="Y2208">
        <f>YEAR(SalesData[[#This Row],[Order Date]])*100+MONTH(SalesData[[#This Row],[Order Date]])</f>
        <v>201507</v>
      </c>
    </row>
    <row r="2209" spans="1: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v>1</v>
      </c>
      <c r="T2209">
        <v>0.2</v>
      </c>
      <c r="U2209">
        <v>11.86</v>
      </c>
      <c r="V2209">
        <f>COUNTIF(SalesData[Order ID],SalesData[[#This Row],[Order ID]])</f>
        <v>2</v>
      </c>
      <c r="W2209" t="str">
        <f>TEXT(SalesData[[#This Row],[Order Date]],"MMM-YYYY")</f>
        <v>Jul-2015</v>
      </c>
      <c r="X2209">
        <f>CHOOSE(MONTH(SalesData[[#This Row],[Order Date]]),1,1,1,2,2,2,3,3,3,4,4,4)</f>
        <v>3</v>
      </c>
      <c r="Y2209">
        <f>YEAR(SalesData[[#This Row],[Order Date]])*100+MONTH(SalesData[[#This Row],[Order Date]])</f>
        <v>201507</v>
      </c>
    </row>
    <row r="2210" spans="1: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v>7</v>
      </c>
      <c r="T2210">
        <v>0</v>
      </c>
      <c r="U2210">
        <v>1.32</v>
      </c>
      <c r="V2210">
        <f>COUNTIF(SalesData[Order ID],SalesData[[#This Row],[Order ID]])</f>
        <v>1</v>
      </c>
      <c r="W2210" t="str">
        <f>TEXT(SalesData[[#This Row],[Order Date]],"MMM-YYYY")</f>
        <v>Aug-2016</v>
      </c>
      <c r="X2210">
        <f>CHOOSE(MONTH(SalesData[[#This Row],[Order Date]]),1,1,1,2,2,2,3,3,3,4,4,4)</f>
        <v>3</v>
      </c>
      <c r="Y2210">
        <f>YEAR(SalesData[[#This Row],[Order Date]])*100+MONTH(SalesData[[#This Row],[Order Date]])</f>
        <v>201608</v>
      </c>
    </row>
    <row r="2211" spans="1: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v>4</v>
      </c>
      <c r="T2211">
        <v>0</v>
      </c>
      <c r="U2211">
        <v>58.31</v>
      </c>
      <c r="V2211">
        <f>COUNTIF(SalesData[Order ID],SalesData[[#This Row],[Order ID]])</f>
        <v>2</v>
      </c>
      <c r="W2211" t="str">
        <f>TEXT(SalesData[[#This Row],[Order Date]],"MMM-YYYY")</f>
        <v>Nov-2015</v>
      </c>
      <c r="X2211">
        <f>CHOOSE(MONTH(SalesData[[#This Row],[Order Date]]),1,1,1,2,2,2,3,3,3,4,4,4)</f>
        <v>4</v>
      </c>
      <c r="Y2211">
        <f>YEAR(SalesData[[#This Row],[Order Date]])*100+MONTH(SalesData[[#This Row],[Order Date]])</f>
        <v>201511</v>
      </c>
    </row>
    <row r="2212" spans="1: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v>3</v>
      </c>
      <c r="T2212">
        <v>0.3</v>
      </c>
      <c r="U2212">
        <v>-2.19</v>
      </c>
      <c r="V2212">
        <f>COUNTIF(SalesData[Order ID],SalesData[[#This Row],[Order ID]])</f>
        <v>2</v>
      </c>
      <c r="W2212" t="str">
        <f>TEXT(SalesData[[#This Row],[Order Date]],"MMM-YYYY")</f>
        <v>Nov-2015</v>
      </c>
      <c r="X2212">
        <f>CHOOSE(MONTH(SalesData[[#This Row],[Order Date]]),1,1,1,2,2,2,3,3,3,4,4,4)</f>
        <v>4</v>
      </c>
      <c r="Y2212">
        <f>YEAR(SalesData[[#This Row],[Order Date]])*100+MONTH(SalesData[[#This Row],[Order Date]])</f>
        <v>201511</v>
      </c>
    </row>
    <row r="2213" spans="1: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v>7</v>
      </c>
      <c r="T2213">
        <v>0.2</v>
      </c>
      <c r="U2213">
        <v>23.42</v>
      </c>
      <c r="V2213">
        <f>COUNTIF(SalesData[Order ID],SalesData[[#This Row],[Order ID]])</f>
        <v>1</v>
      </c>
      <c r="W2213" t="str">
        <f>TEXT(SalesData[[#This Row],[Order Date]],"MMM-YYYY")</f>
        <v>Nov-2017</v>
      </c>
      <c r="X2213">
        <f>CHOOSE(MONTH(SalesData[[#This Row],[Order Date]]),1,1,1,2,2,2,3,3,3,4,4,4)</f>
        <v>4</v>
      </c>
      <c r="Y2213">
        <f>YEAR(SalesData[[#This Row],[Order Date]])*100+MONTH(SalesData[[#This Row],[Order Date]])</f>
        <v>201711</v>
      </c>
    </row>
    <row r="2214" spans="1: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v>10</v>
      </c>
      <c r="T2214">
        <v>0.2</v>
      </c>
      <c r="U2214">
        <v>8.23</v>
      </c>
      <c r="V2214">
        <f>COUNTIF(SalesData[Order ID],SalesData[[#This Row],[Order ID]])</f>
        <v>1</v>
      </c>
      <c r="W2214" t="str">
        <f>TEXT(SalesData[[#This Row],[Order Date]],"MMM-YYYY")</f>
        <v>Nov-2018</v>
      </c>
      <c r="X2214">
        <f>CHOOSE(MONTH(SalesData[[#This Row],[Order Date]]),1,1,1,2,2,2,3,3,3,4,4,4)</f>
        <v>4</v>
      </c>
      <c r="Y2214">
        <f>YEAR(SalesData[[#This Row],[Order Date]])*100+MONTH(SalesData[[#This Row],[Order Date]])</f>
        <v>201811</v>
      </c>
    </row>
    <row r="2215" spans="1: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v>5</v>
      </c>
      <c r="T2215">
        <v>0</v>
      </c>
      <c r="U2215">
        <v>0.35</v>
      </c>
      <c r="V2215">
        <f>COUNTIF(SalesData[Order ID],SalesData[[#This Row],[Order ID]])</f>
        <v>4</v>
      </c>
      <c r="W2215" t="str">
        <f>TEXT(SalesData[[#This Row],[Order Date]],"MMM-YYYY")</f>
        <v>Oct-2018</v>
      </c>
      <c r="X2215">
        <f>CHOOSE(MONTH(SalesData[[#This Row],[Order Date]]),1,1,1,2,2,2,3,3,3,4,4,4)</f>
        <v>4</v>
      </c>
      <c r="Y2215">
        <f>YEAR(SalesData[[#This Row],[Order Date]])*100+MONTH(SalesData[[#This Row],[Order Date]])</f>
        <v>201810</v>
      </c>
    </row>
    <row r="2216" spans="1: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v>2</v>
      </c>
      <c r="T2216">
        <v>0.1</v>
      </c>
      <c r="U2216">
        <v>18.53</v>
      </c>
      <c r="V2216">
        <f>COUNTIF(SalesData[Order ID],SalesData[[#This Row],[Order ID]])</f>
        <v>4</v>
      </c>
      <c r="W2216" t="str">
        <f>TEXT(SalesData[[#This Row],[Order Date]],"MMM-YYYY")</f>
        <v>Oct-2018</v>
      </c>
      <c r="X2216">
        <f>CHOOSE(MONTH(SalesData[[#This Row],[Order Date]]),1,1,1,2,2,2,3,3,3,4,4,4)</f>
        <v>4</v>
      </c>
      <c r="Y2216">
        <f>YEAR(SalesData[[#This Row],[Order Date]])*100+MONTH(SalesData[[#This Row],[Order Date]])</f>
        <v>201810</v>
      </c>
    </row>
    <row r="2217" spans="1: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v>6</v>
      </c>
      <c r="T2217">
        <v>0</v>
      </c>
      <c r="U2217">
        <v>21.78</v>
      </c>
      <c r="V2217">
        <f>COUNTIF(SalesData[Order ID],SalesData[[#This Row],[Order ID]])</f>
        <v>4</v>
      </c>
      <c r="W2217" t="str">
        <f>TEXT(SalesData[[#This Row],[Order Date]],"MMM-YYYY")</f>
        <v>Oct-2018</v>
      </c>
      <c r="X2217">
        <f>CHOOSE(MONTH(SalesData[[#This Row],[Order Date]]),1,1,1,2,2,2,3,3,3,4,4,4)</f>
        <v>4</v>
      </c>
      <c r="Y2217">
        <f>YEAR(SalesData[[#This Row],[Order Date]])*100+MONTH(SalesData[[#This Row],[Order Date]])</f>
        <v>201810</v>
      </c>
    </row>
    <row r="2218" spans="1: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v>1</v>
      </c>
      <c r="T2218">
        <v>0.3</v>
      </c>
      <c r="U2218">
        <v>-27.15</v>
      </c>
      <c r="V2218">
        <f>COUNTIF(SalesData[Order ID],SalesData[[#This Row],[Order ID]])</f>
        <v>4</v>
      </c>
      <c r="W2218" t="str">
        <f>TEXT(SalesData[[#This Row],[Order Date]],"MMM-YYYY")</f>
        <v>Oct-2018</v>
      </c>
      <c r="X2218">
        <f>CHOOSE(MONTH(SalesData[[#This Row],[Order Date]]),1,1,1,2,2,2,3,3,3,4,4,4)</f>
        <v>4</v>
      </c>
      <c r="Y2218">
        <f>YEAR(SalesData[[#This Row],[Order Date]])*100+MONTH(SalesData[[#This Row],[Order Date]])</f>
        <v>201810</v>
      </c>
    </row>
    <row r="2219" spans="1: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v>6</v>
      </c>
      <c r="T2219">
        <v>0.2</v>
      </c>
      <c r="U2219">
        <v>0.82</v>
      </c>
      <c r="V2219">
        <f>COUNTIF(SalesData[Order ID],SalesData[[#This Row],[Order ID]])</f>
        <v>1</v>
      </c>
      <c r="W2219" t="str">
        <f>TEXT(SalesData[[#This Row],[Order Date]],"MMM-YYYY")</f>
        <v>Sep-2015</v>
      </c>
      <c r="X2219">
        <f>CHOOSE(MONTH(SalesData[[#This Row],[Order Date]]),1,1,1,2,2,2,3,3,3,4,4,4)</f>
        <v>3</v>
      </c>
      <c r="Y2219">
        <f>YEAR(SalesData[[#This Row],[Order Date]])*100+MONTH(SalesData[[#This Row],[Order Date]])</f>
        <v>201509</v>
      </c>
    </row>
    <row r="2220" spans="1: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v>6</v>
      </c>
      <c r="T2220">
        <v>0.1</v>
      </c>
      <c r="U2220">
        <v>0.8</v>
      </c>
      <c r="V2220">
        <f>COUNTIF(SalesData[Order ID],SalesData[[#This Row],[Order ID]])</f>
        <v>3</v>
      </c>
      <c r="W2220" t="str">
        <f>TEXT(SalesData[[#This Row],[Order Date]],"MMM-YYYY")</f>
        <v>Jul-2018</v>
      </c>
      <c r="X2220">
        <f>CHOOSE(MONTH(SalesData[[#This Row],[Order Date]]),1,1,1,2,2,2,3,3,3,4,4,4)</f>
        <v>3</v>
      </c>
      <c r="Y2220">
        <f>YEAR(SalesData[[#This Row],[Order Date]])*100+MONTH(SalesData[[#This Row],[Order Date]])</f>
        <v>201807</v>
      </c>
    </row>
    <row r="2221" spans="1: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v>2</v>
      </c>
      <c r="T2221">
        <v>0.2</v>
      </c>
      <c r="U2221">
        <v>3.15</v>
      </c>
      <c r="V2221">
        <f>COUNTIF(SalesData[Order ID],SalesData[[#This Row],[Order ID]])</f>
        <v>3</v>
      </c>
      <c r="W2221" t="str">
        <f>TEXT(SalesData[[#This Row],[Order Date]],"MMM-YYYY")</f>
        <v>Jul-2018</v>
      </c>
      <c r="X2221">
        <f>CHOOSE(MONTH(SalesData[[#This Row],[Order Date]]),1,1,1,2,2,2,3,3,3,4,4,4)</f>
        <v>3</v>
      </c>
      <c r="Y2221">
        <f>YEAR(SalesData[[#This Row],[Order Date]])*100+MONTH(SalesData[[#This Row],[Order Date]])</f>
        <v>201807</v>
      </c>
    </row>
    <row r="2222" spans="1: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v>5</v>
      </c>
      <c r="T2222">
        <v>0</v>
      </c>
      <c r="U2222">
        <v>332.22</v>
      </c>
      <c r="V2222">
        <f>COUNTIF(SalesData[Order ID],SalesData[[#This Row],[Order ID]])</f>
        <v>3</v>
      </c>
      <c r="W2222" t="str">
        <f>TEXT(SalesData[[#This Row],[Order Date]],"MMM-YYYY")</f>
        <v>Jul-2018</v>
      </c>
      <c r="X2222">
        <f>CHOOSE(MONTH(SalesData[[#This Row],[Order Date]]),1,1,1,2,2,2,3,3,3,4,4,4)</f>
        <v>3</v>
      </c>
      <c r="Y2222">
        <f>YEAR(SalesData[[#This Row],[Order Date]])*100+MONTH(SalesData[[#This Row],[Order Date]])</f>
        <v>201807</v>
      </c>
    </row>
    <row r="2223" spans="1: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v>10</v>
      </c>
      <c r="T2223">
        <v>0.1</v>
      </c>
      <c r="U2223">
        <v>116.63</v>
      </c>
      <c r="V2223">
        <f>COUNTIF(SalesData[Order ID],SalesData[[#This Row],[Order ID]])</f>
        <v>3</v>
      </c>
      <c r="W2223" t="str">
        <f>TEXT(SalesData[[#This Row],[Order Date]],"MMM-YYYY")</f>
        <v>Dec-2016</v>
      </c>
      <c r="X2223">
        <f>CHOOSE(MONTH(SalesData[[#This Row],[Order Date]]),1,1,1,2,2,2,3,3,3,4,4,4)</f>
        <v>4</v>
      </c>
      <c r="Y2223">
        <f>YEAR(SalesData[[#This Row],[Order Date]])*100+MONTH(SalesData[[#This Row],[Order Date]])</f>
        <v>201612</v>
      </c>
    </row>
    <row r="2224" spans="1: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v>9</v>
      </c>
      <c r="T2224">
        <v>0</v>
      </c>
      <c r="U2224">
        <v>10.47</v>
      </c>
      <c r="V2224">
        <f>COUNTIF(SalesData[Order ID],SalesData[[#This Row],[Order ID]])</f>
        <v>3</v>
      </c>
      <c r="W2224" t="str">
        <f>TEXT(SalesData[[#This Row],[Order Date]],"MMM-YYYY")</f>
        <v>Dec-2016</v>
      </c>
      <c r="X2224">
        <f>CHOOSE(MONTH(SalesData[[#This Row],[Order Date]]),1,1,1,2,2,2,3,3,3,4,4,4)</f>
        <v>4</v>
      </c>
      <c r="Y2224">
        <f>YEAR(SalesData[[#This Row],[Order Date]])*100+MONTH(SalesData[[#This Row],[Order Date]])</f>
        <v>201612</v>
      </c>
    </row>
    <row r="2225" spans="1: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v>8</v>
      </c>
      <c r="T2225">
        <v>0.3</v>
      </c>
      <c r="U2225">
        <v>-12.72</v>
      </c>
      <c r="V2225">
        <f>COUNTIF(SalesData[Order ID],SalesData[[#This Row],[Order ID]])</f>
        <v>3</v>
      </c>
      <c r="W2225" t="str">
        <f>TEXT(SalesData[[#This Row],[Order Date]],"MMM-YYYY")</f>
        <v>Dec-2016</v>
      </c>
      <c r="X2225">
        <f>CHOOSE(MONTH(SalesData[[#This Row],[Order Date]]),1,1,1,2,2,2,3,3,3,4,4,4)</f>
        <v>4</v>
      </c>
      <c r="Y2225">
        <f>YEAR(SalesData[[#This Row],[Order Date]])*100+MONTH(SalesData[[#This Row],[Order Date]])</f>
        <v>201612</v>
      </c>
    </row>
    <row r="2226" spans="1: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v>2</v>
      </c>
      <c r="T2226">
        <v>0.1</v>
      </c>
      <c r="U2226">
        <v>14.8</v>
      </c>
      <c r="V2226">
        <f>COUNTIF(SalesData[Order ID],SalesData[[#This Row],[Order ID]])</f>
        <v>1</v>
      </c>
      <c r="W2226" t="str">
        <f>TEXT(SalesData[[#This Row],[Order Date]],"MMM-YYYY")</f>
        <v>Jul-2018</v>
      </c>
      <c r="X2226">
        <f>CHOOSE(MONTH(SalesData[[#This Row],[Order Date]]),1,1,1,2,2,2,3,3,3,4,4,4)</f>
        <v>3</v>
      </c>
      <c r="Y2226">
        <f>YEAR(SalesData[[#This Row],[Order Date]])*100+MONTH(SalesData[[#This Row],[Order Date]])</f>
        <v>201807</v>
      </c>
    </row>
    <row r="2227" spans="1: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v>4</v>
      </c>
      <c r="T2227">
        <v>0.3</v>
      </c>
      <c r="U2227">
        <v>-22.41</v>
      </c>
      <c r="V2227">
        <f>COUNTIF(SalesData[Order ID],SalesData[[#This Row],[Order ID]])</f>
        <v>1</v>
      </c>
      <c r="W2227" t="str">
        <f>TEXT(SalesData[[#This Row],[Order Date]],"MMM-YYYY")</f>
        <v>Mar-2017</v>
      </c>
      <c r="X2227">
        <f>CHOOSE(MONTH(SalesData[[#This Row],[Order Date]]),1,1,1,2,2,2,3,3,3,4,4,4)</f>
        <v>1</v>
      </c>
      <c r="Y2227">
        <f>YEAR(SalesData[[#This Row],[Order Date]])*100+MONTH(SalesData[[#This Row],[Order Date]])</f>
        <v>201703</v>
      </c>
    </row>
    <row r="2228" spans="1: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v>9</v>
      </c>
      <c r="T2228">
        <v>0.1</v>
      </c>
      <c r="U2228">
        <v>0.78</v>
      </c>
      <c r="V2228">
        <f>COUNTIF(SalesData[Order ID],SalesData[[#This Row],[Order ID]])</f>
        <v>2</v>
      </c>
      <c r="W2228" t="str">
        <f>TEXT(SalesData[[#This Row],[Order Date]],"MMM-YYYY")</f>
        <v>Jul-2018</v>
      </c>
      <c r="X2228">
        <f>CHOOSE(MONTH(SalesData[[#This Row],[Order Date]]),1,1,1,2,2,2,3,3,3,4,4,4)</f>
        <v>3</v>
      </c>
      <c r="Y2228">
        <f>YEAR(SalesData[[#This Row],[Order Date]])*100+MONTH(SalesData[[#This Row],[Order Date]])</f>
        <v>201807</v>
      </c>
    </row>
    <row r="2229" spans="1: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v>8</v>
      </c>
      <c r="T2229">
        <v>0.3</v>
      </c>
      <c r="U2229">
        <v>-37.44</v>
      </c>
      <c r="V2229">
        <f>COUNTIF(SalesData[Order ID],SalesData[[#This Row],[Order ID]])</f>
        <v>2</v>
      </c>
      <c r="W2229" t="str">
        <f>TEXT(SalesData[[#This Row],[Order Date]],"MMM-YYYY")</f>
        <v>Jul-2018</v>
      </c>
      <c r="X2229">
        <f>CHOOSE(MONTH(SalesData[[#This Row],[Order Date]]),1,1,1,2,2,2,3,3,3,4,4,4)</f>
        <v>3</v>
      </c>
      <c r="Y2229">
        <f>YEAR(SalesData[[#This Row],[Order Date]])*100+MONTH(SalesData[[#This Row],[Order Date]])</f>
        <v>201807</v>
      </c>
    </row>
    <row r="2230" spans="1: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v>5</v>
      </c>
      <c r="T2230">
        <v>0</v>
      </c>
      <c r="U2230">
        <v>69.42</v>
      </c>
      <c r="V2230">
        <f>COUNTIF(SalesData[Order ID],SalesData[[#This Row],[Order ID]])</f>
        <v>1</v>
      </c>
      <c r="W2230" t="str">
        <f>TEXT(SalesData[[#This Row],[Order Date]],"MMM-YYYY")</f>
        <v>Oct-2017</v>
      </c>
      <c r="X2230">
        <f>CHOOSE(MONTH(SalesData[[#This Row],[Order Date]]),1,1,1,2,2,2,3,3,3,4,4,4)</f>
        <v>4</v>
      </c>
      <c r="Y2230">
        <f>YEAR(SalesData[[#This Row],[Order Date]])*100+MONTH(SalesData[[#This Row],[Order Date]])</f>
        <v>201710</v>
      </c>
    </row>
    <row r="2231" spans="1: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v>3</v>
      </c>
      <c r="T2231">
        <v>0</v>
      </c>
      <c r="U2231">
        <v>60.62</v>
      </c>
      <c r="V2231">
        <f>COUNTIF(SalesData[Order ID],SalesData[[#This Row],[Order ID]])</f>
        <v>2</v>
      </c>
      <c r="W2231" t="str">
        <f>TEXT(SalesData[[#This Row],[Order Date]],"MMM-YYYY")</f>
        <v>Mar-2015</v>
      </c>
      <c r="X2231">
        <f>CHOOSE(MONTH(SalesData[[#This Row],[Order Date]]),1,1,1,2,2,2,3,3,3,4,4,4)</f>
        <v>1</v>
      </c>
      <c r="Y2231">
        <f>YEAR(SalesData[[#This Row],[Order Date]])*100+MONTH(SalesData[[#This Row],[Order Date]])</f>
        <v>201503</v>
      </c>
    </row>
    <row r="2232" spans="1: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v>9</v>
      </c>
      <c r="T2232">
        <v>0.2</v>
      </c>
      <c r="U2232">
        <v>12.72</v>
      </c>
      <c r="V2232">
        <f>COUNTIF(SalesData[Order ID],SalesData[[#This Row],[Order ID]])</f>
        <v>2</v>
      </c>
      <c r="W2232" t="str">
        <f>TEXT(SalesData[[#This Row],[Order Date]],"MMM-YYYY")</f>
        <v>Mar-2015</v>
      </c>
      <c r="X2232">
        <f>CHOOSE(MONTH(SalesData[[#This Row],[Order Date]]),1,1,1,2,2,2,3,3,3,4,4,4)</f>
        <v>1</v>
      </c>
      <c r="Y2232">
        <f>YEAR(SalesData[[#This Row],[Order Date]])*100+MONTH(SalesData[[#This Row],[Order Date]])</f>
        <v>201503</v>
      </c>
    </row>
    <row r="2233" spans="1: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v>9</v>
      </c>
      <c r="T2233">
        <v>0</v>
      </c>
      <c r="U2233">
        <v>52.65</v>
      </c>
      <c r="V2233">
        <f>COUNTIF(SalesData[Order ID],SalesData[[#This Row],[Order ID]])</f>
        <v>1</v>
      </c>
      <c r="W2233" t="str">
        <f>TEXT(SalesData[[#This Row],[Order Date]],"MMM-YYYY")</f>
        <v>Jun-2018</v>
      </c>
      <c r="X2233">
        <f>CHOOSE(MONTH(SalesData[[#This Row],[Order Date]]),1,1,1,2,2,2,3,3,3,4,4,4)</f>
        <v>2</v>
      </c>
      <c r="Y2233">
        <f>YEAR(SalesData[[#This Row],[Order Date]])*100+MONTH(SalesData[[#This Row],[Order Date]])</f>
        <v>201806</v>
      </c>
    </row>
    <row r="2234" spans="1: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v>5</v>
      </c>
      <c r="T2234">
        <v>0.1</v>
      </c>
      <c r="U2234">
        <v>43.49</v>
      </c>
      <c r="V2234">
        <f>COUNTIF(SalesData[Order ID],SalesData[[#This Row],[Order ID]])</f>
        <v>1</v>
      </c>
      <c r="W2234" t="str">
        <f>TEXT(SalesData[[#This Row],[Order Date]],"MMM-YYYY")</f>
        <v>Jul-2018</v>
      </c>
      <c r="X2234">
        <f>CHOOSE(MONTH(SalesData[[#This Row],[Order Date]]),1,1,1,2,2,2,3,3,3,4,4,4)</f>
        <v>3</v>
      </c>
      <c r="Y2234">
        <f>YEAR(SalesData[[#This Row],[Order Date]])*100+MONTH(SalesData[[#This Row],[Order Date]])</f>
        <v>201807</v>
      </c>
    </row>
    <row r="2235" spans="1: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v>10</v>
      </c>
      <c r="T2235">
        <v>0.3</v>
      </c>
      <c r="U2235">
        <v>-60.79</v>
      </c>
      <c r="V2235">
        <f>COUNTIF(SalesData[Order ID],SalesData[[#This Row],[Order ID]])</f>
        <v>1</v>
      </c>
      <c r="W2235" t="str">
        <f>TEXT(SalesData[[#This Row],[Order Date]],"MMM-YYYY")</f>
        <v>Dec-2016</v>
      </c>
      <c r="X2235">
        <f>CHOOSE(MONTH(SalesData[[#This Row],[Order Date]]),1,1,1,2,2,2,3,3,3,4,4,4)</f>
        <v>4</v>
      </c>
      <c r="Y2235">
        <f>YEAR(SalesData[[#This Row],[Order Date]])*100+MONTH(SalesData[[#This Row],[Order Date]])</f>
        <v>201612</v>
      </c>
    </row>
    <row r="2236" spans="1: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v>6</v>
      </c>
      <c r="T2236">
        <v>0</v>
      </c>
      <c r="U2236">
        <v>67.66</v>
      </c>
      <c r="V2236">
        <f>COUNTIF(SalesData[Order ID],SalesData[[#This Row],[Order ID]])</f>
        <v>1</v>
      </c>
      <c r="W2236" t="str">
        <f>TEXT(SalesData[[#This Row],[Order Date]],"MMM-YYYY")</f>
        <v>Dec-2018</v>
      </c>
      <c r="X2236">
        <f>CHOOSE(MONTH(SalesData[[#This Row],[Order Date]]),1,1,1,2,2,2,3,3,3,4,4,4)</f>
        <v>4</v>
      </c>
      <c r="Y2236">
        <f>YEAR(SalesData[[#This Row],[Order Date]])*100+MONTH(SalesData[[#This Row],[Order Date]])</f>
        <v>201812</v>
      </c>
    </row>
    <row r="2237" spans="1: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v>5</v>
      </c>
      <c r="T2237">
        <v>0.1</v>
      </c>
      <c r="U2237">
        <v>32.450000000000003</v>
      </c>
      <c r="V2237">
        <f>COUNTIF(SalesData[Order ID],SalesData[[#This Row],[Order ID]])</f>
        <v>2</v>
      </c>
      <c r="W2237" t="str">
        <f>TEXT(SalesData[[#This Row],[Order Date]],"MMM-YYYY")</f>
        <v>Sep-2016</v>
      </c>
      <c r="X2237">
        <f>CHOOSE(MONTH(SalesData[[#This Row],[Order Date]]),1,1,1,2,2,2,3,3,3,4,4,4)</f>
        <v>3</v>
      </c>
      <c r="Y2237">
        <f>YEAR(SalesData[[#This Row],[Order Date]])*100+MONTH(SalesData[[#This Row],[Order Date]])</f>
        <v>201609</v>
      </c>
    </row>
    <row r="2238" spans="1: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v>4</v>
      </c>
      <c r="T2238">
        <v>0</v>
      </c>
      <c r="U2238">
        <v>1.95</v>
      </c>
      <c r="V2238">
        <f>COUNTIF(SalesData[Order ID],SalesData[[#This Row],[Order ID]])</f>
        <v>2</v>
      </c>
      <c r="W2238" t="str">
        <f>TEXT(SalesData[[#This Row],[Order Date]],"MMM-YYYY")</f>
        <v>Sep-2016</v>
      </c>
      <c r="X2238">
        <f>CHOOSE(MONTH(SalesData[[#This Row],[Order Date]]),1,1,1,2,2,2,3,3,3,4,4,4)</f>
        <v>3</v>
      </c>
      <c r="Y2238">
        <f>YEAR(SalesData[[#This Row],[Order Date]])*100+MONTH(SalesData[[#This Row],[Order Date]])</f>
        <v>201609</v>
      </c>
    </row>
    <row r="2239" spans="1: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v>4</v>
      </c>
      <c r="T2239">
        <v>0</v>
      </c>
      <c r="U2239">
        <v>13.76</v>
      </c>
      <c r="V2239">
        <f>COUNTIF(SalesData[Order ID],SalesData[[#This Row],[Order ID]])</f>
        <v>1</v>
      </c>
      <c r="W2239" t="str">
        <f>TEXT(SalesData[[#This Row],[Order Date]],"MMM-YYYY")</f>
        <v>Jul-2017</v>
      </c>
      <c r="X2239">
        <f>CHOOSE(MONTH(SalesData[[#This Row],[Order Date]]),1,1,1,2,2,2,3,3,3,4,4,4)</f>
        <v>3</v>
      </c>
      <c r="Y2239">
        <f>YEAR(SalesData[[#This Row],[Order Date]])*100+MONTH(SalesData[[#This Row],[Order Date]])</f>
        <v>201707</v>
      </c>
    </row>
    <row r="2240" spans="1: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v>9</v>
      </c>
      <c r="T2240">
        <v>0</v>
      </c>
      <c r="U2240">
        <v>4.4400000000000004</v>
      </c>
      <c r="V2240">
        <f>COUNTIF(SalesData[Order ID],SalesData[[#This Row],[Order ID]])</f>
        <v>1</v>
      </c>
      <c r="W2240" t="str">
        <f>TEXT(SalesData[[#This Row],[Order Date]],"MMM-YYYY")</f>
        <v>Apr-2018</v>
      </c>
      <c r="X2240">
        <f>CHOOSE(MONTH(SalesData[[#This Row],[Order Date]]),1,1,1,2,2,2,3,3,3,4,4,4)</f>
        <v>2</v>
      </c>
      <c r="Y2240">
        <f>YEAR(SalesData[[#This Row],[Order Date]])*100+MONTH(SalesData[[#This Row],[Order Date]])</f>
        <v>201804</v>
      </c>
    </row>
    <row r="2241" spans="1: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v>8</v>
      </c>
      <c r="T2241">
        <v>0</v>
      </c>
      <c r="U2241">
        <v>132.18</v>
      </c>
      <c r="V2241">
        <f>COUNTIF(SalesData[Order ID],SalesData[[#This Row],[Order ID]])</f>
        <v>2</v>
      </c>
      <c r="W2241" t="str">
        <f>TEXT(SalesData[[#This Row],[Order Date]],"MMM-YYYY")</f>
        <v>Nov-2017</v>
      </c>
      <c r="X2241">
        <f>CHOOSE(MONTH(SalesData[[#This Row],[Order Date]]),1,1,1,2,2,2,3,3,3,4,4,4)</f>
        <v>4</v>
      </c>
      <c r="Y2241">
        <f>YEAR(SalesData[[#This Row],[Order Date]])*100+MONTH(SalesData[[#This Row],[Order Date]])</f>
        <v>201711</v>
      </c>
    </row>
    <row r="2242" spans="1: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v>3</v>
      </c>
      <c r="T2242">
        <v>0.3</v>
      </c>
      <c r="U2242">
        <v>-10.3</v>
      </c>
      <c r="V2242">
        <f>COUNTIF(SalesData[Order ID],SalesData[[#This Row],[Order ID]])</f>
        <v>2</v>
      </c>
      <c r="W2242" t="str">
        <f>TEXT(SalesData[[#This Row],[Order Date]],"MMM-YYYY")</f>
        <v>Nov-2017</v>
      </c>
      <c r="X2242">
        <f>CHOOSE(MONTH(SalesData[[#This Row],[Order Date]]),1,1,1,2,2,2,3,3,3,4,4,4)</f>
        <v>4</v>
      </c>
      <c r="Y2242">
        <f>YEAR(SalesData[[#This Row],[Order Date]])*100+MONTH(SalesData[[#This Row],[Order Date]])</f>
        <v>201711</v>
      </c>
    </row>
    <row r="2243" spans="1: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v>10</v>
      </c>
      <c r="T2243">
        <v>0.3</v>
      </c>
      <c r="U2243">
        <v>-54.45</v>
      </c>
      <c r="V2243">
        <f>COUNTIF(SalesData[Order ID],SalesData[[#This Row],[Order ID]])</f>
        <v>1</v>
      </c>
      <c r="W2243" t="str">
        <f>TEXT(SalesData[[#This Row],[Order Date]],"MMM-YYYY")</f>
        <v>Nov-2017</v>
      </c>
      <c r="X2243">
        <f>CHOOSE(MONTH(SalesData[[#This Row],[Order Date]]),1,1,1,2,2,2,3,3,3,4,4,4)</f>
        <v>4</v>
      </c>
      <c r="Y2243">
        <f>YEAR(SalesData[[#This Row],[Order Date]])*100+MONTH(SalesData[[#This Row],[Order Date]])</f>
        <v>201711</v>
      </c>
    </row>
    <row r="2244" spans="1: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v>8</v>
      </c>
      <c r="T2244">
        <v>0.3</v>
      </c>
      <c r="U2244">
        <v>-18.66</v>
      </c>
      <c r="V2244">
        <f>COUNTIF(SalesData[Order ID],SalesData[[#This Row],[Order ID]])</f>
        <v>5</v>
      </c>
      <c r="W2244" t="str">
        <f>TEXT(SalesData[[#This Row],[Order Date]],"MMM-YYYY")</f>
        <v>Nov-2018</v>
      </c>
      <c r="X2244">
        <f>CHOOSE(MONTH(SalesData[[#This Row],[Order Date]]),1,1,1,2,2,2,3,3,3,4,4,4)</f>
        <v>4</v>
      </c>
      <c r="Y2244">
        <f>YEAR(SalesData[[#This Row],[Order Date]])*100+MONTH(SalesData[[#This Row],[Order Date]])</f>
        <v>201811</v>
      </c>
    </row>
    <row r="2245" spans="1: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v>5</v>
      </c>
      <c r="T2245">
        <v>0.2</v>
      </c>
      <c r="U2245">
        <v>1.22</v>
      </c>
      <c r="V2245">
        <f>COUNTIF(SalesData[Order ID],SalesData[[#This Row],[Order ID]])</f>
        <v>5</v>
      </c>
      <c r="W2245" t="str">
        <f>TEXT(SalesData[[#This Row],[Order Date]],"MMM-YYYY")</f>
        <v>Nov-2018</v>
      </c>
      <c r="X2245">
        <f>CHOOSE(MONTH(SalesData[[#This Row],[Order Date]]),1,1,1,2,2,2,3,3,3,4,4,4)</f>
        <v>4</v>
      </c>
      <c r="Y2245">
        <f>YEAR(SalesData[[#This Row],[Order Date]])*100+MONTH(SalesData[[#This Row],[Order Date]])</f>
        <v>201811</v>
      </c>
    </row>
    <row r="2246" spans="1: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v>2</v>
      </c>
      <c r="T2246">
        <v>0</v>
      </c>
      <c r="U2246">
        <v>1.89</v>
      </c>
      <c r="V2246">
        <f>COUNTIF(SalesData[Order ID],SalesData[[#This Row],[Order ID]])</f>
        <v>5</v>
      </c>
      <c r="W2246" t="str">
        <f>TEXT(SalesData[[#This Row],[Order Date]],"MMM-YYYY")</f>
        <v>Nov-2018</v>
      </c>
      <c r="X2246">
        <f>CHOOSE(MONTH(SalesData[[#This Row],[Order Date]]),1,1,1,2,2,2,3,3,3,4,4,4)</f>
        <v>4</v>
      </c>
      <c r="Y2246">
        <f>YEAR(SalesData[[#This Row],[Order Date]])*100+MONTH(SalesData[[#This Row],[Order Date]])</f>
        <v>201811</v>
      </c>
    </row>
    <row r="2247" spans="1: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v>3</v>
      </c>
      <c r="T2247">
        <v>0.3</v>
      </c>
      <c r="U2247">
        <v>-1.55</v>
      </c>
      <c r="V2247">
        <f>COUNTIF(SalesData[Order ID],SalesData[[#This Row],[Order ID]])</f>
        <v>5</v>
      </c>
      <c r="W2247" t="str">
        <f>TEXT(SalesData[[#This Row],[Order Date]],"MMM-YYYY")</f>
        <v>Nov-2018</v>
      </c>
      <c r="X2247">
        <f>CHOOSE(MONTH(SalesData[[#This Row],[Order Date]]),1,1,1,2,2,2,3,3,3,4,4,4)</f>
        <v>4</v>
      </c>
      <c r="Y2247">
        <f>YEAR(SalesData[[#This Row],[Order Date]])*100+MONTH(SalesData[[#This Row],[Order Date]])</f>
        <v>201811</v>
      </c>
    </row>
    <row r="2248" spans="1: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v>6</v>
      </c>
      <c r="T2248">
        <v>0.3</v>
      </c>
      <c r="U2248">
        <v>-217.79</v>
      </c>
      <c r="V2248">
        <f>COUNTIF(SalesData[Order ID],SalesData[[#This Row],[Order ID]])</f>
        <v>5</v>
      </c>
      <c r="W2248" t="str">
        <f>TEXT(SalesData[[#This Row],[Order Date]],"MMM-YYYY")</f>
        <v>Nov-2018</v>
      </c>
      <c r="X2248">
        <f>CHOOSE(MONTH(SalesData[[#This Row],[Order Date]]),1,1,1,2,2,2,3,3,3,4,4,4)</f>
        <v>4</v>
      </c>
      <c r="Y2248">
        <f>YEAR(SalesData[[#This Row],[Order Date]])*100+MONTH(SalesData[[#This Row],[Order Date]])</f>
        <v>201811</v>
      </c>
    </row>
    <row r="2249" spans="1: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v>4</v>
      </c>
      <c r="T2249">
        <v>0</v>
      </c>
      <c r="U2249">
        <v>0.67</v>
      </c>
      <c r="V2249">
        <f>COUNTIF(SalesData[Order ID],SalesData[[#This Row],[Order ID]])</f>
        <v>5</v>
      </c>
      <c r="W2249" t="str">
        <f>TEXT(SalesData[[#This Row],[Order Date]],"MMM-YYYY")</f>
        <v>Feb-2016</v>
      </c>
      <c r="X2249">
        <f>CHOOSE(MONTH(SalesData[[#This Row],[Order Date]]),1,1,1,2,2,2,3,3,3,4,4,4)</f>
        <v>1</v>
      </c>
      <c r="Y2249">
        <f>YEAR(SalesData[[#This Row],[Order Date]])*100+MONTH(SalesData[[#This Row],[Order Date]])</f>
        <v>201602</v>
      </c>
    </row>
    <row r="2250" spans="1: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v>4</v>
      </c>
      <c r="T2250">
        <v>0.3</v>
      </c>
      <c r="U2250">
        <v>-11.68</v>
      </c>
      <c r="V2250">
        <f>COUNTIF(SalesData[Order ID],SalesData[[#This Row],[Order ID]])</f>
        <v>5</v>
      </c>
      <c r="W2250" t="str">
        <f>TEXT(SalesData[[#This Row],[Order Date]],"MMM-YYYY")</f>
        <v>Feb-2016</v>
      </c>
      <c r="X2250">
        <f>CHOOSE(MONTH(SalesData[[#This Row],[Order Date]]),1,1,1,2,2,2,3,3,3,4,4,4)</f>
        <v>1</v>
      </c>
      <c r="Y2250">
        <f>YEAR(SalesData[[#This Row],[Order Date]])*100+MONTH(SalesData[[#This Row],[Order Date]])</f>
        <v>201602</v>
      </c>
    </row>
    <row r="2251" spans="1: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v>8</v>
      </c>
      <c r="T2251">
        <v>0.1</v>
      </c>
      <c r="U2251">
        <v>3.69</v>
      </c>
      <c r="V2251">
        <f>COUNTIF(SalesData[Order ID],SalesData[[#This Row],[Order ID]])</f>
        <v>5</v>
      </c>
      <c r="W2251" t="str">
        <f>TEXT(SalesData[[#This Row],[Order Date]],"MMM-YYYY")</f>
        <v>Feb-2016</v>
      </c>
      <c r="X2251">
        <f>CHOOSE(MONTH(SalesData[[#This Row],[Order Date]]),1,1,1,2,2,2,3,3,3,4,4,4)</f>
        <v>1</v>
      </c>
      <c r="Y2251">
        <f>YEAR(SalesData[[#This Row],[Order Date]])*100+MONTH(SalesData[[#This Row],[Order Date]])</f>
        <v>201602</v>
      </c>
    </row>
    <row r="2252" spans="1: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v>3</v>
      </c>
      <c r="T2252">
        <v>0.3</v>
      </c>
      <c r="U2252">
        <v>-167.85</v>
      </c>
      <c r="V2252">
        <f>COUNTIF(SalesData[Order ID],SalesData[[#This Row],[Order ID]])</f>
        <v>5</v>
      </c>
      <c r="W2252" t="str">
        <f>TEXT(SalesData[[#This Row],[Order Date]],"MMM-YYYY")</f>
        <v>Feb-2016</v>
      </c>
      <c r="X2252">
        <f>CHOOSE(MONTH(SalesData[[#This Row],[Order Date]]),1,1,1,2,2,2,3,3,3,4,4,4)</f>
        <v>1</v>
      </c>
      <c r="Y2252">
        <f>YEAR(SalesData[[#This Row],[Order Date]])*100+MONTH(SalesData[[#This Row],[Order Date]])</f>
        <v>201602</v>
      </c>
    </row>
    <row r="2253" spans="1: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v>2</v>
      </c>
      <c r="T2253">
        <v>0</v>
      </c>
      <c r="U2253">
        <v>6.8</v>
      </c>
      <c r="V2253">
        <f>COUNTIF(SalesData[Order ID],SalesData[[#This Row],[Order ID]])</f>
        <v>5</v>
      </c>
      <c r="W2253" t="str">
        <f>TEXT(SalesData[[#This Row],[Order Date]],"MMM-YYYY")</f>
        <v>Feb-2016</v>
      </c>
      <c r="X2253">
        <f>CHOOSE(MONTH(SalesData[[#This Row],[Order Date]]),1,1,1,2,2,2,3,3,3,4,4,4)</f>
        <v>1</v>
      </c>
      <c r="Y2253">
        <f>YEAR(SalesData[[#This Row],[Order Date]])*100+MONTH(SalesData[[#This Row],[Order Date]])</f>
        <v>201602</v>
      </c>
    </row>
    <row r="2254" spans="1: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v>5</v>
      </c>
      <c r="T2254">
        <v>0.3</v>
      </c>
      <c r="U2254">
        <v>-14.37</v>
      </c>
      <c r="V2254">
        <f>COUNTIF(SalesData[Order ID],SalesData[[#This Row],[Order ID]])</f>
        <v>1</v>
      </c>
      <c r="W2254" t="str">
        <f>TEXT(SalesData[[#This Row],[Order Date]],"MMM-YYYY")</f>
        <v>Apr-2017</v>
      </c>
      <c r="X2254">
        <f>CHOOSE(MONTH(SalesData[[#This Row],[Order Date]]),1,1,1,2,2,2,3,3,3,4,4,4)</f>
        <v>2</v>
      </c>
      <c r="Y2254">
        <f>YEAR(SalesData[[#This Row],[Order Date]])*100+MONTH(SalesData[[#This Row],[Order Date]])</f>
        <v>201704</v>
      </c>
    </row>
    <row r="2255" spans="1: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v>2</v>
      </c>
      <c r="T2255">
        <v>0.1</v>
      </c>
      <c r="U2255">
        <v>15.14</v>
      </c>
      <c r="V2255">
        <f>COUNTIF(SalesData[Order ID],SalesData[[#This Row],[Order ID]])</f>
        <v>2</v>
      </c>
      <c r="W2255" t="str">
        <f>TEXT(SalesData[[#This Row],[Order Date]],"MMM-YYYY")</f>
        <v>Sep-2016</v>
      </c>
      <c r="X2255">
        <f>CHOOSE(MONTH(SalesData[[#This Row],[Order Date]]),1,1,1,2,2,2,3,3,3,4,4,4)</f>
        <v>3</v>
      </c>
      <c r="Y2255">
        <f>YEAR(SalesData[[#This Row],[Order Date]])*100+MONTH(SalesData[[#This Row],[Order Date]])</f>
        <v>201609</v>
      </c>
    </row>
    <row r="2256" spans="1: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v>6</v>
      </c>
      <c r="T2256">
        <v>0.3</v>
      </c>
      <c r="U2256">
        <v>-5.66</v>
      </c>
      <c r="V2256">
        <f>COUNTIF(SalesData[Order ID],SalesData[[#This Row],[Order ID]])</f>
        <v>2</v>
      </c>
      <c r="W2256" t="str">
        <f>TEXT(SalesData[[#This Row],[Order Date]],"MMM-YYYY")</f>
        <v>Sep-2016</v>
      </c>
      <c r="X2256">
        <f>CHOOSE(MONTH(SalesData[[#This Row],[Order Date]]),1,1,1,2,2,2,3,3,3,4,4,4)</f>
        <v>3</v>
      </c>
      <c r="Y2256">
        <f>YEAR(SalesData[[#This Row],[Order Date]])*100+MONTH(SalesData[[#This Row],[Order Date]])</f>
        <v>201609</v>
      </c>
    </row>
    <row r="2257" spans="1: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v>8</v>
      </c>
      <c r="T2257">
        <v>0</v>
      </c>
      <c r="U2257">
        <v>43.79</v>
      </c>
      <c r="V2257">
        <f>COUNTIF(SalesData[Order ID],SalesData[[#This Row],[Order ID]])</f>
        <v>2</v>
      </c>
      <c r="W2257" t="str">
        <f>TEXT(SalesData[[#This Row],[Order Date]],"MMM-YYYY")</f>
        <v>Sep-2017</v>
      </c>
      <c r="X2257">
        <f>CHOOSE(MONTH(SalesData[[#This Row],[Order Date]]),1,1,1,2,2,2,3,3,3,4,4,4)</f>
        <v>3</v>
      </c>
      <c r="Y2257">
        <f>YEAR(SalesData[[#This Row],[Order Date]])*100+MONTH(SalesData[[#This Row],[Order Date]])</f>
        <v>201709</v>
      </c>
    </row>
    <row r="2258" spans="1: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v>6</v>
      </c>
      <c r="T2258">
        <v>0.3</v>
      </c>
      <c r="U2258">
        <v>-25.18</v>
      </c>
      <c r="V2258">
        <f>COUNTIF(SalesData[Order ID],SalesData[[#This Row],[Order ID]])</f>
        <v>2</v>
      </c>
      <c r="W2258" t="str">
        <f>TEXT(SalesData[[#This Row],[Order Date]],"MMM-YYYY")</f>
        <v>Sep-2017</v>
      </c>
      <c r="X2258">
        <f>CHOOSE(MONTH(SalesData[[#This Row],[Order Date]]),1,1,1,2,2,2,3,3,3,4,4,4)</f>
        <v>3</v>
      </c>
      <c r="Y2258">
        <f>YEAR(SalesData[[#This Row],[Order Date]])*100+MONTH(SalesData[[#This Row],[Order Date]])</f>
        <v>201709</v>
      </c>
    </row>
    <row r="2259" spans="1: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v>9</v>
      </c>
      <c r="T2259">
        <v>0</v>
      </c>
      <c r="U2259">
        <v>194.07</v>
      </c>
      <c r="V2259">
        <f>COUNTIF(SalesData[Order ID],SalesData[[#This Row],[Order ID]])</f>
        <v>2</v>
      </c>
      <c r="W2259" t="str">
        <f>TEXT(SalesData[[#This Row],[Order Date]],"MMM-YYYY")</f>
        <v>Jun-2018</v>
      </c>
      <c r="X2259">
        <f>CHOOSE(MONTH(SalesData[[#This Row],[Order Date]]),1,1,1,2,2,2,3,3,3,4,4,4)</f>
        <v>2</v>
      </c>
      <c r="Y2259">
        <f>YEAR(SalesData[[#This Row],[Order Date]])*100+MONTH(SalesData[[#This Row],[Order Date]])</f>
        <v>201806</v>
      </c>
    </row>
    <row r="2260" spans="1: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v>7</v>
      </c>
      <c r="T2260">
        <v>0.3</v>
      </c>
      <c r="U2260">
        <v>-2.41</v>
      </c>
      <c r="V2260">
        <f>COUNTIF(SalesData[Order ID],SalesData[[#This Row],[Order ID]])</f>
        <v>2</v>
      </c>
      <c r="W2260" t="str">
        <f>TEXT(SalesData[[#This Row],[Order Date]],"MMM-YYYY")</f>
        <v>Jun-2018</v>
      </c>
      <c r="X2260">
        <f>CHOOSE(MONTH(SalesData[[#This Row],[Order Date]]),1,1,1,2,2,2,3,3,3,4,4,4)</f>
        <v>2</v>
      </c>
      <c r="Y2260">
        <f>YEAR(SalesData[[#This Row],[Order Date]])*100+MONTH(SalesData[[#This Row],[Order Date]])</f>
        <v>201806</v>
      </c>
    </row>
    <row r="2261" spans="1: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v>10</v>
      </c>
      <c r="T2261">
        <v>0</v>
      </c>
      <c r="U2261">
        <v>1</v>
      </c>
      <c r="V2261">
        <f>COUNTIF(SalesData[Order ID],SalesData[[#This Row],[Order ID]])</f>
        <v>2</v>
      </c>
      <c r="W2261" t="str">
        <f>TEXT(SalesData[[#This Row],[Order Date]],"MMM-YYYY")</f>
        <v>Nov-2016</v>
      </c>
      <c r="X2261">
        <f>CHOOSE(MONTH(SalesData[[#This Row],[Order Date]]),1,1,1,2,2,2,3,3,3,4,4,4)</f>
        <v>4</v>
      </c>
      <c r="Y2261">
        <f>YEAR(SalesData[[#This Row],[Order Date]])*100+MONTH(SalesData[[#This Row],[Order Date]])</f>
        <v>201611</v>
      </c>
    </row>
    <row r="2262" spans="1: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v>3</v>
      </c>
      <c r="T2262">
        <v>0.2</v>
      </c>
      <c r="U2262">
        <v>92.99</v>
      </c>
      <c r="V2262">
        <f>COUNTIF(SalesData[Order ID],SalesData[[#This Row],[Order ID]])</f>
        <v>2</v>
      </c>
      <c r="W2262" t="str">
        <f>TEXT(SalesData[[#This Row],[Order Date]],"MMM-YYYY")</f>
        <v>Nov-2016</v>
      </c>
      <c r="X2262">
        <f>CHOOSE(MONTH(SalesData[[#This Row],[Order Date]]),1,1,1,2,2,2,3,3,3,4,4,4)</f>
        <v>4</v>
      </c>
      <c r="Y2262">
        <f>YEAR(SalesData[[#This Row],[Order Date]])*100+MONTH(SalesData[[#This Row],[Order Date]])</f>
        <v>201611</v>
      </c>
    </row>
    <row r="2263" spans="1: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v>10</v>
      </c>
      <c r="T2263">
        <v>0</v>
      </c>
      <c r="U2263">
        <v>31.59</v>
      </c>
      <c r="V2263">
        <f>COUNTIF(SalesData[Order ID],SalesData[[#This Row],[Order ID]])</f>
        <v>1</v>
      </c>
      <c r="W2263" t="str">
        <f>TEXT(SalesData[[#This Row],[Order Date]],"MMM-YYYY")</f>
        <v>Dec-2016</v>
      </c>
      <c r="X2263">
        <f>CHOOSE(MONTH(SalesData[[#This Row],[Order Date]]),1,1,1,2,2,2,3,3,3,4,4,4)</f>
        <v>4</v>
      </c>
      <c r="Y2263">
        <f>YEAR(SalesData[[#This Row],[Order Date]])*100+MONTH(SalesData[[#This Row],[Order Date]])</f>
        <v>201612</v>
      </c>
    </row>
    <row r="2264" spans="1: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v>8</v>
      </c>
      <c r="T2264">
        <v>0.1</v>
      </c>
      <c r="U2264">
        <v>89.99</v>
      </c>
      <c r="V2264">
        <f>COUNTIF(SalesData[Order ID],SalesData[[#This Row],[Order ID]])</f>
        <v>1</v>
      </c>
      <c r="W2264" t="str">
        <f>TEXT(SalesData[[#This Row],[Order Date]],"MMM-YYYY")</f>
        <v>Feb-2018</v>
      </c>
      <c r="X2264">
        <f>CHOOSE(MONTH(SalesData[[#This Row],[Order Date]]),1,1,1,2,2,2,3,3,3,4,4,4)</f>
        <v>1</v>
      </c>
      <c r="Y2264">
        <f>YEAR(SalesData[[#This Row],[Order Date]])*100+MONTH(SalesData[[#This Row],[Order Date]])</f>
        <v>201802</v>
      </c>
    </row>
    <row r="2265" spans="1: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v>1</v>
      </c>
      <c r="T2265">
        <v>0</v>
      </c>
      <c r="U2265">
        <v>75</v>
      </c>
      <c r="V2265">
        <f>COUNTIF(SalesData[Order ID],SalesData[[#This Row],[Order ID]])</f>
        <v>3</v>
      </c>
      <c r="W2265" t="str">
        <f>TEXT(SalesData[[#This Row],[Order Date]],"MMM-YYYY")</f>
        <v>Nov-2017</v>
      </c>
      <c r="X2265">
        <f>CHOOSE(MONTH(SalesData[[#This Row],[Order Date]]),1,1,1,2,2,2,3,3,3,4,4,4)</f>
        <v>4</v>
      </c>
      <c r="Y2265">
        <f>YEAR(SalesData[[#This Row],[Order Date]])*100+MONTH(SalesData[[#This Row],[Order Date]])</f>
        <v>201711</v>
      </c>
    </row>
    <row r="2266" spans="1: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v>5</v>
      </c>
      <c r="T2266">
        <v>0</v>
      </c>
      <c r="U2266">
        <v>1.48</v>
      </c>
      <c r="V2266">
        <f>COUNTIF(SalesData[Order ID],SalesData[[#This Row],[Order ID]])</f>
        <v>3</v>
      </c>
      <c r="W2266" t="str">
        <f>TEXT(SalesData[[#This Row],[Order Date]],"MMM-YYYY")</f>
        <v>Nov-2017</v>
      </c>
      <c r="X2266">
        <f>CHOOSE(MONTH(SalesData[[#This Row],[Order Date]]),1,1,1,2,2,2,3,3,3,4,4,4)</f>
        <v>4</v>
      </c>
      <c r="Y2266">
        <f>YEAR(SalesData[[#This Row],[Order Date]])*100+MONTH(SalesData[[#This Row],[Order Date]])</f>
        <v>201711</v>
      </c>
    </row>
    <row r="2267" spans="1: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v>7</v>
      </c>
      <c r="T2267">
        <v>0</v>
      </c>
      <c r="U2267">
        <v>0.91</v>
      </c>
      <c r="V2267">
        <f>COUNTIF(SalesData[Order ID],SalesData[[#This Row],[Order ID]])</f>
        <v>3</v>
      </c>
      <c r="W2267" t="str">
        <f>TEXT(SalesData[[#This Row],[Order Date]],"MMM-YYYY")</f>
        <v>Nov-2017</v>
      </c>
      <c r="X2267">
        <f>CHOOSE(MONTH(SalesData[[#This Row],[Order Date]]),1,1,1,2,2,2,3,3,3,4,4,4)</f>
        <v>4</v>
      </c>
      <c r="Y2267">
        <f>YEAR(SalesData[[#This Row],[Order Date]])*100+MONTH(SalesData[[#This Row],[Order Date]])</f>
        <v>201711</v>
      </c>
    </row>
    <row r="2268" spans="1: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v>8</v>
      </c>
      <c r="T2268">
        <v>0</v>
      </c>
      <c r="U2268">
        <v>1.91</v>
      </c>
      <c r="V2268">
        <f>COUNTIF(SalesData[Order ID],SalesData[[#This Row],[Order ID]])</f>
        <v>1</v>
      </c>
      <c r="W2268" t="str">
        <f>TEXT(SalesData[[#This Row],[Order Date]],"MMM-YYYY")</f>
        <v>Oct-2018</v>
      </c>
      <c r="X2268">
        <f>CHOOSE(MONTH(SalesData[[#This Row],[Order Date]]),1,1,1,2,2,2,3,3,3,4,4,4)</f>
        <v>4</v>
      </c>
      <c r="Y2268">
        <f>YEAR(SalesData[[#This Row],[Order Date]])*100+MONTH(SalesData[[#This Row],[Order Date]])</f>
        <v>201810</v>
      </c>
    </row>
    <row r="2269" spans="1: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v>6</v>
      </c>
      <c r="T2269">
        <v>0.2</v>
      </c>
      <c r="U2269">
        <v>1.68</v>
      </c>
      <c r="V2269">
        <f>COUNTIF(SalesData[Order ID],SalesData[[#This Row],[Order ID]])</f>
        <v>1</v>
      </c>
      <c r="W2269" t="str">
        <f>TEXT(SalesData[[#This Row],[Order Date]],"MMM-YYYY")</f>
        <v>Sep-2018</v>
      </c>
      <c r="X2269">
        <f>CHOOSE(MONTH(SalesData[[#This Row],[Order Date]]),1,1,1,2,2,2,3,3,3,4,4,4)</f>
        <v>3</v>
      </c>
      <c r="Y2269">
        <f>YEAR(SalesData[[#This Row],[Order Date]])*100+MONTH(SalesData[[#This Row],[Order Date]])</f>
        <v>201809</v>
      </c>
    </row>
    <row r="2270" spans="1: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v>10</v>
      </c>
      <c r="T2270">
        <v>0</v>
      </c>
      <c r="U2270">
        <v>0.57999999999999996</v>
      </c>
      <c r="V2270">
        <f>COUNTIF(SalesData[Order ID],SalesData[[#This Row],[Order ID]])</f>
        <v>2</v>
      </c>
      <c r="W2270" t="str">
        <f>TEXT(SalesData[[#This Row],[Order Date]],"MMM-YYYY")</f>
        <v>Dec-2018</v>
      </c>
      <c r="X2270">
        <f>CHOOSE(MONTH(SalesData[[#This Row],[Order Date]]),1,1,1,2,2,2,3,3,3,4,4,4)</f>
        <v>4</v>
      </c>
      <c r="Y2270">
        <f>YEAR(SalesData[[#This Row],[Order Date]])*100+MONTH(SalesData[[#This Row],[Order Date]])</f>
        <v>201812</v>
      </c>
    </row>
    <row r="2271" spans="1: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v>9</v>
      </c>
      <c r="T2271">
        <v>0.2</v>
      </c>
      <c r="U2271">
        <v>0.98</v>
      </c>
      <c r="V2271">
        <f>COUNTIF(SalesData[Order ID],SalesData[[#This Row],[Order ID]])</f>
        <v>2</v>
      </c>
      <c r="W2271" t="str">
        <f>TEXT(SalesData[[#This Row],[Order Date]],"MMM-YYYY")</f>
        <v>Dec-2018</v>
      </c>
      <c r="X2271">
        <f>CHOOSE(MONTH(SalesData[[#This Row],[Order Date]]),1,1,1,2,2,2,3,3,3,4,4,4)</f>
        <v>4</v>
      </c>
      <c r="Y2271">
        <f>YEAR(SalesData[[#This Row],[Order Date]])*100+MONTH(SalesData[[#This Row],[Order Date]])</f>
        <v>201812</v>
      </c>
    </row>
    <row r="2272" spans="1: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v>5</v>
      </c>
      <c r="T2272">
        <v>0</v>
      </c>
      <c r="U2272">
        <v>12.47</v>
      </c>
      <c r="V2272">
        <f>COUNTIF(SalesData[Order ID],SalesData[[#This Row],[Order ID]])</f>
        <v>1</v>
      </c>
      <c r="W2272" t="str">
        <f>TEXT(SalesData[[#This Row],[Order Date]],"MMM-YYYY")</f>
        <v>Dec-2018</v>
      </c>
      <c r="X2272">
        <f>CHOOSE(MONTH(SalesData[[#This Row],[Order Date]]),1,1,1,2,2,2,3,3,3,4,4,4)</f>
        <v>4</v>
      </c>
      <c r="Y2272">
        <f>YEAR(SalesData[[#This Row],[Order Date]])*100+MONTH(SalesData[[#This Row],[Order Date]])</f>
        <v>201812</v>
      </c>
    </row>
    <row r="2273" spans="1: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v>4</v>
      </c>
      <c r="T2273">
        <v>0.3</v>
      </c>
      <c r="U2273">
        <v>-13.98</v>
      </c>
      <c r="V2273">
        <f>COUNTIF(SalesData[Order ID],SalesData[[#This Row],[Order ID]])</f>
        <v>1</v>
      </c>
      <c r="W2273" t="str">
        <f>TEXT(SalesData[[#This Row],[Order Date]],"MMM-YYYY")</f>
        <v>Sep-2016</v>
      </c>
      <c r="X2273">
        <f>CHOOSE(MONTH(SalesData[[#This Row],[Order Date]]),1,1,1,2,2,2,3,3,3,4,4,4)</f>
        <v>3</v>
      </c>
      <c r="Y2273">
        <f>YEAR(SalesData[[#This Row],[Order Date]])*100+MONTH(SalesData[[#This Row],[Order Date]])</f>
        <v>201609</v>
      </c>
    </row>
    <row r="2274" spans="1: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v>3</v>
      </c>
      <c r="T2274">
        <v>0.1</v>
      </c>
      <c r="U2274">
        <v>126.23</v>
      </c>
      <c r="V2274">
        <f>COUNTIF(SalesData[Order ID],SalesData[[#This Row],[Order ID]])</f>
        <v>2</v>
      </c>
      <c r="W2274" t="str">
        <f>TEXT(SalesData[[#This Row],[Order Date]],"MMM-YYYY")</f>
        <v>Mar-2016</v>
      </c>
      <c r="X2274">
        <f>CHOOSE(MONTH(SalesData[[#This Row],[Order Date]]),1,1,1,2,2,2,3,3,3,4,4,4)</f>
        <v>1</v>
      </c>
      <c r="Y2274">
        <f>YEAR(SalesData[[#This Row],[Order Date]])*100+MONTH(SalesData[[#This Row],[Order Date]])</f>
        <v>201603</v>
      </c>
    </row>
    <row r="2275" spans="1: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v>3</v>
      </c>
      <c r="T2275">
        <v>0.1</v>
      </c>
      <c r="U2275">
        <v>280</v>
      </c>
      <c r="V2275">
        <f>COUNTIF(SalesData[Order ID],SalesData[[#This Row],[Order ID]])</f>
        <v>2</v>
      </c>
      <c r="W2275" t="str">
        <f>TEXT(SalesData[[#This Row],[Order Date]],"MMM-YYYY")</f>
        <v>Mar-2016</v>
      </c>
      <c r="X2275">
        <f>CHOOSE(MONTH(SalesData[[#This Row],[Order Date]]),1,1,1,2,2,2,3,3,3,4,4,4)</f>
        <v>1</v>
      </c>
      <c r="Y2275">
        <f>YEAR(SalesData[[#This Row],[Order Date]])*100+MONTH(SalesData[[#This Row],[Order Date]])</f>
        <v>201603</v>
      </c>
    </row>
    <row r="2276" spans="1: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v>2</v>
      </c>
      <c r="T2276">
        <v>0.2</v>
      </c>
      <c r="U2276">
        <v>31.56</v>
      </c>
      <c r="V2276">
        <f>COUNTIF(SalesData[Order ID],SalesData[[#This Row],[Order ID]])</f>
        <v>2</v>
      </c>
      <c r="W2276" t="str">
        <f>TEXT(SalesData[[#This Row],[Order Date]],"MMM-YYYY")</f>
        <v>Oct-2015</v>
      </c>
      <c r="X2276">
        <f>CHOOSE(MONTH(SalesData[[#This Row],[Order Date]]),1,1,1,2,2,2,3,3,3,4,4,4)</f>
        <v>4</v>
      </c>
      <c r="Y2276">
        <f>YEAR(SalesData[[#This Row],[Order Date]])*100+MONTH(SalesData[[#This Row],[Order Date]])</f>
        <v>201510</v>
      </c>
    </row>
    <row r="2277" spans="1: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v>5</v>
      </c>
      <c r="T2277">
        <v>0.1</v>
      </c>
      <c r="U2277">
        <v>18.350000000000001</v>
      </c>
      <c r="V2277">
        <f>COUNTIF(SalesData[Order ID],SalesData[[#This Row],[Order ID]])</f>
        <v>2</v>
      </c>
      <c r="W2277" t="str">
        <f>TEXT(SalesData[[#This Row],[Order Date]],"MMM-YYYY")</f>
        <v>Oct-2015</v>
      </c>
      <c r="X2277">
        <f>CHOOSE(MONTH(SalesData[[#This Row],[Order Date]]),1,1,1,2,2,2,3,3,3,4,4,4)</f>
        <v>4</v>
      </c>
      <c r="Y2277">
        <f>YEAR(SalesData[[#This Row],[Order Date]])*100+MONTH(SalesData[[#This Row],[Order Date]])</f>
        <v>201510</v>
      </c>
    </row>
    <row r="2278" spans="1: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v>1</v>
      </c>
      <c r="T2278">
        <v>0.2</v>
      </c>
      <c r="U2278">
        <v>30.62</v>
      </c>
      <c r="V2278">
        <f>COUNTIF(SalesData[Order ID],SalesData[[#This Row],[Order ID]])</f>
        <v>3</v>
      </c>
      <c r="W2278" t="str">
        <f>TEXT(SalesData[[#This Row],[Order Date]],"MMM-YYYY")</f>
        <v>Jun-2015</v>
      </c>
      <c r="X2278">
        <f>CHOOSE(MONTH(SalesData[[#This Row],[Order Date]]),1,1,1,2,2,2,3,3,3,4,4,4)</f>
        <v>2</v>
      </c>
      <c r="Y2278">
        <f>YEAR(SalesData[[#This Row],[Order Date]])*100+MONTH(SalesData[[#This Row],[Order Date]])</f>
        <v>201506</v>
      </c>
    </row>
    <row r="2279" spans="1: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v>3</v>
      </c>
      <c r="T2279">
        <v>0</v>
      </c>
      <c r="U2279">
        <v>18.059999999999999</v>
      </c>
      <c r="V2279">
        <f>COUNTIF(SalesData[Order ID],SalesData[[#This Row],[Order ID]])</f>
        <v>3</v>
      </c>
      <c r="W2279" t="str">
        <f>TEXT(SalesData[[#This Row],[Order Date]],"MMM-YYYY")</f>
        <v>Jun-2015</v>
      </c>
      <c r="X2279">
        <f>CHOOSE(MONTH(SalesData[[#This Row],[Order Date]]),1,1,1,2,2,2,3,3,3,4,4,4)</f>
        <v>2</v>
      </c>
      <c r="Y2279">
        <f>YEAR(SalesData[[#This Row],[Order Date]])*100+MONTH(SalesData[[#This Row],[Order Date]])</f>
        <v>201506</v>
      </c>
    </row>
    <row r="2280" spans="1: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v>8</v>
      </c>
      <c r="T2280">
        <v>0.1</v>
      </c>
      <c r="U2280">
        <v>44.79</v>
      </c>
      <c r="V2280">
        <f>COUNTIF(SalesData[Order ID],SalesData[[#This Row],[Order ID]])</f>
        <v>3</v>
      </c>
      <c r="W2280" t="str">
        <f>TEXT(SalesData[[#This Row],[Order Date]],"MMM-YYYY")</f>
        <v>Jun-2015</v>
      </c>
      <c r="X2280">
        <f>CHOOSE(MONTH(SalesData[[#This Row],[Order Date]]),1,1,1,2,2,2,3,3,3,4,4,4)</f>
        <v>2</v>
      </c>
      <c r="Y2280">
        <f>YEAR(SalesData[[#This Row],[Order Date]])*100+MONTH(SalesData[[#This Row],[Order Date]])</f>
        <v>201506</v>
      </c>
    </row>
    <row r="2281" spans="1: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v>7</v>
      </c>
      <c r="T2281">
        <v>0</v>
      </c>
      <c r="U2281">
        <v>34.15</v>
      </c>
      <c r="V2281">
        <f>COUNTIF(SalesData[Order ID],SalesData[[#This Row],[Order ID]])</f>
        <v>3</v>
      </c>
      <c r="W2281" t="str">
        <f>TEXT(SalesData[[#This Row],[Order Date]],"MMM-YYYY")</f>
        <v>Oct-2018</v>
      </c>
      <c r="X2281">
        <f>CHOOSE(MONTH(SalesData[[#This Row],[Order Date]]),1,1,1,2,2,2,3,3,3,4,4,4)</f>
        <v>4</v>
      </c>
      <c r="Y2281">
        <f>YEAR(SalesData[[#This Row],[Order Date]])*100+MONTH(SalesData[[#This Row],[Order Date]])</f>
        <v>201810</v>
      </c>
    </row>
    <row r="2282" spans="1: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v>1</v>
      </c>
      <c r="T2282">
        <v>0.3</v>
      </c>
      <c r="U2282">
        <v>-184.28</v>
      </c>
      <c r="V2282">
        <f>COUNTIF(SalesData[Order ID],SalesData[[#This Row],[Order ID]])</f>
        <v>3</v>
      </c>
      <c r="W2282" t="str">
        <f>TEXT(SalesData[[#This Row],[Order Date]],"MMM-YYYY")</f>
        <v>Oct-2018</v>
      </c>
      <c r="X2282">
        <f>CHOOSE(MONTH(SalesData[[#This Row],[Order Date]]),1,1,1,2,2,2,3,3,3,4,4,4)</f>
        <v>4</v>
      </c>
      <c r="Y2282">
        <f>YEAR(SalesData[[#This Row],[Order Date]])*100+MONTH(SalesData[[#This Row],[Order Date]])</f>
        <v>201810</v>
      </c>
    </row>
    <row r="2283" spans="1: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v>3</v>
      </c>
      <c r="T2283">
        <v>0.2</v>
      </c>
      <c r="U2283">
        <v>46</v>
      </c>
      <c r="V2283">
        <f>COUNTIF(SalesData[Order ID],SalesData[[#This Row],[Order ID]])</f>
        <v>3</v>
      </c>
      <c r="W2283" t="str">
        <f>TEXT(SalesData[[#This Row],[Order Date]],"MMM-YYYY")</f>
        <v>Oct-2018</v>
      </c>
      <c r="X2283">
        <f>CHOOSE(MONTH(SalesData[[#This Row],[Order Date]]),1,1,1,2,2,2,3,3,3,4,4,4)</f>
        <v>4</v>
      </c>
      <c r="Y2283">
        <f>YEAR(SalesData[[#This Row],[Order Date]])*100+MONTH(SalesData[[#This Row],[Order Date]])</f>
        <v>201810</v>
      </c>
    </row>
    <row r="2284" spans="1: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v>4</v>
      </c>
      <c r="T2284">
        <v>0.3</v>
      </c>
      <c r="U2284">
        <v>-13.48</v>
      </c>
      <c r="V2284">
        <f>COUNTIF(SalesData[Order ID],SalesData[[#This Row],[Order ID]])</f>
        <v>1</v>
      </c>
      <c r="W2284" t="str">
        <f>TEXT(SalesData[[#This Row],[Order Date]],"MMM-YYYY")</f>
        <v>Sep-2017</v>
      </c>
      <c r="X2284">
        <f>CHOOSE(MONTH(SalesData[[#This Row],[Order Date]]),1,1,1,2,2,2,3,3,3,4,4,4)</f>
        <v>3</v>
      </c>
      <c r="Y2284">
        <f>YEAR(SalesData[[#This Row],[Order Date]])*100+MONTH(SalesData[[#This Row],[Order Date]])</f>
        <v>201709</v>
      </c>
    </row>
    <row r="2285" spans="1: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v>1</v>
      </c>
      <c r="T2285">
        <v>0.2</v>
      </c>
      <c r="U2285">
        <v>7.42</v>
      </c>
      <c r="V2285">
        <f>COUNTIF(SalesData[Order ID],SalesData[[#This Row],[Order ID]])</f>
        <v>2</v>
      </c>
      <c r="W2285" t="str">
        <f>TEXT(SalesData[[#This Row],[Order Date]],"MMM-YYYY")</f>
        <v>Mar-2016</v>
      </c>
      <c r="X2285">
        <f>CHOOSE(MONTH(SalesData[[#This Row],[Order Date]]),1,1,1,2,2,2,3,3,3,4,4,4)</f>
        <v>1</v>
      </c>
      <c r="Y2285">
        <f>YEAR(SalesData[[#This Row],[Order Date]])*100+MONTH(SalesData[[#This Row],[Order Date]])</f>
        <v>201603</v>
      </c>
    </row>
    <row r="2286" spans="1: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v>9</v>
      </c>
      <c r="T2286">
        <v>0.1</v>
      </c>
      <c r="U2286">
        <v>12.14</v>
      </c>
      <c r="V2286">
        <f>COUNTIF(SalesData[Order ID],SalesData[[#This Row],[Order ID]])</f>
        <v>2</v>
      </c>
      <c r="W2286" t="str">
        <f>TEXT(SalesData[[#This Row],[Order Date]],"MMM-YYYY")</f>
        <v>Mar-2016</v>
      </c>
      <c r="X2286">
        <f>CHOOSE(MONTH(SalesData[[#This Row],[Order Date]]),1,1,1,2,2,2,3,3,3,4,4,4)</f>
        <v>1</v>
      </c>
      <c r="Y2286">
        <f>YEAR(SalesData[[#This Row],[Order Date]])*100+MONTH(SalesData[[#This Row],[Order Date]])</f>
        <v>201603</v>
      </c>
    </row>
    <row r="2287" spans="1: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v>7</v>
      </c>
      <c r="T2287">
        <v>0</v>
      </c>
      <c r="U2287">
        <v>1.58</v>
      </c>
      <c r="V2287">
        <f>COUNTIF(SalesData[Order ID],SalesData[[#This Row],[Order ID]])</f>
        <v>1</v>
      </c>
      <c r="W2287" t="str">
        <f>TEXT(SalesData[[#This Row],[Order Date]],"MMM-YYYY")</f>
        <v>May-2017</v>
      </c>
      <c r="X2287">
        <f>CHOOSE(MONTH(SalesData[[#This Row],[Order Date]]),1,1,1,2,2,2,3,3,3,4,4,4)</f>
        <v>2</v>
      </c>
      <c r="Y2287">
        <f>YEAR(SalesData[[#This Row],[Order Date]])*100+MONTH(SalesData[[#This Row],[Order Date]])</f>
        <v>201705</v>
      </c>
    </row>
    <row r="2288" spans="1: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v>5</v>
      </c>
      <c r="T2288">
        <v>0</v>
      </c>
      <c r="U2288">
        <v>4.2</v>
      </c>
      <c r="V2288">
        <f>COUNTIF(SalesData[Order ID],SalesData[[#This Row],[Order ID]])</f>
        <v>1</v>
      </c>
      <c r="W2288" t="str">
        <f>TEXT(SalesData[[#This Row],[Order Date]],"MMM-YYYY")</f>
        <v>Nov-2018</v>
      </c>
      <c r="X2288">
        <f>CHOOSE(MONTH(SalesData[[#This Row],[Order Date]]),1,1,1,2,2,2,3,3,3,4,4,4)</f>
        <v>4</v>
      </c>
      <c r="Y2288">
        <f>YEAR(SalesData[[#This Row],[Order Date]])*100+MONTH(SalesData[[#This Row],[Order Date]])</f>
        <v>201811</v>
      </c>
    </row>
    <row r="2289" spans="1: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v>1</v>
      </c>
      <c r="T2289">
        <v>0</v>
      </c>
      <c r="U2289">
        <v>2.4500000000000002</v>
      </c>
      <c r="V2289">
        <f>COUNTIF(SalesData[Order ID],SalesData[[#This Row],[Order ID]])</f>
        <v>1</v>
      </c>
      <c r="W2289" t="str">
        <f>TEXT(SalesData[[#This Row],[Order Date]],"MMM-YYYY")</f>
        <v>Jun-2018</v>
      </c>
      <c r="X2289">
        <f>CHOOSE(MONTH(SalesData[[#This Row],[Order Date]]),1,1,1,2,2,2,3,3,3,4,4,4)</f>
        <v>2</v>
      </c>
      <c r="Y2289">
        <f>YEAR(SalesData[[#This Row],[Order Date]])*100+MONTH(SalesData[[#This Row],[Order Date]])</f>
        <v>201806</v>
      </c>
    </row>
    <row r="2290" spans="1: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v>7</v>
      </c>
      <c r="T2290">
        <v>0.2</v>
      </c>
      <c r="U2290">
        <v>1.97</v>
      </c>
      <c r="V2290">
        <f>COUNTIF(SalesData[Order ID],SalesData[[#This Row],[Order ID]])</f>
        <v>1</v>
      </c>
      <c r="W2290" t="str">
        <f>TEXT(SalesData[[#This Row],[Order Date]],"MMM-YYYY")</f>
        <v>Jun-2018</v>
      </c>
      <c r="X2290">
        <f>CHOOSE(MONTH(SalesData[[#This Row],[Order Date]]),1,1,1,2,2,2,3,3,3,4,4,4)</f>
        <v>2</v>
      </c>
      <c r="Y2290">
        <f>YEAR(SalesData[[#This Row],[Order Date]])*100+MONTH(SalesData[[#This Row],[Order Date]])</f>
        <v>201806</v>
      </c>
    </row>
    <row r="2291" spans="1: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v>7</v>
      </c>
      <c r="T2291">
        <v>0.1</v>
      </c>
      <c r="U2291">
        <v>250.03</v>
      </c>
      <c r="V2291">
        <f>COUNTIF(SalesData[Order ID],SalesData[[#This Row],[Order ID]])</f>
        <v>1</v>
      </c>
      <c r="W2291" t="str">
        <f>TEXT(SalesData[[#This Row],[Order Date]],"MMM-YYYY")</f>
        <v>Jan-2018</v>
      </c>
      <c r="X2291">
        <f>CHOOSE(MONTH(SalesData[[#This Row],[Order Date]]),1,1,1,2,2,2,3,3,3,4,4,4)</f>
        <v>1</v>
      </c>
      <c r="Y2291">
        <f>YEAR(SalesData[[#This Row],[Order Date]])*100+MONTH(SalesData[[#This Row],[Order Date]])</f>
        <v>201801</v>
      </c>
    </row>
    <row r="2292" spans="1: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v>2</v>
      </c>
      <c r="T2292">
        <v>0.3</v>
      </c>
      <c r="U2292">
        <v>-20.16</v>
      </c>
      <c r="V2292">
        <f>COUNTIF(SalesData[Order ID],SalesData[[#This Row],[Order ID]])</f>
        <v>3</v>
      </c>
      <c r="W2292" t="str">
        <f>TEXT(SalesData[[#This Row],[Order Date]],"MMM-YYYY")</f>
        <v>Apr-2016</v>
      </c>
      <c r="X2292">
        <f>CHOOSE(MONTH(SalesData[[#This Row],[Order Date]]),1,1,1,2,2,2,3,3,3,4,4,4)</f>
        <v>2</v>
      </c>
      <c r="Y2292">
        <f>YEAR(SalesData[[#This Row],[Order Date]])*100+MONTH(SalesData[[#This Row],[Order Date]])</f>
        <v>201604</v>
      </c>
    </row>
    <row r="2293" spans="1: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v>1</v>
      </c>
      <c r="T2293">
        <v>0.2</v>
      </c>
      <c r="U2293">
        <v>41.68</v>
      </c>
      <c r="V2293">
        <f>COUNTIF(SalesData[Order ID],SalesData[[#This Row],[Order ID]])</f>
        <v>3</v>
      </c>
      <c r="W2293" t="str">
        <f>TEXT(SalesData[[#This Row],[Order Date]],"MMM-YYYY")</f>
        <v>Apr-2016</v>
      </c>
      <c r="X2293">
        <f>CHOOSE(MONTH(SalesData[[#This Row],[Order Date]]),1,1,1,2,2,2,3,3,3,4,4,4)</f>
        <v>2</v>
      </c>
      <c r="Y2293">
        <f>YEAR(SalesData[[#This Row],[Order Date]])*100+MONTH(SalesData[[#This Row],[Order Date]])</f>
        <v>201604</v>
      </c>
    </row>
    <row r="2294" spans="1: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v>2</v>
      </c>
      <c r="T2294">
        <v>0</v>
      </c>
      <c r="U2294">
        <v>4.54</v>
      </c>
      <c r="V2294">
        <f>COUNTIF(SalesData[Order ID],SalesData[[#This Row],[Order ID]])</f>
        <v>3</v>
      </c>
      <c r="W2294" t="str">
        <f>TEXT(SalesData[[#This Row],[Order Date]],"MMM-YYYY")</f>
        <v>Apr-2016</v>
      </c>
      <c r="X2294">
        <f>CHOOSE(MONTH(SalesData[[#This Row],[Order Date]]),1,1,1,2,2,2,3,3,3,4,4,4)</f>
        <v>2</v>
      </c>
      <c r="Y2294">
        <f>YEAR(SalesData[[#This Row],[Order Date]])*100+MONTH(SalesData[[#This Row],[Order Date]])</f>
        <v>201604</v>
      </c>
    </row>
    <row r="2295" spans="1: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v>2</v>
      </c>
      <c r="T2295">
        <v>0</v>
      </c>
      <c r="U2295">
        <v>0.3</v>
      </c>
      <c r="V2295">
        <f>COUNTIF(SalesData[Order ID],SalesData[[#This Row],[Order ID]])</f>
        <v>1</v>
      </c>
      <c r="W2295" t="str">
        <f>TEXT(SalesData[[#This Row],[Order Date]],"MMM-YYYY")</f>
        <v>Nov-2016</v>
      </c>
      <c r="X2295">
        <f>CHOOSE(MONTH(SalesData[[#This Row],[Order Date]]),1,1,1,2,2,2,3,3,3,4,4,4)</f>
        <v>4</v>
      </c>
      <c r="Y2295">
        <f>YEAR(SalesData[[#This Row],[Order Date]])*100+MONTH(SalesData[[#This Row],[Order Date]])</f>
        <v>201611</v>
      </c>
    </row>
    <row r="2296" spans="1: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v>10</v>
      </c>
      <c r="T2296">
        <v>0.3</v>
      </c>
      <c r="U2296">
        <v>-10.92</v>
      </c>
      <c r="V2296">
        <f>COUNTIF(SalesData[Order ID],SalesData[[#This Row],[Order ID]])</f>
        <v>1</v>
      </c>
      <c r="W2296" t="str">
        <f>TEXT(SalesData[[#This Row],[Order Date]],"MMM-YYYY")</f>
        <v>Dec-2018</v>
      </c>
      <c r="X2296">
        <f>CHOOSE(MONTH(SalesData[[#This Row],[Order Date]]),1,1,1,2,2,2,3,3,3,4,4,4)</f>
        <v>4</v>
      </c>
      <c r="Y2296">
        <f>YEAR(SalesData[[#This Row],[Order Date]])*100+MONTH(SalesData[[#This Row],[Order Date]])</f>
        <v>201812</v>
      </c>
    </row>
    <row r="2297" spans="1: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v>10</v>
      </c>
      <c r="T2297">
        <v>0.2</v>
      </c>
      <c r="U2297">
        <v>4.46</v>
      </c>
      <c r="V2297">
        <f>COUNTIF(SalesData[Order ID],SalesData[[#This Row],[Order ID]])</f>
        <v>5</v>
      </c>
      <c r="W2297" t="str">
        <f>TEXT(SalesData[[#This Row],[Order Date]],"MMM-YYYY")</f>
        <v>Nov-2016</v>
      </c>
      <c r="X2297">
        <f>CHOOSE(MONTH(SalesData[[#This Row],[Order Date]]),1,1,1,2,2,2,3,3,3,4,4,4)</f>
        <v>4</v>
      </c>
      <c r="Y2297">
        <f>YEAR(SalesData[[#This Row],[Order Date]])*100+MONTH(SalesData[[#This Row],[Order Date]])</f>
        <v>201611</v>
      </c>
    </row>
    <row r="2298" spans="1: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v>9</v>
      </c>
      <c r="T2298">
        <v>0.1</v>
      </c>
      <c r="U2298">
        <v>44.15</v>
      </c>
      <c r="V2298">
        <f>COUNTIF(SalesData[Order ID],SalesData[[#This Row],[Order ID]])</f>
        <v>5</v>
      </c>
      <c r="W2298" t="str">
        <f>TEXT(SalesData[[#This Row],[Order Date]],"MMM-YYYY")</f>
        <v>Nov-2016</v>
      </c>
      <c r="X2298">
        <f>CHOOSE(MONTH(SalesData[[#This Row],[Order Date]]),1,1,1,2,2,2,3,3,3,4,4,4)</f>
        <v>4</v>
      </c>
      <c r="Y2298">
        <f>YEAR(SalesData[[#This Row],[Order Date]])*100+MONTH(SalesData[[#This Row],[Order Date]])</f>
        <v>201611</v>
      </c>
    </row>
    <row r="2299" spans="1: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v>6</v>
      </c>
      <c r="T2299">
        <v>0</v>
      </c>
      <c r="U2299">
        <v>8.59</v>
      </c>
      <c r="V2299">
        <f>COUNTIF(SalesData[Order ID],SalesData[[#This Row],[Order ID]])</f>
        <v>5</v>
      </c>
      <c r="W2299" t="str">
        <f>TEXT(SalesData[[#This Row],[Order Date]],"MMM-YYYY")</f>
        <v>Nov-2016</v>
      </c>
      <c r="X2299">
        <f>CHOOSE(MONTH(SalesData[[#This Row],[Order Date]]),1,1,1,2,2,2,3,3,3,4,4,4)</f>
        <v>4</v>
      </c>
      <c r="Y2299">
        <f>YEAR(SalesData[[#This Row],[Order Date]])*100+MONTH(SalesData[[#This Row],[Order Date]])</f>
        <v>201611</v>
      </c>
    </row>
    <row r="2300" spans="1: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v>5</v>
      </c>
      <c r="T2300">
        <v>0</v>
      </c>
      <c r="U2300">
        <v>70</v>
      </c>
      <c r="V2300">
        <f>COUNTIF(SalesData[Order ID],SalesData[[#This Row],[Order ID]])</f>
        <v>5</v>
      </c>
      <c r="W2300" t="str">
        <f>TEXT(SalesData[[#This Row],[Order Date]],"MMM-YYYY")</f>
        <v>Nov-2016</v>
      </c>
      <c r="X2300">
        <f>CHOOSE(MONTH(SalesData[[#This Row],[Order Date]]),1,1,1,2,2,2,3,3,3,4,4,4)</f>
        <v>4</v>
      </c>
      <c r="Y2300">
        <f>YEAR(SalesData[[#This Row],[Order Date]])*100+MONTH(SalesData[[#This Row],[Order Date]])</f>
        <v>201611</v>
      </c>
    </row>
    <row r="2301" spans="1: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v>2</v>
      </c>
      <c r="T2301">
        <v>0.1</v>
      </c>
      <c r="U2301">
        <v>75.59</v>
      </c>
      <c r="V2301">
        <f>COUNTIF(SalesData[Order ID],SalesData[[#This Row],[Order ID]])</f>
        <v>5</v>
      </c>
      <c r="W2301" t="str">
        <f>TEXT(SalesData[[#This Row],[Order Date]],"MMM-YYYY")</f>
        <v>Nov-2016</v>
      </c>
      <c r="X2301">
        <f>CHOOSE(MONTH(SalesData[[#This Row],[Order Date]]),1,1,1,2,2,2,3,3,3,4,4,4)</f>
        <v>4</v>
      </c>
      <c r="Y2301">
        <f>YEAR(SalesData[[#This Row],[Order Date]])*100+MONTH(SalesData[[#This Row],[Order Date]])</f>
        <v>201611</v>
      </c>
    </row>
    <row r="2302" spans="1: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v>10</v>
      </c>
      <c r="T2302">
        <v>0.1</v>
      </c>
      <c r="U2302">
        <v>2.54</v>
      </c>
      <c r="V2302">
        <f>COUNTIF(SalesData[Order ID],SalesData[[#This Row],[Order ID]])</f>
        <v>2</v>
      </c>
      <c r="W2302" t="str">
        <f>TEXT(SalesData[[#This Row],[Order Date]],"MMM-YYYY")</f>
        <v>Nov-2015</v>
      </c>
      <c r="X2302">
        <f>CHOOSE(MONTH(SalesData[[#This Row],[Order Date]]),1,1,1,2,2,2,3,3,3,4,4,4)</f>
        <v>4</v>
      </c>
      <c r="Y2302">
        <f>YEAR(SalesData[[#This Row],[Order Date]])*100+MONTH(SalesData[[#This Row],[Order Date]])</f>
        <v>201511</v>
      </c>
    </row>
    <row r="2303" spans="1: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v>9</v>
      </c>
      <c r="T2303">
        <v>0.3</v>
      </c>
      <c r="U2303">
        <v>-3</v>
      </c>
      <c r="V2303">
        <f>COUNTIF(SalesData[Order ID],SalesData[[#This Row],[Order ID]])</f>
        <v>2</v>
      </c>
      <c r="W2303" t="str">
        <f>TEXT(SalesData[[#This Row],[Order Date]],"MMM-YYYY")</f>
        <v>Nov-2015</v>
      </c>
      <c r="X2303">
        <f>CHOOSE(MONTH(SalesData[[#This Row],[Order Date]]),1,1,1,2,2,2,3,3,3,4,4,4)</f>
        <v>4</v>
      </c>
      <c r="Y2303">
        <f>YEAR(SalesData[[#This Row],[Order Date]])*100+MONTH(SalesData[[#This Row],[Order Date]])</f>
        <v>201511</v>
      </c>
    </row>
    <row r="2304" spans="1: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v>5</v>
      </c>
      <c r="T2304">
        <v>0.3</v>
      </c>
      <c r="U2304">
        <v>-79</v>
      </c>
      <c r="V2304">
        <f>COUNTIF(SalesData[Order ID],SalesData[[#This Row],[Order ID]])</f>
        <v>1</v>
      </c>
      <c r="W2304" t="str">
        <f>TEXT(SalesData[[#This Row],[Order Date]],"MMM-YYYY")</f>
        <v>Jan-2017</v>
      </c>
      <c r="X2304">
        <f>CHOOSE(MONTH(SalesData[[#This Row],[Order Date]]),1,1,1,2,2,2,3,3,3,4,4,4)</f>
        <v>1</v>
      </c>
      <c r="Y2304">
        <f>YEAR(SalesData[[#This Row],[Order Date]])*100+MONTH(SalesData[[#This Row],[Order Date]])</f>
        <v>201701</v>
      </c>
    </row>
    <row r="2305" spans="1: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v>2</v>
      </c>
      <c r="T2305">
        <v>0</v>
      </c>
      <c r="U2305">
        <v>108.59</v>
      </c>
      <c r="V2305">
        <f>COUNTIF(SalesData[Order ID],SalesData[[#This Row],[Order ID]])</f>
        <v>2</v>
      </c>
      <c r="W2305" t="str">
        <f>TEXT(SalesData[[#This Row],[Order Date]],"MMM-YYYY")</f>
        <v>Sep-2018</v>
      </c>
      <c r="X2305">
        <f>CHOOSE(MONTH(SalesData[[#This Row],[Order Date]]),1,1,1,2,2,2,3,3,3,4,4,4)</f>
        <v>3</v>
      </c>
      <c r="Y2305">
        <f>YEAR(SalesData[[#This Row],[Order Date]])*100+MONTH(SalesData[[#This Row],[Order Date]])</f>
        <v>201809</v>
      </c>
    </row>
    <row r="2306" spans="1: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v>3</v>
      </c>
      <c r="T2306">
        <v>0</v>
      </c>
      <c r="U2306">
        <v>34.020000000000003</v>
      </c>
      <c r="V2306">
        <f>COUNTIF(SalesData[Order ID],SalesData[[#This Row],[Order ID]])</f>
        <v>2</v>
      </c>
      <c r="W2306" t="str">
        <f>TEXT(SalesData[[#This Row],[Order Date]],"MMM-YYYY")</f>
        <v>Sep-2018</v>
      </c>
      <c r="X2306">
        <f>CHOOSE(MONTH(SalesData[[#This Row],[Order Date]]),1,1,1,2,2,2,3,3,3,4,4,4)</f>
        <v>3</v>
      </c>
      <c r="Y2306">
        <f>YEAR(SalesData[[#This Row],[Order Date]])*100+MONTH(SalesData[[#This Row],[Order Date]])</f>
        <v>201809</v>
      </c>
    </row>
    <row r="2307" spans="1: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v>1</v>
      </c>
      <c r="T2307">
        <v>0.1</v>
      </c>
      <c r="U2307">
        <v>8.48</v>
      </c>
      <c r="V2307">
        <f>COUNTIF(SalesData[Order ID],SalesData[[#This Row],[Order ID]])</f>
        <v>1</v>
      </c>
      <c r="W2307" t="str">
        <f>TEXT(SalesData[[#This Row],[Order Date]],"MMM-YYYY")</f>
        <v>Dec-2017</v>
      </c>
      <c r="X2307">
        <f>CHOOSE(MONTH(SalesData[[#This Row],[Order Date]]),1,1,1,2,2,2,3,3,3,4,4,4)</f>
        <v>4</v>
      </c>
      <c r="Y2307">
        <f>YEAR(SalesData[[#This Row],[Order Date]])*100+MONTH(SalesData[[#This Row],[Order Date]])</f>
        <v>201712</v>
      </c>
    </row>
    <row r="2308" spans="1: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v>5</v>
      </c>
      <c r="T2308">
        <v>0.2</v>
      </c>
      <c r="U2308">
        <v>2.1800000000000002</v>
      </c>
      <c r="V2308">
        <f>COUNTIF(SalesData[Order ID],SalesData[[#This Row],[Order ID]])</f>
        <v>1</v>
      </c>
      <c r="W2308" t="str">
        <f>TEXT(SalesData[[#This Row],[Order Date]],"MMM-YYYY")</f>
        <v>Aug-2016</v>
      </c>
      <c r="X2308">
        <f>CHOOSE(MONTH(SalesData[[#This Row],[Order Date]]),1,1,1,2,2,2,3,3,3,4,4,4)</f>
        <v>3</v>
      </c>
      <c r="Y2308">
        <f>YEAR(SalesData[[#This Row],[Order Date]])*100+MONTH(SalesData[[#This Row],[Order Date]])</f>
        <v>201608</v>
      </c>
    </row>
    <row r="2309" spans="1: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v>3</v>
      </c>
      <c r="T2309">
        <v>0</v>
      </c>
      <c r="U2309">
        <v>132.86000000000001</v>
      </c>
      <c r="V2309">
        <f>COUNTIF(SalesData[Order ID],SalesData[[#This Row],[Order ID]])</f>
        <v>1</v>
      </c>
      <c r="W2309" t="str">
        <f>TEXT(SalesData[[#This Row],[Order Date]],"MMM-YYYY")</f>
        <v>Nov-2018</v>
      </c>
      <c r="X2309">
        <f>CHOOSE(MONTH(SalesData[[#This Row],[Order Date]]),1,1,1,2,2,2,3,3,3,4,4,4)</f>
        <v>4</v>
      </c>
      <c r="Y2309">
        <f>YEAR(SalesData[[#This Row],[Order Date]])*100+MONTH(SalesData[[#This Row],[Order Date]])</f>
        <v>201811</v>
      </c>
    </row>
    <row r="2310" spans="1: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v>8</v>
      </c>
      <c r="T2310">
        <v>0</v>
      </c>
      <c r="U2310">
        <v>28.08</v>
      </c>
      <c r="V2310">
        <f>COUNTIF(SalesData[Order ID],SalesData[[#This Row],[Order ID]])</f>
        <v>5</v>
      </c>
      <c r="W2310" t="str">
        <f>TEXT(SalesData[[#This Row],[Order Date]],"MMM-YYYY")</f>
        <v>Jun-2018</v>
      </c>
      <c r="X2310">
        <f>CHOOSE(MONTH(SalesData[[#This Row],[Order Date]]),1,1,1,2,2,2,3,3,3,4,4,4)</f>
        <v>2</v>
      </c>
      <c r="Y2310">
        <f>YEAR(SalesData[[#This Row],[Order Date]])*100+MONTH(SalesData[[#This Row],[Order Date]])</f>
        <v>201806</v>
      </c>
    </row>
    <row r="2311" spans="1: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v>6</v>
      </c>
      <c r="T2311">
        <v>0.3</v>
      </c>
      <c r="U2311">
        <v>-4.1100000000000003</v>
      </c>
      <c r="V2311">
        <f>COUNTIF(SalesData[Order ID],SalesData[[#This Row],[Order ID]])</f>
        <v>5</v>
      </c>
      <c r="W2311" t="str">
        <f>TEXT(SalesData[[#This Row],[Order Date]],"MMM-YYYY")</f>
        <v>Jun-2018</v>
      </c>
      <c r="X2311">
        <f>CHOOSE(MONTH(SalesData[[#This Row],[Order Date]]),1,1,1,2,2,2,3,3,3,4,4,4)</f>
        <v>2</v>
      </c>
      <c r="Y2311">
        <f>YEAR(SalesData[[#This Row],[Order Date]])*100+MONTH(SalesData[[#This Row],[Order Date]])</f>
        <v>201806</v>
      </c>
    </row>
    <row r="2312" spans="1: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v>5</v>
      </c>
      <c r="T2312">
        <v>0.3</v>
      </c>
      <c r="U2312">
        <v>-14.09</v>
      </c>
      <c r="V2312">
        <f>COUNTIF(SalesData[Order ID],SalesData[[#This Row],[Order ID]])</f>
        <v>5</v>
      </c>
      <c r="W2312" t="str">
        <f>TEXT(SalesData[[#This Row],[Order Date]],"MMM-YYYY")</f>
        <v>Jun-2018</v>
      </c>
      <c r="X2312">
        <f>CHOOSE(MONTH(SalesData[[#This Row],[Order Date]]),1,1,1,2,2,2,3,3,3,4,4,4)</f>
        <v>2</v>
      </c>
      <c r="Y2312">
        <f>YEAR(SalesData[[#This Row],[Order Date]])*100+MONTH(SalesData[[#This Row],[Order Date]])</f>
        <v>201806</v>
      </c>
    </row>
    <row r="2313" spans="1: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v>8</v>
      </c>
      <c r="T2313">
        <v>0</v>
      </c>
      <c r="U2313">
        <v>4.4400000000000004</v>
      </c>
      <c r="V2313">
        <f>COUNTIF(SalesData[Order ID],SalesData[[#This Row],[Order ID]])</f>
        <v>5</v>
      </c>
      <c r="W2313" t="str">
        <f>TEXT(SalesData[[#This Row],[Order Date]],"MMM-YYYY")</f>
        <v>Jun-2018</v>
      </c>
      <c r="X2313">
        <f>CHOOSE(MONTH(SalesData[[#This Row],[Order Date]]),1,1,1,2,2,2,3,3,3,4,4,4)</f>
        <v>2</v>
      </c>
      <c r="Y2313">
        <f>YEAR(SalesData[[#This Row],[Order Date]])*100+MONTH(SalesData[[#This Row],[Order Date]])</f>
        <v>201806</v>
      </c>
    </row>
    <row r="2314" spans="1: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v>9</v>
      </c>
      <c r="T2314">
        <v>0.1</v>
      </c>
      <c r="U2314">
        <v>34.49</v>
      </c>
      <c r="V2314">
        <f>COUNTIF(SalesData[Order ID],SalesData[[#This Row],[Order ID]])</f>
        <v>5</v>
      </c>
      <c r="W2314" t="str">
        <f>TEXT(SalesData[[#This Row],[Order Date]],"MMM-YYYY")</f>
        <v>Jun-2018</v>
      </c>
      <c r="X2314">
        <f>CHOOSE(MONTH(SalesData[[#This Row],[Order Date]]),1,1,1,2,2,2,3,3,3,4,4,4)</f>
        <v>2</v>
      </c>
      <c r="Y2314">
        <f>YEAR(SalesData[[#This Row],[Order Date]])*100+MONTH(SalesData[[#This Row],[Order Date]])</f>
        <v>201806</v>
      </c>
    </row>
    <row r="2315" spans="1: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v>8</v>
      </c>
      <c r="T2315">
        <v>0.1</v>
      </c>
      <c r="U2315">
        <v>3.66</v>
      </c>
      <c r="V2315">
        <f>COUNTIF(SalesData[Order ID],SalesData[[#This Row],[Order ID]])</f>
        <v>6</v>
      </c>
      <c r="W2315" t="str">
        <f>TEXT(SalesData[[#This Row],[Order Date]],"MMM-YYYY")</f>
        <v>Jul-2018</v>
      </c>
      <c r="X2315">
        <f>CHOOSE(MONTH(SalesData[[#This Row],[Order Date]]),1,1,1,2,2,2,3,3,3,4,4,4)</f>
        <v>3</v>
      </c>
      <c r="Y2315">
        <f>YEAR(SalesData[[#This Row],[Order Date]])*100+MONTH(SalesData[[#This Row],[Order Date]])</f>
        <v>201807</v>
      </c>
    </row>
    <row r="2316" spans="1: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v>1</v>
      </c>
      <c r="T2316">
        <v>0.3</v>
      </c>
      <c r="U2316">
        <v>-91.59</v>
      </c>
      <c r="V2316">
        <f>COUNTIF(SalesData[Order ID],SalesData[[#This Row],[Order ID]])</f>
        <v>6</v>
      </c>
      <c r="W2316" t="str">
        <f>TEXT(SalesData[[#This Row],[Order Date]],"MMM-YYYY")</f>
        <v>Jul-2018</v>
      </c>
      <c r="X2316">
        <f>CHOOSE(MONTH(SalesData[[#This Row],[Order Date]]),1,1,1,2,2,2,3,3,3,4,4,4)</f>
        <v>3</v>
      </c>
      <c r="Y2316">
        <f>YEAR(SalesData[[#This Row],[Order Date]])*100+MONTH(SalesData[[#This Row],[Order Date]])</f>
        <v>201807</v>
      </c>
    </row>
    <row r="2317" spans="1: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v>10</v>
      </c>
      <c r="T2317">
        <v>0</v>
      </c>
      <c r="U2317">
        <v>9.89</v>
      </c>
      <c r="V2317">
        <f>COUNTIF(SalesData[Order ID],SalesData[[#This Row],[Order ID]])</f>
        <v>6</v>
      </c>
      <c r="W2317" t="str">
        <f>TEXT(SalesData[[#This Row],[Order Date]],"MMM-YYYY")</f>
        <v>Jul-2018</v>
      </c>
      <c r="X2317">
        <f>CHOOSE(MONTH(SalesData[[#This Row],[Order Date]]),1,1,1,2,2,2,3,3,3,4,4,4)</f>
        <v>3</v>
      </c>
      <c r="Y2317">
        <f>YEAR(SalesData[[#This Row],[Order Date]])*100+MONTH(SalesData[[#This Row],[Order Date]])</f>
        <v>201807</v>
      </c>
    </row>
    <row r="2318" spans="1: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v>10</v>
      </c>
      <c r="T2318">
        <v>0</v>
      </c>
      <c r="U2318">
        <v>16.46</v>
      </c>
      <c r="V2318">
        <f>COUNTIF(SalesData[Order ID],SalesData[[#This Row],[Order ID]])</f>
        <v>6</v>
      </c>
      <c r="W2318" t="str">
        <f>TEXT(SalesData[[#This Row],[Order Date]],"MMM-YYYY")</f>
        <v>Jul-2018</v>
      </c>
      <c r="X2318">
        <f>CHOOSE(MONTH(SalesData[[#This Row],[Order Date]]),1,1,1,2,2,2,3,3,3,4,4,4)</f>
        <v>3</v>
      </c>
      <c r="Y2318">
        <f>YEAR(SalesData[[#This Row],[Order Date]])*100+MONTH(SalesData[[#This Row],[Order Date]])</f>
        <v>201807</v>
      </c>
    </row>
    <row r="2319" spans="1: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v>1</v>
      </c>
      <c r="T2319">
        <v>0.3</v>
      </c>
      <c r="U2319">
        <v>-20.07</v>
      </c>
      <c r="V2319">
        <f>COUNTIF(SalesData[Order ID],SalesData[[#This Row],[Order ID]])</f>
        <v>6</v>
      </c>
      <c r="W2319" t="str">
        <f>TEXT(SalesData[[#This Row],[Order Date]],"MMM-YYYY")</f>
        <v>Jul-2018</v>
      </c>
      <c r="X2319">
        <f>CHOOSE(MONTH(SalesData[[#This Row],[Order Date]]),1,1,1,2,2,2,3,3,3,4,4,4)</f>
        <v>3</v>
      </c>
      <c r="Y2319">
        <f>YEAR(SalesData[[#This Row],[Order Date]])*100+MONTH(SalesData[[#This Row],[Order Date]])</f>
        <v>201807</v>
      </c>
    </row>
    <row r="2320" spans="1: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v>9</v>
      </c>
      <c r="T2320">
        <v>0</v>
      </c>
      <c r="U2320">
        <v>54.6</v>
      </c>
      <c r="V2320">
        <f>COUNTIF(SalesData[Order ID],SalesData[[#This Row],[Order ID]])</f>
        <v>6</v>
      </c>
      <c r="W2320" t="str">
        <f>TEXT(SalesData[[#This Row],[Order Date]],"MMM-YYYY")</f>
        <v>Jul-2018</v>
      </c>
      <c r="X2320">
        <f>CHOOSE(MONTH(SalesData[[#This Row],[Order Date]]),1,1,1,2,2,2,3,3,3,4,4,4)</f>
        <v>3</v>
      </c>
      <c r="Y2320">
        <f>YEAR(SalesData[[#This Row],[Order Date]])*100+MONTH(SalesData[[#This Row],[Order Date]])</f>
        <v>201807</v>
      </c>
    </row>
    <row r="2321" spans="1: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v>3</v>
      </c>
      <c r="T2321">
        <v>0</v>
      </c>
      <c r="U2321">
        <v>48.58</v>
      </c>
      <c r="V2321">
        <f>COUNTIF(SalesData[Order ID],SalesData[[#This Row],[Order ID]])</f>
        <v>1</v>
      </c>
      <c r="W2321" t="str">
        <f>TEXT(SalesData[[#This Row],[Order Date]],"MMM-YYYY")</f>
        <v>Dec-2016</v>
      </c>
      <c r="X2321">
        <f>CHOOSE(MONTH(SalesData[[#This Row],[Order Date]]),1,1,1,2,2,2,3,3,3,4,4,4)</f>
        <v>4</v>
      </c>
      <c r="Y2321">
        <f>YEAR(SalesData[[#This Row],[Order Date]])*100+MONTH(SalesData[[#This Row],[Order Date]])</f>
        <v>201612</v>
      </c>
    </row>
    <row r="2322" spans="1: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v>1</v>
      </c>
      <c r="T2322">
        <v>0</v>
      </c>
      <c r="U2322">
        <v>63.82</v>
      </c>
      <c r="V2322">
        <f>COUNTIF(SalesData[Order ID],SalesData[[#This Row],[Order ID]])</f>
        <v>1</v>
      </c>
      <c r="W2322" t="str">
        <f>TEXT(SalesData[[#This Row],[Order Date]],"MMM-YYYY")</f>
        <v>Mar-2018</v>
      </c>
      <c r="X2322">
        <f>CHOOSE(MONTH(SalesData[[#This Row],[Order Date]]),1,1,1,2,2,2,3,3,3,4,4,4)</f>
        <v>1</v>
      </c>
      <c r="Y2322">
        <f>YEAR(SalesData[[#This Row],[Order Date]])*100+MONTH(SalesData[[#This Row],[Order Date]])</f>
        <v>201803</v>
      </c>
    </row>
    <row r="2323" spans="1: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v>4</v>
      </c>
      <c r="T2323">
        <v>0.3</v>
      </c>
      <c r="U2323">
        <v>-18</v>
      </c>
      <c r="V2323">
        <f>COUNTIF(SalesData[Order ID],SalesData[[#This Row],[Order ID]])</f>
        <v>4</v>
      </c>
      <c r="W2323" t="str">
        <f>TEXT(SalesData[[#This Row],[Order Date]],"MMM-YYYY")</f>
        <v>Dec-2016</v>
      </c>
      <c r="X2323">
        <f>CHOOSE(MONTH(SalesData[[#This Row],[Order Date]]),1,1,1,2,2,2,3,3,3,4,4,4)</f>
        <v>4</v>
      </c>
      <c r="Y2323">
        <f>YEAR(SalesData[[#This Row],[Order Date]])*100+MONTH(SalesData[[#This Row],[Order Date]])</f>
        <v>201612</v>
      </c>
    </row>
    <row r="2324" spans="1: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v>1</v>
      </c>
      <c r="T2324">
        <v>0.2</v>
      </c>
      <c r="U2324">
        <v>16.98</v>
      </c>
      <c r="V2324">
        <f>COUNTIF(SalesData[Order ID],SalesData[[#This Row],[Order ID]])</f>
        <v>4</v>
      </c>
      <c r="W2324" t="str">
        <f>TEXT(SalesData[[#This Row],[Order Date]],"MMM-YYYY")</f>
        <v>Dec-2016</v>
      </c>
      <c r="X2324">
        <f>CHOOSE(MONTH(SalesData[[#This Row],[Order Date]]),1,1,1,2,2,2,3,3,3,4,4,4)</f>
        <v>4</v>
      </c>
      <c r="Y2324">
        <f>YEAR(SalesData[[#This Row],[Order Date]])*100+MONTH(SalesData[[#This Row],[Order Date]])</f>
        <v>201612</v>
      </c>
    </row>
    <row r="2325" spans="1: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v>9</v>
      </c>
      <c r="T2325">
        <v>0.3</v>
      </c>
      <c r="U2325">
        <v>-16.79</v>
      </c>
      <c r="V2325">
        <f>COUNTIF(SalesData[Order ID],SalesData[[#This Row],[Order ID]])</f>
        <v>4</v>
      </c>
      <c r="W2325" t="str">
        <f>TEXT(SalesData[[#This Row],[Order Date]],"MMM-YYYY")</f>
        <v>Dec-2016</v>
      </c>
      <c r="X2325">
        <f>CHOOSE(MONTH(SalesData[[#This Row],[Order Date]]),1,1,1,2,2,2,3,3,3,4,4,4)</f>
        <v>4</v>
      </c>
      <c r="Y2325">
        <f>YEAR(SalesData[[#This Row],[Order Date]])*100+MONTH(SalesData[[#This Row],[Order Date]])</f>
        <v>201612</v>
      </c>
    </row>
    <row r="2326" spans="1: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v>4</v>
      </c>
      <c r="T2326">
        <v>0</v>
      </c>
      <c r="U2326">
        <v>109.44</v>
      </c>
      <c r="V2326">
        <f>COUNTIF(SalesData[Order ID],SalesData[[#This Row],[Order ID]])</f>
        <v>4</v>
      </c>
      <c r="W2326" t="str">
        <f>TEXT(SalesData[[#This Row],[Order Date]],"MMM-YYYY")</f>
        <v>Dec-2016</v>
      </c>
      <c r="X2326">
        <f>CHOOSE(MONTH(SalesData[[#This Row],[Order Date]]),1,1,1,2,2,2,3,3,3,4,4,4)</f>
        <v>4</v>
      </c>
      <c r="Y2326">
        <f>YEAR(SalesData[[#This Row],[Order Date]])*100+MONTH(SalesData[[#This Row],[Order Date]])</f>
        <v>201612</v>
      </c>
    </row>
    <row r="2327" spans="1: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v>9</v>
      </c>
      <c r="T2327">
        <v>0</v>
      </c>
      <c r="U2327">
        <v>3.99</v>
      </c>
      <c r="V2327">
        <f>COUNTIF(SalesData[Order ID],SalesData[[#This Row],[Order ID]])</f>
        <v>3</v>
      </c>
      <c r="W2327" t="str">
        <f>TEXT(SalesData[[#This Row],[Order Date]],"MMM-YYYY")</f>
        <v>Sep-2016</v>
      </c>
      <c r="X2327">
        <f>CHOOSE(MONTH(SalesData[[#This Row],[Order Date]]),1,1,1,2,2,2,3,3,3,4,4,4)</f>
        <v>3</v>
      </c>
      <c r="Y2327">
        <f>YEAR(SalesData[[#This Row],[Order Date]])*100+MONTH(SalesData[[#This Row],[Order Date]])</f>
        <v>201609</v>
      </c>
    </row>
    <row r="2328" spans="1: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v>2</v>
      </c>
      <c r="T2328">
        <v>0.1</v>
      </c>
      <c r="U2328">
        <v>14.84</v>
      </c>
      <c r="V2328">
        <f>COUNTIF(SalesData[Order ID],SalesData[[#This Row],[Order ID]])</f>
        <v>3</v>
      </c>
      <c r="W2328" t="str">
        <f>TEXT(SalesData[[#This Row],[Order Date]],"MMM-YYYY")</f>
        <v>Sep-2016</v>
      </c>
      <c r="X2328">
        <f>CHOOSE(MONTH(SalesData[[#This Row],[Order Date]]),1,1,1,2,2,2,3,3,3,4,4,4)</f>
        <v>3</v>
      </c>
      <c r="Y2328">
        <f>YEAR(SalesData[[#This Row],[Order Date]])*100+MONTH(SalesData[[#This Row],[Order Date]])</f>
        <v>201609</v>
      </c>
    </row>
    <row r="2329" spans="1: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v>7</v>
      </c>
      <c r="T2329">
        <v>0.2</v>
      </c>
      <c r="U2329">
        <v>2.46</v>
      </c>
      <c r="V2329">
        <f>COUNTIF(SalesData[Order ID],SalesData[[#This Row],[Order ID]])</f>
        <v>3</v>
      </c>
      <c r="W2329" t="str">
        <f>TEXT(SalesData[[#This Row],[Order Date]],"MMM-YYYY")</f>
        <v>Sep-2016</v>
      </c>
      <c r="X2329">
        <f>CHOOSE(MONTH(SalesData[[#This Row],[Order Date]]),1,1,1,2,2,2,3,3,3,4,4,4)</f>
        <v>3</v>
      </c>
      <c r="Y2329">
        <f>YEAR(SalesData[[#This Row],[Order Date]])*100+MONTH(SalesData[[#This Row],[Order Date]])</f>
        <v>201609</v>
      </c>
    </row>
    <row r="2330" spans="1: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v>7</v>
      </c>
      <c r="T2330">
        <v>0.2</v>
      </c>
      <c r="U2330">
        <v>1.72</v>
      </c>
      <c r="V2330">
        <f>COUNTIF(SalesData[Order ID],SalesData[[#This Row],[Order ID]])</f>
        <v>1</v>
      </c>
      <c r="W2330" t="str">
        <f>TEXT(SalesData[[#This Row],[Order Date]],"MMM-YYYY")</f>
        <v>Sep-2018</v>
      </c>
      <c r="X2330">
        <f>CHOOSE(MONTH(SalesData[[#This Row],[Order Date]]),1,1,1,2,2,2,3,3,3,4,4,4)</f>
        <v>3</v>
      </c>
      <c r="Y2330">
        <f>YEAR(SalesData[[#This Row],[Order Date]])*100+MONTH(SalesData[[#This Row],[Order Date]])</f>
        <v>201809</v>
      </c>
    </row>
    <row r="2331" spans="1: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v>1</v>
      </c>
      <c r="T2331">
        <v>0.1</v>
      </c>
      <c r="U2331">
        <v>120.37</v>
      </c>
      <c r="V2331">
        <f>COUNTIF(SalesData[Order ID],SalesData[[#This Row],[Order ID]])</f>
        <v>1</v>
      </c>
      <c r="W2331" t="str">
        <f>TEXT(SalesData[[#This Row],[Order Date]],"MMM-YYYY")</f>
        <v>Dec-2016</v>
      </c>
      <c r="X2331">
        <f>CHOOSE(MONTH(SalesData[[#This Row],[Order Date]]),1,1,1,2,2,2,3,3,3,4,4,4)</f>
        <v>4</v>
      </c>
      <c r="Y2331">
        <f>YEAR(SalesData[[#This Row],[Order Date]])*100+MONTH(SalesData[[#This Row],[Order Date]])</f>
        <v>201612</v>
      </c>
    </row>
    <row r="2332" spans="1: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v>7</v>
      </c>
      <c r="T2332">
        <v>0.2</v>
      </c>
      <c r="U2332">
        <v>3.78</v>
      </c>
      <c r="V2332">
        <f>COUNTIF(SalesData[Order ID],SalesData[[#This Row],[Order ID]])</f>
        <v>2</v>
      </c>
      <c r="W2332" t="str">
        <f>TEXT(SalesData[[#This Row],[Order Date]],"MMM-YYYY")</f>
        <v>Sep-2017</v>
      </c>
      <c r="X2332">
        <f>CHOOSE(MONTH(SalesData[[#This Row],[Order Date]]),1,1,1,2,2,2,3,3,3,4,4,4)</f>
        <v>3</v>
      </c>
      <c r="Y2332">
        <f>YEAR(SalesData[[#This Row],[Order Date]])*100+MONTH(SalesData[[#This Row],[Order Date]])</f>
        <v>201709</v>
      </c>
    </row>
    <row r="2333" spans="1: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v>1</v>
      </c>
      <c r="T2333">
        <v>0</v>
      </c>
      <c r="U2333">
        <v>5.42</v>
      </c>
      <c r="V2333">
        <f>COUNTIF(SalesData[Order ID],SalesData[[#This Row],[Order ID]])</f>
        <v>2</v>
      </c>
      <c r="W2333" t="str">
        <f>TEXT(SalesData[[#This Row],[Order Date]],"MMM-YYYY")</f>
        <v>Sep-2017</v>
      </c>
      <c r="X2333">
        <f>CHOOSE(MONTH(SalesData[[#This Row],[Order Date]]),1,1,1,2,2,2,3,3,3,4,4,4)</f>
        <v>3</v>
      </c>
      <c r="Y2333">
        <f>YEAR(SalesData[[#This Row],[Order Date]])*100+MONTH(SalesData[[#This Row],[Order Date]])</f>
        <v>201709</v>
      </c>
    </row>
    <row r="2334" spans="1: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v>2</v>
      </c>
      <c r="T2334">
        <v>0.2</v>
      </c>
      <c r="U2334">
        <v>97.09</v>
      </c>
      <c r="V2334">
        <f>COUNTIF(SalesData[Order ID],SalesData[[#This Row],[Order ID]])</f>
        <v>2</v>
      </c>
      <c r="W2334" t="str">
        <f>TEXT(SalesData[[#This Row],[Order Date]],"MMM-YYYY")</f>
        <v>Mar-2018</v>
      </c>
      <c r="X2334">
        <f>CHOOSE(MONTH(SalesData[[#This Row],[Order Date]]),1,1,1,2,2,2,3,3,3,4,4,4)</f>
        <v>1</v>
      </c>
      <c r="Y2334">
        <f>YEAR(SalesData[[#This Row],[Order Date]])*100+MONTH(SalesData[[#This Row],[Order Date]])</f>
        <v>201803</v>
      </c>
    </row>
    <row r="2335" spans="1: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v>4</v>
      </c>
      <c r="T2335">
        <v>0.1</v>
      </c>
      <c r="U2335">
        <v>0.57999999999999996</v>
      </c>
      <c r="V2335">
        <f>COUNTIF(SalesData[Order ID],SalesData[[#This Row],[Order ID]])</f>
        <v>2</v>
      </c>
      <c r="W2335" t="str">
        <f>TEXT(SalesData[[#This Row],[Order Date]],"MMM-YYYY")</f>
        <v>Mar-2018</v>
      </c>
      <c r="X2335">
        <f>CHOOSE(MONTH(SalesData[[#This Row],[Order Date]]),1,1,1,2,2,2,3,3,3,4,4,4)</f>
        <v>1</v>
      </c>
      <c r="Y2335">
        <f>YEAR(SalesData[[#This Row],[Order Date]])*100+MONTH(SalesData[[#This Row],[Order Date]])</f>
        <v>201803</v>
      </c>
    </row>
    <row r="2336" spans="1: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v>10</v>
      </c>
      <c r="T2336">
        <v>0</v>
      </c>
      <c r="U2336">
        <v>9</v>
      </c>
      <c r="V2336">
        <f>COUNTIF(SalesData[Order ID],SalesData[[#This Row],[Order ID]])</f>
        <v>1</v>
      </c>
      <c r="W2336" t="str">
        <f>TEXT(SalesData[[#This Row],[Order Date]],"MMM-YYYY")</f>
        <v>Sep-2015</v>
      </c>
      <c r="X2336">
        <f>CHOOSE(MONTH(SalesData[[#This Row],[Order Date]]),1,1,1,2,2,2,3,3,3,4,4,4)</f>
        <v>3</v>
      </c>
      <c r="Y2336">
        <f>YEAR(SalesData[[#This Row],[Order Date]])*100+MONTH(SalesData[[#This Row],[Order Date]])</f>
        <v>201509</v>
      </c>
    </row>
    <row r="2337" spans="1: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v>5</v>
      </c>
      <c r="T2337">
        <v>0</v>
      </c>
      <c r="U2337">
        <v>2.17</v>
      </c>
      <c r="V2337">
        <f>COUNTIF(SalesData[Order ID],SalesData[[#This Row],[Order ID]])</f>
        <v>2</v>
      </c>
      <c r="W2337" t="str">
        <f>TEXT(SalesData[[#This Row],[Order Date]],"MMM-YYYY")</f>
        <v>Dec-2018</v>
      </c>
      <c r="X2337">
        <f>CHOOSE(MONTH(SalesData[[#This Row],[Order Date]]),1,1,1,2,2,2,3,3,3,4,4,4)</f>
        <v>4</v>
      </c>
      <c r="Y2337">
        <f>YEAR(SalesData[[#This Row],[Order Date]])*100+MONTH(SalesData[[#This Row],[Order Date]])</f>
        <v>201812</v>
      </c>
    </row>
    <row r="2338" spans="1: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v>7</v>
      </c>
      <c r="T2338">
        <v>0</v>
      </c>
      <c r="U2338">
        <v>98.16</v>
      </c>
      <c r="V2338">
        <f>COUNTIF(SalesData[Order ID],SalesData[[#This Row],[Order ID]])</f>
        <v>2</v>
      </c>
      <c r="W2338" t="str">
        <f>TEXT(SalesData[[#This Row],[Order Date]],"MMM-YYYY")</f>
        <v>Dec-2018</v>
      </c>
      <c r="X2338">
        <f>CHOOSE(MONTH(SalesData[[#This Row],[Order Date]]),1,1,1,2,2,2,3,3,3,4,4,4)</f>
        <v>4</v>
      </c>
      <c r="Y2338">
        <f>YEAR(SalesData[[#This Row],[Order Date]])*100+MONTH(SalesData[[#This Row],[Order Date]])</f>
        <v>201812</v>
      </c>
    </row>
    <row r="2339" spans="1: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v>3</v>
      </c>
      <c r="T2339">
        <v>0</v>
      </c>
      <c r="U2339">
        <v>2.85</v>
      </c>
      <c r="V2339">
        <f>COUNTIF(SalesData[Order ID],SalesData[[#This Row],[Order ID]])</f>
        <v>2</v>
      </c>
      <c r="W2339" t="str">
        <f>TEXT(SalesData[[#This Row],[Order Date]],"MMM-YYYY")</f>
        <v>Aug-2015</v>
      </c>
      <c r="X2339">
        <f>CHOOSE(MONTH(SalesData[[#This Row],[Order Date]]),1,1,1,2,2,2,3,3,3,4,4,4)</f>
        <v>3</v>
      </c>
      <c r="Y2339">
        <f>YEAR(SalesData[[#This Row],[Order Date]])*100+MONTH(SalesData[[#This Row],[Order Date]])</f>
        <v>201508</v>
      </c>
    </row>
    <row r="2340" spans="1: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v>10</v>
      </c>
      <c r="T2340">
        <v>0</v>
      </c>
      <c r="U2340">
        <v>4.59</v>
      </c>
      <c r="V2340">
        <f>COUNTIF(SalesData[Order ID],SalesData[[#This Row],[Order ID]])</f>
        <v>2</v>
      </c>
      <c r="W2340" t="str">
        <f>TEXT(SalesData[[#This Row],[Order Date]],"MMM-YYYY")</f>
        <v>Aug-2015</v>
      </c>
      <c r="X2340">
        <f>CHOOSE(MONTH(SalesData[[#This Row],[Order Date]]),1,1,1,2,2,2,3,3,3,4,4,4)</f>
        <v>3</v>
      </c>
      <c r="Y2340">
        <f>YEAR(SalesData[[#This Row],[Order Date]])*100+MONTH(SalesData[[#This Row],[Order Date]])</f>
        <v>201508</v>
      </c>
    </row>
    <row r="2341" spans="1: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v>1</v>
      </c>
      <c r="T2341">
        <v>0.1</v>
      </c>
      <c r="U2341">
        <v>2.04</v>
      </c>
      <c r="V2341">
        <f>COUNTIF(SalesData[Order ID],SalesData[[#This Row],[Order ID]])</f>
        <v>1</v>
      </c>
      <c r="W2341" t="str">
        <f>TEXT(SalesData[[#This Row],[Order Date]],"MMM-YYYY")</f>
        <v>Aug-2015</v>
      </c>
      <c r="X2341">
        <f>CHOOSE(MONTH(SalesData[[#This Row],[Order Date]]),1,1,1,2,2,2,3,3,3,4,4,4)</f>
        <v>3</v>
      </c>
      <c r="Y2341">
        <f>YEAR(SalesData[[#This Row],[Order Date]])*100+MONTH(SalesData[[#This Row],[Order Date]])</f>
        <v>201508</v>
      </c>
    </row>
    <row r="2342" spans="1: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v>7</v>
      </c>
      <c r="T2342">
        <v>0</v>
      </c>
      <c r="U2342">
        <v>2.93</v>
      </c>
      <c r="V2342">
        <f>COUNTIF(SalesData[Order ID],SalesData[[#This Row],[Order ID]])</f>
        <v>1</v>
      </c>
      <c r="W2342" t="str">
        <f>TEXT(SalesData[[#This Row],[Order Date]],"MMM-YYYY")</f>
        <v>Nov-2017</v>
      </c>
      <c r="X2342">
        <f>CHOOSE(MONTH(SalesData[[#This Row],[Order Date]]),1,1,1,2,2,2,3,3,3,4,4,4)</f>
        <v>4</v>
      </c>
      <c r="Y2342">
        <f>YEAR(SalesData[[#This Row],[Order Date]])*100+MONTH(SalesData[[#This Row],[Order Date]])</f>
        <v>201711</v>
      </c>
    </row>
    <row r="2343" spans="1: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v>7</v>
      </c>
      <c r="T2343">
        <v>0.1</v>
      </c>
      <c r="U2343">
        <v>8.85</v>
      </c>
      <c r="V2343">
        <f>COUNTIF(SalesData[Order ID],SalesData[[#This Row],[Order ID]])</f>
        <v>2</v>
      </c>
      <c r="W2343" t="str">
        <f>TEXT(SalesData[[#This Row],[Order Date]],"MMM-YYYY")</f>
        <v>Dec-2015</v>
      </c>
      <c r="X2343">
        <f>CHOOSE(MONTH(SalesData[[#This Row],[Order Date]]),1,1,1,2,2,2,3,3,3,4,4,4)</f>
        <v>4</v>
      </c>
      <c r="Y2343">
        <f>YEAR(SalesData[[#This Row],[Order Date]])*100+MONTH(SalesData[[#This Row],[Order Date]])</f>
        <v>201512</v>
      </c>
    </row>
    <row r="2344" spans="1: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v>3</v>
      </c>
      <c r="T2344">
        <v>0.1</v>
      </c>
      <c r="U2344">
        <v>20.51</v>
      </c>
      <c r="V2344">
        <f>COUNTIF(SalesData[Order ID],SalesData[[#This Row],[Order ID]])</f>
        <v>2</v>
      </c>
      <c r="W2344" t="str">
        <f>TEXT(SalesData[[#This Row],[Order Date]],"MMM-YYYY")</f>
        <v>Dec-2015</v>
      </c>
      <c r="X2344">
        <f>CHOOSE(MONTH(SalesData[[#This Row],[Order Date]]),1,1,1,2,2,2,3,3,3,4,4,4)</f>
        <v>4</v>
      </c>
      <c r="Y2344">
        <f>YEAR(SalesData[[#This Row],[Order Date]])*100+MONTH(SalesData[[#This Row],[Order Date]])</f>
        <v>201512</v>
      </c>
    </row>
    <row r="2345" spans="1: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v>7</v>
      </c>
      <c r="T2345">
        <v>0.3</v>
      </c>
      <c r="U2345">
        <v>-27.18</v>
      </c>
      <c r="V2345">
        <f>COUNTIF(SalesData[Order ID],SalesData[[#This Row],[Order ID]])</f>
        <v>1</v>
      </c>
      <c r="W2345" t="str">
        <f>TEXT(SalesData[[#This Row],[Order Date]],"MMM-YYYY")</f>
        <v>Jul-2015</v>
      </c>
      <c r="X2345">
        <f>CHOOSE(MONTH(SalesData[[#This Row],[Order Date]]),1,1,1,2,2,2,3,3,3,4,4,4)</f>
        <v>3</v>
      </c>
      <c r="Y2345">
        <f>YEAR(SalesData[[#This Row],[Order Date]])*100+MONTH(SalesData[[#This Row],[Order Date]])</f>
        <v>201507</v>
      </c>
    </row>
    <row r="2346" spans="1: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v>8</v>
      </c>
      <c r="T2346">
        <v>0</v>
      </c>
      <c r="U2346">
        <v>68.64</v>
      </c>
      <c r="V2346">
        <f>COUNTIF(SalesData[Order ID],SalesData[[#This Row],[Order ID]])</f>
        <v>1</v>
      </c>
      <c r="W2346" t="str">
        <f>TEXT(SalesData[[#This Row],[Order Date]],"MMM-YYYY")</f>
        <v>Feb-2017</v>
      </c>
      <c r="X2346">
        <f>CHOOSE(MONTH(SalesData[[#This Row],[Order Date]]),1,1,1,2,2,2,3,3,3,4,4,4)</f>
        <v>1</v>
      </c>
      <c r="Y2346">
        <f>YEAR(SalesData[[#This Row],[Order Date]])*100+MONTH(SalesData[[#This Row],[Order Date]])</f>
        <v>201702</v>
      </c>
    </row>
    <row r="2347" spans="1: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v>8</v>
      </c>
      <c r="T2347">
        <v>0.2</v>
      </c>
      <c r="U2347">
        <v>4.91</v>
      </c>
      <c r="V2347">
        <f>COUNTIF(SalesData[Order ID],SalesData[[#This Row],[Order ID]])</f>
        <v>3</v>
      </c>
      <c r="W2347" t="str">
        <f>TEXT(SalesData[[#This Row],[Order Date]],"MMM-YYYY")</f>
        <v>Mar-2017</v>
      </c>
      <c r="X2347">
        <f>CHOOSE(MONTH(SalesData[[#This Row],[Order Date]]),1,1,1,2,2,2,3,3,3,4,4,4)</f>
        <v>1</v>
      </c>
      <c r="Y2347">
        <f>YEAR(SalesData[[#This Row],[Order Date]])*100+MONTH(SalesData[[#This Row],[Order Date]])</f>
        <v>201703</v>
      </c>
    </row>
    <row r="2348" spans="1: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v>2</v>
      </c>
      <c r="T2348">
        <v>0</v>
      </c>
      <c r="U2348">
        <v>0.23</v>
      </c>
      <c r="V2348">
        <f>COUNTIF(SalesData[Order ID],SalesData[[#This Row],[Order ID]])</f>
        <v>3</v>
      </c>
      <c r="W2348" t="str">
        <f>TEXT(SalesData[[#This Row],[Order Date]],"MMM-YYYY")</f>
        <v>Mar-2017</v>
      </c>
      <c r="X2348">
        <f>CHOOSE(MONTH(SalesData[[#This Row],[Order Date]]),1,1,1,2,2,2,3,3,3,4,4,4)</f>
        <v>1</v>
      </c>
      <c r="Y2348">
        <f>YEAR(SalesData[[#This Row],[Order Date]])*100+MONTH(SalesData[[#This Row],[Order Date]])</f>
        <v>201703</v>
      </c>
    </row>
    <row r="2349" spans="1: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v>4</v>
      </c>
      <c r="T2349">
        <v>0.2</v>
      </c>
      <c r="U2349">
        <v>150.55000000000001</v>
      </c>
      <c r="V2349">
        <f>COUNTIF(SalesData[Order ID],SalesData[[#This Row],[Order ID]])</f>
        <v>3</v>
      </c>
      <c r="W2349" t="str">
        <f>TEXT(SalesData[[#This Row],[Order Date]],"MMM-YYYY")</f>
        <v>Mar-2017</v>
      </c>
      <c r="X2349">
        <f>CHOOSE(MONTH(SalesData[[#This Row],[Order Date]]),1,1,1,2,2,2,3,3,3,4,4,4)</f>
        <v>1</v>
      </c>
      <c r="Y2349">
        <f>YEAR(SalesData[[#This Row],[Order Date]])*100+MONTH(SalesData[[#This Row],[Order Date]])</f>
        <v>201703</v>
      </c>
    </row>
    <row r="2350" spans="1: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v>7</v>
      </c>
      <c r="T2350">
        <v>0</v>
      </c>
      <c r="U2350">
        <v>0.99</v>
      </c>
      <c r="V2350">
        <f>COUNTIF(SalesData[Order ID],SalesData[[#This Row],[Order ID]])</f>
        <v>5</v>
      </c>
      <c r="W2350" t="str">
        <f>TEXT(SalesData[[#This Row],[Order Date]],"MMM-YYYY")</f>
        <v>Dec-2018</v>
      </c>
      <c r="X2350">
        <f>CHOOSE(MONTH(SalesData[[#This Row],[Order Date]]),1,1,1,2,2,2,3,3,3,4,4,4)</f>
        <v>4</v>
      </c>
      <c r="Y2350">
        <f>YEAR(SalesData[[#This Row],[Order Date]])*100+MONTH(SalesData[[#This Row],[Order Date]])</f>
        <v>201812</v>
      </c>
    </row>
    <row r="2351" spans="1: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v>7</v>
      </c>
      <c r="T2351">
        <v>0.1</v>
      </c>
      <c r="U2351">
        <v>5.56</v>
      </c>
      <c r="V2351">
        <f>COUNTIF(SalesData[Order ID],SalesData[[#This Row],[Order ID]])</f>
        <v>5</v>
      </c>
      <c r="W2351" t="str">
        <f>TEXT(SalesData[[#This Row],[Order Date]],"MMM-YYYY")</f>
        <v>Dec-2018</v>
      </c>
      <c r="X2351">
        <f>CHOOSE(MONTH(SalesData[[#This Row],[Order Date]]),1,1,1,2,2,2,3,3,3,4,4,4)</f>
        <v>4</v>
      </c>
      <c r="Y2351">
        <f>YEAR(SalesData[[#This Row],[Order Date]])*100+MONTH(SalesData[[#This Row],[Order Date]])</f>
        <v>201812</v>
      </c>
    </row>
    <row r="2352" spans="1: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v>6</v>
      </c>
      <c r="T2352">
        <v>0</v>
      </c>
      <c r="U2352">
        <v>1.0900000000000001</v>
      </c>
      <c r="V2352">
        <f>COUNTIF(SalesData[Order ID],SalesData[[#This Row],[Order ID]])</f>
        <v>5</v>
      </c>
      <c r="W2352" t="str">
        <f>TEXT(SalesData[[#This Row],[Order Date]],"MMM-YYYY")</f>
        <v>Dec-2018</v>
      </c>
      <c r="X2352">
        <f>CHOOSE(MONTH(SalesData[[#This Row],[Order Date]]),1,1,1,2,2,2,3,3,3,4,4,4)</f>
        <v>4</v>
      </c>
      <c r="Y2352">
        <f>YEAR(SalesData[[#This Row],[Order Date]])*100+MONTH(SalesData[[#This Row],[Order Date]])</f>
        <v>201812</v>
      </c>
    </row>
    <row r="2353" spans="1: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v>5</v>
      </c>
      <c r="T2353">
        <v>0</v>
      </c>
      <c r="U2353">
        <v>17.48</v>
      </c>
      <c r="V2353">
        <f>COUNTIF(SalesData[Order ID],SalesData[[#This Row],[Order ID]])</f>
        <v>5</v>
      </c>
      <c r="W2353" t="str">
        <f>TEXT(SalesData[[#This Row],[Order Date]],"MMM-YYYY")</f>
        <v>Dec-2018</v>
      </c>
      <c r="X2353">
        <f>CHOOSE(MONTH(SalesData[[#This Row],[Order Date]]),1,1,1,2,2,2,3,3,3,4,4,4)</f>
        <v>4</v>
      </c>
      <c r="Y2353">
        <f>YEAR(SalesData[[#This Row],[Order Date]])*100+MONTH(SalesData[[#This Row],[Order Date]])</f>
        <v>201812</v>
      </c>
    </row>
    <row r="2354" spans="1: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v>7</v>
      </c>
      <c r="T2354">
        <v>0</v>
      </c>
      <c r="U2354">
        <v>0.5</v>
      </c>
      <c r="V2354">
        <f>COUNTIF(SalesData[Order ID],SalesData[[#This Row],[Order ID]])</f>
        <v>5</v>
      </c>
      <c r="W2354" t="str">
        <f>TEXT(SalesData[[#This Row],[Order Date]],"MMM-YYYY")</f>
        <v>Dec-2018</v>
      </c>
      <c r="X2354">
        <f>CHOOSE(MONTH(SalesData[[#This Row],[Order Date]]),1,1,1,2,2,2,3,3,3,4,4,4)</f>
        <v>4</v>
      </c>
      <c r="Y2354">
        <f>YEAR(SalesData[[#This Row],[Order Date]])*100+MONTH(SalesData[[#This Row],[Order Date]])</f>
        <v>201812</v>
      </c>
    </row>
    <row r="2355" spans="1: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v>10</v>
      </c>
      <c r="T2355">
        <v>0</v>
      </c>
      <c r="U2355">
        <v>155.28</v>
      </c>
      <c r="V2355">
        <f>COUNTIF(SalesData[Order ID],SalesData[[#This Row],[Order ID]])</f>
        <v>4</v>
      </c>
      <c r="W2355" t="str">
        <f>TEXT(SalesData[[#This Row],[Order Date]],"MMM-YYYY")</f>
        <v>Aug-2016</v>
      </c>
      <c r="X2355">
        <f>CHOOSE(MONTH(SalesData[[#This Row],[Order Date]]),1,1,1,2,2,2,3,3,3,4,4,4)</f>
        <v>3</v>
      </c>
      <c r="Y2355">
        <f>YEAR(SalesData[[#This Row],[Order Date]])*100+MONTH(SalesData[[#This Row],[Order Date]])</f>
        <v>201608</v>
      </c>
    </row>
    <row r="2356" spans="1: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v>5</v>
      </c>
      <c r="T2356">
        <v>0</v>
      </c>
      <c r="U2356">
        <v>45.29</v>
      </c>
      <c r="V2356">
        <f>COUNTIF(SalesData[Order ID],SalesData[[#This Row],[Order ID]])</f>
        <v>4</v>
      </c>
      <c r="W2356" t="str">
        <f>TEXT(SalesData[[#This Row],[Order Date]],"MMM-YYYY")</f>
        <v>Aug-2016</v>
      </c>
      <c r="X2356">
        <f>CHOOSE(MONTH(SalesData[[#This Row],[Order Date]]),1,1,1,2,2,2,3,3,3,4,4,4)</f>
        <v>3</v>
      </c>
      <c r="Y2356">
        <f>YEAR(SalesData[[#This Row],[Order Date]])*100+MONTH(SalesData[[#This Row],[Order Date]])</f>
        <v>201608</v>
      </c>
    </row>
    <row r="2357" spans="1: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v>6</v>
      </c>
      <c r="T2357">
        <v>0.3</v>
      </c>
      <c r="U2357">
        <v>-8.0299999999999994</v>
      </c>
      <c r="V2357">
        <f>COUNTIF(SalesData[Order ID],SalesData[[#This Row],[Order ID]])</f>
        <v>4</v>
      </c>
      <c r="W2357" t="str">
        <f>TEXT(SalesData[[#This Row],[Order Date]],"MMM-YYYY")</f>
        <v>Aug-2016</v>
      </c>
      <c r="X2357">
        <f>CHOOSE(MONTH(SalesData[[#This Row],[Order Date]]),1,1,1,2,2,2,3,3,3,4,4,4)</f>
        <v>3</v>
      </c>
      <c r="Y2357">
        <f>YEAR(SalesData[[#This Row],[Order Date]])*100+MONTH(SalesData[[#This Row],[Order Date]])</f>
        <v>201608</v>
      </c>
    </row>
    <row r="2358" spans="1: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v>1</v>
      </c>
      <c r="T2358">
        <v>0.3</v>
      </c>
      <c r="U2358">
        <v>-64.790000000000006</v>
      </c>
      <c r="V2358">
        <f>COUNTIF(SalesData[Order ID],SalesData[[#This Row],[Order ID]])</f>
        <v>4</v>
      </c>
      <c r="W2358" t="str">
        <f>TEXT(SalesData[[#This Row],[Order Date]],"MMM-YYYY")</f>
        <v>Aug-2016</v>
      </c>
      <c r="X2358">
        <f>CHOOSE(MONTH(SalesData[[#This Row],[Order Date]]),1,1,1,2,2,2,3,3,3,4,4,4)</f>
        <v>3</v>
      </c>
      <c r="Y2358">
        <f>YEAR(SalesData[[#This Row],[Order Date]])*100+MONTH(SalesData[[#This Row],[Order Date]])</f>
        <v>201608</v>
      </c>
    </row>
    <row r="2359" spans="1: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v>5</v>
      </c>
      <c r="T2359">
        <v>0</v>
      </c>
      <c r="U2359">
        <v>363.34</v>
      </c>
      <c r="V2359">
        <f>COUNTIF(SalesData[Order ID],SalesData[[#This Row],[Order ID]])</f>
        <v>5</v>
      </c>
      <c r="W2359" t="str">
        <f>TEXT(SalesData[[#This Row],[Order Date]],"MMM-YYYY")</f>
        <v>Mar-2015</v>
      </c>
      <c r="X2359">
        <f>CHOOSE(MONTH(SalesData[[#This Row],[Order Date]]),1,1,1,2,2,2,3,3,3,4,4,4)</f>
        <v>1</v>
      </c>
      <c r="Y2359">
        <f>YEAR(SalesData[[#This Row],[Order Date]])*100+MONTH(SalesData[[#This Row],[Order Date]])</f>
        <v>201503</v>
      </c>
    </row>
    <row r="2360" spans="1: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v>7</v>
      </c>
      <c r="T2360">
        <v>0</v>
      </c>
      <c r="U2360">
        <v>225.03</v>
      </c>
      <c r="V2360">
        <f>COUNTIF(SalesData[Order ID],SalesData[[#This Row],[Order ID]])</f>
        <v>5</v>
      </c>
      <c r="W2360" t="str">
        <f>TEXT(SalesData[[#This Row],[Order Date]],"MMM-YYYY")</f>
        <v>Mar-2015</v>
      </c>
      <c r="X2360">
        <f>CHOOSE(MONTH(SalesData[[#This Row],[Order Date]]),1,1,1,2,2,2,3,3,3,4,4,4)</f>
        <v>1</v>
      </c>
      <c r="Y2360">
        <f>YEAR(SalesData[[#This Row],[Order Date]])*100+MONTH(SalesData[[#This Row],[Order Date]])</f>
        <v>201503</v>
      </c>
    </row>
    <row r="2361" spans="1: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v>5</v>
      </c>
      <c r="T2361">
        <v>0.3</v>
      </c>
      <c r="U2361">
        <v>-202.59</v>
      </c>
      <c r="V2361">
        <f>COUNTIF(SalesData[Order ID],SalesData[[#This Row],[Order ID]])</f>
        <v>5</v>
      </c>
      <c r="W2361" t="str">
        <f>TEXT(SalesData[[#This Row],[Order Date]],"MMM-YYYY")</f>
        <v>Mar-2015</v>
      </c>
      <c r="X2361">
        <f>CHOOSE(MONTH(SalesData[[#This Row],[Order Date]]),1,1,1,2,2,2,3,3,3,4,4,4)</f>
        <v>1</v>
      </c>
      <c r="Y2361">
        <f>YEAR(SalesData[[#This Row],[Order Date]])*100+MONTH(SalesData[[#This Row],[Order Date]])</f>
        <v>201503</v>
      </c>
    </row>
    <row r="2362" spans="1: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v>1</v>
      </c>
      <c r="T2362">
        <v>0</v>
      </c>
      <c r="U2362">
        <v>1.74</v>
      </c>
      <c r="V2362">
        <f>COUNTIF(SalesData[Order ID],SalesData[[#This Row],[Order ID]])</f>
        <v>5</v>
      </c>
      <c r="W2362" t="str">
        <f>TEXT(SalesData[[#This Row],[Order Date]],"MMM-YYYY")</f>
        <v>Mar-2015</v>
      </c>
      <c r="X2362">
        <f>CHOOSE(MONTH(SalesData[[#This Row],[Order Date]]),1,1,1,2,2,2,3,3,3,4,4,4)</f>
        <v>1</v>
      </c>
      <c r="Y2362">
        <f>YEAR(SalesData[[#This Row],[Order Date]])*100+MONTH(SalesData[[#This Row],[Order Date]])</f>
        <v>201503</v>
      </c>
    </row>
    <row r="2363" spans="1: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v>3</v>
      </c>
      <c r="T2363">
        <v>0</v>
      </c>
      <c r="U2363">
        <v>24.81</v>
      </c>
      <c r="V2363">
        <f>COUNTIF(SalesData[Order ID],SalesData[[#This Row],[Order ID]])</f>
        <v>5</v>
      </c>
      <c r="W2363" t="str">
        <f>TEXT(SalesData[[#This Row],[Order Date]],"MMM-YYYY")</f>
        <v>Mar-2015</v>
      </c>
      <c r="X2363">
        <f>CHOOSE(MONTH(SalesData[[#This Row],[Order Date]]),1,1,1,2,2,2,3,3,3,4,4,4)</f>
        <v>1</v>
      </c>
      <c r="Y2363">
        <f>YEAR(SalesData[[#This Row],[Order Date]])*100+MONTH(SalesData[[#This Row],[Order Date]])</f>
        <v>201503</v>
      </c>
    </row>
    <row r="2364" spans="1: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v>5</v>
      </c>
      <c r="T2364">
        <v>0</v>
      </c>
      <c r="U2364">
        <v>2.6</v>
      </c>
      <c r="V2364">
        <f>COUNTIF(SalesData[Order ID],SalesData[[#This Row],[Order ID]])</f>
        <v>1</v>
      </c>
      <c r="W2364" t="str">
        <f>TEXT(SalesData[[#This Row],[Order Date]],"MMM-YYYY")</f>
        <v>Apr-2018</v>
      </c>
      <c r="X2364">
        <f>CHOOSE(MONTH(SalesData[[#This Row],[Order Date]]),1,1,1,2,2,2,3,3,3,4,4,4)</f>
        <v>2</v>
      </c>
      <c r="Y2364">
        <f>YEAR(SalesData[[#This Row],[Order Date]])*100+MONTH(SalesData[[#This Row],[Order Date]])</f>
        <v>201804</v>
      </c>
    </row>
    <row r="2365" spans="1: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v>1</v>
      </c>
      <c r="T2365">
        <v>0.3</v>
      </c>
      <c r="U2365">
        <v>-42.2</v>
      </c>
      <c r="V2365">
        <f>COUNTIF(SalesData[Order ID],SalesData[[#This Row],[Order ID]])</f>
        <v>3</v>
      </c>
      <c r="W2365" t="str">
        <f>TEXT(SalesData[[#This Row],[Order Date]],"MMM-YYYY")</f>
        <v>Mar-2017</v>
      </c>
      <c r="X2365">
        <f>CHOOSE(MONTH(SalesData[[#This Row],[Order Date]]),1,1,1,2,2,2,3,3,3,4,4,4)</f>
        <v>1</v>
      </c>
      <c r="Y2365">
        <f>YEAR(SalesData[[#This Row],[Order Date]])*100+MONTH(SalesData[[#This Row],[Order Date]])</f>
        <v>201703</v>
      </c>
    </row>
    <row r="2366" spans="1: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v>1</v>
      </c>
      <c r="T2366">
        <v>0.3</v>
      </c>
      <c r="U2366">
        <v>-30.46</v>
      </c>
      <c r="V2366">
        <f>COUNTIF(SalesData[Order ID],SalesData[[#This Row],[Order ID]])</f>
        <v>3</v>
      </c>
      <c r="W2366" t="str">
        <f>TEXT(SalesData[[#This Row],[Order Date]],"MMM-YYYY")</f>
        <v>Mar-2017</v>
      </c>
      <c r="X2366">
        <f>CHOOSE(MONTH(SalesData[[#This Row],[Order Date]]),1,1,1,2,2,2,3,3,3,4,4,4)</f>
        <v>1</v>
      </c>
      <c r="Y2366">
        <f>YEAR(SalesData[[#This Row],[Order Date]])*100+MONTH(SalesData[[#This Row],[Order Date]])</f>
        <v>201703</v>
      </c>
    </row>
    <row r="2367" spans="1: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v>10</v>
      </c>
      <c r="T2367">
        <v>0.1</v>
      </c>
      <c r="U2367">
        <v>15.18</v>
      </c>
      <c r="V2367">
        <f>COUNTIF(SalesData[Order ID],SalesData[[#This Row],[Order ID]])</f>
        <v>3</v>
      </c>
      <c r="W2367" t="str">
        <f>TEXT(SalesData[[#This Row],[Order Date]],"MMM-YYYY")</f>
        <v>Mar-2017</v>
      </c>
      <c r="X2367">
        <f>CHOOSE(MONTH(SalesData[[#This Row],[Order Date]]),1,1,1,2,2,2,3,3,3,4,4,4)</f>
        <v>1</v>
      </c>
      <c r="Y2367">
        <f>YEAR(SalesData[[#This Row],[Order Date]])*100+MONTH(SalesData[[#This Row],[Order Date]])</f>
        <v>201703</v>
      </c>
    </row>
    <row r="2368" spans="1: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v>4</v>
      </c>
      <c r="T2368">
        <v>0.3</v>
      </c>
      <c r="U2368">
        <v>-27.76</v>
      </c>
      <c r="V2368">
        <f>COUNTIF(SalesData[Order ID],SalesData[[#This Row],[Order ID]])</f>
        <v>1</v>
      </c>
      <c r="W2368" t="str">
        <f>TEXT(SalesData[[#This Row],[Order Date]],"MMM-YYYY")</f>
        <v>Nov-2015</v>
      </c>
      <c r="X2368">
        <f>CHOOSE(MONTH(SalesData[[#This Row],[Order Date]]),1,1,1,2,2,2,3,3,3,4,4,4)</f>
        <v>4</v>
      </c>
      <c r="Y2368">
        <f>YEAR(SalesData[[#This Row],[Order Date]])*100+MONTH(SalesData[[#This Row],[Order Date]])</f>
        <v>201511</v>
      </c>
    </row>
    <row r="2369" spans="1: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v>9</v>
      </c>
      <c r="T2369">
        <v>0.1</v>
      </c>
      <c r="U2369">
        <v>7.63</v>
      </c>
      <c r="V2369">
        <f>COUNTIF(SalesData[Order ID],SalesData[[#This Row],[Order ID]])</f>
        <v>1</v>
      </c>
      <c r="W2369" t="str">
        <f>TEXT(SalesData[[#This Row],[Order Date]],"MMM-YYYY")</f>
        <v>Feb-2018</v>
      </c>
      <c r="X2369">
        <f>CHOOSE(MONTH(SalesData[[#This Row],[Order Date]]),1,1,1,2,2,2,3,3,3,4,4,4)</f>
        <v>1</v>
      </c>
      <c r="Y2369">
        <f>YEAR(SalesData[[#This Row],[Order Date]])*100+MONTH(SalesData[[#This Row],[Order Date]])</f>
        <v>201802</v>
      </c>
    </row>
    <row r="2370" spans="1: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v>3</v>
      </c>
      <c r="T2370">
        <v>0.2</v>
      </c>
      <c r="U2370">
        <v>117.19</v>
      </c>
      <c r="V2370">
        <f>COUNTIF(SalesData[Order ID],SalesData[[#This Row],[Order ID]])</f>
        <v>2</v>
      </c>
      <c r="W2370" t="str">
        <f>TEXT(SalesData[[#This Row],[Order Date]],"MMM-YYYY")</f>
        <v>Sep-2017</v>
      </c>
      <c r="X2370">
        <f>CHOOSE(MONTH(SalesData[[#This Row],[Order Date]]),1,1,1,2,2,2,3,3,3,4,4,4)</f>
        <v>3</v>
      </c>
      <c r="Y2370">
        <f>YEAR(SalesData[[#This Row],[Order Date]])*100+MONTH(SalesData[[#This Row],[Order Date]])</f>
        <v>201709</v>
      </c>
    </row>
    <row r="2371" spans="1: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v>2</v>
      </c>
      <c r="T2371">
        <v>0</v>
      </c>
      <c r="U2371">
        <v>1.03</v>
      </c>
      <c r="V2371">
        <f>COUNTIF(SalesData[Order ID],SalesData[[#This Row],[Order ID]])</f>
        <v>2</v>
      </c>
      <c r="W2371" t="str">
        <f>TEXT(SalesData[[#This Row],[Order Date]],"MMM-YYYY")</f>
        <v>Sep-2017</v>
      </c>
      <c r="X2371">
        <f>CHOOSE(MONTH(SalesData[[#This Row],[Order Date]]),1,1,1,2,2,2,3,3,3,4,4,4)</f>
        <v>3</v>
      </c>
      <c r="Y2371">
        <f>YEAR(SalesData[[#This Row],[Order Date]])*100+MONTH(SalesData[[#This Row],[Order Date]])</f>
        <v>201709</v>
      </c>
    </row>
    <row r="2372" spans="1: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v>9</v>
      </c>
      <c r="T2372">
        <v>0.3</v>
      </c>
      <c r="U2372">
        <v>-22.68</v>
      </c>
      <c r="V2372">
        <f>COUNTIF(SalesData[Order ID],SalesData[[#This Row],[Order ID]])</f>
        <v>1</v>
      </c>
      <c r="W2372" t="str">
        <f>TEXT(SalesData[[#This Row],[Order Date]],"MMM-YYYY")</f>
        <v>Jul-2018</v>
      </c>
      <c r="X2372">
        <f>CHOOSE(MONTH(SalesData[[#This Row],[Order Date]]),1,1,1,2,2,2,3,3,3,4,4,4)</f>
        <v>3</v>
      </c>
      <c r="Y2372">
        <f>YEAR(SalesData[[#This Row],[Order Date]])*100+MONTH(SalesData[[#This Row],[Order Date]])</f>
        <v>201807</v>
      </c>
    </row>
    <row r="2373" spans="1: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v>8</v>
      </c>
      <c r="T2373">
        <v>0.1</v>
      </c>
      <c r="U2373">
        <v>6.63</v>
      </c>
      <c r="V2373">
        <f>COUNTIF(SalesData[Order ID],SalesData[[#This Row],[Order ID]])</f>
        <v>4</v>
      </c>
      <c r="W2373" t="str">
        <f>TEXT(SalesData[[#This Row],[Order Date]],"MMM-YYYY")</f>
        <v>Jul-2017</v>
      </c>
      <c r="X2373">
        <f>CHOOSE(MONTH(SalesData[[#This Row],[Order Date]]),1,1,1,2,2,2,3,3,3,4,4,4)</f>
        <v>3</v>
      </c>
      <c r="Y2373">
        <f>YEAR(SalesData[[#This Row],[Order Date]])*100+MONTH(SalesData[[#This Row],[Order Date]])</f>
        <v>201707</v>
      </c>
    </row>
    <row r="2374" spans="1: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v>6</v>
      </c>
      <c r="T2374">
        <v>0</v>
      </c>
      <c r="U2374">
        <v>0.42</v>
      </c>
      <c r="V2374">
        <f>COUNTIF(SalesData[Order ID],SalesData[[#This Row],[Order ID]])</f>
        <v>4</v>
      </c>
      <c r="W2374" t="str">
        <f>TEXT(SalesData[[#This Row],[Order Date]],"MMM-YYYY")</f>
        <v>Jul-2017</v>
      </c>
      <c r="X2374">
        <f>CHOOSE(MONTH(SalesData[[#This Row],[Order Date]]),1,1,1,2,2,2,3,3,3,4,4,4)</f>
        <v>3</v>
      </c>
      <c r="Y2374">
        <f>YEAR(SalesData[[#This Row],[Order Date]])*100+MONTH(SalesData[[#This Row],[Order Date]])</f>
        <v>201707</v>
      </c>
    </row>
    <row r="2375" spans="1: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v>9</v>
      </c>
      <c r="T2375">
        <v>0.1</v>
      </c>
      <c r="U2375">
        <v>4.74</v>
      </c>
      <c r="V2375">
        <f>COUNTIF(SalesData[Order ID],SalesData[[#This Row],[Order ID]])</f>
        <v>4</v>
      </c>
      <c r="W2375" t="str">
        <f>TEXT(SalesData[[#This Row],[Order Date]],"MMM-YYYY")</f>
        <v>Jul-2017</v>
      </c>
      <c r="X2375">
        <f>CHOOSE(MONTH(SalesData[[#This Row],[Order Date]]),1,1,1,2,2,2,3,3,3,4,4,4)</f>
        <v>3</v>
      </c>
      <c r="Y2375">
        <f>YEAR(SalesData[[#This Row],[Order Date]])*100+MONTH(SalesData[[#This Row],[Order Date]])</f>
        <v>201707</v>
      </c>
    </row>
    <row r="2376" spans="1: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v>10</v>
      </c>
      <c r="T2376">
        <v>0</v>
      </c>
      <c r="U2376">
        <v>68.41</v>
      </c>
      <c r="V2376">
        <f>COUNTIF(SalesData[Order ID],SalesData[[#This Row],[Order ID]])</f>
        <v>4</v>
      </c>
      <c r="W2376" t="str">
        <f>TEXT(SalesData[[#This Row],[Order Date]],"MMM-YYYY")</f>
        <v>Jul-2017</v>
      </c>
      <c r="X2376">
        <f>CHOOSE(MONTH(SalesData[[#This Row],[Order Date]]),1,1,1,2,2,2,3,3,3,4,4,4)</f>
        <v>3</v>
      </c>
      <c r="Y2376">
        <f>YEAR(SalesData[[#This Row],[Order Date]])*100+MONTH(SalesData[[#This Row],[Order Date]])</f>
        <v>201707</v>
      </c>
    </row>
    <row r="2377" spans="1: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v>4</v>
      </c>
      <c r="T2377">
        <v>0</v>
      </c>
      <c r="U2377">
        <v>1.3</v>
      </c>
      <c r="V2377">
        <f>COUNTIF(SalesData[Order ID],SalesData[[#This Row],[Order ID]])</f>
        <v>1</v>
      </c>
      <c r="W2377" t="str">
        <f>TEXT(SalesData[[#This Row],[Order Date]],"MMM-YYYY")</f>
        <v>Jan-2018</v>
      </c>
      <c r="X2377">
        <f>CHOOSE(MONTH(SalesData[[#This Row],[Order Date]]),1,1,1,2,2,2,3,3,3,4,4,4)</f>
        <v>1</v>
      </c>
      <c r="Y2377">
        <f>YEAR(SalesData[[#This Row],[Order Date]])*100+MONTH(SalesData[[#This Row],[Order Date]])</f>
        <v>201801</v>
      </c>
    </row>
    <row r="2378" spans="1: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v>5</v>
      </c>
      <c r="T2378">
        <v>0</v>
      </c>
      <c r="U2378">
        <v>6.14</v>
      </c>
      <c r="V2378">
        <f>COUNTIF(SalesData[Order ID],SalesData[[#This Row],[Order ID]])</f>
        <v>2</v>
      </c>
      <c r="W2378" t="str">
        <f>TEXT(SalesData[[#This Row],[Order Date]],"MMM-YYYY")</f>
        <v>Aug-2015</v>
      </c>
      <c r="X2378">
        <f>CHOOSE(MONTH(SalesData[[#This Row],[Order Date]]),1,1,1,2,2,2,3,3,3,4,4,4)</f>
        <v>3</v>
      </c>
      <c r="Y2378">
        <f>YEAR(SalesData[[#This Row],[Order Date]])*100+MONTH(SalesData[[#This Row],[Order Date]])</f>
        <v>201508</v>
      </c>
    </row>
    <row r="2379" spans="1: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v>3</v>
      </c>
      <c r="T2379">
        <v>0.1</v>
      </c>
      <c r="U2379">
        <v>1.47</v>
      </c>
      <c r="V2379">
        <f>COUNTIF(SalesData[Order ID],SalesData[[#This Row],[Order ID]])</f>
        <v>2</v>
      </c>
      <c r="W2379" t="str">
        <f>TEXT(SalesData[[#This Row],[Order Date]],"MMM-YYYY")</f>
        <v>Aug-2015</v>
      </c>
      <c r="X2379">
        <f>CHOOSE(MONTH(SalesData[[#This Row],[Order Date]]),1,1,1,2,2,2,3,3,3,4,4,4)</f>
        <v>3</v>
      </c>
      <c r="Y2379">
        <f>YEAR(SalesData[[#This Row],[Order Date]])*100+MONTH(SalesData[[#This Row],[Order Date]])</f>
        <v>201508</v>
      </c>
    </row>
    <row r="2380" spans="1: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v>8</v>
      </c>
      <c r="T2380">
        <v>0</v>
      </c>
      <c r="U2380">
        <v>6.88</v>
      </c>
      <c r="V2380">
        <f>COUNTIF(SalesData[Order ID],SalesData[[#This Row],[Order ID]])</f>
        <v>1</v>
      </c>
      <c r="W2380" t="str">
        <f>TEXT(SalesData[[#This Row],[Order Date]],"MMM-YYYY")</f>
        <v>Dec-2016</v>
      </c>
      <c r="X2380">
        <f>CHOOSE(MONTH(SalesData[[#This Row],[Order Date]]),1,1,1,2,2,2,3,3,3,4,4,4)</f>
        <v>4</v>
      </c>
      <c r="Y2380">
        <f>YEAR(SalesData[[#This Row],[Order Date]])*100+MONTH(SalesData[[#This Row],[Order Date]])</f>
        <v>201612</v>
      </c>
    </row>
    <row r="2381" spans="1: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v>9</v>
      </c>
      <c r="T2381">
        <v>0.3</v>
      </c>
      <c r="U2381">
        <v>-0.87</v>
      </c>
      <c r="V2381">
        <f>COUNTIF(SalesData[Order ID],SalesData[[#This Row],[Order ID]])</f>
        <v>3</v>
      </c>
      <c r="W2381" t="str">
        <f>TEXT(SalesData[[#This Row],[Order Date]],"MMM-YYYY")</f>
        <v>May-2017</v>
      </c>
      <c r="X2381">
        <f>CHOOSE(MONTH(SalesData[[#This Row],[Order Date]]),1,1,1,2,2,2,3,3,3,4,4,4)</f>
        <v>2</v>
      </c>
      <c r="Y2381">
        <f>YEAR(SalesData[[#This Row],[Order Date]])*100+MONTH(SalesData[[#This Row],[Order Date]])</f>
        <v>201705</v>
      </c>
    </row>
    <row r="2382" spans="1: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v>7</v>
      </c>
      <c r="T2382">
        <v>0</v>
      </c>
      <c r="U2382">
        <v>3.97</v>
      </c>
      <c r="V2382">
        <f>COUNTIF(SalesData[Order ID],SalesData[[#This Row],[Order ID]])</f>
        <v>3</v>
      </c>
      <c r="W2382" t="str">
        <f>TEXT(SalesData[[#This Row],[Order Date]],"MMM-YYYY")</f>
        <v>May-2017</v>
      </c>
      <c r="X2382">
        <f>CHOOSE(MONTH(SalesData[[#This Row],[Order Date]]),1,1,1,2,2,2,3,3,3,4,4,4)</f>
        <v>2</v>
      </c>
      <c r="Y2382">
        <f>YEAR(SalesData[[#This Row],[Order Date]])*100+MONTH(SalesData[[#This Row],[Order Date]])</f>
        <v>201705</v>
      </c>
    </row>
    <row r="2383" spans="1: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v>2</v>
      </c>
      <c r="T2383">
        <v>0</v>
      </c>
      <c r="U2383">
        <v>18.600000000000001</v>
      </c>
      <c r="V2383">
        <f>COUNTIF(SalesData[Order ID],SalesData[[#This Row],[Order ID]])</f>
        <v>3</v>
      </c>
      <c r="W2383" t="str">
        <f>TEXT(SalesData[[#This Row],[Order Date]],"MMM-YYYY")</f>
        <v>May-2017</v>
      </c>
      <c r="X2383">
        <f>CHOOSE(MONTH(SalesData[[#This Row],[Order Date]]),1,1,1,2,2,2,3,3,3,4,4,4)</f>
        <v>2</v>
      </c>
      <c r="Y2383">
        <f>YEAR(SalesData[[#This Row],[Order Date]])*100+MONTH(SalesData[[#This Row],[Order Date]])</f>
        <v>201705</v>
      </c>
    </row>
    <row r="2384" spans="1: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v>9</v>
      </c>
      <c r="T2384">
        <v>0.3</v>
      </c>
      <c r="U2384">
        <v>-26.41</v>
      </c>
      <c r="V2384">
        <f>COUNTIF(SalesData[Order ID],SalesData[[#This Row],[Order ID]])</f>
        <v>5</v>
      </c>
      <c r="W2384" t="str">
        <f>TEXT(SalesData[[#This Row],[Order Date]],"MMM-YYYY")</f>
        <v>Mar-2018</v>
      </c>
      <c r="X2384">
        <f>CHOOSE(MONTH(SalesData[[#This Row],[Order Date]]),1,1,1,2,2,2,3,3,3,4,4,4)</f>
        <v>1</v>
      </c>
      <c r="Y2384">
        <f>YEAR(SalesData[[#This Row],[Order Date]])*100+MONTH(SalesData[[#This Row],[Order Date]])</f>
        <v>201803</v>
      </c>
    </row>
    <row r="2385" spans="1: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v>6</v>
      </c>
      <c r="T2385">
        <v>0.3</v>
      </c>
      <c r="U2385">
        <v>-3.2</v>
      </c>
      <c r="V2385">
        <f>COUNTIF(SalesData[Order ID],SalesData[[#This Row],[Order ID]])</f>
        <v>5</v>
      </c>
      <c r="W2385" t="str">
        <f>TEXT(SalesData[[#This Row],[Order Date]],"MMM-YYYY")</f>
        <v>Mar-2018</v>
      </c>
      <c r="X2385">
        <f>CHOOSE(MONTH(SalesData[[#This Row],[Order Date]]),1,1,1,2,2,2,3,3,3,4,4,4)</f>
        <v>1</v>
      </c>
      <c r="Y2385">
        <f>YEAR(SalesData[[#This Row],[Order Date]])*100+MONTH(SalesData[[#This Row],[Order Date]])</f>
        <v>201803</v>
      </c>
    </row>
    <row r="2386" spans="1: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v>8</v>
      </c>
      <c r="T2386">
        <v>0.3</v>
      </c>
      <c r="U2386">
        <v>-40.9</v>
      </c>
      <c r="V2386">
        <f>COUNTIF(SalesData[Order ID],SalesData[[#This Row],[Order ID]])</f>
        <v>5</v>
      </c>
      <c r="W2386" t="str">
        <f>TEXT(SalesData[[#This Row],[Order Date]],"MMM-YYYY")</f>
        <v>Mar-2018</v>
      </c>
      <c r="X2386">
        <f>CHOOSE(MONTH(SalesData[[#This Row],[Order Date]]),1,1,1,2,2,2,3,3,3,4,4,4)</f>
        <v>1</v>
      </c>
      <c r="Y2386">
        <f>YEAR(SalesData[[#This Row],[Order Date]])*100+MONTH(SalesData[[#This Row],[Order Date]])</f>
        <v>201803</v>
      </c>
    </row>
    <row r="2387" spans="1: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v>7</v>
      </c>
      <c r="T2387">
        <v>0.3</v>
      </c>
      <c r="U2387">
        <v>-10.56</v>
      </c>
      <c r="V2387">
        <f>COUNTIF(SalesData[Order ID],SalesData[[#This Row],[Order ID]])</f>
        <v>5</v>
      </c>
      <c r="W2387" t="str">
        <f>TEXT(SalesData[[#This Row],[Order Date]],"MMM-YYYY")</f>
        <v>Mar-2018</v>
      </c>
      <c r="X2387">
        <f>CHOOSE(MONTH(SalesData[[#This Row],[Order Date]]),1,1,1,2,2,2,3,3,3,4,4,4)</f>
        <v>1</v>
      </c>
      <c r="Y2387">
        <f>YEAR(SalesData[[#This Row],[Order Date]])*100+MONTH(SalesData[[#This Row],[Order Date]])</f>
        <v>201803</v>
      </c>
    </row>
    <row r="2388" spans="1: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v>6</v>
      </c>
      <c r="T2388">
        <v>0.2</v>
      </c>
      <c r="U2388">
        <v>57.6</v>
      </c>
      <c r="V2388">
        <f>COUNTIF(SalesData[Order ID],SalesData[[#This Row],[Order ID]])</f>
        <v>5</v>
      </c>
      <c r="W2388" t="str">
        <f>TEXT(SalesData[[#This Row],[Order Date]],"MMM-YYYY")</f>
        <v>Mar-2018</v>
      </c>
      <c r="X2388">
        <f>CHOOSE(MONTH(SalesData[[#This Row],[Order Date]]),1,1,1,2,2,2,3,3,3,4,4,4)</f>
        <v>1</v>
      </c>
      <c r="Y2388">
        <f>YEAR(SalesData[[#This Row],[Order Date]])*100+MONTH(SalesData[[#This Row],[Order Date]])</f>
        <v>201803</v>
      </c>
    </row>
    <row r="2389" spans="1: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v>6</v>
      </c>
      <c r="T2389">
        <v>0.2</v>
      </c>
      <c r="U2389">
        <v>1.18</v>
      </c>
      <c r="V2389">
        <f>COUNTIF(SalesData[Order ID],SalesData[[#This Row],[Order ID]])</f>
        <v>2</v>
      </c>
      <c r="W2389" t="str">
        <f>TEXT(SalesData[[#This Row],[Order Date]],"MMM-YYYY")</f>
        <v>Dec-2016</v>
      </c>
      <c r="X2389">
        <f>CHOOSE(MONTH(SalesData[[#This Row],[Order Date]]),1,1,1,2,2,2,3,3,3,4,4,4)</f>
        <v>4</v>
      </c>
      <c r="Y2389">
        <f>YEAR(SalesData[[#This Row],[Order Date]])*100+MONTH(SalesData[[#This Row],[Order Date]])</f>
        <v>201612</v>
      </c>
    </row>
    <row r="2390" spans="1: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v>6</v>
      </c>
      <c r="T2390">
        <v>0.2</v>
      </c>
      <c r="U2390">
        <v>6.85</v>
      </c>
      <c r="V2390">
        <f>COUNTIF(SalesData[Order ID],SalesData[[#This Row],[Order ID]])</f>
        <v>2</v>
      </c>
      <c r="W2390" t="str">
        <f>TEXT(SalesData[[#This Row],[Order Date]],"MMM-YYYY")</f>
        <v>Dec-2016</v>
      </c>
      <c r="X2390">
        <f>CHOOSE(MONTH(SalesData[[#This Row],[Order Date]]),1,1,1,2,2,2,3,3,3,4,4,4)</f>
        <v>4</v>
      </c>
      <c r="Y2390">
        <f>YEAR(SalesData[[#This Row],[Order Date]])*100+MONTH(SalesData[[#This Row],[Order Date]])</f>
        <v>201612</v>
      </c>
    </row>
    <row r="2391" spans="1: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v>9</v>
      </c>
      <c r="T2391">
        <v>0.1</v>
      </c>
      <c r="U2391">
        <v>1.81</v>
      </c>
      <c r="V2391">
        <f>COUNTIF(SalesData[Order ID],SalesData[[#This Row],[Order ID]])</f>
        <v>4</v>
      </c>
      <c r="W2391" t="str">
        <f>TEXT(SalesData[[#This Row],[Order Date]],"MMM-YYYY")</f>
        <v>Dec-2016</v>
      </c>
      <c r="X2391">
        <f>CHOOSE(MONTH(SalesData[[#This Row],[Order Date]]),1,1,1,2,2,2,3,3,3,4,4,4)</f>
        <v>4</v>
      </c>
      <c r="Y2391">
        <f>YEAR(SalesData[[#This Row],[Order Date]])*100+MONTH(SalesData[[#This Row],[Order Date]])</f>
        <v>201612</v>
      </c>
    </row>
    <row r="2392" spans="1: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v>9</v>
      </c>
      <c r="T2392">
        <v>0.2</v>
      </c>
      <c r="U2392">
        <v>8.3699999999999992</v>
      </c>
      <c r="V2392">
        <f>COUNTIF(SalesData[Order ID],SalesData[[#This Row],[Order ID]])</f>
        <v>4</v>
      </c>
      <c r="W2392" t="str">
        <f>TEXT(SalesData[[#This Row],[Order Date]],"MMM-YYYY")</f>
        <v>Dec-2016</v>
      </c>
      <c r="X2392">
        <f>CHOOSE(MONTH(SalesData[[#This Row],[Order Date]]),1,1,1,2,2,2,3,3,3,4,4,4)</f>
        <v>4</v>
      </c>
      <c r="Y2392">
        <f>YEAR(SalesData[[#This Row],[Order Date]])*100+MONTH(SalesData[[#This Row],[Order Date]])</f>
        <v>201612</v>
      </c>
    </row>
    <row r="2393" spans="1: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v>8</v>
      </c>
      <c r="T2393">
        <v>0.3</v>
      </c>
      <c r="U2393">
        <v>-81</v>
      </c>
      <c r="V2393">
        <f>COUNTIF(SalesData[Order ID],SalesData[[#This Row],[Order ID]])</f>
        <v>4</v>
      </c>
      <c r="W2393" t="str">
        <f>TEXT(SalesData[[#This Row],[Order Date]],"MMM-YYYY")</f>
        <v>Dec-2016</v>
      </c>
      <c r="X2393">
        <f>CHOOSE(MONTH(SalesData[[#This Row],[Order Date]]),1,1,1,2,2,2,3,3,3,4,4,4)</f>
        <v>4</v>
      </c>
      <c r="Y2393">
        <f>YEAR(SalesData[[#This Row],[Order Date]])*100+MONTH(SalesData[[#This Row],[Order Date]])</f>
        <v>201612</v>
      </c>
    </row>
    <row r="2394" spans="1: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v>4</v>
      </c>
      <c r="T2394">
        <v>0.1</v>
      </c>
      <c r="U2394">
        <v>36.450000000000003</v>
      </c>
      <c r="V2394">
        <f>COUNTIF(SalesData[Order ID],SalesData[[#This Row],[Order ID]])</f>
        <v>4</v>
      </c>
      <c r="W2394" t="str">
        <f>TEXT(SalesData[[#This Row],[Order Date]],"MMM-YYYY")</f>
        <v>Dec-2016</v>
      </c>
      <c r="X2394">
        <f>CHOOSE(MONTH(SalesData[[#This Row],[Order Date]]),1,1,1,2,2,2,3,3,3,4,4,4)</f>
        <v>4</v>
      </c>
      <c r="Y2394">
        <f>YEAR(SalesData[[#This Row],[Order Date]])*100+MONTH(SalesData[[#This Row],[Order Date]])</f>
        <v>201612</v>
      </c>
    </row>
    <row r="2395" spans="1: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v>7</v>
      </c>
      <c r="T2395">
        <v>0.1</v>
      </c>
      <c r="U2395">
        <v>9.1300000000000008</v>
      </c>
      <c r="V2395">
        <f>COUNTIF(SalesData[Order ID],SalesData[[#This Row],[Order ID]])</f>
        <v>1</v>
      </c>
      <c r="W2395" t="str">
        <f>TEXT(SalesData[[#This Row],[Order Date]],"MMM-YYYY")</f>
        <v>Mar-2017</v>
      </c>
      <c r="X2395">
        <f>CHOOSE(MONTH(SalesData[[#This Row],[Order Date]]),1,1,1,2,2,2,3,3,3,4,4,4)</f>
        <v>1</v>
      </c>
      <c r="Y2395">
        <f>YEAR(SalesData[[#This Row],[Order Date]])*100+MONTH(SalesData[[#This Row],[Order Date]])</f>
        <v>201703</v>
      </c>
    </row>
    <row r="2396" spans="1: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v>3</v>
      </c>
      <c r="T2396">
        <v>0</v>
      </c>
      <c r="U2396">
        <v>12.03</v>
      </c>
      <c r="V2396">
        <f>COUNTIF(SalesData[Order ID],SalesData[[#This Row],[Order ID]])</f>
        <v>3</v>
      </c>
      <c r="W2396" t="str">
        <f>TEXT(SalesData[[#This Row],[Order Date]],"MMM-YYYY")</f>
        <v>Nov-2016</v>
      </c>
      <c r="X2396">
        <f>CHOOSE(MONTH(SalesData[[#This Row],[Order Date]]),1,1,1,2,2,2,3,3,3,4,4,4)</f>
        <v>4</v>
      </c>
      <c r="Y2396">
        <f>YEAR(SalesData[[#This Row],[Order Date]])*100+MONTH(SalesData[[#This Row],[Order Date]])</f>
        <v>201611</v>
      </c>
    </row>
    <row r="2397" spans="1: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v>4</v>
      </c>
      <c r="T2397">
        <v>0</v>
      </c>
      <c r="U2397">
        <v>13.78</v>
      </c>
      <c r="V2397">
        <f>COUNTIF(SalesData[Order ID],SalesData[[#This Row],[Order ID]])</f>
        <v>3</v>
      </c>
      <c r="W2397" t="str">
        <f>TEXT(SalesData[[#This Row],[Order Date]],"MMM-YYYY")</f>
        <v>Nov-2016</v>
      </c>
      <c r="X2397">
        <f>CHOOSE(MONTH(SalesData[[#This Row],[Order Date]]),1,1,1,2,2,2,3,3,3,4,4,4)</f>
        <v>4</v>
      </c>
      <c r="Y2397">
        <f>YEAR(SalesData[[#This Row],[Order Date]])*100+MONTH(SalesData[[#This Row],[Order Date]])</f>
        <v>201611</v>
      </c>
    </row>
    <row r="2398" spans="1: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v>10</v>
      </c>
      <c r="T2398">
        <v>0.1</v>
      </c>
      <c r="U2398">
        <v>9.25</v>
      </c>
      <c r="V2398">
        <f>COUNTIF(SalesData[Order ID],SalesData[[#This Row],[Order ID]])</f>
        <v>3</v>
      </c>
      <c r="W2398" t="str">
        <f>TEXT(SalesData[[#This Row],[Order Date]],"MMM-YYYY")</f>
        <v>Nov-2016</v>
      </c>
      <c r="X2398">
        <f>CHOOSE(MONTH(SalesData[[#This Row],[Order Date]]),1,1,1,2,2,2,3,3,3,4,4,4)</f>
        <v>4</v>
      </c>
      <c r="Y2398">
        <f>YEAR(SalesData[[#This Row],[Order Date]])*100+MONTH(SalesData[[#This Row],[Order Date]])</f>
        <v>201611</v>
      </c>
    </row>
    <row r="2399" spans="1: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v>6</v>
      </c>
      <c r="T2399">
        <v>0</v>
      </c>
      <c r="U2399">
        <v>0.98</v>
      </c>
      <c r="V2399">
        <f>COUNTIF(SalesData[Order ID],SalesData[[#This Row],[Order ID]])</f>
        <v>2</v>
      </c>
      <c r="W2399" t="str">
        <f>TEXT(SalesData[[#This Row],[Order Date]],"MMM-YYYY")</f>
        <v>Aug-2018</v>
      </c>
      <c r="X2399">
        <f>CHOOSE(MONTH(SalesData[[#This Row],[Order Date]]),1,1,1,2,2,2,3,3,3,4,4,4)</f>
        <v>3</v>
      </c>
      <c r="Y2399">
        <f>YEAR(SalesData[[#This Row],[Order Date]])*100+MONTH(SalesData[[#This Row],[Order Date]])</f>
        <v>201808</v>
      </c>
    </row>
    <row r="2400" spans="1: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v>1</v>
      </c>
      <c r="T2400">
        <v>0</v>
      </c>
      <c r="U2400">
        <v>5.67</v>
      </c>
      <c r="V2400">
        <f>COUNTIF(SalesData[Order ID],SalesData[[#This Row],[Order ID]])</f>
        <v>2</v>
      </c>
      <c r="W2400" t="str">
        <f>TEXT(SalesData[[#This Row],[Order Date]],"MMM-YYYY")</f>
        <v>Aug-2018</v>
      </c>
      <c r="X2400">
        <f>CHOOSE(MONTH(SalesData[[#This Row],[Order Date]]),1,1,1,2,2,2,3,3,3,4,4,4)</f>
        <v>3</v>
      </c>
      <c r="Y2400">
        <f>YEAR(SalesData[[#This Row],[Order Date]])*100+MONTH(SalesData[[#This Row],[Order Date]])</f>
        <v>201808</v>
      </c>
    </row>
    <row r="2401" spans="1: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v>2</v>
      </c>
      <c r="T2401">
        <v>0.2</v>
      </c>
      <c r="U2401">
        <v>88.03</v>
      </c>
      <c r="V2401">
        <f>COUNTIF(SalesData[Order ID],SalesData[[#This Row],[Order ID]])</f>
        <v>2</v>
      </c>
      <c r="W2401" t="str">
        <f>TEXT(SalesData[[#This Row],[Order Date]],"MMM-YYYY")</f>
        <v>Sep-2018</v>
      </c>
      <c r="X2401">
        <f>CHOOSE(MONTH(SalesData[[#This Row],[Order Date]]),1,1,1,2,2,2,3,3,3,4,4,4)</f>
        <v>3</v>
      </c>
      <c r="Y2401">
        <f>YEAR(SalesData[[#This Row],[Order Date]])*100+MONTH(SalesData[[#This Row],[Order Date]])</f>
        <v>201809</v>
      </c>
    </row>
    <row r="2402" spans="1: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v>4</v>
      </c>
      <c r="T2402">
        <v>0.1</v>
      </c>
      <c r="U2402">
        <v>6.21</v>
      </c>
      <c r="V2402">
        <f>COUNTIF(SalesData[Order ID],SalesData[[#This Row],[Order ID]])</f>
        <v>2</v>
      </c>
      <c r="W2402" t="str">
        <f>TEXT(SalesData[[#This Row],[Order Date]],"MMM-YYYY")</f>
        <v>Sep-2018</v>
      </c>
      <c r="X2402">
        <f>CHOOSE(MONTH(SalesData[[#This Row],[Order Date]]),1,1,1,2,2,2,3,3,3,4,4,4)</f>
        <v>3</v>
      </c>
      <c r="Y2402">
        <f>YEAR(SalesData[[#This Row],[Order Date]])*100+MONTH(SalesData[[#This Row],[Order Date]])</f>
        <v>201809</v>
      </c>
    </row>
    <row r="2403" spans="1: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v>7</v>
      </c>
      <c r="T2403">
        <v>0</v>
      </c>
      <c r="U2403">
        <v>14.13</v>
      </c>
      <c r="V2403">
        <f>COUNTIF(SalesData[Order ID],SalesData[[#This Row],[Order ID]])</f>
        <v>2</v>
      </c>
      <c r="W2403" t="str">
        <f>TEXT(SalesData[[#This Row],[Order Date]],"MMM-YYYY")</f>
        <v>Apr-2018</v>
      </c>
      <c r="X2403">
        <f>CHOOSE(MONTH(SalesData[[#This Row],[Order Date]]),1,1,1,2,2,2,3,3,3,4,4,4)</f>
        <v>2</v>
      </c>
      <c r="Y2403">
        <f>YEAR(SalesData[[#This Row],[Order Date]])*100+MONTH(SalesData[[#This Row],[Order Date]])</f>
        <v>201804</v>
      </c>
    </row>
    <row r="2404" spans="1: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v>9</v>
      </c>
      <c r="T2404">
        <v>0.3</v>
      </c>
      <c r="U2404">
        <v>-2.56</v>
      </c>
      <c r="V2404">
        <f>COUNTIF(SalesData[Order ID],SalesData[[#This Row],[Order ID]])</f>
        <v>2</v>
      </c>
      <c r="W2404" t="str">
        <f>TEXT(SalesData[[#This Row],[Order Date]],"MMM-YYYY")</f>
        <v>Apr-2018</v>
      </c>
      <c r="X2404">
        <f>CHOOSE(MONTH(SalesData[[#This Row],[Order Date]]),1,1,1,2,2,2,3,3,3,4,4,4)</f>
        <v>2</v>
      </c>
      <c r="Y2404">
        <f>YEAR(SalesData[[#This Row],[Order Date]])*100+MONTH(SalesData[[#This Row],[Order Date]])</f>
        <v>201804</v>
      </c>
    </row>
    <row r="2405" spans="1: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v>2</v>
      </c>
      <c r="T2405">
        <v>0.1</v>
      </c>
      <c r="U2405">
        <v>229.6</v>
      </c>
      <c r="V2405">
        <f>COUNTIF(SalesData[Order ID],SalesData[[#This Row],[Order ID]])</f>
        <v>1</v>
      </c>
      <c r="W2405" t="str">
        <f>TEXT(SalesData[[#This Row],[Order Date]],"MMM-YYYY")</f>
        <v>Sep-2017</v>
      </c>
      <c r="X2405">
        <f>CHOOSE(MONTH(SalesData[[#This Row],[Order Date]]),1,1,1,2,2,2,3,3,3,4,4,4)</f>
        <v>3</v>
      </c>
      <c r="Y2405">
        <f>YEAR(SalesData[[#This Row],[Order Date]])*100+MONTH(SalesData[[#This Row],[Order Date]])</f>
        <v>201709</v>
      </c>
    </row>
    <row r="2406" spans="1: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v>5</v>
      </c>
      <c r="T2406">
        <v>0</v>
      </c>
      <c r="U2406">
        <v>390.57</v>
      </c>
      <c r="V2406">
        <f>COUNTIF(SalesData[Order ID],SalesData[[#This Row],[Order ID]])</f>
        <v>3</v>
      </c>
      <c r="W2406" t="str">
        <f>TEXT(SalesData[[#This Row],[Order Date]],"MMM-YYYY")</f>
        <v>Oct-2018</v>
      </c>
      <c r="X2406">
        <f>CHOOSE(MONTH(SalesData[[#This Row],[Order Date]]),1,1,1,2,2,2,3,3,3,4,4,4)</f>
        <v>4</v>
      </c>
      <c r="Y2406">
        <f>YEAR(SalesData[[#This Row],[Order Date]])*100+MONTH(SalesData[[#This Row],[Order Date]])</f>
        <v>201810</v>
      </c>
    </row>
    <row r="2407" spans="1: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v>1</v>
      </c>
      <c r="T2407">
        <v>0.3</v>
      </c>
      <c r="U2407">
        <v>-28.32</v>
      </c>
      <c r="V2407">
        <f>COUNTIF(SalesData[Order ID],SalesData[[#This Row],[Order ID]])</f>
        <v>3</v>
      </c>
      <c r="W2407" t="str">
        <f>TEXT(SalesData[[#This Row],[Order Date]],"MMM-YYYY")</f>
        <v>Oct-2018</v>
      </c>
      <c r="X2407">
        <f>CHOOSE(MONTH(SalesData[[#This Row],[Order Date]]),1,1,1,2,2,2,3,3,3,4,4,4)</f>
        <v>4</v>
      </c>
      <c r="Y2407">
        <f>YEAR(SalesData[[#This Row],[Order Date]])*100+MONTH(SalesData[[#This Row],[Order Date]])</f>
        <v>201810</v>
      </c>
    </row>
    <row r="2408" spans="1: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v>7</v>
      </c>
      <c r="T2408">
        <v>0.3</v>
      </c>
      <c r="U2408">
        <v>-5.59</v>
      </c>
      <c r="V2408">
        <f>COUNTIF(SalesData[Order ID],SalesData[[#This Row],[Order ID]])</f>
        <v>3</v>
      </c>
      <c r="W2408" t="str">
        <f>TEXT(SalesData[[#This Row],[Order Date]],"MMM-YYYY")</f>
        <v>Oct-2018</v>
      </c>
      <c r="X2408">
        <f>CHOOSE(MONTH(SalesData[[#This Row],[Order Date]]),1,1,1,2,2,2,3,3,3,4,4,4)</f>
        <v>4</v>
      </c>
      <c r="Y2408">
        <f>YEAR(SalesData[[#This Row],[Order Date]])*100+MONTH(SalesData[[#This Row],[Order Date]])</f>
        <v>201810</v>
      </c>
    </row>
    <row r="2409" spans="1: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v>10</v>
      </c>
      <c r="T2409">
        <v>0.3</v>
      </c>
      <c r="U2409">
        <v>-1.45</v>
      </c>
      <c r="V2409">
        <f>COUNTIF(SalesData[Order ID],SalesData[[#This Row],[Order ID]])</f>
        <v>2</v>
      </c>
      <c r="W2409" t="str">
        <f>TEXT(SalesData[[#This Row],[Order Date]],"MMM-YYYY")</f>
        <v>Jan-2018</v>
      </c>
      <c r="X2409">
        <f>CHOOSE(MONTH(SalesData[[#This Row],[Order Date]]),1,1,1,2,2,2,3,3,3,4,4,4)</f>
        <v>1</v>
      </c>
      <c r="Y2409">
        <f>YEAR(SalesData[[#This Row],[Order Date]])*100+MONTH(SalesData[[#This Row],[Order Date]])</f>
        <v>201801</v>
      </c>
    </row>
    <row r="2410" spans="1: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v>6</v>
      </c>
      <c r="T2410">
        <v>0</v>
      </c>
      <c r="U2410">
        <v>107.99</v>
      </c>
      <c r="V2410">
        <f>COUNTIF(SalesData[Order ID],SalesData[[#This Row],[Order ID]])</f>
        <v>2</v>
      </c>
      <c r="W2410" t="str">
        <f>TEXT(SalesData[[#This Row],[Order Date]],"MMM-YYYY")</f>
        <v>Jan-2018</v>
      </c>
      <c r="X2410">
        <f>CHOOSE(MONTH(SalesData[[#This Row],[Order Date]]),1,1,1,2,2,2,3,3,3,4,4,4)</f>
        <v>1</v>
      </c>
      <c r="Y2410">
        <f>YEAR(SalesData[[#This Row],[Order Date]])*100+MONTH(SalesData[[#This Row],[Order Date]])</f>
        <v>201801</v>
      </c>
    </row>
    <row r="2411" spans="1: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v>9</v>
      </c>
      <c r="T2411">
        <v>0.1</v>
      </c>
      <c r="U2411">
        <v>61.43</v>
      </c>
      <c r="V2411">
        <f>COUNTIF(SalesData[Order ID],SalesData[[#This Row],[Order ID]])</f>
        <v>1</v>
      </c>
      <c r="W2411" t="str">
        <f>TEXT(SalesData[[#This Row],[Order Date]],"MMM-YYYY")</f>
        <v>Mar-2018</v>
      </c>
      <c r="X2411">
        <f>CHOOSE(MONTH(SalesData[[#This Row],[Order Date]]),1,1,1,2,2,2,3,3,3,4,4,4)</f>
        <v>1</v>
      </c>
      <c r="Y2411">
        <f>YEAR(SalesData[[#This Row],[Order Date]])*100+MONTH(SalesData[[#This Row],[Order Date]])</f>
        <v>201803</v>
      </c>
    </row>
    <row r="2412" spans="1: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v>2</v>
      </c>
      <c r="T2412">
        <v>0.1</v>
      </c>
      <c r="U2412">
        <v>1.48</v>
      </c>
      <c r="V2412">
        <f>COUNTIF(SalesData[Order ID],SalesData[[#This Row],[Order ID]])</f>
        <v>1</v>
      </c>
      <c r="W2412" t="str">
        <f>TEXT(SalesData[[#This Row],[Order Date]],"MMM-YYYY")</f>
        <v>Aug-2015</v>
      </c>
      <c r="X2412">
        <f>CHOOSE(MONTH(SalesData[[#This Row],[Order Date]]),1,1,1,2,2,2,3,3,3,4,4,4)</f>
        <v>3</v>
      </c>
      <c r="Y2412">
        <f>YEAR(SalesData[[#This Row],[Order Date]])*100+MONTH(SalesData[[#This Row],[Order Date]])</f>
        <v>201508</v>
      </c>
    </row>
    <row r="2413" spans="1: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v>4</v>
      </c>
      <c r="T2413">
        <v>0.2</v>
      </c>
      <c r="U2413">
        <v>0.45</v>
      </c>
      <c r="V2413">
        <f>COUNTIF(SalesData[Order ID],SalesData[[#This Row],[Order ID]])</f>
        <v>1</v>
      </c>
      <c r="W2413" t="str">
        <f>TEXT(SalesData[[#This Row],[Order Date]],"MMM-YYYY")</f>
        <v>Jun-2016</v>
      </c>
      <c r="X2413">
        <f>CHOOSE(MONTH(SalesData[[#This Row],[Order Date]]),1,1,1,2,2,2,3,3,3,4,4,4)</f>
        <v>2</v>
      </c>
      <c r="Y2413">
        <f>YEAR(SalesData[[#This Row],[Order Date]])*100+MONTH(SalesData[[#This Row],[Order Date]])</f>
        <v>201606</v>
      </c>
    </row>
    <row r="2414" spans="1: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v>9</v>
      </c>
      <c r="T2414">
        <v>0.1</v>
      </c>
      <c r="U2414">
        <v>0.72</v>
      </c>
      <c r="V2414">
        <f>COUNTIF(SalesData[Order ID],SalesData[[#This Row],[Order ID]])</f>
        <v>2</v>
      </c>
      <c r="W2414" t="str">
        <f>TEXT(SalesData[[#This Row],[Order Date]],"MMM-YYYY")</f>
        <v>Nov-2015</v>
      </c>
      <c r="X2414">
        <f>CHOOSE(MONTH(SalesData[[#This Row],[Order Date]]),1,1,1,2,2,2,3,3,3,4,4,4)</f>
        <v>4</v>
      </c>
      <c r="Y2414">
        <f>YEAR(SalesData[[#This Row],[Order Date]])*100+MONTH(SalesData[[#This Row],[Order Date]])</f>
        <v>201511</v>
      </c>
    </row>
    <row r="2415" spans="1: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v>9</v>
      </c>
      <c r="T2415">
        <v>0.3</v>
      </c>
      <c r="U2415">
        <v>-81.78</v>
      </c>
      <c r="V2415">
        <f>COUNTIF(SalesData[Order ID],SalesData[[#This Row],[Order ID]])</f>
        <v>2</v>
      </c>
      <c r="W2415" t="str">
        <f>TEXT(SalesData[[#This Row],[Order Date]],"MMM-YYYY")</f>
        <v>Nov-2015</v>
      </c>
      <c r="X2415">
        <f>CHOOSE(MONTH(SalesData[[#This Row],[Order Date]]),1,1,1,2,2,2,3,3,3,4,4,4)</f>
        <v>4</v>
      </c>
      <c r="Y2415">
        <f>YEAR(SalesData[[#This Row],[Order Date]])*100+MONTH(SalesData[[#This Row],[Order Date]])</f>
        <v>201511</v>
      </c>
    </row>
    <row r="2416" spans="1: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v>6</v>
      </c>
      <c r="T2416">
        <v>0.1</v>
      </c>
      <c r="U2416">
        <v>241.42</v>
      </c>
      <c r="V2416">
        <f>COUNTIF(SalesData[Order ID],SalesData[[#This Row],[Order ID]])</f>
        <v>1</v>
      </c>
      <c r="W2416" t="str">
        <f>TEXT(SalesData[[#This Row],[Order Date]],"MMM-YYYY")</f>
        <v>Dec-2017</v>
      </c>
      <c r="X2416">
        <f>CHOOSE(MONTH(SalesData[[#This Row],[Order Date]]),1,1,1,2,2,2,3,3,3,4,4,4)</f>
        <v>4</v>
      </c>
      <c r="Y2416">
        <f>YEAR(SalesData[[#This Row],[Order Date]])*100+MONTH(SalesData[[#This Row],[Order Date]])</f>
        <v>201712</v>
      </c>
    </row>
    <row r="2417" spans="1: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v>8</v>
      </c>
      <c r="T2417">
        <v>0</v>
      </c>
      <c r="U2417">
        <v>24.16</v>
      </c>
      <c r="V2417">
        <f>COUNTIF(SalesData[Order ID],SalesData[[#This Row],[Order ID]])</f>
        <v>1</v>
      </c>
      <c r="W2417" t="str">
        <f>TEXT(SalesData[[#This Row],[Order Date]],"MMM-YYYY")</f>
        <v>Jul-2016</v>
      </c>
      <c r="X2417">
        <f>CHOOSE(MONTH(SalesData[[#This Row],[Order Date]]),1,1,1,2,2,2,3,3,3,4,4,4)</f>
        <v>3</v>
      </c>
      <c r="Y2417">
        <f>YEAR(SalesData[[#This Row],[Order Date]])*100+MONTH(SalesData[[#This Row],[Order Date]])</f>
        <v>201607</v>
      </c>
    </row>
    <row r="2418" spans="1: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v>1</v>
      </c>
      <c r="T2418">
        <v>0.1</v>
      </c>
      <c r="U2418">
        <v>29.75</v>
      </c>
      <c r="V2418">
        <f>COUNTIF(SalesData[Order ID],SalesData[[#This Row],[Order ID]])</f>
        <v>2</v>
      </c>
      <c r="W2418" t="str">
        <f>TEXT(SalesData[[#This Row],[Order Date]],"MMM-YYYY")</f>
        <v>Oct-2018</v>
      </c>
      <c r="X2418">
        <f>CHOOSE(MONTH(SalesData[[#This Row],[Order Date]]),1,1,1,2,2,2,3,3,3,4,4,4)</f>
        <v>4</v>
      </c>
      <c r="Y2418">
        <f>YEAR(SalesData[[#This Row],[Order Date]])*100+MONTH(SalesData[[#This Row],[Order Date]])</f>
        <v>201810</v>
      </c>
    </row>
    <row r="2419" spans="1: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v>5</v>
      </c>
      <c r="T2419">
        <v>0.2</v>
      </c>
      <c r="U2419">
        <v>7.99</v>
      </c>
      <c r="V2419">
        <f>COUNTIF(SalesData[Order ID],SalesData[[#This Row],[Order ID]])</f>
        <v>2</v>
      </c>
      <c r="W2419" t="str">
        <f>TEXT(SalesData[[#This Row],[Order Date]],"MMM-YYYY")</f>
        <v>Oct-2018</v>
      </c>
      <c r="X2419">
        <f>CHOOSE(MONTH(SalesData[[#This Row],[Order Date]]),1,1,1,2,2,2,3,3,3,4,4,4)</f>
        <v>4</v>
      </c>
      <c r="Y2419">
        <f>YEAR(SalesData[[#This Row],[Order Date]])*100+MONTH(SalesData[[#This Row],[Order Date]])</f>
        <v>201810</v>
      </c>
    </row>
    <row r="2420" spans="1: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v>10</v>
      </c>
      <c r="T2420">
        <v>0</v>
      </c>
      <c r="U2420">
        <v>790.81</v>
      </c>
      <c r="V2420">
        <f>COUNTIF(SalesData[Order ID],SalesData[[#This Row],[Order ID]])</f>
        <v>1</v>
      </c>
      <c r="W2420" t="str">
        <f>TEXT(SalesData[[#This Row],[Order Date]],"MMM-YYYY")</f>
        <v>May-2017</v>
      </c>
      <c r="X2420">
        <f>CHOOSE(MONTH(SalesData[[#This Row],[Order Date]]),1,1,1,2,2,2,3,3,3,4,4,4)</f>
        <v>2</v>
      </c>
      <c r="Y2420">
        <f>YEAR(SalesData[[#This Row],[Order Date]])*100+MONTH(SalesData[[#This Row],[Order Date]])</f>
        <v>201705</v>
      </c>
    </row>
    <row r="2421" spans="1: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v>6</v>
      </c>
      <c r="T2421">
        <v>0.3</v>
      </c>
      <c r="U2421">
        <v>-20.97</v>
      </c>
      <c r="V2421">
        <f>COUNTIF(SalesData[Order ID],SalesData[[#This Row],[Order ID]])</f>
        <v>2</v>
      </c>
      <c r="W2421" t="str">
        <f>TEXT(SalesData[[#This Row],[Order Date]],"MMM-YYYY")</f>
        <v>Nov-2018</v>
      </c>
      <c r="X2421">
        <f>CHOOSE(MONTH(SalesData[[#This Row],[Order Date]]),1,1,1,2,2,2,3,3,3,4,4,4)</f>
        <v>4</v>
      </c>
      <c r="Y2421">
        <f>YEAR(SalesData[[#This Row],[Order Date]])*100+MONTH(SalesData[[#This Row],[Order Date]])</f>
        <v>201811</v>
      </c>
    </row>
    <row r="2422" spans="1: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v>1</v>
      </c>
      <c r="T2422">
        <v>0</v>
      </c>
      <c r="U2422">
        <v>5</v>
      </c>
      <c r="V2422">
        <f>COUNTIF(SalesData[Order ID],SalesData[[#This Row],[Order ID]])</f>
        <v>2</v>
      </c>
      <c r="W2422" t="str">
        <f>TEXT(SalesData[[#This Row],[Order Date]],"MMM-YYYY")</f>
        <v>Nov-2018</v>
      </c>
      <c r="X2422">
        <f>CHOOSE(MONTH(SalesData[[#This Row],[Order Date]]),1,1,1,2,2,2,3,3,3,4,4,4)</f>
        <v>4</v>
      </c>
      <c r="Y2422">
        <f>YEAR(SalesData[[#This Row],[Order Date]])*100+MONTH(SalesData[[#This Row],[Order Date]])</f>
        <v>201811</v>
      </c>
    </row>
    <row r="2423" spans="1: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v>4</v>
      </c>
      <c r="T2423">
        <v>0.1</v>
      </c>
      <c r="U2423">
        <v>50.68</v>
      </c>
      <c r="V2423">
        <f>COUNTIF(SalesData[Order ID],SalesData[[#This Row],[Order ID]])</f>
        <v>2</v>
      </c>
      <c r="W2423" t="str">
        <f>TEXT(SalesData[[#This Row],[Order Date]],"MMM-YYYY")</f>
        <v>Apr-2017</v>
      </c>
      <c r="X2423">
        <f>CHOOSE(MONTH(SalesData[[#This Row],[Order Date]]),1,1,1,2,2,2,3,3,3,4,4,4)</f>
        <v>2</v>
      </c>
      <c r="Y2423">
        <f>YEAR(SalesData[[#This Row],[Order Date]])*100+MONTH(SalesData[[#This Row],[Order Date]])</f>
        <v>201704</v>
      </c>
    </row>
    <row r="2424" spans="1: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v>2</v>
      </c>
      <c r="T2424">
        <v>0</v>
      </c>
      <c r="U2424">
        <v>1.84</v>
      </c>
      <c r="V2424">
        <f>COUNTIF(SalesData[Order ID],SalesData[[#This Row],[Order ID]])</f>
        <v>2</v>
      </c>
      <c r="W2424" t="str">
        <f>TEXT(SalesData[[#This Row],[Order Date]],"MMM-YYYY")</f>
        <v>Apr-2017</v>
      </c>
      <c r="X2424">
        <f>CHOOSE(MONTH(SalesData[[#This Row],[Order Date]]),1,1,1,2,2,2,3,3,3,4,4,4)</f>
        <v>2</v>
      </c>
      <c r="Y2424">
        <f>YEAR(SalesData[[#This Row],[Order Date]])*100+MONTH(SalesData[[#This Row],[Order Date]])</f>
        <v>201704</v>
      </c>
    </row>
    <row r="2425" spans="1: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v>9</v>
      </c>
      <c r="T2425">
        <v>0.1</v>
      </c>
      <c r="U2425">
        <v>38.14</v>
      </c>
      <c r="V2425">
        <f>COUNTIF(SalesData[Order ID],SalesData[[#This Row],[Order ID]])</f>
        <v>4</v>
      </c>
      <c r="W2425" t="str">
        <f>TEXT(SalesData[[#This Row],[Order Date]],"MMM-YYYY")</f>
        <v>Dec-2018</v>
      </c>
      <c r="X2425">
        <f>CHOOSE(MONTH(SalesData[[#This Row],[Order Date]]),1,1,1,2,2,2,3,3,3,4,4,4)</f>
        <v>4</v>
      </c>
      <c r="Y2425">
        <f>YEAR(SalesData[[#This Row],[Order Date]])*100+MONTH(SalesData[[#This Row],[Order Date]])</f>
        <v>201812</v>
      </c>
    </row>
    <row r="2426" spans="1: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v>2</v>
      </c>
      <c r="T2426">
        <v>0.1</v>
      </c>
      <c r="U2426">
        <v>3.39</v>
      </c>
      <c r="V2426">
        <f>COUNTIF(SalesData[Order ID],SalesData[[#This Row],[Order ID]])</f>
        <v>4</v>
      </c>
      <c r="W2426" t="str">
        <f>TEXT(SalesData[[#This Row],[Order Date]],"MMM-YYYY")</f>
        <v>Dec-2018</v>
      </c>
      <c r="X2426">
        <f>CHOOSE(MONTH(SalesData[[#This Row],[Order Date]]),1,1,1,2,2,2,3,3,3,4,4,4)</f>
        <v>4</v>
      </c>
      <c r="Y2426">
        <f>YEAR(SalesData[[#This Row],[Order Date]])*100+MONTH(SalesData[[#This Row],[Order Date]])</f>
        <v>201812</v>
      </c>
    </row>
    <row r="2427" spans="1: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v>9</v>
      </c>
      <c r="T2427">
        <v>0.3</v>
      </c>
      <c r="U2427">
        <v>-27.31</v>
      </c>
      <c r="V2427">
        <f>COUNTIF(SalesData[Order ID],SalesData[[#This Row],[Order ID]])</f>
        <v>4</v>
      </c>
      <c r="W2427" t="str">
        <f>TEXT(SalesData[[#This Row],[Order Date]],"MMM-YYYY")</f>
        <v>Dec-2018</v>
      </c>
      <c r="X2427">
        <f>CHOOSE(MONTH(SalesData[[#This Row],[Order Date]]),1,1,1,2,2,2,3,3,3,4,4,4)</f>
        <v>4</v>
      </c>
      <c r="Y2427">
        <f>YEAR(SalesData[[#This Row],[Order Date]])*100+MONTH(SalesData[[#This Row],[Order Date]])</f>
        <v>201812</v>
      </c>
    </row>
    <row r="2428" spans="1: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v>6</v>
      </c>
      <c r="T2428">
        <v>0.2</v>
      </c>
      <c r="U2428">
        <v>11.79</v>
      </c>
      <c r="V2428">
        <f>COUNTIF(SalesData[Order ID],SalesData[[#This Row],[Order ID]])</f>
        <v>4</v>
      </c>
      <c r="W2428" t="str">
        <f>TEXT(SalesData[[#This Row],[Order Date]],"MMM-YYYY")</f>
        <v>Dec-2018</v>
      </c>
      <c r="X2428">
        <f>CHOOSE(MONTH(SalesData[[#This Row],[Order Date]]),1,1,1,2,2,2,3,3,3,4,4,4)</f>
        <v>4</v>
      </c>
      <c r="Y2428">
        <f>YEAR(SalesData[[#This Row],[Order Date]])*100+MONTH(SalesData[[#This Row],[Order Date]])</f>
        <v>201812</v>
      </c>
    </row>
    <row r="2429" spans="1: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v>8</v>
      </c>
      <c r="T2429">
        <v>0</v>
      </c>
      <c r="U2429">
        <v>0.17</v>
      </c>
      <c r="V2429">
        <f>COUNTIF(SalesData[Order ID],SalesData[[#This Row],[Order ID]])</f>
        <v>3</v>
      </c>
      <c r="W2429" t="str">
        <f>TEXT(SalesData[[#This Row],[Order Date]],"MMM-YYYY")</f>
        <v>Jun-2017</v>
      </c>
      <c r="X2429">
        <f>CHOOSE(MONTH(SalesData[[#This Row],[Order Date]]),1,1,1,2,2,2,3,3,3,4,4,4)</f>
        <v>2</v>
      </c>
      <c r="Y2429">
        <f>YEAR(SalesData[[#This Row],[Order Date]])*100+MONTH(SalesData[[#This Row],[Order Date]])</f>
        <v>201706</v>
      </c>
    </row>
    <row r="2430" spans="1: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v>8</v>
      </c>
      <c r="T2430">
        <v>0</v>
      </c>
      <c r="U2430">
        <v>0.91</v>
      </c>
      <c r="V2430">
        <f>COUNTIF(SalesData[Order ID],SalesData[[#This Row],[Order ID]])</f>
        <v>3</v>
      </c>
      <c r="W2430" t="str">
        <f>TEXT(SalesData[[#This Row],[Order Date]],"MMM-YYYY")</f>
        <v>Jun-2017</v>
      </c>
      <c r="X2430">
        <f>CHOOSE(MONTH(SalesData[[#This Row],[Order Date]]),1,1,1,2,2,2,3,3,3,4,4,4)</f>
        <v>2</v>
      </c>
      <c r="Y2430">
        <f>YEAR(SalesData[[#This Row],[Order Date]])*100+MONTH(SalesData[[#This Row],[Order Date]])</f>
        <v>201706</v>
      </c>
    </row>
    <row r="2431" spans="1: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v>7</v>
      </c>
      <c r="T2431">
        <v>0.2</v>
      </c>
      <c r="U2431">
        <v>2.38</v>
      </c>
      <c r="V2431">
        <f>COUNTIF(SalesData[Order ID],SalesData[[#This Row],[Order ID]])</f>
        <v>3</v>
      </c>
      <c r="W2431" t="str">
        <f>TEXT(SalesData[[#This Row],[Order Date]],"MMM-YYYY")</f>
        <v>Jun-2017</v>
      </c>
      <c r="X2431">
        <f>CHOOSE(MONTH(SalesData[[#This Row],[Order Date]]),1,1,1,2,2,2,3,3,3,4,4,4)</f>
        <v>2</v>
      </c>
      <c r="Y2431">
        <f>YEAR(SalesData[[#This Row],[Order Date]])*100+MONTH(SalesData[[#This Row],[Order Date]])</f>
        <v>201706</v>
      </c>
    </row>
    <row r="2432" spans="1: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v>6</v>
      </c>
      <c r="T2432">
        <v>0.2</v>
      </c>
      <c r="U2432">
        <v>7.6</v>
      </c>
      <c r="V2432">
        <f>COUNTIF(SalesData[Order ID],SalesData[[#This Row],[Order ID]])</f>
        <v>1</v>
      </c>
      <c r="W2432" t="str">
        <f>TEXT(SalesData[[#This Row],[Order Date]],"MMM-YYYY")</f>
        <v>May-2018</v>
      </c>
      <c r="X2432">
        <f>CHOOSE(MONTH(SalesData[[#This Row],[Order Date]]),1,1,1,2,2,2,3,3,3,4,4,4)</f>
        <v>2</v>
      </c>
      <c r="Y2432">
        <f>YEAR(SalesData[[#This Row],[Order Date]])*100+MONTH(SalesData[[#This Row],[Order Date]])</f>
        <v>201805</v>
      </c>
    </row>
    <row r="2433" spans="1: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v>8</v>
      </c>
      <c r="T2433">
        <v>0.2</v>
      </c>
      <c r="U2433">
        <v>1.78</v>
      </c>
      <c r="V2433">
        <f>COUNTIF(SalesData[Order ID],SalesData[[#This Row],[Order ID]])</f>
        <v>1</v>
      </c>
      <c r="W2433" t="str">
        <f>TEXT(SalesData[[#This Row],[Order Date]],"MMM-YYYY")</f>
        <v>Dec-2018</v>
      </c>
      <c r="X2433">
        <f>CHOOSE(MONTH(SalesData[[#This Row],[Order Date]]),1,1,1,2,2,2,3,3,3,4,4,4)</f>
        <v>4</v>
      </c>
      <c r="Y2433">
        <f>YEAR(SalesData[[#This Row],[Order Date]])*100+MONTH(SalesData[[#This Row],[Order Date]])</f>
        <v>201812</v>
      </c>
    </row>
    <row r="2434" spans="1: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v>3</v>
      </c>
      <c r="T2434">
        <v>0.2</v>
      </c>
      <c r="U2434">
        <v>44.01</v>
      </c>
      <c r="V2434">
        <f>COUNTIF(SalesData[Order ID],SalesData[[#This Row],[Order ID]])</f>
        <v>1</v>
      </c>
      <c r="W2434" t="str">
        <f>TEXT(SalesData[[#This Row],[Order Date]],"MMM-YYYY")</f>
        <v>Mar-2015</v>
      </c>
      <c r="X2434">
        <f>CHOOSE(MONTH(SalesData[[#This Row],[Order Date]]),1,1,1,2,2,2,3,3,3,4,4,4)</f>
        <v>1</v>
      </c>
      <c r="Y2434">
        <f>YEAR(SalesData[[#This Row],[Order Date]])*100+MONTH(SalesData[[#This Row],[Order Date]])</f>
        <v>201503</v>
      </c>
    </row>
    <row r="2435" spans="1: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v>5</v>
      </c>
      <c r="T2435">
        <v>0</v>
      </c>
      <c r="U2435">
        <v>15.22</v>
      </c>
      <c r="V2435">
        <f>COUNTIF(SalesData[Order ID],SalesData[[#This Row],[Order ID]])</f>
        <v>1</v>
      </c>
      <c r="W2435" t="str">
        <f>TEXT(SalesData[[#This Row],[Order Date]],"MMM-YYYY")</f>
        <v>May-2018</v>
      </c>
      <c r="X2435">
        <f>CHOOSE(MONTH(SalesData[[#This Row],[Order Date]]),1,1,1,2,2,2,3,3,3,4,4,4)</f>
        <v>2</v>
      </c>
      <c r="Y2435">
        <f>YEAR(SalesData[[#This Row],[Order Date]])*100+MONTH(SalesData[[#This Row],[Order Date]])</f>
        <v>201805</v>
      </c>
    </row>
    <row r="2436" spans="1: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v>9</v>
      </c>
      <c r="T2436">
        <v>0.1</v>
      </c>
      <c r="U2436">
        <v>11.89</v>
      </c>
      <c r="V2436">
        <f>COUNTIF(SalesData[Order ID],SalesData[[#This Row],[Order ID]])</f>
        <v>2</v>
      </c>
      <c r="W2436" t="str">
        <f>TEXT(SalesData[[#This Row],[Order Date]],"MMM-YYYY")</f>
        <v>Nov-2016</v>
      </c>
      <c r="X2436">
        <f>CHOOSE(MONTH(SalesData[[#This Row],[Order Date]]),1,1,1,2,2,2,3,3,3,4,4,4)</f>
        <v>4</v>
      </c>
      <c r="Y2436">
        <f>YEAR(SalesData[[#This Row],[Order Date]])*100+MONTH(SalesData[[#This Row],[Order Date]])</f>
        <v>201611</v>
      </c>
    </row>
    <row r="2437" spans="1: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v>10</v>
      </c>
      <c r="T2437">
        <v>0.2</v>
      </c>
      <c r="U2437">
        <v>264.36</v>
      </c>
      <c r="V2437">
        <f>COUNTIF(SalesData[Order ID],SalesData[[#This Row],[Order ID]])</f>
        <v>2</v>
      </c>
      <c r="W2437" t="str">
        <f>TEXT(SalesData[[#This Row],[Order Date]],"MMM-YYYY")</f>
        <v>Nov-2016</v>
      </c>
      <c r="X2437">
        <f>CHOOSE(MONTH(SalesData[[#This Row],[Order Date]]),1,1,1,2,2,2,3,3,3,4,4,4)</f>
        <v>4</v>
      </c>
      <c r="Y2437">
        <f>YEAR(SalesData[[#This Row],[Order Date]])*100+MONTH(SalesData[[#This Row],[Order Date]])</f>
        <v>201611</v>
      </c>
    </row>
    <row r="2438" spans="1: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v>2</v>
      </c>
      <c r="T2438">
        <v>0</v>
      </c>
      <c r="U2438">
        <v>98.25</v>
      </c>
      <c r="V2438">
        <f>COUNTIF(SalesData[Order ID],SalesData[[#This Row],[Order ID]])</f>
        <v>1</v>
      </c>
      <c r="W2438" t="str">
        <f>TEXT(SalesData[[#This Row],[Order Date]],"MMM-YYYY")</f>
        <v>Jul-2018</v>
      </c>
      <c r="X2438">
        <f>CHOOSE(MONTH(SalesData[[#This Row],[Order Date]]),1,1,1,2,2,2,3,3,3,4,4,4)</f>
        <v>3</v>
      </c>
      <c r="Y2438">
        <f>YEAR(SalesData[[#This Row],[Order Date]])*100+MONTH(SalesData[[#This Row],[Order Date]])</f>
        <v>201807</v>
      </c>
    </row>
    <row r="2439" spans="1: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v>8</v>
      </c>
      <c r="T2439">
        <v>0.3</v>
      </c>
      <c r="U2439">
        <v>-40.869999999999997</v>
      </c>
      <c r="V2439">
        <f>COUNTIF(SalesData[Order ID],SalesData[[#This Row],[Order ID]])</f>
        <v>2</v>
      </c>
      <c r="W2439" t="str">
        <f>TEXT(SalesData[[#This Row],[Order Date]],"MMM-YYYY")</f>
        <v>Nov-2015</v>
      </c>
      <c r="X2439">
        <f>CHOOSE(MONTH(SalesData[[#This Row],[Order Date]]),1,1,1,2,2,2,3,3,3,4,4,4)</f>
        <v>4</v>
      </c>
      <c r="Y2439">
        <f>YEAR(SalesData[[#This Row],[Order Date]])*100+MONTH(SalesData[[#This Row],[Order Date]])</f>
        <v>201511</v>
      </c>
    </row>
    <row r="2440" spans="1: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v>5</v>
      </c>
      <c r="T2440">
        <v>0.1</v>
      </c>
      <c r="U2440">
        <v>10.74</v>
      </c>
      <c r="V2440">
        <f>COUNTIF(SalesData[Order ID],SalesData[[#This Row],[Order ID]])</f>
        <v>2</v>
      </c>
      <c r="W2440" t="str">
        <f>TEXT(SalesData[[#This Row],[Order Date]],"MMM-YYYY")</f>
        <v>Nov-2015</v>
      </c>
      <c r="X2440">
        <f>CHOOSE(MONTH(SalesData[[#This Row],[Order Date]]),1,1,1,2,2,2,3,3,3,4,4,4)</f>
        <v>4</v>
      </c>
      <c r="Y2440">
        <f>YEAR(SalesData[[#This Row],[Order Date]])*100+MONTH(SalesData[[#This Row],[Order Date]])</f>
        <v>201511</v>
      </c>
    </row>
    <row r="2441" spans="1: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v>8</v>
      </c>
      <c r="T2441">
        <v>0.2</v>
      </c>
      <c r="U2441">
        <v>1.58</v>
      </c>
      <c r="V2441">
        <f>COUNTIF(SalesData[Order ID],SalesData[[#This Row],[Order ID]])</f>
        <v>1</v>
      </c>
      <c r="W2441" t="str">
        <f>TEXT(SalesData[[#This Row],[Order Date]],"MMM-YYYY")</f>
        <v>Jul-2018</v>
      </c>
      <c r="X2441">
        <f>CHOOSE(MONTH(SalesData[[#This Row],[Order Date]]),1,1,1,2,2,2,3,3,3,4,4,4)</f>
        <v>3</v>
      </c>
      <c r="Y2441">
        <f>YEAR(SalesData[[#This Row],[Order Date]])*100+MONTH(SalesData[[#This Row],[Order Date]])</f>
        <v>201807</v>
      </c>
    </row>
    <row r="2442" spans="1: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v>8</v>
      </c>
      <c r="T2442">
        <v>0.3</v>
      </c>
      <c r="U2442">
        <v>-62.1</v>
      </c>
      <c r="V2442">
        <f>COUNTIF(SalesData[Order ID],SalesData[[#This Row],[Order ID]])</f>
        <v>6</v>
      </c>
      <c r="W2442" t="str">
        <f>TEXT(SalesData[[#This Row],[Order Date]],"MMM-YYYY")</f>
        <v>May-2017</v>
      </c>
      <c r="X2442">
        <f>CHOOSE(MONTH(SalesData[[#This Row],[Order Date]]),1,1,1,2,2,2,3,3,3,4,4,4)</f>
        <v>2</v>
      </c>
      <c r="Y2442">
        <f>YEAR(SalesData[[#This Row],[Order Date]])*100+MONTH(SalesData[[#This Row],[Order Date]])</f>
        <v>201705</v>
      </c>
    </row>
    <row r="2443" spans="1: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v>8</v>
      </c>
      <c r="T2443">
        <v>0</v>
      </c>
      <c r="U2443">
        <v>54.03</v>
      </c>
      <c r="V2443">
        <f>COUNTIF(SalesData[Order ID],SalesData[[#This Row],[Order ID]])</f>
        <v>6</v>
      </c>
      <c r="W2443" t="str">
        <f>TEXT(SalesData[[#This Row],[Order Date]],"MMM-YYYY")</f>
        <v>May-2017</v>
      </c>
      <c r="X2443">
        <f>CHOOSE(MONTH(SalesData[[#This Row],[Order Date]]),1,1,1,2,2,2,3,3,3,4,4,4)</f>
        <v>2</v>
      </c>
      <c r="Y2443">
        <f>YEAR(SalesData[[#This Row],[Order Date]])*100+MONTH(SalesData[[#This Row],[Order Date]])</f>
        <v>201705</v>
      </c>
    </row>
    <row r="2444" spans="1: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v>5</v>
      </c>
      <c r="T2444">
        <v>0.1</v>
      </c>
      <c r="U2444">
        <v>99.43</v>
      </c>
      <c r="V2444">
        <f>COUNTIF(SalesData[Order ID],SalesData[[#This Row],[Order ID]])</f>
        <v>6</v>
      </c>
      <c r="W2444" t="str">
        <f>TEXT(SalesData[[#This Row],[Order Date]],"MMM-YYYY")</f>
        <v>May-2017</v>
      </c>
      <c r="X2444">
        <f>CHOOSE(MONTH(SalesData[[#This Row],[Order Date]]),1,1,1,2,2,2,3,3,3,4,4,4)</f>
        <v>2</v>
      </c>
      <c r="Y2444">
        <f>YEAR(SalesData[[#This Row],[Order Date]])*100+MONTH(SalesData[[#This Row],[Order Date]])</f>
        <v>201705</v>
      </c>
    </row>
    <row r="2445" spans="1: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v>7</v>
      </c>
      <c r="T2445">
        <v>0.3</v>
      </c>
      <c r="U2445">
        <v>-27.58</v>
      </c>
      <c r="V2445">
        <f>COUNTIF(SalesData[Order ID],SalesData[[#This Row],[Order ID]])</f>
        <v>6</v>
      </c>
      <c r="W2445" t="str">
        <f>TEXT(SalesData[[#This Row],[Order Date]],"MMM-YYYY")</f>
        <v>May-2017</v>
      </c>
      <c r="X2445">
        <f>CHOOSE(MONTH(SalesData[[#This Row],[Order Date]]),1,1,1,2,2,2,3,3,3,4,4,4)</f>
        <v>2</v>
      </c>
      <c r="Y2445">
        <f>YEAR(SalesData[[#This Row],[Order Date]])*100+MONTH(SalesData[[#This Row],[Order Date]])</f>
        <v>201705</v>
      </c>
    </row>
    <row r="2446" spans="1: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v>4</v>
      </c>
      <c r="T2446">
        <v>0</v>
      </c>
      <c r="U2446">
        <v>5.38</v>
      </c>
      <c r="V2446">
        <f>COUNTIF(SalesData[Order ID],SalesData[[#This Row],[Order ID]])</f>
        <v>6</v>
      </c>
      <c r="W2446" t="str">
        <f>TEXT(SalesData[[#This Row],[Order Date]],"MMM-YYYY")</f>
        <v>May-2017</v>
      </c>
      <c r="X2446">
        <f>CHOOSE(MONTH(SalesData[[#This Row],[Order Date]]),1,1,1,2,2,2,3,3,3,4,4,4)</f>
        <v>2</v>
      </c>
      <c r="Y2446">
        <f>YEAR(SalesData[[#This Row],[Order Date]])*100+MONTH(SalesData[[#This Row],[Order Date]])</f>
        <v>201705</v>
      </c>
    </row>
    <row r="2447" spans="1: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v>6</v>
      </c>
      <c r="T2447">
        <v>0.1</v>
      </c>
      <c r="U2447">
        <v>38.700000000000003</v>
      </c>
      <c r="V2447">
        <f>COUNTIF(SalesData[Order ID],SalesData[[#This Row],[Order ID]])</f>
        <v>6</v>
      </c>
      <c r="W2447" t="str">
        <f>TEXT(SalesData[[#This Row],[Order Date]],"MMM-YYYY")</f>
        <v>May-2017</v>
      </c>
      <c r="X2447">
        <f>CHOOSE(MONTH(SalesData[[#This Row],[Order Date]]),1,1,1,2,2,2,3,3,3,4,4,4)</f>
        <v>2</v>
      </c>
      <c r="Y2447">
        <f>YEAR(SalesData[[#This Row],[Order Date]])*100+MONTH(SalesData[[#This Row],[Order Date]])</f>
        <v>201705</v>
      </c>
    </row>
    <row r="2448" spans="1: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v>4</v>
      </c>
      <c r="T2448">
        <v>0</v>
      </c>
      <c r="U2448">
        <v>4.54</v>
      </c>
      <c r="V2448">
        <f>COUNTIF(SalesData[Order ID],SalesData[[#This Row],[Order ID]])</f>
        <v>1</v>
      </c>
      <c r="W2448" t="str">
        <f>TEXT(SalesData[[#This Row],[Order Date]],"MMM-YYYY")</f>
        <v>Sep-2016</v>
      </c>
      <c r="X2448">
        <f>CHOOSE(MONTH(SalesData[[#This Row],[Order Date]]),1,1,1,2,2,2,3,3,3,4,4,4)</f>
        <v>3</v>
      </c>
      <c r="Y2448">
        <f>YEAR(SalesData[[#This Row],[Order Date]])*100+MONTH(SalesData[[#This Row],[Order Date]])</f>
        <v>201609</v>
      </c>
    </row>
    <row r="2449" spans="1: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v>5</v>
      </c>
      <c r="T2449">
        <v>0.1</v>
      </c>
      <c r="U2449">
        <v>44.36</v>
      </c>
      <c r="V2449">
        <f>COUNTIF(SalesData[Order ID],SalesData[[#This Row],[Order ID]])</f>
        <v>1</v>
      </c>
      <c r="W2449" t="str">
        <f>TEXT(SalesData[[#This Row],[Order Date]],"MMM-YYYY")</f>
        <v>Oct-2017</v>
      </c>
      <c r="X2449">
        <f>CHOOSE(MONTH(SalesData[[#This Row],[Order Date]]),1,1,1,2,2,2,3,3,3,4,4,4)</f>
        <v>4</v>
      </c>
      <c r="Y2449">
        <f>YEAR(SalesData[[#This Row],[Order Date]])*100+MONTH(SalesData[[#This Row],[Order Date]])</f>
        <v>201710</v>
      </c>
    </row>
    <row r="2450" spans="1: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v>1</v>
      </c>
      <c r="T2450">
        <v>0.1</v>
      </c>
      <c r="U2450">
        <v>48.51</v>
      </c>
      <c r="V2450">
        <f>COUNTIF(SalesData[Order ID],SalesData[[#This Row],[Order ID]])</f>
        <v>1</v>
      </c>
      <c r="W2450" t="str">
        <f>TEXT(SalesData[[#This Row],[Order Date]],"MMM-YYYY")</f>
        <v>Sep-2016</v>
      </c>
      <c r="X2450">
        <f>CHOOSE(MONTH(SalesData[[#This Row],[Order Date]]),1,1,1,2,2,2,3,3,3,4,4,4)</f>
        <v>3</v>
      </c>
      <c r="Y2450">
        <f>YEAR(SalesData[[#This Row],[Order Date]])*100+MONTH(SalesData[[#This Row],[Order Date]])</f>
        <v>201609</v>
      </c>
    </row>
    <row r="2451" spans="1: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v>7</v>
      </c>
      <c r="T2451">
        <v>0</v>
      </c>
      <c r="U2451">
        <v>5.53</v>
      </c>
      <c r="V2451">
        <f>COUNTIF(SalesData[Order ID],SalesData[[#This Row],[Order ID]])</f>
        <v>1</v>
      </c>
      <c r="W2451" t="str">
        <f>TEXT(SalesData[[#This Row],[Order Date]],"MMM-YYYY")</f>
        <v>Nov-2017</v>
      </c>
      <c r="X2451">
        <f>CHOOSE(MONTH(SalesData[[#This Row],[Order Date]]),1,1,1,2,2,2,3,3,3,4,4,4)</f>
        <v>4</v>
      </c>
      <c r="Y2451">
        <f>YEAR(SalesData[[#This Row],[Order Date]])*100+MONTH(SalesData[[#This Row],[Order Date]])</f>
        <v>201711</v>
      </c>
    </row>
    <row r="2452" spans="1: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v>10</v>
      </c>
      <c r="T2452">
        <v>0</v>
      </c>
      <c r="U2452">
        <v>6.38</v>
      </c>
      <c r="V2452">
        <f>COUNTIF(SalesData[Order ID],SalesData[[#This Row],[Order ID]])</f>
        <v>9</v>
      </c>
      <c r="W2452" t="str">
        <f>TEXT(SalesData[[#This Row],[Order Date]],"MMM-YYYY")</f>
        <v>Mar-2018</v>
      </c>
      <c r="X2452">
        <f>CHOOSE(MONTH(SalesData[[#This Row],[Order Date]]),1,1,1,2,2,2,3,3,3,4,4,4)</f>
        <v>1</v>
      </c>
      <c r="Y2452">
        <f>YEAR(SalesData[[#This Row],[Order Date]])*100+MONTH(SalesData[[#This Row],[Order Date]])</f>
        <v>201803</v>
      </c>
    </row>
    <row r="2453" spans="1: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v>1</v>
      </c>
      <c r="T2453">
        <v>0.3</v>
      </c>
      <c r="U2453">
        <v>-16.760000000000002</v>
      </c>
      <c r="V2453">
        <f>COUNTIF(SalesData[Order ID],SalesData[[#This Row],[Order ID]])</f>
        <v>9</v>
      </c>
      <c r="W2453" t="str">
        <f>TEXT(SalesData[[#This Row],[Order Date]],"MMM-YYYY")</f>
        <v>Mar-2018</v>
      </c>
      <c r="X2453">
        <f>CHOOSE(MONTH(SalesData[[#This Row],[Order Date]]),1,1,1,2,2,2,3,3,3,4,4,4)</f>
        <v>1</v>
      </c>
      <c r="Y2453">
        <f>YEAR(SalesData[[#This Row],[Order Date]])*100+MONTH(SalesData[[#This Row],[Order Date]])</f>
        <v>201803</v>
      </c>
    </row>
    <row r="2454" spans="1: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v>2</v>
      </c>
      <c r="T2454">
        <v>0</v>
      </c>
      <c r="U2454">
        <v>2.1</v>
      </c>
      <c r="V2454">
        <f>COUNTIF(SalesData[Order ID],SalesData[[#This Row],[Order ID]])</f>
        <v>9</v>
      </c>
      <c r="W2454" t="str">
        <f>TEXT(SalesData[[#This Row],[Order Date]],"MMM-YYYY")</f>
        <v>Mar-2018</v>
      </c>
      <c r="X2454">
        <f>CHOOSE(MONTH(SalesData[[#This Row],[Order Date]]),1,1,1,2,2,2,3,3,3,4,4,4)</f>
        <v>1</v>
      </c>
      <c r="Y2454">
        <f>YEAR(SalesData[[#This Row],[Order Date]])*100+MONTH(SalesData[[#This Row],[Order Date]])</f>
        <v>201803</v>
      </c>
    </row>
    <row r="2455" spans="1: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v>3</v>
      </c>
      <c r="T2455">
        <v>0</v>
      </c>
      <c r="U2455">
        <v>9.1300000000000008</v>
      </c>
      <c r="V2455">
        <f>COUNTIF(SalesData[Order ID],SalesData[[#This Row],[Order ID]])</f>
        <v>9</v>
      </c>
      <c r="W2455" t="str">
        <f>TEXT(SalesData[[#This Row],[Order Date]],"MMM-YYYY")</f>
        <v>Mar-2018</v>
      </c>
      <c r="X2455">
        <f>CHOOSE(MONTH(SalesData[[#This Row],[Order Date]]),1,1,1,2,2,2,3,3,3,4,4,4)</f>
        <v>1</v>
      </c>
      <c r="Y2455">
        <f>YEAR(SalesData[[#This Row],[Order Date]])*100+MONTH(SalesData[[#This Row],[Order Date]])</f>
        <v>201803</v>
      </c>
    </row>
    <row r="2456" spans="1: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v>8</v>
      </c>
      <c r="T2456">
        <v>0</v>
      </c>
      <c r="U2456">
        <v>12.17</v>
      </c>
      <c r="V2456">
        <f>COUNTIF(SalesData[Order ID],SalesData[[#This Row],[Order ID]])</f>
        <v>9</v>
      </c>
      <c r="W2456" t="str">
        <f>TEXT(SalesData[[#This Row],[Order Date]],"MMM-YYYY")</f>
        <v>Mar-2018</v>
      </c>
      <c r="X2456">
        <f>CHOOSE(MONTH(SalesData[[#This Row],[Order Date]]),1,1,1,2,2,2,3,3,3,4,4,4)</f>
        <v>1</v>
      </c>
      <c r="Y2456">
        <f>YEAR(SalesData[[#This Row],[Order Date]])*100+MONTH(SalesData[[#This Row],[Order Date]])</f>
        <v>201803</v>
      </c>
    </row>
    <row r="2457" spans="1: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v>2</v>
      </c>
      <c r="T2457">
        <v>0</v>
      </c>
      <c r="U2457">
        <v>20.41</v>
      </c>
      <c r="V2457">
        <f>COUNTIF(SalesData[Order ID],SalesData[[#This Row],[Order ID]])</f>
        <v>9</v>
      </c>
      <c r="W2457" t="str">
        <f>TEXT(SalesData[[#This Row],[Order Date]],"MMM-YYYY")</f>
        <v>Mar-2018</v>
      </c>
      <c r="X2457">
        <f>CHOOSE(MONTH(SalesData[[#This Row],[Order Date]]),1,1,1,2,2,2,3,3,3,4,4,4)</f>
        <v>1</v>
      </c>
      <c r="Y2457">
        <f>YEAR(SalesData[[#This Row],[Order Date]])*100+MONTH(SalesData[[#This Row],[Order Date]])</f>
        <v>201803</v>
      </c>
    </row>
    <row r="2458" spans="1: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v>3</v>
      </c>
      <c r="T2458">
        <v>0.2</v>
      </c>
      <c r="U2458">
        <v>0.95</v>
      </c>
      <c r="V2458">
        <f>COUNTIF(SalesData[Order ID],SalesData[[#This Row],[Order ID]])</f>
        <v>9</v>
      </c>
      <c r="W2458" t="str">
        <f>TEXT(SalesData[[#This Row],[Order Date]],"MMM-YYYY")</f>
        <v>Mar-2018</v>
      </c>
      <c r="X2458">
        <f>CHOOSE(MONTH(SalesData[[#This Row],[Order Date]]),1,1,1,2,2,2,3,3,3,4,4,4)</f>
        <v>1</v>
      </c>
      <c r="Y2458">
        <f>YEAR(SalesData[[#This Row],[Order Date]])*100+MONTH(SalesData[[#This Row],[Order Date]])</f>
        <v>201803</v>
      </c>
    </row>
    <row r="2459" spans="1: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v>4</v>
      </c>
      <c r="T2459">
        <v>0.2</v>
      </c>
      <c r="U2459">
        <v>14.78</v>
      </c>
      <c r="V2459">
        <f>COUNTIF(SalesData[Order ID],SalesData[[#This Row],[Order ID]])</f>
        <v>9</v>
      </c>
      <c r="W2459" t="str">
        <f>TEXT(SalesData[[#This Row],[Order Date]],"MMM-YYYY")</f>
        <v>Mar-2018</v>
      </c>
      <c r="X2459">
        <f>CHOOSE(MONTH(SalesData[[#This Row],[Order Date]]),1,1,1,2,2,2,3,3,3,4,4,4)</f>
        <v>1</v>
      </c>
      <c r="Y2459">
        <f>YEAR(SalesData[[#This Row],[Order Date]])*100+MONTH(SalesData[[#This Row],[Order Date]])</f>
        <v>201803</v>
      </c>
    </row>
    <row r="2460" spans="1: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v>7</v>
      </c>
      <c r="T2460">
        <v>0</v>
      </c>
      <c r="U2460">
        <v>5.12</v>
      </c>
      <c r="V2460">
        <f>COUNTIF(SalesData[Order ID],SalesData[[#This Row],[Order ID]])</f>
        <v>9</v>
      </c>
      <c r="W2460" t="str">
        <f>TEXT(SalesData[[#This Row],[Order Date]],"MMM-YYYY")</f>
        <v>Mar-2018</v>
      </c>
      <c r="X2460">
        <f>CHOOSE(MONTH(SalesData[[#This Row],[Order Date]]),1,1,1,2,2,2,3,3,3,4,4,4)</f>
        <v>1</v>
      </c>
      <c r="Y2460">
        <f>YEAR(SalesData[[#This Row],[Order Date]])*100+MONTH(SalesData[[#This Row],[Order Date]])</f>
        <v>201803</v>
      </c>
    </row>
    <row r="2461" spans="1: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v>10</v>
      </c>
      <c r="T2461">
        <v>0</v>
      </c>
      <c r="U2461">
        <v>25.44</v>
      </c>
      <c r="V2461">
        <f>COUNTIF(SalesData[Order ID],SalesData[[#This Row],[Order ID]])</f>
        <v>1</v>
      </c>
      <c r="W2461" t="str">
        <f>TEXT(SalesData[[#This Row],[Order Date]],"MMM-YYYY")</f>
        <v>Aug-2018</v>
      </c>
      <c r="X2461">
        <f>CHOOSE(MONTH(SalesData[[#This Row],[Order Date]]),1,1,1,2,2,2,3,3,3,4,4,4)</f>
        <v>3</v>
      </c>
      <c r="Y2461">
        <f>YEAR(SalesData[[#This Row],[Order Date]])*100+MONTH(SalesData[[#This Row],[Order Date]])</f>
        <v>201808</v>
      </c>
    </row>
    <row r="2462" spans="1: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v>1</v>
      </c>
      <c r="T2462">
        <v>0</v>
      </c>
      <c r="U2462">
        <v>3.6</v>
      </c>
      <c r="V2462">
        <f>COUNTIF(SalesData[Order ID],SalesData[[#This Row],[Order ID]])</f>
        <v>2</v>
      </c>
      <c r="W2462" t="str">
        <f>TEXT(SalesData[[#This Row],[Order Date]],"MMM-YYYY")</f>
        <v>Jul-2016</v>
      </c>
      <c r="X2462">
        <f>CHOOSE(MONTH(SalesData[[#This Row],[Order Date]]),1,1,1,2,2,2,3,3,3,4,4,4)</f>
        <v>3</v>
      </c>
      <c r="Y2462">
        <f>YEAR(SalesData[[#This Row],[Order Date]])*100+MONTH(SalesData[[#This Row],[Order Date]])</f>
        <v>201607</v>
      </c>
    </row>
    <row r="2463" spans="1: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v>5</v>
      </c>
      <c r="T2463">
        <v>0.1</v>
      </c>
      <c r="U2463">
        <v>11.8</v>
      </c>
      <c r="V2463">
        <f>COUNTIF(SalesData[Order ID],SalesData[[#This Row],[Order ID]])</f>
        <v>2</v>
      </c>
      <c r="W2463" t="str">
        <f>TEXT(SalesData[[#This Row],[Order Date]],"MMM-YYYY")</f>
        <v>Jul-2016</v>
      </c>
      <c r="X2463">
        <f>CHOOSE(MONTH(SalesData[[#This Row],[Order Date]]),1,1,1,2,2,2,3,3,3,4,4,4)</f>
        <v>3</v>
      </c>
      <c r="Y2463">
        <f>YEAR(SalesData[[#This Row],[Order Date]])*100+MONTH(SalesData[[#This Row],[Order Date]])</f>
        <v>201607</v>
      </c>
    </row>
    <row r="2464" spans="1: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v>4</v>
      </c>
      <c r="T2464">
        <v>0.3</v>
      </c>
      <c r="U2464">
        <v>-12.59</v>
      </c>
      <c r="V2464">
        <f>COUNTIF(SalesData[Order ID],SalesData[[#This Row],[Order ID]])</f>
        <v>4</v>
      </c>
      <c r="W2464" t="str">
        <f>TEXT(SalesData[[#This Row],[Order Date]],"MMM-YYYY")</f>
        <v>Dec-2018</v>
      </c>
      <c r="X2464">
        <f>CHOOSE(MONTH(SalesData[[#This Row],[Order Date]]),1,1,1,2,2,2,3,3,3,4,4,4)</f>
        <v>4</v>
      </c>
      <c r="Y2464">
        <f>YEAR(SalesData[[#This Row],[Order Date]])*100+MONTH(SalesData[[#This Row],[Order Date]])</f>
        <v>201812</v>
      </c>
    </row>
    <row r="2465" spans="1: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v>1</v>
      </c>
      <c r="T2465">
        <v>0.2</v>
      </c>
      <c r="U2465">
        <v>3.36</v>
      </c>
      <c r="V2465">
        <f>COUNTIF(SalesData[Order ID],SalesData[[#This Row],[Order ID]])</f>
        <v>4</v>
      </c>
      <c r="W2465" t="str">
        <f>TEXT(SalesData[[#This Row],[Order Date]],"MMM-YYYY")</f>
        <v>Dec-2018</v>
      </c>
      <c r="X2465">
        <f>CHOOSE(MONTH(SalesData[[#This Row],[Order Date]]),1,1,1,2,2,2,3,3,3,4,4,4)</f>
        <v>4</v>
      </c>
      <c r="Y2465">
        <f>YEAR(SalesData[[#This Row],[Order Date]])*100+MONTH(SalesData[[#This Row],[Order Date]])</f>
        <v>201812</v>
      </c>
    </row>
    <row r="2466" spans="1: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v>4</v>
      </c>
      <c r="T2466">
        <v>0.1</v>
      </c>
      <c r="U2466">
        <v>32.880000000000003</v>
      </c>
      <c r="V2466">
        <f>COUNTIF(SalesData[Order ID],SalesData[[#This Row],[Order ID]])</f>
        <v>4</v>
      </c>
      <c r="W2466" t="str">
        <f>TEXT(SalesData[[#This Row],[Order Date]],"MMM-YYYY")</f>
        <v>Dec-2018</v>
      </c>
      <c r="X2466">
        <f>CHOOSE(MONTH(SalesData[[#This Row],[Order Date]]),1,1,1,2,2,2,3,3,3,4,4,4)</f>
        <v>4</v>
      </c>
      <c r="Y2466">
        <f>YEAR(SalesData[[#This Row],[Order Date]])*100+MONTH(SalesData[[#This Row],[Order Date]])</f>
        <v>201812</v>
      </c>
    </row>
    <row r="2467" spans="1: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v>3</v>
      </c>
      <c r="T2467">
        <v>0.1</v>
      </c>
      <c r="U2467">
        <v>0.38</v>
      </c>
      <c r="V2467">
        <f>COUNTIF(SalesData[Order ID],SalesData[[#This Row],[Order ID]])</f>
        <v>4</v>
      </c>
      <c r="W2467" t="str">
        <f>TEXT(SalesData[[#This Row],[Order Date]],"MMM-YYYY")</f>
        <v>Dec-2018</v>
      </c>
      <c r="X2467">
        <f>CHOOSE(MONTH(SalesData[[#This Row],[Order Date]]),1,1,1,2,2,2,3,3,3,4,4,4)</f>
        <v>4</v>
      </c>
      <c r="Y2467">
        <f>YEAR(SalesData[[#This Row],[Order Date]])*100+MONTH(SalesData[[#This Row],[Order Date]])</f>
        <v>201812</v>
      </c>
    </row>
    <row r="2468" spans="1: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v>8</v>
      </c>
      <c r="T2468">
        <v>0</v>
      </c>
      <c r="U2468">
        <v>0.82</v>
      </c>
      <c r="V2468">
        <f>COUNTIF(SalesData[Order ID],SalesData[[#This Row],[Order ID]])</f>
        <v>4</v>
      </c>
      <c r="W2468" t="str">
        <f>TEXT(SalesData[[#This Row],[Order Date]],"MMM-YYYY")</f>
        <v>May-2018</v>
      </c>
      <c r="X2468">
        <f>CHOOSE(MONTH(SalesData[[#This Row],[Order Date]]),1,1,1,2,2,2,3,3,3,4,4,4)</f>
        <v>2</v>
      </c>
      <c r="Y2468">
        <f>YEAR(SalesData[[#This Row],[Order Date]])*100+MONTH(SalesData[[#This Row],[Order Date]])</f>
        <v>201805</v>
      </c>
    </row>
    <row r="2469" spans="1: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v>4</v>
      </c>
      <c r="T2469">
        <v>0.3</v>
      </c>
      <c r="U2469">
        <v>-165.72</v>
      </c>
      <c r="V2469">
        <f>COUNTIF(SalesData[Order ID],SalesData[[#This Row],[Order ID]])</f>
        <v>4</v>
      </c>
      <c r="W2469" t="str">
        <f>TEXT(SalesData[[#This Row],[Order Date]],"MMM-YYYY")</f>
        <v>May-2018</v>
      </c>
      <c r="X2469">
        <f>CHOOSE(MONTH(SalesData[[#This Row],[Order Date]]),1,1,1,2,2,2,3,3,3,4,4,4)</f>
        <v>2</v>
      </c>
      <c r="Y2469">
        <f>YEAR(SalesData[[#This Row],[Order Date]])*100+MONTH(SalesData[[#This Row],[Order Date]])</f>
        <v>201805</v>
      </c>
    </row>
    <row r="2470" spans="1: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v>9</v>
      </c>
      <c r="T2470">
        <v>0</v>
      </c>
      <c r="U2470">
        <v>10.69</v>
      </c>
      <c r="V2470">
        <f>COUNTIF(SalesData[Order ID],SalesData[[#This Row],[Order ID]])</f>
        <v>4</v>
      </c>
      <c r="W2470" t="str">
        <f>TEXT(SalesData[[#This Row],[Order Date]],"MMM-YYYY")</f>
        <v>May-2018</v>
      </c>
      <c r="X2470">
        <f>CHOOSE(MONTH(SalesData[[#This Row],[Order Date]]),1,1,1,2,2,2,3,3,3,4,4,4)</f>
        <v>2</v>
      </c>
      <c r="Y2470">
        <f>YEAR(SalesData[[#This Row],[Order Date]])*100+MONTH(SalesData[[#This Row],[Order Date]])</f>
        <v>201805</v>
      </c>
    </row>
    <row r="2471" spans="1: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v>10</v>
      </c>
      <c r="T2471">
        <v>0</v>
      </c>
      <c r="U2471">
        <v>1.18</v>
      </c>
      <c r="V2471">
        <f>COUNTIF(SalesData[Order ID],SalesData[[#This Row],[Order ID]])</f>
        <v>4</v>
      </c>
      <c r="W2471" t="str">
        <f>TEXT(SalesData[[#This Row],[Order Date]],"MMM-YYYY")</f>
        <v>May-2018</v>
      </c>
      <c r="X2471">
        <f>CHOOSE(MONTH(SalesData[[#This Row],[Order Date]]),1,1,1,2,2,2,3,3,3,4,4,4)</f>
        <v>2</v>
      </c>
      <c r="Y2471">
        <f>YEAR(SalesData[[#This Row],[Order Date]])*100+MONTH(SalesData[[#This Row],[Order Date]])</f>
        <v>201805</v>
      </c>
    </row>
    <row r="2472" spans="1: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v>3</v>
      </c>
      <c r="T2472">
        <v>0.3</v>
      </c>
      <c r="U2472">
        <v>-0.86</v>
      </c>
      <c r="V2472">
        <f>COUNTIF(SalesData[Order ID],SalesData[[#This Row],[Order ID]])</f>
        <v>3</v>
      </c>
      <c r="W2472" t="str">
        <f>TEXT(SalesData[[#This Row],[Order Date]],"MMM-YYYY")</f>
        <v>Jan-2017</v>
      </c>
      <c r="X2472">
        <f>CHOOSE(MONTH(SalesData[[#This Row],[Order Date]]),1,1,1,2,2,2,3,3,3,4,4,4)</f>
        <v>1</v>
      </c>
      <c r="Y2472">
        <f>YEAR(SalesData[[#This Row],[Order Date]])*100+MONTH(SalesData[[#This Row],[Order Date]])</f>
        <v>201701</v>
      </c>
    </row>
    <row r="2473" spans="1: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v>2</v>
      </c>
      <c r="T2473">
        <v>0.2</v>
      </c>
      <c r="U2473">
        <v>63.16</v>
      </c>
      <c r="V2473">
        <f>COUNTIF(SalesData[Order ID],SalesData[[#This Row],[Order ID]])</f>
        <v>3</v>
      </c>
      <c r="W2473" t="str">
        <f>TEXT(SalesData[[#This Row],[Order Date]],"MMM-YYYY")</f>
        <v>Jan-2017</v>
      </c>
      <c r="X2473">
        <f>CHOOSE(MONTH(SalesData[[#This Row],[Order Date]]),1,1,1,2,2,2,3,3,3,4,4,4)</f>
        <v>1</v>
      </c>
      <c r="Y2473">
        <f>YEAR(SalesData[[#This Row],[Order Date]])*100+MONTH(SalesData[[#This Row],[Order Date]])</f>
        <v>201701</v>
      </c>
    </row>
    <row r="2474" spans="1: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v>9</v>
      </c>
      <c r="T2474">
        <v>0</v>
      </c>
      <c r="U2474">
        <v>18.16</v>
      </c>
      <c r="V2474">
        <f>COUNTIF(SalesData[Order ID],SalesData[[#This Row],[Order ID]])</f>
        <v>3</v>
      </c>
      <c r="W2474" t="str">
        <f>TEXT(SalesData[[#This Row],[Order Date]],"MMM-YYYY")</f>
        <v>Jan-2017</v>
      </c>
      <c r="X2474">
        <f>CHOOSE(MONTH(SalesData[[#This Row],[Order Date]]),1,1,1,2,2,2,3,3,3,4,4,4)</f>
        <v>1</v>
      </c>
      <c r="Y2474">
        <f>YEAR(SalesData[[#This Row],[Order Date]])*100+MONTH(SalesData[[#This Row],[Order Date]])</f>
        <v>201701</v>
      </c>
    </row>
    <row r="2475" spans="1: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v>2</v>
      </c>
      <c r="T2475">
        <v>0</v>
      </c>
      <c r="U2475">
        <v>58.75</v>
      </c>
      <c r="V2475">
        <f>COUNTIF(SalesData[Order ID],SalesData[[#This Row],[Order ID]])</f>
        <v>4</v>
      </c>
      <c r="W2475" t="str">
        <f>TEXT(SalesData[[#This Row],[Order Date]],"MMM-YYYY")</f>
        <v>Nov-2017</v>
      </c>
      <c r="X2475">
        <f>CHOOSE(MONTH(SalesData[[#This Row],[Order Date]]),1,1,1,2,2,2,3,3,3,4,4,4)</f>
        <v>4</v>
      </c>
      <c r="Y2475">
        <f>YEAR(SalesData[[#This Row],[Order Date]])*100+MONTH(SalesData[[#This Row],[Order Date]])</f>
        <v>201711</v>
      </c>
    </row>
    <row r="2476" spans="1: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v>10</v>
      </c>
      <c r="T2476">
        <v>0.1</v>
      </c>
      <c r="U2476">
        <v>24.89</v>
      </c>
      <c r="V2476">
        <f>COUNTIF(SalesData[Order ID],SalesData[[#This Row],[Order ID]])</f>
        <v>4</v>
      </c>
      <c r="W2476" t="str">
        <f>TEXT(SalesData[[#This Row],[Order Date]],"MMM-YYYY")</f>
        <v>Nov-2017</v>
      </c>
      <c r="X2476">
        <f>CHOOSE(MONTH(SalesData[[#This Row],[Order Date]]),1,1,1,2,2,2,3,3,3,4,4,4)</f>
        <v>4</v>
      </c>
      <c r="Y2476">
        <f>YEAR(SalesData[[#This Row],[Order Date]])*100+MONTH(SalesData[[#This Row],[Order Date]])</f>
        <v>201711</v>
      </c>
    </row>
    <row r="2477" spans="1: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v>7</v>
      </c>
      <c r="T2477">
        <v>0</v>
      </c>
      <c r="U2477">
        <v>18.420000000000002</v>
      </c>
      <c r="V2477">
        <f>COUNTIF(SalesData[Order ID],SalesData[[#This Row],[Order ID]])</f>
        <v>4</v>
      </c>
      <c r="W2477" t="str">
        <f>TEXT(SalesData[[#This Row],[Order Date]],"MMM-YYYY")</f>
        <v>Nov-2017</v>
      </c>
      <c r="X2477">
        <f>CHOOSE(MONTH(SalesData[[#This Row],[Order Date]]),1,1,1,2,2,2,3,3,3,4,4,4)</f>
        <v>4</v>
      </c>
      <c r="Y2477">
        <f>YEAR(SalesData[[#This Row],[Order Date]])*100+MONTH(SalesData[[#This Row],[Order Date]])</f>
        <v>201711</v>
      </c>
    </row>
    <row r="2478" spans="1: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v>10</v>
      </c>
      <c r="T2478">
        <v>0</v>
      </c>
      <c r="U2478">
        <v>110.15</v>
      </c>
      <c r="V2478">
        <f>COUNTIF(SalesData[Order ID],SalesData[[#This Row],[Order ID]])</f>
        <v>4</v>
      </c>
      <c r="W2478" t="str">
        <f>TEXT(SalesData[[#This Row],[Order Date]],"MMM-YYYY")</f>
        <v>Nov-2017</v>
      </c>
      <c r="X2478">
        <f>CHOOSE(MONTH(SalesData[[#This Row],[Order Date]]),1,1,1,2,2,2,3,3,3,4,4,4)</f>
        <v>4</v>
      </c>
      <c r="Y2478">
        <f>YEAR(SalesData[[#This Row],[Order Date]])*100+MONTH(SalesData[[#This Row],[Order Date]])</f>
        <v>201711</v>
      </c>
    </row>
    <row r="2479" spans="1: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v>4</v>
      </c>
      <c r="T2479">
        <v>0</v>
      </c>
      <c r="U2479">
        <v>92.56</v>
      </c>
      <c r="V2479">
        <f>COUNTIF(SalesData[Order ID],SalesData[[#This Row],[Order ID]])</f>
        <v>1</v>
      </c>
      <c r="W2479" t="str">
        <f>TEXT(SalesData[[#This Row],[Order Date]],"MMM-YYYY")</f>
        <v>Sep-2018</v>
      </c>
      <c r="X2479">
        <f>CHOOSE(MONTH(SalesData[[#This Row],[Order Date]]),1,1,1,2,2,2,3,3,3,4,4,4)</f>
        <v>3</v>
      </c>
      <c r="Y2479">
        <f>YEAR(SalesData[[#This Row],[Order Date]])*100+MONTH(SalesData[[#This Row],[Order Date]])</f>
        <v>201809</v>
      </c>
    </row>
    <row r="2480" spans="1: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v>8</v>
      </c>
      <c r="T2480">
        <v>0.2</v>
      </c>
      <c r="U2480">
        <v>1.64</v>
      </c>
      <c r="V2480">
        <f>COUNTIF(SalesData[Order ID],SalesData[[#This Row],[Order ID]])</f>
        <v>1</v>
      </c>
      <c r="W2480" t="str">
        <f>TEXT(SalesData[[#This Row],[Order Date]],"MMM-YYYY")</f>
        <v>Sep-2015</v>
      </c>
      <c r="X2480">
        <f>CHOOSE(MONTH(SalesData[[#This Row],[Order Date]]),1,1,1,2,2,2,3,3,3,4,4,4)</f>
        <v>3</v>
      </c>
      <c r="Y2480">
        <f>YEAR(SalesData[[#This Row],[Order Date]])*100+MONTH(SalesData[[#This Row],[Order Date]])</f>
        <v>201509</v>
      </c>
    </row>
    <row r="2481" spans="1: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v>4</v>
      </c>
      <c r="T2481">
        <v>0.2</v>
      </c>
      <c r="U2481">
        <v>1.57</v>
      </c>
      <c r="V2481">
        <f>COUNTIF(SalesData[Order ID],SalesData[[#This Row],[Order ID]])</f>
        <v>2</v>
      </c>
      <c r="W2481" t="str">
        <f>TEXT(SalesData[[#This Row],[Order Date]],"MMM-YYYY")</f>
        <v>Jun-2018</v>
      </c>
      <c r="X2481">
        <f>CHOOSE(MONTH(SalesData[[#This Row],[Order Date]]),1,1,1,2,2,2,3,3,3,4,4,4)</f>
        <v>2</v>
      </c>
      <c r="Y2481">
        <f>YEAR(SalesData[[#This Row],[Order Date]])*100+MONTH(SalesData[[#This Row],[Order Date]])</f>
        <v>201806</v>
      </c>
    </row>
    <row r="2482" spans="1: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v>8</v>
      </c>
      <c r="T2482">
        <v>0.1</v>
      </c>
      <c r="U2482">
        <v>24.57</v>
      </c>
      <c r="V2482">
        <f>COUNTIF(SalesData[Order ID],SalesData[[#This Row],[Order ID]])</f>
        <v>2</v>
      </c>
      <c r="W2482" t="str">
        <f>TEXT(SalesData[[#This Row],[Order Date]],"MMM-YYYY")</f>
        <v>Jun-2018</v>
      </c>
      <c r="X2482">
        <f>CHOOSE(MONTH(SalesData[[#This Row],[Order Date]]),1,1,1,2,2,2,3,3,3,4,4,4)</f>
        <v>2</v>
      </c>
      <c r="Y2482">
        <f>YEAR(SalesData[[#This Row],[Order Date]])*100+MONTH(SalesData[[#This Row],[Order Date]])</f>
        <v>201806</v>
      </c>
    </row>
    <row r="2483" spans="1: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v>10</v>
      </c>
      <c r="T2483">
        <v>0</v>
      </c>
      <c r="U2483">
        <v>170.62</v>
      </c>
      <c r="V2483">
        <f>COUNTIF(SalesData[Order ID],SalesData[[#This Row],[Order ID]])</f>
        <v>1</v>
      </c>
      <c r="W2483" t="str">
        <f>TEXT(SalesData[[#This Row],[Order Date]],"MMM-YYYY")</f>
        <v>Dec-2018</v>
      </c>
      <c r="X2483">
        <f>CHOOSE(MONTH(SalesData[[#This Row],[Order Date]]),1,1,1,2,2,2,3,3,3,4,4,4)</f>
        <v>4</v>
      </c>
      <c r="Y2483">
        <f>YEAR(SalesData[[#This Row],[Order Date]])*100+MONTH(SalesData[[#This Row],[Order Date]])</f>
        <v>201812</v>
      </c>
    </row>
    <row r="2484" spans="1: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v>10</v>
      </c>
      <c r="T2484">
        <v>0.2</v>
      </c>
      <c r="U2484">
        <v>7.03</v>
      </c>
      <c r="V2484">
        <f>COUNTIF(SalesData[Order ID],SalesData[[#This Row],[Order ID]])</f>
        <v>4</v>
      </c>
      <c r="W2484" t="str">
        <f>TEXT(SalesData[[#This Row],[Order Date]],"MMM-YYYY")</f>
        <v>Aug-2018</v>
      </c>
      <c r="X2484">
        <f>CHOOSE(MONTH(SalesData[[#This Row],[Order Date]]),1,1,1,2,2,2,3,3,3,4,4,4)</f>
        <v>3</v>
      </c>
      <c r="Y2484">
        <f>YEAR(SalesData[[#This Row],[Order Date]])*100+MONTH(SalesData[[#This Row],[Order Date]])</f>
        <v>201808</v>
      </c>
    </row>
    <row r="2485" spans="1: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v>5</v>
      </c>
      <c r="T2485">
        <v>0.1</v>
      </c>
      <c r="U2485">
        <v>261.68</v>
      </c>
      <c r="V2485">
        <f>COUNTIF(SalesData[Order ID],SalesData[[#This Row],[Order ID]])</f>
        <v>4</v>
      </c>
      <c r="W2485" t="str">
        <f>TEXT(SalesData[[#This Row],[Order Date]],"MMM-YYYY")</f>
        <v>Aug-2018</v>
      </c>
      <c r="X2485">
        <f>CHOOSE(MONTH(SalesData[[#This Row],[Order Date]]),1,1,1,2,2,2,3,3,3,4,4,4)</f>
        <v>3</v>
      </c>
      <c r="Y2485">
        <f>YEAR(SalesData[[#This Row],[Order Date]])*100+MONTH(SalesData[[#This Row],[Order Date]])</f>
        <v>201808</v>
      </c>
    </row>
    <row r="2486" spans="1: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v>8</v>
      </c>
      <c r="T2486">
        <v>0</v>
      </c>
      <c r="U2486">
        <v>31.9</v>
      </c>
      <c r="V2486">
        <f>COUNTIF(SalesData[Order ID],SalesData[[#This Row],[Order ID]])</f>
        <v>4</v>
      </c>
      <c r="W2486" t="str">
        <f>TEXT(SalesData[[#This Row],[Order Date]],"MMM-YYYY")</f>
        <v>Aug-2018</v>
      </c>
      <c r="X2486">
        <f>CHOOSE(MONTH(SalesData[[#This Row],[Order Date]]),1,1,1,2,2,2,3,3,3,4,4,4)</f>
        <v>3</v>
      </c>
      <c r="Y2486">
        <f>YEAR(SalesData[[#This Row],[Order Date]])*100+MONTH(SalesData[[#This Row],[Order Date]])</f>
        <v>201808</v>
      </c>
    </row>
    <row r="2487" spans="1: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v>3</v>
      </c>
      <c r="T2487">
        <v>0.2</v>
      </c>
      <c r="U2487">
        <v>1.1100000000000001</v>
      </c>
      <c r="V2487">
        <f>COUNTIF(SalesData[Order ID],SalesData[[#This Row],[Order ID]])</f>
        <v>4</v>
      </c>
      <c r="W2487" t="str">
        <f>TEXT(SalesData[[#This Row],[Order Date]],"MMM-YYYY")</f>
        <v>Aug-2018</v>
      </c>
      <c r="X2487">
        <f>CHOOSE(MONTH(SalesData[[#This Row],[Order Date]]),1,1,1,2,2,2,3,3,3,4,4,4)</f>
        <v>3</v>
      </c>
      <c r="Y2487">
        <f>YEAR(SalesData[[#This Row],[Order Date]])*100+MONTH(SalesData[[#This Row],[Order Date]])</f>
        <v>201808</v>
      </c>
    </row>
    <row r="2488" spans="1: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v>2</v>
      </c>
      <c r="T2488">
        <v>0.1</v>
      </c>
      <c r="U2488">
        <v>4.28</v>
      </c>
      <c r="V2488">
        <f>COUNTIF(SalesData[Order ID],SalesData[[#This Row],[Order ID]])</f>
        <v>3</v>
      </c>
      <c r="W2488" t="str">
        <f>TEXT(SalesData[[#This Row],[Order Date]],"MMM-YYYY")</f>
        <v>Jan-2016</v>
      </c>
      <c r="X2488">
        <f>CHOOSE(MONTH(SalesData[[#This Row],[Order Date]]),1,1,1,2,2,2,3,3,3,4,4,4)</f>
        <v>1</v>
      </c>
      <c r="Y2488">
        <f>YEAR(SalesData[[#This Row],[Order Date]])*100+MONTH(SalesData[[#This Row],[Order Date]])</f>
        <v>201601</v>
      </c>
    </row>
    <row r="2489" spans="1: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v>3</v>
      </c>
      <c r="T2489">
        <v>0</v>
      </c>
      <c r="U2489">
        <v>1.87</v>
      </c>
      <c r="V2489">
        <f>COUNTIF(SalesData[Order ID],SalesData[[#This Row],[Order ID]])</f>
        <v>3</v>
      </c>
      <c r="W2489" t="str">
        <f>TEXT(SalesData[[#This Row],[Order Date]],"MMM-YYYY")</f>
        <v>Jan-2016</v>
      </c>
      <c r="X2489">
        <f>CHOOSE(MONTH(SalesData[[#This Row],[Order Date]]),1,1,1,2,2,2,3,3,3,4,4,4)</f>
        <v>1</v>
      </c>
      <c r="Y2489">
        <f>YEAR(SalesData[[#This Row],[Order Date]])*100+MONTH(SalesData[[#This Row],[Order Date]])</f>
        <v>201601</v>
      </c>
    </row>
    <row r="2490" spans="1: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v>10</v>
      </c>
      <c r="T2490">
        <v>0</v>
      </c>
      <c r="U2490">
        <v>5.81</v>
      </c>
      <c r="V2490">
        <f>COUNTIF(SalesData[Order ID],SalesData[[#This Row],[Order ID]])</f>
        <v>3</v>
      </c>
      <c r="W2490" t="str">
        <f>TEXT(SalesData[[#This Row],[Order Date]],"MMM-YYYY")</f>
        <v>Jan-2016</v>
      </c>
      <c r="X2490">
        <f>CHOOSE(MONTH(SalesData[[#This Row],[Order Date]]),1,1,1,2,2,2,3,3,3,4,4,4)</f>
        <v>1</v>
      </c>
      <c r="Y2490">
        <f>YEAR(SalesData[[#This Row],[Order Date]])*100+MONTH(SalesData[[#This Row],[Order Date]])</f>
        <v>201601</v>
      </c>
    </row>
    <row r="2491" spans="1: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v>8</v>
      </c>
      <c r="T2491">
        <v>0.3</v>
      </c>
      <c r="U2491">
        <v>-94.79</v>
      </c>
      <c r="V2491">
        <f>COUNTIF(SalesData[Order ID],SalesData[[#This Row],[Order ID]])</f>
        <v>2</v>
      </c>
      <c r="W2491" t="str">
        <f>TEXT(SalesData[[#This Row],[Order Date]],"MMM-YYYY")</f>
        <v>Oct-2016</v>
      </c>
      <c r="X2491">
        <f>CHOOSE(MONTH(SalesData[[#This Row],[Order Date]]),1,1,1,2,2,2,3,3,3,4,4,4)</f>
        <v>4</v>
      </c>
      <c r="Y2491">
        <f>YEAR(SalesData[[#This Row],[Order Date]])*100+MONTH(SalesData[[#This Row],[Order Date]])</f>
        <v>201610</v>
      </c>
    </row>
    <row r="2492" spans="1: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v>1</v>
      </c>
      <c r="T2492">
        <v>0.2</v>
      </c>
      <c r="U2492">
        <v>7.89</v>
      </c>
      <c r="V2492">
        <f>COUNTIF(SalesData[Order ID],SalesData[[#This Row],[Order ID]])</f>
        <v>2</v>
      </c>
      <c r="W2492" t="str">
        <f>TEXT(SalesData[[#This Row],[Order Date]],"MMM-YYYY")</f>
        <v>Oct-2016</v>
      </c>
      <c r="X2492">
        <f>CHOOSE(MONTH(SalesData[[#This Row],[Order Date]]),1,1,1,2,2,2,3,3,3,4,4,4)</f>
        <v>4</v>
      </c>
      <c r="Y2492">
        <f>YEAR(SalesData[[#This Row],[Order Date]])*100+MONTH(SalesData[[#This Row],[Order Date]])</f>
        <v>201610</v>
      </c>
    </row>
    <row r="2493" spans="1: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v>10</v>
      </c>
      <c r="T2493">
        <v>0.1</v>
      </c>
      <c r="U2493">
        <v>9.02</v>
      </c>
      <c r="V2493">
        <f>COUNTIF(SalesData[Order ID],SalesData[[#This Row],[Order ID]])</f>
        <v>1</v>
      </c>
      <c r="W2493" t="str">
        <f>TEXT(SalesData[[#This Row],[Order Date]],"MMM-YYYY")</f>
        <v>Dec-2015</v>
      </c>
      <c r="X2493">
        <f>CHOOSE(MONTH(SalesData[[#This Row],[Order Date]]),1,1,1,2,2,2,3,3,3,4,4,4)</f>
        <v>4</v>
      </c>
      <c r="Y2493">
        <f>YEAR(SalesData[[#This Row],[Order Date]])*100+MONTH(SalesData[[#This Row],[Order Date]])</f>
        <v>201512</v>
      </c>
    </row>
    <row r="2494" spans="1: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v>1</v>
      </c>
      <c r="T2494">
        <v>0</v>
      </c>
      <c r="U2494">
        <v>1501.11</v>
      </c>
      <c r="V2494">
        <f>COUNTIF(SalesData[Order ID],SalesData[[#This Row],[Order ID]])</f>
        <v>1</v>
      </c>
      <c r="W2494" t="str">
        <f>TEXT(SalesData[[#This Row],[Order Date]],"MMM-YYYY")</f>
        <v>Nov-2015</v>
      </c>
      <c r="X2494">
        <f>CHOOSE(MONTH(SalesData[[#This Row],[Order Date]]),1,1,1,2,2,2,3,3,3,4,4,4)</f>
        <v>4</v>
      </c>
      <c r="Y2494">
        <f>YEAR(SalesData[[#This Row],[Order Date]])*100+MONTH(SalesData[[#This Row],[Order Date]])</f>
        <v>201511</v>
      </c>
    </row>
    <row r="2495" spans="1: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v>3</v>
      </c>
      <c r="T2495">
        <v>0.3</v>
      </c>
      <c r="U2495">
        <v>-78.239999999999995</v>
      </c>
      <c r="V2495">
        <f>COUNTIF(SalesData[Order ID],SalesData[[#This Row],[Order ID]])</f>
        <v>2</v>
      </c>
      <c r="W2495" t="str">
        <f>TEXT(SalesData[[#This Row],[Order Date]],"MMM-YYYY")</f>
        <v>Sep-2017</v>
      </c>
      <c r="X2495">
        <f>CHOOSE(MONTH(SalesData[[#This Row],[Order Date]]),1,1,1,2,2,2,3,3,3,4,4,4)</f>
        <v>3</v>
      </c>
      <c r="Y2495">
        <f>YEAR(SalesData[[#This Row],[Order Date]])*100+MONTH(SalesData[[#This Row],[Order Date]])</f>
        <v>201709</v>
      </c>
    </row>
    <row r="2496" spans="1: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v>7</v>
      </c>
      <c r="T2496">
        <v>0.2</v>
      </c>
      <c r="U2496">
        <v>151.19</v>
      </c>
      <c r="V2496">
        <f>COUNTIF(SalesData[Order ID],SalesData[[#This Row],[Order ID]])</f>
        <v>2</v>
      </c>
      <c r="W2496" t="str">
        <f>TEXT(SalesData[[#This Row],[Order Date]],"MMM-YYYY")</f>
        <v>Sep-2017</v>
      </c>
      <c r="X2496">
        <f>CHOOSE(MONTH(SalesData[[#This Row],[Order Date]]),1,1,1,2,2,2,3,3,3,4,4,4)</f>
        <v>3</v>
      </c>
      <c r="Y2496">
        <f>YEAR(SalesData[[#This Row],[Order Date]])*100+MONTH(SalesData[[#This Row],[Order Date]])</f>
        <v>201709</v>
      </c>
    </row>
    <row r="2497" spans="1: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v>5</v>
      </c>
      <c r="T2497">
        <v>0.3</v>
      </c>
      <c r="U2497">
        <v>-207.31</v>
      </c>
      <c r="V2497">
        <f>COUNTIF(SalesData[Order ID],SalesData[[#This Row],[Order ID]])</f>
        <v>1</v>
      </c>
      <c r="W2497" t="str">
        <f>TEXT(SalesData[[#This Row],[Order Date]],"MMM-YYYY")</f>
        <v>Jun-2015</v>
      </c>
      <c r="X2497">
        <f>CHOOSE(MONTH(SalesData[[#This Row],[Order Date]]),1,1,1,2,2,2,3,3,3,4,4,4)</f>
        <v>2</v>
      </c>
      <c r="Y2497">
        <f>YEAR(SalesData[[#This Row],[Order Date]])*100+MONTH(SalesData[[#This Row],[Order Date]])</f>
        <v>201506</v>
      </c>
    </row>
    <row r="2498" spans="1: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v>6</v>
      </c>
      <c r="T2498">
        <v>0.2</v>
      </c>
      <c r="U2498">
        <v>19.25</v>
      </c>
      <c r="V2498">
        <f>COUNTIF(SalesData[Order ID],SalesData[[#This Row],[Order ID]])</f>
        <v>2</v>
      </c>
      <c r="W2498" t="str">
        <f>TEXT(SalesData[[#This Row],[Order Date]],"MMM-YYYY")</f>
        <v>Sep-2016</v>
      </c>
      <c r="X2498">
        <f>CHOOSE(MONTH(SalesData[[#This Row],[Order Date]]),1,1,1,2,2,2,3,3,3,4,4,4)</f>
        <v>3</v>
      </c>
      <c r="Y2498">
        <f>YEAR(SalesData[[#This Row],[Order Date]])*100+MONTH(SalesData[[#This Row],[Order Date]])</f>
        <v>201609</v>
      </c>
    </row>
    <row r="2499" spans="1: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v>3</v>
      </c>
      <c r="T2499">
        <v>0.1</v>
      </c>
      <c r="U2499">
        <v>33.6</v>
      </c>
      <c r="V2499">
        <f>COUNTIF(SalesData[Order ID],SalesData[[#This Row],[Order ID]])</f>
        <v>2</v>
      </c>
      <c r="W2499" t="str">
        <f>TEXT(SalesData[[#This Row],[Order Date]],"MMM-YYYY")</f>
        <v>Sep-2016</v>
      </c>
      <c r="X2499">
        <f>CHOOSE(MONTH(SalesData[[#This Row],[Order Date]]),1,1,1,2,2,2,3,3,3,4,4,4)</f>
        <v>3</v>
      </c>
      <c r="Y2499">
        <f>YEAR(SalesData[[#This Row],[Order Date]])*100+MONTH(SalesData[[#This Row],[Order Date]])</f>
        <v>201609</v>
      </c>
    </row>
    <row r="2500" spans="1: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v>3</v>
      </c>
      <c r="T2500">
        <v>0.2</v>
      </c>
      <c r="U2500">
        <v>2.78</v>
      </c>
      <c r="V2500">
        <f>COUNTIF(SalesData[Order ID],SalesData[[#This Row],[Order ID]])</f>
        <v>1</v>
      </c>
      <c r="W2500" t="str">
        <f>TEXT(SalesData[[#This Row],[Order Date]],"MMM-YYYY")</f>
        <v>May-2017</v>
      </c>
      <c r="X2500">
        <f>CHOOSE(MONTH(SalesData[[#This Row],[Order Date]]),1,1,1,2,2,2,3,3,3,4,4,4)</f>
        <v>2</v>
      </c>
      <c r="Y2500">
        <f>YEAR(SalesData[[#This Row],[Order Date]])*100+MONTH(SalesData[[#This Row],[Order Date]])</f>
        <v>201705</v>
      </c>
    </row>
    <row r="2501" spans="1: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v>5</v>
      </c>
      <c r="T2501">
        <v>0.2</v>
      </c>
      <c r="U2501">
        <v>2.2599999999999998</v>
      </c>
      <c r="V2501">
        <f>COUNTIF(SalesData[Order ID],SalesData[[#This Row],[Order ID]])</f>
        <v>1</v>
      </c>
      <c r="W2501" t="str">
        <f>TEXT(SalesData[[#This Row],[Order Date]],"MMM-YYYY")</f>
        <v>Jun-2018</v>
      </c>
      <c r="X2501">
        <f>CHOOSE(MONTH(SalesData[[#This Row],[Order Date]]),1,1,1,2,2,2,3,3,3,4,4,4)</f>
        <v>2</v>
      </c>
      <c r="Y2501">
        <f>YEAR(SalesData[[#This Row],[Order Date]])*100+MONTH(SalesData[[#This Row],[Order Date]])</f>
        <v>201806</v>
      </c>
    </row>
    <row r="2502" spans="1: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v>8</v>
      </c>
      <c r="T2502">
        <v>0</v>
      </c>
      <c r="U2502">
        <v>2.08</v>
      </c>
      <c r="V2502">
        <f>COUNTIF(SalesData[Order ID],SalesData[[#This Row],[Order ID]])</f>
        <v>3</v>
      </c>
      <c r="W2502" t="str">
        <f>TEXT(SalesData[[#This Row],[Order Date]],"MMM-YYYY")</f>
        <v>Jun-2018</v>
      </c>
      <c r="X2502">
        <f>CHOOSE(MONTH(SalesData[[#This Row],[Order Date]]),1,1,1,2,2,2,3,3,3,4,4,4)</f>
        <v>2</v>
      </c>
      <c r="Y2502">
        <f>YEAR(SalesData[[#This Row],[Order Date]])*100+MONTH(SalesData[[#This Row],[Order Date]])</f>
        <v>201806</v>
      </c>
    </row>
    <row r="2503" spans="1: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v>1</v>
      </c>
      <c r="T2503">
        <v>0.1</v>
      </c>
      <c r="U2503">
        <v>0.14000000000000001</v>
      </c>
      <c r="V2503">
        <f>COUNTIF(SalesData[Order ID],SalesData[[#This Row],[Order ID]])</f>
        <v>3</v>
      </c>
      <c r="W2503" t="str">
        <f>TEXT(SalesData[[#This Row],[Order Date]],"MMM-YYYY")</f>
        <v>Jun-2018</v>
      </c>
      <c r="X2503">
        <f>CHOOSE(MONTH(SalesData[[#This Row],[Order Date]]),1,1,1,2,2,2,3,3,3,4,4,4)</f>
        <v>2</v>
      </c>
      <c r="Y2503">
        <f>YEAR(SalesData[[#This Row],[Order Date]])*100+MONTH(SalesData[[#This Row],[Order Date]])</f>
        <v>201806</v>
      </c>
    </row>
    <row r="2504" spans="1: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v>5</v>
      </c>
      <c r="T2504">
        <v>0</v>
      </c>
      <c r="U2504">
        <v>2.15</v>
      </c>
      <c r="V2504">
        <f>COUNTIF(SalesData[Order ID],SalesData[[#This Row],[Order ID]])</f>
        <v>3</v>
      </c>
      <c r="W2504" t="str">
        <f>TEXT(SalesData[[#This Row],[Order Date]],"MMM-YYYY")</f>
        <v>Jun-2018</v>
      </c>
      <c r="X2504">
        <f>CHOOSE(MONTH(SalesData[[#This Row],[Order Date]]),1,1,1,2,2,2,3,3,3,4,4,4)</f>
        <v>2</v>
      </c>
      <c r="Y2504">
        <f>YEAR(SalesData[[#This Row],[Order Date]])*100+MONTH(SalesData[[#This Row],[Order Date]])</f>
        <v>201806</v>
      </c>
    </row>
    <row r="2505" spans="1: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v>5</v>
      </c>
      <c r="T2505">
        <v>0.3</v>
      </c>
      <c r="U2505">
        <v>-0.96</v>
      </c>
      <c r="V2505">
        <f>COUNTIF(SalesData[Order ID],SalesData[[#This Row],[Order ID]])</f>
        <v>1</v>
      </c>
      <c r="W2505" t="str">
        <f>TEXT(SalesData[[#This Row],[Order Date]],"MMM-YYYY")</f>
        <v>Nov-2017</v>
      </c>
      <c r="X2505">
        <f>CHOOSE(MONTH(SalesData[[#This Row],[Order Date]]),1,1,1,2,2,2,3,3,3,4,4,4)</f>
        <v>4</v>
      </c>
      <c r="Y2505">
        <f>YEAR(SalesData[[#This Row],[Order Date]])*100+MONTH(SalesData[[#This Row],[Order Date]])</f>
        <v>201711</v>
      </c>
    </row>
    <row r="2506" spans="1: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v>2</v>
      </c>
      <c r="T2506">
        <v>0</v>
      </c>
      <c r="U2506">
        <v>11.82</v>
      </c>
      <c r="V2506">
        <f>COUNTIF(SalesData[Order ID],SalesData[[#This Row],[Order ID]])</f>
        <v>3</v>
      </c>
      <c r="W2506" t="str">
        <f>TEXT(SalesData[[#This Row],[Order Date]],"MMM-YYYY")</f>
        <v>Jul-2015</v>
      </c>
      <c r="X2506">
        <f>CHOOSE(MONTH(SalesData[[#This Row],[Order Date]]),1,1,1,2,2,2,3,3,3,4,4,4)</f>
        <v>3</v>
      </c>
      <c r="Y2506">
        <f>YEAR(SalesData[[#This Row],[Order Date]])*100+MONTH(SalesData[[#This Row],[Order Date]])</f>
        <v>201507</v>
      </c>
    </row>
    <row r="2507" spans="1: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v>4</v>
      </c>
      <c r="T2507">
        <v>0</v>
      </c>
      <c r="U2507">
        <v>736.89</v>
      </c>
      <c r="V2507">
        <f>COUNTIF(SalesData[Order ID],SalesData[[#This Row],[Order ID]])</f>
        <v>3</v>
      </c>
      <c r="W2507" t="str">
        <f>TEXT(SalesData[[#This Row],[Order Date]],"MMM-YYYY")</f>
        <v>Jul-2015</v>
      </c>
      <c r="X2507">
        <f>CHOOSE(MONTH(SalesData[[#This Row],[Order Date]]),1,1,1,2,2,2,3,3,3,4,4,4)</f>
        <v>3</v>
      </c>
      <c r="Y2507">
        <f>YEAR(SalesData[[#This Row],[Order Date]])*100+MONTH(SalesData[[#This Row],[Order Date]])</f>
        <v>201507</v>
      </c>
    </row>
    <row r="2508" spans="1: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v>9</v>
      </c>
      <c r="T2508">
        <v>0.3</v>
      </c>
      <c r="U2508">
        <v>-23.38</v>
      </c>
      <c r="V2508">
        <f>COUNTIF(SalesData[Order ID],SalesData[[#This Row],[Order ID]])</f>
        <v>3</v>
      </c>
      <c r="W2508" t="str">
        <f>TEXT(SalesData[[#This Row],[Order Date]],"MMM-YYYY")</f>
        <v>Jul-2015</v>
      </c>
      <c r="X2508">
        <f>CHOOSE(MONTH(SalesData[[#This Row],[Order Date]]),1,1,1,2,2,2,3,3,3,4,4,4)</f>
        <v>3</v>
      </c>
      <c r="Y2508">
        <f>YEAR(SalesData[[#This Row],[Order Date]])*100+MONTH(SalesData[[#This Row],[Order Date]])</f>
        <v>201507</v>
      </c>
    </row>
    <row r="2509" spans="1: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v>3</v>
      </c>
      <c r="T2509">
        <v>0.2</v>
      </c>
      <c r="U2509">
        <v>4.92</v>
      </c>
      <c r="V2509">
        <f>COUNTIF(SalesData[Order ID],SalesData[[#This Row],[Order ID]])</f>
        <v>1</v>
      </c>
      <c r="W2509" t="str">
        <f>TEXT(SalesData[[#This Row],[Order Date]],"MMM-YYYY")</f>
        <v>Jul-2016</v>
      </c>
      <c r="X2509">
        <f>CHOOSE(MONTH(SalesData[[#This Row],[Order Date]]),1,1,1,2,2,2,3,3,3,4,4,4)</f>
        <v>3</v>
      </c>
      <c r="Y2509">
        <f>YEAR(SalesData[[#This Row],[Order Date]])*100+MONTH(SalesData[[#This Row],[Order Date]])</f>
        <v>201607</v>
      </c>
    </row>
    <row r="2510" spans="1: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v>10</v>
      </c>
      <c r="T2510">
        <v>0.1</v>
      </c>
      <c r="U2510">
        <v>35.42</v>
      </c>
      <c r="V2510">
        <f>COUNTIF(SalesData[Order ID],SalesData[[#This Row],[Order ID]])</f>
        <v>2</v>
      </c>
      <c r="W2510" t="str">
        <f>TEXT(SalesData[[#This Row],[Order Date]],"MMM-YYYY")</f>
        <v>Mar-2018</v>
      </c>
      <c r="X2510">
        <f>CHOOSE(MONTH(SalesData[[#This Row],[Order Date]]),1,1,1,2,2,2,3,3,3,4,4,4)</f>
        <v>1</v>
      </c>
      <c r="Y2510">
        <f>YEAR(SalesData[[#This Row],[Order Date]])*100+MONTH(SalesData[[#This Row],[Order Date]])</f>
        <v>201803</v>
      </c>
    </row>
    <row r="2511" spans="1: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v>7</v>
      </c>
      <c r="T2511">
        <v>0</v>
      </c>
      <c r="U2511">
        <v>153.58000000000001</v>
      </c>
      <c r="V2511">
        <f>COUNTIF(SalesData[Order ID],SalesData[[#This Row],[Order ID]])</f>
        <v>2</v>
      </c>
      <c r="W2511" t="str">
        <f>TEXT(SalesData[[#This Row],[Order Date]],"MMM-YYYY")</f>
        <v>Mar-2018</v>
      </c>
      <c r="X2511">
        <f>CHOOSE(MONTH(SalesData[[#This Row],[Order Date]]),1,1,1,2,2,2,3,3,3,4,4,4)</f>
        <v>1</v>
      </c>
      <c r="Y2511">
        <f>YEAR(SalesData[[#This Row],[Order Date]])*100+MONTH(SalesData[[#This Row],[Order Date]])</f>
        <v>201803</v>
      </c>
    </row>
    <row r="2512" spans="1: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v>6</v>
      </c>
      <c r="T2512">
        <v>0.1</v>
      </c>
      <c r="U2512">
        <v>324.2</v>
      </c>
      <c r="V2512">
        <f>COUNTIF(SalesData[Order ID],SalesData[[#This Row],[Order ID]])</f>
        <v>1</v>
      </c>
      <c r="W2512" t="str">
        <f>TEXT(SalesData[[#This Row],[Order Date]],"MMM-YYYY")</f>
        <v>Nov-2017</v>
      </c>
      <c r="X2512">
        <f>CHOOSE(MONTH(SalesData[[#This Row],[Order Date]]),1,1,1,2,2,2,3,3,3,4,4,4)</f>
        <v>4</v>
      </c>
      <c r="Y2512">
        <f>YEAR(SalesData[[#This Row],[Order Date]])*100+MONTH(SalesData[[#This Row],[Order Date]])</f>
        <v>201711</v>
      </c>
    </row>
    <row r="2513" spans="1: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v>3</v>
      </c>
      <c r="T2513">
        <v>0</v>
      </c>
      <c r="U2513">
        <v>17.04</v>
      </c>
      <c r="V2513">
        <f>COUNTIF(SalesData[Order ID],SalesData[[#This Row],[Order ID]])</f>
        <v>1</v>
      </c>
      <c r="W2513" t="str">
        <f>TEXT(SalesData[[#This Row],[Order Date]],"MMM-YYYY")</f>
        <v>Apr-2016</v>
      </c>
      <c r="X2513">
        <f>CHOOSE(MONTH(SalesData[[#This Row],[Order Date]]),1,1,1,2,2,2,3,3,3,4,4,4)</f>
        <v>2</v>
      </c>
      <c r="Y2513">
        <f>YEAR(SalesData[[#This Row],[Order Date]])*100+MONTH(SalesData[[#This Row],[Order Date]])</f>
        <v>201604</v>
      </c>
    </row>
    <row r="2514" spans="1: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v>1</v>
      </c>
      <c r="T2514">
        <v>0.2</v>
      </c>
      <c r="U2514">
        <v>4.57</v>
      </c>
      <c r="V2514">
        <f>COUNTIF(SalesData[Order ID],SalesData[[#This Row],[Order ID]])</f>
        <v>1</v>
      </c>
      <c r="W2514" t="str">
        <f>TEXT(SalesData[[#This Row],[Order Date]],"MMM-YYYY")</f>
        <v>Dec-2018</v>
      </c>
      <c r="X2514">
        <f>CHOOSE(MONTH(SalesData[[#This Row],[Order Date]]),1,1,1,2,2,2,3,3,3,4,4,4)</f>
        <v>4</v>
      </c>
      <c r="Y2514">
        <f>YEAR(SalesData[[#This Row],[Order Date]])*100+MONTH(SalesData[[#This Row],[Order Date]])</f>
        <v>201812</v>
      </c>
    </row>
    <row r="2515" spans="1: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v>7</v>
      </c>
      <c r="T2515">
        <v>0.2</v>
      </c>
      <c r="U2515">
        <v>5.76</v>
      </c>
      <c r="V2515">
        <f>COUNTIF(SalesData[Order ID],SalesData[[#This Row],[Order ID]])</f>
        <v>2</v>
      </c>
      <c r="W2515" t="str">
        <f>TEXT(SalesData[[#This Row],[Order Date]],"MMM-YYYY")</f>
        <v>Nov-2017</v>
      </c>
      <c r="X2515">
        <f>CHOOSE(MONTH(SalesData[[#This Row],[Order Date]]),1,1,1,2,2,2,3,3,3,4,4,4)</f>
        <v>4</v>
      </c>
      <c r="Y2515">
        <f>YEAR(SalesData[[#This Row],[Order Date]])*100+MONTH(SalesData[[#This Row],[Order Date]])</f>
        <v>201711</v>
      </c>
    </row>
    <row r="2516" spans="1: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v>2</v>
      </c>
      <c r="T2516">
        <v>0.3</v>
      </c>
      <c r="U2516">
        <v>-6.72</v>
      </c>
      <c r="V2516">
        <f>COUNTIF(SalesData[Order ID],SalesData[[#This Row],[Order ID]])</f>
        <v>2</v>
      </c>
      <c r="W2516" t="str">
        <f>TEXT(SalesData[[#This Row],[Order Date]],"MMM-YYYY")</f>
        <v>Nov-2017</v>
      </c>
      <c r="X2516">
        <f>CHOOSE(MONTH(SalesData[[#This Row],[Order Date]]),1,1,1,2,2,2,3,3,3,4,4,4)</f>
        <v>4</v>
      </c>
      <c r="Y2516">
        <f>YEAR(SalesData[[#This Row],[Order Date]])*100+MONTH(SalesData[[#This Row],[Order Date]])</f>
        <v>201711</v>
      </c>
    </row>
    <row r="2517" spans="1: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v>3</v>
      </c>
      <c r="T2517">
        <v>0.3</v>
      </c>
      <c r="U2517">
        <v>-74.010000000000005</v>
      </c>
      <c r="V2517">
        <f>COUNTIF(SalesData[Order ID],SalesData[[#This Row],[Order ID]])</f>
        <v>1</v>
      </c>
      <c r="W2517" t="str">
        <f>TEXT(SalesData[[#This Row],[Order Date]],"MMM-YYYY")</f>
        <v>Sep-2015</v>
      </c>
      <c r="X2517">
        <f>CHOOSE(MONTH(SalesData[[#This Row],[Order Date]]),1,1,1,2,2,2,3,3,3,4,4,4)</f>
        <v>3</v>
      </c>
      <c r="Y2517">
        <f>YEAR(SalesData[[#This Row],[Order Date]])*100+MONTH(SalesData[[#This Row],[Order Date]])</f>
        <v>201509</v>
      </c>
    </row>
    <row r="2518" spans="1: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v>7</v>
      </c>
      <c r="T2518">
        <v>0</v>
      </c>
      <c r="U2518">
        <v>175.35</v>
      </c>
      <c r="V2518">
        <f>COUNTIF(SalesData[Order ID],SalesData[[#This Row],[Order ID]])</f>
        <v>1</v>
      </c>
      <c r="W2518" t="str">
        <f>TEXT(SalesData[[#This Row],[Order Date]],"MMM-YYYY")</f>
        <v>Nov-2015</v>
      </c>
      <c r="X2518">
        <f>CHOOSE(MONTH(SalesData[[#This Row],[Order Date]]),1,1,1,2,2,2,3,3,3,4,4,4)</f>
        <v>4</v>
      </c>
      <c r="Y2518">
        <f>YEAR(SalesData[[#This Row],[Order Date]])*100+MONTH(SalesData[[#This Row],[Order Date]])</f>
        <v>201511</v>
      </c>
    </row>
    <row r="2519" spans="1: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v>5</v>
      </c>
      <c r="T2519">
        <v>0.2</v>
      </c>
      <c r="U2519">
        <v>41.58</v>
      </c>
      <c r="V2519">
        <f>COUNTIF(SalesData[Order ID],SalesData[[#This Row],[Order ID]])</f>
        <v>1</v>
      </c>
      <c r="W2519" t="str">
        <f>TEXT(SalesData[[#This Row],[Order Date]],"MMM-YYYY")</f>
        <v>May-2018</v>
      </c>
      <c r="X2519">
        <f>CHOOSE(MONTH(SalesData[[#This Row],[Order Date]]),1,1,1,2,2,2,3,3,3,4,4,4)</f>
        <v>2</v>
      </c>
      <c r="Y2519">
        <f>YEAR(SalesData[[#This Row],[Order Date]])*100+MONTH(SalesData[[#This Row],[Order Date]])</f>
        <v>201805</v>
      </c>
    </row>
    <row r="2520" spans="1: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v>2</v>
      </c>
      <c r="T2520">
        <v>0.3</v>
      </c>
      <c r="U2520">
        <v>-3.83</v>
      </c>
      <c r="V2520">
        <f>COUNTIF(SalesData[Order ID],SalesData[[#This Row],[Order ID]])</f>
        <v>6</v>
      </c>
      <c r="W2520" t="str">
        <f>TEXT(SalesData[[#This Row],[Order Date]],"MMM-YYYY")</f>
        <v>Oct-2017</v>
      </c>
      <c r="X2520">
        <f>CHOOSE(MONTH(SalesData[[#This Row],[Order Date]]),1,1,1,2,2,2,3,3,3,4,4,4)</f>
        <v>4</v>
      </c>
      <c r="Y2520">
        <f>YEAR(SalesData[[#This Row],[Order Date]])*100+MONTH(SalesData[[#This Row],[Order Date]])</f>
        <v>201710</v>
      </c>
    </row>
    <row r="2521" spans="1: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v>10</v>
      </c>
      <c r="T2521">
        <v>0.2</v>
      </c>
      <c r="U2521">
        <v>9.7200000000000006</v>
      </c>
      <c r="V2521">
        <f>COUNTIF(SalesData[Order ID],SalesData[[#This Row],[Order ID]])</f>
        <v>6</v>
      </c>
      <c r="W2521" t="str">
        <f>TEXT(SalesData[[#This Row],[Order Date]],"MMM-YYYY")</f>
        <v>Oct-2017</v>
      </c>
      <c r="X2521">
        <f>CHOOSE(MONTH(SalesData[[#This Row],[Order Date]]),1,1,1,2,2,2,3,3,3,4,4,4)</f>
        <v>4</v>
      </c>
      <c r="Y2521">
        <f>YEAR(SalesData[[#This Row],[Order Date]])*100+MONTH(SalesData[[#This Row],[Order Date]])</f>
        <v>201710</v>
      </c>
    </row>
    <row r="2522" spans="1: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v>1</v>
      </c>
      <c r="T2522">
        <v>0.3</v>
      </c>
      <c r="U2522">
        <v>-130.29</v>
      </c>
      <c r="V2522">
        <f>COUNTIF(SalesData[Order ID],SalesData[[#This Row],[Order ID]])</f>
        <v>6</v>
      </c>
      <c r="W2522" t="str">
        <f>TEXT(SalesData[[#This Row],[Order Date]],"MMM-YYYY")</f>
        <v>Oct-2017</v>
      </c>
      <c r="X2522">
        <f>CHOOSE(MONTH(SalesData[[#This Row],[Order Date]]),1,1,1,2,2,2,3,3,3,4,4,4)</f>
        <v>4</v>
      </c>
      <c r="Y2522">
        <f>YEAR(SalesData[[#This Row],[Order Date]])*100+MONTH(SalesData[[#This Row],[Order Date]])</f>
        <v>201710</v>
      </c>
    </row>
    <row r="2523" spans="1: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v>9</v>
      </c>
      <c r="T2523">
        <v>0</v>
      </c>
      <c r="U2523">
        <v>0.91</v>
      </c>
      <c r="V2523">
        <f>COUNTIF(SalesData[Order ID],SalesData[[#This Row],[Order ID]])</f>
        <v>6</v>
      </c>
      <c r="W2523" t="str">
        <f>TEXT(SalesData[[#This Row],[Order Date]],"MMM-YYYY")</f>
        <v>Oct-2017</v>
      </c>
      <c r="X2523">
        <f>CHOOSE(MONTH(SalesData[[#This Row],[Order Date]]),1,1,1,2,2,2,3,3,3,4,4,4)</f>
        <v>4</v>
      </c>
      <c r="Y2523">
        <f>YEAR(SalesData[[#This Row],[Order Date]])*100+MONTH(SalesData[[#This Row],[Order Date]])</f>
        <v>201710</v>
      </c>
    </row>
    <row r="2524" spans="1: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v>9</v>
      </c>
      <c r="T2524">
        <v>0.3</v>
      </c>
      <c r="U2524">
        <v>-1.76</v>
      </c>
      <c r="V2524">
        <f>COUNTIF(SalesData[Order ID],SalesData[[#This Row],[Order ID]])</f>
        <v>6</v>
      </c>
      <c r="W2524" t="str">
        <f>TEXT(SalesData[[#This Row],[Order Date]],"MMM-YYYY")</f>
        <v>Oct-2017</v>
      </c>
      <c r="X2524">
        <f>CHOOSE(MONTH(SalesData[[#This Row],[Order Date]]),1,1,1,2,2,2,3,3,3,4,4,4)</f>
        <v>4</v>
      </c>
      <c r="Y2524">
        <f>YEAR(SalesData[[#This Row],[Order Date]])*100+MONTH(SalesData[[#This Row],[Order Date]])</f>
        <v>201710</v>
      </c>
    </row>
    <row r="2525" spans="1: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v>1</v>
      </c>
      <c r="T2525">
        <v>0.2</v>
      </c>
      <c r="U2525">
        <v>25.54</v>
      </c>
      <c r="V2525">
        <f>COUNTIF(SalesData[Order ID],SalesData[[#This Row],[Order ID]])</f>
        <v>6</v>
      </c>
      <c r="W2525" t="str">
        <f>TEXT(SalesData[[#This Row],[Order Date]],"MMM-YYYY")</f>
        <v>Oct-2017</v>
      </c>
      <c r="X2525">
        <f>CHOOSE(MONTH(SalesData[[#This Row],[Order Date]]),1,1,1,2,2,2,3,3,3,4,4,4)</f>
        <v>4</v>
      </c>
      <c r="Y2525">
        <f>YEAR(SalesData[[#This Row],[Order Date]])*100+MONTH(SalesData[[#This Row],[Order Date]])</f>
        <v>201710</v>
      </c>
    </row>
    <row r="2526" spans="1: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v>6</v>
      </c>
      <c r="T2526">
        <v>0</v>
      </c>
      <c r="U2526">
        <v>13.03</v>
      </c>
      <c r="V2526">
        <f>COUNTIF(SalesData[Order ID],SalesData[[#This Row],[Order ID]])</f>
        <v>5</v>
      </c>
      <c r="W2526" t="str">
        <f>TEXT(SalesData[[#This Row],[Order Date]],"MMM-YYYY")</f>
        <v>Apr-2016</v>
      </c>
      <c r="X2526">
        <f>CHOOSE(MONTH(SalesData[[#This Row],[Order Date]]),1,1,1,2,2,2,3,3,3,4,4,4)</f>
        <v>2</v>
      </c>
      <c r="Y2526">
        <f>YEAR(SalesData[[#This Row],[Order Date]])*100+MONTH(SalesData[[#This Row],[Order Date]])</f>
        <v>201604</v>
      </c>
    </row>
    <row r="2527" spans="1: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v>6</v>
      </c>
      <c r="T2527">
        <v>0</v>
      </c>
      <c r="U2527">
        <v>1.78</v>
      </c>
      <c r="V2527">
        <f>COUNTIF(SalesData[Order ID],SalesData[[#This Row],[Order ID]])</f>
        <v>5</v>
      </c>
      <c r="W2527" t="str">
        <f>TEXT(SalesData[[#This Row],[Order Date]],"MMM-YYYY")</f>
        <v>Apr-2016</v>
      </c>
      <c r="X2527">
        <f>CHOOSE(MONTH(SalesData[[#This Row],[Order Date]]),1,1,1,2,2,2,3,3,3,4,4,4)</f>
        <v>2</v>
      </c>
      <c r="Y2527">
        <f>YEAR(SalesData[[#This Row],[Order Date]])*100+MONTH(SalesData[[#This Row],[Order Date]])</f>
        <v>201604</v>
      </c>
    </row>
    <row r="2528" spans="1: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v>10</v>
      </c>
      <c r="T2528">
        <v>0.3</v>
      </c>
      <c r="U2528">
        <v>-1.73</v>
      </c>
      <c r="V2528">
        <f>COUNTIF(SalesData[Order ID],SalesData[[#This Row],[Order ID]])</f>
        <v>5</v>
      </c>
      <c r="W2528" t="str">
        <f>TEXT(SalesData[[#This Row],[Order Date]],"MMM-YYYY")</f>
        <v>Apr-2016</v>
      </c>
      <c r="X2528">
        <f>CHOOSE(MONTH(SalesData[[#This Row],[Order Date]]),1,1,1,2,2,2,3,3,3,4,4,4)</f>
        <v>2</v>
      </c>
      <c r="Y2528">
        <f>YEAR(SalesData[[#This Row],[Order Date]])*100+MONTH(SalesData[[#This Row],[Order Date]])</f>
        <v>201604</v>
      </c>
    </row>
    <row r="2529" spans="1: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v>2</v>
      </c>
      <c r="T2529">
        <v>0.3</v>
      </c>
      <c r="U2529">
        <v>-2.12</v>
      </c>
      <c r="V2529">
        <f>COUNTIF(SalesData[Order ID],SalesData[[#This Row],[Order ID]])</f>
        <v>5</v>
      </c>
      <c r="W2529" t="str">
        <f>TEXT(SalesData[[#This Row],[Order Date]],"MMM-YYYY")</f>
        <v>Apr-2016</v>
      </c>
      <c r="X2529">
        <f>CHOOSE(MONTH(SalesData[[#This Row],[Order Date]]),1,1,1,2,2,2,3,3,3,4,4,4)</f>
        <v>2</v>
      </c>
      <c r="Y2529">
        <f>YEAR(SalesData[[#This Row],[Order Date]])*100+MONTH(SalesData[[#This Row],[Order Date]])</f>
        <v>201604</v>
      </c>
    </row>
    <row r="2530" spans="1: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v>10</v>
      </c>
      <c r="T2530">
        <v>0</v>
      </c>
      <c r="U2530">
        <v>2.63</v>
      </c>
      <c r="V2530">
        <f>COUNTIF(SalesData[Order ID],SalesData[[#This Row],[Order ID]])</f>
        <v>5</v>
      </c>
      <c r="W2530" t="str">
        <f>TEXT(SalesData[[#This Row],[Order Date]],"MMM-YYYY")</f>
        <v>Apr-2016</v>
      </c>
      <c r="X2530">
        <f>CHOOSE(MONTH(SalesData[[#This Row],[Order Date]]),1,1,1,2,2,2,3,3,3,4,4,4)</f>
        <v>2</v>
      </c>
      <c r="Y2530">
        <f>YEAR(SalesData[[#This Row],[Order Date]])*100+MONTH(SalesData[[#This Row],[Order Date]])</f>
        <v>201604</v>
      </c>
    </row>
    <row r="2531" spans="1: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v>3</v>
      </c>
      <c r="T2531">
        <v>0.1</v>
      </c>
      <c r="U2531">
        <v>0.73</v>
      </c>
      <c r="V2531">
        <f>COUNTIF(SalesData[Order ID],SalesData[[#This Row],[Order ID]])</f>
        <v>1</v>
      </c>
      <c r="W2531" t="str">
        <f>TEXT(SalesData[[#This Row],[Order Date]],"MMM-YYYY")</f>
        <v>Oct-2015</v>
      </c>
      <c r="X2531">
        <f>CHOOSE(MONTH(SalesData[[#This Row],[Order Date]]),1,1,1,2,2,2,3,3,3,4,4,4)</f>
        <v>4</v>
      </c>
      <c r="Y2531">
        <f>YEAR(SalesData[[#This Row],[Order Date]])*100+MONTH(SalesData[[#This Row],[Order Date]])</f>
        <v>201510</v>
      </c>
    </row>
    <row r="2532" spans="1: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v>8</v>
      </c>
      <c r="T2532">
        <v>0.1</v>
      </c>
      <c r="U2532">
        <v>22.84</v>
      </c>
      <c r="V2532">
        <f>COUNTIF(SalesData[Order ID],SalesData[[#This Row],[Order ID]])</f>
        <v>4</v>
      </c>
      <c r="W2532" t="str">
        <f>TEXT(SalesData[[#This Row],[Order Date]],"MMM-YYYY")</f>
        <v>Aug-2015</v>
      </c>
      <c r="X2532">
        <f>CHOOSE(MONTH(SalesData[[#This Row],[Order Date]]),1,1,1,2,2,2,3,3,3,4,4,4)</f>
        <v>3</v>
      </c>
      <c r="Y2532">
        <f>YEAR(SalesData[[#This Row],[Order Date]])*100+MONTH(SalesData[[#This Row],[Order Date]])</f>
        <v>201508</v>
      </c>
    </row>
    <row r="2533" spans="1: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v>6</v>
      </c>
      <c r="T2533">
        <v>0</v>
      </c>
      <c r="U2533">
        <v>4.13</v>
      </c>
      <c r="V2533">
        <f>COUNTIF(SalesData[Order ID],SalesData[[#This Row],[Order ID]])</f>
        <v>4</v>
      </c>
      <c r="W2533" t="str">
        <f>TEXT(SalesData[[#This Row],[Order Date]],"MMM-YYYY")</f>
        <v>Aug-2015</v>
      </c>
      <c r="X2533">
        <f>CHOOSE(MONTH(SalesData[[#This Row],[Order Date]]),1,1,1,2,2,2,3,3,3,4,4,4)</f>
        <v>3</v>
      </c>
      <c r="Y2533">
        <f>YEAR(SalesData[[#This Row],[Order Date]])*100+MONTH(SalesData[[#This Row],[Order Date]])</f>
        <v>201508</v>
      </c>
    </row>
    <row r="2534" spans="1: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v>9</v>
      </c>
      <c r="T2534">
        <v>0.2</v>
      </c>
      <c r="U2534">
        <v>3.29</v>
      </c>
      <c r="V2534">
        <f>COUNTIF(SalesData[Order ID],SalesData[[#This Row],[Order ID]])</f>
        <v>4</v>
      </c>
      <c r="W2534" t="str">
        <f>TEXT(SalesData[[#This Row],[Order Date]],"MMM-YYYY")</f>
        <v>Aug-2015</v>
      </c>
      <c r="X2534">
        <f>CHOOSE(MONTH(SalesData[[#This Row],[Order Date]]),1,1,1,2,2,2,3,3,3,4,4,4)</f>
        <v>3</v>
      </c>
      <c r="Y2534">
        <f>YEAR(SalesData[[#This Row],[Order Date]])*100+MONTH(SalesData[[#This Row],[Order Date]])</f>
        <v>201508</v>
      </c>
    </row>
    <row r="2535" spans="1: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v>3</v>
      </c>
      <c r="T2535">
        <v>0.1</v>
      </c>
      <c r="U2535">
        <v>67.989999999999995</v>
      </c>
      <c r="V2535">
        <f>COUNTIF(SalesData[Order ID],SalesData[[#This Row],[Order ID]])</f>
        <v>4</v>
      </c>
      <c r="W2535" t="str">
        <f>TEXT(SalesData[[#This Row],[Order Date]],"MMM-YYYY")</f>
        <v>Aug-2015</v>
      </c>
      <c r="X2535">
        <f>CHOOSE(MONTH(SalesData[[#This Row],[Order Date]]),1,1,1,2,2,2,3,3,3,4,4,4)</f>
        <v>3</v>
      </c>
      <c r="Y2535">
        <f>YEAR(SalesData[[#This Row],[Order Date]])*100+MONTH(SalesData[[#This Row],[Order Date]])</f>
        <v>201508</v>
      </c>
    </row>
    <row r="2536" spans="1: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v>5</v>
      </c>
      <c r="T2536">
        <v>0.3</v>
      </c>
      <c r="U2536">
        <v>-126.11</v>
      </c>
      <c r="V2536">
        <f>COUNTIF(SalesData[Order ID],SalesData[[#This Row],[Order ID]])</f>
        <v>1</v>
      </c>
      <c r="W2536" t="str">
        <f>TEXT(SalesData[[#This Row],[Order Date]],"MMM-YYYY")</f>
        <v>Aug-2018</v>
      </c>
      <c r="X2536">
        <f>CHOOSE(MONTH(SalesData[[#This Row],[Order Date]]),1,1,1,2,2,2,3,3,3,4,4,4)</f>
        <v>3</v>
      </c>
      <c r="Y2536">
        <f>YEAR(SalesData[[#This Row],[Order Date]])*100+MONTH(SalesData[[#This Row],[Order Date]])</f>
        <v>201808</v>
      </c>
    </row>
    <row r="2537" spans="1: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v>3</v>
      </c>
      <c r="T2537">
        <v>0</v>
      </c>
      <c r="U2537">
        <v>13.43</v>
      </c>
      <c r="V2537">
        <f>COUNTIF(SalesData[Order ID],SalesData[[#This Row],[Order ID]])</f>
        <v>1</v>
      </c>
      <c r="W2537" t="str">
        <f>TEXT(SalesData[[#This Row],[Order Date]],"MMM-YYYY")</f>
        <v>Sep-2016</v>
      </c>
      <c r="X2537">
        <f>CHOOSE(MONTH(SalesData[[#This Row],[Order Date]]),1,1,1,2,2,2,3,3,3,4,4,4)</f>
        <v>3</v>
      </c>
      <c r="Y2537">
        <f>YEAR(SalesData[[#This Row],[Order Date]])*100+MONTH(SalesData[[#This Row],[Order Date]])</f>
        <v>201609</v>
      </c>
    </row>
    <row r="2538" spans="1: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v>3</v>
      </c>
      <c r="T2538">
        <v>0.3</v>
      </c>
      <c r="U2538">
        <v>-45.5</v>
      </c>
      <c r="V2538">
        <f>COUNTIF(SalesData[Order ID],SalesData[[#This Row],[Order ID]])</f>
        <v>3</v>
      </c>
      <c r="W2538" t="str">
        <f>TEXT(SalesData[[#This Row],[Order Date]],"MMM-YYYY")</f>
        <v>Jan-2016</v>
      </c>
      <c r="X2538">
        <f>CHOOSE(MONTH(SalesData[[#This Row],[Order Date]]),1,1,1,2,2,2,3,3,3,4,4,4)</f>
        <v>1</v>
      </c>
      <c r="Y2538">
        <f>YEAR(SalesData[[#This Row],[Order Date]])*100+MONTH(SalesData[[#This Row],[Order Date]])</f>
        <v>201601</v>
      </c>
    </row>
    <row r="2539" spans="1: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v>10</v>
      </c>
      <c r="T2539">
        <v>0.3</v>
      </c>
      <c r="U2539">
        <v>-69.12</v>
      </c>
      <c r="V2539">
        <f>COUNTIF(SalesData[Order ID],SalesData[[#This Row],[Order ID]])</f>
        <v>3</v>
      </c>
      <c r="W2539" t="str">
        <f>TEXT(SalesData[[#This Row],[Order Date]],"MMM-YYYY")</f>
        <v>Jan-2016</v>
      </c>
      <c r="X2539">
        <f>CHOOSE(MONTH(SalesData[[#This Row],[Order Date]]),1,1,1,2,2,2,3,3,3,4,4,4)</f>
        <v>1</v>
      </c>
      <c r="Y2539">
        <f>YEAR(SalesData[[#This Row],[Order Date]])*100+MONTH(SalesData[[#This Row],[Order Date]])</f>
        <v>201601</v>
      </c>
    </row>
    <row r="2540" spans="1: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v>7</v>
      </c>
      <c r="T2540">
        <v>0.1</v>
      </c>
      <c r="U2540">
        <v>40.4</v>
      </c>
      <c r="V2540">
        <f>COUNTIF(SalesData[Order ID],SalesData[[#This Row],[Order ID]])</f>
        <v>3</v>
      </c>
      <c r="W2540" t="str">
        <f>TEXT(SalesData[[#This Row],[Order Date]],"MMM-YYYY")</f>
        <v>Jan-2016</v>
      </c>
      <c r="X2540">
        <f>CHOOSE(MONTH(SalesData[[#This Row],[Order Date]]),1,1,1,2,2,2,3,3,3,4,4,4)</f>
        <v>1</v>
      </c>
      <c r="Y2540">
        <f>YEAR(SalesData[[#This Row],[Order Date]])*100+MONTH(SalesData[[#This Row],[Order Date]])</f>
        <v>201601</v>
      </c>
    </row>
    <row r="2541" spans="1: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v>3</v>
      </c>
      <c r="T2541">
        <v>0</v>
      </c>
      <c r="U2541">
        <v>323.69</v>
      </c>
      <c r="V2541">
        <f>COUNTIF(SalesData[Order ID],SalesData[[#This Row],[Order ID]])</f>
        <v>2</v>
      </c>
      <c r="W2541" t="str">
        <f>TEXT(SalesData[[#This Row],[Order Date]],"MMM-YYYY")</f>
        <v>Jul-2016</v>
      </c>
      <c r="X2541">
        <f>CHOOSE(MONTH(SalesData[[#This Row],[Order Date]]),1,1,1,2,2,2,3,3,3,4,4,4)</f>
        <v>3</v>
      </c>
      <c r="Y2541">
        <f>YEAR(SalesData[[#This Row],[Order Date]])*100+MONTH(SalesData[[#This Row],[Order Date]])</f>
        <v>201607</v>
      </c>
    </row>
    <row r="2542" spans="1: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v>8</v>
      </c>
      <c r="T2542">
        <v>0</v>
      </c>
      <c r="U2542">
        <v>210.05</v>
      </c>
      <c r="V2542">
        <f>COUNTIF(SalesData[Order ID],SalesData[[#This Row],[Order ID]])</f>
        <v>2</v>
      </c>
      <c r="W2542" t="str">
        <f>TEXT(SalesData[[#This Row],[Order Date]],"MMM-YYYY")</f>
        <v>Jul-2016</v>
      </c>
      <c r="X2542">
        <f>CHOOSE(MONTH(SalesData[[#This Row],[Order Date]]),1,1,1,2,2,2,3,3,3,4,4,4)</f>
        <v>3</v>
      </c>
      <c r="Y2542">
        <f>YEAR(SalesData[[#This Row],[Order Date]])*100+MONTH(SalesData[[#This Row],[Order Date]])</f>
        <v>201607</v>
      </c>
    </row>
    <row r="2543" spans="1: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v>1</v>
      </c>
      <c r="T2543">
        <v>0</v>
      </c>
      <c r="U2543">
        <v>7.83</v>
      </c>
      <c r="V2543">
        <f>COUNTIF(SalesData[Order ID],SalesData[[#This Row],[Order ID]])</f>
        <v>1</v>
      </c>
      <c r="W2543" t="str">
        <f>TEXT(SalesData[[#This Row],[Order Date]],"MMM-YYYY")</f>
        <v>Apr-2017</v>
      </c>
      <c r="X2543">
        <f>CHOOSE(MONTH(SalesData[[#This Row],[Order Date]]),1,1,1,2,2,2,3,3,3,4,4,4)</f>
        <v>2</v>
      </c>
      <c r="Y2543">
        <f>YEAR(SalesData[[#This Row],[Order Date]])*100+MONTH(SalesData[[#This Row],[Order Date]])</f>
        <v>201704</v>
      </c>
    </row>
    <row r="2544" spans="1: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v>5</v>
      </c>
      <c r="T2544">
        <v>0.2</v>
      </c>
      <c r="U2544">
        <v>11.52</v>
      </c>
      <c r="V2544">
        <f>COUNTIF(SalesData[Order ID],SalesData[[#This Row],[Order ID]])</f>
        <v>1</v>
      </c>
      <c r="W2544" t="str">
        <f>TEXT(SalesData[[#This Row],[Order Date]],"MMM-YYYY")</f>
        <v>Sep-2015</v>
      </c>
      <c r="X2544">
        <f>CHOOSE(MONTH(SalesData[[#This Row],[Order Date]]),1,1,1,2,2,2,3,3,3,4,4,4)</f>
        <v>3</v>
      </c>
      <c r="Y2544">
        <f>YEAR(SalesData[[#This Row],[Order Date]])*100+MONTH(SalesData[[#This Row],[Order Date]])</f>
        <v>201509</v>
      </c>
    </row>
    <row r="2545" spans="1: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v>7</v>
      </c>
      <c r="T2545">
        <v>0.1</v>
      </c>
      <c r="U2545">
        <v>20.87</v>
      </c>
      <c r="V2545">
        <f>COUNTIF(SalesData[Order ID],SalesData[[#This Row],[Order ID]])</f>
        <v>2</v>
      </c>
      <c r="W2545" t="str">
        <f>TEXT(SalesData[[#This Row],[Order Date]],"MMM-YYYY")</f>
        <v>Sep-2017</v>
      </c>
      <c r="X2545">
        <f>CHOOSE(MONTH(SalesData[[#This Row],[Order Date]]),1,1,1,2,2,2,3,3,3,4,4,4)</f>
        <v>3</v>
      </c>
      <c r="Y2545">
        <f>YEAR(SalesData[[#This Row],[Order Date]])*100+MONTH(SalesData[[#This Row],[Order Date]])</f>
        <v>201709</v>
      </c>
    </row>
    <row r="2546" spans="1: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v>9</v>
      </c>
      <c r="T2546">
        <v>0.2</v>
      </c>
      <c r="U2546">
        <v>3.84</v>
      </c>
      <c r="V2546">
        <f>COUNTIF(SalesData[Order ID],SalesData[[#This Row],[Order ID]])</f>
        <v>2</v>
      </c>
      <c r="W2546" t="str">
        <f>TEXT(SalesData[[#This Row],[Order Date]],"MMM-YYYY")</f>
        <v>Sep-2017</v>
      </c>
      <c r="X2546">
        <f>CHOOSE(MONTH(SalesData[[#This Row],[Order Date]]),1,1,1,2,2,2,3,3,3,4,4,4)</f>
        <v>3</v>
      </c>
      <c r="Y2546">
        <f>YEAR(SalesData[[#This Row],[Order Date]])*100+MONTH(SalesData[[#This Row],[Order Date]])</f>
        <v>201709</v>
      </c>
    </row>
    <row r="2547" spans="1: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v>7</v>
      </c>
      <c r="T2547">
        <v>0.1</v>
      </c>
      <c r="U2547">
        <v>57.66</v>
      </c>
      <c r="V2547">
        <f>COUNTIF(SalesData[Order ID],SalesData[[#This Row],[Order ID]])</f>
        <v>2</v>
      </c>
      <c r="W2547" t="str">
        <f>TEXT(SalesData[[#This Row],[Order Date]],"MMM-YYYY")</f>
        <v>Apr-2018</v>
      </c>
      <c r="X2547">
        <f>CHOOSE(MONTH(SalesData[[#This Row],[Order Date]]),1,1,1,2,2,2,3,3,3,4,4,4)</f>
        <v>2</v>
      </c>
      <c r="Y2547">
        <f>YEAR(SalesData[[#This Row],[Order Date]])*100+MONTH(SalesData[[#This Row],[Order Date]])</f>
        <v>201804</v>
      </c>
    </row>
    <row r="2548" spans="1: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v>1</v>
      </c>
      <c r="T2548">
        <v>0.3</v>
      </c>
      <c r="U2548">
        <v>-35.99</v>
      </c>
      <c r="V2548">
        <f>COUNTIF(SalesData[Order ID],SalesData[[#This Row],[Order ID]])</f>
        <v>2</v>
      </c>
      <c r="W2548" t="str">
        <f>TEXT(SalesData[[#This Row],[Order Date]],"MMM-YYYY")</f>
        <v>Apr-2018</v>
      </c>
      <c r="X2548">
        <f>CHOOSE(MONTH(SalesData[[#This Row],[Order Date]]),1,1,1,2,2,2,3,3,3,4,4,4)</f>
        <v>2</v>
      </c>
      <c r="Y2548">
        <f>YEAR(SalesData[[#This Row],[Order Date]])*100+MONTH(SalesData[[#This Row],[Order Date]])</f>
        <v>201804</v>
      </c>
    </row>
    <row r="2549" spans="1: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v>4</v>
      </c>
      <c r="T2549">
        <v>0.2</v>
      </c>
      <c r="U2549">
        <v>0.81</v>
      </c>
      <c r="V2549">
        <f>COUNTIF(SalesData[Order ID],SalesData[[#This Row],[Order ID]])</f>
        <v>4</v>
      </c>
      <c r="W2549" t="str">
        <f>TEXT(SalesData[[#This Row],[Order Date]],"MMM-YYYY")</f>
        <v>Aug-2016</v>
      </c>
      <c r="X2549">
        <f>CHOOSE(MONTH(SalesData[[#This Row],[Order Date]]),1,1,1,2,2,2,3,3,3,4,4,4)</f>
        <v>3</v>
      </c>
      <c r="Y2549">
        <f>YEAR(SalesData[[#This Row],[Order Date]])*100+MONTH(SalesData[[#This Row],[Order Date]])</f>
        <v>201608</v>
      </c>
    </row>
    <row r="2550" spans="1: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v>6</v>
      </c>
      <c r="T2550">
        <v>0.1</v>
      </c>
      <c r="U2550">
        <v>413.59</v>
      </c>
      <c r="V2550">
        <f>COUNTIF(SalesData[Order ID],SalesData[[#This Row],[Order ID]])</f>
        <v>4</v>
      </c>
      <c r="W2550" t="str">
        <f>TEXT(SalesData[[#This Row],[Order Date]],"MMM-YYYY")</f>
        <v>Aug-2016</v>
      </c>
      <c r="X2550">
        <f>CHOOSE(MONTH(SalesData[[#This Row],[Order Date]]),1,1,1,2,2,2,3,3,3,4,4,4)</f>
        <v>3</v>
      </c>
      <c r="Y2550">
        <f>YEAR(SalesData[[#This Row],[Order Date]])*100+MONTH(SalesData[[#This Row],[Order Date]])</f>
        <v>201608</v>
      </c>
    </row>
    <row r="2551" spans="1: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v>8</v>
      </c>
      <c r="T2551">
        <v>0.3</v>
      </c>
      <c r="U2551">
        <v>-50.08</v>
      </c>
      <c r="V2551">
        <f>COUNTIF(SalesData[Order ID],SalesData[[#This Row],[Order ID]])</f>
        <v>4</v>
      </c>
      <c r="W2551" t="str">
        <f>TEXT(SalesData[[#This Row],[Order Date]],"MMM-YYYY")</f>
        <v>Aug-2016</v>
      </c>
      <c r="X2551">
        <f>CHOOSE(MONTH(SalesData[[#This Row],[Order Date]]),1,1,1,2,2,2,3,3,3,4,4,4)</f>
        <v>3</v>
      </c>
      <c r="Y2551">
        <f>YEAR(SalesData[[#This Row],[Order Date]])*100+MONTH(SalesData[[#This Row],[Order Date]])</f>
        <v>201608</v>
      </c>
    </row>
    <row r="2552" spans="1: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v>10</v>
      </c>
      <c r="T2552">
        <v>0</v>
      </c>
      <c r="U2552">
        <v>0.45</v>
      </c>
      <c r="V2552">
        <f>COUNTIF(SalesData[Order ID],SalesData[[#This Row],[Order ID]])</f>
        <v>4</v>
      </c>
      <c r="W2552" t="str">
        <f>TEXT(SalesData[[#This Row],[Order Date]],"MMM-YYYY")</f>
        <v>Aug-2016</v>
      </c>
      <c r="X2552">
        <f>CHOOSE(MONTH(SalesData[[#This Row],[Order Date]]),1,1,1,2,2,2,3,3,3,4,4,4)</f>
        <v>3</v>
      </c>
      <c r="Y2552">
        <f>YEAR(SalesData[[#This Row],[Order Date]])*100+MONTH(SalesData[[#This Row],[Order Date]])</f>
        <v>201608</v>
      </c>
    </row>
    <row r="2553" spans="1: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v>3</v>
      </c>
      <c r="T2553">
        <v>0</v>
      </c>
      <c r="U2553">
        <v>246.56</v>
      </c>
      <c r="V2553">
        <f>COUNTIF(SalesData[Order ID],SalesData[[#This Row],[Order ID]])</f>
        <v>2</v>
      </c>
      <c r="W2553" t="str">
        <f>TEXT(SalesData[[#This Row],[Order Date]],"MMM-YYYY")</f>
        <v>Nov-2018</v>
      </c>
      <c r="X2553">
        <f>CHOOSE(MONTH(SalesData[[#This Row],[Order Date]]),1,1,1,2,2,2,3,3,3,4,4,4)</f>
        <v>4</v>
      </c>
      <c r="Y2553">
        <f>YEAR(SalesData[[#This Row],[Order Date]])*100+MONTH(SalesData[[#This Row],[Order Date]])</f>
        <v>201811</v>
      </c>
    </row>
    <row r="2554" spans="1: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v>3</v>
      </c>
      <c r="T2554">
        <v>0.2</v>
      </c>
      <c r="U2554">
        <v>6.15</v>
      </c>
      <c r="V2554">
        <f>COUNTIF(SalesData[Order ID],SalesData[[#This Row],[Order ID]])</f>
        <v>2</v>
      </c>
      <c r="W2554" t="str">
        <f>TEXT(SalesData[[#This Row],[Order Date]],"MMM-YYYY")</f>
        <v>Nov-2018</v>
      </c>
      <c r="X2554">
        <f>CHOOSE(MONTH(SalesData[[#This Row],[Order Date]]),1,1,1,2,2,2,3,3,3,4,4,4)</f>
        <v>4</v>
      </c>
      <c r="Y2554">
        <f>YEAR(SalesData[[#This Row],[Order Date]])*100+MONTH(SalesData[[#This Row],[Order Date]])</f>
        <v>201811</v>
      </c>
    </row>
    <row r="2555" spans="1: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v>8</v>
      </c>
      <c r="T2555">
        <v>0</v>
      </c>
      <c r="U2555">
        <v>1.3</v>
      </c>
      <c r="V2555">
        <f>COUNTIF(SalesData[Order ID],SalesData[[#This Row],[Order ID]])</f>
        <v>1</v>
      </c>
      <c r="W2555" t="str">
        <f>TEXT(SalesData[[#This Row],[Order Date]],"MMM-YYYY")</f>
        <v>Sep-2017</v>
      </c>
      <c r="X2555">
        <f>CHOOSE(MONTH(SalesData[[#This Row],[Order Date]]),1,1,1,2,2,2,3,3,3,4,4,4)</f>
        <v>3</v>
      </c>
      <c r="Y2555">
        <f>YEAR(SalesData[[#This Row],[Order Date]])*100+MONTH(SalesData[[#This Row],[Order Date]])</f>
        <v>201709</v>
      </c>
    </row>
    <row r="2556" spans="1: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v>3</v>
      </c>
      <c r="T2556">
        <v>0.2</v>
      </c>
      <c r="U2556">
        <v>148.16</v>
      </c>
      <c r="V2556">
        <f>COUNTIF(SalesData[Order ID],SalesData[[#This Row],[Order ID]])</f>
        <v>1</v>
      </c>
      <c r="W2556" t="str">
        <f>TEXT(SalesData[[#This Row],[Order Date]],"MMM-YYYY")</f>
        <v>Aug-2017</v>
      </c>
      <c r="X2556">
        <f>CHOOSE(MONTH(SalesData[[#This Row],[Order Date]]),1,1,1,2,2,2,3,3,3,4,4,4)</f>
        <v>3</v>
      </c>
      <c r="Y2556">
        <f>YEAR(SalesData[[#This Row],[Order Date]])*100+MONTH(SalesData[[#This Row],[Order Date]])</f>
        <v>201708</v>
      </c>
    </row>
    <row r="2557" spans="1: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v>10</v>
      </c>
      <c r="T2557">
        <v>0.1</v>
      </c>
      <c r="U2557">
        <v>3.5</v>
      </c>
      <c r="V2557">
        <f>COUNTIF(SalesData[Order ID],SalesData[[#This Row],[Order ID]])</f>
        <v>1</v>
      </c>
      <c r="W2557" t="str">
        <f>TEXT(SalesData[[#This Row],[Order Date]],"MMM-YYYY")</f>
        <v>Sep-2016</v>
      </c>
      <c r="X2557">
        <f>CHOOSE(MONTH(SalesData[[#This Row],[Order Date]]),1,1,1,2,2,2,3,3,3,4,4,4)</f>
        <v>3</v>
      </c>
      <c r="Y2557">
        <f>YEAR(SalesData[[#This Row],[Order Date]])*100+MONTH(SalesData[[#This Row],[Order Date]])</f>
        <v>201609</v>
      </c>
    </row>
    <row r="2558" spans="1: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v>4</v>
      </c>
      <c r="T2558">
        <v>0.2</v>
      </c>
      <c r="U2558">
        <v>5.69</v>
      </c>
      <c r="V2558">
        <f>COUNTIF(SalesData[Order ID],SalesData[[#This Row],[Order ID]])</f>
        <v>1</v>
      </c>
      <c r="W2558" t="str">
        <f>TEXT(SalesData[[#This Row],[Order Date]],"MMM-YYYY")</f>
        <v>Oct-2017</v>
      </c>
      <c r="X2558">
        <f>CHOOSE(MONTH(SalesData[[#This Row],[Order Date]]),1,1,1,2,2,2,3,3,3,4,4,4)</f>
        <v>4</v>
      </c>
      <c r="Y2558">
        <f>YEAR(SalesData[[#This Row],[Order Date]])*100+MONTH(SalesData[[#This Row],[Order Date]])</f>
        <v>201710</v>
      </c>
    </row>
    <row r="2559" spans="1: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v>8</v>
      </c>
      <c r="T2559">
        <v>0.2</v>
      </c>
      <c r="U2559">
        <v>1.75</v>
      </c>
      <c r="V2559">
        <f>COUNTIF(SalesData[Order ID],SalesData[[#This Row],[Order ID]])</f>
        <v>1</v>
      </c>
      <c r="W2559" t="str">
        <f>TEXT(SalesData[[#This Row],[Order Date]],"MMM-YYYY")</f>
        <v>Mar-2016</v>
      </c>
      <c r="X2559">
        <f>CHOOSE(MONTH(SalesData[[#This Row],[Order Date]]),1,1,1,2,2,2,3,3,3,4,4,4)</f>
        <v>1</v>
      </c>
      <c r="Y2559">
        <f>YEAR(SalesData[[#This Row],[Order Date]])*100+MONTH(SalesData[[#This Row],[Order Date]])</f>
        <v>201603</v>
      </c>
    </row>
    <row r="2560" spans="1: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v>10</v>
      </c>
      <c r="T2560">
        <v>0.2</v>
      </c>
      <c r="U2560">
        <v>154.75</v>
      </c>
      <c r="V2560">
        <f>COUNTIF(SalesData[Order ID],SalesData[[#This Row],[Order ID]])</f>
        <v>3</v>
      </c>
      <c r="W2560" t="str">
        <f>TEXT(SalesData[[#This Row],[Order Date]],"MMM-YYYY")</f>
        <v>May-2016</v>
      </c>
      <c r="X2560">
        <f>CHOOSE(MONTH(SalesData[[#This Row],[Order Date]]),1,1,1,2,2,2,3,3,3,4,4,4)</f>
        <v>2</v>
      </c>
      <c r="Y2560">
        <f>YEAR(SalesData[[#This Row],[Order Date]])*100+MONTH(SalesData[[#This Row],[Order Date]])</f>
        <v>201605</v>
      </c>
    </row>
    <row r="2561" spans="1: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v>6</v>
      </c>
      <c r="T2561">
        <v>0.3</v>
      </c>
      <c r="U2561">
        <v>-2.68</v>
      </c>
      <c r="V2561">
        <f>COUNTIF(SalesData[Order ID],SalesData[[#This Row],[Order ID]])</f>
        <v>3</v>
      </c>
      <c r="W2561" t="str">
        <f>TEXT(SalesData[[#This Row],[Order Date]],"MMM-YYYY")</f>
        <v>May-2016</v>
      </c>
      <c r="X2561">
        <f>CHOOSE(MONTH(SalesData[[#This Row],[Order Date]]),1,1,1,2,2,2,3,3,3,4,4,4)</f>
        <v>2</v>
      </c>
      <c r="Y2561">
        <f>YEAR(SalesData[[#This Row],[Order Date]])*100+MONTH(SalesData[[#This Row],[Order Date]])</f>
        <v>201605</v>
      </c>
    </row>
    <row r="2562" spans="1: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v>7</v>
      </c>
      <c r="T2562">
        <v>0.3</v>
      </c>
      <c r="U2562">
        <v>-109.85</v>
      </c>
      <c r="V2562">
        <f>COUNTIF(SalesData[Order ID],SalesData[[#This Row],[Order ID]])</f>
        <v>3</v>
      </c>
      <c r="W2562" t="str">
        <f>TEXT(SalesData[[#This Row],[Order Date]],"MMM-YYYY")</f>
        <v>May-2016</v>
      </c>
      <c r="X2562">
        <f>CHOOSE(MONTH(SalesData[[#This Row],[Order Date]]),1,1,1,2,2,2,3,3,3,4,4,4)</f>
        <v>2</v>
      </c>
      <c r="Y2562">
        <f>YEAR(SalesData[[#This Row],[Order Date]])*100+MONTH(SalesData[[#This Row],[Order Date]])</f>
        <v>201605</v>
      </c>
    </row>
    <row r="2563" spans="1: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v>8</v>
      </c>
      <c r="T2563">
        <v>0.2</v>
      </c>
      <c r="U2563">
        <v>1.29</v>
      </c>
      <c r="V2563">
        <f>COUNTIF(SalesData[Order ID],SalesData[[#This Row],[Order ID]])</f>
        <v>2</v>
      </c>
      <c r="W2563" t="str">
        <f>TEXT(SalesData[[#This Row],[Order Date]],"MMM-YYYY")</f>
        <v>Dec-2016</v>
      </c>
      <c r="X2563">
        <f>CHOOSE(MONTH(SalesData[[#This Row],[Order Date]]),1,1,1,2,2,2,3,3,3,4,4,4)</f>
        <v>4</v>
      </c>
      <c r="Y2563">
        <f>YEAR(SalesData[[#This Row],[Order Date]])*100+MONTH(SalesData[[#This Row],[Order Date]])</f>
        <v>201612</v>
      </c>
    </row>
    <row r="2564" spans="1: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v>3</v>
      </c>
      <c r="T2564">
        <v>0</v>
      </c>
      <c r="U2564">
        <v>1.04</v>
      </c>
      <c r="V2564">
        <f>COUNTIF(SalesData[Order ID],SalesData[[#This Row],[Order ID]])</f>
        <v>2</v>
      </c>
      <c r="W2564" t="str">
        <f>TEXT(SalesData[[#This Row],[Order Date]],"MMM-YYYY")</f>
        <v>Dec-2016</v>
      </c>
      <c r="X2564">
        <f>CHOOSE(MONTH(SalesData[[#This Row],[Order Date]]),1,1,1,2,2,2,3,3,3,4,4,4)</f>
        <v>4</v>
      </c>
      <c r="Y2564">
        <f>YEAR(SalesData[[#This Row],[Order Date]])*100+MONTH(SalesData[[#This Row],[Order Date]])</f>
        <v>201612</v>
      </c>
    </row>
    <row r="2565" spans="1: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v>10</v>
      </c>
      <c r="T2565">
        <v>0</v>
      </c>
      <c r="U2565">
        <v>4.66</v>
      </c>
      <c r="V2565">
        <f>COUNTIF(SalesData[Order ID],SalesData[[#This Row],[Order ID]])</f>
        <v>2</v>
      </c>
      <c r="W2565" t="str">
        <f>TEXT(SalesData[[#This Row],[Order Date]],"MMM-YYYY")</f>
        <v>Mar-2016</v>
      </c>
      <c r="X2565">
        <f>CHOOSE(MONTH(SalesData[[#This Row],[Order Date]]),1,1,1,2,2,2,3,3,3,4,4,4)</f>
        <v>1</v>
      </c>
      <c r="Y2565">
        <f>YEAR(SalesData[[#This Row],[Order Date]])*100+MONTH(SalesData[[#This Row],[Order Date]])</f>
        <v>201603</v>
      </c>
    </row>
    <row r="2566" spans="1: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v>9</v>
      </c>
      <c r="T2566">
        <v>0</v>
      </c>
      <c r="U2566">
        <v>4.7300000000000004</v>
      </c>
      <c r="V2566">
        <f>COUNTIF(SalesData[Order ID],SalesData[[#This Row],[Order ID]])</f>
        <v>2</v>
      </c>
      <c r="W2566" t="str">
        <f>TEXT(SalesData[[#This Row],[Order Date]],"MMM-YYYY")</f>
        <v>Mar-2016</v>
      </c>
      <c r="X2566">
        <f>CHOOSE(MONTH(SalesData[[#This Row],[Order Date]]),1,1,1,2,2,2,3,3,3,4,4,4)</f>
        <v>1</v>
      </c>
      <c r="Y2566">
        <f>YEAR(SalesData[[#This Row],[Order Date]])*100+MONTH(SalesData[[#This Row],[Order Date]])</f>
        <v>201603</v>
      </c>
    </row>
    <row r="2567" spans="1: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v>7</v>
      </c>
      <c r="T2567">
        <v>0.3</v>
      </c>
      <c r="U2567">
        <v>-9.94</v>
      </c>
      <c r="V2567">
        <f>COUNTIF(SalesData[Order ID],SalesData[[#This Row],[Order ID]])</f>
        <v>1</v>
      </c>
      <c r="W2567" t="str">
        <f>TEXT(SalesData[[#This Row],[Order Date]],"MMM-YYYY")</f>
        <v>Dec-2018</v>
      </c>
      <c r="X2567">
        <f>CHOOSE(MONTH(SalesData[[#This Row],[Order Date]]),1,1,1,2,2,2,3,3,3,4,4,4)</f>
        <v>4</v>
      </c>
      <c r="Y2567">
        <f>YEAR(SalesData[[#This Row],[Order Date]])*100+MONTH(SalesData[[#This Row],[Order Date]])</f>
        <v>201812</v>
      </c>
    </row>
    <row r="2568" spans="1: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v>7</v>
      </c>
      <c r="T2568">
        <v>0.2</v>
      </c>
      <c r="U2568">
        <v>7.28</v>
      </c>
      <c r="V2568">
        <f>COUNTIF(SalesData[Order ID],SalesData[[#This Row],[Order ID]])</f>
        <v>2</v>
      </c>
      <c r="W2568" t="str">
        <f>TEXT(SalesData[[#This Row],[Order Date]],"MMM-YYYY")</f>
        <v>Nov-2018</v>
      </c>
      <c r="X2568">
        <f>CHOOSE(MONTH(SalesData[[#This Row],[Order Date]]),1,1,1,2,2,2,3,3,3,4,4,4)</f>
        <v>4</v>
      </c>
      <c r="Y2568">
        <f>YEAR(SalesData[[#This Row],[Order Date]])*100+MONTH(SalesData[[#This Row],[Order Date]])</f>
        <v>201811</v>
      </c>
    </row>
    <row r="2569" spans="1: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v>1</v>
      </c>
      <c r="T2569">
        <v>0</v>
      </c>
      <c r="U2569">
        <v>479.81</v>
      </c>
      <c r="V2569">
        <f>COUNTIF(SalesData[Order ID],SalesData[[#This Row],[Order ID]])</f>
        <v>2</v>
      </c>
      <c r="W2569" t="str">
        <f>TEXT(SalesData[[#This Row],[Order Date]],"MMM-YYYY")</f>
        <v>Nov-2018</v>
      </c>
      <c r="X2569">
        <f>CHOOSE(MONTH(SalesData[[#This Row],[Order Date]]),1,1,1,2,2,2,3,3,3,4,4,4)</f>
        <v>4</v>
      </c>
      <c r="Y2569">
        <f>YEAR(SalesData[[#This Row],[Order Date]])*100+MONTH(SalesData[[#This Row],[Order Date]])</f>
        <v>201811</v>
      </c>
    </row>
    <row r="2570" spans="1: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v>1</v>
      </c>
      <c r="T2570">
        <v>0</v>
      </c>
      <c r="U2570">
        <v>152.99</v>
      </c>
      <c r="V2570">
        <f>COUNTIF(SalesData[Order ID],SalesData[[#This Row],[Order ID]])</f>
        <v>1</v>
      </c>
      <c r="W2570" t="str">
        <f>TEXT(SalesData[[#This Row],[Order Date]],"MMM-YYYY")</f>
        <v>Sep-2018</v>
      </c>
      <c r="X2570">
        <f>CHOOSE(MONTH(SalesData[[#This Row],[Order Date]]),1,1,1,2,2,2,3,3,3,4,4,4)</f>
        <v>3</v>
      </c>
      <c r="Y2570">
        <f>YEAR(SalesData[[#This Row],[Order Date]])*100+MONTH(SalesData[[#This Row],[Order Date]])</f>
        <v>201809</v>
      </c>
    </row>
    <row r="2571" spans="1: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v>1</v>
      </c>
      <c r="T2571">
        <v>0</v>
      </c>
      <c r="U2571">
        <v>52.6</v>
      </c>
      <c r="V2571">
        <f>COUNTIF(SalesData[Order ID],SalesData[[#This Row],[Order ID]])</f>
        <v>2</v>
      </c>
      <c r="W2571" t="str">
        <f>TEXT(SalesData[[#This Row],[Order Date]],"MMM-YYYY")</f>
        <v>Dec-2018</v>
      </c>
      <c r="X2571">
        <f>CHOOSE(MONTH(SalesData[[#This Row],[Order Date]]),1,1,1,2,2,2,3,3,3,4,4,4)</f>
        <v>4</v>
      </c>
      <c r="Y2571">
        <f>YEAR(SalesData[[#This Row],[Order Date]])*100+MONTH(SalesData[[#This Row],[Order Date]])</f>
        <v>201812</v>
      </c>
    </row>
    <row r="2572" spans="1: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v>10</v>
      </c>
      <c r="T2572">
        <v>0.2</v>
      </c>
      <c r="U2572">
        <v>0.79</v>
      </c>
      <c r="V2572">
        <f>COUNTIF(SalesData[Order ID],SalesData[[#This Row],[Order ID]])</f>
        <v>2</v>
      </c>
      <c r="W2572" t="str">
        <f>TEXT(SalesData[[#This Row],[Order Date]],"MMM-YYYY")</f>
        <v>Dec-2018</v>
      </c>
      <c r="X2572">
        <f>CHOOSE(MONTH(SalesData[[#This Row],[Order Date]]),1,1,1,2,2,2,3,3,3,4,4,4)</f>
        <v>4</v>
      </c>
      <c r="Y2572">
        <f>YEAR(SalesData[[#This Row],[Order Date]])*100+MONTH(SalesData[[#This Row],[Order Date]])</f>
        <v>201812</v>
      </c>
    </row>
    <row r="2573" spans="1: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v>1</v>
      </c>
      <c r="T2573">
        <v>0</v>
      </c>
      <c r="U2573">
        <v>0.99</v>
      </c>
      <c r="V2573">
        <f>COUNTIF(SalesData[Order ID],SalesData[[#This Row],[Order ID]])</f>
        <v>1</v>
      </c>
      <c r="W2573" t="str">
        <f>TEXT(SalesData[[#This Row],[Order Date]],"MMM-YYYY")</f>
        <v>Jul-2018</v>
      </c>
      <c r="X2573">
        <f>CHOOSE(MONTH(SalesData[[#This Row],[Order Date]]),1,1,1,2,2,2,3,3,3,4,4,4)</f>
        <v>3</v>
      </c>
      <c r="Y2573">
        <f>YEAR(SalesData[[#This Row],[Order Date]])*100+MONTH(SalesData[[#This Row],[Order Date]])</f>
        <v>201807</v>
      </c>
    </row>
    <row r="2574" spans="1: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v>7</v>
      </c>
      <c r="T2574">
        <v>0.3</v>
      </c>
      <c r="U2574">
        <v>-307.99</v>
      </c>
      <c r="V2574">
        <f>COUNTIF(SalesData[Order ID],SalesData[[#This Row],[Order ID]])</f>
        <v>1</v>
      </c>
      <c r="W2574" t="str">
        <f>TEXT(SalesData[[#This Row],[Order Date]],"MMM-YYYY")</f>
        <v>Aug-2017</v>
      </c>
      <c r="X2574">
        <f>CHOOSE(MONTH(SalesData[[#This Row],[Order Date]]),1,1,1,2,2,2,3,3,3,4,4,4)</f>
        <v>3</v>
      </c>
      <c r="Y2574">
        <f>YEAR(SalesData[[#This Row],[Order Date]])*100+MONTH(SalesData[[#This Row],[Order Date]])</f>
        <v>201708</v>
      </c>
    </row>
    <row r="2575" spans="1: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v>1</v>
      </c>
      <c r="T2575">
        <v>0.2</v>
      </c>
      <c r="U2575">
        <v>31.59</v>
      </c>
      <c r="V2575">
        <f>COUNTIF(SalesData[Order ID],SalesData[[#This Row],[Order ID]])</f>
        <v>1</v>
      </c>
      <c r="W2575" t="str">
        <f>TEXT(SalesData[[#This Row],[Order Date]],"MMM-YYYY")</f>
        <v>Jul-2018</v>
      </c>
      <c r="X2575">
        <f>CHOOSE(MONTH(SalesData[[#This Row],[Order Date]]),1,1,1,2,2,2,3,3,3,4,4,4)</f>
        <v>3</v>
      </c>
      <c r="Y2575">
        <f>YEAR(SalesData[[#This Row],[Order Date]])*100+MONTH(SalesData[[#This Row],[Order Date]])</f>
        <v>201807</v>
      </c>
    </row>
    <row r="2576" spans="1: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v>8</v>
      </c>
      <c r="T2576">
        <v>0.2</v>
      </c>
      <c r="U2576">
        <v>1.79</v>
      </c>
      <c r="V2576">
        <f>COUNTIF(SalesData[Order ID],SalesData[[#This Row],[Order ID]])</f>
        <v>4</v>
      </c>
      <c r="W2576" t="str">
        <f>TEXT(SalesData[[#This Row],[Order Date]],"MMM-YYYY")</f>
        <v>Nov-2015</v>
      </c>
      <c r="X2576">
        <f>CHOOSE(MONTH(SalesData[[#This Row],[Order Date]]),1,1,1,2,2,2,3,3,3,4,4,4)</f>
        <v>4</v>
      </c>
      <c r="Y2576">
        <f>YEAR(SalesData[[#This Row],[Order Date]])*100+MONTH(SalesData[[#This Row],[Order Date]])</f>
        <v>201511</v>
      </c>
    </row>
    <row r="2577" spans="1: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v>9</v>
      </c>
      <c r="T2577">
        <v>0.2</v>
      </c>
      <c r="U2577">
        <v>41.59</v>
      </c>
      <c r="V2577">
        <f>COUNTIF(SalesData[Order ID],SalesData[[#This Row],[Order ID]])</f>
        <v>4</v>
      </c>
      <c r="W2577" t="str">
        <f>TEXT(SalesData[[#This Row],[Order Date]],"MMM-YYYY")</f>
        <v>Nov-2015</v>
      </c>
      <c r="X2577">
        <f>CHOOSE(MONTH(SalesData[[#This Row],[Order Date]]),1,1,1,2,2,2,3,3,3,4,4,4)</f>
        <v>4</v>
      </c>
      <c r="Y2577">
        <f>YEAR(SalesData[[#This Row],[Order Date]])*100+MONTH(SalesData[[#This Row],[Order Date]])</f>
        <v>201511</v>
      </c>
    </row>
    <row r="2578" spans="1: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v>8</v>
      </c>
      <c r="T2578">
        <v>0.1</v>
      </c>
      <c r="U2578">
        <v>3.86</v>
      </c>
      <c r="V2578">
        <f>COUNTIF(SalesData[Order ID],SalesData[[#This Row],[Order ID]])</f>
        <v>4</v>
      </c>
      <c r="W2578" t="str">
        <f>TEXT(SalesData[[#This Row],[Order Date]],"MMM-YYYY")</f>
        <v>Nov-2015</v>
      </c>
      <c r="X2578">
        <f>CHOOSE(MONTH(SalesData[[#This Row],[Order Date]]),1,1,1,2,2,2,3,3,3,4,4,4)</f>
        <v>4</v>
      </c>
      <c r="Y2578">
        <f>YEAR(SalesData[[#This Row],[Order Date]])*100+MONTH(SalesData[[#This Row],[Order Date]])</f>
        <v>201511</v>
      </c>
    </row>
    <row r="2579" spans="1: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v>1</v>
      </c>
      <c r="T2579">
        <v>0.1</v>
      </c>
      <c r="U2579">
        <v>94.52</v>
      </c>
      <c r="V2579">
        <f>COUNTIF(SalesData[Order ID],SalesData[[#This Row],[Order ID]])</f>
        <v>4</v>
      </c>
      <c r="W2579" t="str">
        <f>TEXT(SalesData[[#This Row],[Order Date]],"MMM-YYYY")</f>
        <v>Nov-2015</v>
      </c>
      <c r="X2579">
        <f>CHOOSE(MONTH(SalesData[[#This Row],[Order Date]]),1,1,1,2,2,2,3,3,3,4,4,4)</f>
        <v>4</v>
      </c>
      <c r="Y2579">
        <f>YEAR(SalesData[[#This Row],[Order Date]])*100+MONTH(SalesData[[#This Row],[Order Date]])</f>
        <v>201511</v>
      </c>
    </row>
    <row r="2580" spans="1: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v>8</v>
      </c>
      <c r="T2580">
        <v>0.1</v>
      </c>
      <c r="U2580">
        <v>6.28</v>
      </c>
      <c r="V2580">
        <f>COUNTIF(SalesData[Order ID],SalesData[[#This Row],[Order ID]])</f>
        <v>7</v>
      </c>
      <c r="W2580" t="str">
        <f>TEXT(SalesData[[#This Row],[Order Date]],"MMM-YYYY")</f>
        <v>Jan-2015</v>
      </c>
      <c r="X2580">
        <f>CHOOSE(MONTH(SalesData[[#This Row],[Order Date]]),1,1,1,2,2,2,3,3,3,4,4,4)</f>
        <v>1</v>
      </c>
      <c r="Y2580">
        <f>YEAR(SalesData[[#This Row],[Order Date]])*100+MONTH(SalesData[[#This Row],[Order Date]])</f>
        <v>201501</v>
      </c>
    </row>
    <row r="2581" spans="1: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v>6</v>
      </c>
      <c r="T2581">
        <v>0</v>
      </c>
      <c r="U2581">
        <v>146.97999999999999</v>
      </c>
      <c r="V2581">
        <f>COUNTIF(SalesData[Order ID],SalesData[[#This Row],[Order ID]])</f>
        <v>7</v>
      </c>
      <c r="W2581" t="str">
        <f>TEXT(SalesData[[#This Row],[Order Date]],"MMM-YYYY")</f>
        <v>Jan-2015</v>
      </c>
      <c r="X2581">
        <f>CHOOSE(MONTH(SalesData[[#This Row],[Order Date]]),1,1,1,2,2,2,3,3,3,4,4,4)</f>
        <v>1</v>
      </c>
      <c r="Y2581">
        <f>YEAR(SalesData[[#This Row],[Order Date]])*100+MONTH(SalesData[[#This Row],[Order Date]])</f>
        <v>201501</v>
      </c>
    </row>
    <row r="2582" spans="1: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v>4</v>
      </c>
      <c r="T2582">
        <v>0.3</v>
      </c>
      <c r="U2582">
        <v>-1.17</v>
      </c>
      <c r="V2582">
        <f>COUNTIF(SalesData[Order ID],SalesData[[#This Row],[Order ID]])</f>
        <v>7</v>
      </c>
      <c r="W2582" t="str">
        <f>TEXT(SalesData[[#This Row],[Order Date]],"MMM-YYYY")</f>
        <v>Jan-2015</v>
      </c>
      <c r="X2582">
        <f>CHOOSE(MONTH(SalesData[[#This Row],[Order Date]]),1,1,1,2,2,2,3,3,3,4,4,4)</f>
        <v>1</v>
      </c>
      <c r="Y2582">
        <f>YEAR(SalesData[[#This Row],[Order Date]])*100+MONTH(SalesData[[#This Row],[Order Date]])</f>
        <v>201501</v>
      </c>
    </row>
    <row r="2583" spans="1: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v>9</v>
      </c>
      <c r="T2583">
        <v>0.3</v>
      </c>
      <c r="U2583">
        <v>-3.84</v>
      </c>
      <c r="V2583">
        <f>COUNTIF(SalesData[Order ID],SalesData[[#This Row],[Order ID]])</f>
        <v>7</v>
      </c>
      <c r="W2583" t="str">
        <f>TEXT(SalesData[[#This Row],[Order Date]],"MMM-YYYY")</f>
        <v>Jan-2015</v>
      </c>
      <c r="X2583">
        <f>CHOOSE(MONTH(SalesData[[#This Row],[Order Date]]),1,1,1,2,2,2,3,3,3,4,4,4)</f>
        <v>1</v>
      </c>
      <c r="Y2583">
        <f>YEAR(SalesData[[#This Row],[Order Date]])*100+MONTH(SalesData[[#This Row],[Order Date]])</f>
        <v>201501</v>
      </c>
    </row>
    <row r="2584" spans="1: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v>6</v>
      </c>
      <c r="T2584">
        <v>0</v>
      </c>
      <c r="U2584">
        <v>13.98</v>
      </c>
      <c r="V2584">
        <f>COUNTIF(SalesData[Order ID],SalesData[[#This Row],[Order ID]])</f>
        <v>7</v>
      </c>
      <c r="W2584" t="str">
        <f>TEXT(SalesData[[#This Row],[Order Date]],"MMM-YYYY")</f>
        <v>Jan-2015</v>
      </c>
      <c r="X2584">
        <f>CHOOSE(MONTH(SalesData[[#This Row],[Order Date]]),1,1,1,2,2,2,3,3,3,4,4,4)</f>
        <v>1</v>
      </c>
      <c r="Y2584">
        <f>YEAR(SalesData[[#This Row],[Order Date]])*100+MONTH(SalesData[[#This Row],[Order Date]])</f>
        <v>201501</v>
      </c>
    </row>
    <row r="2585" spans="1: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v>10</v>
      </c>
      <c r="T2585">
        <v>0</v>
      </c>
      <c r="U2585">
        <v>2.2400000000000002</v>
      </c>
      <c r="V2585">
        <f>COUNTIF(SalesData[Order ID],SalesData[[#This Row],[Order ID]])</f>
        <v>7</v>
      </c>
      <c r="W2585" t="str">
        <f>TEXT(SalesData[[#This Row],[Order Date]],"MMM-YYYY")</f>
        <v>Jan-2015</v>
      </c>
      <c r="X2585">
        <f>CHOOSE(MONTH(SalesData[[#This Row],[Order Date]]),1,1,1,2,2,2,3,3,3,4,4,4)</f>
        <v>1</v>
      </c>
      <c r="Y2585">
        <f>YEAR(SalesData[[#This Row],[Order Date]])*100+MONTH(SalesData[[#This Row],[Order Date]])</f>
        <v>201501</v>
      </c>
    </row>
    <row r="2586" spans="1: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v>3</v>
      </c>
      <c r="T2586">
        <v>0</v>
      </c>
      <c r="U2586">
        <v>45.12</v>
      </c>
      <c r="V2586">
        <f>COUNTIF(SalesData[Order ID],SalesData[[#This Row],[Order ID]])</f>
        <v>7</v>
      </c>
      <c r="W2586" t="str">
        <f>TEXT(SalesData[[#This Row],[Order Date]],"MMM-YYYY")</f>
        <v>Jan-2015</v>
      </c>
      <c r="X2586">
        <f>CHOOSE(MONTH(SalesData[[#This Row],[Order Date]]),1,1,1,2,2,2,3,3,3,4,4,4)</f>
        <v>1</v>
      </c>
      <c r="Y2586">
        <f>YEAR(SalesData[[#This Row],[Order Date]])*100+MONTH(SalesData[[#This Row],[Order Date]])</f>
        <v>201501</v>
      </c>
    </row>
    <row r="2587" spans="1: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v>9</v>
      </c>
      <c r="T2587">
        <v>0.2</v>
      </c>
      <c r="U2587">
        <v>0.66</v>
      </c>
      <c r="V2587">
        <f>COUNTIF(SalesData[Order ID],SalesData[[#This Row],[Order ID]])</f>
        <v>1</v>
      </c>
      <c r="W2587" t="str">
        <f>TEXT(SalesData[[#This Row],[Order Date]],"MMM-YYYY")</f>
        <v>Nov-2016</v>
      </c>
      <c r="X2587">
        <f>CHOOSE(MONTH(SalesData[[#This Row],[Order Date]]),1,1,1,2,2,2,3,3,3,4,4,4)</f>
        <v>4</v>
      </c>
      <c r="Y2587">
        <f>YEAR(SalesData[[#This Row],[Order Date]])*100+MONTH(SalesData[[#This Row],[Order Date]])</f>
        <v>201611</v>
      </c>
    </row>
    <row r="2588" spans="1: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v>10</v>
      </c>
      <c r="T2588">
        <v>0</v>
      </c>
      <c r="U2588">
        <v>47.23</v>
      </c>
      <c r="V2588">
        <f>COUNTIF(SalesData[Order ID],SalesData[[#This Row],[Order ID]])</f>
        <v>2</v>
      </c>
      <c r="W2588" t="str">
        <f>TEXT(SalesData[[#This Row],[Order Date]],"MMM-YYYY")</f>
        <v>Jun-2018</v>
      </c>
      <c r="X2588">
        <f>CHOOSE(MONTH(SalesData[[#This Row],[Order Date]]),1,1,1,2,2,2,3,3,3,4,4,4)</f>
        <v>2</v>
      </c>
      <c r="Y2588">
        <f>YEAR(SalesData[[#This Row],[Order Date]])*100+MONTH(SalesData[[#This Row],[Order Date]])</f>
        <v>201806</v>
      </c>
    </row>
    <row r="2589" spans="1: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v>10</v>
      </c>
      <c r="T2589">
        <v>0.2</v>
      </c>
      <c r="U2589">
        <v>1.78</v>
      </c>
      <c r="V2589">
        <f>COUNTIF(SalesData[Order ID],SalesData[[#This Row],[Order ID]])</f>
        <v>2</v>
      </c>
      <c r="W2589" t="str">
        <f>TEXT(SalesData[[#This Row],[Order Date]],"MMM-YYYY")</f>
        <v>Jun-2018</v>
      </c>
      <c r="X2589">
        <f>CHOOSE(MONTH(SalesData[[#This Row],[Order Date]]),1,1,1,2,2,2,3,3,3,4,4,4)</f>
        <v>2</v>
      </c>
      <c r="Y2589">
        <f>YEAR(SalesData[[#This Row],[Order Date]])*100+MONTH(SalesData[[#This Row],[Order Date]])</f>
        <v>201806</v>
      </c>
    </row>
    <row r="2590" spans="1: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v>9</v>
      </c>
      <c r="T2590">
        <v>0.3</v>
      </c>
      <c r="U2590">
        <v>-0.78</v>
      </c>
      <c r="V2590">
        <f>COUNTIF(SalesData[Order ID],SalesData[[#This Row],[Order ID]])</f>
        <v>2</v>
      </c>
      <c r="W2590" t="str">
        <f>TEXT(SalesData[[#This Row],[Order Date]],"MMM-YYYY")</f>
        <v>May-2017</v>
      </c>
      <c r="X2590">
        <f>CHOOSE(MONTH(SalesData[[#This Row],[Order Date]]),1,1,1,2,2,2,3,3,3,4,4,4)</f>
        <v>2</v>
      </c>
      <c r="Y2590">
        <f>YEAR(SalesData[[#This Row],[Order Date]])*100+MONTH(SalesData[[#This Row],[Order Date]])</f>
        <v>201705</v>
      </c>
    </row>
    <row r="2591" spans="1: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v>3</v>
      </c>
      <c r="T2591">
        <v>0.1</v>
      </c>
      <c r="U2591">
        <v>19.690000000000001</v>
      </c>
      <c r="V2591">
        <f>COUNTIF(SalesData[Order ID],SalesData[[#This Row],[Order ID]])</f>
        <v>2</v>
      </c>
      <c r="W2591" t="str">
        <f>TEXT(SalesData[[#This Row],[Order Date]],"MMM-YYYY")</f>
        <v>May-2017</v>
      </c>
      <c r="X2591">
        <f>CHOOSE(MONTH(SalesData[[#This Row],[Order Date]]),1,1,1,2,2,2,3,3,3,4,4,4)</f>
        <v>2</v>
      </c>
      <c r="Y2591">
        <f>YEAR(SalesData[[#This Row],[Order Date]])*100+MONTH(SalesData[[#This Row],[Order Date]])</f>
        <v>201705</v>
      </c>
    </row>
    <row r="2592" spans="1: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v>1</v>
      </c>
      <c r="T2592">
        <v>0.1</v>
      </c>
      <c r="U2592">
        <v>3.11</v>
      </c>
      <c r="V2592">
        <f>COUNTIF(SalesData[Order ID],SalesData[[#This Row],[Order ID]])</f>
        <v>2</v>
      </c>
      <c r="W2592" t="str">
        <f>TEXT(SalesData[[#This Row],[Order Date]],"MMM-YYYY")</f>
        <v>Sep-2017</v>
      </c>
      <c r="X2592">
        <f>CHOOSE(MONTH(SalesData[[#This Row],[Order Date]]),1,1,1,2,2,2,3,3,3,4,4,4)</f>
        <v>3</v>
      </c>
      <c r="Y2592">
        <f>YEAR(SalesData[[#This Row],[Order Date]])*100+MONTH(SalesData[[#This Row],[Order Date]])</f>
        <v>201709</v>
      </c>
    </row>
    <row r="2593" spans="1: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v>2</v>
      </c>
      <c r="T2593">
        <v>0</v>
      </c>
      <c r="U2593">
        <v>198.49</v>
      </c>
      <c r="V2593">
        <f>COUNTIF(SalesData[Order ID],SalesData[[#This Row],[Order ID]])</f>
        <v>2</v>
      </c>
      <c r="W2593" t="str">
        <f>TEXT(SalesData[[#This Row],[Order Date]],"MMM-YYYY")</f>
        <v>Sep-2017</v>
      </c>
      <c r="X2593">
        <f>CHOOSE(MONTH(SalesData[[#This Row],[Order Date]]),1,1,1,2,2,2,3,3,3,4,4,4)</f>
        <v>3</v>
      </c>
      <c r="Y2593">
        <f>YEAR(SalesData[[#This Row],[Order Date]])*100+MONTH(SalesData[[#This Row],[Order Date]])</f>
        <v>201709</v>
      </c>
    </row>
    <row r="2594" spans="1: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v>10</v>
      </c>
      <c r="T2594">
        <v>0.1</v>
      </c>
      <c r="U2594">
        <v>13.45</v>
      </c>
      <c r="V2594">
        <f>COUNTIF(SalesData[Order ID],SalesData[[#This Row],[Order ID]])</f>
        <v>2</v>
      </c>
      <c r="W2594" t="str">
        <f>TEXT(SalesData[[#This Row],[Order Date]],"MMM-YYYY")</f>
        <v>Nov-2018</v>
      </c>
      <c r="X2594">
        <f>CHOOSE(MONTH(SalesData[[#This Row],[Order Date]]),1,1,1,2,2,2,3,3,3,4,4,4)</f>
        <v>4</v>
      </c>
      <c r="Y2594">
        <f>YEAR(SalesData[[#This Row],[Order Date]])*100+MONTH(SalesData[[#This Row],[Order Date]])</f>
        <v>201811</v>
      </c>
    </row>
    <row r="2595" spans="1: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v>7</v>
      </c>
      <c r="T2595">
        <v>0</v>
      </c>
      <c r="U2595">
        <v>45.9</v>
      </c>
      <c r="V2595">
        <f>COUNTIF(SalesData[Order ID],SalesData[[#This Row],[Order ID]])</f>
        <v>2</v>
      </c>
      <c r="W2595" t="str">
        <f>TEXT(SalesData[[#This Row],[Order Date]],"MMM-YYYY")</f>
        <v>Nov-2018</v>
      </c>
      <c r="X2595">
        <f>CHOOSE(MONTH(SalesData[[#This Row],[Order Date]]),1,1,1,2,2,2,3,3,3,4,4,4)</f>
        <v>4</v>
      </c>
      <c r="Y2595">
        <f>YEAR(SalesData[[#This Row],[Order Date]])*100+MONTH(SalesData[[#This Row],[Order Date]])</f>
        <v>201811</v>
      </c>
    </row>
    <row r="2596" spans="1: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v>4</v>
      </c>
      <c r="T2596">
        <v>0</v>
      </c>
      <c r="U2596">
        <v>25.33</v>
      </c>
      <c r="V2596">
        <f>COUNTIF(SalesData[Order ID],SalesData[[#This Row],[Order ID]])</f>
        <v>5</v>
      </c>
      <c r="W2596" t="str">
        <f>TEXT(SalesData[[#This Row],[Order Date]],"MMM-YYYY")</f>
        <v>May-2018</v>
      </c>
      <c r="X2596">
        <f>CHOOSE(MONTH(SalesData[[#This Row],[Order Date]]),1,1,1,2,2,2,3,3,3,4,4,4)</f>
        <v>2</v>
      </c>
      <c r="Y2596">
        <f>YEAR(SalesData[[#This Row],[Order Date]])*100+MONTH(SalesData[[#This Row],[Order Date]])</f>
        <v>201805</v>
      </c>
    </row>
    <row r="2597" spans="1: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v>1</v>
      </c>
      <c r="T2597">
        <v>0</v>
      </c>
      <c r="U2597">
        <v>301.94</v>
      </c>
      <c r="V2597">
        <f>COUNTIF(SalesData[Order ID],SalesData[[#This Row],[Order ID]])</f>
        <v>5</v>
      </c>
      <c r="W2597" t="str">
        <f>TEXT(SalesData[[#This Row],[Order Date]],"MMM-YYYY")</f>
        <v>May-2018</v>
      </c>
      <c r="X2597">
        <f>CHOOSE(MONTH(SalesData[[#This Row],[Order Date]]),1,1,1,2,2,2,3,3,3,4,4,4)</f>
        <v>2</v>
      </c>
      <c r="Y2597">
        <f>YEAR(SalesData[[#This Row],[Order Date]])*100+MONTH(SalesData[[#This Row],[Order Date]])</f>
        <v>201805</v>
      </c>
    </row>
    <row r="2598" spans="1: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v>6</v>
      </c>
      <c r="T2598">
        <v>0</v>
      </c>
      <c r="U2598">
        <v>70.56</v>
      </c>
      <c r="V2598">
        <f>COUNTIF(SalesData[Order ID],SalesData[[#This Row],[Order ID]])</f>
        <v>5</v>
      </c>
      <c r="W2598" t="str">
        <f>TEXT(SalesData[[#This Row],[Order Date]],"MMM-YYYY")</f>
        <v>May-2018</v>
      </c>
      <c r="X2598">
        <f>CHOOSE(MONTH(SalesData[[#This Row],[Order Date]]),1,1,1,2,2,2,3,3,3,4,4,4)</f>
        <v>2</v>
      </c>
      <c r="Y2598">
        <f>YEAR(SalesData[[#This Row],[Order Date]])*100+MONTH(SalesData[[#This Row],[Order Date]])</f>
        <v>201805</v>
      </c>
    </row>
    <row r="2599" spans="1: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v>10</v>
      </c>
      <c r="T2599">
        <v>0.2</v>
      </c>
      <c r="U2599">
        <v>53.03</v>
      </c>
      <c r="V2599">
        <f>COUNTIF(SalesData[Order ID],SalesData[[#This Row],[Order ID]])</f>
        <v>5</v>
      </c>
      <c r="W2599" t="str">
        <f>TEXT(SalesData[[#This Row],[Order Date]],"MMM-YYYY")</f>
        <v>May-2018</v>
      </c>
      <c r="X2599">
        <f>CHOOSE(MONTH(SalesData[[#This Row],[Order Date]]),1,1,1,2,2,2,3,3,3,4,4,4)</f>
        <v>2</v>
      </c>
      <c r="Y2599">
        <f>YEAR(SalesData[[#This Row],[Order Date]])*100+MONTH(SalesData[[#This Row],[Order Date]])</f>
        <v>201805</v>
      </c>
    </row>
    <row r="2600" spans="1: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v>7</v>
      </c>
      <c r="T2600">
        <v>0</v>
      </c>
      <c r="U2600">
        <v>4.4800000000000004</v>
      </c>
      <c r="V2600">
        <f>COUNTIF(SalesData[Order ID],SalesData[[#This Row],[Order ID]])</f>
        <v>5</v>
      </c>
      <c r="W2600" t="str">
        <f>TEXT(SalesData[[#This Row],[Order Date]],"MMM-YYYY")</f>
        <v>May-2018</v>
      </c>
      <c r="X2600">
        <f>CHOOSE(MONTH(SalesData[[#This Row],[Order Date]]),1,1,1,2,2,2,3,3,3,4,4,4)</f>
        <v>2</v>
      </c>
      <c r="Y2600">
        <f>YEAR(SalesData[[#This Row],[Order Date]])*100+MONTH(SalesData[[#This Row],[Order Date]])</f>
        <v>201805</v>
      </c>
    </row>
    <row r="2601" spans="1: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v>3</v>
      </c>
      <c r="T2601">
        <v>0.3</v>
      </c>
      <c r="U2601">
        <v>-32.92</v>
      </c>
      <c r="V2601">
        <f>COUNTIF(SalesData[Order ID],SalesData[[#This Row],[Order ID]])</f>
        <v>2</v>
      </c>
      <c r="W2601" t="str">
        <f>TEXT(SalesData[[#This Row],[Order Date]],"MMM-YYYY")</f>
        <v>Apr-2018</v>
      </c>
      <c r="X2601">
        <f>CHOOSE(MONTH(SalesData[[#This Row],[Order Date]]),1,1,1,2,2,2,3,3,3,4,4,4)</f>
        <v>2</v>
      </c>
      <c r="Y2601">
        <f>YEAR(SalesData[[#This Row],[Order Date]])*100+MONTH(SalesData[[#This Row],[Order Date]])</f>
        <v>201804</v>
      </c>
    </row>
    <row r="2602" spans="1: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v>8</v>
      </c>
      <c r="T2602">
        <v>0.2</v>
      </c>
      <c r="U2602">
        <v>41.72</v>
      </c>
      <c r="V2602">
        <f>COUNTIF(SalesData[Order ID],SalesData[[#This Row],[Order ID]])</f>
        <v>2</v>
      </c>
      <c r="W2602" t="str">
        <f>TEXT(SalesData[[#This Row],[Order Date]],"MMM-YYYY")</f>
        <v>Apr-2018</v>
      </c>
      <c r="X2602">
        <f>CHOOSE(MONTH(SalesData[[#This Row],[Order Date]]),1,1,1,2,2,2,3,3,3,4,4,4)</f>
        <v>2</v>
      </c>
      <c r="Y2602">
        <f>YEAR(SalesData[[#This Row],[Order Date]])*100+MONTH(SalesData[[#This Row],[Order Date]])</f>
        <v>201804</v>
      </c>
    </row>
    <row r="2603" spans="1: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v>5</v>
      </c>
      <c r="T2603">
        <v>0.2</v>
      </c>
      <c r="U2603">
        <v>0.75</v>
      </c>
      <c r="V2603">
        <f>COUNTIF(SalesData[Order ID],SalesData[[#This Row],[Order ID]])</f>
        <v>4</v>
      </c>
      <c r="W2603" t="str">
        <f>TEXT(SalesData[[#This Row],[Order Date]],"MMM-YYYY")</f>
        <v>Jun-2017</v>
      </c>
      <c r="X2603">
        <f>CHOOSE(MONTH(SalesData[[#This Row],[Order Date]]),1,1,1,2,2,2,3,3,3,4,4,4)</f>
        <v>2</v>
      </c>
      <c r="Y2603">
        <f>YEAR(SalesData[[#This Row],[Order Date]])*100+MONTH(SalesData[[#This Row],[Order Date]])</f>
        <v>201706</v>
      </c>
    </row>
    <row r="2604" spans="1: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v>8</v>
      </c>
      <c r="T2604">
        <v>0</v>
      </c>
      <c r="U2604">
        <v>269.97000000000003</v>
      </c>
      <c r="V2604">
        <f>COUNTIF(SalesData[Order ID],SalesData[[#This Row],[Order ID]])</f>
        <v>4</v>
      </c>
      <c r="W2604" t="str">
        <f>TEXT(SalesData[[#This Row],[Order Date]],"MMM-YYYY")</f>
        <v>Jun-2017</v>
      </c>
      <c r="X2604">
        <f>CHOOSE(MONTH(SalesData[[#This Row],[Order Date]]),1,1,1,2,2,2,3,3,3,4,4,4)</f>
        <v>2</v>
      </c>
      <c r="Y2604">
        <f>YEAR(SalesData[[#This Row],[Order Date]])*100+MONTH(SalesData[[#This Row],[Order Date]])</f>
        <v>201706</v>
      </c>
    </row>
    <row r="2605" spans="1: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v>6</v>
      </c>
      <c r="T2605">
        <v>0</v>
      </c>
      <c r="U2605">
        <v>35.56</v>
      </c>
      <c r="V2605">
        <f>COUNTIF(SalesData[Order ID],SalesData[[#This Row],[Order ID]])</f>
        <v>4</v>
      </c>
      <c r="W2605" t="str">
        <f>TEXT(SalesData[[#This Row],[Order Date]],"MMM-YYYY")</f>
        <v>Jun-2017</v>
      </c>
      <c r="X2605">
        <f>CHOOSE(MONTH(SalesData[[#This Row],[Order Date]]),1,1,1,2,2,2,3,3,3,4,4,4)</f>
        <v>2</v>
      </c>
      <c r="Y2605">
        <f>YEAR(SalesData[[#This Row],[Order Date]])*100+MONTH(SalesData[[#This Row],[Order Date]])</f>
        <v>201706</v>
      </c>
    </row>
    <row r="2606" spans="1: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v>7</v>
      </c>
      <c r="T2606">
        <v>0.3</v>
      </c>
      <c r="U2606">
        <v>-16.5</v>
      </c>
      <c r="V2606">
        <f>COUNTIF(SalesData[Order ID],SalesData[[#This Row],[Order ID]])</f>
        <v>4</v>
      </c>
      <c r="W2606" t="str">
        <f>TEXT(SalesData[[#This Row],[Order Date]],"MMM-YYYY")</f>
        <v>Jun-2017</v>
      </c>
      <c r="X2606">
        <f>CHOOSE(MONTH(SalesData[[#This Row],[Order Date]]),1,1,1,2,2,2,3,3,3,4,4,4)</f>
        <v>2</v>
      </c>
      <c r="Y2606">
        <f>YEAR(SalesData[[#This Row],[Order Date]])*100+MONTH(SalesData[[#This Row],[Order Date]])</f>
        <v>201706</v>
      </c>
    </row>
    <row r="2607" spans="1: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v>3</v>
      </c>
      <c r="T2607">
        <v>0.3</v>
      </c>
      <c r="U2607">
        <v>-0.27</v>
      </c>
      <c r="V2607">
        <f>COUNTIF(SalesData[Order ID],SalesData[[#This Row],[Order ID]])</f>
        <v>1</v>
      </c>
      <c r="W2607" t="str">
        <f>TEXT(SalesData[[#This Row],[Order Date]],"MMM-YYYY")</f>
        <v>Dec-2015</v>
      </c>
      <c r="X2607">
        <f>CHOOSE(MONTH(SalesData[[#This Row],[Order Date]]),1,1,1,2,2,2,3,3,3,4,4,4)</f>
        <v>4</v>
      </c>
      <c r="Y2607">
        <f>YEAR(SalesData[[#This Row],[Order Date]])*100+MONTH(SalesData[[#This Row],[Order Date]])</f>
        <v>201512</v>
      </c>
    </row>
    <row r="2608" spans="1: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v>3</v>
      </c>
      <c r="T2608">
        <v>0.2</v>
      </c>
      <c r="U2608">
        <v>2.5499999999999998</v>
      </c>
      <c r="V2608">
        <f>COUNTIF(SalesData[Order ID],SalesData[[#This Row],[Order ID]])</f>
        <v>1</v>
      </c>
      <c r="W2608" t="str">
        <f>TEXT(SalesData[[#This Row],[Order Date]],"MMM-YYYY")</f>
        <v>Mar-2017</v>
      </c>
      <c r="X2608">
        <f>CHOOSE(MONTH(SalesData[[#This Row],[Order Date]]),1,1,1,2,2,2,3,3,3,4,4,4)</f>
        <v>1</v>
      </c>
      <c r="Y2608">
        <f>YEAR(SalesData[[#This Row],[Order Date]])*100+MONTH(SalesData[[#This Row],[Order Date]])</f>
        <v>201703</v>
      </c>
    </row>
    <row r="2609" spans="1: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v>9</v>
      </c>
      <c r="T2609">
        <v>0</v>
      </c>
      <c r="U2609">
        <v>1.48</v>
      </c>
      <c r="V2609">
        <f>COUNTIF(SalesData[Order ID],SalesData[[#This Row],[Order ID]])</f>
        <v>6</v>
      </c>
      <c r="W2609" t="str">
        <f>TEXT(SalesData[[#This Row],[Order Date]],"MMM-YYYY")</f>
        <v>Nov-2015</v>
      </c>
      <c r="X2609">
        <f>CHOOSE(MONTH(SalesData[[#This Row],[Order Date]]),1,1,1,2,2,2,3,3,3,4,4,4)</f>
        <v>4</v>
      </c>
      <c r="Y2609">
        <f>YEAR(SalesData[[#This Row],[Order Date]])*100+MONTH(SalesData[[#This Row],[Order Date]])</f>
        <v>201511</v>
      </c>
    </row>
    <row r="2610" spans="1: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v>2</v>
      </c>
      <c r="T2610">
        <v>0</v>
      </c>
      <c r="U2610">
        <v>0.71</v>
      </c>
      <c r="V2610">
        <f>COUNTIF(SalesData[Order ID],SalesData[[#This Row],[Order ID]])</f>
        <v>6</v>
      </c>
      <c r="W2610" t="str">
        <f>TEXT(SalesData[[#This Row],[Order Date]],"MMM-YYYY")</f>
        <v>Nov-2015</v>
      </c>
      <c r="X2610">
        <f>CHOOSE(MONTH(SalesData[[#This Row],[Order Date]]),1,1,1,2,2,2,3,3,3,4,4,4)</f>
        <v>4</v>
      </c>
      <c r="Y2610">
        <f>YEAR(SalesData[[#This Row],[Order Date]])*100+MONTH(SalesData[[#This Row],[Order Date]])</f>
        <v>201511</v>
      </c>
    </row>
    <row r="2611" spans="1: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v>6</v>
      </c>
      <c r="T2611">
        <v>0.2</v>
      </c>
      <c r="U2611">
        <v>304.68</v>
      </c>
      <c r="V2611">
        <f>COUNTIF(SalesData[Order ID],SalesData[[#This Row],[Order ID]])</f>
        <v>6</v>
      </c>
      <c r="W2611" t="str">
        <f>TEXT(SalesData[[#This Row],[Order Date]],"MMM-YYYY")</f>
        <v>Nov-2015</v>
      </c>
      <c r="X2611">
        <f>CHOOSE(MONTH(SalesData[[#This Row],[Order Date]]),1,1,1,2,2,2,3,3,3,4,4,4)</f>
        <v>4</v>
      </c>
      <c r="Y2611">
        <f>YEAR(SalesData[[#This Row],[Order Date]])*100+MONTH(SalesData[[#This Row],[Order Date]])</f>
        <v>201511</v>
      </c>
    </row>
    <row r="2612" spans="1: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v>1</v>
      </c>
      <c r="T2612">
        <v>0.2</v>
      </c>
      <c r="U2612">
        <v>0.71</v>
      </c>
      <c r="V2612">
        <f>COUNTIF(SalesData[Order ID],SalesData[[#This Row],[Order ID]])</f>
        <v>6</v>
      </c>
      <c r="W2612" t="str">
        <f>TEXT(SalesData[[#This Row],[Order Date]],"MMM-YYYY")</f>
        <v>Nov-2015</v>
      </c>
      <c r="X2612">
        <f>CHOOSE(MONTH(SalesData[[#This Row],[Order Date]]),1,1,1,2,2,2,3,3,3,4,4,4)</f>
        <v>4</v>
      </c>
      <c r="Y2612">
        <f>YEAR(SalesData[[#This Row],[Order Date]])*100+MONTH(SalesData[[#This Row],[Order Date]])</f>
        <v>201511</v>
      </c>
    </row>
    <row r="2613" spans="1: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v>6</v>
      </c>
      <c r="T2613">
        <v>0</v>
      </c>
      <c r="U2613">
        <v>3.61</v>
      </c>
      <c r="V2613">
        <f>COUNTIF(SalesData[Order ID],SalesData[[#This Row],[Order ID]])</f>
        <v>6</v>
      </c>
      <c r="W2613" t="str">
        <f>TEXT(SalesData[[#This Row],[Order Date]],"MMM-YYYY")</f>
        <v>Nov-2015</v>
      </c>
      <c r="X2613">
        <f>CHOOSE(MONTH(SalesData[[#This Row],[Order Date]]),1,1,1,2,2,2,3,3,3,4,4,4)</f>
        <v>4</v>
      </c>
      <c r="Y2613">
        <f>YEAR(SalesData[[#This Row],[Order Date]])*100+MONTH(SalesData[[#This Row],[Order Date]])</f>
        <v>201511</v>
      </c>
    </row>
    <row r="2614" spans="1: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v>3</v>
      </c>
      <c r="T2614">
        <v>0.1</v>
      </c>
      <c r="U2614">
        <v>1.95</v>
      </c>
      <c r="V2614">
        <f>COUNTIF(SalesData[Order ID],SalesData[[#This Row],[Order ID]])</f>
        <v>6</v>
      </c>
      <c r="W2614" t="str">
        <f>TEXT(SalesData[[#This Row],[Order Date]],"MMM-YYYY")</f>
        <v>Nov-2015</v>
      </c>
      <c r="X2614">
        <f>CHOOSE(MONTH(SalesData[[#This Row],[Order Date]]),1,1,1,2,2,2,3,3,3,4,4,4)</f>
        <v>4</v>
      </c>
      <c r="Y2614">
        <f>YEAR(SalesData[[#This Row],[Order Date]])*100+MONTH(SalesData[[#This Row],[Order Date]])</f>
        <v>201511</v>
      </c>
    </row>
    <row r="2615" spans="1: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v>8</v>
      </c>
      <c r="T2615">
        <v>0.2</v>
      </c>
      <c r="U2615">
        <v>9.56</v>
      </c>
      <c r="V2615">
        <f>COUNTIF(SalesData[Order ID],SalesData[[#This Row],[Order ID]])</f>
        <v>1</v>
      </c>
      <c r="W2615" t="str">
        <f>TEXT(SalesData[[#This Row],[Order Date]],"MMM-YYYY")</f>
        <v>Apr-2017</v>
      </c>
      <c r="X2615">
        <f>CHOOSE(MONTH(SalesData[[#This Row],[Order Date]]),1,1,1,2,2,2,3,3,3,4,4,4)</f>
        <v>2</v>
      </c>
      <c r="Y2615">
        <f>YEAR(SalesData[[#This Row],[Order Date]])*100+MONTH(SalesData[[#This Row],[Order Date]])</f>
        <v>201704</v>
      </c>
    </row>
    <row r="2616" spans="1: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v>2</v>
      </c>
      <c r="T2616">
        <v>0.2</v>
      </c>
      <c r="U2616">
        <v>71.39</v>
      </c>
      <c r="V2616">
        <f>COUNTIF(SalesData[Order ID],SalesData[[#This Row],[Order ID]])</f>
        <v>2</v>
      </c>
      <c r="W2616" t="str">
        <f>TEXT(SalesData[[#This Row],[Order Date]],"MMM-YYYY")</f>
        <v>Apr-2015</v>
      </c>
      <c r="X2616">
        <f>CHOOSE(MONTH(SalesData[[#This Row],[Order Date]]),1,1,1,2,2,2,3,3,3,4,4,4)</f>
        <v>2</v>
      </c>
      <c r="Y2616">
        <f>YEAR(SalesData[[#This Row],[Order Date]])*100+MONTH(SalesData[[#This Row],[Order Date]])</f>
        <v>201504</v>
      </c>
    </row>
    <row r="2617" spans="1: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v>9</v>
      </c>
      <c r="T2617">
        <v>0</v>
      </c>
      <c r="U2617">
        <v>2.56</v>
      </c>
      <c r="V2617">
        <f>COUNTIF(SalesData[Order ID],SalesData[[#This Row],[Order ID]])</f>
        <v>2</v>
      </c>
      <c r="W2617" t="str">
        <f>TEXT(SalesData[[#This Row],[Order Date]],"MMM-YYYY")</f>
        <v>Apr-2015</v>
      </c>
      <c r="X2617">
        <f>CHOOSE(MONTH(SalesData[[#This Row],[Order Date]]),1,1,1,2,2,2,3,3,3,4,4,4)</f>
        <v>2</v>
      </c>
      <c r="Y2617">
        <f>YEAR(SalesData[[#This Row],[Order Date]])*100+MONTH(SalesData[[#This Row],[Order Date]])</f>
        <v>201504</v>
      </c>
    </row>
    <row r="2618" spans="1: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v>5</v>
      </c>
      <c r="T2618">
        <v>0.2</v>
      </c>
      <c r="U2618">
        <v>1.97</v>
      </c>
      <c r="V2618">
        <f>COUNTIF(SalesData[Order ID],SalesData[[#This Row],[Order ID]])</f>
        <v>2</v>
      </c>
      <c r="W2618" t="str">
        <f>TEXT(SalesData[[#This Row],[Order Date]],"MMM-YYYY")</f>
        <v>Apr-2018</v>
      </c>
      <c r="X2618">
        <f>CHOOSE(MONTH(SalesData[[#This Row],[Order Date]]),1,1,1,2,2,2,3,3,3,4,4,4)</f>
        <v>2</v>
      </c>
      <c r="Y2618">
        <f>YEAR(SalesData[[#This Row],[Order Date]])*100+MONTH(SalesData[[#This Row],[Order Date]])</f>
        <v>201804</v>
      </c>
    </row>
    <row r="2619" spans="1: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v>5</v>
      </c>
      <c r="T2619">
        <v>0</v>
      </c>
      <c r="U2619">
        <v>42.59</v>
      </c>
      <c r="V2619">
        <f>COUNTIF(SalesData[Order ID],SalesData[[#This Row],[Order ID]])</f>
        <v>2</v>
      </c>
      <c r="W2619" t="str">
        <f>TEXT(SalesData[[#This Row],[Order Date]],"MMM-YYYY")</f>
        <v>Apr-2018</v>
      </c>
      <c r="X2619">
        <f>CHOOSE(MONTH(SalesData[[#This Row],[Order Date]]),1,1,1,2,2,2,3,3,3,4,4,4)</f>
        <v>2</v>
      </c>
      <c r="Y2619">
        <f>YEAR(SalesData[[#This Row],[Order Date]])*100+MONTH(SalesData[[#This Row],[Order Date]])</f>
        <v>201804</v>
      </c>
    </row>
    <row r="2620" spans="1: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v>8</v>
      </c>
      <c r="T2620">
        <v>0</v>
      </c>
      <c r="U2620">
        <v>1.33</v>
      </c>
      <c r="V2620">
        <f>COUNTIF(SalesData[Order ID],SalesData[[#This Row],[Order ID]])</f>
        <v>4</v>
      </c>
      <c r="W2620" t="str">
        <f>TEXT(SalesData[[#This Row],[Order Date]],"MMM-YYYY")</f>
        <v>Dec-2018</v>
      </c>
      <c r="X2620">
        <f>CHOOSE(MONTH(SalesData[[#This Row],[Order Date]]),1,1,1,2,2,2,3,3,3,4,4,4)</f>
        <v>4</v>
      </c>
      <c r="Y2620">
        <f>YEAR(SalesData[[#This Row],[Order Date]])*100+MONTH(SalesData[[#This Row],[Order Date]])</f>
        <v>201812</v>
      </c>
    </row>
    <row r="2621" spans="1: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v>5</v>
      </c>
      <c r="T2621">
        <v>0</v>
      </c>
      <c r="U2621">
        <v>7.37</v>
      </c>
      <c r="V2621">
        <f>COUNTIF(SalesData[Order ID],SalesData[[#This Row],[Order ID]])</f>
        <v>4</v>
      </c>
      <c r="W2621" t="str">
        <f>TEXT(SalesData[[#This Row],[Order Date]],"MMM-YYYY")</f>
        <v>Dec-2018</v>
      </c>
      <c r="X2621">
        <f>CHOOSE(MONTH(SalesData[[#This Row],[Order Date]]),1,1,1,2,2,2,3,3,3,4,4,4)</f>
        <v>4</v>
      </c>
      <c r="Y2621">
        <f>YEAR(SalesData[[#This Row],[Order Date]])*100+MONTH(SalesData[[#This Row],[Order Date]])</f>
        <v>201812</v>
      </c>
    </row>
    <row r="2622" spans="1: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v>4</v>
      </c>
      <c r="T2622">
        <v>0.2</v>
      </c>
      <c r="U2622">
        <v>10.82</v>
      </c>
      <c r="V2622">
        <f>COUNTIF(SalesData[Order ID],SalesData[[#This Row],[Order ID]])</f>
        <v>4</v>
      </c>
      <c r="W2622" t="str">
        <f>TEXT(SalesData[[#This Row],[Order Date]],"MMM-YYYY")</f>
        <v>Dec-2018</v>
      </c>
      <c r="X2622">
        <f>CHOOSE(MONTH(SalesData[[#This Row],[Order Date]]),1,1,1,2,2,2,3,3,3,4,4,4)</f>
        <v>4</v>
      </c>
      <c r="Y2622">
        <f>YEAR(SalesData[[#This Row],[Order Date]])*100+MONTH(SalesData[[#This Row],[Order Date]])</f>
        <v>201812</v>
      </c>
    </row>
    <row r="2623" spans="1: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v>7</v>
      </c>
      <c r="T2623">
        <v>0.3</v>
      </c>
      <c r="U2623">
        <v>-2.0299999999999998</v>
      </c>
      <c r="V2623">
        <f>COUNTIF(SalesData[Order ID],SalesData[[#This Row],[Order ID]])</f>
        <v>4</v>
      </c>
      <c r="W2623" t="str">
        <f>TEXT(SalesData[[#This Row],[Order Date]],"MMM-YYYY")</f>
        <v>Dec-2018</v>
      </c>
      <c r="X2623">
        <f>CHOOSE(MONTH(SalesData[[#This Row],[Order Date]]),1,1,1,2,2,2,3,3,3,4,4,4)</f>
        <v>4</v>
      </c>
      <c r="Y2623">
        <f>YEAR(SalesData[[#This Row],[Order Date]])*100+MONTH(SalesData[[#This Row],[Order Date]])</f>
        <v>201812</v>
      </c>
    </row>
    <row r="2624" spans="1: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v>10</v>
      </c>
      <c r="T2624">
        <v>0</v>
      </c>
      <c r="U2624">
        <v>4.41</v>
      </c>
      <c r="V2624">
        <f>COUNTIF(SalesData[Order ID],SalesData[[#This Row],[Order ID]])</f>
        <v>1</v>
      </c>
      <c r="W2624" t="str">
        <f>TEXT(SalesData[[#This Row],[Order Date]],"MMM-YYYY")</f>
        <v>Dec-2015</v>
      </c>
      <c r="X2624">
        <f>CHOOSE(MONTH(SalesData[[#This Row],[Order Date]]),1,1,1,2,2,2,3,3,3,4,4,4)</f>
        <v>4</v>
      </c>
      <c r="Y2624">
        <f>YEAR(SalesData[[#This Row],[Order Date]])*100+MONTH(SalesData[[#This Row],[Order Date]])</f>
        <v>201512</v>
      </c>
    </row>
    <row r="2625" spans="1: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v>6</v>
      </c>
      <c r="T2625">
        <v>0.3</v>
      </c>
      <c r="U2625">
        <v>-1232</v>
      </c>
      <c r="V2625">
        <f>COUNTIF(SalesData[Order ID],SalesData[[#This Row],[Order ID]])</f>
        <v>4</v>
      </c>
      <c r="W2625" t="str">
        <f>TEXT(SalesData[[#This Row],[Order Date]],"MMM-YYYY")</f>
        <v>Oct-2018</v>
      </c>
      <c r="X2625">
        <f>CHOOSE(MONTH(SalesData[[#This Row],[Order Date]]),1,1,1,2,2,2,3,3,3,4,4,4)</f>
        <v>4</v>
      </c>
      <c r="Y2625">
        <f>YEAR(SalesData[[#This Row],[Order Date]])*100+MONTH(SalesData[[#This Row],[Order Date]])</f>
        <v>201810</v>
      </c>
    </row>
    <row r="2626" spans="1: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v>2</v>
      </c>
      <c r="T2626">
        <v>0.3</v>
      </c>
      <c r="U2626">
        <v>-647.89</v>
      </c>
      <c r="V2626">
        <f>COUNTIF(SalesData[Order ID],SalesData[[#This Row],[Order ID]])</f>
        <v>4</v>
      </c>
      <c r="W2626" t="str">
        <f>TEXT(SalesData[[#This Row],[Order Date]],"MMM-YYYY")</f>
        <v>Oct-2018</v>
      </c>
      <c r="X2626">
        <f>CHOOSE(MONTH(SalesData[[#This Row],[Order Date]]),1,1,1,2,2,2,3,3,3,4,4,4)</f>
        <v>4</v>
      </c>
      <c r="Y2626">
        <f>YEAR(SalesData[[#This Row],[Order Date]])*100+MONTH(SalesData[[#This Row],[Order Date]])</f>
        <v>201810</v>
      </c>
    </row>
    <row r="2627" spans="1: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v>1</v>
      </c>
      <c r="T2627">
        <v>0.2</v>
      </c>
      <c r="U2627">
        <v>3.2</v>
      </c>
      <c r="V2627">
        <f>COUNTIF(SalesData[Order ID],SalesData[[#This Row],[Order ID]])</f>
        <v>4</v>
      </c>
      <c r="W2627" t="str">
        <f>TEXT(SalesData[[#This Row],[Order Date]],"MMM-YYYY")</f>
        <v>Oct-2018</v>
      </c>
      <c r="X2627">
        <f>CHOOSE(MONTH(SalesData[[#This Row],[Order Date]]),1,1,1,2,2,2,3,3,3,4,4,4)</f>
        <v>4</v>
      </c>
      <c r="Y2627">
        <f>YEAR(SalesData[[#This Row],[Order Date]])*100+MONTH(SalesData[[#This Row],[Order Date]])</f>
        <v>201810</v>
      </c>
    </row>
    <row r="2628" spans="1: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v>2</v>
      </c>
      <c r="T2628">
        <v>0.2</v>
      </c>
      <c r="U2628">
        <v>13.25</v>
      </c>
      <c r="V2628">
        <f>COUNTIF(SalesData[Order ID],SalesData[[#This Row],[Order ID]])</f>
        <v>4</v>
      </c>
      <c r="W2628" t="str">
        <f>TEXT(SalesData[[#This Row],[Order Date]],"MMM-YYYY")</f>
        <v>Oct-2018</v>
      </c>
      <c r="X2628">
        <f>CHOOSE(MONTH(SalesData[[#This Row],[Order Date]]),1,1,1,2,2,2,3,3,3,4,4,4)</f>
        <v>4</v>
      </c>
      <c r="Y2628">
        <f>YEAR(SalesData[[#This Row],[Order Date]])*100+MONTH(SalesData[[#This Row],[Order Date]])</f>
        <v>201810</v>
      </c>
    </row>
    <row r="2629" spans="1: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v>8</v>
      </c>
      <c r="T2629">
        <v>0.2</v>
      </c>
      <c r="U2629">
        <v>20.69</v>
      </c>
      <c r="V2629">
        <f>COUNTIF(SalesData[Order ID],SalesData[[#This Row],[Order ID]])</f>
        <v>3</v>
      </c>
      <c r="W2629" t="str">
        <f>TEXT(SalesData[[#This Row],[Order Date]],"MMM-YYYY")</f>
        <v>Nov-2018</v>
      </c>
      <c r="X2629">
        <f>CHOOSE(MONTH(SalesData[[#This Row],[Order Date]]),1,1,1,2,2,2,3,3,3,4,4,4)</f>
        <v>4</v>
      </c>
      <c r="Y2629">
        <f>YEAR(SalesData[[#This Row],[Order Date]])*100+MONTH(SalesData[[#This Row],[Order Date]])</f>
        <v>201811</v>
      </c>
    </row>
    <row r="2630" spans="1: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v>2</v>
      </c>
      <c r="T2630">
        <v>0.3</v>
      </c>
      <c r="U2630">
        <v>-208.96</v>
      </c>
      <c r="V2630">
        <f>COUNTIF(SalesData[Order ID],SalesData[[#This Row],[Order ID]])</f>
        <v>3</v>
      </c>
      <c r="W2630" t="str">
        <f>TEXT(SalesData[[#This Row],[Order Date]],"MMM-YYYY")</f>
        <v>Nov-2018</v>
      </c>
      <c r="X2630">
        <f>CHOOSE(MONTH(SalesData[[#This Row],[Order Date]]),1,1,1,2,2,2,3,3,3,4,4,4)</f>
        <v>4</v>
      </c>
      <c r="Y2630">
        <f>YEAR(SalesData[[#This Row],[Order Date]])*100+MONTH(SalesData[[#This Row],[Order Date]])</f>
        <v>201811</v>
      </c>
    </row>
    <row r="2631" spans="1: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v>10</v>
      </c>
      <c r="T2631">
        <v>0.1</v>
      </c>
      <c r="U2631">
        <v>2.02</v>
      </c>
      <c r="V2631">
        <f>COUNTIF(SalesData[Order ID],SalesData[[#This Row],[Order ID]])</f>
        <v>3</v>
      </c>
      <c r="W2631" t="str">
        <f>TEXT(SalesData[[#This Row],[Order Date]],"MMM-YYYY")</f>
        <v>Nov-2018</v>
      </c>
      <c r="X2631">
        <f>CHOOSE(MONTH(SalesData[[#This Row],[Order Date]]),1,1,1,2,2,2,3,3,3,4,4,4)</f>
        <v>4</v>
      </c>
      <c r="Y2631">
        <f>YEAR(SalesData[[#This Row],[Order Date]])*100+MONTH(SalesData[[#This Row],[Order Date]])</f>
        <v>201811</v>
      </c>
    </row>
    <row r="2632" spans="1: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v>8</v>
      </c>
      <c r="T2632">
        <v>0.2</v>
      </c>
      <c r="U2632">
        <v>2.99</v>
      </c>
      <c r="V2632">
        <f>COUNTIF(SalesData[Order ID],SalesData[[#This Row],[Order ID]])</f>
        <v>1</v>
      </c>
      <c r="W2632" t="str">
        <f>TEXT(SalesData[[#This Row],[Order Date]],"MMM-YYYY")</f>
        <v>Sep-2016</v>
      </c>
      <c r="X2632">
        <f>CHOOSE(MONTH(SalesData[[#This Row],[Order Date]]),1,1,1,2,2,2,3,3,3,4,4,4)</f>
        <v>3</v>
      </c>
      <c r="Y2632">
        <f>YEAR(SalesData[[#This Row],[Order Date]])*100+MONTH(SalesData[[#This Row],[Order Date]])</f>
        <v>201609</v>
      </c>
    </row>
    <row r="2633" spans="1: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v>5</v>
      </c>
      <c r="T2633">
        <v>0</v>
      </c>
      <c r="U2633">
        <v>11.99</v>
      </c>
      <c r="V2633">
        <f>COUNTIF(SalesData[Order ID],SalesData[[#This Row],[Order ID]])</f>
        <v>3</v>
      </c>
      <c r="W2633" t="str">
        <f>TEXT(SalesData[[#This Row],[Order Date]],"MMM-YYYY")</f>
        <v>May-2018</v>
      </c>
      <c r="X2633">
        <f>CHOOSE(MONTH(SalesData[[#This Row],[Order Date]]),1,1,1,2,2,2,3,3,3,4,4,4)</f>
        <v>2</v>
      </c>
      <c r="Y2633">
        <f>YEAR(SalesData[[#This Row],[Order Date]])*100+MONTH(SalesData[[#This Row],[Order Date]])</f>
        <v>201805</v>
      </c>
    </row>
    <row r="2634" spans="1: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v>7</v>
      </c>
      <c r="T2634">
        <v>0.1</v>
      </c>
      <c r="U2634">
        <v>11.51</v>
      </c>
      <c r="V2634">
        <f>COUNTIF(SalesData[Order ID],SalesData[[#This Row],[Order ID]])</f>
        <v>3</v>
      </c>
      <c r="W2634" t="str">
        <f>TEXT(SalesData[[#This Row],[Order Date]],"MMM-YYYY")</f>
        <v>May-2018</v>
      </c>
      <c r="X2634">
        <f>CHOOSE(MONTH(SalesData[[#This Row],[Order Date]]),1,1,1,2,2,2,3,3,3,4,4,4)</f>
        <v>2</v>
      </c>
      <c r="Y2634">
        <f>YEAR(SalesData[[#This Row],[Order Date]])*100+MONTH(SalesData[[#This Row],[Order Date]])</f>
        <v>201805</v>
      </c>
    </row>
    <row r="2635" spans="1: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v>5</v>
      </c>
      <c r="T2635">
        <v>0.1</v>
      </c>
      <c r="U2635">
        <v>46.4</v>
      </c>
      <c r="V2635">
        <f>COUNTIF(SalesData[Order ID],SalesData[[#This Row],[Order ID]])</f>
        <v>3</v>
      </c>
      <c r="W2635" t="str">
        <f>TEXT(SalesData[[#This Row],[Order Date]],"MMM-YYYY")</f>
        <v>May-2018</v>
      </c>
      <c r="X2635">
        <f>CHOOSE(MONTH(SalesData[[#This Row],[Order Date]]),1,1,1,2,2,2,3,3,3,4,4,4)</f>
        <v>2</v>
      </c>
      <c r="Y2635">
        <f>YEAR(SalesData[[#This Row],[Order Date]])*100+MONTH(SalesData[[#This Row],[Order Date]])</f>
        <v>201805</v>
      </c>
    </row>
    <row r="2636" spans="1: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v>1</v>
      </c>
      <c r="T2636">
        <v>0.3</v>
      </c>
      <c r="U2636">
        <v>-0.59</v>
      </c>
      <c r="V2636">
        <f>COUNTIF(SalesData[Order ID],SalesData[[#This Row],[Order ID]])</f>
        <v>2</v>
      </c>
      <c r="W2636" t="str">
        <f>TEXT(SalesData[[#This Row],[Order Date]],"MMM-YYYY")</f>
        <v>Jul-2016</v>
      </c>
      <c r="X2636">
        <f>CHOOSE(MONTH(SalesData[[#This Row],[Order Date]]),1,1,1,2,2,2,3,3,3,4,4,4)</f>
        <v>3</v>
      </c>
      <c r="Y2636">
        <f>YEAR(SalesData[[#This Row],[Order Date]])*100+MONTH(SalesData[[#This Row],[Order Date]])</f>
        <v>201607</v>
      </c>
    </row>
    <row r="2637" spans="1: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v>5</v>
      </c>
      <c r="T2637">
        <v>0</v>
      </c>
      <c r="U2637">
        <v>1.88</v>
      </c>
      <c r="V2637">
        <f>COUNTIF(SalesData[Order ID],SalesData[[#This Row],[Order ID]])</f>
        <v>2</v>
      </c>
      <c r="W2637" t="str">
        <f>TEXT(SalesData[[#This Row],[Order Date]],"MMM-YYYY")</f>
        <v>Jul-2016</v>
      </c>
      <c r="X2637">
        <f>CHOOSE(MONTH(SalesData[[#This Row],[Order Date]]),1,1,1,2,2,2,3,3,3,4,4,4)</f>
        <v>3</v>
      </c>
      <c r="Y2637">
        <f>YEAR(SalesData[[#This Row],[Order Date]])*100+MONTH(SalesData[[#This Row],[Order Date]])</f>
        <v>201607</v>
      </c>
    </row>
    <row r="2638" spans="1: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v>3</v>
      </c>
      <c r="T2638">
        <v>0.2</v>
      </c>
      <c r="U2638">
        <v>90.47</v>
      </c>
      <c r="V2638">
        <f>COUNTIF(SalesData[Order ID],SalesData[[#This Row],[Order ID]])</f>
        <v>1</v>
      </c>
      <c r="W2638" t="str">
        <f>TEXT(SalesData[[#This Row],[Order Date]],"MMM-YYYY")</f>
        <v>Aug-2016</v>
      </c>
      <c r="X2638">
        <f>CHOOSE(MONTH(SalesData[[#This Row],[Order Date]]),1,1,1,2,2,2,3,3,3,4,4,4)</f>
        <v>3</v>
      </c>
      <c r="Y2638">
        <f>YEAR(SalesData[[#This Row],[Order Date]])*100+MONTH(SalesData[[#This Row],[Order Date]])</f>
        <v>201608</v>
      </c>
    </row>
    <row r="2639" spans="1: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v>9</v>
      </c>
      <c r="T2639">
        <v>0</v>
      </c>
      <c r="U2639">
        <v>3.62</v>
      </c>
      <c r="V2639">
        <f>COUNTIF(SalesData[Order ID],SalesData[[#This Row],[Order ID]])</f>
        <v>4</v>
      </c>
      <c r="W2639" t="str">
        <f>TEXT(SalesData[[#This Row],[Order Date]],"MMM-YYYY")</f>
        <v>Jun-2018</v>
      </c>
      <c r="X2639">
        <f>CHOOSE(MONTH(SalesData[[#This Row],[Order Date]]),1,1,1,2,2,2,3,3,3,4,4,4)</f>
        <v>2</v>
      </c>
      <c r="Y2639">
        <f>YEAR(SalesData[[#This Row],[Order Date]])*100+MONTH(SalesData[[#This Row],[Order Date]])</f>
        <v>201806</v>
      </c>
    </row>
    <row r="2640" spans="1: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v>2</v>
      </c>
      <c r="T2640">
        <v>0.1</v>
      </c>
      <c r="U2640">
        <v>2.76</v>
      </c>
      <c r="V2640">
        <f>COUNTIF(SalesData[Order ID],SalesData[[#This Row],[Order ID]])</f>
        <v>4</v>
      </c>
      <c r="W2640" t="str">
        <f>TEXT(SalesData[[#This Row],[Order Date]],"MMM-YYYY")</f>
        <v>Jun-2018</v>
      </c>
      <c r="X2640">
        <f>CHOOSE(MONTH(SalesData[[#This Row],[Order Date]]),1,1,1,2,2,2,3,3,3,4,4,4)</f>
        <v>2</v>
      </c>
      <c r="Y2640">
        <f>YEAR(SalesData[[#This Row],[Order Date]])*100+MONTH(SalesData[[#This Row],[Order Date]])</f>
        <v>201806</v>
      </c>
    </row>
    <row r="2641" spans="1: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v>1</v>
      </c>
      <c r="T2641">
        <v>0.3</v>
      </c>
      <c r="U2641">
        <v>-19.88</v>
      </c>
      <c r="V2641">
        <f>COUNTIF(SalesData[Order ID],SalesData[[#This Row],[Order ID]])</f>
        <v>4</v>
      </c>
      <c r="W2641" t="str">
        <f>TEXT(SalesData[[#This Row],[Order Date]],"MMM-YYYY")</f>
        <v>Jun-2018</v>
      </c>
      <c r="X2641">
        <f>CHOOSE(MONTH(SalesData[[#This Row],[Order Date]]),1,1,1,2,2,2,3,3,3,4,4,4)</f>
        <v>2</v>
      </c>
      <c r="Y2641">
        <f>YEAR(SalesData[[#This Row],[Order Date]])*100+MONTH(SalesData[[#This Row],[Order Date]])</f>
        <v>201806</v>
      </c>
    </row>
    <row r="2642" spans="1: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v>8</v>
      </c>
      <c r="T2642">
        <v>0.2</v>
      </c>
      <c r="U2642">
        <v>248.89</v>
      </c>
      <c r="V2642">
        <f>COUNTIF(SalesData[Order ID],SalesData[[#This Row],[Order ID]])</f>
        <v>4</v>
      </c>
      <c r="W2642" t="str">
        <f>TEXT(SalesData[[#This Row],[Order Date]],"MMM-YYYY")</f>
        <v>Jun-2018</v>
      </c>
      <c r="X2642">
        <f>CHOOSE(MONTH(SalesData[[#This Row],[Order Date]]),1,1,1,2,2,2,3,3,3,4,4,4)</f>
        <v>2</v>
      </c>
      <c r="Y2642">
        <f>YEAR(SalesData[[#This Row],[Order Date]])*100+MONTH(SalesData[[#This Row],[Order Date]])</f>
        <v>201806</v>
      </c>
    </row>
    <row r="2643" spans="1: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v>8</v>
      </c>
      <c r="T2643">
        <v>0.1</v>
      </c>
      <c r="U2643">
        <v>4.8</v>
      </c>
      <c r="V2643">
        <f>COUNTIF(SalesData[Order ID],SalesData[[#This Row],[Order ID]])</f>
        <v>1</v>
      </c>
      <c r="W2643" t="str">
        <f>TEXT(SalesData[[#This Row],[Order Date]],"MMM-YYYY")</f>
        <v>Feb-2016</v>
      </c>
      <c r="X2643">
        <f>CHOOSE(MONTH(SalesData[[#This Row],[Order Date]]),1,1,1,2,2,2,3,3,3,4,4,4)</f>
        <v>1</v>
      </c>
      <c r="Y2643">
        <f>YEAR(SalesData[[#This Row],[Order Date]])*100+MONTH(SalesData[[#This Row],[Order Date]])</f>
        <v>201602</v>
      </c>
    </row>
    <row r="2644" spans="1: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v>8</v>
      </c>
      <c r="T2644">
        <v>0.2</v>
      </c>
      <c r="U2644">
        <v>61.4</v>
      </c>
      <c r="V2644">
        <f>COUNTIF(SalesData[Order ID],SalesData[[#This Row],[Order ID]])</f>
        <v>1</v>
      </c>
      <c r="W2644" t="str">
        <f>TEXT(SalesData[[#This Row],[Order Date]],"MMM-YYYY")</f>
        <v>Dec-2017</v>
      </c>
      <c r="X2644">
        <f>CHOOSE(MONTH(SalesData[[#This Row],[Order Date]]),1,1,1,2,2,2,3,3,3,4,4,4)</f>
        <v>4</v>
      </c>
      <c r="Y2644">
        <f>YEAR(SalesData[[#This Row],[Order Date]])*100+MONTH(SalesData[[#This Row],[Order Date]])</f>
        <v>201712</v>
      </c>
    </row>
    <row r="2645" spans="1: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v>9</v>
      </c>
      <c r="T2645">
        <v>0.1</v>
      </c>
      <c r="U2645">
        <v>6.99</v>
      </c>
      <c r="V2645">
        <f>COUNTIF(SalesData[Order ID],SalesData[[#This Row],[Order ID]])</f>
        <v>2</v>
      </c>
      <c r="W2645" t="str">
        <f>TEXT(SalesData[[#This Row],[Order Date]],"MMM-YYYY")</f>
        <v>Apr-2017</v>
      </c>
      <c r="X2645">
        <f>CHOOSE(MONTH(SalesData[[#This Row],[Order Date]]),1,1,1,2,2,2,3,3,3,4,4,4)</f>
        <v>2</v>
      </c>
      <c r="Y2645">
        <f>YEAR(SalesData[[#This Row],[Order Date]])*100+MONTH(SalesData[[#This Row],[Order Date]])</f>
        <v>201704</v>
      </c>
    </row>
    <row r="2646" spans="1: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v>10</v>
      </c>
      <c r="T2646">
        <v>0.3</v>
      </c>
      <c r="U2646">
        <v>-6.52</v>
      </c>
      <c r="V2646">
        <f>COUNTIF(SalesData[Order ID],SalesData[[#This Row],[Order ID]])</f>
        <v>2</v>
      </c>
      <c r="W2646" t="str">
        <f>TEXT(SalesData[[#This Row],[Order Date]],"MMM-YYYY")</f>
        <v>Apr-2017</v>
      </c>
      <c r="X2646">
        <f>CHOOSE(MONTH(SalesData[[#This Row],[Order Date]]),1,1,1,2,2,2,3,3,3,4,4,4)</f>
        <v>2</v>
      </c>
      <c r="Y2646">
        <f>YEAR(SalesData[[#This Row],[Order Date]])*100+MONTH(SalesData[[#This Row],[Order Date]])</f>
        <v>201704</v>
      </c>
    </row>
    <row r="2647" spans="1: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v>3</v>
      </c>
      <c r="T2647">
        <v>0</v>
      </c>
      <c r="U2647">
        <v>20.190000000000001</v>
      </c>
      <c r="V2647">
        <f>COUNTIF(SalesData[Order ID],SalesData[[#This Row],[Order ID]])</f>
        <v>5</v>
      </c>
      <c r="W2647" t="str">
        <f>TEXT(SalesData[[#This Row],[Order Date]],"MMM-YYYY")</f>
        <v>Sep-2015</v>
      </c>
      <c r="X2647">
        <f>CHOOSE(MONTH(SalesData[[#This Row],[Order Date]]),1,1,1,2,2,2,3,3,3,4,4,4)</f>
        <v>3</v>
      </c>
      <c r="Y2647">
        <f>YEAR(SalesData[[#This Row],[Order Date]])*100+MONTH(SalesData[[#This Row],[Order Date]])</f>
        <v>201509</v>
      </c>
    </row>
    <row r="2648" spans="1: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v>4</v>
      </c>
      <c r="T2648">
        <v>0.3</v>
      </c>
      <c r="U2648">
        <v>-9.42</v>
      </c>
      <c r="V2648">
        <f>COUNTIF(SalesData[Order ID],SalesData[[#This Row],[Order ID]])</f>
        <v>5</v>
      </c>
      <c r="W2648" t="str">
        <f>TEXT(SalesData[[#This Row],[Order Date]],"MMM-YYYY")</f>
        <v>Sep-2015</v>
      </c>
      <c r="X2648">
        <f>CHOOSE(MONTH(SalesData[[#This Row],[Order Date]]),1,1,1,2,2,2,3,3,3,4,4,4)</f>
        <v>3</v>
      </c>
      <c r="Y2648">
        <f>YEAR(SalesData[[#This Row],[Order Date]])*100+MONTH(SalesData[[#This Row],[Order Date]])</f>
        <v>201509</v>
      </c>
    </row>
    <row r="2649" spans="1: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v>1</v>
      </c>
      <c r="T2649">
        <v>0.2</v>
      </c>
      <c r="U2649">
        <v>3.63</v>
      </c>
      <c r="V2649">
        <f>COUNTIF(SalesData[Order ID],SalesData[[#This Row],[Order ID]])</f>
        <v>5</v>
      </c>
      <c r="W2649" t="str">
        <f>TEXT(SalesData[[#This Row],[Order Date]],"MMM-YYYY")</f>
        <v>Sep-2015</v>
      </c>
      <c r="X2649">
        <f>CHOOSE(MONTH(SalesData[[#This Row],[Order Date]]),1,1,1,2,2,2,3,3,3,4,4,4)</f>
        <v>3</v>
      </c>
      <c r="Y2649">
        <f>YEAR(SalesData[[#This Row],[Order Date]])*100+MONTH(SalesData[[#This Row],[Order Date]])</f>
        <v>201509</v>
      </c>
    </row>
    <row r="2650" spans="1: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v>1</v>
      </c>
      <c r="T2650">
        <v>0</v>
      </c>
      <c r="U2650">
        <v>90.41</v>
      </c>
      <c r="V2650">
        <f>COUNTIF(SalesData[Order ID],SalesData[[#This Row],[Order ID]])</f>
        <v>5</v>
      </c>
      <c r="W2650" t="str">
        <f>TEXT(SalesData[[#This Row],[Order Date]],"MMM-YYYY")</f>
        <v>Sep-2015</v>
      </c>
      <c r="X2650">
        <f>CHOOSE(MONTH(SalesData[[#This Row],[Order Date]]),1,1,1,2,2,2,3,3,3,4,4,4)</f>
        <v>3</v>
      </c>
      <c r="Y2650">
        <f>YEAR(SalesData[[#This Row],[Order Date]])*100+MONTH(SalesData[[#This Row],[Order Date]])</f>
        <v>201509</v>
      </c>
    </row>
    <row r="2651" spans="1: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v>7</v>
      </c>
      <c r="T2651">
        <v>0</v>
      </c>
      <c r="U2651">
        <v>24.12</v>
      </c>
      <c r="V2651">
        <f>COUNTIF(SalesData[Order ID],SalesData[[#This Row],[Order ID]])</f>
        <v>5</v>
      </c>
      <c r="W2651" t="str">
        <f>TEXT(SalesData[[#This Row],[Order Date]],"MMM-YYYY")</f>
        <v>Sep-2015</v>
      </c>
      <c r="X2651">
        <f>CHOOSE(MONTH(SalesData[[#This Row],[Order Date]]),1,1,1,2,2,2,3,3,3,4,4,4)</f>
        <v>3</v>
      </c>
      <c r="Y2651">
        <f>YEAR(SalesData[[#This Row],[Order Date]])*100+MONTH(SalesData[[#This Row],[Order Date]])</f>
        <v>201509</v>
      </c>
    </row>
    <row r="2652" spans="1: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v>4</v>
      </c>
      <c r="T2652">
        <v>0</v>
      </c>
      <c r="U2652">
        <v>106.24</v>
      </c>
      <c r="V2652">
        <f>COUNTIF(SalesData[Order ID],SalesData[[#This Row],[Order ID]])</f>
        <v>1</v>
      </c>
      <c r="W2652" t="str">
        <f>TEXT(SalesData[[#This Row],[Order Date]],"MMM-YYYY")</f>
        <v>Sep-2017</v>
      </c>
      <c r="X2652">
        <f>CHOOSE(MONTH(SalesData[[#This Row],[Order Date]]),1,1,1,2,2,2,3,3,3,4,4,4)</f>
        <v>3</v>
      </c>
      <c r="Y2652">
        <f>YEAR(SalesData[[#This Row],[Order Date]])*100+MONTH(SalesData[[#This Row],[Order Date]])</f>
        <v>201709</v>
      </c>
    </row>
    <row r="2653" spans="1: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v>8</v>
      </c>
      <c r="T2653">
        <v>0.1</v>
      </c>
      <c r="U2653">
        <v>3.34</v>
      </c>
      <c r="V2653">
        <f>COUNTIF(SalesData[Order ID],SalesData[[#This Row],[Order ID]])</f>
        <v>7</v>
      </c>
      <c r="W2653" t="str">
        <f>TEXT(SalesData[[#This Row],[Order Date]],"MMM-YYYY")</f>
        <v>Sep-2018</v>
      </c>
      <c r="X2653">
        <f>CHOOSE(MONTH(SalesData[[#This Row],[Order Date]]),1,1,1,2,2,2,3,3,3,4,4,4)</f>
        <v>3</v>
      </c>
      <c r="Y2653">
        <f>YEAR(SalesData[[#This Row],[Order Date]])*100+MONTH(SalesData[[#This Row],[Order Date]])</f>
        <v>201809</v>
      </c>
    </row>
    <row r="2654" spans="1: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v>4</v>
      </c>
      <c r="T2654">
        <v>0.2</v>
      </c>
      <c r="U2654">
        <v>1.53</v>
      </c>
      <c r="V2654">
        <f>COUNTIF(SalesData[Order ID],SalesData[[#This Row],[Order ID]])</f>
        <v>7</v>
      </c>
      <c r="W2654" t="str">
        <f>TEXT(SalesData[[#This Row],[Order Date]],"MMM-YYYY")</f>
        <v>Sep-2018</v>
      </c>
      <c r="X2654">
        <f>CHOOSE(MONTH(SalesData[[#This Row],[Order Date]]),1,1,1,2,2,2,3,3,3,4,4,4)</f>
        <v>3</v>
      </c>
      <c r="Y2654">
        <f>YEAR(SalesData[[#This Row],[Order Date]])*100+MONTH(SalesData[[#This Row],[Order Date]])</f>
        <v>201809</v>
      </c>
    </row>
    <row r="2655" spans="1: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v>7</v>
      </c>
      <c r="T2655">
        <v>0</v>
      </c>
      <c r="U2655">
        <v>46.17</v>
      </c>
      <c r="V2655">
        <f>COUNTIF(SalesData[Order ID],SalesData[[#This Row],[Order ID]])</f>
        <v>7</v>
      </c>
      <c r="W2655" t="str">
        <f>TEXT(SalesData[[#This Row],[Order Date]],"MMM-YYYY")</f>
        <v>Sep-2018</v>
      </c>
      <c r="X2655">
        <f>CHOOSE(MONTH(SalesData[[#This Row],[Order Date]]),1,1,1,2,2,2,3,3,3,4,4,4)</f>
        <v>3</v>
      </c>
      <c r="Y2655">
        <f>YEAR(SalesData[[#This Row],[Order Date]])*100+MONTH(SalesData[[#This Row],[Order Date]])</f>
        <v>201809</v>
      </c>
    </row>
    <row r="2656" spans="1: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v>4</v>
      </c>
      <c r="T2656">
        <v>0.1</v>
      </c>
      <c r="U2656">
        <v>155.15</v>
      </c>
      <c r="V2656">
        <f>COUNTIF(SalesData[Order ID],SalesData[[#This Row],[Order ID]])</f>
        <v>7</v>
      </c>
      <c r="W2656" t="str">
        <f>TEXT(SalesData[[#This Row],[Order Date]],"MMM-YYYY")</f>
        <v>Sep-2018</v>
      </c>
      <c r="X2656">
        <f>CHOOSE(MONTH(SalesData[[#This Row],[Order Date]]),1,1,1,2,2,2,3,3,3,4,4,4)</f>
        <v>3</v>
      </c>
      <c r="Y2656">
        <f>YEAR(SalesData[[#This Row],[Order Date]])*100+MONTH(SalesData[[#This Row],[Order Date]])</f>
        <v>201809</v>
      </c>
    </row>
    <row r="2657" spans="1: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v>1</v>
      </c>
      <c r="T2657">
        <v>0</v>
      </c>
      <c r="U2657">
        <v>4.09</v>
      </c>
      <c r="V2657">
        <f>COUNTIF(SalesData[Order ID],SalesData[[#This Row],[Order ID]])</f>
        <v>7</v>
      </c>
      <c r="W2657" t="str">
        <f>TEXT(SalesData[[#This Row],[Order Date]],"MMM-YYYY")</f>
        <v>Sep-2018</v>
      </c>
      <c r="X2657">
        <f>CHOOSE(MONTH(SalesData[[#This Row],[Order Date]]),1,1,1,2,2,2,3,3,3,4,4,4)</f>
        <v>3</v>
      </c>
      <c r="Y2657">
        <f>YEAR(SalesData[[#This Row],[Order Date]])*100+MONTH(SalesData[[#This Row],[Order Date]])</f>
        <v>201809</v>
      </c>
    </row>
    <row r="2658" spans="1: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v>10</v>
      </c>
      <c r="T2658">
        <v>0.3</v>
      </c>
      <c r="U2658">
        <v>-91.61</v>
      </c>
      <c r="V2658">
        <f>COUNTIF(SalesData[Order ID],SalesData[[#This Row],[Order ID]])</f>
        <v>7</v>
      </c>
      <c r="W2658" t="str">
        <f>TEXT(SalesData[[#This Row],[Order Date]],"MMM-YYYY")</f>
        <v>Sep-2018</v>
      </c>
      <c r="X2658">
        <f>CHOOSE(MONTH(SalesData[[#This Row],[Order Date]]),1,1,1,2,2,2,3,3,3,4,4,4)</f>
        <v>3</v>
      </c>
      <c r="Y2658">
        <f>YEAR(SalesData[[#This Row],[Order Date]])*100+MONTH(SalesData[[#This Row],[Order Date]])</f>
        <v>201809</v>
      </c>
    </row>
    <row r="2659" spans="1: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v>6</v>
      </c>
      <c r="T2659">
        <v>0</v>
      </c>
      <c r="U2659">
        <v>4.46</v>
      </c>
      <c r="V2659">
        <f>COUNTIF(SalesData[Order ID],SalesData[[#This Row],[Order ID]])</f>
        <v>7</v>
      </c>
      <c r="W2659" t="str">
        <f>TEXT(SalesData[[#This Row],[Order Date]],"MMM-YYYY")</f>
        <v>Sep-2018</v>
      </c>
      <c r="X2659">
        <f>CHOOSE(MONTH(SalesData[[#This Row],[Order Date]]),1,1,1,2,2,2,3,3,3,4,4,4)</f>
        <v>3</v>
      </c>
      <c r="Y2659">
        <f>YEAR(SalesData[[#This Row],[Order Date]])*100+MONTH(SalesData[[#This Row],[Order Date]])</f>
        <v>201809</v>
      </c>
    </row>
    <row r="2660" spans="1: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v>4</v>
      </c>
      <c r="T2660">
        <v>0</v>
      </c>
      <c r="U2660">
        <v>3.26</v>
      </c>
      <c r="V2660">
        <f>COUNTIF(SalesData[Order ID],SalesData[[#This Row],[Order ID]])</f>
        <v>1</v>
      </c>
      <c r="W2660" t="str">
        <f>TEXT(SalesData[[#This Row],[Order Date]],"MMM-YYYY")</f>
        <v>Aug-2017</v>
      </c>
      <c r="X2660">
        <f>CHOOSE(MONTH(SalesData[[#This Row],[Order Date]]),1,1,1,2,2,2,3,3,3,4,4,4)</f>
        <v>3</v>
      </c>
      <c r="Y2660">
        <f>YEAR(SalesData[[#This Row],[Order Date]])*100+MONTH(SalesData[[#This Row],[Order Date]])</f>
        <v>201708</v>
      </c>
    </row>
    <row r="2661" spans="1: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v>3</v>
      </c>
      <c r="T2661">
        <v>0</v>
      </c>
      <c r="U2661">
        <v>97.22</v>
      </c>
      <c r="V2661">
        <f>COUNTIF(SalesData[Order ID],SalesData[[#This Row],[Order ID]])</f>
        <v>1</v>
      </c>
      <c r="W2661" t="str">
        <f>TEXT(SalesData[[#This Row],[Order Date]],"MMM-YYYY")</f>
        <v>Dec-2016</v>
      </c>
      <c r="X2661">
        <f>CHOOSE(MONTH(SalesData[[#This Row],[Order Date]]),1,1,1,2,2,2,3,3,3,4,4,4)</f>
        <v>4</v>
      </c>
      <c r="Y2661">
        <f>YEAR(SalesData[[#This Row],[Order Date]])*100+MONTH(SalesData[[#This Row],[Order Date]])</f>
        <v>201612</v>
      </c>
    </row>
    <row r="2662" spans="1: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v>8</v>
      </c>
      <c r="T2662">
        <v>0.3</v>
      </c>
      <c r="U2662">
        <v>-237.59</v>
      </c>
      <c r="V2662">
        <f>COUNTIF(SalesData[Order ID],SalesData[[#This Row],[Order ID]])</f>
        <v>2</v>
      </c>
      <c r="W2662" t="str">
        <f>TEXT(SalesData[[#This Row],[Order Date]],"MMM-YYYY")</f>
        <v>Nov-2018</v>
      </c>
      <c r="X2662">
        <f>CHOOSE(MONTH(SalesData[[#This Row],[Order Date]]),1,1,1,2,2,2,3,3,3,4,4,4)</f>
        <v>4</v>
      </c>
      <c r="Y2662">
        <f>YEAR(SalesData[[#This Row],[Order Date]])*100+MONTH(SalesData[[#This Row],[Order Date]])</f>
        <v>201811</v>
      </c>
    </row>
    <row r="2663" spans="1: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v>1</v>
      </c>
      <c r="T2663">
        <v>0.1</v>
      </c>
      <c r="U2663">
        <v>27.19</v>
      </c>
      <c r="V2663">
        <f>COUNTIF(SalesData[Order ID],SalesData[[#This Row],[Order ID]])</f>
        <v>2</v>
      </c>
      <c r="W2663" t="str">
        <f>TEXT(SalesData[[#This Row],[Order Date]],"MMM-YYYY")</f>
        <v>Nov-2018</v>
      </c>
      <c r="X2663">
        <f>CHOOSE(MONTH(SalesData[[#This Row],[Order Date]]),1,1,1,2,2,2,3,3,3,4,4,4)</f>
        <v>4</v>
      </c>
      <c r="Y2663">
        <f>YEAR(SalesData[[#This Row],[Order Date]])*100+MONTH(SalesData[[#This Row],[Order Date]])</f>
        <v>201811</v>
      </c>
    </row>
    <row r="2664" spans="1: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v>8</v>
      </c>
      <c r="T2664">
        <v>0</v>
      </c>
      <c r="U2664">
        <v>1.66</v>
      </c>
      <c r="V2664">
        <f>COUNTIF(SalesData[Order ID],SalesData[[#This Row],[Order ID]])</f>
        <v>1</v>
      </c>
      <c r="W2664" t="str">
        <f>TEXT(SalesData[[#This Row],[Order Date]],"MMM-YYYY")</f>
        <v>Apr-2018</v>
      </c>
      <c r="X2664">
        <f>CHOOSE(MONTH(SalesData[[#This Row],[Order Date]]),1,1,1,2,2,2,3,3,3,4,4,4)</f>
        <v>2</v>
      </c>
      <c r="Y2664">
        <f>YEAR(SalesData[[#This Row],[Order Date]])*100+MONTH(SalesData[[#This Row],[Order Date]])</f>
        <v>201804</v>
      </c>
    </row>
    <row r="2665" spans="1: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v>4</v>
      </c>
      <c r="T2665">
        <v>0.2</v>
      </c>
      <c r="U2665">
        <v>0.76</v>
      </c>
      <c r="V2665">
        <f>COUNTIF(SalesData[Order ID],SalesData[[#This Row],[Order ID]])</f>
        <v>3</v>
      </c>
      <c r="W2665" t="str">
        <f>TEXT(SalesData[[#This Row],[Order Date]],"MMM-YYYY")</f>
        <v>May-2017</v>
      </c>
      <c r="X2665">
        <f>CHOOSE(MONTH(SalesData[[#This Row],[Order Date]]),1,1,1,2,2,2,3,3,3,4,4,4)</f>
        <v>2</v>
      </c>
      <c r="Y2665">
        <f>YEAR(SalesData[[#This Row],[Order Date]])*100+MONTH(SalesData[[#This Row],[Order Date]])</f>
        <v>201705</v>
      </c>
    </row>
    <row r="2666" spans="1: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v>1</v>
      </c>
      <c r="T2666">
        <v>0.2</v>
      </c>
      <c r="U2666">
        <v>81.540000000000006</v>
      </c>
      <c r="V2666">
        <f>COUNTIF(SalesData[Order ID],SalesData[[#This Row],[Order ID]])</f>
        <v>3</v>
      </c>
      <c r="W2666" t="str">
        <f>TEXT(SalesData[[#This Row],[Order Date]],"MMM-YYYY")</f>
        <v>May-2017</v>
      </c>
      <c r="X2666">
        <f>CHOOSE(MONTH(SalesData[[#This Row],[Order Date]]),1,1,1,2,2,2,3,3,3,4,4,4)</f>
        <v>2</v>
      </c>
      <c r="Y2666">
        <f>YEAR(SalesData[[#This Row],[Order Date]])*100+MONTH(SalesData[[#This Row],[Order Date]])</f>
        <v>201705</v>
      </c>
    </row>
    <row r="2667" spans="1: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v>10</v>
      </c>
      <c r="T2667">
        <v>0.2</v>
      </c>
      <c r="U2667">
        <v>0.52</v>
      </c>
      <c r="V2667">
        <f>COUNTIF(SalesData[Order ID],SalesData[[#This Row],[Order ID]])</f>
        <v>3</v>
      </c>
      <c r="W2667" t="str">
        <f>TEXT(SalesData[[#This Row],[Order Date]],"MMM-YYYY")</f>
        <v>May-2017</v>
      </c>
      <c r="X2667">
        <f>CHOOSE(MONTH(SalesData[[#This Row],[Order Date]]),1,1,1,2,2,2,3,3,3,4,4,4)</f>
        <v>2</v>
      </c>
      <c r="Y2667">
        <f>YEAR(SalesData[[#This Row],[Order Date]])*100+MONTH(SalesData[[#This Row],[Order Date]])</f>
        <v>201705</v>
      </c>
    </row>
    <row r="2668" spans="1: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v>6</v>
      </c>
      <c r="T2668">
        <v>0.2</v>
      </c>
      <c r="U2668">
        <v>12.72</v>
      </c>
      <c r="V2668">
        <f>COUNTIF(SalesData[Order ID],SalesData[[#This Row],[Order ID]])</f>
        <v>2</v>
      </c>
      <c r="W2668" t="str">
        <f>TEXT(SalesData[[#This Row],[Order Date]],"MMM-YYYY")</f>
        <v>Oct-2017</v>
      </c>
      <c r="X2668">
        <f>CHOOSE(MONTH(SalesData[[#This Row],[Order Date]]),1,1,1,2,2,2,3,3,3,4,4,4)</f>
        <v>4</v>
      </c>
      <c r="Y2668">
        <f>YEAR(SalesData[[#This Row],[Order Date]])*100+MONTH(SalesData[[#This Row],[Order Date]])</f>
        <v>201710</v>
      </c>
    </row>
    <row r="2669" spans="1: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v>10</v>
      </c>
      <c r="T2669">
        <v>0</v>
      </c>
      <c r="U2669">
        <v>5.39</v>
      </c>
      <c r="V2669">
        <f>COUNTIF(SalesData[Order ID],SalesData[[#This Row],[Order ID]])</f>
        <v>2</v>
      </c>
      <c r="W2669" t="str">
        <f>TEXT(SalesData[[#This Row],[Order Date]],"MMM-YYYY")</f>
        <v>Oct-2017</v>
      </c>
      <c r="X2669">
        <f>CHOOSE(MONTH(SalesData[[#This Row],[Order Date]]),1,1,1,2,2,2,3,3,3,4,4,4)</f>
        <v>4</v>
      </c>
      <c r="Y2669">
        <f>YEAR(SalesData[[#This Row],[Order Date]])*100+MONTH(SalesData[[#This Row],[Order Date]])</f>
        <v>201710</v>
      </c>
    </row>
    <row r="2670" spans="1: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v>10</v>
      </c>
      <c r="T2670">
        <v>0.3</v>
      </c>
      <c r="U2670">
        <v>-12.64</v>
      </c>
      <c r="V2670">
        <f>COUNTIF(SalesData[Order ID],SalesData[[#This Row],[Order ID]])</f>
        <v>2</v>
      </c>
      <c r="W2670" t="str">
        <f>TEXT(SalesData[[#This Row],[Order Date]],"MMM-YYYY")</f>
        <v>Aug-2016</v>
      </c>
      <c r="X2670">
        <f>CHOOSE(MONTH(SalesData[[#This Row],[Order Date]]),1,1,1,2,2,2,3,3,3,4,4,4)</f>
        <v>3</v>
      </c>
      <c r="Y2670">
        <f>YEAR(SalesData[[#This Row],[Order Date]])*100+MONTH(SalesData[[#This Row],[Order Date]])</f>
        <v>201608</v>
      </c>
    </row>
    <row r="2671" spans="1: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v>1</v>
      </c>
      <c r="T2671">
        <v>0</v>
      </c>
      <c r="U2671">
        <v>29.67</v>
      </c>
      <c r="V2671">
        <f>COUNTIF(SalesData[Order ID],SalesData[[#This Row],[Order ID]])</f>
        <v>2</v>
      </c>
      <c r="W2671" t="str">
        <f>TEXT(SalesData[[#This Row],[Order Date]],"MMM-YYYY")</f>
        <v>Aug-2016</v>
      </c>
      <c r="X2671">
        <f>CHOOSE(MONTH(SalesData[[#This Row],[Order Date]]),1,1,1,2,2,2,3,3,3,4,4,4)</f>
        <v>3</v>
      </c>
      <c r="Y2671">
        <f>YEAR(SalesData[[#This Row],[Order Date]])*100+MONTH(SalesData[[#This Row],[Order Date]])</f>
        <v>201608</v>
      </c>
    </row>
    <row r="2672" spans="1: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v>1</v>
      </c>
      <c r="T2672">
        <v>0.3</v>
      </c>
      <c r="U2672">
        <v>-49.93</v>
      </c>
      <c r="V2672">
        <f>COUNTIF(SalesData[Order ID],SalesData[[#This Row],[Order ID]])</f>
        <v>4</v>
      </c>
      <c r="W2672" t="str">
        <f>TEXT(SalesData[[#This Row],[Order Date]],"MMM-YYYY")</f>
        <v>Sep-2015</v>
      </c>
      <c r="X2672">
        <f>CHOOSE(MONTH(SalesData[[#This Row],[Order Date]]),1,1,1,2,2,2,3,3,3,4,4,4)</f>
        <v>3</v>
      </c>
      <c r="Y2672">
        <f>YEAR(SalesData[[#This Row],[Order Date]])*100+MONTH(SalesData[[#This Row],[Order Date]])</f>
        <v>201509</v>
      </c>
    </row>
    <row r="2673" spans="1: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v>5</v>
      </c>
      <c r="T2673">
        <v>0.1</v>
      </c>
      <c r="U2673">
        <v>267.2</v>
      </c>
      <c r="V2673">
        <f>COUNTIF(SalesData[Order ID],SalesData[[#This Row],[Order ID]])</f>
        <v>4</v>
      </c>
      <c r="W2673" t="str">
        <f>TEXT(SalesData[[#This Row],[Order Date]],"MMM-YYYY")</f>
        <v>Sep-2015</v>
      </c>
      <c r="X2673">
        <f>CHOOSE(MONTH(SalesData[[#This Row],[Order Date]]),1,1,1,2,2,2,3,3,3,4,4,4)</f>
        <v>3</v>
      </c>
      <c r="Y2673">
        <f>YEAR(SalesData[[#This Row],[Order Date]])*100+MONTH(SalesData[[#This Row],[Order Date]])</f>
        <v>201509</v>
      </c>
    </row>
    <row r="2674" spans="1: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v>4</v>
      </c>
      <c r="T2674">
        <v>0.3</v>
      </c>
      <c r="U2674">
        <v>-5.76</v>
      </c>
      <c r="V2674">
        <f>COUNTIF(SalesData[Order ID],SalesData[[#This Row],[Order ID]])</f>
        <v>4</v>
      </c>
      <c r="W2674" t="str">
        <f>TEXT(SalesData[[#This Row],[Order Date]],"MMM-YYYY")</f>
        <v>Sep-2015</v>
      </c>
      <c r="X2674">
        <f>CHOOSE(MONTH(SalesData[[#This Row],[Order Date]]),1,1,1,2,2,2,3,3,3,4,4,4)</f>
        <v>3</v>
      </c>
      <c r="Y2674">
        <f>YEAR(SalesData[[#This Row],[Order Date]])*100+MONTH(SalesData[[#This Row],[Order Date]])</f>
        <v>201509</v>
      </c>
    </row>
    <row r="2675" spans="1: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v>2</v>
      </c>
      <c r="T2675">
        <v>0.3</v>
      </c>
      <c r="U2675">
        <v>-278.43</v>
      </c>
      <c r="V2675">
        <f>COUNTIF(SalesData[Order ID],SalesData[[#This Row],[Order ID]])</f>
        <v>4</v>
      </c>
      <c r="W2675" t="str">
        <f>TEXT(SalesData[[#This Row],[Order Date]],"MMM-YYYY")</f>
        <v>Sep-2015</v>
      </c>
      <c r="X2675">
        <f>CHOOSE(MONTH(SalesData[[#This Row],[Order Date]]),1,1,1,2,2,2,3,3,3,4,4,4)</f>
        <v>3</v>
      </c>
      <c r="Y2675">
        <f>YEAR(SalesData[[#This Row],[Order Date]])*100+MONTH(SalesData[[#This Row],[Order Date]])</f>
        <v>201509</v>
      </c>
    </row>
    <row r="2676" spans="1: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v>5</v>
      </c>
      <c r="T2676">
        <v>0</v>
      </c>
      <c r="U2676">
        <v>54.93</v>
      </c>
      <c r="V2676">
        <f>COUNTIF(SalesData[Order ID],SalesData[[#This Row],[Order ID]])</f>
        <v>1</v>
      </c>
      <c r="W2676" t="str">
        <f>TEXT(SalesData[[#This Row],[Order Date]],"MMM-YYYY")</f>
        <v>Dec-2018</v>
      </c>
      <c r="X2676">
        <f>CHOOSE(MONTH(SalesData[[#This Row],[Order Date]]),1,1,1,2,2,2,3,3,3,4,4,4)</f>
        <v>4</v>
      </c>
      <c r="Y2676">
        <f>YEAR(SalesData[[#This Row],[Order Date]])*100+MONTH(SalesData[[#This Row],[Order Date]])</f>
        <v>201812</v>
      </c>
    </row>
    <row r="2677" spans="1: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v>2</v>
      </c>
      <c r="T2677">
        <v>0</v>
      </c>
      <c r="U2677">
        <v>3.07</v>
      </c>
      <c r="V2677">
        <f>COUNTIF(SalesData[Order ID],SalesData[[#This Row],[Order ID]])</f>
        <v>2</v>
      </c>
      <c r="W2677" t="str">
        <f>TEXT(SalesData[[#This Row],[Order Date]],"MMM-YYYY")</f>
        <v>Nov-2018</v>
      </c>
      <c r="X2677">
        <f>CHOOSE(MONTH(SalesData[[#This Row],[Order Date]]),1,1,1,2,2,2,3,3,3,4,4,4)</f>
        <v>4</v>
      </c>
      <c r="Y2677">
        <f>YEAR(SalesData[[#This Row],[Order Date]])*100+MONTH(SalesData[[#This Row],[Order Date]])</f>
        <v>201811</v>
      </c>
    </row>
    <row r="2678" spans="1: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v>9</v>
      </c>
      <c r="T2678">
        <v>0.2</v>
      </c>
      <c r="U2678">
        <v>13.08</v>
      </c>
      <c r="V2678">
        <f>COUNTIF(SalesData[Order ID],SalesData[[#This Row],[Order ID]])</f>
        <v>2</v>
      </c>
      <c r="W2678" t="str">
        <f>TEXT(SalesData[[#This Row],[Order Date]],"MMM-YYYY")</f>
        <v>Nov-2018</v>
      </c>
      <c r="X2678">
        <f>CHOOSE(MONTH(SalesData[[#This Row],[Order Date]]),1,1,1,2,2,2,3,3,3,4,4,4)</f>
        <v>4</v>
      </c>
      <c r="Y2678">
        <f>YEAR(SalesData[[#This Row],[Order Date]])*100+MONTH(SalesData[[#This Row],[Order Date]])</f>
        <v>201811</v>
      </c>
    </row>
    <row r="2679" spans="1: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v>2</v>
      </c>
      <c r="T2679">
        <v>0</v>
      </c>
      <c r="U2679">
        <v>2</v>
      </c>
      <c r="V2679">
        <f>COUNTIF(SalesData[Order ID],SalesData[[#This Row],[Order ID]])</f>
        <v>2</v>
      </c>
      <c r="W2679" t="str">
        <f>TEXT(SalesData[[#This Row],[Order Date]],"MMM-YYYY")</f>
        <v>Jun-2015</v>
      </c>
      <c r="X2679">
        <f>CHOOSE(MONTH(SalesData[[#This Row],[Order Date]]),1,1,1,2,2,2,3,3,3,4,4,4)</f>
        <v>2</v>
      </c>
      <c r="Y2679">
        <f>YEAR(SalesData[[#This Row],[Order Date]])*100+MONTH(SalesData[[#This Row],[Order Date]])</f>
        <v>201506</v>
      </c>
    </row>
    <row r="2680" spans="1: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v>7</v>
      </c>
      <c r="T2680">
        <v>0.1</v>
      </c>
      <c r="U2680">
        <v>5.28</v>
      </c>
      <c r="V2680">
        <f>COUNTIF(SalesData[Order ID],SalesData[[#This Row],[Order ID]])</f>
        <v>2</v>
      </c>
      <c r="W2680" t="str">
        <f>TEXT(SalesData[[#This Row],[Order Date]],"MMM-YYYY")</f>
        <v>Jun-2015</v>
      </c>
      <c r="X2680">
        <f>CHOOSE(MONTH(SalesData[[#This Row],[Order Date]]),1,1,1,2,2,2,3,3,3,4,4,4)</f>
        <v>2</v>
      </c>
      <c r="Y2680">
        <f>YEAR(SalesData[[#This Row],[Order Date]])*100+MONTH(SalesData[[#This Row],[Order Date]])</f>
        <v>201506</v>
      </c>
    </row>
    <row r="2681" spans="1: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v>1</v>
      </c>
      <c r="T2681">
        <v>0.2</v>
      </c>
      <c r="U2681">
        <v>4.6100000000000003</v>
      </c>
      <c r="V2681">
        <f>COUNTIF(SalesData[Order ID],SalesData[[#This Row],[Order ID]])</f>
        <v>5</v>
      </c>
      <c r="W2681" t="str">
        <f>TEXT(SalesData[[#This Row],[Order Date]],"MMM-YYYY")</f>
        <v>Jan-2018</v>
      </c>
      <c r="X2681">
        <f>CHOOSE(MONTH(SalesData[[#This Row],[Order Date]]),1,1,1,2,2,2,3,3,3,4,4,4)</f>
        <v>1</v>
      </c>
      <c r="Y2681">
        <f>YEAR(SalesData[[#This Row],[Order Date]])*100+MONTH(SalesData[[#This Row],[Order Date]])</f>
        <v>201801</v>
      </c>
    </row>
    <row r="2682" spans="1: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v>2</v>
      </c>
      <c r="T2682">
        <v>0.1</v>
      </c>
      <c r="U2682">
        <v>179.79</v>
      </c>
      <c r="V2682">
        <f>COUNTIF(SalesData[Order ID],SalesData[[#This Row],[Order ID]])</f>
        <v>5</v>
      </c>
      <c r="W2682" t="str">
        <f>TEXT(SalesData[[#This Row],[Order Date]],"MMM-YYYY")</f>
        <v>Jan-2018</v>
      </c>
      <c r="X2682">
        <f>CHOOSE(MONTH(SalesData[[#This Row],[Order Date]]),1,1,1,2,2,2,3,3,3,4,4,4)</f>
        <v>1</v>
      </c>
      <c r="Y2682">
        <f>YEAR(SalesData[[#This Row],[Order Date]])*100+MONTH(SalesData[[#This Row],[Order Date]])</f>
        <v>201801</v>
      </c>
    </row>
    <row r="2683" spans="1: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v>10</v>
      </c>
      <c r="T2683">
        <v>0.2</v>
      </c>
      <c r="U2683">
        <v>23.28</v>
      </c>
      <c r="V2683">
        <f>COUNTIF(SalesData[Order ID],SalesData[[#This Row],[Order ID]])</f>
        <v>5</v>
      </c>
      <c r="W2683" t="str">
        <f>TEXT(SalesData[[#This Row],[Order Date]],"MMM-YYYY")</f>
        <v>Jan-2018</v>
      </c>
      <c r="X2683">
        <f>CHOOSE(MONTH(SalesData[[#This Row],[Order Date]]),1,1,1,2,2,2,3,3,3,4,4,4)</f>
        <v>1</v>
      </c>
      <c r="Y2683">
        <f>YEAR(SalesData[[#This Row],[Order Date]])*100+MONTH(SalesData[[#This Row],[Order Date]])</f>
        <v>201801</v>
      </c>
    </row>
    <row r="2684" spans="1: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v>6</v>
      </c>
      <c r="T2684">
        <v>0.3</v>
      </c>
      <c r="U2684">
        <v>-105.29</v>
      </c>
      <c r="V2684">
        <f>COUNTIF(SalesData[Order ID],SalesData[[#This Row],[Order ID]])</f>
        <v>5</v>
      </c>
      <c r="W2684" t="str">
        <f>TEXT(SalesData[[#This Row],[Order Date]],"MMM-YYYY")</f>
        <v>Jan-2018</v>
      </c>
      <c r="X2684">
        <f>CHOOSE(MONTH(SalesData[[#This Row],[Order Date]]),1,1,1,2,2,2,3,3,3,4,4,4)</f>
        <v>1</v>
      </c>
      <c r="Y2684">
        <f>YEAR(SalesData[[#This Row],[Order Date]])*100+MONTH(SalesData[[#This Row],[Order Date]])</f>
        <v>201801</v>
      </c>
    </row>
    <row r="2685" spans="1: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v>3</v>
      </c>
      <c r="T2685">
        <v>0.3</v>
      </c>
      <c r="U2685">
        <v>-14.85</v>
      </c>
      <c r="V2685">
        <f>COUNTIF(SalesData[Order ID],SalesData[[#This Row],[Order ID]])</f>
        <v>5</v>
      </c>
      <c r="W2685" t="str">
        <f>TEXT(SalesData[[#This Row],[Order Date]],"MMM-YYYY")</f>
        <v>Jan-2018</v>
      </c>
      <c r="X2685">
        <f>CHOOSE(MONTH(SalesData[[#This Row],[Order Date]]),1,1,1,2,2,2,3,3,3,4,4,4)</f>
        <v>1</v>
      </c>
      <c r="Y2685">
        <f>YEAR(SalesData[[#This Row],[Order Date]])*100+MONTH(SalesData[[#This Row],[Order Date]])</f>
        <v>201801</v>
      </c>
    </row>
    <row r="2686" spans="1: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v>10</v>
      </c>
      <c r="T2686">
        <v>0.2</v>
      </c>
      <c r="U2686">
        <v>75.010000000000005</v>
      </c>
      <c r="V2686">
        <f>COUNTIF(SalesData[Order ID],SalesData[[#This Row],[Order ID]])</f>
        <v>1</v>
      </c>
      <c r="W2686" t="str">
        <f>TEXT(SalesData[[#This Row],[Order Date]],"MMM-YYYY")</f>
        <v>Jun-2018</v>
      </c>
      <c r="X2686">
        <f>CHOOSE(MONTH(SalesData[[#This Row],[Order Date]]),1,1,1,2,2,2,3,3,3,4,4,4)</f>
        <v>2</v>
      </c>
      <c r="Y2686">
        <f>YEAR(SalesData[[#This Row],[Order Date]])*100+MONTH(SalesData[[#This Row],[Order Date]])</f>
        <v>201806</v>
      </c>
    </row>
    <row r="2687" spans="1: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v>3</v>
      </c>
      <c r="T2687">
        <v>0</v>
      </c>
      <c r="U2687">
        <v>20.149999999999999</v>
      </c>
      <c r="V2687">
        <f>COUNTIF(SalesData[Order ID],SalesData[[#This Row],[Order ID]])</f>
        <v>2</v>
      </c>
      <c r="W2687" t="str">
        <f>TEXT(SalesData[[#This Row],[Order Date]],"MMM-YYYY")</f>
        <v>Sep-2017</v>
      </c>
      <c r="X2687">
        <f>CHOOSE(MONTH(SalesData[[#This Row],[Order Date]]),1,1,1,2,2,2,3,3,3,4,4,4)</f>
        <v>3</v>
      </c>
      <c r="Y2687">
        <f>YEAR(SalesData[[#This Row],[Order Date]])*100+MONTH(SalesData[[#This Row],[Order Date]])</f>
        <v>201709</v>
      </c>
    </row>
    <row r="2688" spans="1: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v>10</v>
      </c>
      <c r="T2688">
        <v>0</v>
      </c>
      <c r="U2688">
        <v>0.64</v>
      </c>
      <c r="V2688">
        <f>COUNTIF(SalesData[Order ID],SalesData[[#This Row],[Order ID]])</f>
        <v>2</v>
      </c>
      <c r="W2688" t="str">
        <f>TEXT(SalesData[[#This Row],[Order Date]],"MMM-YYYY")</f>
        <v>Sep-2017</v>
      </c>
      <c r="X2688">
        <f>CHOOSE(MONTH(SalesData[[#This Row],[Order Date]]),1,1,1,2,2,2,3,3,3,4,4,4)</f>
        <v>3</v>
      </c>
      <c r="Y2688">
        <f>YEAR(SalesData[[#This Row],[Order Date]])*100+MONTH(SalesData[[#This Row],[Order Date]])</f>
        <v>201709</v>
      </c>
    </row>
    <row r="2689" spans="1: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v>7</v>
      </c>
      <c r="T2689">
        <v>0.1</v>
      </c>
      <c r="U2689">
        <v>0.52</v>
      </c>
      <c r="V2689">
        <f>COUNTIF(SalesData[Order ID],SalesData[[#This Row],[Order ID]])</f>
        <v>1</v>
      </c>
      <c r="W2689" t="str">
        <f>TEXT(SalesData[[#This Row],[Order Date]],"MMM-YYYY")</f>
        <v>Aug-2017</v>
      </c>
      <c r="X2689">
        <f>CHOOSE(MONTH(SalesData[[#This Row],[Order Date]]),1,1,1,2,2,2,3,3,3,4,4,4)</f>
        <v>3</v>
      </c>
      <c r="Y2689">
        <f>YEAR(SalesData[[#This Row],[Order Date]])*100+MONTH(SalesData[[#This Row],[Order Date]])</f>
        <v>201708</v>
      </c>
    </row>
    <row r="2690" spans="1: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v>6</v>
      </c>
      <c r="T2690">
        <v>0</v>
      </c>
      <c r="U2690">
        <v>4.08</v>
      </c>
      <c r="V2690">
        <f>COUNTIF(SalesData[Order ID],SalesData[[#This Row],[Order ID]])</f>
        <v>1</v>
      </c>
      <c r="W2690" t="str">
        <f>TEXT(SalesData[[#This Row],[Order Date]],"MMM-YYYY")</f>
        <v>Nov-2016</v>
      </c>
      <c r="X2690">
        <f>CHOOSE(MONTH(SalesData[[#This Row],[Order Date]]),1,1,1,2,2,2,3,3,3,4,4,4)</f>
        <v>4</v>
      </c>
      <c r="Y2690">
        <f>YEAR(SalesData[[#This Row],[Order Date]])*100+MONTH(SalesData[[#This Row],[Order Date]])</f>
        <v>201611</v>
      </c>
    </row>
    <row r="2691" spans="1: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v>8</v>
      </c>
      <c r="T2691">
        <v>0</v>
      </c>
      <c r="U2691">
        <v>0.79</v>
      </c>
      <c r="V2691">
        <f>COUNTIF(SalesData[Order ID],SalesData[[#This Row],[Order ID]])</f>
        <v>1</v>
      </c>
      <c r="W2691" t="str">
        <f>TEXT(SalesData[[#This Row],[Order Date]],"MMM-YYYY")</f>
        <v>Jun-2015</v>
      </c>
      <c r="X2691">
        <f>CHOOSE(MONTH(SalesData[[#This Row],[Order Date]]),1,1,1,2,2,2,3,3,3,4,4,4)</f>
        <v>2</v>
      </c>
      <c r="Y2691">
        <f>YEAR(SalesData[[#This Row],[Order Date]])*100+MONTH(SalesData[[#This Row],[Order Date]])</f>
        <v>201506</v>
      </c>
    </row>
    <row r="2692" spans="1: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v>4</v>
      </c>
      <c r="T2692">
        <v>0.1</v>
      </c>
      <c r="U2692">
        <v>0.69</v>
      </c>
      <c r="V2692">
        <f>COUNTIF(SalesData[Order ID],SalesData[[#This Row],[Order ID]])</f>
        <v>1</v>
      </c>
      <c r="W2692" t="str">
        <f>TEXT(SalesData[[#This Row],[Order Date]],"MMM-YYYY")</f>
        <v>Dec-2018</v>
      </c>
      <c r="X2692">
        <f>CHOOSE(MONTH(SalesData[[#This Row],[Order Date]]),1,1,1,2,2,2,3,3,3,4,4,4)</f>
        <v>4</v>
      </c>
      <c r="Y2692">
        <f>YEAR(SalesData[[#This Row],[Order Date]])*100+MONTH(SalesData[[#This Row],[Order Date]])</f>
        <v>201812</v>
      </c>
    </row>
    <row r="2693" spans="1: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v>8</v>
      </c>
      <c r="T2693">
        <v>0</v>
      </c>
      <c r="U2693">
        <v>3.72</v>
      </c>
      <c r="V2693">
        <f>COUNTIF(SalesData[Order ID],SalesData[[#This Row],[Order ID]])</f>
        <v>2</v>
      </c>
      <c r="W2693" t="str">
        <f>TEXT(SalesData[[#This Row],[Order Date]],"MMM-YYYY")</f>
        <v>Aug-2017</v>
      </c>
      <c r="X2693">
        <f>CHOOSE(MONTH(SalesData[[#This Row],[Order Date]]),1,1,1,2,2,2,3,3,3,4,4,4)</f>
        <v>3</v>
      </c>
      <c r="Y2693">
        <f>YEAR(SalesData[[#This Row],[Order Date]])*100+MONTH(SalesData[[#This Row],[Order Date]])</f>
        <v>201708</v>
      </c>
    </row>
    <row r="2694" spans="1: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v>4</v>
      </c>
      <c r="T2694">
        <v>0.3</v>
      </c>
      <c r="U2694">
        <v>-18.46</v>
      </c>
      <c r="V2694">
        <f>COUNTIF(SalesData[Order ID],SalesData[[#This Row],[Order ID]])</f>
        <v>2</v>
      </c>
      <c r="W2694" t="str">
        <f>TEXT(SalesData[[#This Row],[Order Date]],"MMM-YYYY")</f>
        <v>Aug-2017</v>
      </c>
      <c r="X2694">
        <f>CHOOSE(MONTH(SalesData[[#This Row],[Order Date]]),1,1,1,2,2,2,3,3,3,4,4,4)</f>
        <v>3</v>
      </c>
      <c r="Y2694">
        <f>YEAR(SalesData[[#This Row],[Order Date]])*100+MONTH(SalesData[[#This Row],[Order Date]])</f>
        <v>201708</v>
      </c>
    </row>
    <row r="2695" spans="1: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v>5</v>
      </c>
      <c r="T2695">
        <v>0</v>
      </c>
      <c r="U2695">
        <v>13.19</v>
      </c>
      <c r="V2695">
        <f>COUNTIF(SalesData[Order ID],SalesData[[#This Row],[Order ID]])</f>
        <v>1</v>
      </c>
      <c r="W2695" t="str">
        <f>TEXT(SalesData[[#This Row],[Order Date]],"MMM-YYYY")</f>
        <v>Jan-2017</v>
      </c>
      <c r="X2695">
        <f>CHOOSE(MONTH(SalesData[[#This Row],[Order Date]]),1,1,1,2,2,2,3,3,3,4,4,4)</f>
        <v>1</v>
      </c>
      <c r="Y2695">
        <f>YEAR(SalesData[[#This Row],[Order Date]])*100+MONTH(SalesData[[#This Row],[Order Date]])</f>
        <v>201701</v>
      </c>
    </row>
    <row r="2696" spans="1: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v>2</v>
      </c>
      <c r="T2696">
        <v>0.2</v>
      </c>
      <c r="U2696">
        <v>1.54</v>
      </c>
      <c r="V2696">
        <f>COUNTIF(SalesData[Order ID],SalesData[[#This Row],[Order ID]])</f>
        <v>1</v>
      </c>
      <c r="W2696" t="str">
        <f>TEXT(SalesData[[#This Row],[Order Date]],"MMM-YYYY")</f>
        <v>Oct-2015</v>
      </c>
      <c r="X2696">
        <f>CHOOSE(MONTH(SalesData[[#This Row],[Order Date]]),1,1,1,2,2,2,3,3,3,4,4,4)</f>
        <v>4</v>
      </c>
      <c r="Y2696">
        <f>YEAR(SalesData[[#This Row],[Order Date]])*100+MONTH(SalesData[[#This Row],[Order Date]])</f>
        <v>201510</v>
      </c>
    </row>
    <row r="2697" spans="1: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v>8</v>
      </c>
      <c r="T2697">
        <v>0</v>
      </c>
      <c r="U2697">
        <v>1.82</v>
      </c>
      <c r="V2697">
        <f>COUNTIF(SalesData[Order ID],SalesData[[#This Row],[Order ID]])</f>
        <v>1</v>
      </c>
      <c r="W2697" t="str">
        <f>TEXT(SalesData[[#This Row],[Order Date]],"MMM-YYYY")</f>
        <v>Feb-2017</v>
      </c>
      <c r="X2697">
        <f>CHOOSE(MONTH(SalesData[[#This Row],[Order Date]]),1,1,1,2,2,2,3,3,3,4,4,4)</f>
        <v>1</v>
      </c>
      <c r="Y2697">
        <f>YEAR(SalesData[[#This Row],[Order Date]])*100+MONTH(SalesData[[#This Row],[Order Date]])</f>
        <v>201702</v>
      </c>
    </row>
    <row r="2698" spans="1: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v>8</v>
      </c>
      <c r="T2698">
        <v>0</v>
      </c>
      <c r="U2698">
        <v>221.75</v>
      </c>
      <c r="V2698">
        <f>COUNTIF(SalesData[Order ID],SalesData[[#This Row],[Order ID]])</f>
        <v>7</v>
      </c>
      <c r="W2698" t="str">
        <f>TEXT(SalesData[[#This Row],[Order Date]],"MMM-YYYY")</f>
        <v>Mar-2015</v>
      </c>
      <c r="X2698">
        <f>CHOOSE(MONTH(SalesData[[#This Row],[Order Date]]),1,1,1,2,2,2,3,3,3,4,4,4)</f>
        <v>1</v>
      </c>
      <c r="Y2698">
        <f>YEAR(SalesData[[#This Row],[Order Date]])*100+MONTH(SalesData[[#This Row],[Order Date]])</f>
        <v>201503</v>
      </c>
    </row>
    <row r="2699" spans="1: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v>8</v>
      </c>
      <c r="T2699">
        <v>0</v>
      </c>
      <c r="U2699">
        <v>1358.31</v>
      </c>
      <c r="V2699">
        <f>COUNTIF(SalesData[Order ID],SalesData[[#This Row],[Order ID]])</f>
        <v>7</v>
      </c>
      <c r="W2699" t="str">
        <f>TEXT(SalesData[[#This Row],[Order Date]],"MMM-YYYY")</f>
        <v>Mar-2015</v>
      </c>
      <c r="X2699">
        <f>CHOOSE(MONTH(SalesData[[#This Row],[Order Date]]),1,1,1,2,2,2,3,3,3,4,4,4)</f>
        <v>1</v>
      </c>
      <c r="Y2699">
        <f>YEAR(SalesData[[#This Row],[Order Date]])*100+MONTH(SalesData[[#This Row],[Order Date]])</f>
        <v>201503</v>
      </c>
    </row>
    <row r="2700" spans="1: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v>8</v>
      </c>
      <c r="T2700">
        <v>0.2</v>
      </c>
      <c r="U2700">
        <v>7.48</v>
      </c>
      <c r="V2700">
        <f>COUNTIF(SalesData[Order ID],SalesData[[#This Row],[Order ID]])</f>
        <v>7</v>
      </c>
      <c r="W2700" t="str">
        <f>TEXT(SalesData[[#This Row],[Order Date]],"MMM-YYYY")</f>
        <v>Mar-2015</v>
      </c>
      <c r="X2700">
        <f>CHOOSE(MONTH(SalesData[[#This Row],[Order Date]]),1,1,1,2,2,2,3,3,3,4,4,4)</f>
        <v>1</v>
      </c>
      <c r="Y2700">
        <f>YEAR(SalesData[[#This Row],[Order Date]])*100+MONTH(SalesData[[#This Row],[Order Date]])</f>
        <v>201503</v>
      </c>
    </row>
    <row r="2701" spans="1: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v>6</v>
      </c>
      <c r="T2701">
        <v>0.3</v>
      </c>
      <c r="U2701">
        <v>-1.44</v>
      </c>
      <c r="V2701">
        <f>COUNTIF(SalesData[Order ID],SalesData[[#This Row],[Order ID]])</f>
        <v>7</v>
      </c>
      <c r="W2701" t="str">
        <f>TEXT(SalesData[[#This Row],[Order Date]],"MMM-YYYY")</f>
        <v>Mar-2015</v>
      </c>
      <c r="X2701">
        <f>CHOOSE(MONTH(SalesData[[#This Row],[Order Date]]),1,1,1,2,2,2,3,3,3,4,4,4)</f>
        <v>1</v>
      </c>
      <c r="Y2701">
        <f>YEAR(SalesData[[#This Row],[Order Date]])*100+MONTH(SalesData[[#This Row],[Order Date]])</f>
        <v>201503</v>
      </c>
    </row>
    <row r="2702" spans="1: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v>6</v>
      </c>
      <c r="T2702">
        <v>0.1</v>
      </c>
      <c r="U2702">
        <v>6.77</v>
      </c>
      <c r="V2702">
        <f>COUNTIF(SalesData[Order ID],SalesData[[#This Row],[Order ID]])</f>
        <v>7</v>
      </c>
      <c r="W2702" t="str">
        <f>TEXT(SalesData[[#This Row],[Order Date]],"MMM-YYYY")</f>
        <v>Mar-2015</v>
      </c>
      <c r="X2702">
        <f>CHOOSE(MONTH(SalesData[[#This Row],[Order Date]]),1,1,1,2,2,2,3,3,3,4,4,4)</f>
        <v>1</v>
      </c>
      <c r="Y2702">
        <f>YEAR(SalesData[[#This Row],[Order Date]])*100+MONTH(SalesData[[#This Row],[Order Date]])</f>
        <v>201503</v>
      </c>
    </row>
    <row r="2703" spans="1: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v>8</v>
      </c>
      <c r="T2703">
        <v>0.2</v>
      </c>
      <c r="U2703">
        <v>6.06</v>
      </c>
      <c r="V2703">
        <f>COUNTIF(SalesData[Order ID],SalesData[[#This Row],[Order ID]])</f>
        <v>7</v>
      </c>
      <c r="W2703" t="str">
        <f>TEXT(SalesData[[#This Row],[Order Date]],"MMM-YYYY")</f>
        <v>Mar-2015</v>
      </c>
      <c r="X2703">
        <f>CHOOSE(MONTH(SalesData[[#This Row],[Order Date]]),1,1,1,2,2,2,3,3,3,4,4,4)</f>
        <v>1</v>
      </c>
      <c r="Y2703">
        <f>YEAR(SalesData[[#This Row],[Order Date]])*100+MONTH(SalesData[[#This Row],[Order Date]])</f>
        <v>201503</v>
      </c>
    </row>
    <row r="2704" spans="1: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v>7</v>
      </c>
      <c r="T2704">
        <v>0.1</v>
      </c>
      <c r="U2704">
        <v>35.479999999999997</v>
      </c>
      <c r="V2704">
        <f>COUNTIF(SalesData[Order ID],SalesData[[#This Row],[Order ID]])</f>
        <v>7</v>
      </c>
      <c r="W2704" t="str">
        <f>TEXT(SalesData[[#This Row],[Order Date]],"MMM-YYYY")</f>
        <v>Mar-2015</v>
      </c>
      <c r="X2704">
        <f>CHOOSE(MONTH(SalesData[[#This Row],[Order Date]]),1,1,1,2,2,2,3,3,3,4,4,4)</f>
        <v>1</v>
      </c>
      <c r="Y2704">
        <f>YEAR(SalesData[[#This Row],[Order Date]])*100+MONTH(SalesData[[#This Row],[Order Date]])</f>
        <v>201503</v>
      </c>
    </row>
    <row r="2705" spans="1: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v>3</v>
      </c>
      <c r="T2705">
        <v>0</v>
      </c>
      <c r="U2705">
        <v>38.369999999999997</v>
      </c>
      <c r="V2705">
        <f>COUNTIF(SalesData[Order ID],SalesData[[#This Row],[Order ID]])</f>
        <v>1</v>
      </c>
      <c r="W2705" t="str">
        <f>TEXT(SalesData[[#This Row],[Order Date]],"MMM-YYYY")</f>
        <v>May-2015</v>
      </c>
      <c r="X2705">
        <f>CHOOSE(MONTH(SalesData[[#This Row],[Order Date]]),1,1,1,2,2,2,3,3,3,4,4,4)</f>
        <v>2</v>
      </c>
      <c r="Y2705">
        <f>YEAR(SalesData[[#This Row],[Order Date]])*100+MONTH(SalesData[[#This Row],[Order Date]])</f>
        <v>201505</v>
      </c>
    </row>
    <row r="2706" spans="1: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v>8</v>
      </c>
      <c r="T2706">
        <v>0</v>
      </c>
      <c r="U2706">
        <v>10.61</v>
      </c>
      <c r="V2706">
        <f>COUNTIF(SalesData[Order ID],SalesData[[#This Row],[Order ID]])</f>
        <v>1</v>
      </c>
      <c r="W2706" t="str">
        <f>TEXT(SalesData[[#This Row],[Order Date]],"MMM-YYYY")</f>
        <v>Jul-2018</v>
      </c>
      <c r="X2706">
        <f>CHOOSE(MONTH(SalesData[[#This Row],[Order Date]]),1,1,1,2,2,2,3,3,3,4,4,4)</f>
        <v>3</v>
      </c>
      <c r="Y2706">
        <f>YEAR(SalesData[[#This Row],[Order Date]])*100+MONTH(SalesData[[#This Row],[Order Date]])</f>
        <v>201807</v>
      </c>
    </row>
    <row r="2707" spans="1: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v>6</v>
      </c>
      <c r="T2707">
        <v>0</v>
      </c>
      <c r="U2707">
        <v>5.34</v>
      </c>
      <c r="V2707">
        <f>COUNTIF(SalesData[Order ID],SalesData[[#This Row],[Order ID]])</f>
        <v>3</v>
      </c>
      <c r="W2707" t="str">
        <f>TEXT(SalesData[[#This Row],[Order Date]],"MMM-YYYY")</f>
        <v>Jun-2018</v>
      </c>
      <c r="X2707">
        <f>CHOOSE(MONTH(SalesData[[#This Row],[Order Date]]),1,1,1,2,2,2,3,3,3,4,4,4)</f>
        <v>2</v>
      </c>
      <c r="Y2707">
        <f>YEAR(SalesData[[#This Row],[Order Date]])*100+MONTH(SalesData[[#This Row],[Order Date]])</f>
        <v>201806</v>
      </c>
    </row>
    <row r="2708" spans="1: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v>1</v>
      </c>
      <c r="T2708">
        <v>0</v>
      </c>
      <c r="U2708">
        <v>6.03</v>
      </c>
      <c r="V2708">
        <f>COUNTIF(SalesData[Order ID],SalesData[[#This Row],[Order ID]])</f>
        <v>3</v>
      </c>
      <c r="W2708" t="str">
        <f>TEXT(SalesData[[#This Row],[Order Date]],"MMM-YYYY")</f>
        <v>Jun-2018</v>
      </c>
      <c r="X2708">
        <f>CHOOSE(MONTH(SalesData[[#This Row],[Order Date]]),1,1,1,2,2,2,3,3,3,4,4,4)</f>
        <v>2</v>
      </c>
      <c r="Y2708">
        <f>YEAR(SalesData[[#This Row],[Order Date]])*100+MONTH(SalesData[[#This Row],[Order Date]])</f>
        <v>201806</v>
      </c>
    </row>
    <row r="2709" spans="1: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v>1</v>
      </c>
      <c r="T2709">
        <v>0.2</v>
      </c>
      <c r="U2709">
        <v>46.12</v>
      </c>
      <c r="V2709">
        <f>COUNTIF(SalesData[Order ID],SalesData[[#This Row],[Order ID]])</f>
        <v>3</v>
      </c>
      <c r="W2709" t="str">
        <f>TEXT(SalesData[[#This Row],[Order Date]],"MMM-YYYY")</f>
        <v>Jun-2018</v>
      </c>
      <c r="X2709">
        <f>CHOOSE(MONTH(SalesData[[#This Row],[Order Date]]),1,1,1,2,2,2,3,3,3,4,4,4)</f>
        <v>2</v>
      </c>
      <c r="Y2709">
        <f>YEAR(SalesData[[#This Row],[Order Date]])*100+MONTH(SalesData[[#This Row],[Order Date]])</f>
        <v>201806</v>
      </c>
    </row>
    <row r="2710" spans="1: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v>2</v>
      </c>
      <c r="T2710">
        <v>0.1</v>
      </c>
      <c r="U2710">
        <v>56.84</v>
      </c>
      <c r="V2710">
        <f>COUNTIF(SalesData[Order ID],SalesData[[#This Row],[Order ID]])</f>
        <v>2</v>
      </c>
      <c r="W2710" t="str">
        <f>TEXT(SalesData[[#This Row],[Order Date]],"MMM-YYYY")</f>
        <v>Jan-2016</v>
      </c>
      <c r="X2710">
        <f>CHOOSE(MONTH(SalesData[[#This Row],[Order Date]]),1,1,1,2,2,2,3,3,3,4,4,4)</f>
        <v>1</v>
      </c>
      <c r="Y2710">
        <f>YEAR(SalesData[[#This Row],[Order Date]])*100+MONTH(SalesData[[#This Row],[Order Date]])</f>
        <v>201601</v>
      </c>
    </row>
    <row r="2711" spans="1: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v>5</v>
      </c>
      <c r="T2711">
        <v>0</v>
      </c>
      <c r="U2711">
        <v>652.79</v>
      </c>
      <c r="V2711">
        <f>COUNTIF(SalesData[Order ID],SalesData[[#This Row],[Order ID]])</f>
        <v>2</v>
      </c>
      <c r="W2711" t="str">
        <f>TEXT(SalesData[[#This Row],[Order Date]],"MMM-YYYY")</f>
        <v>Jan-2016</v>
      </c>
      <c r="X2711">
        <f>CHOOSE(MONTH(SalesData[[#This Row],[Order Date]]),1,1,1,2,2,2,3,3,3,4,4,4)</f>
        <v>1</v>
      </c>
      <c r="Y2711">
        <f>YEAR(SalesData[[#This Row],[Order Date]])*100+MONTH(SalesData[[#This Row],[Order Date]])</f>
        <v>201601</v>
      </c>
    </row>
    <row r="2712" spans="1: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v>6</v>
      </c>
      <c r="T2712">
        <v>0.3</v>
      </c>
      <c r="U2712">
        <v>-2.95</v>
      </c>
      <c r="V2712">
        <f>COUNTIF(SalesData[Order ID],SalesData[[#This Row],[Order ID]])</f>
        <v>1</v>
      </c>
      <c r="W2712" t="str">
        <f>TEXT(SalesData[[#This Row],[Order Date]],"MMM-YYYY")</f>
        <v>Dec-2016</v>
      </c>
      <c r="X2712">
        <f>CHOOSE(MONTH(SalesData[[#This Row],[Order Date]]),1,1,1,2,2,2,3,3,3,4,4,4)</f>
        <v>4</v>
      </c>
      <c r="Y2712">
        <f>YEAR(SalesData[[#This Row],[Order Date]])*100+MONTH(SalesData[[#This Row],[Order Date]])</f>
        <v>201612</v>
      </c>
    </row>
    <row r="2713" spans="1: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v>3</v>
      </c>
      <c r="T2713">
        <v>0</v>
      </c>
      <c r="U2713">
        <v>3.67</v>
      </c>
      <c r="V2713">
        <f>COUNTIF(SalesData[Order ID],SalesData[[#This Row],[Order ID]])</f>
        <v>1</v>
      </c>
      <c r="W2713" t="str">
        <f>TEXT(SalesData[[#This Row],[Order Date]],"MMM-YYYY")</f>
        <v>Oct-2018</v>
      </c>
      <c r="X2713">
        <f>CHOOSE(MONTH(SalesData[[#This Row],[Order Date]]),1,1,1,2,2,2,3,3,3,4,4,4)</f>
        <v>4</v>
      </c>
      <c r="Y2713">
        <f>YEAR(SalesData[[#This Row],[Order Date]])*100+MONTH(SalesData[[#This Row],[Order Date]])</f>
        <v>201810</v>
      </c>
    </row>
    <row r="2714" spans="1: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v>8</v>
      </c>
      <c r="T2714">
        <v>0.3</v>
      </c>
      <c r="U2714">
        <v>-13.23</v>
      </c>
      <c r="V2714">
        <f>COUNTIF(SalesData[Order ID],SalesData[[#This Row],[Order ID]])</f>
        <v>1</v>
      </c>
      <c r="W2714" t="str">
        <f>TEXT(SalesData[[#This Row],[Order Date]],"MMM-YYYY")</f>
        <v>Jul-2018</v>
      </c>
      <c r="X2714">
        <f>CHOOSE(MONTH(SalesData[[#This Row],[Order Date]]),1,1,1,2,2,2,3,3,3,4,4,4)</f>
        <v>3</v>
      </c>
      <c r="Y2714">
        <f>YEAR(SalesData[[#This Row],[Order Date]])*100+MONTH(SalesData[[#This Row],[Order Date]])</f>
        <v>201807</v>
      </c>
    </row>
    <row r="2715" spans="1: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v>1</v>
      </c>
      <c r="T2715">
        <v>0</v>
      </c>
      <c r="U2715">
        <v>45.36</v>
      </c>
      <c r="V2715">
        <f>COUNTIF(SalesData[Order ID],SalesData[[#This Row],[Order ID]])</f>
        <v>1</v>
      </c>
      <c r="W2715" t="str">
        <f>TEXT(SalesData[[#This Row],[Order Date]],"MMM-YYYY")</f>
        <v>Apr-2015</v>
      </c>
      <c r="X2715">
        <f>CHOOSE(MONTH(SalesData[[#This Row],[Order Date]]),1,1,1,2,2,2,3,3,3,4,4,4)</f>
        <v>2</v>
      </c>
      <c r="Y2715">
        <f>YEAR(SalesData[[#This Row],[Order Date]])*100+MONTH(SalesData[[#This Row],[Order Date]])</f>
        <v>201504</v>
      </c>
    </row>
    <row r="2716" spans="1: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v>7</v>
      </c>
      <c r="T2716">
        <v>0</v>
      </c>
      <c r="U2716">
        <v>4.59</v>
      </c>
      <c r="V2716">
        <f>COUNTIF(SalesData[Order ID],SalesData[[#This Row],[Order ID]])</f>
        <v>1</v>
      </c>
      <c r="W2716" t="str">
        <f>TEXT(SalesData[[#This Row],[Order Date]],"MMM-YYYY")</f>
        <v>Dec-2016</v>
      </c>
      <c r="X2716">
        <f>CHOOSE(MONTH(SalesData[[#This Row],[Order Date]]),1,1,1,2,2,2,3,3,3,4,4,4)</f>
        <v>4</v>
      </c>
      <c r="Y2716">
        <f>YEAR(SalesData[[#This Row],[Order Date]])*100+MONTH(SalesData[[#This Row],[Order Date]])</f>
        <v>201612</v>
      </c>
    </row>
    <row r="2717" spans="1: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v>9</v>
      </c>
      <c r="T2717">
        <v>0</v>
      </c>
      <c r="U2717">
        <v>6.5</v>
      </c>
      <c r="V2717">
        <f>COUNTIF(SalesData[Order ID],SalesData[[#This Row],[Order ID]])</f>
        <v>1</v>
      </c>
      <c r="W2717" t="str">
        <f>TEXT(SalesData[[#This Row],[Order Date]],"MMM-YYYY")</f>
        <v>Dec-2015</v>
      </c>
      <c r="X2717">
        <f>CHOOSE(MONTH(SalesData[[#This Row],[Order Date]]),1,1,1,2,2,2,3,3,3,4,4,4)</f>
        <v>4</v>
      </c>
      <c r="Y2717">
        <f>YEAR(SalesData[[#This Row],[Order Date]])*100+MONTH(SalesData[[#This Row],[Order Date]])</f>
        <v>201512</v>
      </c>
    </row>
    <row r="2718" spans="1: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v>1</v>
      </c>
      <c r="T2718">
        <v>0</v>
      </c>
      <c r="U2718">
        <v>12.96</v>
      </c>
      <c r="V2718">
        <f>COUNTIF(SalesData[Order ID],SalesData[[#This Row],[Order ID]])</f>
        <v>1</v>
      </c>
      <c r="W2718" t="str">
        <f>TEXT(SalesData[[#This Row],[Order Date]],"MMM-YYYY")</f>
        <v>Aug-2018</v>
      </c>
      <c r="X2718">
        <f>CHOOSE(MONTH(SalesData[[#This Row],[Order Date]]),1,1,1,2,2,2,3,3,3,4,4,4)</f>
        <v>3</v>
      </c>
      <c r="Y2718">
        <f>YEAR(SalesData[[#This Row],[Order Date]])*100+MONTH(SalesData[[#This Row],[Order Date]])</f>
        <v>201808</v>
      </c>
    </row>
    <row r="2719" spans="1: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v>6</v>
      </c>
      <c r="T2719">
        <v>0</v>
      </c>
      <c r="U2719">
        <v>75.59</v>
      </c>
      <c r="V2719">
        <f>COUNTIF(SalesData[Order ID],SalesData[[#This Row],[Order ID]])</f>
        <v>1</v>
      </c>
      <c r="W2719" t="str">
        <f>TEXT(SalesData[[#This Row],[Order Date]],"MMM-YYYY")</f>
        <v>Sep-2015</v>
      </c>
      <c r="X2719">
        <f>CHOOSE(MONTH(SalesData[[#This Row],[Order Date]]),1,1,1,2,2,2,3,3,3,4,4,4)</f>
        <v>3</v>
      </c>
      <c r="Y2719">
        <f>YEAR(SalesData[[#This Row],[Order Date]])*100+MONTH(SalesData[[#This Row],[Order Date]])</f>
        <v>201509</v>
      </c>
    </row>
    <row r="2720" spans="1: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v>10</v>
      </c>
      <c r="T2720">
        <v>0.3</v>
      </c>
      <c r="U2720">
        <v>-22.38</v>
      </c>
      <c r="V2720">
        <f>COUNTIF(SalesData[Order ID],SalesData[[#This Row],[Order ID]])</f>
        <v>1</v>
      </c>
      <c r="W2720" t="str">
        <f>TEXT(SalesData[[#This Row],[Order Date]],"MMM-YYYY")</f>
        <v>Dec-2018</v>
      </c>
      <c r="X2720">
        <f>CHOOSE(MONTH(SalesData[[#This Row],[Order Date]]),1,1,1,2,2,2,3,3,3,4,4,4)</f>
        <v>4</v>
      </c>
      <c r="Y2720">
        <f>YEAR(SalesData[[#This Row],[Order Date]])*100+MONTH(SalesData[[#This Row],[Order Date]])</f>
        <v>201812</v>
      </c>
    </row>
    <row r="2721" spans="1: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v>10</v>
      </c>
      <c r="T2721">
        <v>0.1</v>
      </c>
      <c r="U2721">
        <v>1.44</v>
      </c>
      <c r="V2721">
        <f>COUNTIF(SalesData[Order ID],SalesData[[#This Row],[Order ID]])</f>
        <v>1</v>
      </c>
      <c r="W2721" t="str">
        <f>TEXT(SalesData[[#This Row],[Order Date]],"MMM-YYYY")</f>
        <v>Dec-2015</v>
      </c>
      <c r="X2721">
        <f>CHOOSE(MONTH(SalesData[[#This Row],[Order Date]]),1,1,1,2,2,2,3,3,3,4,4,4)</f>
        <v>4</v>
      </c>
      <c r="Y2721">
        <f>YEAR(SalesData[[#This Row],[Order Date]])*100+MONTH(SalesData[[#This Row],[Order Date]])</f>
        <v>201512</v>
      </c>
    </row>
    <row r="2722" spans="1: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v>10</v>
      </c>
      <c r="T2722">
        <v>0.2</v>
      </c>
      <c r="U2722">
        <v>1.17</v>
      </c>
      <c r="V2722">
        <f>COUNTIF(SalesData[Order ID],SalesData[[#This Row],[Order ID]])</f>
        <v>2</v>
      </c>
      <c r="W2722" t="str">
        <f>TEXT(SalesData[[#This Row],[Order Date]],"MMM-YYYY")</f>
        <v>Nov-2015</v>
      </c>
      <c r="X2722">
        <f>CHOOSE(MONTH(SalesData[[#This Row],[Order Date]]),1,1,1,2,2,2,3,3,3,4,4,4)</f>
        <v>4</v>
      </c>
      <c r="Y2722">
        <f>YEAR(SalesData[[#This Row],[Order Date]])*100+MONTH(SalesData[[#This Row],[Order Date]])</f>
        <v>201511</v>
      </c>
    </row>
    <row r="2723" spans="1: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v>10</v>
      </c>
      <c r="T2723">
        <v>0.1</v>
      </c>
      <c r="U2723">
        <v>19.22</v>
      </c>
      <c r="V2723">
        <f>COUNTIF(SalesData[Order ID],SalesData[[#This Row],[Order ID]])</f>
        <v>2</v>
      </c>
      <c r="W2723" t="str">
        <f>TEXT(SalesData[[#This Row],[Order Date]],"MMM-YYYY")</f>
        <v>Nov-2015</v>
      </c>
      <c r="X2723">
        <f>CHOOSE(MONTH(SalesData[[#This Row],[Order Date]]),1,1,1,2,2,2,3,3,3,4,4,4)</f>
        <v>4</v>
      </c>
      <c r="Y2723">
        <f>YEAR(SalesData[[#This Row],[Order Date]])*100+MONTH(SalesData[[#This Row],[Order Date]])</f>
        <v>201511</v>
      </c>
    </row>
    <row r="2724" spans="1: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v>6</v>
      </c>
      <c r="T2724">
        <v>0</v>
      </c>
      <c r="U2724">
        <v>19.489999999999998</v>
      </c>
      <c r="V2724">
        <f>COUNTIF(SalesData[Order ID],SalesData[[#This Row],[Order ID]])</f>
        <v>1</v>
      </c>
      <c r="W2724" t="str">
        <f>TEXT(SalesData[[#This Row],[Order Date]],"MMM-YYYY")</f>
        <v>Apr-2017</v>
      </c>
      <c r="X2724">
        <f>CHOOSE(MONTH(SalesData[[#This Row],[Order Date]]),1,1,1,2,2,2,3,3,3,4,4,4)</f>
        <v>2</v>
      </c>
      <c r="Y2724">
        <f>YEAR(SalesData[[#This Row],[Order Date]])*100+MONTH(SalesData[[#This Row],[Order Date]])</f>
        <v>201704</v>
      </c>
    </row>
    <row r="2725" spans="1: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v>8</v>
      </c>
      <c r="T2725">
        <v>0</v>
      </c>
      <c r="U2725">
        <v>1.45</v>
      </c>
      <c r="V2725">
        <f>COUNTIF(SalesData[Order ID],SalesData[[#This Row],[Order ID]])</f>
        <v>2</v>
      </c>
      <c r="W2725" t="str">
        <f>TEXT(SalesData[[#This Row],[Order Date]],"MMM-YYYY")</f>
        <v>Oct-2015</v>
      </c>
      <c r="X2725">
        <f>CHOOSE(MONTH(SalesData[[#This Row],[Order Date]]),1,1,1,2,2,2,3,3,3,4,4,4)</f>
        <v>4</v>
      </c>
      <c r="Y2725">
        <f>YEAR(SalesData[[#This Row],[Order Date]])*100+MONTH(SalesData[[#This Row],[Order Date]])</f>
        <v>201510</v>
      </c>
    </row>
    <row r="2726" spans="1: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v>1</v>
      </c>
      <c r="T2726">
        <v>0</v>
      </c>
      <c r="U2726">
        <v>32.520000000000003</v>
      </c>
      <c r="V2726">
        <f>COUNTIF(SalesData[Order ID],SalesData[[#This Row],[Order ID]])</f>
        <v>2</v>
      </c>
      <c r="W2726" t="str">
        <f>TEXT(SalesData[[#This Row],[Order Date]],"MMM-YYYY")</f>
        <v>Oct-2015</v>
      </c>
      <c r="X2726">
        <f>CHOOSE(MONTH(SalesData[[#This Row],[Order Date]]),1,1,1,2,2,2,3,3,3,4,4,4)</f>
        <v>4</v>
      </c>
      <c r="Y2726">
        <f>YEAR(SalesData[[#This Row],[Order Date]])*100+MONTH(SalesData[[#This Row],[Order Date]])</f>
        <v>201510</v>
      </c>
    </row>
    <row r="2727" spans="1: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v>10</v>
      </c>
      <c r="T2727">
        <v>0</v>
      </c>
      <c r="U2727">
        <v>125.99</v>
      </c>
      <c r="V2727">
        <f>COUNTIF(SalesData[Order ID],SalesData[[#This Row],[Order ID]])</f>
        <v>2</v>
      </c>
      <c r="W2727" t="str">
        <f>TEXT(SalesData[[#This Row],[Order Date]],"MMM-YYYY")</f>
        <v>Nov-2018</v>
      </c>
      <c r="X2727">
        <f>CHOOSE(MONTH(SalesData[[#This Row],[Order Date]]),1,1,1,2,2,2,3,3,3,4,4,4)</f>
        <v>4</v>
      </c>
      <c r="Y2727">
        <f>YEAR(SalesData[[#This Row],[Order Date]])*100+MONTH(SalesData[[#This Row],[Order Date]])</f>
        <v>201811</v>
      </c>
    </row>
    <row r="2728" spans="1: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v>9</v>
      </c>
      <c r="T2728">
        <v>0.2</v>
      </c>
      <c r="U2728">
        <v>28.03</v>
      </c>
      <c r="V2728">
        <f>COUNTIF(SalesData[Order ID],SalesData[[#This Row],[Order ID]])</f>
        <v>2</v>
      </c>
      <c r="W2728" t="str">
        <f>TEXT(SalesData[[#This Row],[Order Date]],"MMM-YYYY")</f>
        <v>Nov-2018</v>
      </c>
      <c r="X2728">
        <f>CHOOSE(MONTH(SalesData[[#This Row],[Order Date]]),1,1,1,2,2,2,3,3,3,4,4,4)</f>
        <v>4</v>
      </c>
      <c r="Y2728">
        <f>YEAR(SalesData[[#This Row],[Order Date]])*100+MONTH(SalesData[[#This Row],[Order Date]])</f>
        <v>201811</v>
      </c>
    </row>
    <row r="2729" spans="1: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v>8</v>
      </c>
      <c r="T2729">
        <v>0.3</v>
      </c>
      <c r="U2729">
        <v>-0.48</v>
      </c>
      <c r="V2729">
        <f>COUNTIF(SalesData[Order ID],SalesData[[#This Row],[Order ID]])</f>
        <v>2</v>
      </c>
      <c r="W2729" t="str">
        <f>TEXT(SalesData[[#This Row],[Order Date]],"MMM-YYYY")</f>
        <v>Dec-2018</v>
      </c>
      <c r="X2729">
        <f>CHOOSE(MONTH(SalesData[[#This Row],[Order Date]]),1,1,1,2,2,2,3,3,3,4,4,4)</f>
        <v>4</v>
      </c>
      <c r="Y2729">
        <f>YEAR(SalesData[[#This Row],[Order Date]])*100+MONTH(SalesData[[#This Row],[Order Date]])</f>
        <v>201812</v>
      </c>
    </row>
    <row r="2730" spans="1: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v>5</v>
      </c>
      <c r="T2730">
        <v>0.2</v>
      </c>
      <c r="U2730">
        <v>163.79</v>
      </c>
      <c r="V2730">
        <f>COUNTIF(SalesData[Order ID],SalesData[[#This Row],[Order ID]])</f>
        <v>2</v>
      </c>
      <c r="W2730" t="str">
        <f>TEXT(SalesData[[#This Row],[Order Date]],"MMM-YYYY")</f>
        <v>Dec-2018</v>
      </c>
      <c r="X2730">
        <f>CHOOSE(MONTH(SalesData[[#This Row],[Order Date]]),1,1,1,2,2,2,3,3,3,4,4,4)</f>
        <v>4</v>
      </c>
      <c r="Y2730">
        <f>YEAR(SalesData[[#This Row],[Order Date]])*100+MONTH(SalesData[[#This Row],[Order Date]])</f>
        <v>201812</v>
      </c>
    </row>
    <row r="2731" spans="1: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v>6</v>
      </c>
      <c r="T2731">
        <v>0.1</v>
      </c>
      <c r="U2731">
        <v>1.66</v>
      </c>
      <c r="V2731">
        <f>COUNTIF(SalesData[Order ID],SalesData[[#This Row],[Order ID]])</f>
        <v>3</v>
      </c>
      <c r="W2731" t="str">
        <f>TEXT(SalesData[[#This Row],[Order Date]],"MMM-YYYY")</f>
        <v>Feb-2018</v>
      </c>
      <c r="X2731">
        <f>CHOOSE(MONTH(SalesData[[#This Row],[Order Date]]),1,1,1,2,2,2,3,3,3,4,4,4)</f>
        <v>1</v>
      </c>
      <c r="Y2731">
        <f>YEAR(SalesData[[#This Row],[Order Date]])*100+MONTH(SalesData[[#This Row],[Order Date]])</f>
        <v>201802</v>
      </c>
    </row>
    <row r="2732" spans="1: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v>4</v>
      </c>
      <c r="T2732">
        <v>0</v>
      </c>
      <c r="U2732">
        <v>263.99</v>
      </c>
      <c r="V2732">
        <f>COUNTIF(SalesData[Order ID],SalesData[[#This Row],[Order ID]])</f>
        <v>3</v>
      </c>
      <c r="W2732" t="str">
        <f>TEXT(SalesData[[#This Row],[Order Date]],"MMM-YYYY")</f>
        <v>Feb-2018</v>
      </c>
      <c r="X2732">
        <f>CHOOSE(MONTH(SalesData[[#This Row],[Order Date]]),1,1,1,2,2,2,3,3,3,4,4,4)</f>
        <v>1</v>
      </c>
      <c r="Y2732">
        <f>YEAR(SalesData[[#This Row],[Order Date]])*100+MONTH(SalesData[[#This Row],[Order Date]])</f>
        <v>201802</v>
      </c>
    </row>
    <row r="2733" spans="1: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v>5</v>
      </c>
      <c r="T2733">
        <v>0.3</v>
      </c>
      <c r="U2733">
        <v>-24.73</v>
      </c>
      <c r="V2733">
        <f>COUNTIF(SalesData[Order ID],SalesData[[#This Row],[Order ID]])</f>
        <v>3</v>
      </c>
      <c r="W2733" t="str">
        <f>TEXT(SalesData[[#This Row],[Order Date]],"MMM-YYYY")</f>
        <v>Feb-2018</v>
      </c>
      <c r="X2733">
        <f>CHOOSE(MONTH(SalesData[[#This Row],[Order Date]]),1,1,1,2,2,2,3,3,3,4,4,4)</f>
        <v>1</v>
      </c>
      <c r="Y2733">
        <f>YEAR(SalesData[[#This Row],[Order Date]])*100+MONTH(SalesData[[#This Row],[Order Date]])</f>
        <v>201802</v>
      </c>
    </row>
    <row r="2734" spans="1: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v>7</v>
      </c>
      <c r="T2734">
        <v>0</v>
      </c>
      <c r="U2734">
        <v>20.71</v>
      </c>
      <c r="V2734">
        <f>COUNTIF(SalesData[Order ID],SalesData[[#This Row],[Order ID]])</f>
        <v>2</v>
      </c>
      <c r="W2734" t="str">
        <f>TEXT(SalesData[[#This Row],[Order Date]],"MMM-YYYY")</f>
        <v>Jul-2015</v>
      </c>
      <c r="X2734">
        <f>CHOOSE(MONTH(SalesData[[#This Row],[Order Date]]),1,1,1,2,2,2,3,3,3,4,4,4)</f>
        <v>3</v>
      </c>
      <c r="Y2734">
        <f>YEAR(SalesData[[#This Row],[Order Date]])*100+MONTH(SalesData[[#This Row],[Order Date]])</f>
        <v>201507</v>
      </c>
    </row>
    <row r="2735" spans="1: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v>1</v>
      </c>
      <c r="T2735">
        <v>0.1</v>
      </c>
      <c r="U2735">
        <v>0.33</v>
      </c>
      <c r="V2735">
        <f>COUNTIF(SalesData[Order ID],SalesData[[#This Row],[Order ID]])</f>
        <v>2</v>
      </c>
      <c r="W2735" t="str">
        <f>TEXT(SalesData[[#This Row],[Order Date]],"MMM-YYYY")</f>
        <v>Jul-2015</v>
      </c>
      <c r="X2735">
        <f>CHOOSE(MONTH(SalesData[[#This Row],[Order Date]]),1,1,1,2,2,2,3,3,3,4,4,4)</f>
        <v>3</v>
      </c>
      <c r="Y2735">
        <f>YEAR(SalesData[[#This Row],[Order Date]])*100+MONTH(SalesData[[#This Row],[Order Date]])</f>
        <v>201507</v>
      </c>
    </row>
    <row r="2736" spans="1: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v>7</v>
      </c>
      <c r="T2736">
        <v>0.1</v>
      </c>
      <c r="U2736">
        <v>6.88</v>
      </c>
      <c r="V2736">
        <f>COUNTIF(SalesData[Order ID],SalesData[[#This Row],[Order ID]])</f>
        <v>1</v>
      </c>
      <c r="W2736" t="str">
        <f>TEXT(SalesData[[#This Row],[Order Date]],"MMM-YYYY")</f>
        <v>Feb-2016</v>
      </c>
      <c r="X2736">
        <f>CHOOSE(MONTH(SalesData[[#This Row],[Order Date]]),1,1,1,2,2,2,3,3,3,4,4,4)</f>
        <v>1</v>
      </c>
      <c r="Y2736">
        <f>YEAR(SalesData[[#This Row],[Order Date]])*100+MONTH(SalesData[[#This Row],[Order Date]])</f>
        <v>201602</v>
      </c>
    </row>
    <row r="2737" spans="1: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v>9</v>
      </c>
      <c r="T2737">
        <v>0</v>
      </c>
      <c r="U2737">
        <v>37.799999999999997</v>
      </c>
      <c r="V2737">
        <f>COUNTIF(SalesData[Order ID],SalesData[[#This Row],[Order ID]])</f>
        <v>4</v>
      </c>
      <c r="W2737" t="str">
        <f>TEXT(SalesData[[#This Row],[Order Date]],"MMM-YYYY")</f>
        <v>Nov-2016</v>
      </c>
      <c r="X2737">
        <f>CHOOSE(MONTH(SalesData[[#This Row],[Order Date]]),1,1,1,2,2,2,3,3,3,4,4,4)</f>
        <v>4</v>
      </c>
      <c r="Y2737">
        <f>YEAR(SalesData[[#This Row],[Order Date]])*100+MONTH(SalesData[[#This Row],[Order Date]])</f>
        <v>201611</v>
      </c>
    </row>
    <row r="2738" spans="1: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v>6</v>
      </c>
      <c r="T2738">
        <v>0</v>
      </c>
      <c r="U2738">
        <v>4.6500000000000004</v>
      </c>
      <c r="V2738">
        <f>COUNTIF(SalesData[Order ID],SalesData[[#This Row],[Order ID]])</f>
        <v>4</v>
      </c>
      <c r="W2738" t="str">
        <f>TEXT(SalesData[[#This Row],[Order Date]],"MMM-YYYY")</f>
        <v>Nov-2016</v>
      </c>
      <c r="X2738">
        <f>CHOOSE(MONTH(SalesData[[#This Row],[Order Date]]),1,1,1,2,2,2,3,3,3,4,4,4)</f>
        <v>4</v>
      </c>
      <c r="Y2738">
        <f>YEAR(SalesData[[#This Row],[Order Date]])*100+MONTH(SalesData[[#This Row],[Order Date]])</f>
        <v>201611</v>
      </c>
    </row>
    <row r="2739" spans="1: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v>9</v>
      </c>
      <c r="T2739">
        <v>0</v>
      </c>
      <c r="U2739">
        <v>68.989999999999995</v>
      </c>
      <c r="V2739">
        <f>COUNTIF(SalesData[Order ID],SalesData[[#This Row],[Order ID]])</f>
        <v>4</v>
      </c>
      <c r="W2739" t="str">
        <f>TEXT(SalesData[[#This Row],[Order Date]],"MMM-YYYY")</f>
        <v>Nov-2016</v>
      </c>
      <c r="X2739">
        <f>CHOOSE(MONTH(SalesData[[#This Row],[Order Date]]),1,1,1,2,2,2,3,3,3,4,4,4)</f>
        <v>4</v>
      </c>
      <c r="Y2739">
        <f>YEAR(SalesData[[#This Row],[Order Date]])*100+MONTH(SalesData[[#This Row],[Order Date]])</f>
        <v>201611</v>
      </c>
    </row>
    <row r="2740" spans="1: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v>9</v>
      </c>
      <c r="T2740">
        <v>0.3</v>
      </c>
      <c r="U2740">
        <v>-28.79</v>
      </c>
      <c r="V2740">
        <f>COUNTIF(SalesData[Order ID],SalesData[[#This Row],[Order ID]])</f>
        <v>4</v>
      </c>
      <c r="W2740" t="str">
        <f>TEXT(SalesData[[#This Row],[Order Date]],"MMM-YYYY")</f>
        <v>Nov-2016</v>
      </c>
      <c r="X2740">
        <f>CHOOSE(MONTH(SalesData[[#This Row],[Order Date]]),1,1,1,2,2,2,3,3,3,4,4,4)</f>
        <v>4</v>
      </c>
      <c r="Y2740">
        <f>YEAR(SalesData[[#This Row],[Order Date]])*100+MONTH(SalesData[[#This Row],[Order Date]])</f>
        <v>201611</v>
      </c>
    </row>
    <row r="2741" spans="1: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v>4</v>
      </c>
      <c r="T2741">
        <v>0</v>
      </c>
      <c r="U2741">
        <v>157.49</v>
      </c>
      <c r="V2741">
        <f>COUNTIF(SalesData[Order ID],SalesData[[#This Row],[Order ID]])</f>
        <v>2</v>
      </c>
      <c r="W2741" t="str">
        <f>TEXT(SalesData[[#This Row],[Order Date]],"MMM-YYYY")</f>
        <v>Apr-2018</v>
      </c>
      <c r="X2741">
        <f>CHOOSE(MONTH(SalesData[[#This Row],[Order Date]]),1,1,1,2,2,2,3,3,3,4,4,4)</f>
        <v>2</v>
      </c>
      <c r="Y2741">
        <f>YEAR(SalesData[[#This Row],[Order Date]])*100+MONTH(SalesData[[#This Row],[Order Date]])</f>
        <v>201804</v>
      </c>
    </row>
    <row r="2742" spans="1: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v>2</v>
      </c>
      <c r="T2742">
        <v>0</v>
      </c>
      <c r="U2742">
        <v>8.0500000000000007</v>
      </c>
      <c r="V2742">
        <f>COUNTIF(SalesData[Order ID],SalesData[[#This Row],[Order ID]])</f>
        <v>2</v>
      </c>
      <c r="W2742" t="str">
        <f>TEXT(SalesData[[#This Row],[Order Date]],"MMM-YYYY")</f>
        <v>Apr-2018</v>
      </c>
      <c r="X2742">
        <f>CHOOSE(MONTH(SalesData[[#This Row],[Order Date]]),1,1,1,2,2,2,3,3,3,4,4,4)</f>
        <v>2</v>
      </c>
      <c r="Y2742">
        <f>YEAR(SalesData[[#This Row],[Order Date]])*100+MONTH(SalesData[[#This Row],[Order Date]])</f>
        <v>201804</v>
      </c>
    </row>
    <row r="2743" spans="1: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v>2</v>
      </c>
      <c r="T2743">
        <v>0</v>
      </c>
      <c r="U2743">
        <v>3.74</v>
      </c>
      <c r="V2743">
        <f>COUNTIF(SalesData[Order ID],SalesData[[#This Row],[Order ID]])</f>
        <v>1</v>
      </c>
      <c r="W2743" t="str">
        <f>TEXT(SalesData[[#This Row],[Order Date]],"MMM-YYYY")</f>
        <v>Feb-2017</v>
      </c>
      <c r="X2743">
        <f>CHOOSE(MONTH(SalesData[[#This Row],[Order Date]]),1,1,1,2,2,2,3,3,3,4,4,4)</f>
        <v>1</v>
      </c>
      <c r="Y2743">
        <f>YEAR(SalesData[[#This Row],[Order Date]])*100+MONTH(SalesData[[#This Row],[Order Date]])</f>
        <v>201702</v>
      </c>
    </row>
    <row r="2744" spans="1: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v>7</v>
      </c>
      <c r="T2744">
        <v>0.3</v>
      </c>
      <c r="U2744">
        <v>-8.84</v>
      </c>
      <c r="V2744">
        <f>COUNTIF(SalesData[Order ID],SalesData[[#This Row],[Order ID]])</f>
        <v>1</v>
      </c>
      <c r="W2744" t="str">
        <f>TEXT(SalesData[[#This Row],[Order Date]],"MMM-YYYY")</f>
        <v>Nov-2015</v>
      </c>
      <c r="X2744">
        <f>CHOOSE(MONTH(SalesData[[#This Row],[Order Date]]),1,1,1,2,2,2,3,3,3,4,4,4)</f>
        <v>4</v>
      </c>
      <c r="Y2744">
        <f>YEAR(SalesData[[#This Row],[Order Date]])*100+MONTH(SalesData[[#This Row],[Order Date]])</f>
        <v>201511</v>
      </c>
    </row>
    <row r="2745" spans="1: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v>7</v>
      </c>
      <c r="T2745">
        <v>0</v>
      </c>
      <c r="U2745">
        <v>15.46</v>
      </c>
      <c r="V2745">
        <f>COUNTIF(SalesData[Order ID],SalesData[[#This Row],[Order ID]])</f>
        <v>2</v>
      </c>
      <c r="W2745" t="str">
        <f>TEXT(SalesData[[#This Row],[Order Date]],"MMM-YYYY")</f>
        <v>Jun-2016</v>
      </c>
      <c r="X2745">
        <f>CHOOSE(MONTH(SalesData[[#This Row],[Order Date]]),1,1,1,2,2,2,3,3,3,4,4,4)</f>
        <v>2</v>
      </c>
      <c r="Y2745">
        <f>YEAR(SalesData[[#This Row],[Order Date]])*100+MONTH(SalesData[[#This Row],[Order Date]])</f>
        <v>201606</v>
      </c>
    </row>
    <row r="2746" spans="1: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v>6</v>
      </c>
      <c r="T2746">
        <v>0.3</v>
      </c>
      <c r="U2746">
        <v>-23.94</v>
      </c>
      <c r="V2746">
        <f>COUNTIF(SalesData[Order ID],SalesData[[#This Row],[Order ID]])</f>
        <v>2</v>
      </c>
      <c r="W2746" t="str">
        <f>TEXT(SalesData[[#This Row],[Order Date]],"MMM-YYYY")</f>
        <v>Jun-2016</v>
      </c>
      <c r="X2746">
        <f>CHOOSE(MONTH(SalesData[[#This Row],[Order Date]]),1,1,1,2,2,2,3,3,3,4,4,4)</f>
        <v>2</v>
      </c>
      <c r="Y2746">
        <f>YEAR(SalesData[[#This Row],[Order Date]])*100+MONTH(SalesData[[#This Row],[Order Date]])</f>
        <v>201606</v>
      </c>
    </row>
    <row r="2747" spans="1: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v>8</v>
      </c>
      <c r="T2747">
        <v>0</v>
      </c>
      <c r="U2747">
        <v>18.399999999999999</v>
      </c>
      <c r="V2747">
        <f>COUNTIF(SalesData[Order ID],SalesData[[#This Row],[Order ID]])</f>
        <v>1</v>
      </c>
      <c r="W2747" t="str">
        <f>TEXT(SalesData[[#This Row],[Order Date]],"MMM-YYYY")</f>
        <v>Aug-2018</v>
      </c>
      <c r="X2747">
        <f>CHOOSE(MONTH(SalesData[[#This Row],[Order Date]]),1,1,1,2,2,2,3,3,3,4,4,4)</f>
        <v>3</v>
      </c>
      <c r="Y2747">
        <f>YEAR(SalesData[[#This Row],[Order Date]])*100+MONTH(SalesData[[#This Row],[Order Date]])</f>
        <v>201808</v>
      </c>
    </row>
    <row r="2748" spans="1: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v>7</v>
      </c>
      <c r="T2748">
        <v>0</v>
      </c>
      <c r="U2748">
        <v>245.02</v>
      </c>
      <c r="V2748">
        <f>COUNTIF(SalesData[Order ID],SalesData[[#This Row],[Order ID]])</f>
        <v>1</v>
      </c>
      <c r="W2748" t="str">
        <f>TEXT(SalesData[[#This Row],[Order Date]],"MMM-YYYY")</f>
        <v>May-2015</v>
      </c>
      <c r="X2748">
        <f>CHOOSE(MONTH(SalesData[[#This Row],[Order Date]]),1,1,1,2,2,2,3,3,3,4,4,4)</f>
        <v>2</v>
      </c>
      <c r="Y2748">
        <f>YEAR(SalesData[[#This Row],[Order Date]])*100+MONTH(SalesData[[#This Row],[Order Date]])</f>
        <v>201505</v>
      </c>
    </row>
    <row r="2749" spans="1: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v>7</v>
      </c>
      <c r="T2749">
        <v>0</v>
      </c>
      <c r="U2749">
        <v>2.17</v>
      </c>
      <c r="V2749">
        <f>COUNTIF(SalesData[Order ID],SalesData[[#This Row],[Order ID]])</f>
        <v>1</v>
      </c>
      <c r="W2749" t="str">
        <f>TEXT(SalesData[[#This Row],[Order Date]],"MMM-YYYY")</f>
        <v>Nov-2016</v>
      </c>
      <c r="X2749">
        <f>CHOOSE(MONTH(SalesData[[#This Row],[Order Date]]),1,1,1,2,2,2,3,3,3,4,4,4)</f>
        <v>4</v>
      </c>
      <c r="Y2749">
        <f>YEAR(SalesData[[#This Row],[Order Date]])*100+MONTH(SalesData[[#This Row],[Order Date]])</f>
        <v>201611</v>
      </c>
    </row>
    <row r="2750" spans="1: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v>1</v>
      </c>
      <c r="T2750">
        <v>0</v>
      </c>
      <c r="U2750">
        <v>1.4</v>
      </c>
      <c r="V2750">
        <f>COUNTIF(SalesData[Order ID],SalesData[[#This Row],[Order ID]])</f>
        <v>1</v>
      </c>
      <c r="W2750" t="str">
        <f>TEXT(SalesData[[#This Row],[Order Date]],"MMM-YYYY")</f>
        <v>Dec-2016</v>
      </c>
      <c r="X2750">
        <f>CHOOSE(MONTH(SalesData[[#This Row],[Order Date]]),1,1,1,2,2,2,3,3,3,4,4,4)</f>
        <v>4</v>
      </c>
      <c r="Y2750">
        <f>YEAR(SalesData[[#This Row],[Order Date]])*100+MONTH(SalesData[[#This Row],[Order Date]])</f>
        <v>201612</v>
      </c>
    </row>
    <row r="2751" spans="1: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v>1</v>
      </c>
      <c r="T2751">
        <v>0.3</v>
      </c>
      <c r="U2751">
        <v>-117.11</v>
      </c>
      <c r="V2751">
        <f>COUNTIF(SalesData[Order ID],SalesData[[#This Row],[Order ID]])</f>
        <v>1</v>
      </c>
      <c r="W2751" t="str">
        <f>TEXT(SalesData[[#This Row],[Order Date]],"MMM-YYYY")</f>
        <v>Jun-2015</v>
      </c>
      <c r="X2751">
        <f>CHOOSE(MONTH(SalesData[[#This Row],[Order Date]]),1,1,1,2,2,2,3,3,3,4,4,4)</f>
        <v>2</v>
      </c>
      <c r="Y2751">
        <f>YEAR(SalesData[[#This Row],[Order Date]])*100+MONTH(SalesData[[#This Row],[Order Date]])</f>
        <v>201506</v>
      </c>
    </row>
    <row r="2752" spans="1: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v>10</v>
      </c>
      <c r="T2752">
        <v>0</v>
      </c>
      <c r="U2752">
        <v>59.26</v>
      </c>
      <c r="V2752">
        <f>COUNTIF(SalesData[Order ID],SalesData[[#This Row],[Order ID]])</f>
        <v>1</v>
      </c>
      <c r="W2752" t="str">
        <f>TEXT(SalesData[[#This Row],[Order Date]],"MMM-YYYY")</f>
        <v>Aug-2015</v>
      </c>
      <c r="X2752">
        <f>CHOOSE(MONTH(SalesData[[#This Row],[Order Date]]),1,1,1,2,2,2,3,3,3,4,4,4)</f>
        <v>3</v>
      </c>
      <c r="Y2752">
        <f>YEAR(SalesData[[#This Row],[Order Date]])*100+MONTH(SalesData[[#This Row],[Order Date]])</f>
        <v>201508</v>
      </c>
    </row>
    <row r="2753" spans="1: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v>1</v>
      </c>
      <c r="T2753">
        <v>0.2</v>
      </c>
      <c r="U2753">
        <v>56.32</v>
      </c>
      <c r="V2753">
        <f>COUNTIF(SalesData[Order ID],SalesData[[#This Row],[Order ID]])</f>
        <v>1</v>
      </c>
      <c r="W2753" t="str">
        <f>TEXT(SalesData[[#This Row],[Order Date]],"MMM-YYYY")</f>
        <v>May-2015</v>
      </c>
      <c r="X2753">
        <f>CHOOSE(MONTH(SalesData[[#This Row],[Order Date]]),1,1,1,2,2,2,3,3,3,4,4,4)</f>
        <v>2</v>
      </c>
      <c r="Y2753">
        <f>YEAR(SalesData[[#This Row],[Order Date]])*100+MONTH(SalesData[[#This Row],[Order Date]])</f>
        <v>201505</v>
      </c>
    </row>
    <row r="2754" spans="1: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v>2</v>
      </c>
      <c r="T2754">
        <v>0.3</v>
      </c>
      <c r="U2754">
        <v>-1.1100000000000001</v>
      </c>
      <c r="V2754">
        <f>COUNTIF(SalesData[Order ID],SalesData[[#This Row],[Order ID]])</f>
        <v>5</v>
      </c>
      <c r="W2754" t="str">
        <f>TEXT(SalesData[[#This Row],[Order Date]],"MMM-YYYY")</f>
        <v>Apr-2016</v>
      </c>
      <c r="X2754">
        <f>CHOOSE(MONTH(SalesData[[#This Row],[Order Date]]),1,1,1,2,2,2,3,3,3,4,4,4)</f>
        <v>2</v>
      </c>
      <c r="Y2754">
        <f>YEAR(SalesData[[#This Row],[Order Date]])*100+MONTH(SalesData[[#This Row],[Order Date]])</f>
        <v>201604</v>
      </c>
    </row>
    <row r="2755" spans="1: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v>6</v>
      </c>
      <c r="T2755">
        <v>0</v>
      </c>
      <c r="U2755">
        <v>97.01</v>
      </c>
      <c r="V2755">
        <f>COUNTIF(SalesData[Order ID],SalesData[[#This Row],[Order ID]])</f>
        <v>5</v>
      </c>
      <c r="W2755" t="str">
        <f>TEXT(SalesData[[#This Row],[Order Date]],"MMM-YYYY")</f>
        <v>Apr-2016</v>
      </c>
      <c r="X2755">
        <f>CHOOSE(MONTH(SalesData[[#This Row],[Order Date]]),1,1,1,2,2,2,3,3,3,4,4,4)</f>
        <v>2</v>
      </c>
      <c r="Y2755">
        <f>YEAR(SalesData[[#This Row],[Order Date]])*100+MONTH(SalesData[[#This Row],[Order Date]])</f>
        <v>201604</v>
      </c>
    </row>
    <row r="2756" spans="1: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v>7</v>
      </c>
      <c r="T2756">
        <v>0.1</v>
      </c>
      <c r="U2756">
        <v>133.27000000000001</v>
      </c>
      <c r="V2756">
        <f>COUNTIF(SalesData[Order ID],SalesData[[#This Row],[Order ID]])</f>
        <v>5</v>
      </c>
      <c r="W2756" t="str">
        <f>TEXT(SalesData[[#This Row],[Order Date]],"MMM-YYYY")</f>
        <v>Apr-2016</v>
      </c>
      <c r="X2756">
        <f>CHOOSE(MONTH(SalesData[[#This Row],[Order Date]]),1,1,1,2,2,2,3,3,3,4,4,4)</f>
        <v>2</v>
      </c>
      <c r="Y2756">
        <f>YEAR(SalesData[[#This Row],[Order Date]])*100+MONTH(SalesData[[#This Row],[Order Date]])</f>
        <v>201604</v>
      </c>
    </row>
    <row r="2757" spans="1: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v>3</v>
      </c>
      <c r="T2757">
        <v>0.3</v>
      </c>
      <c r="U2757">
        <v>-434.3</v>
      </c>
      <c r="V2757">
        <f>COUNTIF(SalesData[Order ID],SalesData[[#This Row],[Order ID]])</f>
        <v>5</v>
      </c>
      <c r="W2757" t="str">
        <f>TEXT(SalesData[[#This Row],[Order Date]],"MMM-YYYY")</f>
        <v>Apr-2016</v>
      </c>
      <c r="X2757">
        <f>CHOOSE(MONTH(SalesData[[#This Row],[Order Date]]),1,1,1,2,2,2,3,3,3,4,4,4)</f>
        <v>2</v>
      </c>
      <c r="Y2757">
        <f>YEAR(SalesData[[#This Row],[Order Date]])*100+MONTH(SalesData[[#This Row],[Order Date]])</f>
        <v>201604</v>
      </c>
    </row>
    <row r="2758" spans="1: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v>9</v>
      </c>
      <c r="T2758">
        <v>0</v>
      </c>
      <c r="U2758">
        <v>3.47</v>
      </c>
      <c r="V2758">
        <f>COUNTIF(SalesData[Order ID],SalesData[[#This Row],[Order ID]])</f>
        <v>5</v>
      </c>
      <c r="W2758" t="str">
        <f>TEXT(SalesData[[#This Row],[Order Date]],"MMM-YYYY")</f>
        <v>Apr-2016</v>
      </c>
      <c r="X2758">
        <f>CHOOSE(MONTH(SalesData[[#This Row],[Order Date]]),1,1,1,2,2,2,3,3,3,4,4,4)</f>
        <v>2</v>
      </c>
      <c r="Y2758">
        <f>YEAR(SalesData[[#This Row],[Order Date]])*100+MONTH(SalesData[[#This Row],[Order Date]])</f>
        <v>201604</v>
      </c>
    </row>
    <row r="2759" spans="1: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v>2</v>
      </c>
      <c r="T2759">
        <v>0.2</v>
      </c>
      <c r="U2759">
        <v>50.39</v>
      </c>
      <c r="V2759">
        <f>COUNTIF(SalesData[Order ID],SalesData[[#This Row],[Order ID]])</f>
        <v>1</v>
      </c>
      <c r="W2759" t="str">
        <f>TEXT(SalesData[[#This Row],[Order Date]],"MMM-YYYY")</f>
        <v>Jun-2017</v>
      </c>
      <c r="X2759">
        <f>CHOOSE(MONTH(SalesData[[#This Row],[Order Date]]),1,1,1,2,2,2,3,3,3,4,4,4)</f>
        <v>2</v>
      </c>
      <c r="Y2759">
        <f>YEAR(SalesData[[#This Row],[Order Date]])*100+MONTH(SalesData[[#This Row],[Order Date]])</f>
        <v>201706</v>
      </c>
    </row>
    <row r="2760" spans="1: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v>3</v>
      </c>
      <c r="T2760">
        <v>0.3</v>
      </c>
      <c r="U2760">
        <v>-11.54</v>
      </c>
      <c r="V2760">
        <f>COUNTIF(SalesData[Order ID],SalesData[[#This Row],[Order ID]])</f>
        <v>2</v>
      </c>
      <c r="W2760" t="str">
        <f>TEXT(SalesData[[#This Row],[Order Date]],"MMM-YYYY")</f>
        <v>Mar-2017</v>
      </c>
      <c r="X2760">
        <f>CHOOSE(MONTH(SalesData[[#This Row],[Order Date]]),1,1,1,2,2,2,3,3,3,4,4,4)</f>
        <v>1</v>
      </c>
      <c r="Y2760">
        <f>YEAR(SalesData[[#This Row],[Order Date]])*100+MONTH(SalesData[[#This Row],[Order Date]])</f>
        <v>201703</v>
      </c>
    </row>
    <row r="2761" spans="1: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v>4</v>
      </c>
      <c r="T2761">
        <v>0.2</v>
      </c>
      <c r="U2761">
        <v>67.38</v>
      </c>
      <c r="V2761">
        <f>COUNTIF(SalesData[Order ID],SalesData[[#This Row],[Order ID]])</f>
        <v>2</v>
      </c>
      <c r="W2761" t="str">
        <f>TEXT(SalesData[[#This Row],[Order Date]],"MMM-YYYY")</f>
        <v>Mar-2017</v>
      </c>
      <c r="X2761">
        <f>CHOOSE(MONTH(SalesData[[#This Row],[Order Date]]),1,1,1,2,2,2,3,3,3,4,4,4)</f>
        <v>1</v>
      </c>
      <c r="Y2761">
        <f>YEAR(SalesData[[#This Row],[Order Date]])*100+MONTH(SalesData[[#This Row],[Order Date]])</f>
        <v>201703</v>
      </c>
    </row>
    <row r="2762" spans="1: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v>8</v>
      </c>
      <c r="T2762">
        <v>0.3</v>
      </c>
      <c r="U2762">
        <v>-16.46</v>
      </c>
      <c r="V2762">
        <f>COUNTIF(SalesData[Order ID],SalesData[[#This Row],[Order ID]])</f>
        <v>1</v>
      </c>
      <c r="W2762" t="str">
        <f>TEXT(SalesData[[#This Row],[Order Date]],"MMM-YYYY")</f>
        <v>May-2015</v>
      </c>
      <c r="X2762">
        <f>CHOOSE(MONTH(SalesData[[#This Row],[Order Date]]),1,1,1,2,2,2,3,3,3,4,4,4)</f>
        <v>2</v>
      </c>
      <c r="Y2762">
        <f>YEAR(SalesData[[#This Row],[Order Date]])*100+MONTH(SalesData[[#This Row],[Order Date]])</f>
        <v>201505</v>
      </c>
    </row>
    <row r="2763" spans="1: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v>3</v>
      </c>
      <c r="T2763">
        <v>0.3</v>
      </c>
      <c r="U2763">
        <v>-0.35</v>
      </c>
      <c r="V2763">
        <f>COUNTIF(SalesData[Order ID],SalesData[[#This Row],[Order ID]])</f>
        <v>2</v>
      </c>
      <c r="W2763" t="str">
        <f>TEXT(SalesData[[#This Row],[Order Date]],"MMM-YYYY")</f>
        <v>Oct-2018</v>
      </c>
      <c r="X2763">
        <f>CHOOSE(MONTH(SalesData[[#This Row],[Order Date]]),1,1,1,2,2,2,3,3,3,4,4,4)</f>
        <v>4</v>
      </c>
      <c r="Y2763">
        <f>YEAR(SalesData[[#This Row],[Order Date]])*100+MONTH(SalesData[[#This Row],[Order Date]])</f>
        <v>201810</v>
      </c>
    </row>
    <row r="2764" spans="1: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v>4</v>
      </c>
      <c r="T2764">
        <v>0.2</v>
      </c>
      <c r="U2764">
        <v>32.590000000000003</v>
      </c>
      <c r="V2764">
        <f>COUNTIF(SalesData[Order ID],SalesData[[#This Row],[Order ID]])</f>
        <v>2</v>
      </c>
      <c r="W2764" t="str">
        <f>TEXT(SalesData[[#This Row],[Order Date]],"MMM-YYYY")</f>
        <v>Oct-2018</v>
      </c>
      <c r="X2764">
        <f>CHOOSE(MONTH(SalesData[[#This Row],[Order Date]]),1,1,1,2,2,2,3,3,3,4,4,4)</f>
        <v>4</v>
      </c>
      <c r="Y2764">
        <f>YEAR(SalesData[[#This Row],[Order Date]])*100+MONTH(SalesData[[#This Row],[Order Date]])</f>
        <v>201810</v>
      </c>
    </row>
    <row r="2765" spans="1: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v>5</v>
      </c>
      <c r="T2765">
        <v>0</v>
      </c>
      <c r="U2765">
        <v>2.89</v>
      </c>
      <c r="V2765">
        <f>COUNTIF(SalesData[Order ID],SalesData[[#This Row],[Order ID]])</f>
        <v>3</v>
      </c>
      <c r="W2765" t="str">
        <f>TEXT(SalesData[[#This Row],[Order Date]],"MMM-YYYY")</f>
        <v>Jun-2018</v>
      </c>
      <c r="X2765">
        <f>CHOOSE(MONTH(SalesData[[#This Row],[Order Date]]),1,1,1,2,2,2,3,3,3,4,4,4)</f>
        <v>2</v>
      </c>
      <c r="Y2765">
        <f>YEAR(SalesData[[#This Row],[Order Date]])*100+MONTH(SalesData[[#This Row],[Order Date]])</f>
        <v>201806</v>
      </c>
    </row>
    <row r="2766" spans="1: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v>9</v>
      </c>
      <c r="T2766">
        <v>0</v>
      </c>
      <c r="U2766">
        <v>10.59</v>
      </c>
      <c r="V2766">
        <f>COUNTIF(SalesData[Order ID],SalesData[[#This Row],[Order ID]])</f>
        <v>3</v>
      </c>
      <c r="W2766" t="str">
        <f>TEXT(SalesData[[#This Row],[Order Date]],"MMM-YYYY")</f>
        <v>Jun-2018</v>
      </c>
      <c r="X2766">
        <f>CHOOSE(MONTH(SalesData[[#This Row],[Order Date]]),1,1,1,2,2,2,3,3,3,4,4,4)</f>
        <v>2</v>
      </c>
      <c r="Y2766">
        <f>YEAR(SalesData[[#This Row],[Order Date]])*100+MONTH(SalesData[[#This Row],[Order Date]])</f>
        <v>201806</v>
      </c>
    </row>
    <row r="2767" spans="1: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v>3</v>
      </c>
      <c r="T2767">
        <v>0.3</v>
      </c>
      <c r="U2767">
        <v>-0.62</v>
      </c>
      <c r="V2767">
        <f>COUNTIF(SalesData[Order ID],SalesData[[#This Row],[Order ID]])</f>
        <v>3</v>
      </c>
      <c r="W2767" t="str">
        <f>TEXT(SalesData[[#This Row],[Order Date]],"MMM-YYYY")</f>
        <v>Jun-2018</v>
      </c>
      <c r="X2767">
        <f>CHOOSE(MONTH(SalesData[[#This Row],[Order Date]]),1,1,1,2,2,2,3,3,3,4,4,4)</f>
        <v>2</v>
      </c>
      <c r="Y2767">
        <f>YEAR(SalesData[[#This Row],[Order Date]])*100+MONTH(SalesData[[#This Row],[Order Date]])</f>
        <v>201806</v>
      </c>
    </row>
    <row r="2768" spans="1: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v>9</v>
      </c>
      <c r="T2768">
        <v>0</v>
      </c>
      <c r="U2768">
        <v>6.19</v>
      </c>
      <c r="V2768">
        <f>COUNTIF(SalesData[Order ID],SalesData[[#This Row],[Order ID]])</f>
        <v>2</v>
      </c>
      <c r="W2768" t="str">
        <f>TEXT(SalesData[[#This Row],[Order Date]],"MMM-YYYY")</f>
        <v>Jan-2018</v>
      </c>
      <c r="X2768">
        <f>CHOOSE(MONTH(SalesData[[#This Row],[Order Date]]),1,1,1,2,2,2,3,3,3,4,4,4)</f>
        <v>1</v>
      </c>
      <c r="Y2768">
        <f>YEAR(SalesData[[#This Row],[Order Date]])*100+MONTH(SalesData[[#This Row],[Order Date]])</f>
        <v>201801</v>
      </c>
    </row>
    <row r="2769" spans="1: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v>8</v>
      </c>
      <c r="T2769">
        <v>0.1</v>
      </c>
      <c r="U2769">
        <v>173.17</v>
      </c>
      <c r="V2769">
        <f>COUNTIF(SalesData[Order ID],SalesData[[#This Row],[Order ID]])</f>
        <v>2</v>
      </c>
      <c r="W2769" t="str">
        <f>TEXT(SalesData[[#This Row],[Order Date]],"MMM-YYYY")</f>
        <v>Jan-2018</v>
      </c>
      <c r="X2769">
        <f>CHOOSE(MONTH(SalesData[[#This Row],[Order Date]]),1,1,1,2,2,2,3,3,3,4,4,4)</f>
        <v>1</v>
      </c>
      <c r="Y2769">
        <f>YEAR(SalesData[[#This Row],[Order Date]])*100+MONTH(SalesData[[#This Row],[Order Date]])</f>
        <v>201801</v>
      </c>
    </row>
    <row r="2770" spans="1: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v>1</v>
      </c>
      <c r="T2770">
        <v>0.3</v>
      </c>
      <c r="U2770">
        <v>-1.61</v>
      </c>
      <c r="V2770">
        <f>COUNTIF(SalesData[Order ID],SalesData[[#This Row],[Order ID]])</f>
        <v>3</v>
      </c>
      <c r="W2770" t="str">
        <f>TEXT(SalesData[[#This Row],[Order Date]],"MMM-YYYY")</f>
        <v>Apr-2016</v>
      </c>
      <c r="X2770">
        <f>CHOOSE(MONTH(SalesData[[#This Row],[Order Date]]),1,1,1,2,2,2,3,3,3,4,4,4)</f>
        <v>2</v>
      </c>
      <c r="Y2770">
        <f>YEAR(SalesData[[#This Row],[Order Date]])*100+MONTH(SalesData[[#This Row],[Order Date]])</f>
        <v>201604</v>
      </c>
    </row>
    <row r="2771" spans="1: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v>1</v>
      </c>
      <c r="T2771">
        <v>0.1</v>
      </c>
      <c r="U2771">
        <v>15.54</v>
      </c>
      <c r="V2771">
        <f>COUNTIF(SalesData[Order ID],SalesData[[#This Row],[Order ID]])</f>
        <v>3</v>
      </c>
      <c r="W2771" t="str">
        <f>TEXT(SalesData[[#This Row],[Order Date]],"MMM-YYYY")</f>
        <v>Apr-2016</v>
      </c>
      <c r="X2771">
        <f>CHOOSE(MONTH(SalesData[[#This Row],[Order Date]]),1,1,1,2,2,2,3,3,3,4,4,4)</f>
        <v>2</v>
      </c>
      <c r="Y2771">
        <f>YEAR(SalesData[[#This Row],[Order Date]])*100+MONTH(SalesData[[#This Row],[Order Date]])</f>
        <v>201604</v>
      </c>
    </row>
    <row r="2772" spans="1: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v>10</v>
      </c>
      <c r="T2772">
        <v>0.2</v>
      </c>
      <c r="U2772">
        <v>5.76</v>
      </c>
      <c r="V2772">
        <f>COUNTIF(SalesData[Order ID],SalesData[[#This Row],[Order ID]])</f>
        <v>3</v>
      </c>
      <c r="W2772" t="str">
        <f>TEXT(SalesData[[#This Row],[Order Date]],"MMM-YYYY")</f>
        <v>Apr-2016</v>
      </c>
      <c r="X2772">
        <f>CHOOSE(MONTH(SalesData[[#This Row],[Order Date]]),1,1,1,2,2,2,3,3,3,4,4,4)</f>
        <v>2</v>
      </c>
      <c r="Y2772">
        <f>YEAR(SalesData[[#This Row],[Order Date]])*100+MONTH(SalesData[[#This Row],[Order Date]])</f>
        <v>201604</v>
      </c>
    </row>
    <row r="2773" spans="1: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v>1</v>
      </c>
      <c r="T2773">
        <v>0.3</v>
      </c>
      <c r="U2773">
        <v>-15.81</v>
      </c>
      <c r="V2773">
        <f>COUNTIF(SalesData[Order ID],SalesData[[#This Row],[Order ID]])</f>
        <v>1</v>
      </c>
      <c r="W2773" t="str">
        <f>TEXT(SalesData[[#This Row],[Order Date]],"MMM-YYYY")</f>
        <v>Sep-2017</v>
      </c>
      <c r="X2773">
        <f>CHOOSE(MONTH(SalesData[[#This Row],[Order Date]]),1,1,1,2,2,2,3,3,3,4,4,4)</f>
        <v>3</v>
      </c>
      <c r="Y2773">
        <f>YEAR(SalesData[[#This Row],[Order Date]])*100+MONTH(SalesData[[#This Row],[Order Date]])</f>
        <v>201709</v>
      </c>
    </row>
    <row r="2774" spans="1: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v>3</v>
      </c>
      <c r="T2774">
        <v>0.3</v>
      </c>
      <c r="U2774">
        <v>-2.1</v>
      </c>
      <c r="V2774">
        <f>COUNTIF(SalesData[Order ID],SalesData[[#This Row],[Order ID]])</f>
        <v>1</v>
      </c>
      <c r="W2774" t="str">
        <f>TEXT(SalesData[[#This Row],[Order Date]],"MMM-YYYY")</f>
        <v>Dec-2018</v>
      </c>
      <c r="X2774">
        <f>CHOOSE(MONTH(SalesData[[#This Row],[Order Date]]),1,1,1,2,2,2,3,3,3,4,4,4)</f>
        <v>4</v>
      </c>
      <c r="Y2774">
        <f>YEAR(SalesData[[#This Row],[Order Date]])*100+MONTH(SalesData[[#This Row],[Order Date]])</f>
        <v>201812</v>
      </c>
    </row>
    <row r="2775" spans="1: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v>3</v>
      </c>
      <c r="T2775">
        <v>0</v>
      </c>
      <c r="U2775">
        <v>16.32</v>
      </c>
      <c r="V2775">
        <f>COUNTIF(SalesData[Order ID],SalesData[[#This Row],[Order ID]])</f>
        <v>1</v>
      </c>
      <c r="W2775" t="str">
        <f>TEXT(SalesData[[#This Row],[Order Date]],"MMM-YYYY")</f>
        <v>Nov-2017</v>
      </c>
      <c r="X2775">
        <f>CHOOSE(MONTH(SalesData[[#This Row],[Order Date]]),1,1,1,2,2,2,3,3,3,4,4,4)</f>
        <v>4</v>
      </c>
      <c r="Y2775">
        <f>YEAR(SalesData[[#This Row],[Order Date]])*100+MONTH(SalesData[[#This Row],[Order Date]])</f>
        <v>201711</v>
      </c>
    </row>
    <row r="2776" spans="1: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v>5</v>
      </c>
      <c r="T2776">
        <v>0</v>
      </c>
      <c r="U2776">
        <v>2.9</v>
      </c>
      <c r="V2776">
        <f>COUNTIF(SalesData[Order ID],SalesData[[#This Row],[Order ID]])</f>
        <v>1</v>
      </c>
      <c r="W2776" t="str">
        <f>TEXT(SalesData[[#This Row],[Order Date]],"MMM-YYYY")</f>
        <v>Nov-2018</v>
      </c>
      <c r="X2776">
        <f>CHOOSE(MONTH(SalesData[[#This Row],[Order Date]]),1,1,1,2,2,2,3,3,3,4,4,4)</f>
        <v>4</v>
      </c>
      <c r="Y2776">
        <f>YEAR(SalesData[[#This Row],[Order Date]])*100+MONTH(SalesData[[#This Row],[Order Date]])</f>
        <v>201811</v>
      </c>
    </row>
    <row r="2777" spans="1: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v>7</v>
      </c>
      <c r="T2777">
        <v>0</v>
      </c>
      <c r="U2777">
        <v>32.43</v>
      </c>
      <c r="V2777">
        <f>COUNTIF(SalesData[Order ID],SalesData[[#This Row],[Order ID]])</f>
        <v>1</v>
      </c>
      <c r="W2777" t="str">
        <f>TEXT(SalesData[[#This Row],[Order Date]],"MMM-YYYY")</f>
        <v>Oct-2017</v>
      </c>
      <c r="X2777">
        <f>CHOOSE(MONTH(SalesData[[#This Row],[Order Date]]),1,1,1,2,2,2,3,3,3,4,4,4)</f>
        <v>4</v>
      </c>
      <c r="Y2777">
        <f>YEAR(SalesData[[#This Row],[Order Date]])*100+MONTH(SalesData[[#This Row],[Order Date]])</f>
        <v>201710</v>
      </c>
    </row>
    <row r="2778" spans="1: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v>2</v>
      </c>
      <c r="T2778">
        <v>0.1</v>
      </c>
      <c r="U2778">
        <v>3.66</v>
      </c>
      <c r="V2778">
        <f>COUNTIF(SalesData[Order ID],SalesData[[#This Row],[Order ID]])</f>
        <v>1</v>
      </c>
      <c r="W2778" t="str">
        <f>TEXT(SalesData[[#This Row],[Order Date]],"MMM-YYYY")</f>
        <v>Dec-2016</v>
      </c>
      <c r="X2778">
        <f>CHOOSE(MONTH(SalesData[[#This Row],[Order Date]]),1,1,1,2,2,2,3,3,3,4,4,4)</f>
        <v>4</v>
      </c>
      <c r="Y2778">
        <f>YEAR(SalesData[[#This Row],[Order Date]])*100+MONTH(SalesData[[#This Row],[Order Date]])</f>
        <v>201612</v>
      </c>
    </row>
    <row r="2779" spans="1: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v>8</v>
      </c>
      <c r="T2779">
        <v>0</v>
      </c>
      <c r="U2779">
        <v>68.41</v>
      </c>
      <c r="V2779">
        <f>COUNTIF(SalesData[Order ID],SalesData[[#This Row],[Order ID]])</f>
        <v>1</v>
      </c>
      <c r="W2779" t="str">
        <f>TEXT(SalesData[[#This Row],[Order Date]],"MMM-YYYY")</f>
        <v>Jul-2016</v>
      </c>
      <c r="X2779">
        <f>CHOOSE(MONTH(SalesData[[#This Row],[Order Date]]),1,1,1,2,2,2,3,3,3,4,4,4)</f>
        <v>3</v>
      </c>
      <c r="Y2779">
        <f>YEAR(SalesData[[#This Row],[Order Date]])*100+MONTH(SalesData[[#This Row],[Order Date]])</f>
        <v>201607</v>
      </c>
    </row>
    <row r="2780" spans="1: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v>10</v>
      </c>
      <c r="T2780">
        <v>0</v>
      </c>
      <c r="U2780">
        <v>7.34</v>
      </c>
      <c r="V2780">
        <f>COUNTIF(SalesData[Order ID],SalesData[[#This Row],[Order ID]])</f>
        <v>2</v>
      </c>
      <c r="W2780" t="str">
        <f>TEXT(SalesData[[#This Row],[Order Date]],"MMM-YYYY")</f>
        <v>Apr-2018</v>
      </c>
      <c r="X2780">
        <f>CHOOSE(MONTH(SalesData[[#This Row],[Order Date]]),1,1,1,2,2,2,3,3,3,4,4,4)</f>
        <v>2</v>
      </c>
      <c r="Y2780">
        <f>YEAR(SalesData[[#This Row],[Order Date]])*100+MONTH(SalesData[[#This Row],[Order Date]])</f>
        <v>201804</v>
      </c>
    </row>
    <row r="2781" spans="1: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v>3</v>
      </c>
      <c r="T2781">
        <v>0.3</v>
      </c>
      <c r="U2781">
        <v>-0.26</v>
      </c>
      <c r="V2781">
        <f>COUNTIF(SalesData[Order ID],SalesData[[#This Row],[Order ID]])</f>
        <v>2</v>
      </c>
      <c r="W2781" t="str">
        <f>TEXT(SalesData[[#This Row],[Order Date]],"MMM-YYYY")</f>
        <v>Apr-2018</v>
      </c>
      <c r="X2781">
        <f>CHOOSE(MONTH(SalesData[[#This Row],[Order Date]]),1,1,1,2,2,2,3,3,3,4,4,4)</f>
        <v>2</v>
      </c>
      <c r="Y2781">
        <f>YEAR(SalesData[[#This Row],[Order Date]])*100+MONTH(SalesData[[#This Row],[Order Date]])</f>
        <v>201804</v>
      </c>
    </row>
    <row r="2782" spans="1: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v>5</v>
      </c>
      <c r="T2782">
        <v>0</v>
      </c>
      <c r="U2782">
        <v>9.4700000000000006</v>
      </c>
      <c r="V2782">
        <f>COUNTIF(SalesData[Order ID],SalesData[[#This Row],[Order ID]])</f>
        <v>1</v>
      </c>
      <c r="W2782" t="str">
        <f>TEXT(SalesData[[#This Row],[Order Date]],"MMM-YYYY")</f>
        <v>May-2018</v>
      </c>
      <c r="X2782">
        <f>CHOOSE(MONTH(SalesData[[#This Row],[Order Date]]),1,1,1,2,2,2,3,3,3,4,4,4)</f>
        <v>2</v>
      </c>
      <c r="Y2782">
        <f>YEAR(SalesData[[#This Row],[Order Date]])*100+MONTH(SalesData[[#This Row],[Order Date]])</f>
        <v>201805</v>
      </c>
    </row>
    <row r="2783" spans="1: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v>7</v>
      </c>
      <c r="T2783">
        <v>0</v>
      </c>
      <c r="U2783">
        <v>6.16</v>
      </c>
      <c r="V2783">
        <f>COUNTIF(SalesData[Order ID],SalesData[[#This Row],[Order ID]])</f>
        <v>1</v>
      </c>
      <c r="W2783" t="str">
        <f>TEXT(SalesData[[#This Row],[Order Date]],"MMM-YYYY")</f>
        <v>Nov-2018</v>
      </c>
      <c r="X2783">
        <f>CHOOSE(MONTH(SalesData[[#This Row],[Order Date]]),1,1,1,2,2,2,3,3,3,4,4,4)</f>
        <v>4</v>
      </c>
      <c r="Y2783">
        <f>YEAR(SalesData[[#This Row],[Order Date]])*100+MONTH(SalesData[[#This Row],[Order Date]])</f>
        <v>201811</v>
      </c>
    </row>
    <row r="2784" spans="1: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v>3</v>
      </c>
      <c r="T2784">
        <v>0</v>
      </c>
      <c r="U2784">
        <v>85.13</v>
      </c>
      <c r="V2784">
        <f>COUNTIF(SalesData[Order ID],SalesData[[#This Row],[Order ID]])</f>
        <v>1</v>
      </c>
      <c r="W2784" t="str">
        <f>TEXT(SalesData[[#This Row],[Order Date]],"MMM-YYYY")</f>
        <v>Nov-2017</v>
      </c>
      <c r="X2784">
        <f>CHOOSE(MONTH(SalesData[[#This Row],[Order Date]]),1,1,1,2,2,2,3,3,3,4,4,4)</f>
        <v>4</v>
      </c>
      <c r="Y2784">
        <f>YEAR(SalesData[[#This Row],[Order Date]])*100+MONTH(SalesData[[#This Row],[Order Date]])</f>
        <v>201711</v>
      </c>
    </row>
    <row r="2785" spans="1: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v>8</v>
      </c>
      <c r="T2785">
        <v>0</v>
      </c>
      <c r="U2785">
        <v>4.32</v>
      </c>
      <c r="V2785">
        <f>COUNTIF(SalesData[Order ID],SalesData[[#This Row],[Order ID]])</f>
        <v>1</v>
      </c>
      <c r="W2785" t="str">
        <f>TEXT(SalesData[[#This Row],[Order Date]],"MMM-YYYY")</f>
        <v>Nov-2017</v>
      </c>
      <c r="X2785">
        <f>CHOOSE(MONTH(SalesData[[#This Row],[Order Date]]),1,1,1,2,2,2,3,3,3,4,4,4)</f>
        <v>4</v>
      </c>
      <c r="Y2785">
        <f>YEAR(SalesData[[#This Row],[Order Date]])*100+MONTH(SalesData[[#This Row],[Order Date]])</f>
        <v>201711</v>
      </c>
    </row>
    <row r="2786" spans="1: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v>4</v>
      </c>
      <c r="T2786">
        <v>0.3</v>
      </c>
      <c r="U2786">
        <v>-6.23</v>
      </c>
      <c r="V2786">
        <f>COUNTIF(SalesData[Order ID],SalesData[[#This Row],[Order ID]])</f>
        <v>1</v>
      </c>
      <c r="W2786" t="str">
        <f>TEXT(SalesData[[#This Row],[Order Date]],"MMM-YYYY")</f>
        <v>Oct-2017</v>
      </c>
      <c r="X2786">
        <f>CHOOSE(MONTH(SalesData[[#This Row],[Order Date]]),1,1,1,2,2,2,3,3,3,4,4,4)</f>
        <v>4</v>
      </c>
      <c r="Y2786">
        <f>YEAR(SalesData[[#This Row],[Order Date]])*100+MONTH(SalesData[[#This Row],[Order Date]])</f>
        <v>201710</v>
      </c>
    </row>
    <row r="2787" spans="1: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v>8</v>
      </c>
      <c r="T2787">
        <v>0</v>
      </c>
      <c r="U2787">
        <v>138.35</v>
      </c>
      <c r="V2787">
        <f>COUNTIF(SalesData[Order ID],SalesData[[#This Row],[Order ID]])</f>
        <v>2</v>
      </c>
      <c r="W2787" t="str">
        <f>TEXT(SalesData[[#This Row],[Order Date]],"MMM-YYYY")</f>
        <v>Sep-2016</v>
      </c>
      <c r="X2787">
        <f>CHOOSE(MONTH(SalesData[[#This Row],[Order Date]]),1,1,1,2,2,2,3,3,3,4,4,4)</f>
        <v>3</v>
      </c>
      <c r="Y2787">
        <f>YEAR(SalesData[[#This Row],[Order Date]])*100+MONTH(SalesData[[#This Row],[Order Date]])</f>
        <v>201609</v>
      </c>
    </row>
    <row r="2788" spans="1: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v>10</v>
      </c>
      <c r="T2788">
        <v>0.1</v>
      </c>
      <c r="U2788">
        <v>1.1100000000000001</v>
      </c>
      <c r="V2788">
        <f>COUNTIF(SalesData[Order ID],SalesData[[#This Row],[Order ID]])</f>
        <v>2</v>
      </c>
      <c r="W2788" t="str">
        <f>TEXT(SalesData[[#This Row],[Order Date]],"MMM-YYYY")</f>
        <v>Sep-2016</v>
      </c>
      <c r="X2788">
        <f>CHOOSE(MONTH(SalesData[[#This Row],[Order Date]]),1,1,1,2,2,2,3,3,3,4,4,4)</f>
        <v>3</v>
      </c>
      <c r="Y2788">
        <f>YEAR(SalesData[[#This Row],[Order Date]])*100+MONTH(SalesData[[#This Row],[Order Date]])</f>
        <v>201609</v>
      </c>
    </row>
    <row r="2789" spans="1: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v>5</v>
      </c>
      <c r="T2789">
        <v>0.1</v>
      </c>
      <c r="U2789">
        <v>2.92</v>
      </c>
      <c r="V2789">
        <f>COUNTIF(SalesData[Order ID],SalesData[[#This Row],[Order ID]])</f>
        <v>3</v>
      </c>
      <c r="W2789" t="str">
        <f>TEXT(SalesData[[#This Row],[Order Date]],"MMM-YYYY")</f>
        <v>Dec-2015</v>
      </c>
      <c r="X2789">
        <f>CHOOSE(MONTH(SalesData[[#This Row],[Order Date]]),1,1,1,2,2,2,3,3,3,4,4,4)</f>
        <v>4</v>
      </c>
      <c r="Y2789">
        <f>YEAR(SalesData[[#This Row],[Order Date]])*100+MONTH(SalesData[[#This Row],[Order Date]])</f>
        <v>201512</v>
      </c>
    </row>
    <row r="2790" spans="1: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v>3</v>
      </c>
      <c r="T2790">
        <v>0.2</v>
      </c>
      <c r="U2790">
        <v>1.48</v>
      </c>
      <c r="V2790">
        <f>COUNTIF(SalesData[Order ID],SalesData[[#This Row],[Order ID]])</f>
        <v>3</v>
      </c>
      <c r="W2790" t="str">
        <f>TEXT(SalesData[[#This Row],[Order Date]],"MMM-YYYY")</f>
        <v>Dec-2015</v>
      </c>
      <c r="X2790">
        <f>CHOOSE(MONTH(SalesData[[#This Row],[Order Date]]),1,1,1,2,2,2,3,3,3,4,4,4)</f>
        <v>4</v>
      </c>
      <c r="Y2790">
        <f>YEAR(SalesData[[#This Row],[Order Date]])*100+MONTH(SalesData[[#This Row],[Order Date]])</f>
        <v>201512</v>
      </c>
    </row>
    <row r="2791" spans="1: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v>10</v>
      </c>
      <c r="T2791">
        <v>0</v>
      </c>
      <c r="U2791">
        <v>2</v>
      </c>
      <c r="V2791">
        <f>COUNTIF(SalesData[Order ID],SalesData[[#This Row],[Order ID]])</f>
        <v>3</v>
      </c>
      <c r="W2791" t="str">
        <f>TEXT(SalesData[[#This Row],[Order Date]],"MMM-YYYY")</f>
        <v>Dec-2015</v>
      </c>
      <c r="X2791">
        <f>CHOOSE(MONTH(SalesData[[#This Row],[Order Date]]),1,1,1,2,2,2,3,3,3,4,4,4)</f>
        <v>4</v>
      </c>
      <c r="Y2791">
        <f>YEAR(SalesData[[#This Row],[Order Date]])*100+MONTH(SalesData[[#This Row],[Order Date]])</f>
        <v>201512</v>
      </c>
    </row>
    <row r="2792" spans="1: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v>6</v>
      </c>
      <c r="T2792">
        <v>0.2</v>
      </c>
      <c r="U2792">
        <v>6.23</v>
      </c>
      <c r="V2792">
        <f>COUNTIF(SalesData[Order ID],SalesData[[#This Row],[Order ID]])</f>
        <v>3</v>
      </c>
      <c r="W2792" t="str">
        <f>TEXT(SalesData[[#This Row],[Order Date]],"MMM-YYYY")</f>
        <v>Sep-2015</v>
      </c>
      <c r="X2792">
        <f>CHOOSE(MONTH(SalesData[[#This Row],[Order Date]]),1,1,1,2,2,2,3,3,3,4,4,4)</f>
        <v>3</v>
      </c>
      <c r="Y2792">
        <f>YEAR(SalesData[[#This Row],[Order Date]])*100+MONTH(SalesData[[#This Row],[Order Date]])</f>
        <v>201509</v>
      </c>
    </row>
    <row r="2793" spans="1: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v>2</v>
      </c>
      <c r="T2793">
        <v>0.1</v>
      </c>
      <c r="U2793">
        <v>8.34</v>
      </c>
      <c r="V2793">
        <f>COUNTIF(SalesData[Order ID],SalesData[[#This Row],[Order ID]])</f>
        <v>3</v>
      </c>
      <c r="W2793" t="str">
        <f>TEXT(SalesData[[#This Row],[Order Date]],"MMM-YYYY")</f>
        <v>Sep-2015</v>
      </c>
      <c r="X2793">
        <f>CHOOSE(MONTH(SalesData[[#This Row],[Order Date]]),1,1,1,2,2,2,3,3,3,4,4,4)</f>
        <v>3</v>
      </c>
      <c r="Y2793">
        <f>YEAR(SalesData[[#This Row],[Order Date]])*100+MONTH(SalesData[[#This Row],[Order Date]])</f>
        <v>201509</v>
      </c>
    </row>
    <row r="2794" spans="1: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v>3</v>
      </c>
      <c r="T2794">
        <v>0.2</v>
      </c>
      <c r="U2794">
        <v>1.62</v>
      </c>
      <c r="V2794">
        <f>COUNTIF(SalesData[Order ID],SalesData[[#This Row],[Order ID]])</f>
        <v>3</v>
      </c>
      <c r="W2794" t="str">
        <f>TEXT(SalesData[[#This Row],[Order Date]],"MMM-YYYY")</f>
        <v>Sep-2015</v>
      </c>
      <c r="X2794">
        <f>CHOOSE(MONTH(SalesData[[#This Row],[Order Date]]),1,1,1,2,2,2,3,3,3,4,4,4)</f>
        <v>3</v>
      </c>
      <c r="Y2794">
        <f>YEAR(SalesData[[#This Row],[Order Date]])*100+MONTH(SalesData[[#This Row],[Order Date]])</f>
        <v>201509</v>
      </c>
    </row>
    <row r="2795" spans="1: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v>2</v>
      </c>
      <c r="T2795">
        <v>0</v>
      </c>
      <c r="U2795">
        <v>139.76</v>
      </c>
      <c r="V2795">
        <f>COUNTIF(SalesData[Order ID],SalesData[[#This Row],[Order ID]])</f>
        <v>4</v>
      </c>
      <c r="W2795" t="str">
        <f>TEXT(SalesData[[#This Row],[Order Date]],"MMM-YYYY")</f>
        <v>Apr-2015</v>
      </c>
      <c r="X2795">
        <f>CHOOSE(MONTH(SalesData[[#This Row],[Order Date]]),1,1,1,2,2,2,3,3,3,4,4,4)</f>
        <v>2</v>
      </c>
      <c r="Y2795">
        <f>YEAR(SalesData[[#This Row],[Order Date]])*100+MONTH(SalesData[[#This Row],[Order Date]])</f>
        <v>201504</v>
      </c>
    </row>
    <row r="2796" spans="1: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v>4</v>
      </c>
      <c r="T2796">
        <v>0.2</v>
      </c>
      <c r="U2796">
        <v>131.51</v>
      </c>
      <c r="V2796">
        <f>COUNTIF(SalesData[Order ID],SalesData[[#This Row],[Order ID]])</f>
        <v>4</v>
      </c>
      <c r="W2796" t="str">
        <f>TEXT(SalesData[[#This Row],[Order Date]],"MMM-YYYY")</f>
        <v>Apr-2015</v>
      </c>
      <c r="X2796">
        <f>CHOOSE(MONTH(SalesData[[#This Row],[Order Date]]),1,1,1,2,2,2,3,3,3,4,4,4)</f>
        <v>2</v>
      </c>
      <c r="Y2796">
        <f>YEAR(SalesData[[#This Row],[Order Date]])*100+MONTH(SalesData[[#This Row],[Order Date]])</f>
        <v>201504</v>
      </c>
    </row>
    <row r="2797" spans="1: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v>10</v>
      </c>
      <c r="T2797">
        <v>0.1</v>
      </c>
      <c r="U2797">
        <v>2.5299999999999998</v>
      </c>
      <c r="V2797">
        <f>COUNTIF(SalesData[Order ID],SalesData[[#This Row],[Order ID]])</f>
        <v>4</v>
      </c>
      <c r="W2797" t="str">
        <f>TEXT(SalesData[[#This Row],[Order Date]],"MMM-YYYY")</f>
        <v>Apr-2015</v>
      </c>
      <c r="X2797">
        <f>CHOOSE(MONTH(SalesData[[#This Row],[Order Date]]),1,1,1,2,2,2,3,3,3,4,4,4)</f>
        <v>2</v>
      </c>
      <c r="Y2797">
        <f>YEAR(SalesData[[#This Row],[Order Date]])*100+MONTH(SalesData[[#This Row],[Order Date]])</f>
        <v>201504</v>
      </c>
    </row>
    <row r="2798" spans="1: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v>1</v>
      </c>
      <c r="T2798">
        <v>0</v>
      </c>
      <c r="U2798">
        <v>21.59</v>
      </c>
      <c r="V2798">
        <f>COUNTIF(SalesData[Order ID],SalesData[[#This Row],[Order ID]])</f>
        <v>4</v>
      </c>
      <c r="W2798" t="str">
        <f>TEXT(SalesData[[#This Row],[Order Date]],"MMM-YYYY")</f>
        <v>Apr-2015</v>
      </c>
      <c r="X2798">
        <f>CHOOSE(MONTH(SalesData[[#This Row],[Order Date]]),1,1,1,2,2,2,3,3,3,4,4,4)</f>
        <v>2</v>
      </c>
      <c r="Y2798">
        <f>YEAR(SalesData[[#This Row],[Order Date]])*100+MONTH(SalesData[[#This Row],[Order Date]])</f>
        <v>201504</v>
      </c>
    </row>
    <row r="2799" spans="1: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v>10</v>
      </c>
      <c r="T2799">
        <v>0.1</v>
      </c>
      <c r="U2799">
        <v>4.54</v>
      </c>
      <c r="V2799">
        <f>COUNTIF(SalesData[Order ID],SalesData[[#This Row],[Order ID]])</f>
        <v>3</v>
      </c>
      <c r="W2799" t="str">
        <f>TEXT(SalesData[[#This Row],[Order Date]],"MMM-YYYY")</f>
        <v>Oct-2018</v>
      </c>
      <c r="X2799">
        <f>CHOOSE(MONTH(SalesData[[#This Row],[Order Date]]),1,1,1,2,2,2,3,3,3,4,4,4)</f>
        <v>4</v>
      </c>
      <c r="Y2799">
        <f>YEAR(SalesData[[#This Row],[Order Date]])*100+MONTH(SalesData[[#This Row],[Order Date]])</f>
        <v>201810</v>
      </c>
    </row>
    <row r="2800" spans="1: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v>5</v>
      </c>
      <c r="T2800">
        <v>0.2</v>
      </c>
      <c r="U2800">
        <v>2.8</v>
      </c>
      <c r="V2800">
        <f>COUNTIF(SalesData[Order ID],SalesData[[#This Row],[Order ID]])</f>
        <v>3</v>
      </c>
      <c r="W2800" t="str">
        <f>TEXT(SalesData[[#This Row],[Order Date]],"MMM-YYYY")</f>
        <v>Oct-2018</v>
      </c>
      <c r="X2800">
        <f>CHOOSE(MONTH(SalesData[[#This Row],[Order Date]]),1,1,1,2,2,2,3,3,3,4,4,4)</f>
        <v>4</v>
      </c>
      <c r="Y2800">
        <f>YEAR(SalesData[[#This Row],[Order Date]])*100+MONTH(SalesData[[#This Row],[Order Date]])</f>
        <v>201810</v>
      </c>
    </row>
    <row r="2801" spans="1: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v>7</v>
      </c>
      <c r="T2801">
        <v>0.2</v>
      </c>
      <c r="U2801">
        <v>23.34</v>
      </c>
      <c r="V2801">
        <f>COUNTIF(SalesData[Order ID],SalesData[[#This Row],[Order ID]])</f>
        <v>3</v>
      </c>
      <c r="W2801" t="str">
        <f>TEXT(SalesData[[#This Row],[Order Date]],"MMM-YYYY")</f>
        <v>Oct-2018</v>
      </c>
      <c r="X2801">
        <f>CHOOSE(MONTH(SalesData[[#This Row],[Order Date]]),1,1,1,2,2,2,3,3,3,4,4,4)</f>
        <v>4</v>
      </c>
      <c r="Y2801">
        <f>YEAR(SalesData[[#This Row],[Order Date]])*100+MONTH(SalesData[[#This Row],[Order Date]])</f>
        <v>201810</v>
      </c>
    </row>
    <row r="2802" spans="1: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v>6</v>
      </c>
      <c r="T2802">
        <v>0</v>
      </c>
      <c r="U2802">
        <v>148.94999999999999</v>
      </c>
      <c r="V2802">
        <f>COUNTIF(SalesData[Order ID],SalesData[[#This Row],[Order ID]])</f>
        <v>1</v>
      </c>
      <c r="W2802" t="str">
        <f>TEXT(SalesData[[#This Row],[Order Date]],"MMM-YYYY")</f>
        <v>Oct-2017</v>
      </c>
      <c r="X2802">
        <f>CHOOSE(MONTH(SalesData[[#This Row],[Order Date]]),1,1,1,2,2,2,3,3,3,4,4,4)</f>
        <v>4</v>
      </c>
      <c r="Y2802">
        <f>YEAR(SalesData[[#This Row],[Order Date]])*100+MONTH(SalesData[[#This Row],[Order Date]])</f>
        <v>201710</v>
      </c>
    </row>
    <row r="2803" spans="1: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v>5</v>
      </c>
      <c r="T2803">
        <v>0</v>
      </c>
      <c r="U2803">
        <v>2.6</v>
      </c>
      <c r="V2803">
        <f>COUNTIF(SalesData[Order ID],SalesData[[#This Row],[Order ID]])</f>
        <v>1</v>
      </c>
      <c r="W2803" t="str">
        <f>TEXT(SalesData[[#This Row],[Order Date]],"MMM-YYYY")</f>
        <v>Nov-2016</v>
      </c>
      <c r="X2803">
        <f>CHOOSE(MONTH(SalesData[[#This Row],[Order Date]]),1,1,1,2,2,2,3,3,3,4,4,4)</f>
        <v>4</v>
      </c>
      <c r="Y2803">
        <f>YEAR(SalesData[[#This Row],[Order Date]])*100+MONTH(SalesData[[#This Row],[Order Date]])</f>
        <v>201611</v>
      </c>
    </row>
    <row r="2804" spans="1: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v>1</v>
      </c>
      <c r="T2804">
        <v>0.2</v>
      </c>
      <c r="U2804">
        <v>5.79</v>
      </c>
      <c r="V2804">
        <f>COUNTIF(SalesData[Order ID],SalesData[[#This Row],[Order ID]])</f>
        <v>1</v>
      </c>
      <c r="W2804" t="str">
        <f>TEXT(SalesData[[#This Row],[Order Date]],"MMM-YYYY")</f>
        <v>Nov-2018</v>
      </c>
      <c r="X2804">
        <f>CHOOSE(MONTH(SalesData[[#This Row],[Order Date]]),1,1,1,2,2,2,3,3,3,4,4,4)</f>
        <v>4</v>
      </c>
      <c r="Y2804">
        <f>YEAR(SalesData[[#This Row],[Order Date]])*100+MONTH(SalesData[[#This Row],[Order Date]])</f>
        <v>201811</v>
      </c>
    </row>
    <row r="2805" spans="1: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v>9</v>
      </c>
      <c r="T2805">
        <v>0.1</v>
      </c>
      <c r="U2805">
        <v>1.93</v>
      </c>
      <c r="V2805">
        <f>COUNTIF(SalesData[Order ID],SalesData[[#This Row],[Order ID]])</f>
        <v>2</v>
      </c>
      <c r="W2805" t="str">
        <f>TEXT(SalesData[[#This Row],[Order Date]],"MMM-YYYY")</f>
        <v>May-2016</v>
      </c>
      <c r="X2805">
        <f>CHOOSE(MONTH(SalesData[[#This Row],[Order Date]]),1,1,1,2,2,2,3,3,3,4,4,4)</f>
        <v>2</v>
      </c>
      <c r="Y2805">
        <f>YEAR(SalesData[[#This Row],[Order Date]])*100+MONTH(SalesData[[#This Row],[Order Date]])</f>
        <v>201605</v>
      </c>
    </row>
    <row r="2806" spans="1: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v>8</v>
      </c>
      <c r="T2806">
        <v>0.1</v>
      </c>
      <c r="U2806">
        <v>8.4700000000000006</v>
      </c>
      <c r="V2806">
        <f>COUNTIF(SalesData[Order ID],SalesData[[#This Row],[Order ID]])</f>
        <v>2</v>
      </c>
      <c r="W2806" t="str">
        <f>TEXT(SalesData[[#This Row],[Order Date]],"MMM-YYYY")</f>
        <v>May-2016</v>
      </c>
      <c r="X2806">
        <f>CHOOSE(MONTH(SalesData[[#This Row],[Order Date]]),1,1,1,2,2,2,3,3,3,4,4,4)</f>
        <v>2</v>
      </c>
      <c r="Y2806">
        <f>YEAR(SalesData[[#This Row],[Order Date]])*100+MONTH(SalesData[[#This Row],[Order Date]])</f>
        <v>201605</v>
      </c>
    </row>
    <row r="2807" spans="1: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v>3</v>
      </c>
      <c r="T2807">
        <v>0</v>
      </c>
      <c r="U2807">
        <v>4.75</v>
      </c>
      <c r="V2807">
        <f>COUNTIF(SalesData[Order ID],SalesData[[#This Row],[Order ID]])</f>
        <v>1</v>
      </c>
      <c r="W2807" t="str">
        <f>TEXT(SalesData[[#This Row],[Order Date]],"MMM-YYYY")</f>
        <v>Sep-2016</v>
      </c>
      <c r="X2807">
        <f>CHOOSE(MONTH(SalesData[[#This Row],[Order Date]]),1,1,1,2,2,2,3,3,3,4,4,4)</f>
        <v>3</v>
      </c>
      <c r="Y2807">
        <f>YEAR(SalesData[[#This Row],[Order Date]])*100+MONTH(SalesData[[#This Row],[Order Date]])</f>
        <v>201609</v>
      </c>
    </row>
    <row r="2808" spans="1: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v>10</v>
      </c>
      <c r="T2808">
        <v>0</v>
      </c>
      <c r="U2808">
        <v>2.17</v>
      </c>
      <c r="V2808">
        <f>COUNTIF(SalesData[Order ID],SalesData[[#This Row],[Order ID]])</f>
        <v>4</v>
      </c>
      <c r="W2808" t="str">
        <f>TEXT(SalesData[[#This Row],[Order Date]],"MMM-YYYY")</f>
        <v>Jul-2016</v>
      </c>
      <c r="X2808">
        <f>CHOOSE(MONTH(SalesData[[#This Row],[Order Date]]),1,1,1,2,2,2,3,3,3,4,4,4)</f>
        <v>3</v>
      </c>
      <c r="Y2808">
        <f>YEAR(SalesData[[#This Row],[Order Date]])*100+MONTH(SalesData[[#This Row],[Order Date]])</f>
        <v>201607</v>
      </c>
    </row>
    <row r="2809" spans="1: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v>6</v>
      </c>
      <c r="T2809">
        <v>0.3</v>
      </c>
      <c r="U2809">
        <v>-2.0699999999999998</v>
      </c>
      <c r="V2809">
        <f>COUNTIF(SalesData[Order ID],SalesData[[#This Row],[Order ID]])</f>
        <v>4</v>
      </c>
      <c r="W2809" t="str">
        <f>TEXT(SalesData[[#This Row],[Order Date]],"MMM-YYYY")</f>
        <v>Jul-2016</v>
      </c>
      <c r="X2809">
        <f>CHOOSE(MONTH(SalesData[[#This Row],[Order Date]]),1,1,1,2,2,2,3,3,3,4,4,4)</f>
        <v>3</v>
      </c>
      <c r="Y2809">
        <f>YEAR(SalesData[[#This Row],[Order Date]])*100+MONTH(SalesData[[#This Row],[Order Date]])</f>
        <v>201607</v>
      </c>
    </row>
    <row r="2810" spans="1: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v>2</v>
      </c>
      <c r="T2810">
        <v>0</v>
      </c>
      <c r="U2810">
        <v>155.08000000000001</v>
      </c>
      <c r="V2810">
        <f>COUNTIF(SalesData[Order ID],SalesData[[#This Row],[Order ID]])</f>
        <v>4</v>
      </c>
      <c r="W2810" t="str">
        <f>TEXT(SalesData[[#This Row],[Order Date]],"MMM-YYYY")</f>
        <v>Jul-2016</v>
      </c>
      <c r="X2810">
        <f>CHOOSE(MONTH(SalesData[[#This Row],[Order Date]]),1,1,1,2,2,2,3,3,3,4,4,4)</f>
        <v>3</v>
      </c>
      <c r="Y2810">
        <f>YEAR(SalesData[[#This Row],[Order Date]])*100+MONTH(SalesData[[#This Row],[Order Date]])</f>
        <v>201607</v>
      </c>
    </row>
    <row r="2811" spans="1: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v>1</v>
      </c>
      <c r="T2811">
        <v>0</v>
      </c>
      <c r="U2811">
        <v>179.7</v>
      </c>
      <c r="V2811">
        <f>COUNTIF(SalesData[Order ID],SalesData[[#This Row],[Order ID]])</f>
        <v>4</v>
      </c>
      <c r="W2811" t="str">
        <f>TEXT(SalesData[[#This Row],[Order Date]],"MMM-YYYY")</f>
        <v>Jul-2016</v>
      </c>
      <c r="X2811">
        <f>CHOOSE(MONTH(SalesData[[#This Row],[Order Date]]),1,1,1,2,2,2,3,3,3,4,4,4)</f>
        <v>3</v>
      </c>
      <c r="Y2811">
        <f>YEAR(SalesData[[#This Row],[Order Date]])*100+MONTH(SalesData[[#This Row],[Order Date]])</f>
        <v>201607</v>
      </c>
    </row>
    <row r="2812" spans="1: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v>6</v>
      </c>
      <c r="T2812">
        <v>0.1</v>
      </c>
      <c r="U2812">
        <v>10.79</v>
      </c>
      <c r="V2812">
        <f>COUNTIF(SalesData[Order ID],SalesData[[#This Row],[Order ID]])</f>
        <v>5</v>
      </c>
      <c r="W2812" t="str">
        <f>TEXT(SalesData[[#This Row],[Order Date]],"MMM-YYYY")</f>
        <v>Nov-2016</v>
      </c>
      <c r="X2812">
        <f>CHOOSE(MONTH(SalesData[[#This Row],[Order Date]]),1,1,1,2,2,2,3,3,3,4,4,4)</f>
        <v>4</v>
      </c>
      <c r="Y2812">
        <f>YEAR(SalesData[[#This Row],[Order Date]])*100+MONTH(SalesData[[#This Row],[Order Date]])</f>
        <v>201611</v>
      </c>
    </row>
    <row r="2813" spans="1: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v>10</v>
      </c>
      <c r="T2813">
        <v>0.1</v>
      </c>
      <c r="U2813">
        <v>9.2799999999999994</v>
      </c>
      <c r="V2813">
        <f>COUNTIF(SalesData[Order ID],SalesData[[#This Row],[Order ID]])</f>
        <v>5</v>
      </c>
      <c r="W2813" t="str">
        <f>TEXT(SalesData[[#This Row],[Order Date]],"MMM-YYYY")</f>
        <v>Nov-2016</v>
      </c>
      <c r="X2813">
        <f>CHOOSE(MONTH(SalesData[[#This Row],[Order Date]]),1,1,1,2,2,2,3,3,3,4,4,4)</f>
        <v>4</v>
      </c>
      <c r="Y2813">
        <f>YEAR(SalesData[[#This Row],[Order Date]])*100+MONTH(SalesData[[#This Row],[Order Date]])</f>
        <v>201611</v>
      </c>
    </row>
    <row r="2814" spans="1: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v>1</v>
      </c>
      <c r="T2814">
        <v>0.3</v>
      </c>
      <c r="U2814">
        <v>-70.66</v>
      </c>
      <c r="V2814">
        <f>COUNTIF(SalesData[Order ID],SalesData[[#This Row],[Order ID]])</f>
        <v>5</v>
      </c>
      <c r="W2814" t="str">
        <f>TEXT(SalesData[[#This Row],[Order Date]],"MMM-YYYY")</f>
        <v>Nov-2016</v>
      </c>
      <c r="X2814">
        <f>CHOOSE(MONTH(SalesData[[#This Row],[Order Date]]),1,1,1,2,2,2,3,3,3,4,4,4)</f>
        <v>4</v>
      </c>
      <c r="Y2814">
        <f>YEAR(SalesData[[#This Row],[Order Date]])*100+MONTH(SalesData[[#This Row],[Order Date]])</f>
        <v>201611</v>
      </c>
    </row>
    <row r="2815" spans="1: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v>5</v>
      </c>
      <c r="T2815">
        <v>0.1</v>
      </c>
      <c r="U2815">
        <v>100</v>
      </c>
      <c r="V2815">
        <f>COUNTIF(SalesData[Order ID],SalesData[[#This Row],[Order ID]])</f>
        <v>5</v>
      </c>
      <c r="W2815" t="str">
        <f>TEXT(SalesData[[#This Row],[Order Date]],"MMM-YYYY")</f>
        <v>Nov-2016</v>
      </c>
      <c r="X2815">
        <f>CHOOSE(MONTH(SalesData[[#This Row],[Order Date]]),1,1,1,2,2,2,3,3,3,4,4,4)</f>
        <v>4</v>
      </c>
      <c r="Y2815">
        <f>YEAR(SalesData[[#This Row],[Order Date]])*100+MONTH(SalesData[[#This Row],[Order Date]])</f>
        <v>201611</v>
      </c>
    </row>
    <row r="2816" spans="1: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v>2</v>
      </c>
      <c r="T2816">
        <v>0</v>
      </c>
      <c r="U2816">
        <v>45.75</v>
      </c>
      <c r="V2816">
        <f>COUNTIF(SalesData[Order ID],SalesData[[#This Row],[Order ID]])</f>
        <v>5</v>
      </c>
      <c r="W2816" t="str">
        <f>TEXT(SalesData[[#This Row],[Order Date]],"MMM-YYYY")</f>
        <v>Nov-2016</v>
      </c>
      <c r="X2816">
        <f>CHOOSE(MONTH(SalesData[[#This Row],[Order Date]]),1,1,1,2,2,2,3,3,3,4,4,4)</f>
        <v>4</v>
      </c>
      <c r="Y2816">
        <f>YEAR(SalesData[[#This Row],[Order Date]])*100+MONTH(SalesData[[#This Row],[Order Date]])</f>
        <v>201611</v>
      </c>
    </row>
    <row r="2817" spans="1: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v>9</v>
      </c>
      <c r="T2817">
        <v>0</v>
      </c>
      <c r="U2817">
        <v>32.090000000000003</v>
      </c>
      <c r="V2817">
        <f>COUNTIF(SalesData[Order ID],SalesData[[#This Row],[Order ID]])</f>
        <v>4</v>
      </c>
      <c r="W2817" t="str">
        <f>TEXT(SalesData[[#This Row],[Order Date]],"MMM-YYYY")</f>
        <v>Sep-2016</v>
      </c>
      <c r="X2817">
        <f>CHOOSE(MONTH(SalesData[[#This Row],[Order Date]]),1,1,1,2,2,2,3,3,3,4,4,4)</f>
        <v>3</v>
      </c>
      <c r="Y2817">
        <f>YEAR(SalesData[[#This Row],[Order Date]])*100+MONTH(SalesData[[#This Row],[Order Date]])</f>
        <v>201609</v>
      </c>
    </row>
    <row r="2818" spans="1: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v>3</v>
      </c>
      <c r="T2818">
        <v>0.3</v>
      </c>
      <c r="U2818">
        <v>-8.5</v>
      </c>
      <c r="V2818">
        <f>COUNTIF(SalesData[Order ID],SalesData[[#This Row],[Order ID]])</f>
        <v>4</v>
      </c>
      <c r="W2818" t="str">
        <f>TEXT(SalesData[[#This Row],[Order Date]],"MMM-YYYY")</f>
        <v>Sep-2016</v>
      </c>
      <c r="X2818">
        <f>CHOOSE(MONTH(SalesData[[#This Row],[Order Date]]),1,1,1,2,2,2,3,3,3,4,4,4)</f>
        <v>3</v>
      </c>
      <c r="Y2818">
        <f>YEAR(SalesData[[#This Row],[Order Date]])*100+MONTH(SalesData[[#This Row],[Order Date]])</f>
        <v>201609</v>
      </c>
    </row>
    <row r="2819" spans="1: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v>4</v>
      </c>
      <c r="T2819">
        <v>0</v>
      </c>
      <c r="U2819">
        <v>27.36</v>
      </c>
      <c r="V2819">
        <f>COUNTIF(SalesData[Order ID],SalesData[[#This Row],[Order ID]])</f>
        <v>4</v>
      </c>
      <c r="W2819" t="str">
        <f>TEXT(SalesData[[#This Row],[Order Date]],"MMM-YYYY")</f>
        <v>Sep-2016</v>
      </c>
      <c r="X2819">
        <f>CHOOSE(MONTH(SalesData[[#This Row],[Order Date]]),1,1,1,2,2,2,3,3,3,4,4,4)</f>
        <v>3</v>
      </c>
      <c r="Y2819">
        <f>YEAR(SalesData[[#This Row],[Order Date]])*100+MONTH(SalesData[[#This Row],[Order Date]])</f>
        <v>201609</v>
      </c>
    </row>
    <row r="2820" spans="1: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v>3</v>
      </c>
      <c r="T2820">
        <v>0</v>
      </c>
      <c r="U2820">
        <v>283.08</v>
      </c>
      <c r="V2820">
        <f>COUNTIF(SalesData[Order ID],SalesData[[#This Row],[Order ID]])</f>
        <v>4</v>
      </c>
      <c r="W2820" t="str">
        <f>TEXT(SalesData[[#This Row],[Order Date]],"MMM-YYYY")</f>
        <v>Sep-2016</v>
      </c>
      <c r="X2820">
        <f>CHOOSE(MONTH(SalesData[[#This Row],[Order Date]]),1,1,1,2,2,2,3,3,3,4,4,4)</f>
        <v>3</v>
      </c>
      <c r="Y2820">
        <f>YEAR(SalesData[[#This Row],[Order Date]])*100+MONTH(SalesData[[#This Row],[Order Date]])</f>
        <v>201609</v>
      </c>
    </row>
    <row r="2821" spans="1: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v>5</v>
      </c>
      <c r="T2821">
        <v>0</v>
      </c>
      <c r="U2821">
        <v>1.21</v>
      </c>
      <c r="V2821">
        <f>COUNTIF(SalesData[Order ID],SalesData[[#This Row],[Order ID]])</f>
        <v>2</v>
      </c>
      <c r="W2821" t="str">
        <f>TEXT(SalesData[[#This Row],[Order Date]],"MMM-YYYY")</f>
        <v>May-2017</v>
      </c>
      <c r="X2821">
        <f>CHOOSE(MONTH(SalesData[[#This Row],[Order Date]]),1,1,1,2,2,2,3,3,3,4,4,4)</f>
        <v>2</v>
      </c>
      <c r="Y2821">
        <f>YEAR(SalesData[[#This Row],[Order Date]])*100+MONTH(SalesData[[#This Row],[Order Date]])</f>
        <v>201705</v>
      </c>
    </row>
    <row r="2822" spans="1: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v>4</v>
      </c>
      <c r="T2822">
        <v>0.3</v>
      </c>
      <c r="U2822">
        <v>-101.58</v>
      </c>
      <c r="V2822">
        <f>COUNTIF(SalesData[Order ID],SalesData[[#This Row],[Order ID]])</f>
        <v>2</v>
      </c>
      <c r="W2822" t="str">
        <f>TEXT(SalesData[[#This Row],[Order Date]],"MMM-YYYY")</f>
        <v>May-2017</v>
      </c>
      <c r="X2822">
        <f>CHOOSE(MONTH(SalesData[[#This Row],[Order Date]]),1,1,1,2,2,2,3,3,3,4,4,4)</f>
        <v>2</v>
      </c>
      <c r="Y2822">
        <f>YEAR(SalesData[[#This Row],[Order Date]])*100+MONTH(SalesData[[#This Row],[Order Date]])</f>
        <v>201705</v>
      </c>
    </row>
    <row r="2823" spans="1: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v>8</v>
      </c>
      <c r="T2823">
        <v>0.3</v>
      </c>
      <c r="U2823">
        <v>-69.55</v>
      </c>
      <c r="V2823">
        <f>COUNTIF(SalesData[Order ID],SalesData[[#This Row],[Order ID]])</f>
        <v>1</v>
      </c>
      <c r="W2823" t="str">
        <f>TEXT(SalesData[[#This Row],[Order Date]],"MMM-YYYY")</f>
        <v>Dec-2017</v>
      </c>
      <c r="X2823">
        <f>CHOOSE(MONTH(SalesData[[#This Row],[Order Date]]),1,1,1,2,2,2,3,3,3,4,4,4)</f>
        <v>4</v>
      </c>
      <c r="Y2823">
        <f>YEAR(SalesData[[#This Row],[Order Date]])*100+MONTH(SalesData[[#This Row],[Order Date]])</f>
        <v>201712</v>
      </c>
    </row>
    <row r="2824" spans="1: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v>10</v>
      </c>
      <c r="T2824">
        <v>0.1</v>
      </c>
      <c r="U2824">
        <v>1.96</v>
      </c>
      <c r="V2824">
        <f>COUNTIF(SalesData[Order ID],SalesData[[#This Row],[Order ID]])</f>
        <v>2</v>
      </c>
      <c r="W2824" t="str">
        <f>TEXT(SalesData[[#This Row],[Order Date]],"MMM-YYYY")</f>
        <v>Sep-2018</v>
      </c>
      <c r="X2824">
        <f>CHOOSE(MONTH(SalesData[[#This Row],[Order Date]]),1,1,1,2,2,2,3,3,3,4,4,4)</f>
        <v>3</v>
      </c>
      <c r="Y2824">
        <f>YEAR(SalesData[[#This Row],[Order Date]])*100+MONTH(SalesData[[#This Row],[Order Date]])</f>
        <v>201809</v>
      </c>
    </row>
    <row r="2825" spans="1: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v>6</v>
      </c>
      <c r="T2825">
        <v>0</v>
      </c>
      <c r="U2825">
        <v>16.649999999999999</v>
      </c>
      <c r="V2825">
        <f>COUNTIF(SalesData[Order ID],SalesData[[#This Row],[Order ID]])</f>
        <v>2</v>
      </c>
      <c r="W2825" t="str">
        <f>TEXT(SalesData[[#This Row],[Order Date]],"MMM-YYYY")</f>
        <v>Sep-2018</v>
      </c>
      <c r="X2825">
        <f>CHOOSE(MONTH(SalesData[[#This Row],[Order Date]]),1,1,1,2,2,2,3,3,3,4,4,4)</f>
        <v>3</v>
      </c>
      <c r="Y2825">
        <f>YEAR(SalesData[[#This Row],[Order Date]])*100+MONTH(SalesData[[#This Row],[Order Date]])</f>
        <v>201809</v>
      </c>
    </row>
    <row r="2826" spans="1: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v>3</v>
      </c>
      <c r="T2826">
        <v>0.2</v>
      </c>
      <c r="U2826">
        <v>10.14</v>
      </c>
      <c r="V2826">
        <f>COUNTIF(SalesData[Order ID],SalesData[[#This Row],[Order ID]])</f>
        <v>4</v>
      </c>
      <c r="W2826" t="str">
        <f>TEXT(SalesData[[#This Row],[Order Date]],"MMM-YYYY")</f>
        <v>Sep-2015</v>
      </c>
      <c r="X2826">
        <f>CHOOSE(MONTH(SalesData[[#This Row],[Order Date]]),1,1,1,2,2,2,3,3,3,4,4,4)</f>
        <v>3</v>
      </c>
      <c r="Y2826">
        <f>YEAR(SalesData[[#This Row],[Order Date]])*100+MONTH(SalesData[[#This Row],[Order Date]])</f>
        <v>201509</v>
      </c>
    </row>
    <row r="2827" spans="1: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v>7</v>
      </c>
      <c r="T2827">
        <v>0.1</v>
      </c>
      <c r="U2827">
        <v>27.05</v>
      </c>
      <c r="V2827">
        <f>COUNTIF(SalesData[Order ID],SalesData[[#This Row],[Order ID]])</f>
        <v>4</v>
      </c>
      <c r="W2827" t="str">
        <f>TEXT(SalesData[[#This Row],[Order Date]],"MMM-YYYY")</f>
        <v>Sep-2015</v>
      </c>
      <c r="X2827">
        <f>CHOOSE(MONTH(SalesData[[#This Row],[Order Date]]),1,1,1,2,2,2,3,3,3,4,4,4)</f>
        <v>3</v>
      </c>
      <c r="Y2827">
        <f>YEAR(SalesData[[#This Row],[Order Date]])*100+MONTH(SalesData[[#This Row],[Order Date]])</f>
        <v>201509</v>
      </c>
    </row>
    <row r="2828" spans="1: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v>10</v>
      </c>
      <c r="T2828">
        <v>0.1</v>
      </c>
      <c r="U2828">
        <v>0.3</v>
      </c>
      <c r="V2828">
        <f>COUNTIF(SalesData[Order ID],SalesData[[#This Row],[Order ID]])</f>
        <v>4</v>
      </c>
      <c r="W2828" t="str">
        <f>TEXT(SalesData[[#This Row],[Order Date]],"MMM-YYYY")</f>
        <v>Sep-2015</v>
      </c>
      <c r="X2828">
        <f>CHOOSE(MONTH(SalesData[[#This Row],[Order Date]]),1,1,1,2,2,2,3,3,3,4,4,4)</f>
        <v>3</v>
      </c>
      <c r="Y2828">
        <f>YEAR(SalesData[[#This Row],[Order Date]])*100+MONTH(SalesData[[#This Row],[Order Date]])</f>
        <v>201509</v>
      </c>
    </row>
    <row r="2829" spans="1: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v>4</v>
      </c>
      <c r="T2829">
        <v>0</v>
      </c>
      <c r="U2829">
        <v>0.2</v>
      </c>
      <c r="V2829">
        <f>COUNTIF(SalesData[Order ID],SalesData[[#This Row],[Order ID]])</f>
        <v>4</v>
      </c>
      <c r="W2829" t="str">
        <f>TEXT(SalesData[[#This Row],[Order Date]],"MMM-YYYY")</f>
        <v>Sep-2015</v>
      </c>
      <c r="X2829">
        <f>CHOOSE(MONTH(SalesData[[#This Row],[Order Date]]),1,1,1,2,2,2,3,3,3,4,4,4)</f>
        <v>3</v>
      </c>
      <c r="Y2829">
        <f>YEAR(SalesData[[#This Row],[Order Date]])*100+MONTH(SalesData[[#This Row],[Order Date]])</f>
        <v>201509</v>
      </c>
    </row>
    <row r="2830" spans="1: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v>4</v>
      </c>
      <c r="T2830">
        <v>0</v>
      </c>
      <c r="U2830">
        <v>6.5</v>
      </c>
      <c r="V2830">
        <f>COUNTIF(SalesData[Order ID],SalesData[[#This Row],[Order ID]])</f>
        <v>3</v>
      </c>
      <c r="W2830" t="str">
        <f>TEXT(SalesData[[#This Row],[Order Date]],"MMM-YYYY")</f>
        <v>Apr-2017</v>
      </c>
      <c r="X2830">
        <f>CHOOSE(MONTH(SalesData[[#This Row],[Order Date]]),1,1,1,2,2,2,3,3,3,4,4,4)</f>
        <v>2</v>
      </c>
      <c r="Y2830">
        <f>YEAR(SalesData[[#This Row],[Order Date]])*100+MONTH(SalesData[[#This Row],[Order Date]])</f>
        <v>201704</v>
      </c>
    </row>
    <row r="2831" spans="1: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v>2</v>
      </c>
      <c r="T2831">
        <v>0.1</v>
      </c>
      <c r="U2831">
        <v>7.27</v>
      </c>
      <c r="V2831">
        <f>COUNTIF(SalesData[Order ID],SalesData[[#This Row],[Order ID]])</f>
        <v>3</v>
      </c>
      <c r="W2831" t="str">
        <f>TEXT(SalesData[[#This Row],[Order Date]],"MMM-YYYY")</f>
        <v>Apr-2017</v>
      </c>
      <c r="X2831">
        <f>CHOOSE(MONTH(SalesData[[#This Row],[Order Date]]),1,1,1,2,2,2,3,3,3,4,4,4)</f>
        <v>2</v>
      </c>
      <c r="Y2831">
        <f>YEAR(SalesData[[#This Row],[Order Date]])*100+MONTH(SalesData[[#This Row],[Order Date]])</f>
        <v>201704</v>
      </c>
    </row>
    <row r="2832" spans="1: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v>2</v>
      </c>
      <c r="T2832">
        <v>0</v>
      </c>
      <c r="U2832">
        <v>21.93</v>
      </c>
      <c r="V2832">
        <f>COUNTIF(SalesData[Order ID],SalesData[[#This Row],[Order ID]])</f>
        <v>3</v>
      </c>
      <c r="W2832" t="str">
        <f>TEXT(SalesData[[#This Row],[Order Date]],"MMM-YYYY")</f>
        <v>Apr-2017</v>
      </c>
      <c r="X2832">
        <f>CHOOSE(MONTH(SalesData[[#This Row],[Order Date]]),1,1,1,2,2,2,3,3,3,4,4,4)</f>
        <v>2</v>
      </c>
      <c r="Y2832">
        <f>YEAR(SalesData[[#This Row],[Order Date]])*100+MONTH(SalesData[[#This Row],[Order Date]])</f>
        <v>201704</v>
      </c>
    </row>
    <row r="2833" spans="1: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v>2</v>
      </c>
      <c r="T2833">
        <v>0</v>
      </c>
      <c r="U2833">
        <v>79.91</v>
      </c>
      <c r="V2833">
        <f>COUNTIF(SalesData[Order ID],SalesData[[#This Row],[Order ID]])</f>
        <v>2</v>
      </c>
      <c r="W2833" t="str">
        <f>TEXT(SalesData[[#This Row],[Order Date]],"MMM-YYYY")</f>
        <v>Nov-2015</v>
      </c>
      <c r="X2833">
        <f>CHOOSE(MONTH(SalesData[[#This Row],[Order Date]]),1,1,1,2,2,2,3,3,3,4,4,4)</f>
        <v>4</v>
      </c>
      <c r="Y2833">
        <f>YEAR(SalesData[[#This Row],[Order Date]])*100+MONTH(SalesData[[#This Row],[Order Date]])</f>
        <v>201511</v>
      </c>
    </row>
    <row r="2834" spans="1: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v>9</v>
      </c>
      <c r="T2834">
        <v>0</v>
      </c>
      <c r="U2834">
        <v>34.31</v>
      </c>
      <c r="V2834">
        <f>COUNTIF(SalesData[Order ID],SalesData[[#This Row],[Order ID]])</f>
        <v>2</v>
      </c>
      <c r="W2834" t="str">
        <f>TEXT(SalesData[[#This Row],[Order Date]],"MMM-YYYY")</f>
        <v>Nov-2015</v>
      </c>
      <c r="X2834">
        <f>CHOOSE(MONTH(SalesData[[#This Row],[Order Date]]),1,1,1,2,2,2,3,3,3,4,4,4)</f>
        <v>4</v>
      </c>
      <c r="Y2834">
        <f>YEAR(SalesData[[#This Row],[Order Date]])*100+MONTH(SalesData[[#This Row],[Order Date]])</f>
        <v>201511</v>
      </c>
    </row>
    <row r="2835" spans="1: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v>5</v>
      </c>
      <c r="T2835">
        <v>0.1</v>
      </c>
      <c r="U2835">
        <v>2.3199999999999998</v>
      </c>
      <c r="V2835">
        <f>COUNTIF(SalesData[Order ID],SalesData[[#This Row],[Order ID]])</f>
        <v>2</v>
      </c>
      <c r="W2835" t="str">
        <f>TEXT(SalesData[[#This Row],[Order Date]],"MMM-YYYY")</f>
        <v>Jan-2018</v>
      </c>
      <c r="X2835">
        <f>CHOOSE(MONTH(SalesData[[#This Row],[Order Date]]),1,1,1,2,2,2,3,3,3,4,4,4)</f>
        <v>1</v>
      </c>
      <c r="Y2835">
        <f>YEAR(SalesData[[#This Row],[Order Date]])*100+MONTH(SalesData[[#This Row],[Order Date]])</f>
        <v>201801</v>
      </c>
    </row>
    <row r="2836" spans="1: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v>2</v>
      </c>
      <c r="T2836">
        <v>0.1</v>
      </c>
      <c r="U2836">
        <v>2.4300000000000002</v>
      </c>
      <c r="V2836">
        <f>COUNTIF(SalesData[Order ID],SalesData[[#This Row],[Order ID]])</f>
        <v>2</v>
      </c>
      <c r="W2836" t="str">
        <f>TEXT(SalesData[[#This Row],[Order Date]],"MMM-YYYY")</f>
        <v>Jan-2018</v>
      </c>
      <c r="X2836">
        <f>CHOOSE(MONTH(SalesData[[#This Row],[Order Date]]),1,1,1,2,2,2,3,3,3,4,4,4)</f>
        <v>1</v>
      </c>
      <c r="Y2836">
        <f>YEAR(SalesData[[#This Row],[Order Date]])*100+MONTH(SalesData[[#This Row],[Order Date]])</f>
        <v>201801</v>
      </c>
    </row>
    <row r="2837" spans="1: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v>7</v>
      </c>
      <c r="T2837">
        <v>0.1</v>
      </c>
      <c r="U2837">
        <v>3.7</v>
      </c>
      <c r="V2837">
        <f>COUNTIF(SalesData[Order ID],SalesData[[#This Row],[Order ID]])</f>
        <v>3</v>
      </c>
      <c r="W2837" t="str">
        <f>TEXT(SalesData[[#This Row],[Order Date]],"MMM-YYYY")</f>
        <v>Nov-2018</v>
      </c>
      <c r="X2837">
        <f>CHOOSE(MONTH(SalesData[[#This Row],[Order Date]]),1,1,1,2,2,2,3,3,3,4,4,4)</f>
        <v>4</v>
      </c>
      <c r="Y2837">
        <f>YEAR(SalesData[[#This Row],[Order Date]])*100+MONTH(SalesData[[#This Row],[Order Date]])</f>
        <v>201811</v>
      </c>
    </row>
    <row r="2838" spans="1: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v>6</v>
      </c>
      <c r="T2838">
        <v>0</v>
      </c>
      <c r="U2838">
        <v>1.17</v>
      </c>
      <c r="V2838">
        <f>COUNTIF(SalesData[Order ID],SalesData[[#This Row],[Order ID]])</f>
        <v>3</v>
      </c>
      <c r="W2838" t="str">
        <f>TEXT(SalesData[[#This Row],[Order Date]],"MMM-YYYY")</f>
        <v>Nov-2018</v>
      </c>
      <c r="X2838">
        <f>CHOOSE(MONTH(SalesData[[#This Row],[Order Date]]),1,1,1,2,2,2,3,3,3,4,4,4)</f>
        <v>4</v>
      </c>
      <c r="Y2838">
        <f>YEAR(SalesData[[#This Row],[Order Date]])*100+MONTH(SalesData[[#This Row],[Order Date]])</f>
        <v>201811</v>
      </c>
    </row>
    <row r="2839" spans="1: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v>4</v>
      </c>
      <c r="T2839">
        <v>0.2</v>
      </c>
      <c r="U2839">
        <v>14.59</v>
      </c>
      <c r="V2839">
        <f>COUNTIF(SalesData[Order ID],SalesData[[#This Row],[Order ID]])</f>
        <v>3</v>
      </c>
      <c r="W2839" t="str">
        <f>TEXT(SalesData[[#This Row],[Order Date]],"MMM-YYYY")</f>
        <v>Nov-2018</v>
      </c>
      <c r="X2839">
        <f>CHOOSE(MONTH(SalesData[[#This Row],[Order Date]]),1,1,1,2,2,2,3,3,3,4,4,4)</f>
        <v>4</v>
      </c>
      <c r="Y2839">
        <f>YEAR(SalesData[[#This Row],[Order Date]])*100+MONTH(SalesData[[#This Row],[Order Date]])</f>
        <v>201811</v>
      </c>
    </row>
    <row r="2840" spans="1: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v>1</v>
      </c>
      <c r="T2840">
        <v>0.3</v>
      </c>
      <c r="U2840">
        <v>-166.97</v>
      </c>
      <c r="V2840">
        <f>COUNTIF(SalesData[Order ID],SalesData[[#This Row],[Order ID]])</f>
        <v>1</v>
      </c>
      <c r="W2840" t="str">
        <f>TEXT(SalesData[[#This Row],[Order Date]],"MMM-YYYY")</f>
        <v>Jun-2017</v>
      </c>
      <c r="X2840">
        <f>CHOOSE(MONTH(SalesData[[#This Row],[Order Date]]),1,1,1,2,2,2,3,3,3,4,4,4)</f>
        <v>2</v>
      </c>
      <c r="Y2840">
        <f>YEAR(SalesData[[#This Row],[Order Date]])*100+MONTH(SalesData[[#This Row],[Order Date]])</f>
        <v>201706</v>
      </c>
    </row>
    <row r="2841" spans="1: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v>2</v>
      </c>
      <c r="T2841">
        <v>0</v>
      </c>
      <c r="U2841">
        <v>10.83</v>
      </c>
      <c r="V2841">
        <f>COUNTIF(SalesData[Order ID],SalesData[[#This Row],[Order ID]])</f>
        <v>1</v>
      </c>
      <c r="W2841" t="str">
        <f>TEXT(SalesData[[#This Row],[Order Date]],"MMM-YYYY")</f>
        <v>Sep-2016</v>
      </c>
      <c r="X2841">
        <f>CHOOSE(MONTH(SalesData[[#This Row],[Order Date]]),1,1,1,2,2,2,3,3,3,4,4,4)</f>
        <v>3</v>
      </c>
      <c r="Y2841">
        <f>YEAR(SalesData[[#This Row],[Order Date]])*100+MONTH(SalesData[[#This Row],[Order Date]])</f>
        <v>201609</v>
      </c>
    </row>
    <row r="2842" spans="1: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v>3</v>
      </c>
      <c r="T2842">
        <v>0.1</v>
      </c>
      <c r="U2842">
        <v>182.39</v>
      </c>
      <c r="V2842">
        <f>COUNTIF(SalesData[Order ID],SalesData[[#This Row],[Order ID]])</f>
        <v>1</v>
      </c>
      <c r="W2842" t="str">
        <f>TEXT(SalesData[[#This Row],[Order Date]],"MMM-YYYY")</f>
        <v>Mar-2015</v>
      </c>
      <c r="X2842">
        <f>CHOOSE(MONTH(SalesData[[#This Row],[Order Date]]),1,1,1,2,2,2,3,3,3,4,4,4)</f>
        <v>1</v>
      </c>
      <c r="Y2842">
        <f>YEAR(SalesData[[#This Row],[Order Date]])*100+MONTH(SalesData[[#This Row],[Order Date]])</f>
        <v>201503</v>
      </c>
    </row>
    <row r="2843" spans="1: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v>5</v>
      </c>
      <c r="T2843">
        <v>0.1</v>
      </c>
      <c r="U2843">
        <v>50.5</v>
      </c>
      <c r="V2843">
        <f>COUNTIF(SalesData[Order ID],SalesData[[#This Row],[Order ID]])</f>
        <v>1</v>
      </c>
      <c r="W2843" t="str">
        <f>TEXT(SalesData[[#This Row],[Order Date]],"MMM-YYYY")</f>
        <v>Aug-2018</v>
      </c>
      <c r="X2843">
        <f>CHOOSE(MONTH(SalesData[[#This Row],[Order Date]]),1,1,1,2,2,2,3,3,3,4,4,4)</f>
        <v>3</v>
      </c>
      <c r="Y2843">
        <f>YEAR(SalesData[[#This Row],[Order Date]])*100+MONTH(SalesData[[#This Row],[Order Date]])</f>
        <v>201808</v>
      </c>
    </row>
    <row r="2844" spans="1: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v>10</v>
      </c>
      <c r="T2844">
        <v>0.3</v>
      </c>
      <c r="U2844">
        <v>-33.06</v>
      </c>
      <c r="V2844">
        <f>COUNTIF(SalesData[Order ID],SalesData[[#This Row],[Order ID]])</f>
        <v>1</v>
      </c>
      <c r="W2844" t="str">
        <f>TEXT(SalesData[[#This Row],[Order Date]],"MMM-YYYY")</f>
        <v>Mar-2018</v>
      </c>
      <c r="X2844">
        <f>CHOOSE(MONTH(SalesData[[#This Row],[Order Date]]),1,1,1,2,2,2,3,3,3,4,4,4)</f>
        <v>1</v>
      </c>
      <c r="Y2844">
        <f>YEAR(SalesData[[#This Row],[Order Date]])*100+MONTH(SalesData[[#This Row],[Order Date]])</f>
        <v>201803</v>
      </c>
    </row>
    <row r="2845" spans="1: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v>6</v>
      </c>
      <c r="T2845">
        <v>0.1</v>
      </c>
      <c r="U2845">
        <v>10.81</v>
      </c>
      <c r="V2845">
        <f>COUNTIF(SalesData[Order ID],SalesData[[#This Row],[Order ID]])</f>
        <v>1</v>
      </c>
      <c r="W2845" t="str">
        <f>TEXT(SalesData[[#This Row],[Order Date]],"MMM-YYYY")</f>
        <v>May-2018</v>
      </c>
      <c r="X2845">
        <f>CHOOSE(MONTH(SalesData[[#This Row],[Order Date]]),1,1,1,2,2,2,3,3,3,4,4,4)</f>
        <v>2</v>
      </c>
      <c r="Y2845">
        <f>YEAR(SalesData[[#This Row],[Order Date]])*100+MONTH(SalesData[[#This Row],[Order Date]])</f>
        <v>201805</v>
      </c>
    </row>
    <row r="2846" spans="1: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v>6</v>
      </c>
      <c r="T2846">
        <v>0.1</v>
      </c>
      <c r="U2846">
        <v>270.56</v>
      </c>
      <c r="V2846">
        <f>COUNTIF(SalesData[Order ID],SalesData[[#This Row],[Order ID]])</f>
        <v>1</v>
      </c>
      <c r="W2846" t="str">
        <f>TEXT(SalesData[[#This Row],[Order Date]],"MMM-YYYY")</f>
        <v>Dec-2017</v>
      </c>
      <c r="X2846">
        <f>CHOOSE(MONTH(SalesData[[#This Row],[Order Date]]),1,1,1,2,2,2,3,3,3,4,4,4)</f>
        <v>4</v>
      </c>
      <c r="Y2846">
        <f>YEAR(SalesData[[#This Row],[Order Date]])*100+MONTH(SalesData[[#This Row],[Order Date]])</f>
        <v>201712</v>
      </c>
    </row>
    <row r="2847" spans="1: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v>5</v>
      </c>
      <c r="T2847">
        <v>0</v>
      </c>
      <c r="U2847">
        <v>7.13</v>
      </c>
      <c r="V2847">
        <f>COUNTIF(SalesData[Order ID],SalesData[[#This Row],[Order ID]])</f>
        <v>1</v>
      </c>
      <c r="W2847" t="str">
        <f>TEXT(SalesData[[#This Row],[Order Date]],"MMM-YYYY")</f>
        <v>Nov-2018</v>
      </c>
      <c r="X2847">
        <f>CHOOSE(MONTH(SalesData[[#This Row],[Order Date]]),1,1,1,2,2,2,3,3,3,4,4,4)</f>
        <v>4</v>
      </c>
      <c r="Y2847">
        <f>YEAR(SalesData[[#This Row],[Order Date]])*100+MONTH(SalesData[[#This Row],[Order Date]])</f>
        <v>201811</v>
      </c>
    </row>
    <row r="2848" spans="1: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v>4</v>
      </c>
      <c r="T2848">
        <v>0</v>
      </c>
      <c r="U2848">
        <v>160.13999999999999</v>
      </c>
      <c r="V2848">
        <f>COUNTIF(SalesData[Order ID],SalesData[[#This Row],[Order ID]])</f>
        <v>1</v>
      </c>
      <c r="W2848" t="str">
        <f>TEXT(SalesData[[#This Row],[Order Date]],"MMM-YYYY")</f>
        <v>Sep-2018</v>
      </c>
      <c r="X2848">
        <f>CHOOSE(MONTH(SalesData[[#This Row],[Order Date]]),1,1,1,2,2,2,3,3,3,4,4,4)</f>
        <v>3</v>
      </c>
      <c r="Y2848">
        <f>YEAR(SalesData[[#This Row],[Order Date]])*100+MONTH(SalesData[[#This Row],[Order Date]])</f>
        <v>201809</v>
      </c>
    </row>
    <row r="2849" spans="1: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v>6</v>
      </c>
      <c r="T2849">
        <v>0.3</v>
      </c>
      <c r="U2849">
        <v>-11.26</v>
      </c>
      <c r="V2849">
        <f>COUNTIF(SalesData[Order ID],SalesData[[#This Row],[Order ID]])</f>
        <v>2</v>
      </c>
      <c r="W2849" t="str">
        <f>TEXT(SalesData[[#This Row],[Order Date]],"MMM-YYYY")</f>
        <v>Apr-2018</v>
      </c>
      <c r="X2849">
        <f>CHOOSE(MONTH(SalesData[[#This Row],[Order Date]]),1,1,1,2,2,2,3,3,3,4,4,4)</f>
        <v>2</v>
      </c>
      <c r="Y2849">
        <f>YEAR(SalesData[[#This Row],[Order Date]])*100+MONTH(SalesData[[#This Row],[Order Date]])</f>
        <v>201804</v>
      </c>
    </row>
    <row r="2850" spans="1: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v>1</v>
      </c>
      <c r="T2850">
        <v>0</v>
      </c>
      <c r="U2850">
        <v>645.83000000000004</v>
      </c>
      <c r="V2850">
        <f>COUNTIF(SalesData[Order ID],SalesData[[#This Row],[Order ID]])</f>
        <v>2</v>
      </c>
      <c r="W2850" t="str">
        <f>TEXT(SalesData[[#This Row],[Order Date]],"MMM-YYYY")</f>
        <v>Apr-2018</v>
      </c>
      <c r="X2850">
        <f>CHOOSE(MONTH(SalesData[[#This Row],[Order Date]]),1,1,1,2,2,2,3,3,3,4,4,4)</f>
        <v>2</v>
      </c>
      <c r="Y2850">
        <f>YEAR(SalesData[[#This Row],[Order Date]])*100+MONTH(SalesData[[#This Row],[Order Date]])</f>
        <v>201804</v>
      </c>
    </row>
    <row r="2851" spans="1: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v>8</v>
      </c>
      <c r="T2851">
        <v>0</v>
      </c>
      <c r="U2851">
        <v>0.82</v>
      </c>
      <c r="V2851">
        <f>COUNTIF(SalesData[Order ID],SalesData[[#This Row],[Order ID]])</f>
        <v>1</v>
      </c>
      <c r="W2851" t="str">
        <f>TEXT(SalesData[[#This Row],[Order Date]],"MMM-YYYY")</f>
        <v>Nov-2017</v>
      </c>
      <c r="X2851">
        <f>CHOOSE(MONTH(SalesData[[#This Row],[Order Date]]),1,1,1,2,2,2,3,3,3,4,4,4)</f>
        <v>4</v>
      </c>
      <c r="Y2851">
        <f>YEAR(SalesData[[#This Row],[Order Date]])*100+MONTH(SalesData[[#This Row],[Order Date]])</f>
        <v>201711</v>
      </c>
    </row>
    <row r="2852" spans="1: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v>10</v>
      </c>
      <c r="T2852">
        <v>0</v>
      </c>
      <c r="U2852">
        <v>5.83</v>
      </c>
      <c r="V2852">
        <f>COUNTIF(SalesData[Order ID],SalesData[[#This Row],[Order ID]])</f>
        <v>1</v>
      </c>
      <c r="W2852" t="str">
        <f>TEXT(SalesData[[#This Row],[Order Date]],"MMM-YYYY")</f>
        <v>Jun-2017</v>
      </c>
      <c r="X2852">
        <f>CHOOSE(MONTH(SalesData[[#This Row],[Order Date]]),1,1,1,2,2,2,3,3,3,4,4,4)</f>
        <v>2</v>
      </c>
      <c r="Y2852">
        <f>YEAR(SalesData[[#This Row],[Order Date]])*100+MONTH(SalesData[[#This Row],[Order Date]])</f>
        <v>201706</v>
      </c>
    </row>
    <row r="2853" spans="1: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v>3</v>
      </c>
      <c r="T2853">
        <v>0.1</v>
      </c>
      <c r="U2853">
        <v>6.48</v>
      </c>
      <c r="V2853">
        <f>COUNTIF(SalesData[Order ID],SalesData[[#This Row],[Order ID]])</f>
        <v>1</v>
      </c>
      <c r="W2853" t="str">
        <f>TEXT(SalesData[[#This Row],[Order Date]],"MMM-YYYY")</f>
        <v>Dec-2018</v>
      </c>
      <c r="X2853">
        <f>CHOOSE(MONTH(SalesData[[#This Row],[Order Date]]),1,1,1,2,2,2,3,3,3,4,4,4)</f>
        <v>4</v>
      </c>
      <c r="Y2853">
        <f>YEAR(SalesData[[#This Row],[Order Date]])*100+MONTH(SalesData[[#This Row],[Order Date]])</f>
        <v>201812</v>
      </c>
    </row>
    <row r="2854" spans="1: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v>7</v>
      </c>
      <c r="T2854">
        <v>0</v>
      </c>
      <c r="U2854">
        <v>2.4</v>
      </c>
      <c r="V2854">
        <f>COUNTIF(SalesData[Order ID],SalesData[[#This Row],[Order ID]])</f>
        <v>2</v>
      </c>
      <c r="W2854" t="str">
        <f>TEXT(SalesData[[#This Row],[Order Date]],"MMM-YYYY")</f>
        <v>Mar-2017</v>
      </c>
      <c r="X2854">
        <f>CHOOSE(MONTH(SalesData[[#This Row],[Order Date]]),1,1,1,2,2,2,3,3,3,4,4,4)</f>
        <v>1</v>
      </c>
      <c r="Y2854">
        <f>YEAR(SalesData[[#This Row],[Order Date]])*100+MONTH(SalesData[[#This Row],[Order Date]])</f>
        <v>201703</v>
      </c>
    </row>
    <row r="2855" spans="1: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v>9</v>
      </c>
      <c r="T2855">
        <v>0</v>
      </c>
      <c r="U2855">
        <v>6.91</v>
      </c>
      <c r="V2855">
        <f>COUNTIF(SalesData[Order ID],SalesData[[#This Row],[Order ID]])</f>
        <v>2</v>
      </c>
      <c r="W2855" t="str">
        <f>TEXT(SalesData[[#This Row],[Order Date]],"MMM-YYYY")</f>
        <v>Mar-2017</v>
      </c>
      <c r="X2855">
        <f>CHOOSE(MONTH(SalesData[[#This Row],[Order Date]]),1,1,1,2,2,2,3,3,3,4,4,4)</f>
        <v>1</v>
      </c>
      <c r="Y2855">
        <f>YEAR(SalesData[[#This Row],[Order Date]])*100+MONTH(SalesData[[#This Row],[Order Date]])</f>
        <v>201703</v>
      </c>
    </row>
    <row r="2856" spans="1: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v>5</v>
      </c>
      <c r="T2856">
        <v>0</v>
      </c>
      <c r="U2856">
        <v>8.06</v>
      </c>
      <c r="V2856">
        <f>COUNTIF(SalesData[Order ID],SalesData[[#This Row],[Order ID]])</f>
        <v>1</v>
      </c>
      <c r="W2856" t="str">
        <f>TEXT(SalesData[[#This Row],[Order Date]],"MMM-YYYY")</f>
        <v>Aug-2018</v>
      </c>
      <c r="X2856">
        <f>CHOOSE(MONTH(SalesData[[#This Row],[Order Date]]),1,1,1,2,2,2,3,3,3,4,4,4)</f>
        <v>3</v>
      </c>
      <c r="Y2856">
        <f>YEAR(SalesData[[#This Row],[Order Date]])*100+MONTH(SalesData[[#This Row],[Order Date]])</f>
        <v>201808</v>
      </c>
    </row>
    <row r="2857" spans="1: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v>2</v>
      </c>
      <c r="T2857">
        <v>0.1</v>
      </c>
      <c r="U2857">
        <v>1.82</v>
      </c>
      <c r="V2857">
        <f>COUNTIF(SalesData[Order ID],SalesData[[#This Row],[Order ID]])</f>
        <v>1</v>
      </c>
      <c r="W2857" t="str">
        <f>TEXT(SalesData[[#This Row],[Order Date]],"MMM-YYYY")</f>
        <v>Jul-2018</v>
      </c>
      <c r="X2857">
        <f>CHOOSE(MONTH(SalesData[[#This Row],[Order Date]]),1,1,1,2,2,2,3,3,3,4,4,4)</f>
        <v>3</v>
      </c>
      <c r="Y2857">
        <f>YEAR(SalesData[[#This Row],[Order Date]])*100+MONTH(SalesData[[#This Row],[Order Date]])</f>
        <v>201807</v>
      </c>
    </row>
    <row r="2858" spans="1: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v>7</v>
      </c>
      <c r="T2858">
        <v>0.1</v>
      </c>
      <c r="U2858">
        <v>368.72</v>
      </c>
      <c r="V2858">
        <f>COUNTIF(SalesData[Order ID],SalesData[[#This Row],[Order ID]])</f>
        <v>1</v>
      </c>
      <c r="W2858" t="str">
        <f>TEXT(SalesData[[#This Row],[Order Date]],"MMM-YYYY")</f>
        <v>Aug-2017</v>
      </c>
      <c r="X2858">
        <f>CHOOSE(MONTH(SalesData[[#This Row],[Order Date]]),1,1,1,2,2,2,3,3,3,4,4,4)</f>
        <v>3</v>
      </c>
      <c r="Y2858">
        <f>YEAR(SalesData[[#This Row],[Order Date]])*100+MONTH(SalesData[[#This Row],[Order Date]])</f>
        <v>201708</v>
      </c>
    </row>
    <row r="2859" spans="1: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v>7</v>
      </c>
      <c r="T2859">
        <v>0</v>
      </c>
      <c r="U2859">
        <v>63.08</v>
      </c>
      <c r="V2859">
        <f>COUNTIF(SalesData[Order ID],SalesData[[#This Row],[Order ID]])</f>
        <v>1</v>
      </c>
      <c r="W2859" t="str">
        <f>TEXT(SalesData[[#This Row],[Order Date]],"MMM-YYYY")</f>
        <v>Aug-2017</v>
      </c>
      <c r="X2859">
        <f>CHOOSE(MONTH(SalesData[[#This Row],[Order Date]]),1,1,1,2,2,2,3,3,3,4,4,4)</f>
        <v>3</v>
      </c>
      <c r="Y2859">
        <f>YEAR(SalesData[[#This Row],[Order Date]])*100+MONTH(SalesData[[#This Row],[Order Date]])</f>
        <v>201708</v>
      </c>
    </row>
    <row r="2860" spans="1: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v>10</v>
      </c>
      <c r="T2860">
        <v>0</v>
      </c>
      <c r="U2860">
        <v>10.85</v>
      </c>
      <c r="V2860">
        <f>COUNTIF(SalesData[Order ID],SalesData[[#This Row],[Order ID]])</f>
        <v>4</v>
      </c>
      <c r="W2860" t="str">
        <f>TEXT(SalesData[[#This Row],[Order Date]],"MMM-YYYY")</f>
        <v>May-2018</v>
      </c>
      <c r="X2860">
        <f>CHOOSE(MONTH(SalesData[[#This Row],[Order Date]]),1,1,1,2,2,2,3,3,3,4,4,4)</f>
        <v>2</v>
      </c>
      <c r="Y2860">
        <f>YEAR(SalesData[[#This Row],[Order Date]])*100+MONTH(SalesData[[#This Row],[Order Date]])</f>
        <v>201805</v>
      </c>
    </row>
    <row r="2861" spans="1: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v>10</v>
      </c>
      <c r="T2861">
        <v>0.2</v>
      </c>
      <c r="U2861">
        <v>102.05</v>
      </c>
      <c r="V2861">
        <f>COUNTIF(SalesData[Order ID],SalesData[[#This Row],[Order ID]])</f>
        <v>4</v>
      </c>
      <c r="W2861" t="str">
        <f>TEXT(SalesData[[#This Row],[Order Date]],"MMM-YYYY")</f>
        <v>May-2018</v>
      </c>
      <c r="X2861">
        <f>CHOOSE(MONTH(SalesData[[#This Row],[Order Date]]),1,1,1,2,2,2,3,3,3,4,4,4)</f>
        <v>2</v>
      </c>
      <c r="Y2861">
        <f>YEAR(SalesData[[#This Row],[Order Date]])*100+MONTH(SalesData[[#This Row],[Order Date]])</f>
        <v>201805</v>
      </c>
    </row>
    <row r="2862" spans="1: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v>5</v>
      </c>
      <c r="T2862">
        <v>0.3</v>
      </c>
      <c r="U2862">
        <v>-374.63</v>
      </c>
      <c r="V2862">
        <f>COUNTIF(SalesData[Order ID],SalesData[[#This Row],[Order ID]])</f>
        <v>4</v>
      </c>
      <c r="W2862" t="str">
        <f>TEXT(SalesData[[#This Row],[Order Date]],"MMM-YYYY")</f>
        <v>May-2018</v>
      </c>
      <c r="X2862">
        <f>CHOOSE(MONTH(SalesData[[#This Row],[Order Date]]),1,1,1,2,2,2,3,3,3,4,4,4)</f>
        <v>2</v>
      </c>
      <c r="Y2862">
        <f>YEAR(SalesData[[#This Row],[Order Date]])*100+MONTH(SalesData[[#This Row],[Order Date]])</f>
        <v>201805</v>
      </c>
    </row>
    <row r="2863" spans="1: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v>1</v>
      </c>
      <c r="T2863">
        <v>0.3</v>
      </c>
      <c r="U2863">
        <v>-45.91</v>
      </c>
      <c r="V2863">
        <f>COUNTIF(SalesData[Order ID],SalesData[[#This Row],[Order ID]])</f>
        <v>4</v>
      </c>
      <c r="W2863" t="str">
        <f>TEXT(SalesData[[#This Row],[Order Date]],"MMM-YYYY")</f>
        <v>May-2018</v>
      </c>
      <c r="X2863">
        <f>CHOOSE(MONTH(SalesData[[#This Row],[Order Date]]),1,1,1,2,2,2,3,3,3,4,4,4)</f>
        <v>2</v>
      </c>
      <c r="Y2863">
        <f>YEAR(SalesData[[#This Row],[Order Date]])*100+MONTH(SalesData[[#This Row],[Order Date]])</f>
        <v>201805</v>
      </c>
    </row>
    <row r="2864" spans="1: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v>5</v>
      </c>
      <c r="T2864">
        <v>0</v>
      </c>
      <c r="U2864">
        <v>6.43</v>
      </c>
      <c r="V2864">
        <f>COUNTIF(SalesData[Order ID],SalesData[[#This Row],[Order ID]])</f>
        <v>1</v>
      </c>
      <c r="W2864" t="str">
        <f>TEXT(SalesData[[#This Row],[Order Date]],"MMM-YYYY")</f>
        <v>Aug-2018</v>
      </c>
      <c r="X2864">
        <f>CHOOSE(MONTH(SalesData[[#This Row],[Order Date]]),1,1,1,2,2,2,3,3,3,4,4,4)</f>
        <v>3</v>
      </c>
      <c r="Y2864">
        <f>YEAR(SalesData[[#This Row],[Order Date]])*100+MONTH(SalesData[[#This Row],[Order Date]])</f>
        <v>201808</v>
      </c>
    </row>
    <row r="2865" spans="1: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v>8</v>
      </c>
      <c r="T2865">
        <v>0.2</v>
      </c>
      <c r="U2865">
        <v>2.2000000000000002</v>
      </c>
      <c r="V2865">
        <f>COUNTIF(SalesData[Order ID],SalesData[[#This Row],[Order ID]])</f>
        <v>4</v>
      </c>
      <c r="W2865" t="str">
        <f>TEXT(SalesData[[#This Row],[Order Date]],"MMM-YYYY")</f>
        <v>Aug-2018</v>
      </c>
      <c r="X2865">
        <f>CHOOSE(MONTH(SalesData[[#This Row],[Order Date]]),1,1,1,2,2,2,3,3,3,4,4,4)</f>
        <v>3</v>
      </c>
      <c r="Y2865">
        <f>YEAR(SalesData[[#This Row],[Order Date]])*100+MONTH(SalesData[[#This Row],[Order Date]])</f>
        <v>201808</v>
      </c>
    </row>
    <row r="2866" spans="1: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v>1</v>
      </c>
      <c r="T2866">
        <v>0</v>
      </c>
      <c r="U2866">
        <v>14.24</v>
      </c>
      <c r="V2866">
        <f>COUNTIF(SalesData[Order ID],SalesData[[#This Row],[Order ID]])</f>
        <v>4</v>
      </c>
      <c r="W2866" t="str">
        <f>TEXT(SalesData[[#This Row],[Order Date]],"MMM-YYYY")</f>
        <v>Aug-2018</v>
      </c>
      <c r="X2866">
        <f>CHOOSE(MONTH(SalesData[[#This Row],[Order Date]]),1,1,1,2,2,2,3,3,3,4,4,4)</f>
        <v>3</v>
      </c>
      <c r="Y2866">
        <f>YEAR(SalesData[[#This Row],[Order Date]])*100+MONTH(SalesData[[#This Row],[Order Date]])</f>
        <v>201808</v>
      </c>
    </row>
    <row r="2867" spans="1: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v>1</v>
      </c>
      <c r="T2867">
        <v>0</v>
      </c>
      <c r="U2867">
        <v>13.69</v>
      </c>
      <c r="V2867">
        <f>COUNTIF(SalesData[Order ID],SalesData[[#This Row],[Order ID]])</f>
        <v>4</v>
      </c>
      <c r="W2867" t="str">
        <f>TEXT(SalesData[[#This Row],[Order Date]],"MMM-YYYY")</f>
        <v>Aug-2018</v>
      </c>
      <c r="X2867">
        <f>CHOOSE(MONTH(SalesData[[#This Row],[Order Date]]),1,1,1,2,2,2,3,3,3,4,4,4)</f>
        <v>3</v>
      </c>
      <c r="Y2867">
        <f>YEAR(SalesData[[#This Row],[Order Date]])*100+MONTH(SalesData[[#This Row],[Order Date]])</f>
        <v>201808</v>
      </c>
    </row>
    <row r="2868" spans="1: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v>4</v>
      </c>
      <c r="T2868">
        <v>0.1</v>
      </c>
      <c r="U2868">
        <v>11.17</v>
      </c>
      <c r="V2868">
        <f>COUNTIF(SalesData[Order ID],SalesData[[#This Row],[Order ID]])</f>
        <v>4</v>
      </c>
      <c r="W2868" t="str">
        <f>TEXT(SalesData[[#This Row],[Order Date]],"MMM-YYYY")</f>
        <v>Aug-2018</v>
      </c>
      <c r="X2868">
        <f>CHOOSE(MONTH(SalesData[[#This Row],[Order Date]]),1,1,1,2,2,2,3,3,3,4,4,4)</f>
        <v>3</v>
      </c>
      <c r="Y2868">
        <f>YEAR(SalesData[[#This Row],[Order Date]])*100+MONTH(SalesData[[#This Row],[Order Date]])</f>
        <v>201808</v>
      </c>
    </row>
    <row r="2869" spans="1: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v>10</v>
      </c>
      <c r="T2869">
        <v>0.1</v>
      </c>
      <c r="U2869">
        <v>1.03</v>
      </c>
      <c r="V2869">
        <f>COUNTIF(SalesData[Order ID],SalesData[[#This Row],[Order ID]])</f>
        <v>2</v>
      </c>
      <c r="W2869" t="str">
        <f>TEXT(SalesData[[#This Row],[Order Date]],"MMM-YYYY")</f>
        <v>Nov-2017</v>
      </c>
      <c r="X2869">
        <f>CHOOSE(MONTH(SalesData[[#This Row],[Order Date]]),1,1,1,2,2,2,3,3,3,4,4,4)</f>
        <v>4</v>
      </c>
      <c r="Y2869">
        <f>YEAR(SalesData[[#This Row],[Order Date]])*100+MONTH(SalesData[[#This Row],[Order Date]])</f>
        <v>201711</v>
      </c>
    </row>
    <row r="2870" spans="1: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v>5</v>
      </c>
      <c r="T2870">
        <v>0</v>
      </c>
      <c r="U2870">
        <v>7.02</v>
      </c>
      <c r="V2870">
        <f>COUNTIF(SalesData[Order ID],SalesData[[#This Row],[Order ID]])</f>
        <v>2</v>
      </c>
      <c r="W2870" t="str">
        <f>TEXT(SalesData[[#This Row],[Order Date]],"MMM-YYYY")</f>
        <v>Nov-2017</v>
      </c>
      <c r="X2870">
        <f>CHOOSE(MONTH(SalesData[[#This Row],[Order Date]]),1,1,1,2,2,2,3,3,3,4,4,4)</f>
        <v>4</v>
      </c>
      <c r="Y2870">
        <f>YEAR(SalesData[[#This Row],[Order Date]])*100+MONTH(SalesData[[#This Row],[Order Date]])</f>
        <v>201711</v>
      </c>
    </row>
    <row r="2871" spans="1: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v>9</v>
      </c>
      <c r="T2871">
        <v>0.2</v>
      </c>
      <c r="U2871">
        <v>2.9</v>
      </c>
      <c r="V2871">
        <f>COUNTIF(SalesData[Order ID],SalesData[[#This Row],[Order ID]])</f>
        <v>1</v>
      </c>
      <c r="W2871" t="str">
        <f>TEXT(SalesData[[#This Row],[Order Date]],"MMM-YYYY")</f>
        <v>Jun-2018</v>
      </c>
      <c r="X2871">
        <f>CHOOSE(MONTH(SalesData[[#This Row],[Order Date]]),1,1,1,2,2,2,3,3,3,4,4,4)</f>
        <v>2</v>
      </c>
      <c r="Y2871">
        <f>YEAR(SalesData[[#This Row],[Order Date]])*100+MONTH(SalesData[[#This Row],[Order Date]])</f>
        <v>201806</v>
      </c>
    </row>
    <row r="2872" spans="1: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v>5</v>
      </c>
      <c r="T2872">
        <v>0.3</v>
      </c>
      <c r="U2872">
        <v>-19.329999999999998</v>
      </c>
      <c r="V2872">
        <f>COUNTIF(SalesData[Order ID],SalesData[[#This Row],[Order ID]])</f>
        <v>2</v>
      </c>
      <c r="W2872" t="str">
        <f>TEXT(SalesData[[#This Row],[Order Date]],"MMM-YYYY")</f>
        <v>Mar-2015</v>
      </c>
      <c r="X2872">
        <f>CHOOSE(MONTH(SalesData[[#This Row],[Order Date]]),1,1,1,2,2,2,3,3,3,4,4,4)</f>
        <v>1</v>
      </c>
      <c r="Y2872">
        <f>YEAR(SalesData[[#This Row],[Order Date]])*100+MONTH(SalesData[[#This Row],[Order Date]])</f>
        <v>201503</v>
      </c>
    </row>
    <row r="2873" spans="1: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v>3</v>
      </c>
      <c r="T2873">
        <v>0.1</v>
      </c>
      <c r="U2873">
        <v>110.02</v>
      </c>
      <c r="V2873">
        <f>COUNTIF(SalesData[Order ID],SalesData[[#This Row],[Order ID]])</f>
        <v>2</v>
      </c>
      <c r="W2873" t="str">
        <f>TEXT(SalesData[[#This Row],[Order Date]],"MMM-YYYY")</f>
        <v>Mar-2015</v>
      </c>
      <c r="X2873">
        <f>CHOOSE(MONTH(SalesData[[#This Row],[Order Date]]),1,1,1,2,2,2,3,3,3,4,4,4)</f>
        <v>1</v>
      </c>
      <c r="Y2873">
        <f>YEAR(SalesData[[#This Row],[Order Date]])*100+MONTH(SalesData[[#This Row],[Order Date]])</f>
        <v>201503</v>
      </c>
    </row>
    <row r="2874" spans="1: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v>9</v>
      </c>
      <c r="T2874">
        <v>0</v>
      </c>
      <c r="U2874">
        <v>1.1100000000000001</v>
      </c>
      <c r="V2874">
        <f>COUNTIF(SalesData[Order ID],SalesData[[#This Row],[Order ID]])</f>
        <v>1</v>
      </c>
      <c r="W2874" t="str">
        <f>TEXT(SalesData[[#This Row],[Order Date]],"MMM-YYYY")</f>
        <v>Jun-2018</v>
      </c>
      <c r="X2874">
        <f>CHOOSE(MONTH(SalesData[[#This Row],[Order Date]]),1,1,1,2,2,2,3,3,3,4,4,4)</f>
        <v>2</v>
      </c>
      <c r="Y2874">
        <f>YEAR(SalesData[[#This Row],[Order Date]])*100+MONTH(SalesData[[#This Row],[Order Date]])</f>
        <v>201806</v>
      </c>
    </row>
    <row r="2875" spans="1: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v>8</v>
      </c>
      <c r="T2875">
        <v>0.2</v>
      </c>
      <c r="U2875">
        <v>210.93</v>
      </c>
      <c r="V2875">
        <f>COUNTIF(SalesData[Order ID],SalesData[[#This Row],[Order ID]])</f>
        <v>1</v>
      </c>
      <c r="W2875" t="str">
        <f>TEXT(SalesData[[#This Row],[Order Date]],"MMM-YYYY")</f>
        <v>Nov-2018</v>
      </c>
      <c r="X2875">
        <f>CHOOSE(MONTH(SalesData[[#This Row],[Order Date]]),1,1,1,2,2,2,3,3,3,4,4,4)</f>
        <v>4</v>
      </c>
      <c r="Y2875">
        <f>YEAR(SalesData[[#This Row],[Order Date]])*100+MONTH(SalesData[[#This Row],[Order Date]])</f>
        <v>201811</v>
      </c>
    </row>
    <row r="2876" spans="1: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v>10</v>
      </c>
      <c r="T2876">
        <v>0.1</v>
      </c>
      <c r="U2876">
        <v>0.6</v>
      </c>
      <c r="V2876">
        <f>COUNTIF(SalesData[Order ID],SalesData[[#This Row],[Order ID]])</f>
        <v>1</v>
      </c>
      <c r="W2876" t="str">
        <f>TEXT(SalesData[[#This Row],[Order Date]],"MMM-YYYY")</f>
        <v>Dec-2018</v>
      </c>
      <c r="X2876">
        <f>CHOOSE(MONTH(SalesData[[#This Row],[Order Date]]),1,1,1,2,2,2,3,3,3,4,4,4)</f>
        <v>4</v>
      </c>
      <c r="Y2876">
        <f>YEAR(SalesData[[#This Row],[Order Date]])*100+MONTH(SalesData[[#This Row],[Order Date]])</f>
        <v>201812</v>
      </c>
    </row>
    <row r="2877" spans="1: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v>9</v>
      </c>
      <c r="T2877">
        <v>0.1</v>
      </c>
      <c r="U2877">
        <v>35.32</v>
      </c>
      <c r="V2877">
        <f>COUNTIF(SalesData[Order ID],SalesData[[#This Row],[Order ID]])</f>
        <v>2</v>
      </c>
      <c r="W2877" t="str">
        <f>TEXT(SalesData[[#This Row],[Order Date]],"MMM-YYYY")</f>
        <v>Jan-2017</v>
      </c>
      <c r="X2877">
        <f>CHOOSE(MONTH(SalesData[[#This Row],[Order Date]]),1,1,1,2,2,2,3,3,3,4,4,4)</f>
        <v>1</v>
      </c>
      <c r="Y2877">
        <f>YEAR(SalesData[[#This Row],[Order Date]])*100+MONTH(SalesData[[#This Row],[Order Date]])</f>
        <v>201701</v>
      </c>
    </row>
    <row r="2878" spans="1: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v>5</v>
      </c>
      <c r="T2878">
        <v>0.2</v>
      </c>
      <c r="U2878">
        <v>50.67</v>
      </c>
      <c r="V2878">
        <f>COUNTIF(SalesData[Order ID],SalesData[[#This Row],[Order ID]])</f>
        <v>2</v>
      </c>
      <c r="W2878" t="str">
        <f>TEXT(SalesData[[#This Row],[Order Date]],"MMM-YYYY")</f>
        <v>Jan-2017</v>
      </c>
      <c r="X2878">
        <f>CHOOSE(MONTH(SalesData[[#This Row],[Order Date]]),1,1,1,2,2,2,3,3,3,4,4,4)</f>
        <v>1</v>
      </c>
      <c r="Y2878">
        <f>YEAR(SalesData[[#This Row],[Order Date]])*100+MONTH(SalesData[[#This Row],[Order Date]])</f>
        <v>201701</v>
      </c>
    </row>
    <row r="2879" spans="1: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v>7</v>
      </c>
      <c r="T2879">
        <v>0.1</v>
      </c>
      <c r="U2879">
        <v>5.23</v>
      </c>
      <c r="V2879">
        <f>COUNTIF(SalesData[Order ID],SalesData[[#This Row],[Order ID]])</f>
        <v>3</v>
      </c>
      <c r="W2879" t="str">
        <f>TEXT(SalesData[[#This Row],[Order Date]],"MMM-YYYY")</f>
        <v>Jan-2017</v>
      </c>
      <c r="X2879">
        <f>CHOOSE(MONTH(SalesData[[#This Row],[Order Date]]),1,1,1,2,2,2,3,3,3,4,4,4)</f>
        <v>1</v>
      </c>
      <c r="Y2879">
        <f>YEAR(SalesData[[#This Row],[Order Date]])*100+MONTH(SalesData[[#This Row],[Order Date]])</f>
        <v>201701</v>
      </c>
    </row>
    <row r="2880" spans="1: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v>4</v>
      </c>
      <c r="T2880">
        <v>0</v>
      </c>
      <c r="U2880">
        <v>0.93</v>
      </c>
      <c r="V2880">
        <f>COUNTIF(SalesData[Order ID],SalesData[[#This Row],[Order ID]])</f>
        <v>3</v>
      </c>
      <c r="W2880" t="str">
        <f>TEXT(SalesData[[#This Row],[Order Date]],"MMM-YYYY")</f>
        <v>Jan-2017</v>
      </c>
      <c r="X2880">
        <f>CHOOSE(MONTH(SalesData[[#This Row],[Order Date]]),1,1,1,2,2,2,3,3,3,4,4,4)</f>
        <v>1</v>
      </c>
      <c r="Y2880">
        <f>YEAR(SalesData[[#This Row],[Order Date]])*100+MONTH(SalesData[[#This Row],[Order Date]])</f>
        <v>201701</v>
      </c>
    </row>
    <row r="2881" spans="1: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v>1</v>
      </c>
      <c r="T2881">
        <v>0.2</v>
      </c>
      <c r="U2881">
        <v>20.399999999999999</v>
      </c>
      <c r="V2881">
        <f>COUNTIF(SalesData[Order ID],SalesData[[#This Row],[Order ID]])</f>
        <v>3</v>
      </c>
      <c r="W2881" t="str">
        <f>TEXT(SalesData[[#This Row],[Order Date]],"MMM-YYYY")</f>
        <v>Jan-2017</v>
      </c>
      <c r="X2881">
        <f>CHOOSE(MONTH(SalesData[[#This Row],[Order Date]]),1,1,1,2,2,2,3,3,3,4,4,4)</f>
        <v>1</v>
      </c>
      <c r="Y2881">
        <f>YEAR(SalesData[[#This Row],[Order Date]])*100+MONTH(SalesData[[#This Row],[Order Date]])</f>
        <v>201701</v>
      </c>
    </row>
    <row r="2882" spans="1: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v>10</v>
      </c>
      <c r="T2882">
        <v>0.2</v>
      </c>
      <c r="U2882">
        <v>1.53</v>
      </c>
      <c r="V2882">
        <f>COUNTIF(SalesData[Order ID],SalesData[[#This Row],[Order ID]])</f>
        <v>2</v>
      </c>
      <c r="W2882" t="str">
        <f>TEXT(SalesData[[#This Row],[Order Date]],"MMM-YYYY")</f>
        <v>Sep-2017</v>
      </c>
      <c r="X2882">
        <f>CHOOSE(MONTH(SalesData[[#This Row],[Order Date]]),1,1,1,2,2,2,3,3,3,4,4,4)</f>
        <v>3</v>
      </c>
      <c r="Y2882">
        <f>YEAR(SalesData[[#This Row],[Order Date]])*100+MONTH(SalesData[[#This Row],[Order Date]])</f>
        <v>201709</v>
      </c>
    </row>
    <row r="2883" spans="1: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v>4</v>
      </c>
      <c r="T2883">
        <v>0.1</v>
      </c>
      <c r="U2883">
        <v>8.3800000000000008</v>
      </c>
      <c r="V2883">
        <f>COUNTIF(SalesData[Order ID],SalesData[[#This Row],[Order ID]])</f>
        <v>2</v>
      </c>
      <c r="W2883" t="str">
        <f>TEXT(SalesData[[#This Row],[Order Date]],"MMM-YYYY")</f>
        <v>Sep-2017</v>
      </c>
      <c r="X2883">
        <f>CHOOSE(MONTH(SalesData[[#This Row],[Order Date]]),1,1,1,2,2,2,3,3,3,4,4,4)</f>
        <v>3</v>
      </c>
      <c r="Y2883">
        <f>YEAR(SalesData[[#This Row],[Order Date]])*100+MONTH(SalesData[[#This Row],[Order Date]])</f>
        <v>201709</v>
      </c>
    </row>
    <row r="2884" spans="1: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v>5</v>
      </c>
      <c r="T2884">
        <v>0</v>
      </c>
      <c r="U2884">
        <v>0.8</v>
      </c>
      <c r="V2884">
        <f>COUNTIF(SalesData[Order ID],SalesData[[#This Row],[Order ID]])</f>
        <v>1</v>
      </c>
      <c r="W2884" t="str">
        <f>TEXT(SalesData[[#This Row],[Order Date]],"MMM-YYYY")</f>
        <v>Feb-2015</v>
      </c>
      <c r="X2884">
        <f>CHOOSE(MONTH(SalesData[[#This Row],[Order Date]]),1,1,1,2,2,2,3,3,3,4,4,4)</f>
        <v>1</v>
      </c>
      <c r="Y2884">
        <f>YEAR(SalesData[[#This Row],[Order Date]])*100+MONTH(SalesData[[#This Row],[Order Date]])</f>
        <v>201502</v>
      </c>
    </row>
    <row r="2885" spans="1: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v>1</v>
      </c>
      <c r="T2885">
        <v>0.3</v>
      </c>
      <c r="U2885">
        <v>-2.44</v>
      </c>
      <c r="V2885">
        <f>COUNTIF(SalesData[Order ID],SalesData[[#This Row],[Order ID]])</f>
        <v>1</v>
      </c>
      <c r="W2885" t="str">
        <f>TEXT(SalesData[[#This Row],[Order Date]],"MMM-YYYY")</f>
        <v>Nov-2017</v>
      </c>
      <c r="X2885">
        <f>CHOOSE(MONTH(SalesData[[#This Row],[Order Date]]),1,1,1,2,2,2,3,3,3,4,4,4)</f>
        <v>4</v>
      </c>
      <c r="Y2885">
        <f>YEAR(SalesData[[#This Row],[Order Date]])*100+MONTH(SalesData[[#This Row],[Order Date]])</f>
        <v>201711</v>
      </c>
    </row>
    <row r="2886" spans="1: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v>1</v>
      </c>
      <c r="T2886">
        <v>0</v>
      </c>
      <c r="U2886">
        <v>1.57</v>
      </c>
      <c r="V2886">
        <f>COUNTIF(SalesData[Order ID],SalesData[[#This Row],[Order ID]])</f>
        <v>1</v>
      </c>
      <c r="W2886" t="str">
        <f>TEXT(SalesData[[#This Row],[Order Date]],"MMM-YYYY")</f>
        <v>Jan-2017</v>
      </c>
      <c r="X2886">
        <f>CHOOSE(MONTH(SalesData[[#This Row],[Order Date]]),1,1,1,2,2,2,3,3,3,4,4,4)</f>
        <v>1</v>
      </c>
      <c r="Y2886">
        <f>YEAR(SalesData[[#This Row],[Order Date]])*100+MONTH(SalesData[[#This Row],[Order Date]])</f>
        <v>201701</v>
      </c>
    </row>
    <row r="2887" spans="1: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v>4</v>
      </c>
      <c r="T2887">
        <v>0.3</v>
      </c>
      <c r="U2887">
        <v>-15.4</v>
      </c>
      <c r="V2887">
        <f>COUNTIF(SalesData[Order ID],SalesData[[#This Row],[Order ID]])</f>
        <v>1</v>
      </c>
      <c r="W2887" t="str">
        <f>TEXT(SalesData[[#This Row],[Order Date]],"MMM-YYYY")</f>
        <v>Oct-2017</v>
      </c>
      <c r="X2887">
        <f>CHOOSE(MONTH(SalesData[[#This Row],[Order Date]]),1,1,1,2,2,2,3,3,3,4,4,4)</f>
        <v>4</v>
      </c>
      <c r="Y2887">
        <f>YEAR(SalesData[[#This Row],[Order Date]])*100+MONTH(SalesData[[#This Row],[Order Date]])</f>
        <v>201710</v>
      </c>
    </row>
    <row r="2888" spans="1: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v>4</v>
      </c>
      <c r="T2888">
        <v>0</v>
      </c>
      <c r="U2888">
        <v>2.3199999999999998</v>
      </c>
      <c r="V2888">
        <f>COUNTIF(SalesData[Order ID],SalesData[[#This Row],[Order ID]])</f>
        <v>3</v>
      </c>
      <c r="W2888" t="str">
        <f>TEXT(SalesData[[#This Row],[Order Date]],"MMM-YYYY")</f>
        <v>Dec-2018</v>
      </c>
      <c r="X2888">
        <f>CHOOSE(MONTH(SalesData[[#This Row],[Order Date]]),1,1,1,2,2,2,3,3,3,4,4,4)</f>
        <v>4</v>
      </c>
      <c r="Y2888">
        <f>YEAR(SalesData[[#This Row],[Order Date]])*100+MONTH(SalesData[[#This Row],[Order Date]])</f>
        <v>201812</v>
      </c>
    </row>
    <row r="2889" spans="1: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v>9</v>
      </c>
      <c r="T2889">
        <v>0</v>
      </c>
      <c r="U2889">
        <v>2.98</v>
      </c>
      <c r="V2889">
        <f>COUNTIF(SalesData[Order ID],SalesData[[#This Row],[Order ID]])</f>
        <v>3</v>
      </c>
      <c r="W2889" t="str">
        <f>TEXT(SalesData[[#This Row],[Order Date]],"MMM-YYYY")</f>
        <v>Dec-2018</v>
      </c>
      <c r="X2889">
        <f>CHOOSE(MONTH(SalesData[[#This Row],[Order Date]]),1,1,1,2,2,2,3,3,3,4,4,4)</f>
        <v>4</v>
      </c>
      <c r="Y2889">
        <f>YEAR(SalesData[[#This Row],[Order Date]])*100+MONTH(SalesData[[#This Row],[Order Date]])</f>
        <v>201812</v>
      </c>
    </row>
    <row r="2890" spans="1: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v>6</v>
      </c>
      <c r="T2890">
        <v>0.2</v>
      </c>
      <c r="U2890">
        <v>3.56</v>
      </c>
      <c r="V2890">
        <f>COUNTIF(SalesData[Order ID],SalesData[[#This Row],[Order ID]])</f>
        <v>3</v>
      </c>
      <c r="W2890" t="str">
        <f>TEXT(SalesData[[#This Row],[Order Date]],"MMM-YYYY")</f>
        <v>Dec-2018</v>
      </c>
      <c r="X2890">
        <f>CHOOSE(MONTH(SalesData[[#This Row],[Order Date]]),1,1,1,2,2,2,3,3,3,4,4,4)</f>
        <v>4</v>
      </c>
      <c r="Y2890">
        <f>YEAR(SalesData[[#This Row],[Order Date]])*100+MONTH(SalesData[[#This Row],[Order Date]])</f>
        <v>201812</v>
      </c>
    </row>
    <row r="2891" spans="1: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v>8</v>
      </c>
      <c r="T2891">
        <v>0</v>
      </c>
      <c r="U2891">
        <v>4.7699999999999996</v>
      </c>
      <c r="V2891">
        <f>COUNTIF(SalesData[Order ID],SalesData[[#This Row],[Order ID]])</f>
        <v>1</v>
      </c>
      <c r="W2891" t="str">
        <f>TEXT(SalesData[[#This Row],[Order Date]],"MMM-YYYY")</f>
        <v>Nov-2018</v>
      </c>
      <c r="X2891">
        <f>CHOOSE(MONTH(SalesData[[#This Row],[Order Date]]),1,1,1,2,2,2,3,3,3,4,4,4)</f>
        <v>4</v>
      </c>
      <c r="Y2891">
        <f>YEAR(SalesData[[#This Row],[Order Date]])*100+MONTH(SalesData[[#This Row],[Order Date]])</f>
        <v>201811</v>
      </c>
    </row>
    <row r="2892" spans="1: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v>7</v>
      </c>
      <c r="T2892">
        <v>0.3</v>
      </c>
      <c r="U2892">
        <v>-7.79</v>
      </c>
      <c r="V2892">
        <f>COUNTIF(SalesData[Order ID],SalesData[[#This Row],[Order ID]])</f>
        <v>2</v>
      </c>
      <c r="W2892" t="str">
        <f>TEXT(SalesData[[#This Row],[Order Date]],"MMM-YYYY")</f>
        <v>Apr-2015</v>
      </c>
      <c r="X2892">
        <f>CHOOSE(MONTH(SalesData[[#This Row],[Order Date]]),1,1,1,2,2,2,3,3,3,4,4,4)</f>
        <v>2</v>
      </c>
      <c r="Y2892">
        <f>YEAR(SalesData[[#This Row],[Order Date]])*100+MONTH(SalesData[[#This Row],[Order Date]])</f>
        <v>201504</v>
      </c>
    </row>
    <row r="2893" spans="1: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v>8</v>
      </c>
      <c r="T2893">
        <v>0.1</v>
      </c>
      <c r="U2893">
        <v>1.79</v>
      </c>
      <c r="V2893">
        <f>COUNTIF(SalesData[Order ID],SalesData[[#This Row],[Order ID]])</f>
        <v>2</v>
      </c>
      <c r="W2893" t="str">
        <f>TEXT(SalesData[[#This Row],[Order Date]],"MMM-YYYY")</f>
        <v>Apr-2015</v>
      </c>
      <c r="X2893">
        <f>CHOOSE(MONTH(SalesData[[#This Row],[Order Date]]),1,1,1,2,2,2,3,3,3,4,4,4)</f>
        <v>2</v>
      </c>
      <c r="Y2893">
        <f>YEAR(SalesData[[#This Row],[Order Date]])*100+MONTH(SalesData[[#This Row],[Order Date]])</f>
        <v>201504</v>
      </c>
    </row>
    <row r="2894" spans="1: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v>8</v>
      </c>
      <c r="T2894">
        <v>0</v>
      </c>
      <c r="U2894">
        <v>3.01</v>
      </c>
      <c r="V2894">
        <f>COUNTIF(SalesData[Order ID],SalesData[[#This Row],[Order ID]])</f>
        <v>4</v>
      </c>
      <c r="W2894" t="str">
        <f>TEXT(SalesData[[#This Row],[Order Date]],"MMM-YYYY")</f>
        <v>Oct-2018</v>
      </c>
      <c r="X2894">
        <f>CHOOSE(MONTH(SalesData[[#This Row],[Order Date]]),1,1,1,2,2,2,3,3,3,4,4,4)</f>
        <v>4</v>
      </c>
      <c r="Y2894">
        <f>YEAR(SalesData[[#This Row],[Order Date]])*100+MONTH(SalesData[[#This Row],[Order Date]])</f>
        <v>201810</v>
      </c>
    </row>
    <row r="2895" spans="1: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v>5</v>
      </c>
      <c r="T2895">
        <v>0</v>
      </c>
      <c r="U2895">
        <v>6.34</v>
      </c>
      <c r="V2895">
        <f>COUNTIF(SalesData[Order ID],SalesData[[#This Row],[Order ID]])</f>
        <v>4</v>
      </c>
      <c r="W2895" t="str">
        <f>TEXT(SalesData[[#This Row],[Order Date]],"MMM-YYYY")</f>
        <v>Oct-2018</v>
      </c>
      <c r="X2895">
        <f>CHOOSE(MONTH(SalesData[[#This Row],[Order Date]]),1,1,1,2,2,2,3,3,3,4,4,4)</f>
        <v>4</v>
      </c>
      <c r="Y2895">
        <f>YEAR(SalesData[[#This Row],[Order Date]])*100+MONTH(SalesData[[#This Row],[Order Date]])</f>
        <v>201810</v>
      </c>
    </row>
    <row r="2896" spans="1: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v>4</v>
      </c>
      <c r="T2896">
        <v>0</v>
      </c>
      <c r="U2896">
        <v>15.89</v>
      </c>
      <c r="V2896">
        <f>COUNTIF(SalesData[Order ID],SalesData[[#This Row],[Order ID]])</f>
        <v>4</v>
      </c>
      <c r="W2896" t="str">
        <f>TEXT(SalesData[[#This Row],[Order Date]],"MMM-YYYY")</f>
        <v>Oct-2018</v>
      </c>
      <c r="X2896">
        <f>CHOOSE(MONTH(SalesData[[#This Row],[Order Date]]),1,1,1,2,2,2,3,3,3,4,4,4)</f>
        <v>4</v>
      </c>
      <c r="Y2896">
        <f>YEAR(SalesData[[#This Row],[Order Date]])*100+MONTH(SalesData[[#This Row],[Order Date]])</f>
        <v>201810</v>
      </c>
    </row>
    <row r="2897" spans="1: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v>5</v>
      </c>
      <c r="T2897">
        <v>0.2</v>
      </c>
      <c r="U2897">
        <v>10.41</v>
      </c>
      <c r="V2897">
        <f>COUNTIF(SalesData[Order ID],SalesData[[#This Row],[Order ID]])</f>
        <v>4</v>
      </c>
      <c r="W2897" t="str">
        <f>TEXT(SalesData[[#This Row],[Order Date]],"MMM-YYYY")</f>
        <v>Oct-2018</v>
      </c>
      <c r="X2897">
        <f>CHOOSE(MONTH(SalesData[[#This Row],[Order Date]]),1,1,1,2,2,2,3,3,3,4,4,4)</f>
        <v>4</v>
      </c>
      <c r="Y2897">
        <f>YEAR(SalesData[[#This Row],[Order Date]])*100+MONTH(SalesData[[#This Row],[Order Date]])</f>
        <v>201810</v>
      </c>
    </row>
    <row r="2898" spans="1: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v>6</v>
      </c>
      <c r="T2898">
        <v>0.3</v>
      </c>
      <c r="U2898">
        <v>-15.39</v>
      </c>
      <c r="V2898">
        <f>COUNTIF(SalesData[Order ID],SalesData[[#This Row],[Order ID]])</f>
        <v>1</v>
      </c>
      <c r="W2898" t="str">
        <f>TEXT(SalesData[[#This Row],[Order Date]],"MMM-YYYY")</f>
        <v>Mar-2015</v>
      </c>
      <c r="X2898">
        <f>CHOOSE(MONTH(SalesData[[#This Row],[Order Date]]),1,1,1,2,2,2,3,3,3,4,4,4)</f>
        <v>1</v>
      </c>
      <c r="Y2898">
        <f>YEAR(SalesData[[#This Row],[Order Date]])*100+MONTH(SalesData[[#This Row],[Order Date]])</f>
        <v>201503</v>
      </c>
    </row>
    <row r="2899" spans="1: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v>10</v>
      </c>
      <c r="T2899">
        <v>0.2</v>
      </c>
      <c r="U2899">
        <v>239.99</v>
      </c>
      <c r="V2899">
        <f>COUNTIF(SalesData[Order ID],SalesData[[#This Row],[Order ID]])</f>
        <v>1</v>
      </c>
      <c r="W2899" t="str">
        <f>TEXT(SalesData[[#This Row],[Order Date]],"MMM-YYYY")</f>
        <v>Jan-2017</v>
      </c>
      <c r="X2899">
        <f>CHOOSE(MONTH(SalesData[[#This Row],[Order Date]]),1,1,1,2,2,2,3,3,3,4,4,4)</f>
        <v>1</v>
      </c>
      <c r="Y2899">
        <f>YEAR(SalesData[[#This Row],[Order Date]])*100+MONTH(SalesData[[#This Row],[Order Date]])</f>
        <v>201701</v>
      </c>
    </row>
    <row r="2900" spans="1: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v>6</v>
      </c>
      <c r="T2900">
        <v>0.1</v>
      </c>
      <c r="U2900">
        <v>28.59</v>
      </c>
      <c r="V2900">
        <f>COUNTIF(SalesData[Order ID],SalesData[[#This Row],[Order ID]])</f>
        <v>1</v>
      </c>
      <c r="W2900" t="str">
        <f>TEXT(SalesData[[#This Row],[Order Date]],"MMM-YYYY")</f>
        <v>Apr-2016</v>
      </c>
      <c r="X2900">
        <f>CHOOSE(MONTH(SalesData[[#This Row],[Order Date]]),1,1,1,2,2,2,3,3,3,4,4,4)</f>
        <v>2</v>
      </c>
      <c r="Y2900">
        <f>YEAR(SalesData[[#This Row],[Order Date]])*100+MONTH(SalesData[[#This Row],[Order Date]])</f>
        <v>201604</v>
      </c>
    </row>
    <row r="2901" spans="1: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v>8</v>
      </c>
      <c r="T2901">
        <v>0</v>
      </c>
      <c r="U2901">
        <v>91.2</v>
      </c>
      <c r="V2901">
        <f>COUNTIF(SalesData[Order ID],SalesData[[#This Row],[Order ID]])</f>
        <v>2</v>
      </c>
      <c r="W2901" t="str">
        <f>TEXT(SalesData[[#This Row],[Order Date]],"MMM-YYYY")</f>
        <v>Sep-2016</v>
      </c>
      <c r="X2901">
        <f>CHOOSE(MONTH(SalesData[[#This Row],[Order Date]]),1,1,1,2,2,2,3,3,3,4,4,4)</f>
        <v>3</v>
      </c>
      <c r="Y2901">
        <f>YEAR(SalesData[[#This Row],[Order Date]])*100+MONTH(SalesData[[#This Row],[Order Date]])</f>
        <v>201609</v>
      </c>
    </row>
    <row r="2902" spans="1: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v>2</v>
      </c>
      <c r="T2902">
        <v>0</v>
      </c>
      <c r="U2902">
        <v>2.52</v>
      </c>
      <c r="V2902">
        <f>COUNTIF(SalesData[Order ID],SalesData[[#This Row],[Order ID]])</f>
        <v>2</v>
      </c>
      <c r="W2902" t="str">
        <f>TEXT(SalesData[[#This Row],[Order Date]],"MMM-YYYY")</f>
        <v>Sep-2016</v>
      </c>
      <c r="X2902">
        <f>CHOOSE(MONTH(SalesData[[#This Row],[Order Date]]),1,1,1,2,2,2,3,3,3,4,4,4)</f>
        <v>3</v>
      </c>
      <c r="Y2902">
        <f>YEAR(SalesData[[#This Row],[Order Date]])*100+MONTH(SalesData[[#This Row],[Order Date]])</f>
        <v>201609</v>
      </c>
    </row>
    <row r="2903" spans="1: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v>8</v>
      </c>
      <c r="T2903">
        <v>0.2</v>
      </c>
      <c r="U2903">
        <v>31.39</v>
      </c>
      <c r="V2903">
        <f>COUNTIF(SalesData[Order ID],SalesData[[#This Row],[Order ID]])</f>
        <v>1</v>
      </c>
      <c r="W2903" t="str">
        <f>TEXT(SalesData[[#This Row],[Order Date]],"MMM-YYYY")</f>
        <v>Sep-2018</v>
      </c>
      <c r="X2903">
        <f>CHOOSE(MONTH(SalesData[[#This Row],[Order Date]]),1,1,1,2,2,2,3,3,3,4,4,4)</f>
        <v>3</v>
      </c>
      <c r="Y2903">
        <f>YEAR(SalesData[[#This Row],[Order Date]])*100+MONTH(SalesData[[#This Row],[Order Date]])</f>
        <v>201809</v>
      </c>
    </row>
    <row r="2904" spans="1: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v>7</v>
      </c>
      <c r="T2904">
        <v>0.1</v>
      </c>
      <c r="U2904">
        <v>2.54</v>
      </c>
      <c r="V2904">
        <f>COUNTIF(SalesData[Order ID],SalesData[[#This Row],[Order ID]])</f>
        <v>1</v>
      </c>
      <c r="W2904" t="str">
        <f>TEXT(SalesData[[#This Row],[Order Date]],"MMM-YYYY")</f>
        <v>Jun-2017</v>
      </c>
      <c r="X2904">
        <f>CHOOSE(MONTH(SalesData[[#This Row],[Order Date]]),1,1,1,2,2,2,3,3,3,4,4,4)</f>
        <v>2</v>
      </c>
      <c r="Y2904">
        <f>YEAR(SalesData[[#This Row],[Order Date]])*100+MONTH(SalesData[[#This Row],[Order Date]])</f>
        <v>201706</v>
      </c>
    </row>
    <row r="2905" spans="1: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v>2</v>
      </c>
      <c r="T2905">
        <v>0.2</v>
      </c>
      <c r="U2905">
        <v>6.74</v>
      </c>
      <c r="V2905">
        <f>COUNTIF(SalesData[Order ID],SalesData[[#This Row],[Order ID]])</f>
        <v>2</v>
      </c>
      <c r="W2905" t="str">
        <f>TEXT(SalesData[[#This Row],[Order Date]],"MMM-YYYY")</f>
        <v>Jun-2017</v>
      </c>
      <c r="X2905">
        <f>CHOOSE(MONTH(SalesData[[#This Row],[Order Date]]),1,1,1,2,2,2,3,3,3,4,4,4)</f>
        <v>2</v>
      </c>
      <c r="Y2905">
        <f>YEAR(SalesData[[#This Row],[Order Date]])*100+MONTH(SalesData[[#This Row],[Order Date]])</f>
        <v>201706</v>
      </c>
    </row>
    <row r="2906" spans="1: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v>7</v>
      </c>
      <c r="T2906">
        <v>0</v>
      </c>
      <c r="U2906">
        <v>91.74</v>
      </c>
      <c r="V2906">
        <f>COUNTIF(SalesData[Order ID],SalesData[[#This Row],[Order ID]])</f>
        <v>2</v>
      </c>
      <c r="W2906" t="str">
        <f>TEXT(SalesData[[#This Row],[Order Date]],"MMM-YYYY")</f>
        <v>Jun-2017</v>
      </c>
      <c r="X2906">
        <f>CHOOSE(MONTH(SalesData[[#This Row],[Order Date]]),1,1,1,2,2,2,3,3,3,4,4,4)</f>
        <v>2</v>
      </c>
      <c r="Y2906">
        <f>YEAR(SalesData[[#This Row],[Order Date]])*100+MONTH(SalesData[[#This Row],[Order Date]])</f>
        <v>201706</v>
      </c>
    </row>
    <row r="2907" spans="1: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v>10</v>
      </c>
      <c r="T2907">
        <v>0.3</v>
      </c>
      <c r="U2907">
        <v>-86.83</v>
      </c>
      <c r="V2907">
        <f>COUNTIF(SalesData[Order ID],SalesData[[#This Row],[Order ID]])</f>
        <v>1</v>
      </c>
      <c r="W2907" t="str">
        <f>TEXT(SalesData[[#This Row],[Order Date]],"MMM-YYYY")</f>
        <v>Sep-2015</v>
      </c>
      <c r="X2907">
        <f>CHOOSE(MONTH(SalesData[[#This Row],[Order Date]]),1,1,1,2,2,2,3,3,3,4,4,4)</f>
        <v>3</v>
      </c>
      <c r="Y2907">
        <f>YEAR(SalesData[[#This Row],[Order Date]])*100+MONTH(SalesData[[#This Row],[Order Date]])</f>
        <v>201509</v>
      </c>
    </row>
    <row r="2908" spans="1: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v>1</v>
      </c>
      <c r="T2908">
        <v>0.1</v>
      </c>
      <c r="U2908">
        <v>2.23</v>
      </c>
      <c r="V2908">
        <f>COUNTIF(SalesData[Order ID],SalesData[[#This Row],[Order ID]])</f>
        <v>3</v>
      </c>
      <c r="W2908" t="str">
        <f>TEXT(SalesData[[#This Row],[Order Date]],"MMM-YYYY")</f>
        <v>Nov-2018</v>
      </c>
      <c r="X2908">
        <f>CHOOSE(MONTH(SalesData[[#This Row],[Order Date]]),1,1,1,2,2,2,3,3,3,4,4,4)</f>
        <v>4</v>
      </c>
      <c r="Y2908">
        <f>YEAR(SalesData[[#This Row],[Order Date]])*100+MONTH(SalesData[[#This Row],[Order Date]])</f>
        <v>201811</v>
      </c>
    </row>
    <row r="2909" spans="1: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v>2</v>
      </c>
      <c r="T2909">
        <v>0.2</v>
      </c>
      <c r="U2909">
        <v>7.86</v>
      </c>
      <c r="V2909">
        <f>COUNTIF(SalesData[Order ID],SalesData[[#This Row],[Order ID]])</f>
        <v>3</v>
      </c>
      <c r="W2909" t="str">
        <f>TEXT(SalesData[[#This Row],[Order Date]],"MMM-YYYY")</f>
        <v>Nov-2018</v>
      </c>
      <c r="X2909">
        <f>CHOOSE(MONTH(SalesData[[#This Row],[Order Date]]),1,1,1,2,2,2,3,3,3,4,4,4)</f>
        <v>4</v>
      </c>
      <c r="Y2909">
        <f>YEAR(SalesData[[#This Row],[Order Date]])*100+MONTH(SalesData[[#This Row],[Order Date]])</f>
        <v>201811</v>
      </c>
    </row>
    <row r="2910" spans="1: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v>1</v>
      </c>
      <c r="T2910">
        <v>0.1</v>
      </c>
      <c r="U2910">
        <v>3.59</v>
      </c>
      <c r="V2910">
        <f>COUNTIF(SalesData[Order ID],SalesData[[#This Row],[Order ID]])</f>
        <v>3</v>
      </c>
      <c r="W2910" t="str">
        <f>TEXT(SalesData[[#This Row],[Order Date]],"MMM-YYYY")</f>
        <v>Nov-2018</v>
      </c>
      <c r="X2910">
        <f>CHOOSE(MONTH(SalesData[[#This Row],[Order Date]]),1,1,1,2,2,2,3,3,3,4,4,4)</f>
        <v>4</v>
      </c>
      <c r="Y2910">
        <f>YEAR(SalesData[[#This Row],[Order Date]])*100+MONTH(SalesData[[#This Row],[Order Date]])</f>
        <v>201811</v>
      </c>
    </row>
    <row r="2911" spans="1: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v>1</v>
      </c>
      <c r="T2911">
        <v>0</v>
      </c>
      <c r="U2911">
        <v>3.03</v>
      </c>
      <c r="V2911">
        <f>COUNTIF(SalesData[Order ID],SalesData[[#This Row],[Order ID]])</f>
        <v>1</v>
      </c>
      <c r="W2911" t="str">
        <f>TEXT(SalesData[[#This Row],[Order Date]],"MMM-YYYY")</f>
        <v>Feb-2018</v>
      </c>
      <c r="X2911">
        <f>CHOOSE(MONTH(SalesData[[#This Row],[Order Date]]),1,1,1,2,2,2,3,3,3,4,4,4)</f>
        <v>1</v>
      </c>
      <c r="Y2911">
        <f>YEAR(SalesData[[#This Row],[Order Date]])*100+MONTH(SalesData[[#This Row],[Order Date]])</f>
        <v>201802</v>
      </c>
    </row>
    <row r="2912" spans="1: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v>10</v>
      </c>
      <c r="T2912">
        <v>0</v>
      </c>
      <c r="U2912">
        <v>135.5</v>
      </c>
      <c r="V2912">
        <f>COUNTIF(SalesData[Order ID],SalesData[[#This Row],[Order ID]])</f>
        <v>1</v>
      </c>
      <c r="W2912" t="str">
        <f>TEXT(SalesData[[#This Row],[Order Date]],"MMM-YYYY")</f>
        <v>Nov-2016</v>
      </c>
      <c r="X2912">
        <f>CHOOSE(MONTH(SalesData[[#This Row],[Order Date]]),1,1,1,2,2,2,3,3,3,4,4,4)</f>
        <v>4</v>
      </c>
      <c r="Y2912">
        <f>YEAR(SalesData[[#This Row],[Order Date]])*100+MONTH(SalesData[[#This Row],[Order Date]])</f>
        <v>201611</v>
      </c>
    </row>
    <row r="2913" spans="1: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v>8</v>
      </c>
      <c r="T2913">
        <v>0</v>
      </c>
      <c r="U2913">
        <v>5.38</v>
      </c>
      <c r="V2913">
        <f>COUNTIF(SalesData[Order ID],SalesData[[#This Row],[Order ID]])</f>
        <v>3</v>
      </c>
      <c r="W2913" t="str">
        <f>TEXT(SalesData[[#This Row],[Order Date]],"MMM-YYYY")</f>
        <v>Jun-2015</v>
      </c>
      <c r="X2913">
        <f>CHOOSE(MONTH(SalesData[[#This Row],[Order Date]]),1,1,1,2,2,2,3,3,3,4,4,4)</f>
        <v>2</v>
      </c>
      <c r="Y2913">
        <f>YEAR(SalesData[[#This Row],[Order Date]])*100+MONTH(SalesData[[#This Row],[Order Date]])</f>
        <v>201506</v>
      </c>
    </row>
    <row r="2914" spans="1: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v>9</v>
      </c>
      <c r="T2914">
        <v>0.2</v>
      </c>
      <c r="U2914">
        <v>1.75</v>
      </c>
      <c r="V2914">
        <f>COUNTIF(SalesData[Order ID],SalesData[[#This Row],[Order ID]])</f>
        <v>3</v>
      </c>
      <c r="W2914" t="str">
        <f>TEXT(SalesData[[#This Row],[Order Date]],"MMM-YYYY")</f>
        <v>Jun-2015</v>
      </c>
      <c r="X2914">
        <f>CHOOSE(MONTH(SalesData[[#This Row],[Order Date]]),1,1,1,2,2,2,3,3,3,4,4,4)</f>
        <v>2</v>
      </c>
      <c r="Y2914">
        <f>YEAR(SalesData[[#This Row],[Order Date]])*100+MONTH(SalesData[[#This Row],[Order Date]])</f>
        <v>201506</v>
      </c>
    </row>
    <row r="2915" spans="1: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v>8</v>
      </c>
      <c r="T2915">
        <v>0.1</v>
      </c>
      <c r="U2915">
        <v>5.54</v>
      </c>
      <c r="V2915">
        <f>COUNTIF(SalesData[Order ID],SalesData[[#This Row],[Order ID]])</f>
        <v>3</v>
      </c>
      <c r="W2915" t="str">
        <f>TEXT(SalesData[[#This Row],[Order Date]],"MMM-YYYY")</f>
        <v>Jun-2015</v>
      </c>
      <c r="X2915">
        <f>CHOOSE(MONTH(SalesData[[#This Row],[Order Date]]),1,1,1,2,2,2,3,3,3,4,4,4)</f>
        <v>2</v>
      </c>
      <c r="Y2915">
        <f>YEAR(SalesData[[#This Row],[Order Date]])*100+MONTH(SalesData[[#This Row],[Order Date]])</f>
        <v>201506</v>
      </c>
    </row>
    <row r="2916" spans="1: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v>6</v>
      </c>
      <c r="T2916">
        <v>0.1</v>
      </c>
      <c r="U2916">
        <v>32.57</v>
      </c>
      <c r="V2916">
        <f>COUNTIF(SalesData[Order ID],SalesData[[#This Row],[Order ID]])</f>
        <v>3</v>
      </c>
      <c r="W2916" t="str">
        <f>TEXT(SalesData[[#This Row],[Order Date]],"MMM-YYYY")</f>
        <v>Oct-2016</v>
      </c>
      <c r="X2916">
        <f>CHOOSE(MONTH(SalesData[[#This Row],[Order Date]]),1,1,1,2,2,2,3,3,3,4,4,4)</f>
        <v>4</v>
      </c>
      <c r="Y2916">
        <f>YEAR(SalesData[[#This Row],[Order Date]])*100+MONTH(SalesData[[#This Row],[Order Date]])</f>
        <v>201610</v>
      </c>
    </row>
    <row r="2917" spans="1: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v>9</v>
      </c>
      <c r="T2917">
        <v>0.3</v>
      </c>
      <c r="U2917">
        <v>-1.76</v>
      </c>
      <c r="V2917">
        <f>COUNTIF(SalesData[Order ID],SalesData[[#This Row],[Order ID]])</f>
        <v>3</v>
      </c>
      <c r="W2917" t="str">
        <f>TEXT(SalesData[[#This Row],[Order Date]],"MMM-YYYY")</f>
        <v>Oct-2016</v>
      </c>
      <c r="X2917">
        <f>CHOOSE(MONTH(SalesData[[#This Row],[Order Date]]),1,1,1,2,2,2,3,3,3,4,4,4)</f>
        <v>4</v>
      </c>
      <c r="Y2917">
        <f>YEAR(SalesData[[#This Row],[Order Date]])*100+MONTH(SalesData[[#This Row],[Order Date]])</f>
        <v>201610</v>
      </c>
    </row>
    <row r="2918" spans="1: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v>3</v>
      </c>
      <c r="T2918">
        <v>0</v>
      </c>
      <c r="U2918">
        <v>79.19</v>
      </c>
      <c r="V2918">
        <f>COUNTIF(SalesData[Order ID],SalesData[[#This Row],[Order ID]])</f>
        <v>3</v>
      </c>
      <c r="W2918" t="str">
        <f>TEXT(SalesData[[#This Row],[Order Date]],"MMM-YYYY")</f>
        <v>Oct-2016</v>
      </c>
      <c r="X2918">
        <f>CHOOSE(MONTH(SalesData[[#This Row],[Order Date]]),1,1,1,2,2,2,3,3,3,4,4,4)</f>
        <v>4</v>
      </c>
      <c r="Y2918">
        <f>YEAR(SalesData[[#This Row],[Order Date]])*100+MONTH(SalesData[[#This Row],[Order Date]])</f>
        <v>201610</v>
      </c>
    </row>
    <row r="2919" spans="1: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v>3</v>
      </c>
      <c r="T2919">
        <v>0</v>
      </c>
      <c r="U2919">
        <v>1.31</v>
      </c>
      <c r="V2919">
        <f>COUNTIF(SalesData[Order ID],SalesData[[#This Row],[Order ID]])</f>
        <v>1</v>
      </c>
      <c r="W2919" t="str">
        <f>TEXT(SalesData[[#This Row],[Order Date]],"MMM-YYYY")</f>
        <v>Aug-2018</v>
      </c>
      <c r="X2919">
        <f>CHOOSE(MONTH(SalesData[[#This Row],[Order Date]]),1,1,1,2,2,2,3,3,3,4,4,4)</f>
        <v>3</v>
      </c>
      <c r="Y2919">
        <f>YEAR(SalesData[[#This Row],[Order Date]])*100+MONTH(SalesData[[#This Row],[Order Date]])</f>
        <v>201808</v>
      </c>
    </row>
    <row r="2920" spans="1: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v>5</v>
      </c>
      <c r="T2920">
        <v>0.2</v>
      </c>
      <c r="U2920">
        <v>4.1100000000000003</v>
      </c>
      <c r="V2920">
        <f>COUNTIF(SalesData[Order ID],SalesData[[#This Row],[Order ID]])</f>
        <v>3</v>
      </c>
      <c r="W2920" t="str">
        <f>TEXT(SalesData[[#This Row],[Order Date]],"MMM-YYYY")</f>
        <v>Nov-2017</v>
      </c>
      <c r="X2920">
        <f>CHOOSE(MONTH(SalesData[[#This Row],[Order Date]]),1,1,1,2,2,2,3,3,3,4,4,4)</f>
        <v>4</v>
      </c>
      <c r="Y2920">
        <f>YEAR(SalesData[[#This Row],[Order Date]])*100+MONTH(SalesData[[#This Row],[Order Date]])</f>
        <v>201711</v>
      </c>
    </row>
    <row r="2921" spans="1: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v>5</v>
      </c>
      <c r="T2921">
        <v>0.2</v>
      </c>
      <c r="U2921">
        <v>4.17</v>
      </c>
      <c r="V2921">
        <f>COUNTIF(SalesData[Order ID],SalesData[[#This Row],[Order ID]])</f>
        <v>3</v>
      </c>
      <c r="W2921" t="str">
        <f>TEXT(SalesData[[#This Row],[Order Date]],"MMM-YYYY")</f>
        <v>Nov-2017</v>
      </c>
      <c r="X2921">
        <f>CHOOSE(MONTH(SalesData[[#This Row],[Order Date]]),1,1,1,2,2,2,3,3,3,4,4,4)</f>
        <v>4</v>
      </c>
      <c r="Y2921">
        <f>YEAR(SalesData[[#This Row],[Order Date]])*100+MONTH(SalesData[[#This Row],[Order Date]])</f>
        <v>201711</v>
      </c>
    </row>
    <row r="2922" spans="1: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v>8</v>
      </c>
      <c r="T2922">
        <v>0.3</v>
      </c>
      <c r="U2922">
        <v>-21.84</v>
      </c>
      <c r="V2922">
        <f>COUNTIF(SalesData[Order ID],SalesData[[#This Row],[Order ID]])</f>
        <v>3</v>
      </c>
      <c r="W2922" t="str">
        <f>TEXT(SalesData[[#This Row],[Order Date]],"MMM-YYYY")</f>
        <v>Nov-2017</v>
      </c>
      <c r="X2922">
        <f>CHOOSE(MONTH(SalesData[[#This Row],[Order Date]]),1,1,1,2,2,2,3,3,3,4,4,4)</f>
        <v>4</v>
      </c>
      <c r="Y2922">
        <f>YEAR(SalesData[[#This Row],[Order Date]])*100+MONTH(SalesData[[#This Row],[Order Date]])</f>
        <v>201711</v>
      </c>
    </row>
    <row r="2923" spans="1: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v>2</v>
      </c>
      <c r="T2923">
        <v>0.1</v>
      </c>
      <c r="U2923">
        <v>18.100000000000001</v>
      </c>
      <c r="V2923">
        <f>COUNTIF(SalesData[Order ID],SalesData[[#This Row],[Order ID]])</f>
        <v>1</v>
      </c>
      <c r="W2923" t="str">
        <f>TEXT(SalesData[[#This Row],[Order Date]],"MMM-YYYY")</f>
        <v>Jan-2018</v>
      </c>
      <c r="X2923">
        <f>CHOOSE(MONTH(SalesData[[#This Row],[Order Date]]),1,1,1,2,2,2,3,3,3,4,4,4)</f>
        <v>1</v>
      </c>
      <c r="Y2923">
        <f>YEAR(SalesData[[#This Row],[Order Date]])*100+MONTH(SalesData[[#This Row],[Order Date]])</f>
        <v>201801</v>
      </c>
    </row>
    <row r="2924" spans="1: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v>9</v>
      </c>
      <c r="T2924">
        <v>0.3</v>
      </c>
      <c r="U2924">
        <v>-1.32</v>
      </c>
      <c r="V2924">
        <f>COUNTIF(SalesData[Order ID],SalesData[[#This Row],[Order ID]])</f>
        <v>1</v>
      </c>
      <c r="W2924" t="str">
        <f>TEXT(SalesData[[#This Row],[Order Date]],"MMM-YYYY")</f>
        <v>Nov-2016</v>
      </c>
      <c r="X2924">
        <f>CHOOSE(MONTH(SalesData[[#This Row],[Order Date]]),1,1,1,2,2,2,3,3,3,4,4,4)</f>
        <v>4</v>
      </c>
      <c r="Y2924">
        <f>YEAR(SalesData[[#This Row],[Order Date]])*100+MONTH(SalesData[[#This Row],[Order Date]])</f>
        <v>201611</v>
      </c>
    </row>
    <row r="2925" spans="1: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v>6</v>
      </c>
      <c r="T2925">
        <v>0</v>
      </c>
      <c r="U2925">
        <v>1.7</v>
      </c>
      <c r="V2925">
        <f>COUNTIF(SalesData[Order ID],SalesData[[#This Row],[Order ID]])</f>
        <v>1</v>
      </c>
      <c r="W2925" t="str">
        <f>TEXT(SalesData[[#This Row],[Order Date]],"MMM-YYYY")</f>
        <v>Jun-2015</v>
      </c>
      <c r="X2925">
        <f>CHOOSE(MONTH(SalesData[[#This Row],[Order Date]]),1,1,1,2,2,2,3,3,3,4,4,4)</f>
        <v>2</v>
      </c>
      <c r="Y2925">
        <f>YEAR(SalesData[[#This Row],[Order Date]])*100+MONTH(SalesData[[#This Row],[Order Date]])</f>
        <v>201506</v>
      </c>
    </row>
    <row r="2926" spans="1: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v>5</v>
      </c>
      <c r="T2926">
        <v>0.2</v>
      </c>
      <c r="U2926">
        <v>4.9800000000000004</v>
      </c>
      <c r="V2926">
        <f>COUNTIF(SalesData[Order ID],SalesData[[#This Row],[Order ID]])</f>
        <v>2</v>
      </c>
      <c r="W2926" t="str">
        <f>TEXT(SalesData[[#This Row],[Order Date]],"MMM-YYYY")</f>
        <v>Sep-2015</v>
      </c>
      <c r="X2926">
        <f>CHOOSE(MONTH(SalesData[[#This Row],[Order Date]]),1,1,1,2,2,2,3,3,3,4,4,4)</f>
        <v>3</v>
      </c>
      <c r="Y2926">
        <f>YEAR(SalesData[[#This Row],[Order Date]])*100+MONTH(SalesData[[#This Row],[Order Date]])</f>
        <v>201509</v>
      </c>
    </row>
    <row r="2927" spans="1: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v>8</v>
      </c>
      <c r="T2927">
        <v>0</v>
      </c>
      <c r="U2927">
        <v>12.73</v>
      </c>
      <c r="V2927">
        <f>COUNTIF(SalesData[Order ID],SalesData[[#This Row],[Order ID]])</f>
        <v>2</v>
      </c>
      <c r="W2927" t="str">
        <f>TEXT(SalesData[[#This Row],[Order Date]],"MMM-YYYY")</f>
        <v>Sep-2015</v>
      </c>
      <c r="X2927">
        <f>CHOOSE(MONTH(SalesData[[#This Row],[Order Date]]),1,1,1,2,2,2,3,3,3,4,4,4)</f>
        <v>3</v>
      </c>
      <c r="Y2927">
        <f>YEAR(SalesData[[#This Row],[Order Date]])*100+MONTH(SalesData[[#This Row],[Order Date]])</f>
        <v>201509</v>
      </c>
    </row>
    <row r="2928" spans="1: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v>1</v>
      </c>
      <c r="T2928">
        <v>0.2</v>
      </c>
      <c r="U2928">
        <v>4.9000000000000004</v>
      </c>
      <c r="V2928">
        <f>COUNTIF(SalesData[Order ID],SalesData[[#This Row],[Order ID]])</f>
        <v>1</v>
      </c>
      <c r="W2928" t="str">
        <f>TEXT(SalesData[[#This Row],[Order Date]],"MMM-YYYY")</f>
        <v>Jul-2018</v>
      </c>
      <c r="X2928">
        <f>CHOOSE(MONTH(SalesData[[#This Row],[Order Date]]),1,1,1,2,2,2,3,3,3,4,4,4)</f>
        <v>3</v>
      </c>
      <c r="Y2928">
        <f>YEAR(SalesData[[#This Row],[Order Date]])*100+MONTH(SalesData[[#This Row],[Order Date]])</f>
        <v>201807</v>
      </c>
    </row>
    <row r="2929" spans="1: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v>5</v>
      </c>
      <c r="T2929">
        <v>0</v>
      </c>
      <c r="U2929">
        <v>1.73</v>
      </c>
      <c r="V2929">
        <f>COUNTIF(SalesData[Order ID],SalesData[[#This Row],[Order ID]])</f>
        <v>1</v>
      </c>
      <c r="W2929" t="str">
        <f>TEXT(SalesData[[#This Row],[Order Date]],"MMM-YYYY")</f>
        <v>Jun-2018</v>
      </c>
      <c r="X2929">
        <f>CHOOSE(MONTH(SalesData[[#This Row],[Order Date]]),1,1,1,2,2,2,3,3,3,4,4,4)</f>
        <v>2</v>
      </c>
      <c r="Y2929">
        <f>YEAR(SalesData[[#This Row],[Order Date]])*100+MONTH(SalesData[[#This Row],[Order Date]])</f>
        <v>201806</v>
      </c>
    </row>
    <row r="2930" spans="1: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v>4</v>
      </c>
      <c r="T2930">
        <v>0</v>
      </c>
      <c r="U2930">
        <v>571.62</v>
      </c>
      <c r="V2930">
        <f>COUNTIF(SalesData[Order ID],SalesData[[#This Row],[Order ID]])</f>
        <v>1</v>
      </c>
      <c r="W2930" t="str">
        <f>TEXT(SalesData[[#This Row],[Order Date]],"MMM-YYYY")</f>
        <v>Oct-2018</v>
      </c>
      <c r="X2930">
        <f>CHOOSE(MONTH(SalesData[[#This Row],[Order Date]]),1,1,1,2,2,2,3,3,3,4,4,4)</f>
        <v>4</v>
      </c>
      <c r="Y2930">
        <f>YEAR(SalesData[[#This Row],[Order Date]])*100+MONTH(SalesData[[#This Row],[Order Date]])</f>
        <v>201810</v>
      </c>
    </row>
    <row r="2931" spans="1: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v>2</v>
      </c>
      <c r="T2931">
        <v>0.3</v>
      </c>
      <c r="U2931">
        <v>-5.73</v>
      </c>
      <c r="V2931">
        <f>COUNTIF(SalesData[Order ID],SalesData[[#This Row],[Order ID]])</f>
        <v>1</v>
      </c>
      <c r="W2931" t="str">
        <f>TEXT(SalesData[[#This Row],[Order Date]],"MMM-YYYY")</f>
        <v>Nov-2018</v>
      </c>
      <c r="X2931">
        <f>CHOOSE(MONTH(SalesData[[#This Row],[Order Date]]),1,1,1,2,2,2,3,3,3,4,4,4)</f>
        <v>4</v>
      </c>
      <c r="Y2931">
        <f>YEAR(SalesData[[#This Row],[Order Date]])*100+MONTH(SalesData[[#This Row],[Order Date]])</f>
        <v>201811</v>
      </c>
    </row>
    <row r="2932" spans="1: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v>2</v>
      </c>
      <c r="T2932">
        <v>0.2</v>
      </c>
      <c r="U2932">
        <v>1.59</v>
      </c>
      <c r="V2932">
        <f>COUNTIF(SalesData[Order ID],SalesData[[#This Row],[Order ID]])</f>
        <v>3</v>
      </c>
      <c r="W2932" t="str">
        <f>TEXT(SalesData[[#This Row],[Order Date]],"MMM-YYYY")</f>
        <v>Aug-2016</v>
      </c>
      <c r="X2932">
        <f>CHOOSE(MONTH(SalesData[[#This Row],[Order Date]]),1,1,1,2,2,2,3,3,3,4,4,4)</f>
        <v>3</v>
      </c>
      <c r="Y2932">
        <f>YEAR(SalesData[[#This Row],[Order Date]])*100+MONTH(SalesData[[#This Row],[Order Date]])</f>
        <v>201608</v>
      </c>
    </row>
    <row r="2933" spans="1: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v>7</v>
      </c>
      <c r="T2933">
        <v>0.1</v>
      </c>
      <c r="U2933">
        <v>0.57999999999999996</v>
      </c>
      <c r="V2933">
        <f>COUNTIF(SalesData[Order ID],SalesData[[#This Row],[Order ID]])</f>
        <v>3</v>
      </c>
      <c r="W2933" t="str">
        <f>TEXT(SalesData[[#This Row],[Order Date]],"MMM-YYYY")</f>
        <v>Aug-2016</v>
      </c>
      <c r="X2933">
        <f>CHOOSE(MONTH(SalesData[[#This Row],[Order Date]]),1,1,1,2,2,2,3,3,3,4,4,4)</f>
        <v>3</v>
      </c>
      <c r="Y2933">
        <f>YEAR(SalesData[[#This Row],[Order Date]])*100+MONTH(SalesData[[#This Row],[Order Date]])</f>
        <v>201608</v>
      </c>
    </row>
    <row r="2934" spans="1: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v>1</v>
      </c>
      <c r="T2934">
        <v>0</v>
      </c>
      <c r="U2934">
        <v>23.17</v>
      </c>
      <c r="V2934">
        <f>COUNTIF(SalesData[Order ID],SalesData[[#This Row],[Order ID]])</f>
        <v>3</v>
      </c>
      <c r="W2934" t="str">
        <f>TEXT(SalesData[[#This Row],[Order Date]],"MMM-YYYY")</f>
        <v>Aug-2016</v>
      </c>
      <c r="X2934">
        <f>CHOOSE(MONTH(SalesData[[#This Row],[Order Date]]),1,1,1,2,2,2,3,3,3,4,4,4)</f>
        <v>3</v>
      </c>
      <c r="Y2934">
        <f>YEAR(SalesData[[#This Row],[Order Date]])*100+MONTH(SalesData[[#This Row],[Order Date]])</f>
        <v>201608</v>
      </c>
    </row>
    <row r="2935" spans="1: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v>8</v>
      </c>
      <c r="T2935">
        <v>0.3</v>
      </c>
      <c r="U2935">
        <v>-48.61</v>
      </c>
      <c r="V2935">
        <f>COUNTIF(SalesData[Order ID],SalesData[[#This Row],[Order ID]])</f>
        <v>7</v>
      </c>
      <c r="W2935" t="str">
        <f>TEXT(SalesData[[#This Row],[Order Date]],"MMM-YYYY")</f>
        <v>Dec-2017</v>
      </c>
      <c r="X2935">
        <f>CHOOSE(MONTH(SalesData[[#This Row],[Order Date]]),1,1,1,2,2,2,3,3,3,4,4,4)</f>
        <v>4</v>
      </c>
      <c r="Y2935">
        <f>YEAR(SalesData[[#This Row],[Order Date]])*100+MONTH(SalesData[[#This Row],[Order Date]])</f>
        <v>201712</v>
      </c>
    </row>
    <row r="2936" spans="1: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v>4</v>
      </c>
      <c r="T2936">
        <v>0</v>
      </c>
      <c r="U2936">
        <v>107.99</v>
      </c>
      <c r="V2936">
        <f>COUNTIF(SalesData[Order ID],SalesData[[#This Row],[Order ID]])</f>
        <v>7</v>
      </c>
      <c r="W2936" t="str">
        <f>TEXT(SalesData[[#This Row],[Order Date]],"MMM-YYYY")</f>
        <v>Dec-2017</v>
      </c>
      <c r="X2936">
        <f>CHOOSE(MONTH(SalesData[[#This Row],[Order Date]]),1,1,1,2,2,2,3,3,3,4,4,4)</f>
        <v>4</v>
      </c>
      <c r="Y2936">
        <f>YEAR(SalesData[[#This Row],[Order Date]])*100+MONTH(SalesData[[#This Row],[Order Date]])</f>
        <v>201712</v>
      </c>
    </row>
    <row r="2937" spans="1: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v>9</v>
      </c>
      <c r="T2937">
        <v>0.3</v>
      </c>
      <c r="U2937">
        <v>-10.77</v>
      </c>
      <c r="V2937">
        <f>COUNTIF(SalesData[Order ID],SalesData[[#This Row],[Order ID]])</f>
        <v>7</v>
      </c>
      <c r="W2937" t="str">
        <f>TEXT(SalesData[[#This Row],[Order Date]],"MMM-YYYY")</f>
        <v>Dec-2017</v>
      </c>
      <c r="X2937">
        <f>CHOOSE(MONTH(SalesData[[#This Row],[Order Date]]),1,1,1,2,2,2,3,3,3,4,4,4)</f>
        <v>4</v>
      </c>
      <c r="Y2937">
        <f>YEAR(SalesData[[#This Row],[Order Date]])*100+MONTH(SalesData[[#This Row],[Order Date]])</f>
        <v>201712</v>
      </c>
    </row>
    <row r="2938" spans="1: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v>3</v>
      </c>
      <c r="T2938">
        <v>0.2</v>
      </c>
      <c r="U2938">
        <v>3.3</v>
      </c>
      <c r="V2938">
        <f>COUNTIF(SalesData[Order ID],SalesData[[#This Row],[Order ID]])</f>
        <v>7</v>
      </c>
      <c r="W2938" t="str">
        <f>TEXT(SalesData[[#This Row],[Order Date]],"MMM-YYYY")</f>
        <v>Dec-2017</v>
      </c>
      <c r="X2938">
        <f>CHOOSE(MONTH(SalesData[[#This Row],[Order Date]]),1,1,1,2,2,2,3,3,3,4,4,4)</f>
        <v>4</v>
      </c>
      <c r="Y2938">
        <f>YEAR(SalesData[[#This Row],[Order Date]])*100+MONTH(SalesData[[#This Row],[Order Date]])</f>
        <v>201712</v>
      </c>
    </row>
    <row r="2939" spans="1: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v>9</v>
      </c>
      <c r="T2939">
        <v>0</v>
      </c>
      <c r="U2939">
        <v>52.1</v>
      </c>
      <c r="V2939">
        <f>COUNTIF(SalesData[Order ID],SalesData[[#This Row],[Order ID]])</f>
        <v>7</v>
      </c>
      <c r="W2939" t="str">
        <f>TEXT(SalesData[[#This Row],[Order Date]],"MMM-YYYY")</f>
        <v>Dec-2017</v>
      </c>
      <c r="X2939">
        <f>CHOOSE(MONTH(SalesData[[#This Row],[Order Date]]),1,1,1,2,2,2,3,3,3,4,4,4)</f>
        <v>4</v>
      </c>
      <c r="Y2939">
        <f>YEAR(SalesData[[#This Row],[Order Date]])*100+MONTH(SalesData[[#This Row],[Order Date]])</f>
        <v>201712</v>
      </c>
    </row>
    <row r="2940" spans="1: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v>9</v>
      </c>
      <c r="T2940">
        <v>0</v>
      </c>
      <c r="U2940">
        <v>11.38</v>
      </c>
      <c r="V2940">
        <f>COUNTIF(SalesData[Order ID],SalesData[[#This Row],[Order ID]])</f>
        <v>7</v>
      </c>
      <c r="W2940" t="str">
        <f>TEXT(SalesData[[#This Row],[Order Date]],"MMM-YYYY")</f>
        <v>Dec-2017</v>
      </c>
      <c r="X2940">
        <f>CHOOSE(MONTH(SalesData[[#This Row],[Order Date]]),1,1,1,2,2,2,3,3,3,4,4,4)</f>
        <v>4</v>
      </c>
      <c r="Y2940">
        <f>YEAR(SalesData[[#This Row],[Order Date]])*100+MONTH(SalesData[[#This Row],[Order Date]])</f>
        <v>201712</v>
      </c>
    </row>
    <row r="2941" spans="1: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v>8</v>
      </c>
      <c r="T2941">
        <v>0</v>
      </c>
      <c r="U2941">
        <v>14.35</v>
      </c>
      <c r="V2941">
        <f>COUNTIF(SalesData[Order ID],SalesData[[#This Row],[Order ID]])</f>
        <v>7</v>
      </c>
      <c r="W2941" t="str">
        <f>TEXT(SalesData[[#This Row],[Order Date]],"MMM-YYYY")</f>
        <v>Dec-2017</v>
      </c>
      <c r="X2941">
        <f>CHOOSE(MONTH(SalesData[[#This Row],[Order Date]]),1,1,1,2,2,2,3,3,3,4,4,4)</f>
        <v>4</v>
      </c>
      <c r="Y2941">
        <f>YEAR(SalesData[[#This Row],[Order Date]])*100+MONTH(SalesData[[#This Row],[Order Date]])</f>
        <v>201712</v>
      </c>
    </row>
    <row r="2942" spans="1: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v>1</v>
      </c>
      <c r="T2942">
        <v>0.2</v>
      </c>
      <c r="U2942">
        <v>21.84</v>
      </c>
      <c r="V2942">
        <f>COUNTIF(SalesData[Order ID],SalesData[[#This Row],[Order ID]])</f>
        <v>3</v>
      </c>
      <c r="W2942" t="str">
        <f>TEXT(SalesData[[#This Row],[Order Date]],"MMM-YYYY")</f>
        <v>Mar-2018</v>
      </c>
      <c r="X2942">
        <f>CHOOSE(MONTH(SalesData[[#This Row],[Order Date]]),1,1,1,2,2,2,3,3,3,4,4,4)</f>
        <v>1</v>
      </c>
      <c r="Y2942">
        <f>YEAR(SalesData[[#This Row],[Order Date]])*100+MONTH(SalesData[[#This Row],[Order Date]])</f>
        <v>201803</v>
      </c>
    </row>
    <row r="2943" spans="1: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v>6</v>
      </c>
      <c r="T2943">
        <v>0.2</v>
      </c>
      <c r="U2943">
        <v>457.97</v>
      </c>
      <c r="V2943">
        <f>COUNTIF(SalesData[Order ID],SalesData[[#This Row],[Order ID]])</f>
        <v>3</v>
      </c>
      <c r="W2943" t="str">
        <f>TEXT(SalesData[[#This Row],[Order Date]],"MMM-YYYY")</f>
        <v>Mar-2018</v>
      </c>
      <c r="X2943">
        <f>CHOOSE(MONTH(SalesData[[#This Row],[Order Date]]),1,1,1,2,2,2,3,3,3,4,4,4)</f>
        <v>1</v>
      </c>
      <c r="Y2943">
        <f>YEAR(SalesData[[#This Row],[Order Date]])*100+MONTH(SalesData[[#This Row],[Order Date]])</f>
        <v>201803</v>
      </c>
    </row>
    <row r="2944" spans="1: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v>9</v>
      </c>
      <c r="T2944">
        <v>0</v>
      </c>
      <c r="U2944">
        <v>73.790000000000006</v>
      </c>
      <c r="V2944">
        <f>COUNTIF(SalesData[Order ID],SalesData[[#This Row],[Order ID]])</f>
        <v>3</v>
      </c>
      <c r="W2944" t="str">
        <f>TEXT(SalesData[[#This Row],[Order Date]],"MMM-YYYY")</f>
        <v>Mar-2018</v>
      </c>
      <c r="X2944">
        <f>CHOOSE(MONTH(SalesData[[#This Row],[Order Date]]),1,1,1,2,2,2,3,3,3,4,4,4)</f>
        <v>1</v>
      </c>
      <c r="Y2944">
        <f>YEAR(SalesData[[#This Row],[Order Date]])*100+MONTH(SalesData[[#This Row],[Order Date]])</f>
        <v>201803</v>
      </c>
    </row>
    <row r="2945" spans="1: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v>10</v>
      </c>
      <c r="T2945">
        <v>0.3</v>
      </c>
      <c r="U2945">
        <v>-79.3</v>
      </c>
      <c r="V2945">
        <f>COUNTIF(SalesData[Order ID],SalesData[[#This Row],[Order ID]])</f>
        <v>2</v>
      </c>
      <c r="W2945" t="str">
        <f>TEXT(SalesData[[#This Row],[Order Date]],"MMM-YYYY")</f>
        <v>Nov-2018</v>
      </c>
      <c r="X2945">
        <f>CHOOSE(MONTH(SalesData[[#This Row],[Order Date]]),1,1,1,2,2,2,3,3,3,4,4,4)</f>
        <v>4</v>
      </c>
      <c r="Y2945">
        <f>YEAR(SalesData[[#This Row],[Order Date]])*100+MONTH(SalesData[[#This Row],[Order Date]])</f>
        <v>201811</v>
      </c>
    </row>
    <row r="2946" spans="1: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v>5</v>
      </c>
      <c r="T2946">
        <v>0</v>
      </c>
      <c r="U2946">
        <v>3.37</v>
      </c>
      <c r="V2946">
        <f>COUNTIF(SalesData[Order ID],SalesData[[#This Row],[Order ID]])</f>
        <v>2</v>
      </c>
      <c r="W2946" t="str">
        <f>TEXT(SalesData[[#This Row],[Order Date]],"MMM-YYYY")</f>
        <v>Nov-2018</v>
      </c>
      <c r="X2946">
        <f>CHOOSE(MONTH(SalesData[[#This Row],[Order Date]]),1,1,1,2,2,2,3,3,3,4,4,4)</f>
        <v>4</v>
      </c>
      <c r="Y2946">
        <f>YEAR(SalesData[[#This Row],[Order Date]])*100+MONTH(SalesData[[#This Row],[Order Date]])</f>
        <v>201811</v>
      </c>
    </row>
    <row r="2947" spans="1: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v>8</v>
      </c>
      <c r="T2947">
        <v>0.2</v>
      </c>
      <c r="U2947">
        <v>12.25</v>
      </c>
      <c r="V2947">
        <f>COUNTIF(SalesData[Order ID],SalesData[[#This Row],[Order ID]])</f>
        <v>1</v>
      </c>
      <c r="W2947" t="str">
        <f>TEXT(SalesData[[#This Row],[Order Date]],"MMM-YYYY")</f>
        <v>Nov-2017</v>
      </c>
      <c r="X2947">
        <f>CHOOSE(MONTH(SalesData[[#This Row],[Order Date]]),1,1,1,2,2,2,3,3,3,4,4,4)</f>
        <v>4</v>
      </c>
      <c r="Y2947">
        <f>YEAR(SalesData[[#This Row],[Order Date]])*100+MONTH(SalesData[[#This Row],[Order Date]])</f>
        <v>201711</v>
      </c>
    </row>
    <row r="2948" spans="1: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v>1</v>
      </c>
      <c r="T2948">
        <v>0.1</v>
      </c>
      <c r="U2948">
        <v>6.83</v>
      </c>
      <c r="V2948">
        <f>COUNTIF(SalesData[Order ID],SalesData[[#This Row],[Order ID]])</f>
        <v>3</v>
      </c>
      <c r="W2948" t="str">
        <f>TEXT(SalesData[[#This Row],[Order Date]],"MMM-YYYY")</f>
        <v>Dec-2018</v>
      </c>
      <c r="X2948">
        <f>CHOOSE(MONTH(SalesData[[#This Row],[Order Date]]),1,1,1,2,2,2,3,3,3,4,4,4)</f>
        <v>4</v>
      </c>
      <c r="Y2948">
        <f>YEAR(SalesData[[#This Row],[Order Date]])*100+MONTH(SalesData[[#This Row],[Order Date]])</f>
        <v>201812</v>
      </c>
    </row>
    <row r="2949" spans="1: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v>9</v>
      </c>
      <c r="T2949">
        <v>0</v>
      </c>
      <c r="U2949">
        <v>15.59</v>
      </c>
      <c r="V2949">
        <f>COUNTIF(SalesData[Order ID],SalesData[[#This Row],[Order ID]])</f>
        <v>3</v>
      </c>
      <c r="W2949" t="str">
        <f>TEXT(SalesData[[#This Row],[Order Date]],"MMM-YYYY")</f>
        <v>Dec-2018</v>
      </c>
      <c r="X2949">
        <f>CHOOSE(MONTH(SalesData[[#This Row],[Order Date]]),1,1,1,2,2,2,3,3,3,4,4,4)</f>
        <v>4</v>
      </c>
      <c r="Y2949">
        <f>YEAR(SalesData[[#This Row],[Order Date]])*100+MONTH(SalesData[[#This Row],[Order Date]])</f>
        <v>201812</v>
      </c>
    </row>
    <row r="2950" spans="1: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v>5</v>
      </c>
      <c r="T2950">
        <v>0.2</v>
      </c>
      <c r="U2950">
        <v>14.42</v>
      </c>
      <c r="V2950">
        <f>COUNTIF(SalesData[Order ID],SalesData[[#This Row],[Order ID]])</f>
        <v>3</v>
      </c>
      <c r="W2950" t="str">
        <f>TEXT(SalesData[[#This Row],[Order Date]],"MMM-YYYY")</f>
        <v>Dec-2018</v>
      </c>
      <c r="X2950">
        <f>CHOOSE(MONTH(SalesData[[#This Row],[Order Date]]),1,1,1,2,2,2,3,3,3,4,4,4)</f>
        <v>4</v>
      </c>
      <c r="Y2950">
        <f>YEAR(SalesData[[#This Row],[Order Date]])*100+MONTH(SalesData[[#This Row],[Order Date]])</f>
        <v>201812</v>
      </c>
    </row>
    <row r="2951" spans="1: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v>3</v>
      </c>
      <c r="T2951">
        <v>0</v>
      </c>
      <c r="U2951">
        <v>7.9</v>
      </c>
      <c r="V2951">
        <f>COUNTIF(SalesData[Order ID],SalesData[[#This Row],[Order ID]])</f>
        <v>6</v>
      </c>
      <c r="W2951" t="str">
        <f>TEXT(SalesData[[#This Row],[Order Date]],"MMM-YYYY")</f>
        <v>Nov-2018</v>
      </c>
      <c r="X2951">
        <f>CHOOSE(MONTH(SalesData[[#This Row],[Order Date]]),1,1,1,2,2,2,3,3,3,4,4,4)</f>
        <v>4</v>
      </c>
      <c r="Y2951">
        <f>YEAR(SalesData[[#This Row],[Order Date]])*100+MONTH(SalesData[[#This Row],[Order Date]])</f>
        <v>201811</v>
      </c>
    </row>
    <row r="2952" spans="1: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v>6</v>
      </c>
      <c r="T2952">
        <v>0</v>
      </c>
      <c r="U2952">
        <v>1.62</v>
      </c>
      <c r="V2952">
        <f>COUNTIF(SalesData[Order ID],SalesData[[#This Row],[Order ID]])</f>
        <v>6</v>
      </c>
      <c r="W2952" t="str">
        <f>TEXT(SalesData[[#This Row],[Order Date]],"MMM-YYYY")</f>
        <v>Nov-2018</v>
      </c>
      <c r="X2952">
        <f>CHOOSE(MONTH(SalesData[[#This Row],[Order Date]]),1,1,1,2,2,2,3,3,3,4,4,4)</f>
        <v>4</v>
      </c>
      <c r="Y2952">
        <f>YEAR(SalesData[[#This Row],[Order Date]])*100+MONTH(SalesData[[#This Row],[Order Date]])</f>
        <v>201811</v>
      </c>
    </row>
    <row r="2953" spans="1: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v>2</v>
      </c>
      <c r="T2953">
        <v>0</v>
      </c>
      <c r="U2953">
        <v>13.67</v>
      </c>
      <c r="V2953">
        <f>COUNTIF(SalesData[Order ID],SalesData[[#This Row],[Order ID]])</f>
        <v>6</v>
      </c>
      <c r="W2953" t="str">
        <f>TEXT(SalesData[[#This Row],[Order Date]],"MMM-YYYY")</f>
        <v>Nov-2018</v>
      </c>
      <c r="X2953">
        <f>CHOOSE(MONTH(SalesData[[#This Row],[Order Date]]),1,1,1,2,2,2,3,3,3,4,4,4)</f>
        <v>4</v>
      </c>
      <c r="Y2953">
        <f>YEAR(SalesData[[#This Row],[Order Date]])*100+MONTH(SalesData[[#This Row],[Order Date]])</f>
        <v>201811</v>
      </c>
    </row>
    <row r="2954" spans="1: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v>9</v>
      </c>
      <c r="T2954">
        <v>0</v>
      </c>
      <c r="U2954">
        <v>28.39</v>
      </c>
      <c r="V2954">
        <f>COUNTIF(SalesData[Order ID],SalesData[[#This Row],[Order ID]])</f>
        <v>6</v>
      </c>
      <c r="W2954" t="str">
        <f>TEXT(SalesData[[#This Row],[Order Date]],"MMM-YYYY")</f>
        <v>Nov-2018</v>
      </c>
      <c r="X2954">
        <f>CHOOSE(MONTH(SalesData[[#This Row],[Order Date]]),1,1,1,2,2,2,3,3,3,4,4,4)</f>
        <v>4</v>
      </c>
      <c r="Y2954">
        <f>YEAR(SalesData[[#This Row],[Order Date]])*100+MONTH(SalesData[[#This Row],[Order Date]])</f>
        <v>201811</v>
      </c>
    </row>
    <row r="2955" spans="1: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v>8</v>
      </c>
      <c r="T2955">
        <v>0</v>
      </c>
      <c r="U2955">
        <v>0.48</v>
      </c>
      <c r="V2955">
        <f>COUNTIF(SalesData[Order ID],SalesData[[#This Row],[Order ID]])</f>
        <v>6</v>
      </c>
      <c r="W2955" t="str">
        <f>TEXT(SalesData[[#This Row],[Order Date]],"MMM-YYYY")</f>
        <v>Nov-2018</v>
      </c>
      <c r="X2955">
        <f>CHOOSE(MONTH(SalesData[[#This Row],[Order Date]]),1,1,1,2,2,2,3,3,3,4,4,4)</f>
        <v>4</v>
      </c>
      <c r="Y2955">
        <f>YEAR(SalesData[[#This Row],[Order Date]])*100+MONTH(SalesData[[#This Row],[Order Date]])</f>
        <v>201811</v>
      </c>
    </row>
    <row r="2956" spans="1: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v>3</v>
      </c>
      <c r="T2956">
        <v>0.1</v>
      </c>
      <c r="U2956">
        <v>215.03</v>
      </c>
      <c r="V2956">
        <f>COUNTIF(SalesData[Order ID],SalesData[[#This Row],[Order ID]])</f>
        <v>6</v>
      </c>
      <c r="W2956" t="str">
        <f>TEXT(SalesData[[#This Row],[Order Date]],"MMM-YYYY")</f>
        <v>Nov-2018</v>
      </c>
      <c r="X2956">
        <f>CHOOSE(MONTH(SalesData[[#This Row],[Order Date]]),1,1,1,2,2,2,3,3,3,4,4,4)</f>
        <v>4</v>
      </c>
      <c r="Y2956">
        <f>YEAR(SalesData[[#This Row],[Order Date]])*100+MONTH(SalesData[[#This Row],[Order Date]])</f>
        <v>201811</v>
      </c>
    </row>
    <row r="2957" spans="1: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v>3</v>
      </c>
      <c r="T2957">
        <v>0.3</v>
      </c>
      <c r="U2957">
        <v>-13.2</v>
      </c>
      <c r="V2957">
        <f>COUNTIF(SalesData[Order ID],SalesData[[#This Row],[Order ID]])</f>
        <v>1</v>
      </c>
      <c r="W2957" t="str">
        <f>TEXT(SalesData[[#This Row],[Order Date]],"MMM-YYYY")</f>
        <v>Aug-2017</v>
      </c>
      <c r="X2957">
        <f>CHOOSE(MONTH(SalesData[[#This Row],[Order Date]]),1,1,1,2,2,2,3,3,3,4,4,4)</f>
        <v>3</v>
      </c>
      <c r="Y2957">
        <f>YEAR(SalesData[[#This Row],[Order Date]])*100+MONTH(SalesData[[#This Row],[Order Date]])</f>
        <v>201708</v>
      </c>
    </row>
    <row r="2958" spans="1: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v>5</v>
      </c>
      <c r="T2958">
        <v>0</v>
      </c>
      <c r="U2958">
        <v>30.66</v>
      </c>
      <c r="V2958">
        <f>COUNTIF(SalesData[Order ID],SalesData[[#This Row],[Order ID]])</f>
        <v>1</v>
      </c>
      <c r="W2958" t="str">
        <f>TEXT(SalesData[[#This Row],[Order Date]],"MMM-YYYY")</f>
        <v>Jun-2018</v>
      </c>
      <c r="X2958">
        <f>CHOOSE(MONTH(SalesData[[#This Row],[Order Date]]),1,1,1,2,2,2,3,3,3,4,4,4)</f>
        <v>2</v>
      </c>
      <c r="Y2958">
        <f>YEAR(SalesData[[#This Row],[Order Date]])*100+MONTH(SalesData[[#This Row],[Order Date]])</f>
        <v>201806</v>
      </c>
    </row>
    <row r="2959" spans="1: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v>9</v>
      </c>
      <c r="T2959">
        <v>0</v>
      </c>
      <c r="U2959">
        <v>0.3</v>
      </c>
      <c r="V2959">
        <f>COUNTIF(SalesData[Order ID],SalesData[[#This Row],[Order ID]])</f>
        <v>1</v>
      </c>
      <c r="W2959" t="str">
        <f>TEXT(SalesData[[#This Row],[Order Date]],"MMM-YYYY")</f>
        <v>May-2018</v>
      </c>
      <c r="X2959">
        <f>CHOOSE(MONTH(SalesData[[#This Row],[Order Date]]),1,1,1,2,2,2,3,3,3,4,4,4)</f>
        <v>2</v>
      </c>
      <c r="Y2959">
        <f>YEAR(SalesData[[#This Row],[Order Date]])*100+MONTH(SalesData[[#This Row],[Order Date]])</f>
        <v>201805</v>
      </c>
    </row>
    <row r="2960" spans="1: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v>5</v>
      </c>
      <c r="T2960">
        <v>0.2</v>
      </c>
      <c r="U2960">
        <v>2.19</v>
      </c>
      <c r="V2960">
        <f>COUNTIF(SalesData[Order ID],SalesData[[#This Row],[Order ID]])</f>
        <v>2</v>
      </c>
      <c r="W2960" t="str">
        <f>TEXT(SalesData[[#This Row],[Order Date]],"MMM-YYYY")</f>
        <v>Dec-2016</v>
      </c>
      <c r="X2960">
        <f>CHOOSE(MONTH(SalesData[[#This Row],[Order Date]]),1,1,1,2,2,2,3,3,3,4,4,4)</f>
        <v>4</v>
      </c>
      <c r="Y2960">
        <f>YEAR(SalesData[[#This Row],[Order Date]])*100+MONTH(SalesData[[#This Row],[Order Date]])</f>
        <v>201612</v>
      </c>
    </row>
    <row r="2961" spans="1: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v>3</v>
      </c>
      <c r="T2961">
        <v>0</v>
      </c>
      <c r="U2961">
        <v>11.02</v>
      </c>
      <c r="V2961">
        <f>COUNTIF(SalesData[Order ID],SalesData[[#This Row],[Order ID]])</f>
        <v>2</v>
      </c>
      <c r="W2961" t="str">
        <f>TEXT(SalesData[[#This Row],[Order Date]],"MMM-YYYY")</f>
        <v>Dec-2016</v>
      </c>
      <c r="X2961">
        <f>CHOOSE(MONTH(SalesData[[#This Row],[Order Date]]),1,1,1,2,2,2,3,3,3,4,4,4)</f>
        <v>4</v>
      </c>
      <c r="Y2961">
        <f>YEAR(SalesData[[#This Row],[Order Date]])*100+MONTH(SalesData[[#This Row],[Order Date]])</f>
        <v>201612</v>
      </c>
    </row>
    <row r="2962" spans="1: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v>5</v>
      </c>
      <c r="T2962">
        <v>0.3</v>
      </c>
      <c r="U2962">
        <v>-3.86</v>
      </c>
      <c r="V2962">
        <f>COUNTIF(SalesData[Order ID],SalesData[[#This Row],[Order ID]])</f>
        <v>2</v>
      </c>
      <c r="W2962" t="str">
        <f>TEXT(SalesData[[#This Row],[Order Date]],"MMM-YYYY")</f>
        <v>Apr-2018</v>
      </c>
      <c r="X2962">
        <f>CHOOSE(MONTH(SalesData[[#This Row],[Order Date]]),1,1,1,2,2,2,3,3,3,4,4,4)</f>
        <v>2</v>
      </c>
      <c r="Y2962">
        <f>YEAR(SalesData[[#This Row],[Order Date]])*100+MONTH(SalesData[[#This Row],[Order Date]])</f>
        <v>201804</v>
      </c>
    </row>
    <row r="2963" spans="1: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v>1</v>
      </c>
      <c r="T2963">
        <v>0</v>
      </c>
      <c r="U2963">
        <v>3.14</v>
      </c>
      <c r="V2963">
        <f>COUNTIF(SalesData[Order ID],SalesData[[#This Row],[Order ID]])</f>
        <v>2</v>
      </c>
      <c r="W2963" t="str">
        <f>TEXT(SalesData[[#This Row],[Order Date]],"MMM-YYYY")</f>
        <v>Apr-2018</v>
      </c>
      <c r="X2963">
        <f>CHOOSE(MONTH(SalesData[[#This Row],[Order Date]]),1,1,1,2,2,2,3,3,3,4,4,4)</f>
        <v>2</v>
      </c>
      <c r="Y2963">
        <f>YEAR(SalesData[[#This Row],[Order Date]])*100+MONTH(SalesData[[#This Row],[Order Date]])</f>
        <v>201804</v>
      </c>
    </row>
    <row r="2964" spans="1: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v>5</v>
      </c>
      <c r="T2964">
        <v>0.3</v>
      </c>
      <c r="U2964">
        <v>-17.13</v>
      </c>
      <c r="V2964">
        <f>COUNTIF(SalesData[Order ID],SalesData[[#This Row],[Order ID]])</f>
        <v>4</v>
      </c>
      <c r="W2964" t="str">
        <f>TEXT(SalesData[[#This Row],[Order Date]],"MMM-YYYY")</f>
        <v>Dec-2018</v>
      </c>
      <c r="X2964">
        <f>CHOOSE(MONTH(SalesData[[#This Row],[Order Date]]),1,1,1,2,2,2,3,3,3,4,4,4)</f>
        <v>4</v>
      </c>
      <c r="Y2964">
        <f>YEAR(SalesData[[#This Row],[Order Date]])*100+MONTH(SalesData[[#This Row],[Order Date]])</f>
        <v>201812</v>
      </c>
    </row>
    <row r="2965" spans="1: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v>8</v>
      </c>
      <c r="T2965">
        <v>0</v>
      </c>
      <c r="U2965">
        <v>15.55</v>
      </c>
      <c r="V2965">
        <f>COUNTIF(SalesData[Order ID],SalesData[[#This Row],[Order ID]])</f>
        <v>4</v>
      </c>
      <c r="W2965" t="str">
        <f>TEXT(SalesData[[#This Row],[Order Date]],"MMM-YYYY")</f>
        <v>Dec-2018</v>
      </c>
      <c r="X2965">
        <f>CHOOSE(MONTH(SalesData[[#This Row],[Order Date]]),1,1,1,2,2,2,3,3,3,4,4,4)</f>
        <v>4</v>
      </c>
      <c r="Y2965">
        <f>YEAR(SalesData[[#This Row],[Order Date]])*100+MONTH(SalesData[[#This Row],[Order Date]])</f>
        <v>201812</v>
      </c>
    </row>
    <row r="2966" spans="1: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v>2</v>
      </c>
      <c r="T2966">
        <v>0.2</v>
      </c>
      <c r="U2966">
        <v>1.46</v>
      </c>
      <c r="V2966">
        <f>COUNTIF(SalesData[Order ID],SalesData[[#This Row],[Order ID]])</f>
        <v>4</v>
      </c>
      <c r="W2966" t="str">
        <f>TEXT(SalesData[[#This Row],[Order Date]],"MMM-YYYY")</f>
        <v>Dec-2018</v>
      </c>
      <c r="X2966">
        <f>CHOOSE(MONTH(SalesData[[#This Row],[Order Date]]),1,1,1,2,2,2,3,3,3,4,4,4)</f>
        <v>4</v>
      </c>
      <c r="Y2966">
        <f>YEAR(SalesData[[#This Row],[Order Date]])*100+MONTH(SalesData[[#This Row],[Order Date]])</f>
        <v>201812</v>
      </c>
    </row>
    <row r="2967" spans="1: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v>5</v>
      </c>
      <c r="T2967">
        <v>0.2</v>
      </c>
      <c r="U2967">
        <v>2.09</v>
      </c>
      <c r="V2967">
        <f>COUNTIF(SalesData[Order ID],SalesData[[#This Row],[Order ID]])</f>
        <v>4</v>
      </c>
      <c r="W2967" t="str">
        <f>TEXT(SalesData[[#This Row],[Order Date]],"MMM-YYYY")</f>
        <v>Dec-2018</v>
      </c>
      <c r="X2967">
        <f>CHOOSE(MONTH(SalesData[[#This Row],[Order Date]]),1,1,1,2,2,2,3,3,3,4,4,4)</f>
        <v>4</v>
      </c>
      <c r="Y2967">
        <f>YEAR(SalesData[[#This Row],[Order Date]])*100+MONTH(SalesData[[#This Row],[Order Date]])</f>
        <v>201812</v>
      </c>
    </row>
    <row r="2968" spans="1: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v>9</v>
      </c>
      <c r="T2968">
        <v>0.1</v>
      </c>
      <c r="U2968">
        <v>8.57</v>
      </c>
      <c r="V2968">
        <f>COUNTIF(SalesData[Order ID],SalesData[[#This Row],[Order ID]])</f>
        <v>2</v>
      </c>
      <c r="W2968" t="str">
        <f>TEXT(SalesData[[#This Row],[Order Date]],"MMM-YYYY")</f>
        <v>Dec-2015</v>
      </c>
      <c r="X2968">
        <f>CHOOSE(MONTH(SalesData[[#This Row],[Order Date]]),1,1,1,2,2,2,3,3,3,4,4,4)</f>
        <v>4</v>
      </c>
      <c r="Y2968">
        <f>YEAR(SalesData[[#This Row],[Order Date]])*100+MONTH(SalesData[[#This Row],[Order Date]])</f>
        <v>201512</v>
      </c>
    </row>
    <row r="2969" spans="1: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v>10</v>
      </c>
      <c r="T2969">
        <v>0.2</v>
      </c>
      <c r="U2969">
        <v>1.8</v>
      </c>
      <c r="V2969">
        <f>COUNTIF(SalesData[Order ID],SalesData[[#This Row],[Order ID]])</f>
        <v>2</v>
      </c>
      <c r="W2969" t="str">
        <f>TEXT(SalesData[[#This Row],[Order Date]],"MMM-YYYY")</f>
        <v>Dec-2015</v>
      </c>
      <c r="X2969">
        <f>CHOOSE(MONTH(SalesData[[#This Row],[Order Date]]),1,1,1,2,2,2,3,3,3,4,4,4)</f>
        <v>4</v>
      </c>
      <c r="Y2969">
        <f>YEAR(SalesData[[#This Row],[Order Date]])*100+MONTH(SalesData[[#This Row],[Order Date]])</f>
        <v>201512</v>
      </c>
    </row>
    <row r="2970" spans="1: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v>7</v>
      </c>
      <c r="T2970">
        <v>0.3</v>
      </c>
      <c r="U2970">
        <v>-114.9</v>
      </c>
      <c r="V2970">
        <f>COUNTIF(SalesData[Order ID],SalesData[[#This Row],[Order ID]])</f>
        <v>5</v>
      </c>
      <c r="W2970" t="str">
        <f>TEXT(SalesData[[#This Row],[Order Date]],"MMM-YYYY")</f>
        <v>Nov-2018</v>
      </c>
      <c r="X2970">
        <f>CHOOSE(MONTH(SalesData[[#This Row],[Order Date]]),1,1,1,2,2,2,3,3,3,4,4,4)</f>
        <v>4</v>
      </c>
      <c r="Y2970">
        <f>YEAR(SalesData[[#This Row],[Order Date]])*100+MONTH(SalesData[[#This Row],[Order Date]])</f>
        <v>201811</v>
      </c>
    </row>
    <row r="2971" spans="1: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v>8</v>
      </c>
      <c r="T2971">
        <v>0.2</v>
      </c>
      <c r="U2971">
        <v>3.73</v>
      </c>
      <c r="V2971">
        <f>COUNTIF(SalesData[Order ID],SalesData[[#This Row],[Order ID]])</f>
        <v>5</v>
      </c>
      <c r="W2971" t="str">
        <f>TEXT(SalesData[[#This Row],[Order Date]],"MMM-YYYY")</f>
        <v>Nov-2018</v>
      </c>
      <c r="X2971">
        <f>CHOOSE(MONTH(SalesData[[#This Row],[Order Date]]),1,1,1,2,2,2,3,3,3,4,4,4)</f>
        <v>4</v>
      </c>
      <c r="Y2971">
        <f>YEAR(SalesData[[#This Row],[Order Date]])*100+MONTH(SalesData[[#This Row],[Order Date]])</f>
        <v>201811</v>
      </c>
    </row>
    <row r="2972" spans="1: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v>10</v>
      </c>
      <c r="T2972">
        <v>0</v>
      </c>
      <c r="U2972">
        <v>1.73</v>
      </c>
      <c r="V2972">
        <f>COUNTIF(SalesData[Order ID],SalesData[[#This Row],[Order ID]])</f>
        <v>5</v>
      </c>
      <c r="W2972" t="str">
        <f>TEXT(SalesData[[#This Row],[Order Date]],"MMM-YYYY")</f>
        <v>Nov-2018</v>
      </c>
      <c r="X2972">
        <f>CHOOSE(MONTH(SalesData[[#This Row],[Order Date]]),1,1,1,2,2,2,3,3,3,4,4,4)</f>
        <v>4</v>
      </c>
      <c r="Y2972">
        <f>YEAR(SalesData[[#This Row],[Order Date]])*100+MONTH(SalesData[[#This Row],[Order Date]])</f>
        <v>201811</v>
      </c>
    </row>
    <row r="2973" spans="1: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v>3</v>
      </c>
      <c r="T2973">
        <v>0</v>
      </c>
      <c r="U2973">
        <v>5.09</v>
      </c>
      <c r="V2973">
        <f>COUNTIF(SalesData[Order ID],SalesData[[#This Row],[Order ID]])</f>
        <v>5</v>
      </c>
      <c r="W2973" t="str">
        <f>TEXT(SalesData[[#This Row],[Order Date]],"MMM-YYYY")</f>
        <v>Nov-2018</v>
      </c>
      <c r="X2973">
        <f>CHOOSE(MONTH(SalesData[[#This Row],[Order Date]]),1,1,1,2,2,2,3,3,3,4,4,4)</f>
        <v>4</v>
      </c>
      <c r="Y2973">
        <f>YEAR(SalesData[[#This Row],[Order Date]])*100+MONTH(SalesData[[#This Row],[Order Date]])</f>
        <v>201811</v>
      </c>
    </row>
    <row r="2974" spans="1: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v>4</v>
      </c>
      <c r="T2974">
        <v>0.2</v>
      </c>
      <c r="U2974">
        <v>28.5</v>
      </c>
      <c r="V2974">
        <f>COUNTIF(SalesData[Order ID],SalesData[[#This Row],[Order ID]])</f>
        <v>5</v>
      </c>
      <c r="W2974" t="str">
        <f>TEXT(SalesData[[#This Row],[Order Date]],"MMM-YYYY")</f>
        <v>Nov-2018</v>
      </c>
      <c r="X2974">
        <f>CHOOSE(MONTH(SalesData[[#This Row],[Order Date]]),1,1,1,2,2,2,3,3,3,4,4,4)</f>
        <v>4</v>
      </c>
      <c r="Y2974">
        <f>YEAR(SalesData[[#This Row],[Order Date]])*100+MONTH(SalesData[[#This Row],[Order Date]])</f>
        <v>201811</v>
      </c>
    </row>
    <row r="2975" spans="1: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v>5</v>
      </c>
      <c r="T2975">
        <v>0.1</v>
      </c>
      <c r="U2975">
        <v>0.54</v>
      </c>
      <c r="V2975">
        <f>COUNTIF(SalesData[Order ID],SalesData[[#This Row],[Order ID]])</f>
        <v>1</v>
      </c>
      <c r="W2975" t="str">
        <f>TEXT(SalesData[[#This Row],[Order Date]],"MMM-YYYY")</f>
        <v>Dec-2018</v>
      </c>
      <c r="X2975">
        <f>CHOOSE(MONTH(SalesData[[#This Row],[Order Date]]),1,1,1,2,2,2,3,3,3,4,4,4)</f>
        <v>4</v>
      </c>
      <c r="Y2975">
        <f>YEAR(SalesData[[#This Row],[Order Date]])*100+MONTH(SalesData[[#This Row],[Order Date]])</f>
        <v>201812</v>
      </c>
    </row>
    <row r="2976" spans="1: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v>3</v>
      </c>
      <c r="T2976">
        <v>0.2</v>
      </c>
      <c r="U2976">
        <v>75.64</v>
      </c>
      <c r="V2976">
        <f>COUNTIF(SalesData[Order ID],SalesData[[#This Row],[Order ID]])</f>
        <v>2</v>
      </c>
      <c r="W2976" t="str">
        <f>TEXT(SalesData[[#This Row],[Order Date]],"MMM-YYYY")</f>
        <v>May-2016</v>
      </c>
      <c r="X2976">
        <f>CHOOSE(MONTH(SalesData[[#This Row],[Order Date]]),1,1,1,2,2,2,3,3,3,4,4,4)</f>
        <v>2</v>
      </c>
      <c r="Y2976">
        <f>YEAR(SalesData[[#This Row],[Order Date]])*100+MONTH(SalesData[[#This Row],[Order Date]])</f>
        <v>201605</v>
      </c>
    </row>
    <row r="2977" spans="1: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v>5</v>
      </c>
      <c r="T2977">
        <v>0.1</v>
      </c>
      <c r="U2977">
        <v>3.35</v>
      </c>
      <c r="V2977">
        <f>COUNTIF(SalesData[Order ID],SalesData[[#This Row],[Order ID]])</f>
        <v>2</v>
      </c>
      <c r="W2977" t="str">
        <f>TEXT(SalesData[[#This Row],[Order Date]],"MMM-YYYY")</f>
        <v>May-2016</v>
      </c>
      <c r="X2977">
        <f>CHOOSE(MONTH(SalesData[[#This Row],[Order Date]]),1,1,1,2,2,2,3,3,3,4,4,4)</f>
        <v>2</v>
      </c>
      <c r="Y2977">
        <f>YEAR(SalesData[[#This Row],[Order Date]])*100+MONTH(SalesData[[#This Row],[Order Date]])</f>
        <v>201605</v>
      </c>
    </row>
    <row r="2978" spans="1: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v>2</v>
      </c>
      <c r="T2978">
        <v>0</v>
      </c>
      <c r="U2978">
        <v>35.82</v>
      </c>
      <c r="V2978">
        <f>COUNTIF(SalesData[Order ID],SalesData[[#This Row],[Order ID]])</f>
        <v>1</v>
      </c>
      <c r="W2978" t="str">
        <f>TEXT(SalesData[[#This Row],[Order Date]],"MMM-YYYY")</f>
        <v>Dec-2018</v>
      </c>
      <c r="X2978">
        <f>CHOOSE(MONTH(SalesData[[#This Row],[Order Date]]),1,1,1,2,2,2,3,3,3,4,4,4)</f>
        <v>4</v>
      </c>
      <c r="Y2978">
        <f>YEAR(SalesData[[#This Row],[Order Date]])*100+MONTH(SalesData[[#This Row],[Order Date]])</f>
        <v>201812</v>
      </c>
    </row>
    <row r="2979" spans="1: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v>4</v>
      </c>
      <c r="T2979">
        <v>0.1</v>
      </c>
      <c r="U2979">
        <v>4.29</v>
      </c>
      <c r="V2979">
        <f>COUNTIF(SalesData[Order ID],SalesData[[#This Row],[Order ID]])</f>
        <v>1</v>
      </c>
      <c r="W2979" t="str">
        <f>TEXT(SalesData[[#This Row],[Order Date]],"MMM-YYYY")</f>
        <v>Oct-2018</v>
      </c>
      <c r="X2979">
        <f>CHOOSE(MONTH(SalesData[[#This Row],[Order Date]]),1,1,1,2,2,2,3,3,3,4,4,4)</f>
        <v>4</v>
      </c>
      <c r="Y2979">
        <f>YEAR(SalesData[[#This Row],[Order Date]])*100+MONTH(SalesData[[#This Row],[Order Date]])</f>
        <v>201810</v>
      </c>
    </row>
    <row r="2980" spans="1: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v>4</v>
      </c>
      <c r="T2980">
        <v>0</v>
      </c>
      <c r="U2980">
        <v>103.73</v>
      </c>
      <c r="V2980">
        <f>COUNTIF(SalesData[Order ID],SalesData[[#This Row],[Order ID]])</f>
        <v>1</v>
      </c>
      <c r="W2980" t="str">
        <f>TEXT(SalesData[[#This Row],[Order Date]],"MMM-YYYY")</f>
        <v>Jan-2015</v>
      </c>
      <c r="X2980">
        <f>CHOOSE(MONTH(SalesData[[#This Row],[Order Date]]),1,1,1,2,2,2,3,3,3,4,4,4)</f>
        <v>1</v>
      </c>
      <c r="Y2980">
        <f>YEAR(SalesData[[#This Row],[Order Date]])*100+MONTH(SalesData[[#This Row],[Order Date]])</f>
        <v>201501</v>
      </c>
    </row>
    <row r="2981" spans="1: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v>5</v>
      </c>
      <c r="T2981">
        <v>0</v>
      </c>
      <c r="U2981">
        <v>6.84</v>
      </c>
      <c r="V2981">
        <f>COUNTIF(SalesData[Order ID],SalesData[[#This Row],[Order ID]])</f>
        <v>2</v>
      </c>
      <c r="W2981" t="str">
        <f>TEXT(SalesData[[#This Row],[Order Date]],"MMM-YYYY")</f>
        <v>Jun-2016</v>
      </c>
      <c r="X2981">
        <f>CHOOSE(MONTH(SalesData[[#This Row],[Order Date]]),1,1,1,2,2,2,3,3,3,4,4,4)</f>
        <v>2</v>
      </c>
      <c r="Y2981">
        <f>YEAR(SalesData[[#This Row],[Order Date]])*100+MONTH(SalesData[[#This Row],[Order Date]])</f>
        <v>201606</v>
      </c>
    </row>
    <row r="2982" spans="1: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v>5</v>
      </c>
      <c r="T2982">
        <v>0.3</v>
      </c>
      <c r="U2982">
        <v>-6.93</v>
      </c>
      <c r="V2982">
        <f>COUNTIF(SalesData[Order ID],SalesData[[#This Row],[Order ID]])</f>
        <v>2</v>
      </c>
      <c r="W2982" t="str">
        <f>TEXT(SalesData[[#This Row],[Order Date]],"MMM-YYYY")</f>
        <v>Jun-2016</v>
      </c>
      <c r="X2982">
        <f>CHOOSE(MONTH(SalesData[[#This Row],[Order Date]]),1,1,1,2,2,2,3,3,3,4,4,4)</f>
        <v>2</v>
      </c>
      <c r="Y2982">
        <f>YEAR(SalesData[[#This Row],[Order Date]])*100+MONTH(SalesData[[#This Row],[Order Date]])</f>
        <v>201606</v>
      </c>
    </row>
    <row r="2983" spans="1: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v>1</v>
      </c>
      <c r="T2983">
        <v>0.3</v>
      </c>
      <c r="U2983">
        <v>-12.31</v>
      </c>
      <c r="V2983">
        <f>COUNTIF(SalesData[Order ID],SalesData[[#This Row],[Order ID]])</f>
        <v>2</v>
      </c>
      <c r="W2983" t="str">
        <f>TEXT(SalesData[[#This Row],[Order Date]],"MMM-YYYY")</f>
        <v>Jul-2015</v>
      </c>
      <c r="X2983">
        <f>CHOOSE(MONTH(SalesData[[#This Row],[Order Date]]),1,1,1,2,2,2,3,3,3,4,4,4)</f>
        <v>3</v>
      </c>
      <c r="Y2983">
        <f>YEAR(SalesData[[#This Row],[Order Date]])*100+MONTH(SalesData[[#This Row],[Order Date]])</f>
        <v>201507</v>
      </c>
    </row>
    <row r="2984" spans="1: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v>6</v>
      </c>
      <c r="T2984">
        <v>0</v>
      </c>
      <c r="U2984">
        <v>1.58</v>
      </c>
      <c r="V2984">
        <f>COUNTIF(SalesData[Order ID],SalesData[[#This Row],[Order ID]])</f>
        <v>2</v>
      </c>
      <c r="W2984" t="str">
        <f>TEXT(SalesData[[#This Row],[Order Date]],"MMM-YYYY")</f>
        <v>Jul-2015</v>
      </c>
      <c r="X2984">
        <f>CHOOSE(MONTH(SalesData[[#This Row],[Order Date]]),1,1,1,2,2,2,3,3,3,4,4,4)</f>
        <v>3</v>
      </c>
      <c r="Y2984">
        <f>YEAR(SalesData[[#This Row],[Order Date]])*100+MONTH(SalesData[[#This Row],[Order Date]])</f>
        <v>201507</v>
      </c>
    </row>
    <row r="2985" spans="1: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v>3</v>
      </c>
      <c r="T2985">
        <v>0.1</v>
      </c>
      <c r="U2985">
        <v>14.42</v>
      </c>
      <c r="V2985">
        <f>COUNTIF(SalesData[Order ID],SalesData[[#This Row],[Order ID]])</f>
        <v>2</v>
      </c>
      <c r="W2985" t="str">
        <f>TEXT(SalesData[[#This Row],[Order Date]],"MMM-YYYY")</f>
        <v>Dec-2015</v>
      </c>
      <c r="X2985">
        <f>CHOOSE(MONTH(SalesData[[#This Row],[Order Date]]),1,1,1,2,2,2,3,3,3,4,4,4)</f>
        <v>4</v>
      </c>
      <c r="Y2985">
        <f>YEAR(SalesData[[#This Row],[Order Date]])*100+MONTH(SalesData[[#This Row],[Order Date]])</f>
        <v>201512</v>
      </c>
    </row>
    <row r="2986" spans="1: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v>4</v>
      </c>
      <c r="T2986">
        <v>0</v>
      </c>
      <c r="U2986">
        <v>33.06</v>
      </c>
      <c r="V2986">
        <f>COUNTIF(SalesData[Order ID],SalesData[[#This Row],[Order ID]])</f>
        <v>2</v>
      </c>
      <c r="W2986" t="str">
        <f>TEXT(SalesData[[#This Row],[Order Date]],"MMM-YYYY")</f>
        <v>Dec-2015</v>
      </c>
      <c r="X2986">
        <f>CHOOSE(MONTH(SalesData[[#This Row],[Order Date]]),1,1,1,2,2,2,3,3,3,4,4,4)</f>
        <v>4</v>
      </c>
      <c r="Y2986">
        <f>YEAR(SalesData[[#This Row],[Order Date]])*100+MONTH(SalesData[[#This Row],[Order Date]])</f>
        <v>201512</v>
      </c>
    </row>
    <row r="2987" spans="1: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v>9</v>
      </c>
      <c r="T2987">
        <v>0.3</v>
      </c>
      <c r="U2987">
        <v>-7.74</v>
      </c>
      <c r="V2987">
        <f>COUNTIF(SalesData[Order ID],SalesData[[#This Row],[Order ID]])</f>
        <v>3</v>
      </c>
      <c r="W2987" t="str">
        <f>TEXT(SalesData[[#This Row],[Order Date]],"MMM-YYYY")</f>
        <v>May-2017</v>
      </c>
      <c r="X2987">
        <f>CHOOSE(MONTH(SalesData[[#This Row],[Order Date]]),1,1,1,2,2,2,3,3,3,4,4,4)</f>
        <v>2</v>
      </c>
      <c r="Y2987">
        <f>YEAR(SalesData[[#This Row],[Order Date]])*100+MONTH(SalesData[[#This Row],[Order Date]])</f>
        <v>201705</v>
      </c>
    </row>
    <row r="2988" spans="1: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v>4</v>
      </c>
      <c r="T2988">
        <v>0</v>
      </c>
      <c r="U2988">
        <v>4.6500000000000004</v>
      </c>
      <c r="V2988">
        <f>COUNTIF(SalesData[Order ID],SalesData[[#This Row],[Order ID]])</f>
        <v>3</v>
      </c>
      <c r="W2988" t="str">
        <f>TEXT(SalesData[[#This Row],[Order Date]],"MMM-YYYY")</f>
        <v>May-2017</v>
      </c>
      <c r="X2988">
        <f>CHOOSE(MONTH(SalesData[[#This Row],[Order Date]]),1,1,1,2,2,2,3,3,3,4,4,4)</f>
        <v>2</v>
      </c>
      <c r="Y2988">
        <f>YEAR(SalesData[[#This Row],[Order Date]])*100+MONTH(SalesData[[#This Row],[Order Date]])</f>
        <v>201705</v>
      </c>
    </row>
    <row r="2989" spans="1: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v>10</v>
      </c>
      <c r="T2989">
        <v>0.3</v>
      </c>
      <c r="U2989">
        <v>-240.85</v>
      </c>
      <c r="V2989">
        <f>COUNTIF(SalesData[Order ID],SalesData[[#This Row],[Order ID]])</f>
        <v>3</v>
      </c>
      <c r="W2989" t="str">
        <f>TEXT(SalesData[[#This Row],[Order Date]],"MMM-YYYY")</f>
        <v>May-2017</v>
      </c>
      <c r="X2989">
        <f>CHOOSE(MONTH(SalesData[[#This Row],[Order Date]]),1,1,1,2,2,2,3,3,3,4,4,4)</f>
        <v>2</v>
      </c>
      <c r="Y2989">
        <f>YEAR(SalesData[[#This Row],[Order Date]])*100+MONTH(SalesData[[#This Row],[Order Date]])</f>
        <v>201705</v>
      </c>
    </row>
    <row r="2990" spans="1: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v>4</v>
      </c>
      <c r="T2990">
        <v>0.2</v>
      </c>
      <c r="U2990">
        <v>0.78</v>
      </c>
      <c r="V2990">
        <f>COUNTIF(SalesData[Order ID],SalesData[[#This Row],[Order ID]])</f>
        <v>4</v>
      </c>
      <c r="W2990" t="str">
        <f>TEXT(SalesData[[#This Row],[Order Date]],"MMM-YYYY")</f>
        <v>Feb-2017</v>
      </c>
      <c r="X2990">
        <f>CHOOSE(MONTH(SalesData[[#This Row],[Order Date]]),1,1,1,2,2,2,3,3,3,4,4,4)</f>
        <v>1</v>
      </c>
      <c r="Y2990">
        <f>YEAR(SalesData[[#This Row],[Order Date]])*100+MONTH(SalesData[[#This Row],[Order Date]])</f>
        <v>201702</v>
      </c>
    </row>
    <row r="2991" spans="1: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v>8</v>
      </c>
      <c r="T2991">
        <v>0.3</v>
      </c>
      <c r="U2991">
        <v>-0.93</v>
      </c>
      <c r="V2991">
        <f>COUNTIF(SalesData[Order ID],SalesData[[#This Row],[Order ID]])</f>
        <v>4</v>
      </c>
      <c r="W2991" t="str">
        <f>TEXT(SalesData[[#This Row],[Order Date]],"MMM-YYYY")</f>
        <v>Feb-2017</v>
      </c>
      <c r="X2991">
        <f>CHOOSE(MONTH(SalesData[[#This Row],[Order Date]]),1,1,1,2,2,2,3,3,3,4,4,4)</f>
        <v>1</v>
      </c>
      <c r="Y2991">
        <f>YEAR(SalesData[[#This Row],[Order Date]])*100+MONTH(SalesData[[#This Row],[Order Date]])</f>
        <v>201702</v>
      </c>
    </row>
    <row r="2992" spans="1: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v>1</v>
      </c>
      <c r="T2992">
        <v>0.3</v>
      </c>
      <c r="U2992">
        <v>-157.19999999999999</v>
      </c>
      <c r="V2992">
        <f>COUNTIF(SalesData[Order ID],SalesData[[#This Row],[Order ID]])</f>
        <v>4</v>
      </c>
      <c r="W2992" t="str">
        <f>TEXT(SalesData[[#This Row],[Order Date]],"MMM-YYYY")</f>
        <v>Feb-2017</v>
      </c>
      <c r="X2992">
        <f>CHOOSE(MONTH(SalesData[[#This Row],[Order Date]]),1,1,1,2,2,2,3,3,3,4,4,4)</f>
        <v>1</v>
      </c>
      <c r="Y2992">
        <f>YEAR(SalesData[[#This Row],[Order Date]])*100+MONTH(SalesData[[#This Row],[Order Date]])</f>
        <v>201702</v>
      </c>
    </row>
    <row r="2993" spans="1: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v>10</v>
      </c>
      <c r="T2993">
        <v>0</v>
      </c>
      <c r="U2993">
        <v>10.94</v>
      </c>
      <c r="V2993">
        <f>COUNTIF(SalesData[Order ID],SalesData[[#This Row],[Order ID]])</f>
        <v>4</v>
      </c>
      <c r="W2993" t="str">
        <f>TEXT(SalesData[[#This Row],[Order Date]],"MMM-YYYY")</f>
        <v>Feb-2017</v>
      </c>
      <c r="X2993">
        <f>CHOOSE(MONTH(SalesData[[#This Row],[Order Date]]),1,1,1,2,2,2,3,3,3,4,4,4)</f>
        <v>1</v>
      </c>
      <c r="Y2993">
        <f>YEAR(SalesData[[#This Row],[Order Date]])*100+MONTH(SalesData[[#This Row],[Order Date]])</f>
        <v>201702</v>
      </c>
    </row>
    <row r="2994" spans="1: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v>7</v>
      </c>
      <c r="T2994">
        <v>0</v>
      </c>
      <c r="U2994">
        <v>9.2200000000000006</v>
      </c>
      <c r="V2994">
        <f>COUNTIF(SalesData[Order ID],SalesData[[#This Row],[Order ID]])</f>
        <v>1</v>
      </c>
      <c r="W2994" t="str">
        <f>TEXT(SalesData[[#This Row],[Order Date]],"MMM-YYYY")</f>
        <v>Oct-2017</v>
      </c>
      <c r="X2994">
        <f>CHOOSE(MONTH(SalesData[[#This Row],[Order Date]]),1,1,1,2,2,2,3,3,3,4,4,4)</f>
        <v>4</v>
      </c>
      <c r="Y2994">
        <f>YEAR(SalesData[[#This Row],[Order Date]])*100+MONTH(SalesData[[#This Row],[Order Date]])</f>
        <v>201710</v>
      </c>
    </row>
    <row r="2995" spans="1: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v>5</v>
      </c>
      <c r="T2995">
        <v>0</v>
      </c>
      <c r="U2995">
        <v>250.86</v>
      </c>
      <c r="V2995">
        <f>COUNTIF(SalesData[Order ID],SalesData[[#This Row],[Order ID]])</f>
        <v>1</v>
      </c>
      <c r="W2995" t="str">
        <f>TEXT(SalesData[[#This Row],[Order Date]],"MMM-YYYY")</f>
        <v>Mar-2018</v>
      </c>
      <c r="X2995">
        <f>CHOOSE(MONTH(SalesData[[#This Row],[Order Date]]),1,1,1,2,2,2,3,3,3,4,4,4)</f>
        <v>1</v>
      </c>
      <c r="Y2995">
        <f>YEAR(SalesData[[#This Row],[Order Date]])*100+MONTH(SalesData[[#This Row],[Order Date]])</f>
        <v>201803</v>
      </c>
    </row>
    <row r="2996" spans="1: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v>10</v>
      </c>
      <c r="T2996">
        <v>0.1</v>
      </c>
      <c r="U2996">
        <v>7.2</v>
      </c>
      <c r="V2996">
        <f>COUNTIF(SalesData[Order ID],SalesData[[#This Row],[Order ID]])</f>
        <v>1</v>
      </c>
      <c r="W2996" t="str">
        <f>TEXT(SalesData[[#This Row],[Order Date]],"MMM-YYYY")</f>
        <v>Sep-2017</v>
      </c>
      <c r="X2996">
        <f>CHOOSE(MONTH(SalesData[[#This Row],[Order Date]]),1,1,1,2,2,2,3,3,3,4,4,4)</f>
        <v>3</v>
      </c>
      <c r="Y2996">
        <f>YEAR(SalesData[[#This Row],[Order Date]])*100+MONTH(SalesData[[#This Row],[Order Date]])</f>
        <v>201709</v>
      </c>
    </row>
    <row r="2997" spans="1: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v>9</v>
      </c>
      <c r="T2997">
        <v>0</v>
      </c>
      <c r="U2997">
        <v>12.3</v>
      </c>
      <c r="V2997">
        <f>COUNTIF(SalesData[Order ID],SalesData[[#This Row],[Order ID]])</f>
        <v>1</v>
      </c>
      <c r="W2997" t="str">
        <f>TEXT(SalesData[[#This Row],[Order Date]],"MMM-YYYY")</f>
        <v>Jul-2015</v>
      </c>
      <c r="X2997">
        <f>CHOOSE(MONTH(SalesData[[#This Row],[Order Date]]),1,1,1,2,2,2,3,3,3,4,4,4)</f>
        <v>3</v>
      </c>
      <c r="Y2997">
        <f>YEAR(SalesData[[#This Row],[Order Date]])*100+MONTH(SalesData[[#This Row],[Order Date]])</f>
        <v>201507</v>
      </c>
    </row>
    <row r="2998" spans="1: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v>1</v>
      </c>
      <c r="T2998">
        <v>0</v>
      </c>
      <c r="U2998">
        <v>8.2200000000000006</v>
      </c>
      <c r="V2998">
        <f>COUNTIF(SalesData[Order ID],SalesData[[#This Row],[Order ID]])</f>
        <v>6</v>
      </c>
      <c r="W2998" t="str">
        <f>TEXT(SalesData[[#This Row],[Order Date]],"MMM-YYYY")</f>
        <v>Jun-2015</v>
      </c>
      <c r="X2998">
        <f>CHOOSE(MONTH(SalesData[[#This Row],[Order Date]]),1,1,1,2,2,2,3,3,3,4,4,4)</f>
        <v>2</v>
      </c>
      <c r="Y2998">
        <f>YEAR(SalesData[[#This Row],[Order Date]])*100+MONTH(SalesData[[#This Row],[Order Date]])</f>
        <v>201506</v>
      </c>
    </row>
    <row r="2999" spans="1: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v>7</v>
      </c>
      <c r="T2999">
        <v>0.3</v>
      </c>
      <c r="U2999">
        <v>-0.28000000000000003</v>
      </c>
      <c r="V2999">
        <f>COUNTIF(SalesData[Order ID],SalesData[[#This Row],[Order ID]])</f>
        <v>6</v>
      </c>
      <c r="W2999" t="str">
        <f>TEXT(SalesData[[#This Row],[Order Date]],"MMM-YYYY")</f>
        <v>Jun-2015</v>
      </c>
      <c r="X2999">
        <f>CHOOSE(MONTH(SalesData[[#This Row],[Order Date]]),1,1,1,2,2,2,3,3,3,4,4,4)</f>
        <v>2</v>
      </c>
      <c r="Y2999">
        <f>YEAR(SalesData[[#This Row],[Order Date]])*100+MONTH(SalesData[[#This Row],[Order Date]])</f>
        <v>201506</v>
      </c>
    </row>
    <row r="3000" spans="1: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v>4</v>
      </c>
      <c r="T3000">
        <v>0</v>
      </c>
      <c r="U3000">
        <v>13.44</v>
      </c>
      <c r="V3000">
        <f>COUNTIF(SalesData[Order ID],SalesData[[#This Row],[Order ID]])</f>
        <v>6</v>
      </c>
      <c r="W3000" t="str">
        <f>TEXT(SalesData[[#This Row],[Order Date]],"MMM-YYYY")</f>
        <v>Jun-2015</v>
      </c>
      <c r="X3000">
        <f>CHOOSE(MONTH(SalesData[[#This Row],[Order Date]]),1,1,1,2,2,2,3,3,3,4,4,4)</f>
        <v>2</v>
      </c>
      <c r="Y3000">
        <f>YEAR(SalesData[[#This Row],[Order Date]])*100+MONTH(SalesData[[#This Row],[Order Date]])</f>
        <v>201506</v>
      </c>
    </row>
    <row r="3001" spans="1: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v>1</v>
      </c>
      <c r="T3001">
        <v>0</v>
      </c>
      <c r="U3001">
        <v>47.61</v>
      </c>
      <c r="V3001">
        <f>COUNTIF(SalesData[Order ID],SalesData[[#This Row],[Order ID]])</f>
        <v>6</v>
      </c>
      <c r="W3001" t="str">
        <f>TEXT(SalesData[[#This Row],[Order Date]],"MMM-YYYY")</f>
        <v>Jun-2015</v>
      </c>
      <c r="X3001">
        <f>CHOOSE(MONTH(SalesData[[#This Row],[Order Date]]),1,1,1,2,2,2,3,3,3,4,4,4)</f>
        <v>2</v>
      </c>
      <c r="Y3001">
        <f>YEAR(SalesData[[#This Row],[Order Date]])*100+MONTH(SalesData[[#This Row],[Order Date]])</f>
        <v>201506</v>
      </c>
    </row>
    <row r="3002" spans="1: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v>5</v>
      </c>
      <c r="T3002">
        <v>0</v>
      </c>
      <c r="U3002">
        <v>7.99</v>
      </c>
      <c r="V3002">
        <f>COUNTIF(SalesData[Order ID],SalesData[[#This Row],[Order ID]])</f>
        <v>6</v>
      </c>
      <c r="W3002" t="str">
        <f>TEXT(SalesData[[#This Row],[Order Date]],"MMM-YYYY")</f>
        <v>Jun-2015</v>
      </c>
      <c r="X3002">
        <f>CHOOSE(MONTH(SalesData[[#This Row],[Order Date]]),1,1,1,2,2,2,3,3,3,4,4,4)</f>
        <v>2</v>
      </c>
      <c r="Y3002">
        <f>YEAR(SalesData[[#This Row],[Order Date]])*100+MONTH(SalesData[[#This Row],[Order Date]])</f>
        <v>201506</v>
      </c>
    </row>
    <row r="3003" spans="1: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v>8</v>
      </c>
      <c r="T3003">
        <v>0.2</v>
      </c>
      <c r="U3003">
        <v>2.34</v>
      </c>
      <c r="V3003">
        <f>COUNTIF(SalesData[Order ID],SalesData[[#This Row],[Order ID]])</f>
        <v>6</v>
      </c>
      <c r="W3003" t="str">
        <f>TEXT(SalesData[[#This Row],[Order Date]],"MMM-YYYY")</f>
        <v>Jun-2015</v>
      </c>
      <c r="X3003">
        <f>CHOOSE(MONTH(SalesData[[#This Row],[Order Date]]),1,1,1,2,2,2,3,3,3,4,4,4)</f>
        <v>2</v>
      </c>
      <c r="Y3003">
        <f>YEAR(SalesData[[#This Row],[Order Date]])*100+MONTH(SalesData[[#This Row],[Order Date]])</f>
        <v>201506</v>
      </c>
    </row>
    <row r="3004" spans="1: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v>6</v>
      </c>
      <c r="T3004">
        <v>0.1</v>
      </c>
      <c r="U3004">
        <v>3.23</v>
      </c>
      <c r="V3004">
        <f>COUNTIF(SalesData[Order ID],SalesData[[#This Row],[Order ID]])</f>
        <v>1</v>
      </c>
      <c r="W3004" t="str">
        <f>TEXT(SalesData[[#This Row],[Order Date]],"MMM-YYYY")</f>
        <v>Jul-2016</v>
      </c>
      <c r="X3004">
        <f>CHOOSE(MONTH(SalesData[[#This Row],[Order Date]]),1,1,1,2,2,2,3,3,3,4,4,4)</f>
        <v>3</v>
      </c>
      <c r="Y3004">
        <f>YEAR(SalesData[[#This Row],[Order Date]])*100+MONTH(SalesData[[#This Row],[Order Date]])</f>
        <v>201607</v>
      </c>
    </row>
    <row r="3005" spans="1: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v>2</v>
      </c>
      <c r="T3005">
        <v>0</v>
      </c>
      <c r="U3005">
        <v>11.01</v>
      </c>
      <c r="V3005">
        <f>COUNTIF(SalesData[Order ID],SalesData[[#This Row],[Order ID]])</f>
        <v>1</v>
      </c>
      <c r="W3005" t="str">
        <f>TEXT(SalesData[[#This Row],[Order Date]],"MMM-YYYY")</f>
        <v>Dec-2018</v>
      </c>
      <c r="X3005">
        <f>CHOOSE(MONTH(SalesData[[#This Row],[Order Date]]),1,1,1,2,2,2,3,3,3,4,4,4)</f>
        <v>4</v>
      </c>
      <c r="Y3005">
        <f>YEAR(SalesData[[#This Row],[Order Date]])*100+MONTH(SalesData[[#This Row],[Order Date]])</f>
        <v>201812</v>
      </c>
    </row>
    <row r="3006" spans="1: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v>9</v>
      </c>
      <c r="T3006">
        <v>0</v>
      </c>
      <c r="U3006">
        <v>20.75</v>
      </c>
      <c r="V3006">
        <f>COUNTIF(SalesData[Order ID],SalesData[[#This Row],[Order ID]])</f>
        <v>1</v>
      </c>
      <c r="W3006" t="str">
        <f>TEXT(SalesData[[#This Row],[Order Date]],"MMM-YYYY")</f>
        <v>Sep-2017</v>
      </c>
      <c r="X3006">
        <f>CHOOSE(MONTH(SalesData[[#This Row],[Order Date]]),1,1,1,2,2,2,3,3,3,4,4,4)</f>
        <v>3</v>
      </c>
      <c r="Y3006">
        <f>YEAR(SalesData[[#This Row],[Order Date]])*100+MONTH(SalesData[[#This Row],[Order Date]])</f>
        <v>201709</v>
      </c>
    </row>
    <row r="3007" spans="1: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v>1</v>
      </c>
      <c r="T3007">
        <v>0.2</v>
      </c>
      <c r="U3007">
        <v>14.67</v>
      </c>
      <c r="V3007">
        <f>COUNTIF(SalesData[Order ID],SalesData[[#This Row],[Order ID]])</f>
        <v>1</v>
      </c>
      <c r="W3007" t="str">
        <f>TEXT(SalesData[[#This Row],[Order Date]],"MMM-YYYY")</f>
        <v>May-2015</v>
      </c>
      <c r="X3007">
        <f>CHOOSE(MONTH(SalesData[[#This Row],[Order Date]]),1,1,1,2,2,2,3,3,3,4,4,4)</f>
        <v>2</v>
      </c>
      <c r="Y3007">
        <f>YEAR(SalesData[[#This Row],[Order Date]])*100+MONTH(SalesData[[#This Row],[Order Date]])</f>
        <v>201505</v>
      </c>
    </row>
    <row r="3008" spans="1: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v>7</v>
      </c>
      <c r="T3008">
        <v>0</v>
      </c>
      <c r="U3008">
        <v>316.72000000000003</v>
      </c>
      <c r="V3008">
        <f>COUNTIF(SalesData[Order ID],SalesData[[#This Row],[Order ID]])</f>
        <v>1</v>
      </c>
      <c r="W3008" t="str">
        <f>TEXT(SalesData[[#This Row],[Order Date]],"MMM-YYYY")</f>
        <v>Oct-2018</v>
      </c>
      <c r="X3008">
        <f>CHOOSE(MONTH(SalesData[[#This Row],[Order Date]]),1,1,1,2,2,2,3,3,3,4,4,4)</f>
        <v>4</v>
      </c>
      <c r="Y3008">
        <f>YEAR(SalesData[[#This Row],[Order Date]])*100+MONTH(SalesData[[#This Row],[Order Date]])</f>
        <v>201810</v>
      </c>
    </row>
    <row r="3009" spans="1: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v>1</v>
      </c>
      <c r="T3009">
        <v>0</v>
      </c>
      <c r="U3009">
        <v>1.71</v>
      </c>
      <c r="V3009">
        <f>COUNTIF(SalesData[Order ID],SalesData[[#This Row],[Order ID]])</f>
        <v>1</v>
      </c>
      <c r="W3009" t="str">
        <f>TEXT(SalesData[[#This Row],[Order Date]],"MMM-YYYY")</f>
        <v>Oct-2015</v>
      </c>
      <c r="X3009">
        <f>CHOOSE(MONTH(SalesData[[#This Row],[Order Date]]),1,1,1,2,2,2,3,3,3,4,4,4)</f>
        <v>4</v>
      </c>
      <c r="Y3009">
        <f>YEAR(SalesData[[#This Row],[Order Date]])*100+MONTH(SalesData[[#This Row],[Order Date]])</f>
        <v>201510</v>
      </c>
    </row>
    <row r="3010" spans="1: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v>9</v>
      </c>
      <c r="T3010">
        <v>0</v>
      </c>
      <c r="U3010">
        <v>63.3</v>
      </c>
      <c r="V3010">
        <f>COUNTIF(SalesData[Order ID],SalesData[[#This Row],[Order ID]])</f>
        <v>1</v>
      </c>
      <c r="W3010" t="str">
        <f>TEXT(SalesData[[#This Row],[Order Date]],"MMM-YYYY")</f>
        <v>Dec-2017</v>
      </c>
      <c r="X3010">
        <f>CHOOSE(MONTH(SalesData[[#This Row],[Order Date]]),1,1,1,2,2,2,3,3,3,4,4,4)</f>
        <v>4</v>
      </c>
      <c r="Y3010">
        <f>YEAR(SalesData[[#This Row],[Order Date]])*100+MONTH(SalesData[[#This Row],[Order Date]])</f>
        <v>201712</v>
      </c>
    </row>
    <row r="3011" spans="1: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v>8</v>
      </c>
      <c r="T3011">
        <v>0</v>
      </c>
      <c r="U3011">
        <v>19.510000000000002</v>
      </c>
      <c r="V3011">
        <f>COUNTIF(SalesData[Order ID],SalesData[[#This Row],[Order ID]])</f>
        <v>1</v>
      </c>
      <c r="W3011" t="str">
        <f>TEXT(SalesData[[#This Row],[Order Date]],"MMM-YYYY")</f>
        <v>Jul-2017</v>
      </c>
      <c r="X3011">
        <f>CHOOSE(MONTH(SalesData[[#This Row],[Order Date]]),1,1,1,2,2,2,3,3,3,4,4,4)</f>
        <v>3</v>
      </c>
      <c r="Y3011">
        <f>YEAR(SalesData[[#This Row],[Order Date]])*100+MONTH(SalesData[[#This Row],[Order Date]])</f>
        <v>201707</v>
      </c>
    </row>
    <row r="3012" spans="1: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v>10</v>
      </c>
      <c r="T3012">
        <v>0.3</v>
      </c>
      <c r="U3012">
        <v>-1.92</v>
      </c>
      <c r="V3012">
        <f>COUNTIF(SalesData[Order ID],SalesData[[#This Row],[Order ID]])</f>
        <v>5</v>
      </c>
      <c r="W3012" t="str">
        <f>TEXT(SalesData[[#This Row],[Order Date]],"MMM-YYYY")</f>
        <v>Apr-2018</v>
      </c>
      <c r="X3012">
        <f>CHOOSE(MONTH(SalesData[[#This Row],[Order Date]]),1,1,1,2,2,2,3,3,3,4,4,4)</f>
        <v>2</v>
      </c>
      <c r="Y3012">
        <f>YEAR(SalesData[[#This Row],[Order Date]])*100+MONTH(SalesData[[#This Row],[Order Date]])</f>
        <v>201804</v>
      </c>
    </row>
    <row r="3013" spans="1: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v>2</v>
      </c>
      <c r="T3013">
        <v>0.3</v>
      </c>
      <c r="U3013">
        <v>-382.5</v>
      </c>
      <c r="V3013">
        <f>COUNTIF(SalesData[Order ID],SalesData[[#This Row],[Order ID]])</f>
        <v>5</v>
      </c>
      <c r="W3013" t="str">
        <f>TEXT(SalesData[[#This Row],[Order Date]],"MMM-YYYY")</f>
        <v>Apr-2018</v>
      </c>
      <c r="X3013">
        <f>CHOOSE(MONTH(SalesData[[#This Row],[Order Date]]),1,1,1,2,2,2,3,3,3,4,4,4)</f>
        <v>2</v>
      </c>
      <c r="Y3013">
        <f>YEAR(SalesData[[#This Row],[Order Date]])*100+MONTH(SalesData[[#This Row],[Order Date]])</f>
        <v>201804</v>
      </c>
    </row>
    <row r="3014" spans="1: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v>10</v>
      </c>
      <c r="T3014">
        <v>0.1</v>
      </c>
      <c r="U3014">
        <v>6.26</v>
      </c>
      <c r="V3014">
        <f>COUNTIF(SalesData[Order ID],SalesData[[#This Row],[Order ID]])</f>
        <v>5</v>
      </c>
      <c r="W3014" t="str">
        <f>TEXT(SalesData[[#This Row],[Order Date]],"MMM-YYYY")</f>
        <v>Apr-2018</v>
      </c>
      <c r="X3014">
        <f>CHOOSE(MONTH(SalesData[[#This Row],[Order Date]]),1,1,1,2,2,2,3,3,3,4,4,4)</f>
        <v>2</v>
      </c>
      <c r="Y3014">
        <f>YEAR(SalesData[[#This Row],[Order Date]])*100+MONTH(SalesData[[#This Row],[Order Date]])</f>
        <v>201804</v>
      </c>
    </row>
    <row r="3015" spans="1: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v>8</v>
      </c>
      <c r="T3015">
        <v>0.1</v>
      </c>
      <c r="U3015">
        <v>0.63</v>
      </c>
      <c r="V3015">
        <f>COUNTIF(SalesData[Order ID],SalesData[[#This Row],[Order ID]])</f>
        <v>5</v>
      </c>
      <c r="W3015" t="str">
        <f>TEXT(SalesData[[#This Row],[Order Date]],"MMM-YYYY")</f>
        <v>Apr-2018</v>
      </c>
      <c r="X3015">
        <f>CHOOSE(MONTH(SalesData[[#This Row],[Order Date]]),1,1,1,2,2,2,3,3,3,4,4,4)</f>
        <v>2</v>
      </c>
      <c r="Y3015">
        <f>YEAR(SalesData[[#This Row],[Order Date]])*100+MONTH(SalesData[[#This Row],[Order Date]])</f>
        <v>201804</v>
      </c>
    </row>
    <row r="3016" spans="1: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v>6</v>
      </c>
      <c r="T3016">
        <v>0</v>
      </c>
      <c r="U3016">
        <v>3.32</v>
      </c>
      <c r="V3016">
        <f>COUNTIF(SalesData[Order ID],SalesData[[#This Row],[Order ID]])</f>
        <v>5</v>
      </c>
      <c r="W3016" t="str">
        <f>TEXT(SalesData[[#This Row],[Order Date]],"MMM-YYYY")</f>
        <v>Apr-2018</v>
      </c>
      <c r="X3016">
        <f>CHOOSE(MONTH(SalesData[[#This Row],[Order Date]]),1,1,1,2,2,2,3,3,3,4,4,4)</f>
        <v>2</v>
      </c>
      <c r="Y3016">
        <f>YEAR(SalesData[[#This Row],[Order Date]])*100+MONTH(SalesData[[#This Row],[Order Date]])</f>
        <v>201804</v>
      </c>
    </row>
    <row r="3017" spans="1: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v>4</v>
      </c>
      <c r="T3017">
        <v>0.3</v>
      </c>
      <c r="U3017">
        <v>-79.17</v>
      </c>
      <c r="V3017">
        <f>COUNTIF(SalesData[Order ID],SalesData[[#This Row],[Order ID]])</f>
        <v>1</v>
      </c>
      <c r="W3017" t="str">
        <f>TEXT(SalesData[[#This Row],[Order Date]],"MMM-YYYY")</f>
        <v>Sep-2016</v>
      </c>
      <c r="X3017">
        <f>CHOOSE(MONTH(SalesData[[#This Row],[Order Date]]),1,1,1,2,2,2,3,3,3,4,4,4)</f>
        <v>3</v>
      </c>
      <c r="Y3017">
        <f>YEAR(SalesData[[#This Row],[Order Date]])*100+MONTH(SalesData[[#This Row],[Order Date]])</f>
        <v>201609</v>
      </c>
    </row>
    <row r="3018" spans="1: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v>9</v>
      </c>
      <c r="T3018">
        <v>0</v>
      </c>
      <c r="U3018">
        <v>196.37</v>
      </c>
      <c r="V3018">
        <f>COUNTIF(SalesData[Order ID],SalesData[[#This Row],[Order ID]])</f>
        <v>3</v>
      </c>
      <c r="W3018" t="str">
        <f>TEXT(SalesData[[#This Row],[Order Date]],"MMM-YYYY")</f>
        <v>Aug-2017</v>
      </c>
      <c r="X3018">
        <f>CHOOSE(MONTH(SalesData[[#This Row],[Order Date]]),1,1,1,2,2,2,3,3,3,4,4,4)</f>
        <v>3</v>
      </c>
      <c r="Y3018">
        <f>YEAR(SalesData[[#This Row],[Order Date]])*100+MONTH(SalesData[[#This Row],[Order Date]])</f>
        <v>201708</v>
      </c>
    </row>
    <row r="3019" spans="1: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v>6</v>
      </c>
      <c r="T3019">
        <v>0</v>
      </c>
      <c r="U3019">
        <v>2.71</v>
      </c>
      <c r="V3019">
        <f>COUNTIF(SalesData[Order ID],SalesData[[#This Row],[Order ID]])</f>
        <v>3</v>
      </c>
      <c r="W3019" t="str">
        <f>TEXT(SalesData[[#This Row],[Order Date]],"MMM-YYYY")</f>
        <v>Aug-2017</v>
      </c>
      <c r="X3019">
        <f>CHOOSE(MONTH(SalesData[[#This Row],[Order Date]]),1,1,1,2,2,2,3,3,3,4,4,4)</f>
        <v>3</v>
      </c>
      <c r="Y3019">
        <f>YEAR(SalesData[[#This Row],[Order Date]])*100+MONTH(SalesData[[#This Row],[Order Date]])</f>
        <v>201708</v>
      </c>
    </row>
    <row r="3020" spans="1: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v>3</v>
      </c>
      <c r="T3020">
        <v>0.2</v>
      </c>
      <c r="U3020">
        <v>53.31</v>
      </c>
      <c r="V3020">
        <f>COUNTIF(SalesData[Order ID],SalesData[[#This Row],[Order ID]])</f>
        <v>3</v>
      </c>
      <c r="W3020" t="str">
        <f>TEXT(SalesData[[#This Row],[Order Date]],"MMM-YYYY")</f>
        <v>Aug-2017</v>
      </c>
      <c r="X3020">
        <f>CHOOSE(MONTH(SalesData[[#This Row],[Order Date]]),1,1,1,2,2,2,3,3,3,4,4,4)</f>
        <v>3</v>
      </c>
      <c r="Y3020">
        <f>YEAR(SalesData[[#This Row],[Order Date]])*100+MONTH(SalesData[[#This Row],[Order Date]])</f>
        <v>201708</v>
      </c>
    </row>
    <row r="3021" spans="1: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v>1</v>
      </c>
      <c r="T3021">
        <v>0</v>
      </c>
      <c r="U3021">
        <v>1.01</v>
      </c>
      <c r="V3021">
        <f>COUNTIF(SalesData[Order ID],SalesData[[#This Row],[Order ID]])</f>
        <v>4</v>
      </c>
      <c r="W3021" t="str">
        <f>TEXT(SalesData[[#This Row],[Order Date]],"MMM-YYYY")</f>
        <v>Nov-2016</v>
      </c>
      <c r="X3021">
        <f>CHOOSE(MONTH(SalesData[[#This Row],[Order Date]]),1,1,1,2,2,2,3,3,3,4,4,4)</f>
        <v>4</v>
      </c>
      <c r="Y3021">
        <f>YEAR(SalesData[[#This Row],[Order Date]])*100+MONTH(SalesData[[#This Row],[Order Date]])</f>
        <v>201611</v>
      </c>
    </row>
    <row r="3022" spans="1: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v>5</v>
      </c>
      <c r="T3022">
        <v>0.1</v>
      </c>
      <c r="U3022">
        <v>30.67</v>
      </c>
      <c r="V3022">
        <f>COUNTIF(SalesData[Order ID],SalesData[[#This Row],[Order ID]])</f>
        <v>4</v>
      </c>
      <c r="W3022" t="str">
        <f>TEXT(SalesData[[#This Row],[Order Date]],"MMM-YYYY")</f>
        <v>Nov-2016</v>
      </c>
      <c r="X3022">
        <f>CHOOSE(MONTH(SalesData[[#This Row],[Order Date]]),1,1,1,2,2,2,3,3,3,4,4,4)</f>
        <v>4</v>
      </c>
      <c r="Y3022">
        <f>YEAR(SalesData[[#This Row],[Order Date]])*100+MONTH(SalesData[[#This Row],[Order Date]])</f>
        <v>201611</v>
      </c>
    </row>
    <row r="3023" spans="1: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v>9</v>
      </c>
      <c r="T3023">
        <v>0</v>
      </c>
      <c r="U3023">
        <v>8</v>
      </c>
      <c r="V3023">
        <f>COUNTIF(SalesData[Order ID],SalesData[[#This Row],[Order ID]])</f>
        <v>4</v>
      </c>
      <c r="W3023" t="str">
        <f>TEXT(SalesData[[#This Row],[Order Date]],"MMM-YYYY")</f>
        <v>Nov-2016</v>
      </c>
      <c r="X3023">
        <f>CHOOSE(MONTH(SalesData[[#This Row],[Order Date]]),1,1,1,2,2,2,3,3,3,4,4,4)</f>
        <v>4</v>
      </c>
      <c r="Y3023">
        <f>YEAR(SalesData[[#This Row],[Order Date]])*100+MONTH(SalesData[[#This Row],[Order Date]])</f>
        <v>201611</v>
      </c>
    </row>
    <row r="3024" spans="1: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v>2</v>
      </c>
      <c r="T3024">
        <v>0</v>
      </c>
      <c r="U3024">
        <v>11.92</v>
      </c>
      <c r="V3024">
        <f>COUNTIF(SalesData[Order ID],SalesData[[#This Row],[Order ID]])</f>
        <v>4</v>
      </c>
      <c r="W3024" t="str">
        <f>TEXT(SalesData[[#This Row],[Order Date]],"MMM-YYYY")</f>
        <v>Nov-2016</v>
      </c>
      <c r="X3024">
        <f>CHOOSE(MONTH(SalesData[[#This Row],[Order Date]]),1,1,1,2,2,2,3,3,3,4,4,4)</f>
        <v>4</v>
      </c>
      <c r="Y3024">
        <f>YEAR(SalesData[[#This Row],[Order Date]])*100+MONTH(SalesData[[#This Row],[Order Date]])</f>
        <v>201611</v>
      </c>
    </row>
    <row r="3025" spans="1: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v>5</v>
      </c>
      <c r="T3025">
        <v>0.3</v>
      </c>
      <c r="U3025">
        <v>-75.38</v>
      </c>
      <c r="V3025">
        <f>COUNTIF(SalesData[Order ID],SalesData[[#This Row],[Order ID]])</f>
        <v>1</v>
      </c>
      <c r="W3025" t="str">
        <f>TEXT(SalesData[[#This Row],[Order Date]],"MMM-YYYY")</f>
        <v>Nov-2018</v>
      </c>
      <c r="X3025">
        <f>CHOOSE(MONTH(SalesData[[#This Row],[Order Date]]),1,1,1,2,2,2,3,3,3,4,4,4)</f>
        <v>4</v>
      </c>
      <c r="Y3025">
        <f>YEAR(SalesData[[#This Row],[Order Date]])*100+MONTH(SalesData[[#This Row],[Order Date]])</f>
        <v>201811</v>
      </c>
    </row>
    <row r="3026" spans="1: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v>10</v>
      </c>
      <c r="T3026">
        <v>0.3</v>
      </c>
      <c r="U3026">
        <v>-3.14</v>
      </c>
      <c r="V3026">
        <f>COUNTIF(SalesData[Order ID],SalesData[[#This Row],[Order ID]])</f>
        <v>2</v>
      </c>
      <c r="W3026" t="str">
        <f>TEXT(SalesData[[#This Row],[Order Date]],"MMM-YYYY")</f>
        <v>Nov-2016</v>
      </c>
      <c r="X3026">
        <f>CHOOSE(MONTH(SalesData[[#This Row],[Order Date]]),1,1,1,2,2,2,3,3,3,4,4,4)</f>
        <v>4</v>
      </c>
      <c r="Y3026">
        <f>YEAR(SalesData[[#This Row],[Order Date]])*100+MONTH(SalesData[[#This Row],[Order Date]])</f>
        <v>201611</v>
      </c>
    </row>
    <row r="3027" spans="1: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v>1</v>
      </c>
      <c r="T3027">
        <v>0.2</v>
      </c>
      <c r="U3027">
        <v>1.26</v>
      </c>
      <c r="V3027">
        <f>COUNTIF(SalesData[Order ID],SalesData[[#This Row],[Order ID]])</f>
        <v>2</v>
      </c>
      <c r="W3027" t="str">
        <f>TEXT(SalesData[[#This Row],[Order Date]],"MMM-YYYY")</f>
        <v>Nov-2016</v>
      </c>
      <c r="X3027">
        <f>CHOOSE(MONTH(SalesData[[#This Row],[Order Date]]),1,1,1,2,2,2,3,3,3,4,4,4)</f>
        <v>4</v>
      </c>
      <c r="Y3027">
        <f>YEAR(SalesData[[#This Row],[Order Date]])*100+MONTH(SalesData[[#This Row],[Order Date]])</f>
        <v>201611</v>
      </c>
    </row>
    <row r="3028" spans="1: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v>10</v>
      </c>
      <c r="T3028">
        <v>0</v>
      </c>
      <c r="U3028">
        <v>61.04</v>
      </c>
      <c r="V3028">
        <f>COUNTIF(SalesData[Order ID],SalesData[[#This Row],[Order ID]])</f>
        <v>1</v>
      </c>
      <c r="W3028" t="str">
        <f>TEXT(SalesData[[#This Row],[Order Date]],"MMM-YYYY")</f>
        <v>Apr-2018</v>
      </c>
      <c r="X3028">
        <f>CHOOSE(MONTH(SalesData[[#This Row],[Order Date]]),1,1,1,2,2,2,3,3,3,4,4,4)</f>
        <v>2</v>
      </c>
      <c r="Y3028">
        <f>YEAR(SalesData[[#This Row],[Order Date]])*100+MONTH(SalesData[[#This Row],[Order Date]])</f>
        <v>201804</v>
      </c>
    </row>
    <row r="3029" spans="1: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v>1</v>
      </c>
      <c r="T3029">
        <v>0.3</v>
      </c>
      <c r="U3029">
        <v>-2.57</v>
      </c>
      <c r="V3029">
        <f>COUNTIF(SalesData[Order ID],SalesData[[#This Row],[Order ID]])</f>
        <v>1</v>
      </c>
      <c r="W3029" t="str">
        <f>TEXT(SalesData[[#This Row],[Order Date]],"MMM-YYYY")</f>
        <v>Aug-2015</v>
      </c>
      <c r="X3029">
        <f>CHOOSE(MONTH(SalesData[[#This Row],[Order Date]]),1,1,1,2,2,2,3,3,3,4,4,4)</f>
        <v>3</v>
      </c>
      <c r="Y3029">
        <f>YEAR(SalesData[[#This Row],[Order Date]])*100+MONTH(SalesData[[#This Row],[Order Date]])</f>
        <v>201508</v>
      </c>
    </row>
    <row r="3030" spans="1: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v>4</v>
      </c>
      <c r="T3030">
        <v>0.1</v>
      </c>
      <c r="U3030">
        <v>126.23</v>
      </c>
      <c r="V3030">
        <f>COUNTIF(SalesData[Order ID],SalesData[[#This Row],[Order ID]])</f>
        <v>1</v>
      </c>
      <c r="W3030" t="str">
        <f>TEXT(SalesData[[#This Row],[Order Date]],"MMM-YYYY")</f>
        <v>Dec-2018</v>
      </c>
      <c r="X3030">
        <f>CHOOSE(MONTH(SalesData[[#This Row],[Order Date]]),1,1,1,2,2,2,3,3,3,4,4,4)</f>
        <v>4</v>
      </c>
      <c r="Y3030">
        <f>YEAR(SalesData[[#This Row],[Order Date]])*100+MONTH(SalesData[[#This Row],[Order Date]])</f>
        <v>201812</v>
      </c>
    </row>
    <row r="3031" spans="1: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v>1</v>
      </c>
      <c r="T3031">
        <v>0.3</v>
      </c>
      <c r="U3031">
        <v>-52.41</v>
      </c>
      <c r="V3031">
        <f>COUNTIF(SalesData[Order ID],SalesData[[#This Row],[Order ID]])</f>
        <v>1</v>
      </c>
      <c r="W3031" t="str">
        <f>TEXT(SalesData[[#This Row],[Order Date]],"MMM-YYYY")</f>
        <v>Mar-2017</v>
      </c>
      <c r="X3031">
        <f>CHOOSE(MONTH(SalesData[[#This Row],[Order Date]]),1,1,1,2,2,2,3,3,3,4,4,4)</f>
        <v>1</v>
      </c>
      <c r="Y3031">
        <f>YEAR(SalesData[[#This Row],[Order Date]])*100+MONTH(SalesData[[#This Row],[Order Date]])</f>
        <v>201703</v>
      </c>
    </row>
    <row r="3032" spans="1: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v>7</v>
      </c>
      <c r="T3032">
        <v>0.3</v>
      </c>
      <c r="U3032">
        <v>-34.979999999999997</v>
      </c>
      <c r="V3032">
        <f>COUNTIF(SalesData[Order ID],SalesData[[#This Row],[Order ID]])</f>
        <v>2</v>
      </c>
      <c r="W3032" t="str">
        <f>TEXT(SalesData[[#This Row],[Order Date]],"MMM-YYYY")</f>
        <v>Sep-2016</v>
      </c>
      <c r="X3032">
        <f>CHOOSE(MONTH(SalesData[[#This Row],[Order Date]]),1,1,1,2,2,2,3,3,3,4,4,4)</f>
        <v>3</v>
      </c>
      <c r="Y3032">
        <f>YEAR(SalesData[[#This Row],[Order Date]])*100+MONTH(SalesData[[#This Row],[Order Date]])</f>
        <v>201609</v>
      </c>
    </row>
    <row r="3033" spans="1: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v>10</v>
      </c>
      <c r="T3033">
        <v>0</v>
      </c>
      <c r="U3033">
        <v>2.08</v>
      </c>
      <c r="V3033">
        <f>COUNTIF(SalesData[Order ID],SalesData[[#This Row],[Order ID]])</f>
        <v>2</v>
      </c>
      <c r="W3033" t="str">
        <f>TEXT(SalesData[[#This Row],[Order Date]],"MMM-YYYY")</f>
        <v>Sep-2016</v>
      </c>
      <c r="X3033">
        <f>CHOOSE(MONTH(SalesData[[#This Row],[Order Date]]),1,1,1,2,2,2,3,3,3,4,4,4)</f>
        <v>3</v>
      </c>
      <c r="Y3033">
        <f>YEAR(SalesData[[#This Row],[Order Date]])*100+MONTH(SalesData[[#This Row],[Order Date]])</f>
        <v>201609</v>
      </c>
    </row>
    <row r="3034" spans="1: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v>7</v>
      </c>
      <c r="T3034">
        <v>0.1</v>
      </c>
      <c r="U3034">
        <v>13.66</v>
      </c>
      <c r="V3034">
        <f>COUNTIF(SalesData[Order ID],SalesData[[#This Row],[Order ID]])</f>
        <v>1</v>
      </c>
      <c r="W3034" t="str">
        <f>TEXT(SalesData[[#This Row],[Order Date]],"MMM-YYYY")</f>
        <v>Nov-2017</v>
      </c>
      <c r="X3034">
        <f>CHOOSE(MONTH(SalesData[[#This Row],[Order Date]]),1,1,1,2,2,2,3,3,3,4,4,4)</f>
        <v>4</v>
      </c>
      <c r="Y3034">
        <f>YEAR(SalesData[[#This Row],[Order Date]])*100+MONTH(SalesData[[#This Row],[Order Date]])</f>
        <v>201711</v>
      </c>
    </row>
    <row r="3035" spans="1: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v>3</v>
      </c>
      <c r="T3035">
        <v>0</v>
      </c>
      <c r="U3035">
        <v>4.5599999999999996</v>
      </c>
      <c r="V3035">
        <f>COUNTIF(SalesData[Order ID],SalesData[[#This Row],[Order ID]])</f>
        <v>1</v>
      </c>
      <c r="W3035" t="str">
        <f>TEXT(SalesData[[#This Row],[Order Date]],"MMM-YYYY")</f>
        <v>Sep-2018</v>
      </c>
      <c r="X3035">
        <f>CHOOSE(MONTH(SalesData[[#This Row],[Order Date]]),1,1,1,2,2,2,3,3,3,4,4,4)</f>
        <v>3</v>
      </c>
      <c r="Y3035">
        <f>YEAR(SalesData[[#This Row],[Order Date]])*100+MONTH(SalesData[[#This Row],[Order Date]])</f>
        <v>201809</v>
      </c>
    </row>
    <row r="3036" spans="1: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v>3</v>
      </c>
      <c r="T3036">
        <v>0</v>
      </c>
      <c r="U3036">
        <v>4.83</v>
      </c>
      <c r="V3036">
        <f>COUNTIF(SalesData[Order ID],SalesData[[#This Row],[Order ID]])</f>
        <v>5</v>
      </c>
      <c r="W3036" t="str">
        <f>TEXT(SalesData[[#This Row],[Order Date]],"MMM-YYYY")</f>
        <v>Jun-2016</v>
      </c>
      <c r="X3036">
        <f>CHOOSE(MONTH(SalesData[[#This Row],[Order Date]]),1,1,1,2,2,2,3,3,3,4,4,4)</f>
        <v>2</v>
      </c>
      <c r="Y3036">
        <f>YEAR(SalesData[[#This Row],[Order Date]])*100+MONTH(SalesData[[#This Row],[Order Date]])</f>
        <v>201606</v>
      </c>
    </row>
    <row r="3037" spans="1: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v>7</v>
      </c>
      <c r="T3037">
        <v>0.2</v>
      </c>
      <c r="U3037">
        <v>5.8</v>
      </c>
      <c r="V3037">
        <f>COUNTIF(SalesData[Order ID],SalesData[[#This Row],[Order ID]])</f>
        <v>5</v>
      </c>
      <c r="W3037" t="str">
        <f>TEXT(SalesData[[#This Row],[Order Date]],"MMM-YYYY")</f>
        <v>Jun-2016</v>
      </c>
      <c r="X3037">
        <f>CHOOSE(MONTH(SalesData[[#This Row],[Order Date]]),1,1,1,2,2,2,3,3,3,4,4,4)</f>
        <v>2</v>
      </c>
      <c r="Y3037">
        <f>YEAR(SalesData[[#This Row],[Order Date]])*100+MONTH(SalesData[[#This Row],[Order Date]])</f>
        <v>201606</v>
      </c>
    </row>
    <row r="3038" spans="1: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v>1</v>
      </c>
      <c r="T3038">
        <v>0</v>
      </c>
      <c r="U3038">
        <v>8.4499999999999993</v>
      </c>
      <c r="V3038">
        <f>COUNTIF(SalesData[Order ID],SalesData[[#This Row],[Order ID]])</f>
        <v>5</v>
      </c>
      <c r="W3038" t="str">
        <f>TEXT(SalesData[[#This Row],[Order Date]],"MMM-YYYY")</f>
        <v>Jun-2016</v>
      </c>
      <c r="X3038">
        <f>CHOOSE(MONTH(SalesData[[#This Row],[Order Date]]),1,1,1,2,2,2,3,3,3,4,4,4)</f>
        <v>2</v>
      </c>
      <c r="Y3038">
        <f>YEAR(SalesData[[#This Row],[Order Date]])*100+MONTH(SalesData[[#This Row],[Order Date]])</f>
        <v>201606</v>
      </c>
    </row>
    <row r="3039" spans="1: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v>1</v>
      </c>
      <c r="T3039">
        <v>0</v>
      </c>
      <c r="U3039">
        <v>10.039999999999999</v>
      </c>
      <c r="V3039">
        <f>COUNTIF(SalesData[Order ID],SalesData[[#This Row],[Order ID]])</f>
        <v>5</v>
      </c>
      <c r="W3039" t="str">
        <f>TEXT(SalesData[[#This Row],[Order Date]],"MMM-YYYY")</f>
        <v>Jun-2016</v>
      </c>
      <c r="X3039">
        <f>CHOOSE(MONTH(SalesData[[#This Row],[Order Date]]),1,1,1,2,2,2,3,3,3,4,4,4)</f>
        <v>2</v>
      </c>
      <c r="Y3039">
        <f>YEAR(SalesData[[#This Row],[Order Date]])*100+MONTH(SalesData[[#This Row],[Order Date]])</f>
        <v>201606</v>
      </c>
    </row>
    <row r="3040" spans="1: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v>3</v>
      </c>
      <c r="T3040">
        <v>0</v>
      </c>
      <c r="U3040">
        <v>3.21</v>
      </c>
      <c r="V3040">
        <f>COUNTIF(SalesData[Order ID],SalesData[[#This Row],[Order ID]])</f>
        <v>5</v>
      </c>
      <c r="W3040" t="str">
        <f>TEXT(SalesData[[#This Row],[Order Date]],"MMM-YYYY")</f>
        <v>Jun-2016</v>
      </c>
      <c r="X3040">
        <f>CHOOSE(MONTH(SalesData[[#This Row],[Order Date]]),1,1,1,2,2,2,3,3,3,4,4,4)</f>
        <v>2</v>
      </c>
      <c r="Y3040">
        <f>YEAR(SalesData[[#This Row],[Order Date]])*100+MONTH(SalesData[[#This Row],[Order Date]])</f>
        <v>201606</v>
      </c>
    </row>
    <row r="3041" spans="1: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v>1</v>
      </c>
      <c r="T3041">
        <v>0.1</v>
      </c>
      <c r="U3041">
        <v>44.53</v>
      </c>
      <c r="V3041">
        <f>COUNTIF(SalesData[Order ID],SalesData[[#This Row],[Order ID]])</f>
        <v>1</v>
      </c>
      <c r="W3041" t="str">
        <f>TEXT(SalesData[[#This Row],[Order Date]],"MMM-YYYY")</f>
        <v>Oct-2018</v>
      </c>
      <c r="X3041">
        <f>CHOOSE(MONTH(SalesData[[#This Row],[Order Date]]),1,1,1,2,2,2,3,3,3,4,4,4)</f>
        <v>4</v>
      </c>
      <c r="Y3041">
        <f>YEAR(SalesData[[#This Row],[Order Date]])*100+MONTH(SalesData[[#This Row],[Order Date]])</f>
        <v>201810</v>
      </c>
    </row>
    <row r="3042" spans="1: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v>7</v>
      </c>
      <c r="T3042">
        <v>0</v>
      </c>
      <c r="U3042">
        <v>3.34</v>
      </c>
      <c r="V3042">
        <f>COUNTIF(SalesData[Order ID],SalesData[[#This Row],[Order ID]])</f>
        <v>1</v>
      </c>
      <c r="W3042" t="str">
        <f>TEXT(SalesData[[#This Row],[Order Date]],"MMM-YYYY")</f>
        <v>May-2017</v>
      </c>
      <c r="X3042">
        <f>CHOOSE(MONTH(SalesData[[#This Row],[Order Date]]),1,1,1,2,2,2,3,3,3,4,4,4)</f>
        <v>2</v>
      </c>
      <c r="Y3042">
        <f>YEAR(SalesData[[#This Row],[Order Date]])*100+MONTH(SalesData[[#This Row],[Order Date]])</f>
        <v>201705</v>
      </c>
    </row>
    <row r="3043" spans="1: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v>8</v>
      </c>
      <c r="T3043">
        <v>0</v>
      </c>
      <c r="U3043">
        <v>4.1500000000000004</v>
      </c>
      <c r="V3043">
        <f>COUNTIF(SalesData[Order ID],SalesData[[#This Row],[Order ID]])</f>
        <v>3</v>
      </c>
      <c r="W3043" t="str">
        <f>TEXT(SalesData[[#This Row],[Order Date]],"MMM-YYYY")</f>
        <v>Sep-2018</v>
      </c>
      <c r="X3043">
        <f>CHOOSE(MONTH(SalesData[[#This Row],[Order Date]]),1,1,1,2,2,2,3,3,3,4,4,4)</f>
        <v>3</v>
      </c>
      <c r="Y3043">
        <f>YEAR(SalesData[[#This Row],[Order Date]])*100+MONTH(SalesData[[#This Row],[Order Date]])</f>
        <v>201809</v>
      </c>
    </row>
    <row r="3044" spans="1: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v>4</v>
      </c>
      <c r="T3044">
        <v>0.3</v>
      </c>
      <c r="U3044">
        <v>-3.33</v>
      </c>
      <c r="V3044">
        <f>COUNTIF(SalesData[Order ID],SalesData[[#This Row],[Order ID]])</f>
        <v>3</v>
      </c>
      <c r="W3044" t="str">
        <f>TEXT(SalesData[[#This Row],[Order Date]],"MMM-YYYY")</f>
        <v>Sep-2018</v>
      </c>
      <c r="X3044">
        <f>CHOOSE(MONTH(SalesData[[#This Row],[Order Date]]),1,1,1,2,2,2,3,3,3,4,4,4)</f>
        <v>3</v>
      </c>
      <c r="Y3044">
        <f>YEAR(SalesData[[#This Row],[Order Date]])*100+MONTH(SalesData[[#This Row],[Order Date]])</f>
        <v>201809</v>
      </c>
    </row>
    <row r="3045" spans="1: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v>4</v>
      </c>
      <c r="T3045">
        <v>0</v>
      </c>
      <c r="U3045">
        <v>677.91</v>
      </c>
      <c r="V3045">
        <f>COUNTIF(SalesData[Order ID],SalesData[[#This Row],[Order ID]])</f>
        <v>3</v>
      </c>
      <c r="W3045" t="str">
        <f>TEXT(SalesData[[#This Row],[Order Date]],"MMM-YYYY")</f>
        <v>Sep-2018</v>
      </c>
      <c r="X3045">
        <f>CHOOSE(MONTH(SalesData[[#This Row],[Order Date]]),1,1,1,2,2,2,3,3,3,4,4,4)</f>
        <v>3</v>
      </c>
      <c r="Y3045">
        <f>YEAR(SalesData[[#This Row],[Order Date]])*100+MONTH(SalesData[[#This Row],[Order Date]])</f>
        <v>201809</v>
      </c>
    </row>
    <row r="3046" spans="1: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v>5</v>
      </c>
      <c r="T3046">
        <v>0.3</v>
      </c>
      <c r="U3046">
        <v>-184.13</v>
      </c>
      <c r="V3046">
        <f>COUNTIF(SalesData[Order ID],SalesData[[#This Row],[Order ID]])</f>
        <v>1</v>
      </c>
      <c r="W3046" t="str">
        <f>TEXT(SalesData[[#This Row],[Order Date]],"MMM-YYYY")</f>
        <v>Apr-2016</v>
      </c>
      <c r="X3046">
        <f>CHOOSE(MONTH(SalesData[[#This Row],[Order Date]]),1,1,1,2,2,2,3,3,3,4,4,4)</f>
        <v>2</v>
      </c>
      <c r="Y3046">
        <f>YEAR(SalesData[[#This Row],[Order Date]])*100+MONTH(SalesData[[#This Row],[Order Date]])</f>
        <v>201604</v>
      </c>
    </row>
    <row r="3047" spans="1: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v>3</v>
      </c>
      <c r="T3047">
        <v>0.2</v>
      </c>
      <c r="U3047">
        <v>3.61</v>
      </c>
      <c r="V3047">
        <f>COUNTIF(SalesData[Order ID],SalesData[[#This Row],[Order ID]])</f>
        <v>2</v>
      </c>
      <c r="W3047" t="str">
        <f>TEXT(SalesData[[#This Row],[Order Date]],"MMM-YYYY")</f>
        <v>Nov-2018</v>
      </c>
      <c r="X3047">
        <f>CHOOSE(MONTH(SalesData[[#This Row],[Order Date]]),1,1,1,2,2,2,3,3,3,4,4,4)</f>
        <v>4</v>
      </c>
      <c r="Y3047">
        <f>YEAR(SalesData[[#This Row],[Order Date]])*100+MONTH(SalesData[[#This Row],[Order Date]])</f>
        <v>201811</v>
      </c>
    </row>
    <row r="3048" spans="1: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v>6</v>
      </c>
      <c r="T3048">
        <v>0.2</v>
      </c>
      <c r="U3048">
        <v>7.91</v>
      </c>
      <c r="V3048">
        <f>COUNTIF(SalesData[Order ID],SalesData[[#This Row],[Order ID]])</f>
        <v>2</v>
      </c>
      <c r="W3048" t="str">
        <f>TEXT(SalesData[[#This Row],[Order Date]],"MMM-YYYY")</f>
        <v>Nov-2018</v>
      </c>
      <c r="X3048">
        <f>CHOOSE(MONTH(SalesData[[#This Row],[Order Date]]),1,1,1,2,2,2,3,3,3,4,4,4)</f>
        <v>4</v>
      </c>
      <c r="Y3048">
        <f>YEAR(SalesData[[#This Row],[Order Date]])*100+MONTH(SalesData[[#This Row],[Order Date]])</f>
        <v>201811</v>
      </c>
    </row>
    <row r="3049" spans="1: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v>10</v>
      </c>
      <c r="T3049">
        <v>0.3</v>
      </c>
      <c r="U3049">
        <v>-14.25</v>
      </c>
      <c r="V3049">
        <f>COUNTIF(SalesData[Order ID],SalesData[[#This Row],[Order ID]])</f>
        <v>1</v>
      </c>
      <c r="W3049" t="str">
        <f>TEXT(SalesData[[#This Row],[Order Date]],"MMM-YYYY")</f>
        <v>Sep-2015</v>
      </c>
      <c r="X3049">
        <f>CHOOSE(MONTH(SalesData[[#This Row],[Order Date]]),1,1,1,2,2,2,3,3,3,4,4,4)</f>
        <v>3</v>
      </c>
      <c r="Y3049">
        <f>YEAR(SalesData[[#This Row],[Order Date]])*100+MONTH(SalesData[[#This Row],[Order Date]])</f>
        <v>201509</v>
      </c>
    </row>
    <row r="3050" spans="1: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v>6</v>
      </c>
      <c r="T3050">
        <v>0.2</v>
      </c>
      <c r="U3050">
        <v>37.06</v>
      </c>
      <c r="V3050">
        <f>COUNTIF(SalesData[Order ID],SalesData[[#This Row],[Order ID]])</f>
        <v>2</v>
      </c>
      <c r="W3050" t="str">
        <f>TEXT(SalesData[[#This Row],[Order Date]],"MMM-YYYY")</f>
        <v>Apr-2018</v>
      </c>
      <c r="X3050">
        <f>CHOOSE(MONTH(SalesData[[#This Row],[Order Date]]),1,1,1,2,2,2,3,3,3,4,4,4)</f>
        <v>2</v>
      </c>
      <c r="Y3050">
        <f>YEAR(SalesData[[#This Row],[Order Date]])*100+MONTH(SalesData[[#This Row],[Order Date]])</f>
        <v>201804</v>
      </c>
    </row>
    <row r="3051" spans="1: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v>7</v>
      </c>
      <c r="T3051">
        <v>0</v>
      </c>
      <c r="U3051">
        <v>79.2</v>
      </c>
      <c r="V3051">
        <f>COUNTIF(SalesData[Order ID],SalesData[[#This Row],[Order ID]])</f>
        <v>2</v>
      </c>
      <c r="W3051" t="str">
        <f>TEXT(SalesData[[#This Row],[Order Date]],"MMM-YYYY")</f>
        <v>Apr-2018</v>
      </c>
      <c r="X3051">
        <f>CHOOSE(MONTH(SalesData[[#This Row],[Order Date]]),1,1,1,2,2,2,3,3,3,4,4,4)</f>
        <v>2</v>
      </c>
      <c r="Y3051">
        <f>YEAR(SalesData[[#This Row],[Order Date]])*100+MONTH(SalesData[[#This Row],[Order Date]])</f>
        <v>201804</v>
      </c>
    </row>
    <row r="3052" spans="1: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v>2</v>
      </c>
      <c r="T3052">
        <v>0.3</v>
      </c>
      <c r="U3052">
        <v>-6.29</v>
      </c>
      <c r="V3052">
        <f>COUNTIF(SalesData[Order ID],SalesData[[#This Row],[Order ID]])</f>
        <v>3</v>
      </c>
      <c r="W3052" t="str">
        <f>TEXT(SalesData[[#This Row],[Order Date]],"MMM-YYYY")</f>
        <v>Oct-2018</v>
      </c>
      <c r="X3052">
        <f>CHOOSE(MONTH(SalesData[[#This Row],[Order Date]]),1,1,1,2,2,2,3,3,3,4,4,4)</f>
        <v>4</v>
      </c>
      <c r="Y3052">
        <f>YEAR(SalesData[[#This Row],[Order Date]])*100+MONTH(SalesData[[#This Row],[Order Date]])</f>
        <v>201810</v>
      </c>
    </row>
    <row r="3053" spans="1: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v>9</v>
      </c>
      <c r="T3053">
        <v>0</v>
      </c>
      <c r="U3053">
        <v>59.24</v>
      </c>
      <c r="V3053">
        <f>COUNTIF(SalesData[Order ID],SalesData[[#This Row],[Order ID]])</f>
        <v>3</v>
      </c>
      <c r="W3053" t="str">
        <f>TEXT(SalesData[[#This Row],[Order Date]],"MMM-YYYY")</f>
        <v>Oct-2018</v>
      </c>
      <c r="X3053">
        <f>CHOOSE(MONTH(SalesData[[#This Row],[Order Date]]),1,1,1,2,2,2,3,3,3,4,4,4)</f>
        <v>4</v>
      </c>
      <c r="Y3053">
        <f>YEAR(SalesData[[#This Row],[Order Date]])*100+MONTH(SalesData[[#This Row],[Order Date]])</f>
        <v>201810</v>
      </c>
    </row>
    <row r="3054" spans="1: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v>4</v>
      </c>
      <c r="T3054">
        <v>0.3</v>
      </c>
      <c r="U3054">
        <v>-12.9</v>
      </c>
      <c r="V3054">
        <f>COUNTIF(SalesData[Order ID],SalesData[[#This Row],[Order ID]])</f>
        <v>3</v>
      </c>
      <c r="W3054" t="str">
        <f>TEXT(SalesData[[#This Row],[Order Date]],"MMM-YYYY")</f>
        <v>Oct-2018</v>
      </c>
      <c r="X3054">
        <f>CHOOSE(MONTH(SalesData[[#This Row],[Order Date]]),1,1,1,2,2,2,3,3,3,4,4,4)</f>
        <v>4</v>
      </c>
      <c r="Y3054">
        <f>YEAR(SalesData[[#This Row],[Order Date]])*100+MONTH(SalesData[[#This Row],[Order Date]])</f>
        <v>201810</v>
      </c>
    </row>
    <row r="3055" spans="1: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v>10</v>
      </c>
      <c r="T3055">
        <v>0.2</v>
      </c>
      <c r="U3055">
        <v>139.83000000000001</v>
      </c>
      <c r="V3055">
        <f>COUNTIF(SalesData[Order ID],SalesData[[#This Row],[Order ID]])</f>
        <v>2</v>
      </c>
      <c r="W3055" t="str">
        <f>TEXT(SalesData[[#This Row],[Order Date]],"MMM-YYYY")</f>
        <v>Apr-2017</v>
      </c>
      <c r="X3055">
        <f>CHOOSE(MONTH(SalesData[[#This Row],[Order Date]]),1,1,1,2,2,2,3,3,3,4,4,4)</f>
        <v>2</v>
      </c>
      <c r="Y3055">
        <f>YEAR(SalesData[[#This Row],[Order Date]])*100+MONTH(SalesData[[#This Row],[Order Date]])</f>
        <v>201704</v>
      </c>
    </row>
    <row r="3056" spans="1: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v>8</v>
      </c>
      <c r="T3056">
        <v>0.3</v>
      </c>
      <c r="U3056">
        <v>-0.95</v>
      </c>
      <c r="V3056">
        <f>COUNTIF(SalesData[Order ID],SalesData[[#This Row],[Order ID]])</f>
        <v>2</v>
      </c>
      <c r="W3056" t="str">
        <f>TEXT(SalesData[[#This Row],[Order Date]],"MMM-YYYY")</f>
        <v>Apr-2017</v>
      </c>
      <c r="X3056">
        <f>CHOOSE(MONTH(SalesData[[#This Row],[Order Date]]),1,1,1,2,2,2,3,3,3,4,4,4)</f>
        <v>2</v>
      </c>
      <c r="Y3056">
        <f>YEAR(SalesData[[#This Row],[Order Date]])*100+MONTH(SalesData[[#This Row],[Order Date]])</f>
        <v>201704</v>
      </c>
    </row>
    <row r="3057" spans="1: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v>3</v>
      </c>
      <c r="T3057">
        <v>0.3</v>
      </c>
      <c r="U3057">
        <v>-531.99</v>
      </c>
      <c r="V3057">
        <f>COUNTIF(SalesData[Order ID],SalesData[[#This Row],[Order ID]])</f>
        <v>1</v>
      </c>
      <c r="W3057" t="str">
        <f>TEXT(SalesData[[#This Row],[Order Date]],"MMM-YYYY")</f>
        <v>Aug-2016</v>
      </c>
      <c r="X3057">
        <f>CHOOSE(MONTH(SalesData[[#This Row],[Order Date]]),1,1,1,2,2,2,3,3,3,4,4,4)</f>
        <v>3</v>
      </c>
      <c r="Y3057">
        <f>YEAR(SalesData[[#This Row],[Order Date]])*100+MONTH(SalesData[[#This Row],[Order Date]])</f>
        <v>201608</v>
      </c>
    </row>
    <row r="3058" spans="1: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v>1</v>
      </c>
      <c r="T3058">
        <v>0.1</v>
      </c>
      <c r="U3058">
        <v>3.05</v>
      </c>
      <c r="V3058">
        <f>COUNTIF(SalesData[Order ID],SalesData[[#This Row],[Order ID]])</f>
        <v>4</v>
      </c>
      <c r="W3058" t="str">
        <f>TEXT(SalesData[[#This Row],[Order Date]],"MMM-YYYY")</f>
        <v>Oct-2018</v>
      </c>
      <c r="X3058">
        <f>CHOOSE(MONTH(SalesData[[#This Row],[Order Date]]),1,1,1,2,2,2,3,3,3,4,4,4)</f>
        <v>4</v>
      </c>
      <c r="Y3058">
        <f>YEAR(SalesData[[#This Row],[Order Date]])*100+MONTH(SalesData[[#This Row],[Order Date]])</f>
        <v>201810</v>
      </c>
    </row>
    <row r="3059" spans="1: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v>2</v>
      </c>
      <c r="T3059">
        <v>0</v>
      </c>
      <c r="U3059">
        <v>5.99</v>
      </c>
      <c r="V3059">
        <f>COUNTIF(SalesData[Order ID],SalesData[[#This Row],[Order ID]])</f>
        <v>4</v>
      </c>
      <c r="W3059" t="str">
        <f>TEXT(SalesData[[#This Row],[Order Date]],"MMM-YYYY")</f>
        <v>Oct-2018</v>
      </c>
      <c r="X3059">
        <f>CHOOSE(MONTH(SalesData[[#This Row],[Order Date]]),1,1,1,2,2,2,3,3,3,4,4,4)</f>
        <v>4</v>
      </c>
      <c r="Y3059">
        <f>YEAR(SalesData[[#This Row],[Order Date]])*100+MONTH(SalesData[[#This Row],[Order Date]])</f>
        <v>201810</v>
      </c>
    </row>
    <row r="3060" spans="1: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v>9</v>
      </c>
      <c r="T3060">
        <v>0</v>
      </c>
      <c r="U3060">
        <v>3.06</v>
      </c>
      <c r="V3060">
        <f>COUNTIF(SalesData[Order ID],SalesData[[#This Row],[Order ID]])</f>
        <v>4</v>
      </c>
      <c r="W3060" t="str">
        <f>TEXT(SalesData[[#This Row],[Order Date]],"MMM-YYYY")</f>
        <v>Oct-2018</v>
      </c>
      <c r="X3060">
        <f>CHOOSE(MONTH(SalesData[[#This Row],[Order Date]]),1,1,1,2,2,2,3,3,3,4,4,4)</f>
        <v>4</v>
      </c>
      <c r="Y3060">
        <f>YEAR(SalesData[[#This Row],[Order Date]])*100+MONTH(SalesData[[#This Row],[Order Date]])</f>
        <v>201810</v>
      </c>
    </row>
    <row r="3061" spans="1: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v>10</v>
      </c>
      <c r="T3061">
        <v>0.1</v>
      </c>
      <c r="U3061">
        <v>4.3899999999999997</v>
      </c>
      <c r="V3061">
        <f>COUNTIF(SalesData[Order ID],SalesData[[#This Row],[Order ID]])</f>
        <v>4</v>
      </c>
      <c r="W3061" t="str">
        <f>TEXT(SalesData[[#This Row],[Order Date]],"MMM-YYYY")</f>
        <v>Oct-2018</v>
      </c>
      <c r="X3061">
        <f>CHOOSE(MONTH(SalesData[[#This Row],[Order Date]]),1,1,1,2,2,2,3,3,3,4,4,4)</f>
        <v>4</v>
      </c>
      <c r="Y3061">
        <f>YEAR(SalesData[[#This Row],[Order Date]])*100+MONTH(SalesData[[#This Row],[Order Date]])</f>
        <v>201810</v>
      </c>
    </row>
    <row r="3062" spans="1: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v>7</v>
      </c>
      <c r="T3062">
        <v>0.3</v>
      </c>
      <c r="U3062">
        <v>-25.19</v>
      </c>
      <c r="V3062">
        <f>COUNTIF(SalesData[Order ID],SalesData[[#This Row],[Order ID]])</f>
        <v>1</v>
      </c>
      <c r="W3062" t="str">
        <f>TEXT(SalesData[[#This Row],[Order Date]],"MMM-YYYY")</f>
        <v>Nov-2017</v>
      </c>
      <c r="X3062">
        <f>CHOOSE(MONTH(SalesData[[#This Row],[Order Date]]),1,1,1,2,2,2,3,3,3,4,4,4)</f>
        <v>4</v>
      </c>
      <c r="Y3062">
        <f>YEAR(SalesData[[#This Row],[Order Date]])*100+MONTH(SalesData[[#This Row],[Order Date]])</f>
        <v>201711</v>
      </c>
    </row>
    <row r="3063" spans="1: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v>6</v>
      </c>
      <c r="T3063">
        <v>0.3</v>
      </c>
      <c r="U3063">
        <v>-3.76</v>
      </c>
      <c r="V3063">
        <f>COUNTIF(SalesData[Order ID],SalesData[[#This Row],[Order ID]])</f>
        <v>1</v>
      </c>
      <c r="W3063" t="str">
        <f>TEXT(SalesData[[#This Row],[Order Date]],"MMM-YYYY")</f>
        <v>Mar-2018</v>
      </c>
      <c r="X3063">
        <f>CHOOSE(MONTH(SalesData[[#This Row],[Order Date]]),1,1,1,2,2,2,3,3,3,4,4,4)</f>
        <v>1</v>
      </c>
      <c r="Y3063">
        <f>YEAR(SalesData[[#This Row],[Order Date]])*100+MONTH(SalesData[[#This Row],[Order Date]])</f>
        <v>201803</v>
      </c>
    </row>
    <row r="3064" spans="1: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v>3</v>
      </c>
      <c r="T3064">
        <v>0</v>
      </c>
      <c r="U3064">
        <v>4.2</v>
      </c>
      <c r="V3064">
        <f>COUNTIF(SalesData[Order ID],SalesData[[#This Row],[Order ID]])</f>
        <v>2</v>
      </c>
      <c r="W3064" t="str">
        <f>TEXT(SalesData[[#This Row],[Order Date]],"MMM-YYYY")</f>
        <v>Nov-2016</v>
      </c>
      <c r="X3064">
        <f>CHOOSE(MONTH(SalesData[[#This Row],[Order Date]]),1,1,1,2,2,2,3,3,3,4,4,4)</f>
        <v>4</v>
      </c>
      <c r="Y3064">
        <f>YEAR(SalesData[[#This Row],[Order Date]])*100+MONTH(SalesData[[#This Row],[Order Date]])</f>
        <v>201611</v>
      </c>
    </row>
    <row r="3065" spans="1: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v>1</v>
      </c>
      <c r="T3065">
        <v>0</v>
      </c>
      <c r="U3065">
        <v>9.4499999999999993</v>
      </c>
      <c r="V3065">
        <f>COUNTIF(SalesData[Order ID],SalesData[[#This Row],[Order ID]])</f>
        <v>2</v>
      </c>
      <c r="W3065" t="str">
        <f>TEXT(SalesData[[#This Row],[Order Date]],"MMM-YYYY")</f>
        <v>Nov-2016</v>
      </c>
      <c r="X3065">
        <f>CHOOSE(MONTH(SalesData[[#This Row],[Order Date]]),1,1,1,2,2,2,3,3,3,4,4,4)</f>
        <v>4</v>
      </c>
      <c r="Y3065">
        <f>YEAR(SalesData[[#This Row],[Order Date]])*100+MONTH(SalesData[[#This Row],[Order Date]])</f>
        <v>201611</v>
      </c>
    </row>
    <row r="3066" spans="1: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v>2</v>
      </c>
      <c r="T3066">
        <v>0.1</v>
      </c>
      <c r="U3066">
        <v>10.9</v>
      </c>
      <c r="V3066">
        <f>COUNTIF(SalesData[Order ID],SalesData[[#This Row],[Order ID]])</f>
        <v>5</v>
      </c>
      <c r="W3066" t="str">
        <f>TEXT(SalesData[[#This Row],[Order Date]],"MMM-YYYY")</f>
        <v>Mar-2018</v>
      </c>
      <c r="X3066">
        <f>CHOOSE(MONTH(SalesData[[#This Row],[Order Date]]),1,1,1,2,2,2,3,3,3,4,4,4)</f>
        <v>1</v>
      </c>
      <c r="Y3066">
        <f>YEAR(SalesData[[#This Row],[Order Date]])*100+MONTH(SalesData[[#This Row],[Order Date]])</f>
        <v>201803</v>
      </c>
    </row>
    <row r="3067" spans="1: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v>9</v>
      </c>
      <c r="T3067">
        <v>0.1</v>
      </c>
      <c r="U3067">
        <v>30.96</v>
      </c>
      <c r="V3067">
        <f>COUNTIF(SalesData[Order ID],SalesData[[#This Row],[Order ID]])</f>
        <v>5</v>
      </c>
      <c r="W3067" t="str">
        <f>TEXT(SalesData[[#This Row],[Order Date]],"MMM-YYYY")</f>
        <v>Mar-2018</v>
      </c>
      <c r="X3067">
        <f>CHOOSE(MONTH(SalesData[[#This Row],[Order Date]]),1,1,1,2,2,2,3,3,3,4,4,4)</f>
        <v>1</v>
      </c>
      <c r="Y3067">
        <f>YEAR(SalesData[[#This Row],[Order Date]])*100+MONTH(SalesData[[#This Row],[Order Date]])</f>
        <v>201803</v>
      </c>
    </row>
    <row r="3068" spans="1: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v>3</v>
      </c>
      <c r="T3068">
        <v>0</v>
      </c>
      <c r="U3068">
        <v>27.94</v>
      </c>
      <c r="V3068">
        <f>COUNTIF(SalesData[Order ID],SalesData[[#This Row],[Order ID]])</f>
        <v>5</v>
      </c>
      <c r="W3068" t="str">
        <f>TEXT(SalesData[[#This Row],[Order Date]],"MMM-YYYY")</f>
        <v>Mar-2018</v>
      </c>
      <c r="X3068">
        <f>CHOOSE(MONTH(SalesData[[#This Row],[Order Date]]),1,1,1,2,2,2,3,3,3,4,4,4)</f>
        <v>1</v>
      </c>
      <c r="Y3068">
        <f>YEAR(SalesData[[#This Row],[Order Date]])*100+MONTH(SalesData[[#This Row],[Order Date]])</f>
        <v>201803</v>
      </c>
    </row>
    <row r="3069" spans="1: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v>4</v>
      </c>
      <c r="T3069">
        <v>0</v>
      </c>
      <c r="U3069">
        <v>13.61</v>
      </c>
      <c r="V3069">
        <f>COUNTIF(SalesData[Order ID],SalesData[[#This Row],[Order ID]])</f>
        <v>5</v>
      </c>
      <c r="W3069" t="str">
        <f>TEXT(SalesData[[#This Row],[Order Date]],"MMM-YYYY")</f>
        <v>Mar-2018</v>
      </c>
      <c r="X3069">
        <f>CHOOSE(MONTH(SalesData[[#This Row],[Order Date]]),1,1,1,2,2,2,3,3,3,4,4,4)</f>
        <v>1</v>
      </c>
      <c r="Y3069">
        <f>YEAR(SalesData[[#This Row],[Order Date]])*100+MONTH(SalesData[[#This Row],[Order Date]])</f>
        <v>201803</v>
      </c>
    </row>
    <row r="3070" spans="1: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v>8</v>
      </c>
      <c r="T3070">
        <v>0.2</v>
      </c>
      <c r="U3070">
        <v>20.18</v>
      </c>
      <c r="V3070">
        <f>COUNTIF(SalesData[Order ID],SalesData[[#This Row],[Order ID]])</f>
        <v>5</v>
      </c>
      <c r="W3070" t="str">
        <f>TEXT(SalesData[[#This Row],[Order Date]],"MMM-YYYY")</f>
        <v>Mar-2018</v>
      </c>
      <c r="X3070">
        <f>CHOOSE(MONTH(SalesData[[#This Row],[Order Date]]),1,1,1,2,2,2,3,3,3,4,4,4)</f>
        <v>1</v>
      </c>
      <c r="Y3070">
        <f>YEAR(SalesData[[#This Row],[Order Date]])*100+MONTH(SalesData[[#This Row],[Order Date]])</f>
        <v>201803</v>
      </c>
    </row>
    <row r="3071" spans="1: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v>10</v>
      </c>
      <c r="T3071">
        <v>0</v>
      </c>
      <c r="U3071">
        <v>139.43</v>
      </c>
      <c r="V3071">
        <f>COUNTIF(SalesData[Order ID],SalesData[[#This Row],[Order ID]])</f>
        <v>1</v>
      </c>
      <c r="W3071" t="str">
        <f>TEXT(SalesData[[#This Row],[Order Date]],"MMM-YYYY")</f>
        <v>Nov-2018</v>
      </c>
      <c r="X3071">
        <f>CHOOSE(MONTH(SalesData[[#This Row],[Order Date]]),1,1,1,2,2,2,3,3,3,4,4,4)</f>
        <v>4</v>
      </c>
      <c r="Y3071">
        <f>YEAR(SalesData[[#This Row],[Order Date]])*100+MONTH(SalesData[[#This Row],[Order Date]])</f>
        <v>201811</v>
      </c>
    </row>
    <row r="3072" spans="1: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v>3</v>
      </c>
      <c r="T3072">
        <v>0.1</v>
      </c>
      <c r="U3072">
        <v>616.21</v>
      </c>
      <c r="V3072">
        <f>COUNTIF(SalesData[Order ID],SalesData[[#This Row],[Order ID]])</f>
        <v>3</v>
      </c>
      <c r="W3072" t="str">
        <f>TEXT(SalesData[[#This Row],[Order Date]],"MMM-YYYY")</f>
        <v>Nov-2015</v>
      </c>
      <c r="X3072">
        <f>CHOOSE(MONTH(SalesData[[#This Row],[Order Date]]),1,1,1,2,2,2,3,3,3,4,4,4)</f>
        <v>4</v>
      </c>
      <c r="Y3072">
        <f>YEAR(SalesData[[#This Row],[Order Date]])*100+MONTH(SalesData[[#This Row],[Order Date]])</f>
        <v>201511</v>
      </c>
    </row>
    <row r="3073" spans="1: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v>4</v>
      </c>
      <c r="T3073">
        <v>0.2</v>
      </c>
      <c r="U3073">
        <v>19.91</v>
      </c>
      <c r="V3073">
        <f>COUNTIF(SalesData[Order ID],SalesData[[#This Row],[Order ID]])</f>
        <v>3</v>
      </c>
      <c r="W3073" t="str">
        <f>TEXT(SalesData[[#This Row],[Order Date]],"MMM-YYYY")</f>
        <v>Nov-2015</v>
      </c>
      <c r="X3073">
        <f>CHOOSE(MONTH(SalesData[[#This Row],[Order Date]]),1,1,1,2,2,2,3,3,3,4,4,4)</f>
        <v>4</v>
      </c>
      <c r="Y3073">
        <f>YEAR(SalesData[[#This Row],[Order Date]])*100+MONTH(SalesData[[#This Row],[Order Date]])</f>
        <v>201511</v>
      </c>
    </row>
    <row r="3074" spans="1: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v>2</v>
      </c>
      <c r="T3074">
        <v>0</v>
      </c>
      <c r="U3074">
        <v>19.64</v>
      </c>
      <c r="V3074">
        <f>COUNTIF(SalesData[Order ID],SalesData[[#This Row],[Order ID]])</f>
        <v>3</v>
      </c>
      <c r="W3074" t="str">
        <f>TEXT(SalesData[[#This Row],[Order Date]],"MMM-YYYY")</f>
        <v>Nov-2015</v>
      </c>
      <c r="X3074">
        <f>CHOOSE(MONTH(SalesData[[#This Row],[Order Date]]),1,1,1,2,2,2,3,3,3,4,4,4)</f>
        <v>4</v>
      </c>
      <c r="Y3074">
        <f>YEAR(SalesData[[#This Row],[Order Date]])*100+MONTH(SalesData[[#This Row],[Order Date]])</f>
        <v>201511</v>
      </c>
    </row>
    <row r="3075" spans="1: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v>1</v>
      </c>
      <c r="T3075">
        <v>0.1</v>
      </c>
      <c r="U3075">
        <v>34.340000000000003</v>
      </c>
      <c r="V3075">
        <f>COUNTIF(SalesData[Order ID],SalesData[[#This Row],[Order ID]])</f>
        <v>1</v>
      </c>
      <c r="W3075" t="str">
        <f>TEXT(SalesData[[#This Row],[Order Date]],"MMM-YYYY")</f>
        <v>Jan-2017</v>
      </c>
      <c r="X3075">
        <f>CHOOSE(MONTH(SalesData[[#This Row],[Order Date]]),1,1,1,2,2,2,3,3,3,4,4,4)</f>
        <v>1</v>
      </c>
      <c r="Y3075">
        <f>YEAR(SalesData[[#This Row],[Order Date]])*100+MONTH(SalesData[[#This Row],[Order Date]])</f>
        <v>201701</v>
      </c>
    </row>
    <row r="3076" spans="1: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v>7</v>
      </c>
      <c r="T3076">
        <v>0.2</v>
      </c>
      <c r="U3076">
        <v>15.69</v>
      </c>
      <c r="V3076">
        <f>COUNTIF(SalesData[Order ID],SalesData[[#This Row],[Order ID]])</f>
        <v>1</v>
      </c>
      <c r="W3076" t="str">
        <f>TEXT(SalesData[[#This Row],[Order Date]],"MMM-YYYY")</f>
        <v>Oct-2016</v>
      </c>
      <c r="X3076">
        <f>CHOOSE(MONTH(SalesData[[#This Row],[Order Date]]),1,1,1,2,2,2,3,3,3,4,4,4)</f>
        <v>4</v>
      </c>
      <c r="Y3076">
        <f>YEAR(SalesData[[#This Row],[Order Date]])*100+MONTH(SalesData[[#This Row],[Order Date]])</f>
        <v>201610</v>
      </c>
    </row>
    <row r="3077" spans="1: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v>4</v>
      </c>
      <c r="T3077">
        <v>0</v>
      </c>
      <c r="U3077">
        <v>24</v>
      </c>
      <c r="V3077">
        <f>COUNTIF(SalesData[Order ID],SalesData[[#This Row],[Order ID]])</f>
        <v>3</v>
      </c>
      <c r="W3077" t="str">
        <f>TEXT(SalesData[[#This Row],[Order Date]],"MMM-YYYY")</f>
        <v>Jul-2015</v>
      </c>
      <c r="X3077">
        <f>CHOOSE(MONTH(SalesData[[#This Row],[Order Date]]),1,1,1,2,2,2,3,3,3,4,4,4)</f>
        <v>3</v>
      </c>
      <c r="Y3077">
        <f>YEAR(SalesData[[#This Row],[Order Date]])*100+MONTH(SalesData[[#This Row],[Order Date]])</f>
        <v>201507</v>
      </c>
    </row>
    <row r="3078" spans="1: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v>3</v>
      </c>
      <c r="T3078">
        <v>0</v>
      </c>
      <c r="U3078">
        <v>5.69</v>
      </c>
      <c r="V3078">
        <f>COUNTIF(SalesData[Order ID],SalesData[[#This Row],[Order ID]])</f>
        <v>3</v>
      </c>
      <c r="W3078" t="str">
        <f>TEXT(SalesData[[#This Row],[Order Date]],"MMM-YYYY")</f>
        <v>Jul-2015</v>
      </c>
      <c r="X3078">
        <f>CHOOSE(MONTH(SalesData[[#This Row],[Order Date]]),1,1,1,2,2,2,3,3,3,4,4,4)</f>
        <v>3</v>
      </c>
      <c r="Y3078">
        <f>YEAR(SalesData[[#This Row],[Order Date]])*100+MONTH(SalesData[[#This Row],[Order Date]])</f>
        <v>201507</v>
      </c>
    </row>
    <row r="3079" spans="1: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v>4</v>
      </c>
      <c r="T3079">
        <v>0.2</v>
      </c>
      <c r="U3079">
        <v>157.02000000000001</v>
      </c>
      <c r="V3079">
        <f>COUNTIF(SalesData[Order ID],SalesData[[#This Row],[Order ID]])</f>
        <v>3</v>
      </c>
      <c r="W3079" t="str">
        <f>TEXT(SalesData[[#This Row],[Order Date]],"MMM-YYYY")</f>
        <v>Jul-2015</v>
      </c>
      <c r="X3079">
        <f>CHOOSE(MONTH(SalesData[[#This Row],[Order Date]]),1,1,1,2,2,2,3,3,3,4,4,4)</f>
        <v>3</v>
      </c>
      <c r="Y3079">
        <f>YEAR(SalesData[[#This Row],[Order Date]])*100+MONTH(SalesData[[#This Row],[Order Date]])</f>
        <v>201507</v>
      </c>
    </row>
    <row r="3080" spans="1: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v>10</v>
      </c>
      <c r="T3080">
        <v>0</v>
      </c>
      <c r="U3080">
        <v>2.23</v>
      </c>
      <c r="V3080">
        <f>COUNTIF(SalesData[Order ID],SalesData[[#This Row],[Order ID]])</f>
        <v>1</v>
      </c>
      <c r="W3080" t="str">
        <f>TEXT(SalesData[[#This Row],[Order Date]],"MMM-YYYY")</f>
        <v>May-2015</v>
      </c>
      <c r="X3080">
        <f>CHOOSE(MONTH(SalesData[[#This Row],[Order Date]]),1,1,1,2,2,2,3,3,3,4,4,4)</f>
        <v>2</v>
      </c>
      <c r="Y3080">
        <f>YEAR(SalesData[[#This Row],[Order Date]])*100+MONTH(SalesData[[#This Row],[Order Date]])</f>
        <v>201505</v>
      </c>
    </row>
    <row r="3081" spans="1: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v>8</v>
      </c>
      <c r="T3081">
        <v>0</v>
      </c>
      <c r="U3081">
        <v>3.37</v>
      </c>
      <c r="V3081">
        <f>COUNTIF(SalesData[Order ID],SalesData[[#This Row],[Order ID]])</f>
        <v>2</v>
      </c>
      <c r="W3081" t="str">
        <f>TEXT(SalesData[[#This Row],[Order Date]],"MMM-YYYY")</f>
        <v>Sep-2018</v>
      </c>
      <c r="X3081">
        <f>CHOOSE(MONTH(SalesData[[#This Row],[Order Date]]),1,1,1,2,2,2,3,3,3,4,4,4)</f>
        <v>3</v>
      </c>
      <c r="Y3081">
        <f>YEAR(SalesData[[#This Row],[Order Date]])*100+MONTH(SalesData[[#This Row],[Order Date]])</f>
        <v>201809</v>
      </c>
    </row>
    <row r="3082" spans="1: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v>7</v>
      </c>
      <c r="T3082">
        <v>0.2</v>
      </c>
      <c r="U3082">
        <v>12.95</v>
      </c>
      <c r="V3082">
        <f>COUNTIF(SalesData[Order ID],SalesData[[#This Row],[Order ID]])</f>
        <v>2</v>
      </c>
      <c r="W3082" t="str">
        <f>TEXT(SalesData[[#This Row],[Order Date]],"MMM-YYYY")</f>
        <v>Sep-2018</v>
      </c>
      <c r="X3082">
        <f>CHOOSE(MONTH(SalesData[[#This Row],[Order Date]]),1,1,1,2,2,2,3,3,3,4,4,4)</f>
        <v>3</v>
      </c>
      <c r="Y3082">
        <f>YEAR(SalesData[[#This Row],[Order Date]])*100+MONTH(SalesData[[#This Row],[Order Date]])</f>
        <v>201809</v>
      </c>
    </row>
    <row r="3083" spans="1: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v>10</v>
      </c>
      <c r="T3083">
        <v>0.2</v>
      </c>
      <c r="U3083">
        <v>17.5</v>
      </c>
      <c r="V3083">
        <f>COUNTIF(SalesData[Order ID],SalesData[[#This Row],[Order ID]])</f>
        <v>2</v>
      </c>
      <c r="W3083" t="str">
        <f>TEXT(SalesData[[#This Row],[Order Date]],"MMM-YYYY")</f>
        <v>May-2018</v>
      </c>
      <c r="X3083">
        <f>CHOOSE(MONTH(SalesData[[#This Row],[Order Date]]),1,1,1,2,2,2,3,3,3,4,4,4)</f>
        <v>2</v>
      </c>
      <c r="Y3083">
        <f>YEAR(SalesData[[#This Row],[Order Date]])*100+MONTH(SalesData[[#This Row],[Order Date]])</f>
        <v>201805</v>
      </c>
    </row>
    <row r="3084" spans="1: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v>1</v>
      </c>
      <c r="T3084">
        <v>0.3</v>
      </c>
      <c r="U3084">
        <v>-37.799999999999997</v>
      </c>
      <c r="V3084">
        <f>COUNTIF(SalesData[Order ID],SalesData[[#This Row],[Order ID]])</f>
        <v>2</v>
      </c>
      <c r="W3084" t="str">
        <f>TEXT(SalesData[[#This Row],[Order Date]],"MMM-YYYY")</f>
        <v>May-2018</v>
      </c>
      <c r="X3084">
        <f>CHOOSE(MONTH(SalesData[[#This Row],[Order Date]]),1,1,1,2,2,2,3,3,3,4,4,4)</f>
        <v>2</v>
      </c>
      <c r="Y3084">
        <f>YEAR(SalesData[[#This Row],[Order Date]])*100+MONTH(SalesData[[#This Row],[Order Date]])</f>
        <v>201805</v>
      </c>
    </row>
    <row r="3085" spans="1: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v>5</v>
      </c>
      <c r="T3085">
        <v>0.3</v>
      </c>
      <c r="U3085">
        <v>-0.71</v>
      </c>
      <c r="V3085">
        <f>COUNTIF(SalesData[Order ID],SalesData[[#This Row],[Order ID]])</f>
        <v>1</v>
      </c>
      <c r="W3085" t="str">
        <f>TEXT(SalesData[[#This Row],[Order Date]],"MMM-YYYY")</f>
        <v>Jan-2015</v>
      </c>
      <c r="X3085">
        <f>CHOOSE(MONTH(SalesData[[#This Row],[Order Date]]),1,1,1,2,2,2,3,3,3,4,4,4)</f>
        <v>1</v>
      </c>
      <c r="Y3085">
        <f>YEAR(SalesData[[#This Row],[Order Date]])*100+MONTH(SalesData[[#This Row],[Order Date]])</f>
        <v>201501</v>
      </c>
    </row>
    <row r="3086" spans="1: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v>1</v>
      </c>
      <c r="T3086">
        <v>0.2</v>
      </c>
      <c r="U3086">
        <v>60.67</v>
      </c>
      <c r="V3086">
        <f>COUNTIF(SalesData[Order ID],SalesData[[#This Row],[Order ID]])</f>
        <v>4</v>
      </c>
      <c r="W3086" t="str">
        <f>TEXT(SalesData[[#This Row],[Order Date]],"MMM-YYYY")</f>
        <v>Feb-2018</v>
      </c>
      <c r="X3086">
        <f>CHOOSE(MONTH(SalesData[[#This Row],[Order Date]]),1,1,1,2,2,2,3,3,3,4,4,4)</f>
        <v>1</v>
      </c>
      <c r="Y3086">
        <f>YEAR(SalesData[[#This Row],[Order Date]])*100+MONTH(SalesData[[#This Row],[Order Date]])</f>
        <v>201802</v>
      </c>
    </row>
    <row r="3087" spans="1: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v>3</v>
      </c>
      <c r="T3087">
        <v>0.2</v>
      </c>
      <c r="U3087">
        <v>35.840000000000003</v>
      </c>
      <c r="V3087">
        <f>COUNTIF(SalesData[Order ID],SalesData[[#This Row],[Order ID]])</f>
        <v>4</v>
      </c>
      <c r="W3087" t="str">
        <f>TEXT(SalesData[[#This Row],[Order Date]],"MMM-YYYY")</f>
        <v>Feb-2018</v>
      </c>
      <c r="X3087">
        <f>CHOOSE(MONTH(SalesData[[#This Row],[Order Date]]),1,1,1,2,2,2,3,3,3,4,4,4)</f>
        <v>1</v>
      </c>
      <c r="Y3087">
        <f>YEAR(SalesData[[#This Row],[Order Date]])*100+MONTH(SalesData[[#This Row],[Order Date]])</f>
        <v>201802</v>
      </c>
    </row>
    <row r="3088" spans="1: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v>10</v>
      </c>
      <c r="T3088">
        <v>0</v>
      </c>
      <c r="U3088">
        <v>0.32</v>
      </c>
      <c r="V3088">
        <f>COUNTIF(SalesData[Order ID],SalesData[[#This Row],[Order ID]])</f>
        <v>4</v>
      </c>
      <c r="W3088" t="str">
        <f>TEXT(SalesData[[#This Row],[Order Date]],"MMM-YYYY")</f>
        <v>Feb-2018</v>
      </c>
      <c r="X3088">
        <f>CHOOSE(MONTH(SalesData[[#This Row],[Order Date]]),1,1,1,2,2,2,3,3,3,4,4,4)</f>
        <v>1</v>
      </c>
      <c r="Y3088">
        <f>YEAR(SalesData[[#This Row],[Order Date]])*100+MONTH(SalesData[[#This Row],[Order Date]])</f>
        <v>201802</v>
      </c>
    </row>
    <row r="3089" spans="1: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v>10</v>
      </c>
      <c r="T3089">
        <v>0</v>
      </c>
      <c r="U3089">
        <v>2.73</v>
      </c>
      <c r="V3089">
        <f>COUNTIF(SalesData[Order ID],SalesData[[#This Row],[Order ID]])</f>
        <v>4</v>
      </c>
      <c r="W3089" t="str">
        <f>TEXT(SalesData[[#This Row],[Order Date]],"MMM-YYYY")</f>
        <v>Feb-2018</v>
      </c>
      <c r="X3089">
        <f>CHOOSE(MONTH(SalesData[[#This Row],[Order Date]]),1,1,1,2,2,2,3,3,3,4,4,4)</f>
        <v>1</v>
      </c>
      <c r="Y3089">
        <f>YEAR(SalesData[[#This Row],[Order Date]])*100+MONTH(SalesData[[#This Row],[Order Date]])</f>
        <v>201802</v>
      </c>
    </row>
    <row r="3090" spans="1: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v>5</v>
      </c>
      <c r="T3090">
        <v>0.1</v>
      </c>
      <c r="U3090">
        <v>18.91</v>
      </c>
      <c r="V3090">
        <f>COUNTIF(SalesData[Order ID],SalesData[[#This Row],[Order ID]])</f>
        <v>2</v>
      </c>
      <c r="W3090" t="str">
        <f>TEXT(SalesData[[#This Row],[Order Date]],"MMM-YYYY")</f>
        <v>Mar-2018</v>
      </c>
      <c r="X3090">
        <f>CHOOSE(MONTH(SalesData[[#This Row],[Order Date]]),1,1,1,2,2,2,3,3,3,4,4,4)</f>
        <v>1</v>
      </c>
      <c r="Y3090">
        <f>YEAR(SalesData[[#This Row],[Order Date]])*100+MONTH(SalesData[[#This Row],[Order Date]])</f>
        <v>201803</v>
      </c>
    </row>
    <row r="3091" spans="1: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v>2</v>
      </c>
      <c r="T3091">
        <v>0</v>
      </c>
      <c r="U3091">
        <v>120.95</v>
      </c>
      <c r="V3091">
        <f>COUNTIF(SalesData[Order ID],SalesData[[#This Row],[Order ID]])</f>
        <v>2</v>
      </c>
      <c r="W3091" t="str">
        <f>TEXT(SalesData[[#This Row],[Order Date]],"MMM-YYYY")</f>
        <v>Mar-2018</v>
      </c>
      <c r="X3091">
        <f>CHOOSE(MONTH(SalesData[[#This Row],[Order Date]]),1,1,1,2,2,2,3,3,3,4,4,4)</f>
        <v>1</v>
      </c>
      <c r="Y3091">
        <f>YEAR(SalesData[[#This Row],[Order Date]])*100+MONTH(SalesData[[#This Row],[Order Date]])</f>
        <v>201803</v>
      </c>
    </row>
    <row r="3092" spans="1: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v>9</v>
      </c>
      <c r="T3092">
        <v>0</v>
      </c>
      <c r="U3092">
        <v>138.84</v>
      </c>
      <c r="V3092">
        <f>COUNTIF(SalesData[Order ID],SalesData[[#This Row],[Order ID]])</f>
        <v>3</v>
      </c>
      <c r="W3092" t="str">
        <f>TEXT(SalesData[[#This Row],[Order Date]],"MMM-YYYY")</f>
        <v>Mar-2017</v>
      </c>
      <c r="X3092">
        <f>CHOOSE(MONTH(SalesData[[#This Row],[Order Date]]),1,1,1,2,2,2,3,3,3,4,4,4)</f>
        <v>1</v>
      </c>
      <c r="Y3092">
        <f>YEAR(SalesData[[#This Row],[Order Date]])*100+MONTH(SalesData[[#This Row],[Order Date]])</f>
        <v>201703</v>
      </c>
    </row>
    <row r="3093" spans="1: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v>6</v>
      </c>
      <c r="T3093">
        <v>0</v>
      </c>
      <c r="U3093">
        <v>67.19</v>
      </c>
      <c r="V3093">
        <f>COUNTIF(SalesData[Order ID],SalesData[[#This Row],[Order ID]])</f>
        <v>3</v>
      </c>
      <c r="W3093" t="str">
        <f>TEXT(SalesData[[#This Row],[Order Date]],"MMM-YYYY")</f>
        <v>Mar-2017</v>
      </c>
      <c r="X3093">
        <f>CHOOSE(MONTH(SalesData[[#This Row],[Order Date]]),1,1,1,2,2,2,3,3,3,4,4,4)</f>
        <v>1</v>
      </c>
      <c r="Y3093">
        <f>YEAR(SalesData[[#This Row],[Order Date]])*100+MONTH(SalesData[[#This Row],[Order Date]])</f>
        <v>201703</v>
      </c>
    </row>
    <row r="3094" spans="1: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v>7</v>
      </c>
      <c r="T3094">
        <v>0.1</v>
      </c>
      <c r="U3094">
        <v>44.94</v>
      </c>
      <c r="V3094">
        <f>COUNTIF(SalesData[Order ID],SalesData[[#This Row],[Order ID]])</f>
        <v>3</v>
      </c>
      <c r="W3094" t="str">
        <f>TEXT(SalesData[[#This Row],[Order Date]],"MMM-YYYY")</f>
        <v>Mar-2017</v>
      </c>
      <c r="X3094">
        <f>CHOOSE(MONTH(SalesData[[#This Row],[Order Date]]),1,1,1,2,2,2,3,3,3,4,4,4)</f>
        <v>1</v>
      </c>
      <c r="Y3094">
        <f>YEAR(SalesData[[#This Row],[Order Date]])*100+MONTH(SalesData[[#This Row],[Order Date]])</f>
        <v>201703</v>
      </c>
    </row>
    <row r="3095" spans="1: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v>5</v>
      </c>
      <c r="T3095">
        <v>0</v>
      </c>
      <c r="U3095">
        <v>9.82</v>
      </c>
      <c r="V3095">
        <f>COUNTIF(SalesData[Order ID],SalesData[[#This Row],[Order ID]])</f>
        <v>4</v>
      </c>
      <c r="W3095" t="str">
        <f>TEXT(SalesData[[#This Row],[Order Date]],"MMM-YYYY")</f>
        <v>Aug-2016</v>
      </c>
      <c r="X3095">
        <f>CHOOSE(MONTH(SalesData[[#This Row],[Order Date]]),1,1,1,2,2,2,3,3,3,4,4,4)</f>
        <v>3</v>
      </c>
      <c r="Y3095">
        <f>YEAR(SalesData[[#This Row],[Order Date]])*100+MONTH(SalesData[[#This Row],[Order Date]])</f>
        <v>201608</v>
      </c>
    </row>
    <row r="3096" spans="1: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v>8</v>
      </c>
      <c r="T3096">
        <v>0</v>
      </c>
      <c r="U3096">
        <v>0.93</v>
      </c>
      <c r="V3096">
        <f>COUNTIF(SalesData[Order ID],SalesData[[#This Row],[Order ID]])</f>
        <v>4</v>
      </c>
      <c r="W3096" t="str">
        <f>TEXT(SalesData[[#This Row],[Order Date]],"MMM-YYYY")</f>
        <v>Aug-2016</v>
      </c>
      <c r="X3096">
        <f>CHOOSE(MONTH(SalesData[[#This Row],[Order Date]]),1,1,1,2,2,2,3,3,3,4,4,4)</f>
        <v>3</v>
      </c>
      <c r="Y3096">
        <f>YEAR(SalesData[[#This Row],[Order Date]])*100+MONTH(SalesData[[#This Row],[Order Date]])</f>
        <v>201608</v>
      </c>
    </row>
    <row r="3097" spans="1: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v>7</v>
      </c>
      <c r="T3097">
        <v>0.2</v>
      </c>
      <c r="U3097">
        <v>1.08</v>
      </c>
      <c r="V3097">
        <f>COUNTIF(SalesData[Order ID],SalesData[[#This Row],[Order ID]])</f>
        <v>4</v>
      </c>
      <c r="W3097" t="str">
        <f>TEXT(SalesData[[#This Row],[Order Date]],"MMM-YYYY")</f>
        <v>Aug-2016</v>
      </c>
      <c r="X3097">
        <f>CHOOSE(MONTH(SalesData[[#This Row],[Order Date]]),1,1,1,2,2,2,3,3,3,4,4,4)</f>
        <v>3</v>
      </c>
      <c r="Y3097">
        <f>YEAR(SalesData[[#This Row],[Order Date]])*100+MONTH(SalesData[[#This Row],[Order Date]])</f>
        <v>201608</v>
      </c>
    </row>
    <row r="3098" spans="1: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v>1</v>
      </c>
      <c r="T3098">
        <v>0.2</v>
      </c>
      <c r="U3098">
        <v>0.57999999999999996</v>
      </c>
      <c r="V3098">
        <f>COUNTIF(SalesData[Order ID],SalesData[[#This Row],[Order ID]])</f>
        <v>4</v>
      </c>
      <c r="W3098" t="str">
        <f>TEXT(SalesData[[#This Row],[Order Date]],"MMM-YYYY")</f>
        <v>Aug-2016</v>
      </c>
      <c r="X3098">
        <f>CHOOSE(MONTH(SalesData[[#This Row],[Order Date]]),1,1,1,2,2,2,3,3,3,4,4,4)</f>
        <v>3</v>
      </c>
      <c r="Y3098">
        <f>YEAR(SalesData[[#This Row],[Order Date]])*100+MONTH(SalesData[[#This Row],[Order Date]])</f>
        <v>201608</v>
      </c>
    </row>
    <row r="3099" spans="1: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v>9</v>
      </c>
      <c r="T3099">
        <v>0</v>
      </c>
      <c r="U3099">
        <v>9.94</v>
      </c>
      <c r="V3099">
        <f>COUNTIF(SalesData[Order ID],SalesData[[#This Row],[Order ID]])</f>
        <v>2</v>
      </c>
      <c r="W3099" t="str">
        <f>TEXT(SalesData[[#This Row],[Order Date]],"MMM-YYYY")</f>
        <v>Apr-2018</v>
      </c>
      <c r="X3099">
        <f>CHOOSE(MONTH(SalesData[[#This Row],[Order Date]]),1,1,1,2,2,2,3,3,3,4,4,4)</f>
        <v>2</v>
      </c>
      <c r="Y3099">
        <f>YEAR(SalesData[[#This Row],[Order Date]])*100+MONTH(SalesData[[#This Row],[Order Date]])</f>
        <v>201804</v>
      </c>
    </row>
    <row r="3100" spans="1: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v>7</v>
      </c>
      <c r="T3100">
        <v>0.1</v>
      </c>
      <c r="U3100">
        <v>15.42</v>
      </c>
      <c r="V3100">
        <f>COUNTIF(SalesData[Order ID],SalesData[[#This Row],[Order ID]])</f>
        <v>2</v>
      </c>
      <c r="W3100" t="str">
        <f>TEXT(SalesData[[#This Row],[Order Date]],"MMM-YYYY")</f>
        <v>Apr-2018</v>
      </c>
      <c r="X3100">
        <f>CHOOSE(MONTH(SalesData[[#This Row],[Order Date]]),1,1,1,2,2,2,3,3,3,4,4,4)</f>
        <v>2</v>
      </c>
      <c r="Y3100">
        <f>YEAR(SalesData[[#This Row],[Order Date]])*100+MONTH(SalesData[[#This Row],[Order Date]])</f>
        <v>201804</v>
      </c>
    </row>
    <row r="3101" spans="1: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v>2</v>
      </c>
      <c r="T3101">
        <v>0</v>
      </c>
      <c r="U3101">
        <v>1.08</v>
      </c>
      <c r="V3101">
        <f>COUNTIF(SalesData[Order ID],SalesData[[#This Row],[Order ID]])</f>
        <v>2</v>
      </c>
      <c r="W3101" t="str">
        <f>TEXT(SalesData[[#This Row],[Order Date]],"MMM-YYYY")</f>
        <v>Apr-2018</v>
      </c>
      <c r="X3101">
        <f>CHOOSE(MONTH(SalesData[[#This Row],[Order Date]]),1,1,1,2,2,2,3,3,3,4,4,4)</f>
        <v>2</v>
      </c>
      <c r="Y3101">
        <f>YEAR(SalesData[[#This Row],[Order Date]])*100+MONTH(SalesData[[#This Row],[Order Date]])</f>
        <v>201804</v>
      </c>
    </row>
    <row r="3102" spans="1: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v>2</v>
      </c>
      <c r="T3102">
        <v>0.3</v>
      </c>
      <c r="U3102">
        <v>-50.89</v>
      </c>
      <c r="V3102">
        <f>COUNTIF(SalesData[Order ID],SalesData[[#This Row],[Order ID]])</f>
        <v>2</v>
      </c>
      <c r="W3102" t="str">
        <f>TEXT(SalesData[[#This Row],[Order Date]],"MMM-YYYY")</f>
        <v>Apr-2018</v>
      </c>
      <c r="X3102">
        <f>CHOOSE(MONTH(SalesData[[#This Row],[Order Date]]),1,1,1,2,2,2,3,3,3,4,4,4)</f>
        <v>2</v>
      </c>
      <c r="Y3102">
        <f>YEAR(SalesData[[#This Row],[Order Date]])*100+MONTH(SalesData[[#This Row],[Order Date]])</f>
        <v>201804</v>
      </c>
    </row>
    <row r="3103" spans="1: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v>5</v>
      </c>
      <c r="T3103">
        <v>0</v>
      </c>
      <c r="U3103">
        <v>159.88999999999999</v>
      </c>
      <c r="V3103">
        <f>COUNTIF(SalesData[Order ID],SalesData[[#This Row],[Order ID]])</f>
        <v>2</v>
      </c>
      <c r="W3103" t="str">
        <f>TEXT(SalesData[[#This Row],[Order Date]],"MMM-YYYY")</f>
        <v>Dec-2018</v>
      </c>
      <c r="X3103">
        <f>CHOOSE(MONTH(SalesData[[#This Row],[Order Date]]),1,1,1,2,2,2,3,3,3,4,4,4)</f>
        <v>4</v>
      </c>
      <c r="Y3103">
        <f>YEAR(SalesData[[#This Row],[Order Date]])*100+MONTH(SalesData[[#This Row],[Order Date]])</f>
        <v>201812</v>
      </c>
    </row>
    <row r="3104" spans="1: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v>7</v>
      </c>
      <c r="T3104">
        <v>0.3</v>
      </c>
      <c r="U3104">
        <v>-77.34</v>
      </c>
      <c r="V3104">
        <f>COUNTIF(SalesData[Order ID],SalesData[[#This Row],[Order ID]])</f>
        <v>2</v>
      </c>
      <c r="W3104" t="str">
        <f>TEXT(SalesData[[#This Row],[Order Date]],"MMM-YYYY")</f>
        <v>Dec-2018</v>
      </c>
      <c r="X3104">
        <f>CHOOSE(MONTH(SalesData[[#This Row],[Order Date]]),1,1,1,2,2,2,3,3,3,4,4,4)</f>
        <v>4</v>
      </c>
      <c r="Y3104">
        <f>YEAR(SalesData[[#This Row],[Order Date]])*100+MONTH(SalesData[[#This Row],[Order Date]])</f>
        <v>201812</v>
      </c>
    </row>
    <row r="3105" spans="1: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v>1</v>
      </c>
      <c r="T3105">
        <v>0</v>
      </c>
      <c r="U3105">
        <v>3.89</v>
      </c>
      <c r="V3105">
        <f>COUNTIF(SalesData[Order ID],SalesData[[#This Row],[Order ID]])</f>
        <v>1</v>
      </c>
      <c r="W3105" t="str">
        <f>TEXT(SalesData[[#This Row],[Order Date]],"MMM-YYYY")</f>
        <v>Dec-2017</v>
      </c>
      <c r="X3105">
        <f>CHOOSE(MONTH(SalesData[[#This Row],[Order Date]]),1,1,1,2,2,2,3,3,3,4,4,4)</f>
        <v>4</v>
      </c>
      <c r="Y3105">
        <f>YEAR(SalesData[[#This Row],[Order Date]])*100+MONTH(SalesData[[#This Row],[Order Date]])</f>
        <v>201712</v>
      </c>
    </row>
    <row r="3106" spans="1: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v>10</v>
      </c>
      <c r="T3106">
        <v>0</v>
      </c>
      <c r="U3106">
        <v>8.73</v>
      </c>
      <c r="V3106">
        <f>COUNTIF(SalesData[Order ID],SalesData[[#This Row],[Order ID]])</f>
        <v>1</v>
      </c>
      <c r="W3106" t="str">
        <f>TEXT(SalesData[[#This Row],[Order Date]],"MMM-YYYY")</f>
        <v>Mar-2018</v>
      </c>
      <c r="X3106">
        <f>CHOOSE(MONTH(SalesData[[#This Row],[Order Date]]),1,1,1,2,2,2,3,3,3,4,4,4)</f>
        <v>1</v>
      </c>
      <c r="Y3106">
        <f>YEAR(SalesData[[#This Row],[Order Date]])*100+MONTH(SalesData[[#This Row],[Order Date]])</f>
        <v>201803</v>
      </c>
    </row>
    <row r="3107" spans="1: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v>4</v>
      </c>
      <c r="T3107">
        <v>0.2</v>
      </c>
      <c r="U3107">
        <v>0.79</v>
      </c>
      <c r="V3107">
        <f>COUNTIF(SalesData[Order ID],SalesData[[#This Row],[Order ID]])</f>
        <v>1</v>
      </c>
      <c r="W3107" t="str">
        <f>TEXT(SalesData[[#This Row],[Order Date]],"MMM-YYYY")</f>
        <v>Jul-2017</v>
      </c>
      <c r="X3107">
        <f>CHOOSE(MONTH(SalesData[[#This Row],[Order Date]]),1,1,1,2,2,2,3,3,3,4,4,4)</f>
        <v>3</v>
      </c>
      <c r="Y3107">
        <f>YEAR(SalesData[[#This Row],[Order Date]])*100+MONTH(SalesData[[#This Row],[Order Date]])</f>
        <v>201707</v>
      </c>
    </row>
    <row r="3108" spans="1: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v>2</v>
      </c>
      <c r="T3108">
        <v>0</v>
      </c>
      <c r="U3108">
        <v>86.55</v>
      </c>
      <c r="V3108">
        <f>COUNTIF(SalesData[Order ID],SalesData[[#This Row],[Order ID]])</f>
        <v>1</v>
      </c>
      <c r="W3108" t="str">
        <f>TEXT(SalesData[[#This Row],[Order Date]],"MMM-YYYY")</f>
        <v>Jul-2018</v>
      </c>
      <c r="X3108">
        <f>CHOOSE(MONTH(SalesData[[#This Row],[Order Date]]),1,1,1,2,2,2,3,3,3,4,4,4)</f>
        <v>3</v>
      </c>
      <c r="Y3108">
        <f>YEAR(SalesData[[#This Row],[Order Date]])*100+MONTH(SalesData[[#This Row],[Order Date]])</f>
        <v>201807</v>
      </c>
    </row>
    <row r="3109" spans="1: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v>5</v>
      </c>
      <c r="T3109">
        <v>0</v>
      </c>
      <c r="U3109">
        <v>6.8</v>
      </c>
      <c r="V3109">
        <f>COUNTIF(SalesData[Order ID],SalesData[[#This Row],[Order ID]])</f>
        <v>5</v>
      </c>
      <c r="W3109" t="str">
        <f>TEXT(SalesData[[#This Row],[Order Date]],"MMM-YYYY")</f>
        <v>Jul-2017</v>
      </c>
      <c r="X3109">
        <f>CHOOSE(MONTH(SalesData[[#This Row],[Order Date]]),1,1,1,2,2,2,3,3,3,4,4,4)</f>
        <v>3</v>
      </c>
      <c r="Y3109">
        <f>YEAR(SalesData[[#This Row],[Order Date]])*100+MONTH(SalesData[[#This Row],[Order Date]])</f>
        <v>201707</v>
      </c>
    </row>
    <row r="3110" spans="1: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v>1</v>
      </c>
      <c r="T3110">
        <v>0.1</v>
      </c>
      <c r="U3110">
        <v>63.16</v>
      </c>
      <c r="V3110">
        <f>COUNTIF(SalesData[Order ID],SalesData[[#This Row],[Order ID]])</f>
        <v>5</v>
      </c>
      <c r="W3110" t="str">
        <f>TEXT(SalesData[[#This Row],[Order Date]],"MMM-YYYY")</f>
        <v>Jul-2017</v>
      </c>
      <c r="X3110">
        <f>CHOOSE(MONTH(SalesData[[#This Row],[Order Date]]),1,1,1,2,2,2,3,3,3,4,4,4)</f>
        <v>3</v>
      </c>
      <c r="Y3110">
        <f>YEAR(SalesData[[#This Row],[Order Date]])*100+MONTH(SalesData[[#This Row],[Order Date]])</f>
        <v>201707</v>
      </c>
    </row>
    <row r="3111" spans="1: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v>3</v>
      </c>
      <c r="T3111">
        <v>0.1</v>
      </c>
      <c r="U3111">
        <v>0.53</v>
      </c>
      <c r="V3111">
        <f>COUNTIF(SalesData[Order ID],SalesData[[#This Row],[Order ID]])</f>
        <v>5</v>
      </c>
      <c r="W3111" t="str">
        <f>TEXT(SalesData[[#This Row],[Order Date]],"MMM-YYYY")</f>
        <v>Jul-2017</v>
      </c>
      <c r="X3111">
        <f>CHOOSE(MONTH(SalesData[[#This Row],[Order Date]]),1,1,1,2,2,2,3,3,3,4,4,4)</f>
        <v>3</v>
      </c>
      <c r="Y3111">
        <f>YEAR(SalesData[[#This Row],[Order Date]])*100+MONTH(SalesData[[#This Row],[Order Date]])</f>
        <v>201707</v>
      </c>
    </row>
    <row r="3112" spans="1: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v>10</v>
      </c>
      <c r="T3112">
        <v>0.1</v>
      </c>
      <c r="U3112">
        <v>16.07</v>
      </c>
      <c r="V3112">
        <f>COUNTIF(SalesData[Order ID],SalesData[[#This Row],[Order ID]])</f>
        <v>5</v>
      </c>
      <c r="W3112" t="str">
        <f>TEXT(SalesData[[#This Row],[Order Date]],"MMM-YYYY")</f>
        <v>Jul-2017</v>
      </c>
      <c r="X3112">
        <f>CHOOSE(MONTH(SalesData[[#This Row],[Order Date]]),1,1,1,2,2,2,3,3,3,4,4,4)</f>
        <v>3</v>
      </c>
      <c r="Y3112">
        <f>YEAR(SalesData[[#This Row],[Order Date]])*100+MONTH(SalesData[[#This Row],[Order Date]])</f>
        <v>201707</v>
      </c>
    </row>
    <row r="3113" spans="1: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v>8</v>
      </c>
      <c r="T3113">
        <v>0</v>
      </c>
      <c r="U3113">
        <v>26.52</v>
      </c>
      <c r="V3113">
        <f>COUNTIF(SalesData[Order ID],SalesData[[#This Row],[Order ID]])</f>
        <v>5</v>
      </c>
      <c r="W3113" t="str">
        <f>TEXT(SalesData[[#This Row],[Order Date]],"MMM-YYYY")</f>
        <v>Jul-2017</v>
      </c>
      <c r="X3113">
        <f>CHOOSE(MONTH(SalesData[[#This Row],[Order Date]]),1,1,1,2,2,2,3,3,3,4,4,4)</f>
        <v>3</v>
      </c>
      <c r="Y3113">
        <f>YEAR(SalesData[[#This Row],[Order Date]])*100+MONTH(SalesData[[#This Row],[Order Date]])</f>
        <v>201707</v>
      </c>
    </row>
    <row r="3114" spans="1: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v>1</v>
      </c>
      <c r="T3114">
        <v>0.1</v>
      </c>
      <c r="U3114">
        <v>167.52</v>
      </c>
      <c r="V3114">
        <f>COUNTIF(SalesData[Order ID],SalesData[[#This Row],[Order ID]])</f>
        <v>6</v>
      </c>
      <c r="W3114" t="str">
        <f>TEXT(SalesData[[#This Row],[Order Date]],"MMM-YYYY")</f>
        <v>Aug-2017</v>
      </c>
      <c r="X3114">
        <f>CHOOSE(MONTH(SalesData[[#This Row],[Order Date]]),1,1,1,2,2,2,3,3,3,4,4,4)</f>
        <v>3</v>
      </c>
      <c r="Y3114">
        <f>YEAR(SalesData[[#This Row],[Order Date]])*100+MONTH(SalesData[[#This Row],[Order Date]])</f>
        <v>201708</v>
      </c>
    </row>
    <row r="3115" spans="1: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v>2</v>
      </c>
      <c r="T3115">
        <v>0</v>
      </c>
      <c r="U3115">
        <v>19.03</v>
      </c>
      <c r="V3115">
        <f>COUNTIF(SalesData[Order ID],SalesData[[#This Row],[Order ID]])</f>
        <v>6</v>
      </c>
      <c r="W3115" t="str">
        <f>TEXT(SalesData[[#This Row],[Order Date]],"MMM-YYYY")</f>
        <v>Aug-2017</v>
      </c>
      <c r="X3115">
        <f>CHOOSE(MONTH(SalesData[[#This Row],[Order Date]]),1,1,1,2,2,2,3,3,3,4,4,4)</f>
        <v>3</v>
      </c>
      <c r="Y3115">
        <f>YEAR(SalesData[[#This Row],[Order Date]])*100+MONTH(SalesData[[#This Row],[Order Date]])</f>
        <v>201708</v>
      </c>
    </row>
    <row r="3116" spans="1: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v>9</v>
      </c>
      <c r="T3116">
        <v>0</v>
      </c>
      <c r="U3116">
        <v>10.75</v>
      </c>
      <c r="V3116">
        <f>COUNTIF(SalesData[Order ID],SalesData[[#This Row],[Order ID]])</f>
        <v>6</v>
      </c>
      <c r="W3116" t="str">
        <f>TEXT(SalesData[[#This Row],[Order Date]],"MMM-YYYY")</f>
        <v>Aug-2017</v>
      </c>
      <c r="X3116">
        <f>CHOOSE(MONTH(SalesData[[#This Row],[Order Date]]),1,1,1,2,2,2,3,3,3,4,4,4)</f>
        <v>3</v>
      </c>
      <c r="Y3116">
        <f>YEAR(SalesData[[#This Row],[Order Date]])*100+MONTH(SalesData[[#This Row],[Order Date]])</f>
        <v>201708</v>
      </c>
    </row>
    <row r="3117" spans="1: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v>6</v>
      </c>
      <c r="T3117">
        <v>0</v>
      </c>
      <c r="U3117">
        <v>111.87</v>
      </c>
      <c r="V3117">
        <f>COUNTIF(SalesData[Order ID],SalesData[[#This Row],[Order ID]])</f>
        <v>6</v>
      </c>
      <c r="W3117" t="str">
        <f>TEXT(SalesData[[#This Row],[Order Date]],"MMM-YYYY")</f>
        <v>Aug-2017</v>
      </c>
      <c r="X3117">
        <f>CHOOSE(MONTH(SalesData[[#This Row],[Order Date]]),1,1,1,2,2,2,3,3,3,4,4,4)</f>
        <v>3</v>
      </c>
      <c r="Y3117">
        <f>YEAR(SalesData[[#This Row],[Order Date]])*100+MONTH(SalesData[[#This Row],[Order Date]])</f>
        <v>201708</v>
      </c>
    </row>
    <row r="3118" spans="1: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v>4</v>
      </c>
      <c r="T3118">
        <v>0.2</v>
      </c>
      <c r="U3118">
        <v>5.6</v>
      </c>
      <c r="V3118">
        <f>COUNTIF(SalesData[Order ID],SalesData[[#This Row],[Order ID]])</f>
        <v>6</v>
      </c>
      <c r="W3118" t="str">
        <f>TEXT(SalesData[[#This Row],[Order Date]],"MMM-YYYY")</f>
        <v>Aug-2017</v>
      </c>
      <c r="X3118">
        <f>CHOOSE(MONTH(SalesData[[#This Row],[Order Date]]),1,1,1,2,2,2,3,3,3,4,4,4)</f>
        <v>3</v>
      </c>
      <c r="Y3118">
        <f>YEAR(SalesData[[#This Row],[Order Date]])*100+MONTH(SalesData[[#This Row],[Order Date]])</f>
        <v>201708</v>
      </c>
    </row>
    <row r="3119" spans="1: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v>5</v>
      </c>
      <c r="T3119">
        <v>0.1</v>
      </c>
      <c r="U3119">
        <v>1.59</v>
      </c>
      <c r="V3119">
        <f>COUNTIF(SalesData[Order ID],SalesData[[#This Row],[Order ID]])</f>
        <v>6</v>
      </c>
      <c r="W3119" t="str">
        <f>TEXT(SalesData[[#This Row],[Order Date]],"MMM-YYYY")</f>
        <v>Aug-2017</v>
      </c>
      <c r="X3119">
        <f>CHOOSE(MONTH(SalesData[[#This Row],[Order Date]]),1,1,1,2,2,2,3,3,3,4,4,4)</f>
        <v>3</v>
      </c>
      <c r="Y3119">
        <f>YEAR(SalesData[[#This Row],[Order Date]])*100+MONTH(SalesData[[#This Row],[Order Date]])</f>
        <v>201708</v>
      </c>
    </row>
    <row r="3120" spans="1: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v>10</v>
      </c>
      <c r="T3120">
        <v>0.1</v>
      </c>
      <c r="U3120">
        <v>314.7</v>
      </c>
      <c r="V3120">
        <f>COUNTIF(SalesData[Order ID],SalesData[[#This Row],[Order ID]])</f>
        <v>8</v>
      </c>
      <c r="W3120" t="str">
        <f>TEXT(SalesData[[#This Row],[Order Date]],"MMM-YYYY")</f>
        <v>Jun-2016</v>
      </c>
      <c r="X3120">
        <f>CHOOSE(MONTH(SalesData[[#This Row],[Order Date]]),1,1,1,2,2,2,3,3,3,4,4,4)</f>
        <v>2</v>
      </c>
      <c r="Y3120">
        <f>YEAR(SalesData[[#This Row],[Order Date]])*100+MONTH(SalesData[[#This Row],[Order Date]])</f>
        <v>201606</v>
      </c>
    </row>
    <row r="3121" spans="1: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v>7</v>
      </c>
      <c r="T3121">
        <v>0</v>
      </c>
      <c r="U3121">
        <v>57.4</v>
      </c>
      <c r="V3121">
        <f>COUNTIF(SalesData[Order ID],SalesData[[#This Row],[Order ID]])</f>
        <v>8</v>
      </c>
      <c r="W3121" t="str">
        <f>TEXT(SalesData[[#This Row],[Order Date]],"MMM-YYYY")</f>
        <v>Jun-2016</v>
      </c>
      <c r="X3121">
        <f>CHOOSE(MONTH(SalesData[[#This Row],[Order Date]]),1,1,1,2,2,2,3,3,3,4,4,4)</f>
        <v>2</v>
      </c>
      <c r="Y3121">
        <f>YEAR(SalesData[[#This Row],[Order Date]])*100+MONTH(SalesData[[#This Row],[Order Date]])</f>
        <v>201606</v>
      </c>
    </row>
    <row r="3122" spans="1: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v>8</v>
      </c>
      <c r="T3122">
        <v>0.1</v>
      </c>
      <c r="U3122">
        <v>12.17</v>
      </c>
      <c r="V3122">
        <f>COUNTIF(SalesData[Order ID],SalesData[[#This Row],[Order ID]])</f>
        <v>8</v>
      </c>
      <c r="W3122" t="str">
        <f>TEXT(SalesData[[#This Row],[Order Date]],"MMM-YYYY")</f>
        <v>Jun-2016</v>
      </c>
      <c r="X3122">
        <f>CHOOSE(MONTH(SalesData[[#This Row],[Order Date]]),1,1,1,2,2,2,3,3,3,4,4,4)</f>
        <v>2</v>
      </c>
      <c r="Y3122">
        <f>YEAR(SalesData[[#This Row],[Order Date]])*100+MONTH(SalesData[[#This Row],[Order Date]])</f>
        <v>201606</v>
      </c>
    </row>
    <row r="3123" spans="1: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v>5</v>
      </c>
      <c r="T3123">
        <v>0.2</v>
      </c>
      <c r="U3123">
        <v>10.94</v>
      </c>
      <c r="V3123">
        <f>COUNTIF(SalesData[Order ID],SalesData[[#This Row],[Order ID]])</f>
        <v>8</v>
      </c>
      <c r="W3123" t="str">
        <f>TEXT(SalesData[[#This Row],[Order Date]],"MMM-YYYY")</f>
        <v>Jun-2016</v>
      </c>
      <c r="X3123">
        <f>CHOOSE(MONTH(SalesData[[#This Row],[Order Date]]),1,1,1,2,2,2,3,3,3,4,4,4)</f>
        <v>2</v>
      </c>
      <c r="Y3123">
        <f>YEAR(SalesData[[#This Row],[Order Date]])*100+MONTH(SalesData[[#This Row],[Order Date]])</f>
        <v>201606</v>
      </c>
    </row>
    <row r="3124" spans="1: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v>7</v>
      </c>
      <c r="T3124">
        <v>0</v>
      </c>
      <c r="U3124">
        <v>6.29</v>
      </c>
      <c r="V3124">
        <f>COUNTIF(SalesData[Order ID],SalesData[[#This Row],[Order ID]])</f>
        <v>8</v>
      </c>
      <c r="W3124" t="str">
        <f>TEXT(SalesData[[#This Row],[Order Date]],"MMM-YYYY")</f>
        <v>Jun-2016</v>
      </c>
      <c r="X3124">
        <f>CHOOSE(MONTH(SalesData[[#This Row],[Order Date]]),1,1,1,2,2,2,3,3,3,4,4,4)</f>
        <v>2</v>
      </c>
      <c r="Y3124">
        <f>YEAR(SalesData[[#This Row],[Order Date]])*100+MONTH(SalesData[[#This Row],[Order Date]])</f>
        <v>201606</v>
      </c>
    </row>
    <row r="3125" spans="1: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v>9</v>
      </c>
      <c r="T3125">
        <v>0.1</v>
      </c>
      <c r="U3125">
        <v>0.26</v>
      </c>
      <c r="V3125">
        <f>COUNTIF(SalesData[Order ID],SalesData[[#This Row],[Order ID]])</f>
        <v>8</v>
      </c>
      <c r="W3125" t="str">
        <f>TEXT(SalesData[[#This Row],[Order Date]],"MMM-YYYY")</f>
        <v>Jun-2016</v>
      </c>
      <c r="X3125">
        <f>CHOOSE(MONTH(SalesData[[#This Row],[Order Date]]),1,1,1,2,2,2,3,3,3,4,4,4)</f>
        <v>2</v>
      </c>
      <c r="Y3125">
        <f>YEAR(SalesData[[#This Row],[Order Date]])*100+MONTH(SalesData[[#This Row],[Order Date]])</f>
        <v>201606</v>
      </c>
    </row>
    <row r="3126" spans="1: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v>8</v>
      </c>
      <c r="T3126">
        <v>0.1</v>
      </c>
      <c r="U3126">
        <v>186.59</v>
      </c>
      <c r="V3126">
        <f>COUNTIF(SalesData[Order ID],SalesData[[#This Row],[Order ID]])</f>
        <v>8</v>
      </c>
      <c r="W3126" t="str">
        <f>TEXT(SalesData[[#This Row],[Order Date]],"MMM-YYYY")</f>
        <v>Jun-2016</v>
      </c>
      <c r="X3126">
        <f>CHOOSE(MONTH(SalesData[[#This Row],[Order Date]]),1,1,1,2,2,2,3,3,3,4,4,4)</f>
        <v>2</v>
      </c>
      <c r="Y3126">
        <f>YEAR(SalesData[[#This Row],[Order Date]])*100+MONTH(SalesData[[#This Row],[Order Date]])</f>
        <v>201606</v>
      </c>
    </row>
    <row r="3127" spans="1: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v>6</v>
      </c>
      <c r="T3127">
        <v>0.2</v>
      </c>
      <c r="U3127">
        <v>169.14</v>
      </c>
      <c r="V3127">
        <f>COUNTIF(SalesData[Order ID],SalesData[[#This Row],[Order ID]])</f>
        <v>8</v>
      </c>
      <c r="W3127" t="str">
        <f>TEXT(SalesData[[#This Row],[Order Date]],"MMM-YYYY")</f>
        <v>Jun-2016</v>
      </c>
      <c r="X3127">
        <f>CHOOSE(MONTH(SalesData[[#This Row],[Order Date]]),1,1,1,2,2,2,3,3,3,4,4,4)</f>
        <v>2</v>
      </c>
      <c r="Y3127">
        <f>YEAR(SalesData[[#This Row],[Order Date]])*100+MONTH(SalesData[[#This Row],[Order Date]])</f>
        <v>201606</v>
      </c>
    </row>
    <row r="3128" spans="1: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v>10</v>
      </c>
      <c r="T3128">
        <v>0.3</v>
      </c>
      <c r="U3128">
        <v>-46.54</v>
      </c>
      <c r="V3128">
        <f>COUNTIF(SalesData[Order ID],SalesData[[#This Row],[Order ID]])</f>
        <v>1</v>
      </c>
      <c r="W3128" t="str">
        <f>TEXT(SalesData[[#This Row],[Order Date]],"MMM-YYYY")</f>
        <v>Sep-2018</v>
      </c>
      <c r="X3128">
        <f>CHOOSE(MONTH(SalesData[[#This Row],[Order Date]]),1,1,1,2,2,2,3,3,3,4,4,4)</f>
        <v>3</v>
      </c>
      <c r="Y3128">
        <f>YEAR(SalesData[[#This Row],[Order Date]])*100+MONTH(SalesData[[#This Row],[Order Date]])</f>
        <v>201809</v>
      </c>
    </row>
    <row r="3129" spans="1: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v>7</v>
      </c>
      <c r="T3129">
        <v>0</v>
      </c>
      <c r="U3129">
        <v>6.88</v>
      </c>
      <c r="V3129">
        <f>COUNTIF(SalesData[Order ID],SalesData[[#This Row],[Order ID]])</f>
        <v>1</v>
      </c>
      <c r="W3129" t="str">
        <f>TEXT(SalesData[[#This Row],[Order Date]],"MMM-YYYY")</f>
        <v>Oct-2018</v>
      </c>
      <c r="X3129">
        <f>CHOOSE(MONTH(SalesData[[#This Row],[Order Date]]),1,1,1,2,2,2,3,3,3,4,4,4)</f>
        <v>4</v>
      </c>
      <c r="Y3129">
        <f>YEAR(SalesData[[#This Row],[Order Date]])*100+MONTH(SalesData[[#This Row],[Order Date]])</f>
        <v>201810</v>
      </c>
    </row>
    <row r="3130" spans="1: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v>2</v>
      </c>
      <c r="T3130">
        <v>0</v>
      </c>
      <c r="U3130">
        <v>14.67</v>
      </c>
      <c r="V3130">
        <f>COUNTIF(SalesData[Order ID],SalesData[[#This Row],[Order ID]])</f>
        <v>4</v>
      </c>
      <c r="W3130" t="str">
        <f>TEXT(SalesData[[#This Row],[Order Date]],"MMM-YYYY")</f>
        <v>Dec-2015</v>
      </c>
      <c r="X3130">
        <f>CHOOSE(MONTH(SalesData[[#This Row],[Order Date]]),1,1,1,2,2,2,3,3,3,4,4,4)</f>
        <v>4</v>
      </c>
      <c r="Y3130">
        <f>YEAR(SalesData[[#This Row],[Order Date]])*100+MONTH(SalesData[[#This Row],[Order Date]])</f>
        <v>201512</v>
      </c>
    </row>
    <row r="3131" spans="1: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v>7</v>
      </c>
      <c r="T3131">
        <v>0</v>
      </c>
      <c r="U3131">
        <v>38.65</v>
      </c>
      <c r="V3131">
        <f>COUNTIF(SalesData[Order ID],SalesData[[#This Row],[Order ID]])</f>
        <v>4</v>
      </c>
      <c r="W3131" t="str">
        <f>TEXT(SalesData[[#This Row],[Order Date]],"MMM-YYYY")</f>
        <v>Dec-2015</v>
      </c>
      <c r="X3131">
        <f>CHOOSE(MONTH(SalesData[[#This Row],[Order Date]]),1,1,1,2,2,2,3,3,3,4,4,4)</f>
        <v>4</v>
      </c>
      <c r="Y3131">
        <f>YEAR(SalesData[[#This Row],[Order Date]])*100+MONTH(SalesData[[#This Row],[Order Date]])</f>
        <v>201512</v>
      </c>
    </row>
    <row r="3132" spans="1: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v>9</v>
      </c>
      <c r="T3132">
        <v>0</v>
      </c>
      <c r="U3132">
        <v>31.6</v>
      </c>
      <c r="V3132">
        <f>COUNTIF(SalesData[Order ID],SalesData[[#This Row],[Order ID]])</f>
        <v>4</v>
      </c>
      <c r="W3132" t="str">
        <f>TEXT(SalesData[[#This Row],[Order Date]],"MMM-YYYY")</f>
        <v>Dec-2015</v>
      </c>
      <c r="X3132">
        <f>CHOOSE(MONTH(SalesData[[#This Row],[Order Date]]),1,1,1,2,2,2,3,3,3,4,4,4)</f>
        <v>4</v>
      </c>
      <c r="Y3132">
        <f>YEAR(SalesData[[#This Row],[Order Date]])*100+MONTH(SalesData[[#This Row],[Order Date]])</f>
        <v>201512</v>
      </c>
    </row>
    <row r="3133" spans="1: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v>1</v>
      </c>
      <c r="T3133">
        <v>0.3</v>
      </c>
      <c r="U3133">
        <v>-56.45</v>
      </c>
      <c r="V3133">
        <f>COUNTIF(SalesData[Order ID],SalesData[[#This Row],[Order ID]])</f>
        <v>4</v>
      </c>
      <c r="W3133" t="str">
        <f>TEXT(SalesData[[#This Row],[Order Date]],"MMM-YYYY")</f>
        <v>Dec-2015</v>
      </c>
      <c r="X3133">
        <f>CHOOSE(MONTH(SalesData[[#This Row],[Order Date]]),1,1,1,2,2,2,3,3,3,4,4,4)</f>
        <v>4</v>
      </c>
      <c r="Y3133">
        <f>YEAR(SalesData[[#This Row],[Order Date]])*100+MONTH(SalesData[[#This Row],[Order Date]])</f>
        <v>201512</v>
      </c>
    </row>
    <row r="3134" spans="1: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v>6</v>
      </c>
      <c r="T3134">
        <v>0.3</v>
      </c>
      <c r="U3134">
        <v>-0.93</v>
      </c>
      <c r="V3134">
        <f>COUNTIF(SalesData[Order ID],SalesData[[#This Row],[Order ID]])</f>
        <v>2</v>
      </c>
      <c r="W3134" t="str">
        <f>TEXT(SalesData[[#This Row],[Order Date]],"MMM-YYYY")</f>
        <v>Aug-2015</v>
      </c>
      <c r="X3134">
        <f>CHOOSE(MONTH(SalesData[[#This Row],[Order Date]]),1,1,1,2,2,2,3,3,3,4,4,4)</f>
        <v>3</v>
      </c>
      <c r="Y3134">
        <f>YEAR(SalesData[[#This Row],[Order Date]])*100+MONTH(SalesData[[#This Row],[Order Date]])</f>
        <v>201508</v>
      </c>
    </row>
    <row r="3135" spans="1: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v>10</v>
      </c>
      <c r="T3135">
        <v>0</v>
      </c>
      <c r="U3135">
        <v>1.1399999999999999</v>
      </c>
      <c r="V3135">
        <f>COUNTIF(SalesData[Order ID],SalesData[[#This Row],[Order ID]])</f>
        <v>2</v>
      </c>
      <c r="W3135" t="str">
        <f>TEXT(SalesData[[#This Row],[Order Date]],"MMM-YYYY")</f>
        <v>Aug-2015</v>
      </c>
      <c r="X3135">
        <f>CHOOSE(MONTH(SalesData[[#This Row],[Order Date]]),1,1,1,2,2,2,3,3,3,4,4,4)</f>
        <v>3</v>
      </c>
      <c r="Y3135">
        <f>YEAR(SalesData[[#This Row],[Order Date]])*100+MONTH(SalesData[[#This Row],[Order Date]])</f>
        <v>201508</v>
      </c>
    </row>
    <row r="3136" spans="1: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v>10</v>
      </c>
      <c r="T3136">
        <v>0</v>
      </c>
      <c r="U3136">
        <v>7.64</v>
      </c>
      <c r="V3136">
        <f>COUNTIF(SalesData[Order ID],SalesData[[#This Row],[Order ID]])</f>
        <v>6</v>
      </c>
      <c r="W3136" t="str">
        <f>TEXT(SalesData[[#This Row],[Order Date]],"MMM-YYYY")</f>
        <v>Nov-2018</v>
      </c>
      <c r="X3136">
        <f>CHOOSE(MONTH(SalesData[[#This Row],[Order Date]]),1,1,1,2,2,2,3,3,3,4,4,4)</f>
        <v>4</v>
      </c>
      <c r="Y3136">
        <f>YEAR(SalesData[[#This Row],[Order Date]])*100+MONTH(SalesData[[#This Row],[Order Date]])</f>
        <v>201811</v>
      </c>
    </row>
    <row r="3137" spans="1: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v>10</v>
      </c>
      <c r="T3137">
        <v>0.1</v>
      </c>
      <c r="U3137">
        <v>14.03</v>
      </c>
      <c r="V3137">
        <f>COUNTIF(SalesData[Order ID],SalesData[[#This Row],[Order ID]])</f>
        <v>6</v>
      </c>
      <c r="W3137" t="str">
        <f>TEXT(SalesData[[#This Row],[Order Date]],"MMM-YYYY")</f>
        <v>Nov-2018</v>
      </c>
      <c r="X3137">
        <f>CHOOSE(MONTH(SalesData[[#This Row],[Order Date]]),1,1,1,2,2,2,3,3,3,4,4,4)</f>
        <v>4</v>
      </c>
      <c r="Y3137">
        <f>YEAR(SalesData[[#This Row],[Order Date]])*100+MONTH(SalesData[[#This Row],[Order Date]])</f>
        <v>201811</v>
      </c>
    </row>
    <row r="3138" spans="1: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v>8</v>
      </c>
      <c r="T3138">
        <v>0</v>
      </c>
      <c r="U3138">
        <v>5.44</v>
      </c>
      <c r="V3138">
        <f>COUNTIF(SalesData[Order ID],SalesData[[#This Row],[Order ID]])</f>
        <v>6</v>
      </c>
      <c r="W3138" t="str">
        <f>TEXT(SalesData[[#This Row],[Order Date]],"MMM-YYYY")</f>
        <v>Nov-2018</v>
      </c>
      <c r="X3138">
        <f>CHOOSE(MONTH(SalesData[[#This Row],[Order Date]]),1,1,1,2,2,2,3,3,3,4,4,4)</f>
        <v>4</v>
      </c>
      <c r="Y3138">
        <f>YEAR(SalesData[[#This Row],[Order Date]])*100+MONTH(SalesData[[#This Row],[Order Date]])</f>
        <v>201811</v>
      </c>
    </row>
    <row r="3139" spans="1: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v>2</v>
      </c>
      <c r="T3139">
        <v>0</v>
      </c>
      <c r="U3139">
        <v>3.06</v>
      </c>
      <c r="V3139">
        <f>COUNTIF(SalesData[Order ID],SalesData[[#This Row],[Order ID]])</f>
        <v>6</v>
      </c>
      <c r="W3139" t="str">
        <f>TEXT(SalesData[[#This Row],[Order Date]],"MMM-YYYY")</f>
        <v>Nov-2018</v>
      </c>
      <c r="X3139">
        <f>CHOOSE(MONTH(SalesData[[#This Row],[Order Date]]),1,1,1,2,2,2,3,3,3,4,4,4)</f>
        <v>4</v>
      </c>
      <c r="Y3139">
        <f>YEAR(SalesData[[#This Row],[Order Date]])*100+MONTH(SalesData[[#This Row],[Order Date]])</f>
        <v>201811</v>
      </c>
    </row>
    <row r="3140" spans="1: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v>6</v>
      </c>
      <c r="T3140">
        <v>0.1</v>
      </c>
      <c r="U3140">
        <v>10.75</v>
      </c>
      <c r="V3140">
        <f>COUNTIF(SalesData[Order ID],SalesData[[#This Row],[Order ID]])</f>
        <v>6</v>
      </c>
      <c r="W3140" t="str">
        <f>TEXT(SalesData[[#This Row],[Order Date]],"MMM-YYYY")</f>
        <v>Nov-2018</v>
      </c>
      <c r="X3140">
        <f>CHOOSE(MONTH(SalesData[[#This Row],[Order Date]]),1,1,1,2,2,2,3,3,3,4,4,4)</f>
        <v>4</v>
      </c>
      <c r="Y3140">
        <f>YEAR(SalesData[[#This Row],[Order Date]])*100+MONTH(SalesData[[#This Row],[Order Date]])</f>
        <v>201811</v>
      </c>
    </row>
    <row r="3141" spans="1: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v>8</v>
      </c>
      <c r="T3141">
        <v>0</v>
      </c>
      <c r="U3141">
        <v>7.77</v>
      </c>
      <c r="V3141">
        <f>COUNTIF(SalesData[Order ID],SalesData[[#This Row],[Order ID]])</f>
        <v>6</v>
      </c>
      <c r="W3141" t="str">
        <f>TEXT(SalesData[[#This Row],[Order Date]],"MMM-YYYY")</f>
        <v>Nov-2018</v>
      </c>
      <c r="X3141">
        <f>CHOOSE(MONTH(SalesData[[#This Row],[Order Date]]),1,1,1,2,2,2,3,3,3,4,4,4)</f>
        <v>4</v>
      </c>
      <c r="Y3141">
        <f>YEAR(SalesData[[#This Row],[Order Date]])*100+MONTH(SalesData[[#This Row],[Order Date]])</f>
        <v>201811</v>
      </c>
    </row>
    <row r="3142" spans="1: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v>1</v>
      </c>
      <c r="T3142">
        <v>0.2</v>
      </c>
      <c r="U3142">
        <v>16.510000000000002</v>
      </c>
      <c r="V3142">
        <f>COUNTIF(SalesData[Order ID],SalesData[[#This Row],[Order ID]])</f>
        <v>1</v>
      </c>
      <c r="W3142" t="str">
        <f>TEXT(SalesData[[#This Row],[Order Date]],"MMM-YYYY")</f>
        <v>Apr-2016</v>
      </c>
      <c r="X3142">
        <f>CHOOSE(MONTH(SalesData[[#This Row],[Order Date]]),1,1,1,2,2,2,3,3,3,4,4,4)</f>
        <v>2</v>
      </c>
      <c r="Y3142">
        <f>YEAR(SalesData[[#This Row],[Order Date]])*100+MONTH(SalesData[[#This Row],[Order Date]])</f>
        <v>201604</v>
      </c>
    </row>
    <row r="3143" spans="1: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v>4</v>
      </c>
      <c r="T3143">
        <v>0.1</v>
      </c>
      <c r="U3143">
        <v>18.940000000000001</v>
      </c>
      <c r="V3143">
        <f>COUNTIF(SalesData[Order ID],SalesData[[#This Row],[Order ID]])</f>
        <v>1</v>
      </c>
      <c r="W3143" t="str">
        <f>TEXT(SalesData[[#This Row],[Order Date]],"MMM-YYYY")</f>
        <v>Dec-2015</v>
      </c>
      <c r="X3143">
        <f>CHOOSE(MONTH(SalesData[[#This Row],[Order Date]]),1,1,1,2,2,2,3,3,3,4,4,4)</f>
        <v>4</v>
      </c>
      <c r="Y3143">
        <f>YEAR(SalesData[[#This Row],[Order Date]])*100+MONTH(SalesData[[#This Row],[Order Date]])</f>
        <v>201512</v>
      </c>
    </row>
    <row r="3144" spans="1: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v>5</v>
      </c>
      <c r="T3144">
        <v>0.2</v>
      </c>
      <c r="U3144">
        <v>31.19</v>
      </c>
      <c r="V3144">
        <f>COUNTIF(SalesData[Order ID],SalesData[[#This Row],[Order ID]])</f>
        <v>2</v>
      </c>
      <c r="W3144" t="str">
        <f>TEXT(SalesData[[#This Row],[Order Date]],"MMM-YYYY")</f>
        <v>Sep-2018</v>
      </c>
      <c r="X3144">
        <f>CHOOSE(MONTH(SalesData[[#This Row],[Order Date]]),1,1,1,2,2,2,3,3,3,4,4,4)</f>
        <v>3</v>
      </c>
      <c r="Y3144">
        <f>YEAR(SalesData[[#This Row],[Order Date]])*100+MONTH(SalesData[[#This Row],[Order Date]])</f>
        <v>201809</v>
      </c>
    </row>
    <row r="3145" spans="1: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v>9</v>
      </c>
      <c r="T3145">
        <v>0.3</v>
      </c>
      <c r="U3145">
        <v>-3.18</v>
      </c>
      <c r="V3145">
        <f>COUNTIF(SalesData[Order ID],SalesData[[#This Row],[Order ID]])</f>
        <v>2</v>
      </c>
      <c r="W3145" t="str">
        <f>TEXT(SalesData[[#This Row],[Order Date]],"MMM-YYYY")</f>
        <v>Sep-2018</v>
      </c>
      <c r="X3145">
        <f>CHOOSE(MONTH(SalesData[[#This Row],[Order Date]]),1,1,1,2,2,2,3,3,3,4,4,4)</f>
        <v>3</v>
      </c>
      <c r="Y3145">
        <f>YEAR(SalesData[[#This Row],[Order Date]])*100+MONTH(SalesData[[#This Row],[Order Date]])</f>
        <v>201809</v>
      </c>
    </row>
    <row r="3146" spans="1: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v>9</v>
      </c>
      <c r="T3146">
        <v>0.2</v>
      </c>
      <c r="U3146">
        <v>34.78</v>
      </c>
      <c r="V3146">
        <f>COUNTIF(SalesData[Order ID],SalesData[[#This Row],[Order ID]])</f>
        <v>1</v>
      </c>
      <c r="W3146" t="str">
        <f>TEXT(SalesData[[#This Row],[Order Date]],"MMM-YYYY")</f>
        <v>Sep-2017</v>
      </c>
      <c r="X3146">
        <f>CHOOSE(MONTH(SalesData[[#This Row],[Order Date]]),1,1,1,2,2,2,3,3,3,4,4,4)</f>
        <v>3</v>
      </c>
      <c r="Y3146">
        <f>YEAR(SalesData[[#This Row],[Order Date]])*100+MONTH(SalesData[[#This Row],[Order Date]])</f>
        <v>201709</v>
      </c>
    </row>
    <row r="3147" spans="1: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v>5</v>
      </c>
      <c r="T3147">
        <v>0.3</v>
      </c>
      <c r="U3147">
        <v>-211.89</v>
      </c>
      <c r="V3147">
        <f>COUNTIF(SalesData[Order ID],SalesData[[#This Row],[Order ID]])</f>
        <v>2</v>
      </c>
      <c r="W3147" t="str">
        <f>TEXT(SalesData[[#This Row],[Order Date]],"MMM-YYYY")</f>
        <v>Feb-2018</v>
      </c>
      <c r="X3147">
        <f>CHOOSE(MONTH(SalesData[[#This Row],[Order Date]]),1,1,1,2,2,2,3,3,3,4,4,4)</f>
        <v>1</v>
      </c>
      <c r="Y3147">
        <f>YEAR(SalesData[[#This Row],[Order Date]])*100+MONTH(SalesData[[#This Row],[Order Date]])</f>
        <v>201802</v>
      </c>
    </row>
    <row r="3148" spans="1: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v>2</v>
      </c>
      <c r="T3148">
        <v>0</v>
      </c>
      <c r="U3148">
        <v>7.99</v>
      </c>
      <c r="V3148">
        <f>COUNTIF(SalesData[Order ID],SalesData[[#This Row],[Order ID]])</f>
        <v>2</v>
      </c>
      <c r="W3148" t="str">
        <f>TEXT(SalesData[[#This Row],[Order Date]],"MMM-YYYY")</f>
        <v>Feb-2018</v>
      </c>
      <c r="X3148">
        <f>CHOOSE(MONTH(SalesData[[#This Row],[Order Date]]),1,1,1,2,2,2,3,3,3,4,4,4)</f>
        <v>1</v>
      </c>
      <c r="Y3148">
        <f>YEAR(SalesData[[#This Row],[Order Date]])*100+MONTH(SalesData[[#This Row],[Order Date]])</f>
        <v>201802</v>
      </c>
    </row>
    <row r="3149" spans="1: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v>6</v>
      </c>
      <c r="T3149">
        <v>0.2</v>
      </c>
      <c r="U3149">
        <v>4.54</v>
      </c>
      <c r="V3149">
        <f>COUNTIF(SalesData[Order ID],SalesData[[#This Row],[Order ID]])</f>
        <v>1</v>
      </c>
      <c r="W3149" t="str">
        <f>TEXT(SalesData[[#This Row],[Order Date]],"MMM-YYYY")</f>
        <v>Jun-2015</v>
      </c>
      <c r="X3149">
        <f>CHOOSE(MONTH(SalesData[[#This Row],[Order Date]]),1,1,1,2,2,2,3,3,3,4,4,4)</f>
        <v>2</v>
      </c>
      <c r="Y3149">
        <f>YEAR(SalesData[[#This Row],[Order Date]])*100+MONTH(SalesData[[#This Row],[Order Date]])</f>
        <v>201506</v>
      </c>
    </row>
    <row r="3150" spans="1: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v>10</v>
      </c>
      <c r="T3150">
        <v>0</v>
      </c>
      <c r="U3150">
        <v>2.92</v>
      </c>
      <c r="V3150">
        <f>COUNTIF(SalesData[Order ID],SalesData[[#This Row],[Order ID]])</f>
        <v>1</v>
      </c>
      <c r="W3150" t="str">
        <f>TEXT(SalesData[[#This Row],[Order Date]],"MMM-YYYY")</f>
        <v>Jun-2017</v>
      </c>
      <c r="X3150">
        <f>CHOOSE(MONTH(SalesData[[#This Row],[Order Date]]),1,1,1,2,2,2,3,3,3,4,4,4)</f>
        <v>2</v>
      </c>
      <c r="Y3150">
        <f>YEAR(SalesData[[#This Row],[Order Date]])*100+MONTH(SalesData[[#This Row],[Order Date]])</f>
        <v>201706</v>
      </c>
    </row>
    <row r="3151" spans="1: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v>7</v>
      </c>
      <c r="T3151">
        <v>0</v>
      </c>
      <c r="U3151">
        <v>6.21</v>
      </c>
      <c r="V3151">
        <f>COUNTIF(SalesData[Order ID],SalesData[[#This Row],[Order ID]])</f>
        <v>1</v>
      </c>
      <c r="W3151" t="str">
        <f>TEXT(SalesData[[#This Row],[Order Date]],"MMM-YYYY")</f>
        <v>Dec-2015</v>
      </c>
      <c r="X3151">
        <f>CHOOSE(MONTH(SalesData[[#This Row],[Order Date]]),1,1,1,2,2,2,3,3,3,4,4,4)</f>
        <v>4</v>
      </c>
      <c r="Y3151">
        <f>YEAR(SalesData[[#This Row],[Order Date]])*100+MONTH(SalesData[[#This Row],[Order Date]])</f>
        <v>201512</v>
      </c>
    </row>
    <row r="3152" spans="1: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v>7</v>
      </c>
      <c r="T3152">
        <v>0</v>
      </c>
      <c r="U3152">
        <v>101.27</v>
      </c>
      <c r="V3152">
        <f>COUNTIF(SalesData[Order ID],SalesData[[#This Row],[Order ID]])</f>
        <v>4</v>
      </c>
      <c r="W3152" t="str">
        <f>TEXT(SalesData[[#This Row],[Order Date]],"MMM-YYYY")</f>
        <v>Dec-2016</v>
      </c>
      <c r="X3152">
        <f>CHOOSE(MONTH(SalesData[[#This Row],[Order Date]]),1,1,1,2,2,2,3,3,3,4,4,4)</f>
        <v>4</v>
      </c>
      <c r="Y3152">
        <f>YEAR(SalesData[[#This Row],[Order Date]])*100+MONTH(SalesData[[#This Row],[Order Date]])</f>
        <v>201612</v>
      </c>
    </row>
    <row r="3153" spans="1: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v>9</v>
      </c>
      <c r="T3153">
        <v>0.1</v>
      </c>
      <c r="U3153">
        <v>252</v>
      </c>
      <c r="V3153">
        <f>COUNTIF(SalesData[Order ID],SalesData[[#This Row],[Order ID]])</f>
        <v>4</v>
      </c>
      <c r="W3153" t="str">
        <f>TEXT(SalesData[[#This Row],[Order Date]],"MMM-YYYY")</f>
        <v>Dec-2016</v>
      </c>
      <c r="X3153">
        <f>CHOOSE(MONTH(SalesData[[#This Row],[Order Date]]),1,1,1,2,2,2,3,3,3,4,4,4)</f>
        <v>4</v>
      </c>
      <c r="Y3153">
        <f>YEAR(SalesData[[#This Row],[Order Date]])*100+MONTH(SalesData[[#This Row],[Order Date]])</f>
        <v>201612</v>
      </c>
    </row>
    <row r="3154" spans="1: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v>9</v>
      </c>
      <c r="T3154">
        <v>0.3</v>
      </c>
      <c r="U3154">
        <v>-27.54</v>
      </c>
      <c r="V3154">
        <f>COUNTIF(SalesData[Order ID],SalesData[[#This Row],[Order ID]])</f>
        <v>4</v>
      </c>
      <c r="W3154" t="str">
        <f>TEXT(SalesData[[#This Row],[Order Date]],"MMM-YYYY")</f>
        <v>Dec-2016</v>
      </c>
      <c r="X3154">
        <f>CHOOSE(MONTH(SalesData[[#This Row],[Order Date]]),1,1,1,2,2,2,3,3,3,4,4,4)</f>
        <v>4</v>
      </c>
      <c r="Y3154">
        <f>YEAR(SalesData[[#This Row],[Order Date]])*100+MONTH(SalesData[[#This Row],[Order Date]])</f>
        <v>201612</v>
      </c>
    </row>
    <row r="3155" spans="1: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v>10</v>
      </c>
      <c r="T3155">
        <v>0</v>
      </c>
      <c r="U3155">
        <v>39.43</v>
      </c>
      <c r="V3155">
        <f>COUNTIF(SalesData[Order ID],SalesData[[#This Row],[Order ID]])</f>
        <v>4</v>
      </c>
      <c r="W3155" t="str">
        <f>TEXT(SalesData[[#This Row],[Order Date]],"MMM-YYYY")</f>
        <v>Dec-2016</v>
      </c>
      <c r="X3155">
        <f>CHOOSE(MONTH(SalesData[[#This Row],[Order Date]]),1,1,1,2,2,2,3,3,3,4,4,4)</f>
        <v>4</v>
      </c>
      <c r="Y3155">
        <f>YEAR(SalesData[[#This Row],[Order Date]])*100+MONTH(SalesData[[#This Row],[Order Date]])</f>
        <v>201612</v>
      </c>
    </row>
    <row r="3156" spans="1: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v>10</v>
      </c>
      <c r="T3156">
        <v>0.2</v>
      </c>
      <c r="U3156">
        <v>44.16</v>
      </c>
      <c r="V3156">
        <f>COUNTIF(SalesData[Order ID],SalesData[[#This Row],[Order ID]])</f>
        <v>1</v>
      </c>
      <c r="W3156" t="str">
        <f>TEXT(SalesData[[#This Row],[Order Date]],"MMM-YYYY")</f>
        <v>Jul-2018</v>
      </c>
      <c r="X3156">
        <f>CHOOSE(MONTH(SalesData[[#This Row],[Order Date]]),1,1,1,2,2,2,3,3,3,4,4,4)</f>
        <v>3</v>
      </c>
      <c r="Y3156">
        <f>YEAR(SalesData[[#This Row],[Order Date]])*100+MONTH(SalesData[[#This Row],[Order Date]])</f>
        <v>201807</v>
      </c>
    </row>
    <row r="3157" spans="1: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v>3</v>
      </c>
      <c r="T3157">
        <v>0.3</v>
      </c>
      <c r="U3157">
        <v>-14.88</v>
      </c>
      <c r="V3157">
        <f>COUNTIF(SalesData[Order ID],SalesData[[#This Row],[Order ID]])</f>
        <v>1</v>
      </c>
      <c r="W3157" t="str">
        <f>TEXT(SalesData[[#This Row],[Order Date]],"MMM-YYYY")</f>
        <v>Aug-2015</v>
      </c>
      <c r="X3157">
        <f>CHOOSE(MONTH(SalesData[[#This Row],[Order Date]]),1,1,1,2,2,2,3,3,3,4,4,4)</f>
        <v>3</v>
      </c>
      <c r="Y3157">
        <f>YEAR(SalesData[[#This Row],[Order Date]])*100+MONTH(SalesData[[#This Row],[Order Date]])</f>
        <v>201508</v>
      </c>
    </row>
    <row r="3158" spans="1: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v>3</v>
      </c>
      <c r="T3158">
        <v>0.2</v>
      </c>
      <c r="U3158">
        <v>42.65</v>
      </c>
      <c r="V3158">
        <f>COUNTIF(SalesData[Order ID],SalesData[[#This Row],[Order ID]])</f>
        <v>2</v>
      </c>
      <c r="W3158" t="str">
        <f>TEXT(SalesData[[#This Row],[Order Date]],"MMM-YYYY")</f>
        <v>Aug-2016</v>
      </c>
      <c r="X3158">
        <f>CHOOSE(MONTH(SalesData[[#This Row],[Order Date]]),1,1,1,2,2,2,3,3,3,4,4,4)</f>
        <v>3</v>
      </c>
      <c r="Y3158">
        <f>YEAR(SalesData[[#This Row],[Order Date]])*100+MONTH(SalesData[[#This Row],[Order Date]])</f>
        <v>201608</v>
      </c>
    </row>
    <row r="3159" spans="1: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v>5</v>
      </c>
      <c r="T3159">
        <v>0</v>
      </c>
      <c r="U3159">
        <v>5.2</v>
      </c>
      <c r="V3159">
        <f>COUNTIF(SalesData[Order ID],SalesData[[#This Row],[Order ID]])</f>
        <v>2</v>
      </c>
      <c r="W3159" t="str">
        <f>TEXT(SalesData[[#This Row],[Order Date]],"MMM-YYYY")</f>
        <v>Aug-2016</v>
      </c>
      <c r="X3159">
        <f>CHOOSE(MONTH(SalesData[[#This Row],[Order Date]]),1,1,1,2,2,2,3,3,3,4,4,4)</f>
        <v>3</v>
      </c>
      <c r="Y3159">
        <f>YEAR(SalesData[[#This Row],[Order Date]])*100+MONTH(SalesData[[#This Row],[Order Date]])</f>
        <v>201608</v>
      </c>
    </row>
    <row r="3160" spans="1: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v>4</v>
      </c>
      <c r="T3160">
        <v>0</v>
      </c>
      <c r="U3160">
        <v>11.5</v>
      </c>
      <c r="V3160">
        <f>COUNTIF(SalesData[Order ID],SalesData[[#This Row],[Order ID]])</f>
        <v>2</v>
      </c>
      <c r="W3160" t="str">
        <f>TEXT(SalesData[[#This Row],[Order Date]],"MMM-YYYY")</f>
        <v>Mar-2017</v>
      </c>
      <c r="X3160">
        <f>CHOOSE(MONTH(SalesData[[#This Row],[Order Date]]),1,1,1,2,2,2,3,3,3,4,4,4)</f>
        <v>1</v>
      </c>
      <c r="Y3160">
        <f>YEAR(SalesData[[#This Row],[Order Date]])*100+MONTH(SalesData[[#This Row],[Order Date]])</f>
        <v>201703</v>
      </c>
    </row>
    <row r="3161" spans="1: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v>8</v>
      </c>
      <c r="T3161">
        <v>0</v>
      </c>
      <c r="U3161">
        <v>41.99</v>
      </c>
      <c r="V3161">
        <f>COUNTIF(SalesData[Order ID],SalesData[[#This Row],[Order ID]])</f>
        <v>2</v>
      </c>
      <c r="W3161" t="str">
        <f>TEXT(SalesData[[#This Row],[Order Date]],"MMM-YYYY")</f>
        <v>Mar-2017</v>
      </c>
      <c r="X3161">
        <f>CHOOSE(MONTH(SalesData[[#This Row],[Order Date]]),1,1,1,2,2,2,3,3,3,4,4,4)</f>
        <v>1</v>
      </c>
      <c r="Y3161">
        <f>YEAR(SalesData[[#This Row],[Order Date]])*100+MONTH(SalesData[[#This Row],[Order Date]])</f>
        <v>201703</v>
      </c>
    </row>
    <row r="3162" spans="1: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v>9</v>
      </c>
      <c r="T3162">
        <v>0</v>
      </c>
      <c r="U3162">
        <v>1.55</v>
      </c>
      <c r="V3162">
        <f>COUNTIF(SalesData[Order ID],SalesData[[#This Row],[Order ID]])</f>
        <v>1</v>
      </c>
      <c r="W3162" t="str">
        <f>TEXT(SalesData[[#This Row],[Order Date]],"MMM-YYYY")</f>
        <v>Sep-2015</v>
      </c>
      <c r="X3162">
        <f>CHOOSE(MONTH(SalesData[[#This Row],[Order Date]]),1,1,1,2,2,2,3,3,3,4,4,4)</f>
        <v>3</v>
      </c>
      <c r="Y3162">
        <f>YEAR(SalesData[[#This Row],[Order Date]])*100+MONTH(SalesData[[#This Row],[Order Date]])</f>
        <v>201509</v>
      </c>
    </row>
    <row r="3163" spans="1: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v>1</v>
      </c>
      <c r="T3163">
        <v>0</v>
      </c>
      <c r="U3163">
        <v>0.93</v>
      </c>
      <c r="V3163">
        <f>COUNTIF(SalesData[Order ID],SalesData[[#This Row],[Order ID]])</f>
        <v>6</v>
      </c>
      <c r="W3163" t="str">
        <f>TEXT(SalesData[[#This Row],[Order Date]],"MMM-YYYY")</f>
        <v>Sep-2015</v>
      </c>
      <c r="X3163">
        <f>CHOOSE(MONTH(SalesData[[#This Row],[Order Date]]),1,1,1,2,2,2,3,3,3,4,4,4)</f>
        <v>3</v>
      </c>
      <c r="Y3163">
        <f>YEAR(SalesData[[#This Row],[Order Date]])*100+MONTH(SalesData[[#This Row],[Order Date]])</f>
        <v>201509</v>
      </c>
    </row>
    <row r="3164" spans="1: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v>2</v>
      </c>
      <c r="T3164">
        <v>0.1</v>
      </c>
      <c r="U3164">
        <v>5.48</v>
      </c>
      <c r="V3164">
        <f>COUNTIF(SalesData[Order ID],SalesData[[#This Row],[Order ID]])</f>
        <v>6</v>
      </c>
      <c r="W3164" t="str">
        <f>TEXT(SalesData[[#This Row],[Order Date]],"MMM-YYYY")</f>
        <v>Sep-2015</v>
      </c>
      <c r="X3164">
        <f>CHOOSE(MONTH(SalesData[[#This Row],[Order Date]]),1,1,1,2,2,2,3,3,3,4,4,4)</f>
        <v>3</v>
      </c>
      <c r="Y3164">
        <f>YEAR(SalesData[[#This Row],[Order Date]])*100+MONTH(SalesData[[#This Row],[Order Date]])</f>
        <v>201509</v>
      </c>
    </row>
    <row r="3165" spans="1: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v>8</v>
      </c>
      <c r="T3165">
        <v>0.3</v>
      </c>
      <c r="U3165">
        <v>-7.14</v>
      </c>
      <c r="V3165">
        <f>COUNTIF(SalesData[Order ID],SalesData[[#This Row],[Order ID]])</f>
        <v>6</v>
      </c>
      <c r="W3165" t="str">
        <f>TEXT(SalesData[[#This Row],[Order Date]],"MMM-YYYY")</f>
        <v>Sep-2015</v>
      </c>
      <c r="X3165">
        <f>CHOOSE(MONTH(SalesData[[#This Row],[Order Date]]),1,1,1,2,2,2,3,3,3,4,4,4)</f>
        <v>3</v>
      </c>
      <c r="Y3165">
        <f>YEAR(SalesData[[#This Row],[Order Date]])*100+MONTH(SalesData[[#This Row],[Order Date]])</f>
        <v>201509</v>
      </c>
    </row>
    <row r="3166" spans="1: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v>9</v>
      </c>
      <c r="T3166">
        <v>0.1</v>
      </c>
      <c r="U3166">
        <v>6.16</v>
      </c>
      <c r="V3166">
        <f>COUNTIF(SalesData[Order ID],SalesData[[#This Row],[Order ID]])</f>
        <v>6</v>
      </c>
      <c r="W3166" t="str">
        <f>TEXT(SalesData[[#This Row],[Order Date]],"MMM-YYYY")</f>
        <v>Sep-2015</v>
      </c>
      <c r="X3166">
        <f>CHOOSE(MONTH(SalesData[[#This Row],[Order Date]]),1,1,1,2,2,2,3,3,3,4,4,4)</f>
        <v>3</v>
      </c>
      <c r="Y3166">
        <f>YEAR(SalesData[[#This Row],[Order Date]])*100+MONTH(SalesData[[#This Row],[Order Date]])</f>
        <v>201509</v>
      </c>
    </row>
    <row r="3167" spans="1: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v>6</v>
      </c>
      <c r="T3167">
        <v>0.3</v>
      </c>
      <c r="U3167">
        <v>-28.8</v>
      </c>
      <c r="V3167">
        <f>COUNTIF(SalesData[Order ID],SalesData[[#This Row],[Order ID]])</f>
        <v>6</v>
      </c>
      <c r="W3167" t="str">
        <f>TEXT(SalesData[[#This Row],[Order Date]],"MMM-YYYY")</f>
        <v>Sep-2015</v>
      </c>
      <c r="X3167">
        <f>CHOOSE(MONTH(SalesData[[#This Row],[Order Date]]),1,1,1,2,2,2,3,3,3,4,4,4)</f>
        <v>3</v>
      </c>
      <c r="Y3167">
        <f>YEAR(SalesData[[#This Row],[Order Date]])*100+MONTH(SalesData[[#This Row],[Order Date]])</f>
        <v>201509</v>
      </c>
    </row>
    <row r="3168" spans="1: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v>5</v>
      </c>
      <c r="T3168">
        <v>0.1</v>
      </c>
      <c r="U3168">
        <v>3.48</v>
      </c>
      <c r="V3168">
        <f>COUNTIF(SalesData[Order ID],SalesData[[#This Row],[Order ID]])</f>
        <v>6</v>
      </c>
      <c r="W3168" t="str">
        <f>TEXT(SalesData[[#This Row],[Order Date]],"MMM-YYYY")</f>
        <v>Sep-2015</v>
      </c>
      <c r="X3168">
        <f>CHOOSE(MONTH(SalesData[[#This Row],[Order Date]]),1,1,1,2,2,2,3,3,3,4,4,4)</f>
        <v>3</v>
      </c>
      <c r="Y3168">
        <f>YEAR(SalesData[[#This Row],[Order Date]])*100+MONTH(SalesData[[#This Row],[Order Date]])</f>
        <v>201509</v>
      </c>
    </row>
    <row r="3169" spans="1: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v>6</v>
      </c>
      <c r="T3169">
        <v>0.2</v>
      </c>
      <c r="U3169">
        <v>10.72</v>
      </c>
      <c r="V3169">
        <f>COUNTIF(SalesData[Order ID],SalesData[[#This Row],[Order ID]])</f>
        <v>1</v>
      </c>
      <c r="W3169" t="str">
        <f>TEXT(SalesData[[#This Row],[Order Date]],"MMM-YYYY")</f>
        <v>Oct-2017</v>
      </c>
      <c r="X3169">
        <f>CHOOSE(MONTH(SalesData[[#This Row],[Order Date]]),1,1,1,2,2,2,3,3,3,4,4,4)</f>
        <v>4</v>
      </c>
      <c r="Y3169">
        <f>YEAR(SalesData[[#This Row],[Order Date]])*100+MONTH(SalesData[[#This Row],[Order Date]])</f>
        <v>201710</v>
      </c>
    </row>
    <row r="3170" spans="1: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v>4</v>
      </c>
      <c r="T3170">
        <v>0</v>
      </c>
      <c r="U3170">
        <v>27.32</v>
      </c>
      <c r="V3170">
        <f>COUNTIF(SalesData[Order ID],SalesData[[#This Row],[Order ID]])</f>
        <v>2</v>
      </c>
      <c r="W3170" t="str">
        <f>TEXT(SalesData[[#This Row],[Order Date]],"MMM-YYYY")</f>
        <v>May-2017</v>
      </c>
      <c r="X3170">
        <f>CHOOSE(MONTH(SalesData[[#This Row],[Order Date]]),1,1,1,2,2,2,3,3,3,4,4,4)</f>
        <v>2</v>
      </c>
      <c r="Y3170">
        <f>YEAR(SalesData[[#This Row],[Order Date]])*100+MONTH(SalesData[[#This Row],[Order Date]])</f>
        <v>201705</v>
      </c>
    </row>
    <row r="3171" spans="1: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v>8</v>
      </c>
      <c r="T3171">
        <v>0.1</v>
      </c>
      <c r="U3171">
        <v>3.73</v>
      </c>
      <c r="V3171">
        <f>COUNTIF(SalesData[Order ID],SalesData[[#This Row],[Order ID]])</f>
        <v>2</v>
      </c>
      <c r="W3171" t="str">
        <f>TEXT(SalesData[[#This Row],[Order Date]],"MMM-YYYY")</f>
        <v>May-2017</v>
      </c>
      <c r="X3171">
        <f>CHOOSE(MONTH(SalesData[[#This Row],[Order Date]]),1,1,1,2,2,2,3,3,3,4,4,4)</f>
        <v>2</v>
      </c>
      <c r="Y3171">
        <f>YEAR(SalesData[[#This Row],[Order Date]])*100+MONTH(SalesData[[#This Row],[Order Date]])</f>
        <v>201705</v>
      </c>
    </row>
    <row r="3172" spans="1: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v>3</v>
      </c>
      <c r="T3172">
        <v>0.1</v>
      </c>
      <c r="U3172">
        <v>5.73</v>
      </c>
      <c r="V3172">
        <f>COUNTIF(SalesData[Order ID],SalesData[[#This Row],[Order ID]])</f>
        <v>1</v>
      </c>
      <c r="W3172" t="str">
        <f>TEXT(SalesData[[#This Row],[Order Date]],"MMM-YYYY")</f>
        <v>Dec-2018</v>
      </c>
      <c r="X3172">
        <f>CHOOSE(MONTH(SalesData[[#This Row],[Order Date]]),1,1,1,2,2,2,3,3,3,4,4,4)</f>
        <v>4</v>
      </c>
      <c r="Y3172">
        <f>YEAR(SalesData[[#This Row],[Order Date]])*100+MONTH(SalesData[[#This Row],[Order Date]])</f>
        <v>201812</v>
      </c>
    </row>
    <row r="3173" spans="1: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v>6</v>
      </c>
      <c r="T3173">
        <v>0.2</v>
      </c>
      <c r="U3173">
        <v>0.25</v>
      </c>
      <c r="V3173">
        <f>COUNTIF(SalesData[Order ID],SalesData[[#This Row],[Order ID]])</f>
        <v>3</v>
      </c>
      <c r="W3173" t="str">
        <f>TEXT(SalesData[[#This Row],[Order Date]],"MMM-YYYY")</f>
        <v>Mar-2017</v>
      </c>
      <c r="X3173">
        <f>CHOOSE(MONTH(SalesData[[#This Row],[Order Date]]),1,1,1,2,2,2,3,3,3,4,4,4)</f>
        <v>1</v>
      </c>
      <c r="Y3173">
        <f>YEAR(SalesData[[#This Row],[Order Date]])*100+MONTH(SalesData[[#This Row],[Order Date]])</f>
        <v>201703</v>
      </c>
    </row>
    <row r="3174" spans="1: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v>8</v>
      </c>
      <c r="T3174">
        <v>0.2</v>
      </c>
      <c r="U3174">
        <v>121.54</v>
      </c>
      <c r="V3174">
        <f>COUNTIF(SalesData[Order ID],SalesData[[#This Row],[Order ID]])</f>
        <v>3</v>
      </c>
      <c r="W3174" t="str">
        <f>TEXT(SalesData[[#This Row],[Order Date]],"MMM-YYYY")</f>
        <v>Mar-2017</v>
      </c>
      <c r="X3174">
        <f>CHOOSE(MONTH(SalesData[[#This Row],[Order Date]]),1,1,1,2,2,2,3,3,3,4,4,4)</f>
        <v>1</v>
      </c>
      <c r="Y3174">
        <f>YEAR(SalesData[[#This Row],[Order Date]])*100+MONTH(SalesData[[#This Row],[Order Date]])</f>
        <v>201703</v>
      </c>
    </row>
    <row r="3175" spans="1: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v>8</v>
      </c>
      <c r="T3175">
        <v>0.2</v>
      </c>
      <c r="U3175">
        <v>4.55</v>
      </c>
      <c r="V3175">
        <f>COUNTIF(SalesData[Order ID],SalesData[[#This Row],[Order ID]])</f>
        <v>3</v>
      </c>
      <c r="W3175" t="str">
        <f>TEXT(SalesData[[#This Row],[Order Date]],"MMM-YYYY")</f>
        <v>Mar-2017</v>
      </c>
      <c r="X3175">
        <f>CHOOSE(MONTH(SalesData[[#This Row],[Order Date]]),1,1,1,2,2,2,3,3,3,4,4,4)</f>
        <v>1</v>
      </c>
      <c r="Y3175">
        <f>YEAR(SalesData[[#This Row],[Order Date]])*100+MONTH(SalesData[[#This Row],[Order Date]])</f>
        <v>201703</v>
      </c>
    </row>
    <row r="3176" spans="1: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v>3</v>
      </c>
      <c r="T3176">
        <v>0.2</v>
      </c>
      <c r="U3176">
        <v>21.82</v>
      </c>
      <c r="V3176">
        <f>COUNTIF(SalesData[Order ID],SalesData[[#This Row],[Order ID]])</f>
        <v>1</v>
      </c>
      <c r="W3176" t="str">
        <f>TEXT(SalesData[[#This Row],[Order Date]],"MMM-YYYY")</f>
        <v>Nov-2018</v>
      </c>
      <c r="X3176">
        <f>CHOOSE(MONTH(SalesData[[#This Row],[Order Date]]),1,1,1,2,2,2,3,3,3,4,4,4)</f>
        <v>4</v>
      </c>
      <c r="Y3176">
        <f>YEAR(SalesData[[#This Row],[Order Date]])*100+MONTH(SalesData[[#This Row],[Order Date]])</f>
        <v>201811</v>
      </c>
    </row>
    <row r="3177" spans="1: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v>6</v>
      </c>
      <c r="T3177">
        <v>0</v>
      </c>
      <c r="U3177">
        <v>18.059999999999999</v>
      </c>
      <c r="V3177">
        <f>COUNTIF(SalesData[Order ID],SalesData[[#This Row],[Order ID]])</f>
        <v>2</v>
      </c>
      <c r="W3177" t="str">
        <f>TEXT(SalesData[[#This Row],[Order Date]],"MMM-YYYY")</f>
        <v>Sep-2018</v>
      </c>
      <c r="X3177">
        <f>CHOOSE(MONTH(SalesData[[#This Row],[Order Date]]),1,1,1,2,2,2,3,3,3,4,4,4)</f>
        <v>3</v>
      </c>
      <c r="Y3177">
        <f>YEAR(SalesData[[#This Row],[Order Date]])*100+MONTH(SalesData[[#This Row],[Order Date]])</f>
        <v>201809</v>
      </c>
    </row>
    <row r="3178" spans="1: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v>6</v>
      </c>
      <c r="T3178">
        <v>0.2</v>
      </c>
      <c r="U3178">
        <v>3.36</v>
      </c>
      <c r="V3178">
        <f>COUNTIF(SalesData[Order ID],SalesData[[#This Row],[Order ID]])</f>
        <v>2</v>
      </c>
      <c r="W3178" t="str">
        <f>TEXT(SalesData[[#This Row],[Order Date]],"MMM-YYYY")</f>
        <v>Sep-2018</v>
      </c>
      <c r="X3178">
        <f>CHOOSE(MONTH(SalesData[[#This Row],[Order Date]]),1,1,1,2,2,2,3,3,3,4,4,4)</f>
        <v>3</v>
      </c>
      <c r="Y3178">
        <f>YEAR(SalesData[[#This Row],[Order Date]])*100+MONTH(SalesData[[#This Row],[Order Date]])</f>
        <v>201809</v>
      </c>
    </row>
    <row r="3179" spans="1: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v>2</v>
      </c>
      <c r="T3179">
        <v>0.1</v>
      </c>
      <c r="U3179">
        <v>1.1299999999999999</v>
      </c>
      <c r="V3179">
        <f>COUNTIF(SalesData[Order ID],SalesData[[#This Row],[Order ID]])</f>
        <v>1</v>
      </c>
      <c r="W3179" t="str">
        <f>TEXT(SalesData[[#This Row],[Order Date]],"MMM-YYYY")</f>
        <v>Sep-2018</v>
      </c>
      <c r="X3179">
        <f>CHOOSE(MONTH(SalesData[[#This Row],[Order Date]]),1,1,1,2,2,2,3,3,3,4,4,4)</f>
        <v>3</v>
      </c>
      <c r="Y3179">
        <f>YEAR(SalesData[[#This Row],[Order Date]])*100+MONTH(SalesData[[#This Row],[Order Date]])</f>
        <v>201809</v>
      </c>
    </row>
    <row r="3180" spans="1: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v>4</v>
      </c>
      <c r="T3180">
        <v>0.1</v>
      </c>
      <c r="U3180">
        <v>1.26</v>
      </c>
      <c r="V3180">
        <f>COUNTIF(SalesData[Order ID],SalesData[[#This Row],[Order ID]])</f>
        <v>3</v>
      </c>
      <c r="W3180" t="str">
        <f>TEXT(SalesData[[#This Row],[Order Date]],"MMM-YYYY")</f>
        <v>Dec-2018</v>
      </c>
      <c r="X3180">
        <f>CHOOSE(MONTH(SalesData[[#This Row],[Order Date]]),1,1,1,2,2,2,3,3,3,4,4,4)</f>
        <v>4</v>
      </c>
      <c r="Y3180">
        <f>YEAR(SalesData[[#This Row],[Order Date]])*100+MONTH(SalesData[[#This Row],[Order Date]])</f>
        <v>201812</v>
      </c>
    </row>
    <row r="3181" spans="1: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v>7</v>
      </c>
      <c r="T3181">
        <v>0</v>
      </c>
      <c r="U3181">
        <v>12.32</v>
      </c>
      <c r="V3181">
        <f>COUNTIF(SalesData[Order ID],SalesData[[#This Row],[Order ID]])</f>
        <v>3</v>
      </c>
      <c r="W3181" t="str">
        <f>TEXT(SalesData[[#This Row],[Order Date]],"MMM-YYYY")</f>
        <v>Dec-2018</v>
      </c>
      <c r="X3181">
        <f>CHOOSE(MONTH(SalesData[[#This Row],[Order Date]]),1,1,1,2,2,2,3,3,3,4,4,4)</f>
        <v>4</v>
      </c>
      <c r="Y3181">
        <f>YEAR(SalesData[[#This Row],[Order Date]])*100+MONTH(SalesData[[#This Row],[Order Date]])</f>
        <v>201812</v>
      </c>
    </row>
    <row r="3182" spans="1: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v>9</v>
      </c>
      <c r="T3182">
        <v>0.2</v>
      </c>
      <c r="U3182">
        <v>15.29</v>
      </c>
      <c r="V3182">
        <f>COUNTIF(SalesData[Order ID],SalesData[[#This Row],[Order ID]])</f>
        <v>3</v>
      </c>
      <c r="W3182" t="str">
        <f>TEXT(SalesData[[#This Row],[Order Date]],"MMM-YYYY")</f>
        <v>Dec-2018</v>
      </c>
      <c r="X3182">
        <f>CHOOSE(MONTH(SalesData[[#This Row],[Order Date]]),1,1,1,2,2,2,3,3,3,4,4,4)</f>
        <v>4</v>
      </c>
      <c r="Y3182">
        <f>YEAR(SalesData[[#This Row],[Order Date]])*100+MONTH(SalesData[[#This Row],[Order Date]])</f>
        <v>201812</v>
      </c>
    </row>
    <row r="3183" spans="1: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v>10</v>
      </c>
      <c r="T3183">
        <v>0.3</v>
      </c>
      <c r="U3183">
        <v>-0.87</v>
      </c>
      <c r="V3183">
        <f>COUNTIF(SalesData[Order ID],SalesData[[#This Row],[Order ID]])</f>
        <v>4</v>
      </c>
      <c r="W3183" t="str">
        <f>TEXT(SalesData[[#This Row],[Order Date]],"MMM-YYYY")</f>
        <v>Nov-2018</v>
      </c>
      <c r="X3183">
        <f>CHOOSE(MONTH(SalesData[[#This Row],[Order Date]]),1,1,1,2,2,2,3,3,3,4,4,4)</f>
        <v>4</v>
      </c>
      <c r="Y3183">
        <f>YEAR(SalesData[[#This Row],[Order Date]])*100+MONTH(SalesData[[#This Row],[Order Date]])</f>
        <v>201811</v>
      </c>
    </row>
    <row r="3184" spans="1: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v>2</v>
      </c>
      <c r="T3184">
        <v>0</v>
      </c>
      <c r="U3184">
        <v>289.32</v>
      </c>
      <c r="V3184">
        <f>COUNTIF(SalesData[Order ID],SalesData[[#This Row],[Order ID]])</f>
        <v>4</v>
      </c>
      <c r="W3184" t="str">
        <f>TEXT(SalesData[[#This Row],[Order Date]],"MMM-YYYY")</f>
        <v>Nov-2018</v>
      </c>
      <c r="X3184">
        <f>CHOOSE(MONTH(SalesData[[#This Row],[Order Date]]),1,1,1,2,2,2,3,3,3,4,4,4)</f>
        <v>4</v>
      </c>
      <c r="Y3184">
        <f>YEAR(SalesData[[#This Row],[Order Date]])*100+MONTH(SalesData[[#This Row],[Order Date]])</f>
        <v>201811</v>
      </c>
    </row>
    <row r="3185" spans="1: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v>3</v>
      </c>
      <c r="T3185">
        <v>0</v>
      </c>
      <c r="U3185">
        <v>310.3</v>
      </c>
      <c r="V3185">
        <f>COUNTIF(SalesData[Order ID],SalesData[[#This Row],[Order ID]])</f>
        <v>4</v>
      </c>
      <c r="W3185" t="str">
        <f>TEXT(SalesData[[#This Row],[Order Date]],"MMM-YYYY")</f>
        <v>Nov-2018</v>
      </c>
      <c r="X3185">
        <f>CHOOSE(MONTH(SalesData[[#This Row],[Order Date]]),1,1,1,2,2,2,3,3,3,4,4,4)</f>
        <v>4</v>
      </c>
      <c r="Y3185">
        <f>YEAR(SalesData[[#This Row],[Order Date]])*100+MONTH(SalesData[[#This Row],[Order Date]])</f>
        <v>201811</v>
      </c>
    </row>
    <row r="3186" spans="1: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v>5</v>
      </c>
      <c r="T3186">
        <v>0.2</v>
      </c>
      <c r="U3186">
        <v>130.65</v>
      </c>
      <c r="V3186">
        <f>COUNTIF(SalesData[Order ID],SalesData[[#This Row],[Order ID]])</f>
        <v>4</v>
      </c>
      <c r="W3186" t="str">
        <f>TEXT(SalesData[[#This Row],[Order Date]],"MMM-YYYY")</f>
        <v>Nov-2018</v>
      </c>
      <c r="X3186">
        <f>CHOOSE(MONTH(SalesData[[#This Row],[Order Date]]),1,1,1,2,2,2,3,3,3,4,4,4)</f>
        <v>4</v>
      </c>
      <c r="Y3186">
        <f>YEAR(SalesData[[#This Row],[Order Date]])*100+MONTH(SalesData[[#This Row],[Order Date]])</f>
        <v>201811</v>
      </c>
    </row>
    <row r="3187" spans="1: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v>10</v>
      </c>
      <c r="T3187">
        <v>0.1</v>
      </c>
      <c r="U3187">
        <v>5.47</v>
      </c>
      <c r="V3187">
        <f>COUNTIF(SalesData[Order ID],SalesData[[#This Row],[Order ID]])</f>
        <v>2</v>
      </c>
      <c r="W3187" t="str">
        <f>TEXT(SalesData[[#This Row],[Order Date]],"MMM-YYYY")</f>
        <v>Nov-2015</v>
      </c>
      <c r="X3187">
        <f>CHOOSE(MONTH(SalesData[[#This Row],[Order Date]]),1,1,1,2,2,2,3,3,3,4,4,4)</f>
        <v>4</v>
      </c>
      <c r="Y3187">
        <f>YEAR(SalesData[[#This Row],[Order Date]])*100+MONTH(SalesData[[#This Row],[Order Date]])</f>
        <v>201511</v>
      </c>
    </row>
    <row r="3188" spans="1: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v>2</v>
      </c>
      <c r="T3188">
        <v>0.3</v>
      </c>
      <c r="U3188">
        <v>-21.56</v>
      </c>
      <c r="V3188">
        <f>COUNTIF(SalesData[Order ID],SalesData[[#This Row],[Order ID]])</f>
        <v>2</v>
      </c>
      <c r="W3188" t="str">
        <f>TEXT(SalesData[[#This Row],[Order Date]],"MMM-YYYY")</f>
        <v>Nov-2015</v>
      </c>
      <c r="X3188">
        <f>CHOOSE(MONTH(SalesData[[#This Row],[Order Date]]),1,1,1,2,2,2,3,3,3,4,4,4)</f>
        <v>4</v>
      </c>
      <c r="Y3188">
        <f>YEAR(SalesData[[#This Row],[Order Date]])*100+MONTH(SalesData[[#This Row],[Order Date]])</f>
        <v>201511</v>
      </c>
    </row>
    <row r="3189" spans="1: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v>1</v>
      </c>
      <c r="T3189">
        <v>0</v>
      </c>
      <c r="U3189">
        <v>4.2</v>
      </c>
      <c r="V3189">
        <f>COUNTIF(SalesData[Order ID],SalesData[[#This Row],[Order ID]])</f>
        <v>1</v>
      </c>
      <c r="W3189" t="str">
        <f>TEXT(SalesData[[#This Row],[Order Date]],"MMM-YYYY")</f>
        <v>Mar-2018</v>
      </c>
      <c r="X3189">
        <f>CHOOSE(MONTH(SalesData[[#This Row],[Order Date]]),1,1,1,2,2,2,3,3,3,4,4,4)</f>
        <v>1</v>
      </c>
      <c r="Y3189">
        <f>YEAR(SalesData[[#This Row],[Order Date]])*100+MONTH(SalesData[[#This Row],[Order Date]])</f>
        <v>201803</v>
      </c>
    </row>
    <row r="3190" spans="1: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v>8</v>
      </c>
      <c r="T3190">
        <v>0</v>
      </c>
      <c r="U3190">
        <v>0.38</v>
      </c>
      <c r="V3190">
        <f>COUNTIF(SalesData[Order ID],SalesData[[#This Row],[Order ID]])</f>
        <v>2</v>
      </c>
      <c r="W3190" t="str">
        <f>TEXT(SalesData[[#This Row],[Order Date]],"MMM-YYYY")</f>
        <v>Oct-2018</v>
      </c>
      <c r="X3190">
        <f>CHOOSE(MONTH(SalesData[[#This Row],[Order Date]]),1,1,1,2,2,2,3,3,3,4,4,4)</f>
        <v>4</v>
      </c>
      <c r="Y3190">
        <f>YEAR(SalesData[[#This Row],[Order Date]])*100+MONTH(SalesData[[#This Row],[Order Date]])</f>
        <v>201810</v>
      </c>
    </row>
    <row r="3191" spans="1: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v>1</v>
      </c>
      <c r="T3191">
        <v>0.1</v>
      </c>
      <c r="U3191">
        <v>6.07</v>
      </c>
      <c r="V3191">
        <f>COUNTIF(SalesData[Order ID],SalesData[[#This Row],[Order ID]])</f>
        <v>2</v>
      </c>
      <c r="W3191" t="str">
        <f>TEXT(SalesData[[#This Row],[Order Date]],"MMM-YYYY")</f>
        <v>Oct-2018</v>
      </c>
      <c r="X3191">
        <f>CHOOSE(MONTH(SalesData[[#This Row],[Order Date]]),1,1,1,2,2,2,3,3,3,4,4,4)</f>
        <v>4</v>
      </c>
      <c r="Y3191">
        <f>YEAR(SalesData[[#This Row],[Order Date]])*100+MONTH(SalesData[[#This Row],[Order Date]])</f>
        <v>201810</v>
      </c>
    </row>
    <row r="3192" spans="1: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v>3</v>
      </c>
      <c r="T3192">
        <v>0.3</v>
      </c>
      <c r="U3192">
        <v>-1.1399999999999999</v>
      </c>
      <c r="V3192">
        <f>COUNTIF(SalesData[Order ID],SalesData[[#This Row],[Order ID]])</f>
        <v>1</v>
      </c>
      <c r="W3192" t="str">
        <f>TEXT(SalesData[[#This Row],[Order Date]],"MMM-YYYY")</f>
        <v>Dec-2016</v>
      </c>
      <c r="X3192">
        <f>CHOOSE(MONTH(SalesData[[#This Row],[Order Date]]),1,1,1,2,2,2,3,3,3,4,4,4)</f>
        <v>4</v>
      </c>
      <c r="Y3192">
        <f>YEAR(SalesData[[#This Row],[Order Date]])*100+MONTH(SalesData[[#This Row],[Order Date]])</f>
        <v>201612</v>
      </c>
    </row>
    <row r="3193" spans="1: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v>5</v>
      </c>
      <c r="T3193">
        <v>0.1</v>
      </c>
      <c r="U3193">
        <v>3.96</v>
      </c>
      <c r="V3193">
        <f>COUNTIF(SalesData[Order ID],SalesData[[#This Row],[Order ID]])</f>
        <v>1</v>
      </c>
      <c r="W3193" t="str">
        <f>TEXT(SalesData[[#This Row],[Order Date]],"MMM-YYYY")</f>
        <v>Oct-2018</v>
      </c>
      <c r="X3193">
        <f>CHOOSE(MONTH(SalesData[[#This Row],[Order Date]]),1,1,1,2,2,2,3,3,3,4,4,4)</f>
        <v>4</v>
      </c>
      <c r="Y3193">
        <f>YEAR(SalesData[[#This Row],[Order Date]])*100+MONTH(SalesData[[#This Row],[Order Date]])</f>
        <v>201810</v>
      </c>
    </row>
    <row r="3194" spans="1: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v>8</v>
      </c>
      <c r="T3194">
        <v>0.3</v>
      </c>
      <c r="U3194">
        <v>-1.85</v>
      </c>
      <c r="V3194">
        <f>COUNTIF(SalesData[Order ID],SalesData[[#This Row],[Order ID]])</f>
        <v>1</v>
      </c>
      <c r="W3194" t="str">
        <f>TEXT(SalesData[[#This Row],[Order Date]],"MMM-YYYY")</f>
        <v>Jun-2018</v>
      </c>
      <c r="X3194">
        <f>CHOOSE(MONTH(SalesData[[#This Row],[Order Date]]),1,1,1,2,2,2,3,3,3,4,4,4)</f>
        <v>2</v>
      </c>
      <c r="Y3194">
        <f>YEAR(SalesData[[#This Row],[Order Date]])*100+MONTH(SalesData[[#This Row],[Order Date]])</f>
        <v>201806</v>
      </c>
    </row>
    <row r="3195" spans="1: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v>8</v>
      </c>
      <c r="T3195">
        <v>0</v>
      </c>
      <c r="U3195">
        <v>1.02</v>
      </c>
      <c r="V3195">
        <f>COUNTIF(SalesData[Order ID],SalesData[[#This Row],[Order ID]])</f>
        <v>2</v>
      </c>
      <c r="W3195" t="str">
        <f>TEXT(SalesData[[#This Row],[Order Date]],"MMM-YYYY")</f>
        <v>Sep-2015</v>
      </c>
      <c r="X3195">
        <f>CHOOSE(MONTH(SalesData[[#This Row],[Order Date]]),1,1,1,2,2,2,3,3,3,4,4,4)</f>
        <v>3</v>
      </c>
      <c r="Y3195">
        <f>YEAR(SalesData[[#This Row],[Order Date]])*100+MONTH(SalesData[[#This Row],[Order Date]])</f>
        <v>201509</v>
      </c>
    </row>
    <row r="3196" spans="1: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v>1</v>
      </c>
      <c r="T3196">
        <v>0.1</v>
      </c>
      <c r="U3196">
        <v>3.42</v>
      </c>
      <c r="V3196">
        <f>COUNTIF(SalesData[Order ID],SalesData[[#This Row],[Order ID]])</f>
        <v>2</v>
      </c>
      <c r="W3196" t="str">
        <f>TEXT(SalesData[[#This Row],[Order Date]],"MMM-YYYY")</f>
        <v>Sep-2015</v>
      </c>
      <c r="X3196">
        <f>CHOOSE(MONTH(SalesData[[#This Row],[Order Date]]),1,1,1,2,2,2,3,3,3,4,4,4)</f>
        <v>3</v>
      </c>
      <c r="Y3196">
        <f>YEAR(SalesData[[#This Row],[Order Date]])*100+MONTH(SalesData[[#This Row],[Order Date]])</f>
        <v>201509</v>
      </c>
    </row>
    <row r="3197" spans="1: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v>3</v>
      </c>
      <c r="T3197">
        <v>0</v>
      </c>
      <c r="U3197">
        <v>3.27</v>
      </c>
      <c r="V3197">
        <f>COUNTIF(SalesData[Order ID],SalesData[[#This Row],[Order ID]])</f>
        <v>1</v>
      </c>
      <c r="W3197" t="str">
        <f>TEXT(SalesData[[#This Row],[Order Date]],"MMM-YYYY")</f>
        <v>Aug-2017</v>
      </c>
      <c r="X3197">
        <f>CHOOSE(MONTH(SalesData[[#This Row],[Order Date]]),1,1,1,2,2,2,3,3,3,4,4,4)</f>
        <v>3</v>
      </c>
      <c r="Y3197">
        <f>YEAR(SalesData[[#This Row],[Order Date]])*100+MONTH(SalesData[[#This Row],[Order Date]])</f>
        <v>201708</v>
      </c>
    </row>
    <row r="3198" spans="1: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v>5</v>
      </c>
      <c r="T3198">
        <v>0.1</v>
      </c>
      <c r="U3198">
        <v>7.19</v>
      </c>
      <c r="V3198">
        <f>COUNTIF(SalesData[Order ID],SalesData[[#This Row],[Order ID]])</f>
        <v>1</v>
      </c>
      <c r="W3198" t="str">
        <f>TEXT(SalesData[[#This Row],[Order Date]],"MMM-YYYY")</f>
        <v>Jul-2018</v>
      </c>
      <c r="X3198">
        <f>CHOOSE(MONTH(SalesData[[#This Row],[Order Date]]),1,1,1,2,2,2,3,3,3,4,4,4)</f>
        <v>3</v>
      </c>
      <c r="Y3198">
        <f>YEAR(SalesData[[#This Row],[Order Date]])*100+MONTH(SalesData[[#This Row],[Order Date]])</f>
        <v>201807</v>
      </c>
    </row>
    <row r="3199" spans="1: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v>9</v>
      </c>
      <c r="T3199">
        <v>0</v>
      </c>
      <c r="U3199">
        <v>0.34</v>
      </c>
      <c r="V3199">
        <f>COUNTIF(SalesData[Order ID],SalesData[[#This Row],[Order ID]])</f>
        <v>1</v>
      </c>
      <c r="W3199" t="str">
        <f>TEXT(SalesData[[#This Row],[Order Date]],"MMM-YYYY")</f>
        <v>Jul-2016</v>
      </c>
      <c r="X3199">
        <f>CHOOSE(MONTH(SalesData[[#This Row],[Order Date]]),1,1,1,2,2,2,3,3,3,4,4,4)</f>
        <v>3</v>
      </c>
      <c r="Y3199">
        <f>YEAR(SalesData[[#This Row],[Order Date]])*100+MONTH(SalesData[[#This Row],[Order Date]])</f>
        <v>201607</v>
      </c>
    </row>
    <row r="3200" spans="1: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v>5</v>
      </c>
      <c r="T3200">
        <v>0.3</v>
      </c>
      <c r="U3200">
        <v>-7.68</v>
      </c>
      <c r="V3200">
        <f>COUNTIF(SalesData[Order ID],SalesData[[#This Row],[Order ID]])</f>
        <v>1</v>
      </c>
      <c r="W3200" t="str">
        <f>TEXT(SalesData[[#This Row],[Order Date]],"MMM-YYYY")</f>
        <v>Dec-2015</v>
      </c>
      <c r="X3200">
        <f>CHOOSE(MONTH(SalesData[[#This Row],[Order Date]]),1,1,1,2,2,2,3,3,3,4,4,4)</f>
        <v>4</v>
      </c>
      <c r="Y3200">
        <f>YEAR(SalesData[[#This Row],[Order Date]])*100+MONTH(SalesData[[#This Row],[Order Date]])</f>
        <v>201512</v>
      </c>
    </row>
    <row r="3201" spans="1: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v>10</v>
      </c>
      <c r="T3201">
        <v>0.1</v>
      </c>
      <c r="U3201">
        <v>1.1200000000000001</v>
      </c>
      <c r="V3201">
        <f>COUNTIF(SalesData[Order ID],SalesData[[#This Row],[Order ID]])</f>
        <v>1</v>
      </c>
      <c r="W3201" t="str">
        <f>TEXT(SalesData[[#This Row],[Order Date]],"MMM-YYYY")</f>
        <v>Dec-2018</v>
      </c>
      <c r="X3201">
        <f>CHOOSE(MONTH(SalesData[[#This Row],[Order Date]]),1,1,1,2,2,2,3,3,3,4,4,4)</f>
        <v>4</v>
      </c>
      <c r="Y3201">
        <f>YEAR(SalesData[[#This Row],[Order Date]])*100+MONTH(SalesData[[#This Row],[Order Date]])</f>
        <v>201812</v>
      </c>
    </row>
    <row r="3202" spans="1: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v>5</v>
      </c>
      <c r="T3202">
        <v>0</v>
      </c>
      <c r="U3202">
        <v>16.420000000000002</v>
      </c>
      <c r="V3202">
        <f>COUNTIF(SalesData[Order ID],SalesData[[#This Row],[Order ID]])</f>
        <v>2</v>
      </c>
      <c r="W3202" t="str">
        <f>TEXT(SalesData[[#This Row],[Order Date]],"MMM-YYYY")</f>
        <v>May-2015</v>
      </c>
      <c r="X3202">
        <f>CHOOSE(MONTH(SalesData[[#This Row],[Order Date]]),1,1,1,2,2,2,3,3,3,4,4,4)</f>
        <v>2</v>
      </c>
      <c r="Y3202">
        <f>YEAR(SalesData[[#This Row],[Order Date]])*100+MONTH(SalesData[[#This Row],[Order Date]])</f>
        <v>201505</v>
      </c>
    </row>
    <row r="3203" spans="1: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v>8</v>
      </c>
      <c r="T3203">
        <v>0</v>
      </c>
      <c r="U3203">
        <v>5.26</v>
      </c>
      <c r="V3203">
        <f>COUNTIF(SalesData[Order ID],SalesData[[#This Row],[Order ID]])</f>
        <v>2</v>
      </c>
      <c r="W3203" t="str">
        <f>TEXT(SalesData[[#This Row],[Order Date]],"MMM-YYYY")</f>
        <v>May-2015</v>
      </c>
      <c r="X3203">
        <f>CHOOSE(MONTH(SalesData[[#This Row],[Order Date]]),1,1,1,2,2,2,3,3,3,4,4,4)</f>
        <v>2</v>
      </c>
      <c r="Y3203">
        <f>YEAR(SalesData[[#This Row],[Order Date]])*100+MONTH(SalesData[[#This Row],[Order Date]])</f>
        <v>201505</v>
      </c>
    </row>
    <row r="3204" spans="1: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v>4</v>
      </c>
      <c r="T3204">
        <v>0.1</v>
      </c>
      <c r="U3204">
        <v>42.11</v>
      </c>
      <c r="V3204">
        <f>COUNTIF(SalesData[Order ID],SalesData[[#This Row],[Order ID]])</f>
        <v>6</v>
      </c>
      <c r="W3204" t="str">
        <f>TEXT(SalesData[[#This Row],[Order Date]],"MMM-YYYY")</f>
        <v>Nov-2015</v>
      </c>
      <c r="X3204">
        <f>CHOOSE(MONTH(SalesData[[#This Row],[Order Date]]),1,1,1,2,2,2,3,3,3,4,4,4)</f>
        <v>4</v>
      </c>
      <c r="Y3204">
        <f>YEAR(SalesData[[#This Row],[Order Date]])*100+MONTH(SalesData[[#This Row],[Order Date]])</f>
        <v>201511</v>
      </c>
    </row>
    <row r="3205" spans="1: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v>3</v>
      </c>
      <c r="T3205">
        <v>0</v>
      </c>
      <c r="U3205">
        <v>3.08</v>
      </c>
      <c r="V3205">
        <f>COUNTIF(SalesData[Order ID],SalesData[[#This Row],[Order ID]])</f>
        <v>6</v>
      </c>
      <c r="W3205" t="str">
        <f>TEXT(SalesData[[#This Row],[Order Date]],"MMM-YYYY")</f>
        <v>Nov-2015</v>
      </c>
      <c r="X3205">
        <f>CHOOSE(MONTH(SalesData[[#This Row],[Order Date]]),1,1,1,2,2,2,3,3,3,4,4,4)</f>
        <v>4</v>
      </c>
      <c r="Y3205">
        <f>YEAR(SalesData[[#This Row],[Order Date]])*100+MONTH(SalesData[[#This Row],[Order Date]])</f>
        <v>201511</v>
      </c>
    </row>
    <row r="3206" spans="1: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v>7</v>
      </c>
      <c r="T3206">
        <v>0</v>
      </c>
      <c r="U3206">
        <v>6.38</v>
      </c>
      <c r="V3206">
        <f>COUNTIF(SalesData[Order ID],SalesData[[#This Row],[Order ID]])</f>
        <v>6</v>
      </c>
      <c r="W3206" t="str">
        <f>TEXT(SalesData[[#This Row],[Order Date]],"MMM-YYYY")</f>
        <v>Nov-2015</v>
      </c>
      <c r="X3206">
        <f>CHOOSE(MONTH(SalesData[[#This Row],[Order Date]]),1,1,1,2,2,2,3,3,3,4,4,4)</f>
        <v>4</v>
      </c>
      <c r="Y3206">
        <f>YEAR(SalesData[[#This Row],[Order Date]])*100+MONTH(SalesData[[#This Row],[Order Date]])</f>
        <v>201511</v>
      </c>
    </row>
    <row r="3207" spans="1: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v>4</v>
      </c>
      <c r="T3207">
        <v>0</v>
      </c>
      <c r="U3207">
        <v>4.9800000000000004</v>
      </c>
      <c r="V3207">
        <f>COUNTIF(SalesData[Order ID],SalesData[[#This Row],[Order ID]])</f>
        <v>6</v>
      </c>
      <c r="W3207" t="str">
        <f>TEXT(SalesData[[#This Row],[Order Date]],"MMM-YYYY")</f>
        <v>Nov-2015</v>
      </c>
      <c r="X3207">
        <f>CHOOSE(MONTH(SalesData[[#This Row],[Order Date]]),1,1,1,2,2,2,3,3,3,4,4,4)</f>
        <v>4</v>
      </c>
      <c r="Y3207">
        <f>YEAR(SalesData[[#This Row],[Order Date]])*100+MONTH(SalesData[[#This Row],[Order Date]])</f>
        <v>201511</v>
      </c>
    </row>
    <row r="3208" spans="1: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v>6</v>
      </c>
      <c r="T3208">
        <v>0</v>
      </c>
      <c r="U3208">
        <v>7.45</v>
      </c>
      <c r="V3208">
        <f>COUNTIF(SalesData[Order ID],SalesData[[#This Row],[Order ID]])</f>
        <v>6</v>
      </c>
      <c r="W3208" t="str">
        <f>TEXT(SalesData[[#This Row],[Order Date]],"MMM-YYYY")</f>
        <v>Nov-2015</v>
      </c>
      <c r="X3208">
        <f>CHOOSE(MONTH(SalesData[[#This Row],[Order Date]]),1,1,1,2,2,2,3,3,3,4,4,4)</f>
        <v>4</v>
      </c>
      <c r="Y3208">
        <f>YEAR(SalesData[[#This Row],[Order Date]])*100+MONTH(SalesData[[#This Row],[Order Date]])</f>
        <v>201511</v>
      </c>
    </row>
    <row r="3209" spans="1: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v>8</v>
      </c>
      <c r="T3209">
        <v>0</v>
      </c>
      <c r="U3209">
        <v>11.55</v>
      </c>
      <c r="V3209">
        <f>COUNTIF(SalesData[Order ID],SalesData[[#This Row],[Order ID]])</f>
        <v>6</v>
      </c>
      <c r="W3209" t="str">
        <f>TEXT(SalesData[[#This Row],[Order Date]],"MMM-YYYY")</f>
        <v>Nov-2015</v>
      </c>
      <c r="X3209">
        <f>CHOOSE(MONTH(SalesData[[#This Row],[Order Date]]),1,1,1,2,2,2,3,3,3,4,4,4)</f>
        <v>4</v>
      </c>
      <c r="Y3209">
        <f>YEAR(SalesData[[#This Row],[Order Date]])*100+MONTH(SalesData[[#This Row],[Order Date]])</f>
        <v>201511</v>
      </c>
    </row>
    <row r="3210" spans="1: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v>10</v>
      </c>
      <c r="T3210">
        <v>0.3</v>
      </c>
      <c r="U3210">
        <v>-108.48</v>
      </c>
      <c r="V3210">
        <f>COUNTIF(SalesData[Order ID],SalesData[[#This Row],[Order ID]])</f>
        <v>2</v>
      </c>
      <c r="W3210" t="str">
        <f>TEXT(SalesData[[#This Row],[Order Date]],"MMM-YYYY")</f>
        <v>Jan-2017</v>
      </c>
      <c r="X3210">
        <f>CHOOSE(MONTH(SalesData[[#This Row],[Order Date]]),1,1,1,2,2,2,3,3,3,4,4,4)</f>
        <v>1</v>
      </c>
      <c r="Y3210">
        <f>YEAR(SalesData[[#This Row],[Order Date]])*100+MONTH(SalesData[[#This Row],[Order Date]])</f>
        <v>201701</v>
      </c>
    </row>
    <row r="3211" spans="1: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v>4</v>
      </c>
      <c r="T3211">
        <v>0.1</v>
      </c>
      <c r="U3211">
        <v>113.38</v>
      </c>
      <c r="V3211">
        <f>COUNTIF(SalesData[Order ID],SalesData[[#This Row],[Order ID]])</f>
        <v>2</v>
      </c>
      <c r="W3211" t="str">
        <f>TEXT(SalesData[[#This Row],[Order Date]],"MMM-YYYY")</f>
        <v>Jan-2017</v>
      </c>
      <c r="X3211">
        <f>CHOOSE(MONTH(SalesData[[#This Row],[Order Date]]),1,1,1,2,2,2,3,3,3,4,4,4)</f>
        <v>1</v>
      </c>
      <c r="Y3211">
        <f>YEAR(SalesData[[#This Row],[Order Date]])*100+MONTH(SalesData[[#This Row],[Order Date]])</f>
        <v>201701</v>
      </c>
    </row>
    <row r="3212" spans="1: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v>6</v>
      </c>
      <c r="T3212">
        <v>0.1</v>
      </c>
      <c r="U3212">
        <v>4.55</v>
      </c>
      <c r="V3212">
        <f>COUNTIF(SalesData[Order ID],SalesData[[#This Row],[Order ID]])</f>
        <v>2</v>
      </c>
      <c r="W3212" t="str">
        <f>TEXT(SalesData[[#This Row],[Order Date]],"MMM-YYYY")</f>
        <v>Sep-2018</v>
      </c>
      <c r="X3212">
        <f>CHOOSE(MONTH(SalesData[[#This Row],[Order Date]]),1,1,1,2,2,2,3,3,3,4,4,4)</f>
        <v>3</v>
      </c>
      <c r="Y3212">
        <f>YEAR(SalesData[[#This Row],[Order Date]])*100+MONTH(SalesData[[#This Row],[Order Date]])</f>
        <v>201809</v>
      </c>
    </row>
    <row r="3213" spans="1: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v>3</v>
      </c>
      <c r="T3213">
        <v>0</v>
      </c>
      <c r="U3213">
        <v>3.48</v>
      </c>
      <c r="V3213">
        <f>COUNTIF(SalesData[Order ID],SalesData[[#This Row],[Order ID]])</f>
        <v>2</v>
      </c>
      <c r="W3213" t="str">
        <f>TEXT(SalesData[[#This Row],[Order Date]],"MMM-YYYY")</f>
        <v>Sep-2018</v>
      </c>
      <c r="X3213">
        <f>CHOOSE(MONTH(SalesData[[#This Row],[Order Date]]),1,1,1,2,2,2,3,3,3,4,4,4)</f>
        <v>3</v>
      </c>
      <c r="Y3213">
        <f>YEAR(SalesData[[#This Row],[Order Date]])*100+MONTH(SalesData[[#This Row],[Order Date]])</f>
        <v>201809</v>
      </c>
    </row>
    <row r="3214" spans="1: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v>10</v>
      </c>
      <c r="T3214">
        <v>0.2</v>
      </c>
      <c r="U3214">
        <v>14.51</v>
      </c>
      <c r="V3214">
        <f>COUNTIF(SalesData[Order ID],SalesData[[#This Row],[Order ID]])</f>
        <v>1</v>
      </c>
      <c r="W3214" t="str">
        <f>TEXT(SalesData[[#This Row],[Order Date]],"MMM-YYYY")</f>
        <v>Dec-2015</v>
      </c>
      <c r="X3214">
        <f>CHOOSE(MONTH(SalesData[[#This Row],[Order Date]]),1,1,1,2,2,2,3,3,3,4,4,4)</f>
        <v>4</v>
      </c>
      <c r="Y3214">
        <f>YEAR(SalesData[[#This Row],[Order Date]])*100+MONTH(SalesData[[#This Row],[Order Date]])</f>
        <v>201512</v>
      </c>
    </row>
    <row r="3215" spans="1: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v>9</v>
      </c>
      <c r="T3215">
        <v>0.3</v>
      </c>
      <c r="U3215">
        <v>-0.51</v>
      </c>
      <c r="V3215">
        <f>COUNTIF(SalesData[Order ID],SalesData[[#This Row],[Order ID]])</f>
        <v>2</v>
      </c>
      <c r="W3215" t="str">
        <f>TEXT(SalesData[[#This Row],[Order Date]],"MMM-YYYY")</f>
        <v>May-2017</v>
      </c>
      <c r="X3215">
        <f>CHOOSE(MONTH(SalesData[[#This Row],[Order Date]]),1,1,1,2,2,2,3,3,3,4,4,4)</f>
        <v>2</v>
      </c>
      <c r="Y3215">
        <f>YEAR(SalesData[[#This Row],[Order Date]])*100+MONTH(SalesData[[#This Row],[Order Date]])</f>
        <v>201705</v>
      </c>
    </row>
    <row r="3216" spans="1: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v>7</v>
      </c>
      <c r="T3216">
        <v>0.2</v>
      </c>
      <c r="U3216">
        <v>3.83</v>
      </c>
      <c r="V3216">
        <f>COUNTIF(SalesData[Order ID],SalesData[[#This Row],[Order ID]])</f>
        <v>2</v>
      </c>
      <c r="W3216" t="str">
        <f>TEXT(SalesData[[#This Row],[Order Date]],"MMM-YYYY")</f>
        <v>May-2017</v>
      </c>
      <c r="X3216">
        <f>CHOOSE(MONTH(SalesData[[#This Row],[Order Date]]),1,1,1,2,2,2,3,3,3,4,4,4)</f>
        <v>2</v>
      </c>
      <c r="Y3216">
        <f>YEAR(SalesData[[#This Row],[Order Date]])*100+MONTH(SalesData[[#This Row],[Order Date]])</f>
        <v>201705</v>
      </c>
    </row>
    <row r="3217" spans="1: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v>9</v>
      </c>
      <c r="T3217">
        <v>0</v>
      </c>
      <c r="U3217">
        <v>24.06</v>
      </c>
      <c r="V3217">
        <f>COUNTIF(SalesData[Order ID],SalesData[[#This Row],[Order ID]])</f>
        <v>1</v>
      </c>
      <c r="W3217" t="str">
        <f>TEXT(SalesData[[#This Row],[Order Date]],"MMM-YYYY")</f>
        <v>Jul-2018</v>
      </c>
      <c r="X3217">
        <f>CHOOSE(MONTH(SalesData[[#This Row],[Order Date]]),1,1,1,2,2,2,3,3,3,4,4,4)</f>
        <v>3</v>
      </c>
      <c r="Y3217">
        <f>YEAR(SalesData[[#This Row],[Order Date]])*100+MONTH(SalesData[[#This Row],[Order Date]])</f>
        <v>201807</v>
      </c>
    </row>
    <row r="3218" spans="1: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v>10</v>
      </c>
      <c r="T3218">
        <v>0</v>
      </c>
      <c r="U3218">
        <v>41.99</v>
      </c>
      <c r="V3218">
        <f>COUNTIF(SalesData[Order ID],SalesData[[#This Row],[Order ID]])</f>
        <v>1</v>
      </c>
      <c r="W3218" t="str">
        <f>TEXT(SalesData[[#This Row],[Order Date]],"MMM-YYYY")</f>
        <v>May-2015</v>
      </c>
      <c r="X3218">
        <f>CHOOSE(MONTH(SalesData[[#This Row],[Order Date]]),1,1,1,2,2,2,3,3,3,4,4,4)</f>
        <v>2</v>
      </c>
      <c r="Y3218">
        <f>YEAR(SalesData[[#This Row],[Order Date]])*100+MONTH(SalesData[[#This Row],[Order Date]])</f>
        <v>201505</v>
      </c>
    </row>
    <row r="3219" spans="1: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v>9</v>
      </c>
      <c r="T3219">
        <v>0.2</v>
      </c>
      <c r="U3219">
        <v>195.55</v>
      </c>
      <c r="V3219">
        <f>COUNTIF(SalesData[Order ID],SalesData[[#This Row],[Order ID]])</f>
        <v>2</v>
      </c>
      <c r="W3219" t="str">
        <f>TEXT(SalesData[[#This Row],[Order Date]],"MMM-YYYY")</f>
        <v>Nov-2018</v>
      </c>
      <c r="X3219">
        <f>CHOOSE(MONTH(SalesData[[#This Row],[Order Date]]),1,1,1,2,2,2,3,3,3,4,4,4)</f>
        <v>4</v>
      </c>
      <c r="Y3219">
        <f>YEAR(SalesData[[#This Row],[Order Date]])*100+MONTH(SalesData[[#This Row],[Order Date]])</f>
        <v>201811</v>
      </c>
    </row>
    <row r="3220" spans="1: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v>10</v>
      </c>
      <c r="T3220">
        <v>0.3</v>
      </c>
      <c r="U3220">
        <v>-116.34</v>
      </c>
      <c r="V3220">
        <f>COUNTIF(SalesData[Order ID],SalesData[[#This Row],[Order ID]])</f>
        <v>2</v>
      </c>
      <c r="W3220" t="str">
        <f>TEXT(SalesData[[#This Row],[Order Date]],"MMM-YYYY")</f>
        <v>Nov-2018</v>
      </c>
      <c r="X3220">
        <f>CHOOSE(MONTH(SalesData[[#This Row],[Order Date]]),1,1,1,2,2,2,3,3,3,4,4,4)</f>
        <v>4</v>
      </c>
      <c r="Y3220">
        <f>YEAR(SalesData[[#This Row],[Order Date]])*100+MONTH(SalesData[[#This Row],[Order Date]])</f>
        <v>201811</v>
      </c>
    </row>
    <row r="3221" spans="1: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v>5</v>
      </c>
      <c r="T3221">
        <v>0.1</v>
      </c>
      <c r="U3221">
        <v>13.28</v>
      </c>
      <c r="V3221">
        <f>COUNTIF(SalesData[Order ID],SalesData[[#This Row],[Order ID]])</f>
        <v>3</v>
      </c>
      <c r="W3221" t="str">
        <f>TEXT(SalesData[[#This Row],[Order Date]],"MMM-YYYY")</f>
        <v>Oct-2016</v>
      </c>
      <c r="X3221">
        <f>CHOOSE(MONTH(SalesData[[#This Row],[Order Date]]),1,1,1,2,2,2,3,3,3,4,4,4)</f>
        <v>4</v>
      </c>
      <c r="Y3221">
        <f>YEAR(SalesData[[#This Row],[Order Date]])*100+MONTH(SalesData[[#This Row],[Order Date]])</f>
        <v>201610</v>
      </c>
    </row>
    <row r="3222" spans="1: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v>7</v>
      </c>
      <c r="T3222">
        <v>0.1</v>
      </c>
      <c r="U3222">
        <v>13.8</v>
      </c>
      <c r="V3222">
        <f>COUNTIF(SalesData[Order ID],SalesData[[#This Row],[Order ID]])</f>
        <v>3</v>
      </c>
      <c r="W3222" t="str">
        <f>TEXT(SalesData[[#This Row],[Order Date]],"MMM-YYYY")</f>
        <v>Oct-2016</v>
      </c>
      <c r="X3222">
        <f>CHOOSE(MONTH(SalesData[[#This Row],[Order Date]]),1,1,1,2,2,2,3,3,3,4,4,4)</f>
        <v>4</v>
      </c>
      <c r="Y3222">
        <f>YEAR(SalesData[[#This Row],[Order Date]])*100+MONTH(SalesData[[#This Row],[Order Date]])</f>
        <v>201610</v>
      </c>
    </row>
    <row r="3223" spans="1: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v>2</v>
      </c>
      <c r="T3223">
        <v>0</v>
      </c>
      <c r="U3223">
        <v>25.2</v>
      </c>
      <c r="V3223">
        <f>COUNTIF(SalesData[Order ID],SalesData[[#This Row],[Order ID]])</f>
        <v>3</v>
      </c>
      <c r="W3223" t="str">
        <f>TEXT(SalesData[[#This Row],[Order Date]],"MMM-YYYY")</f>
        <v>Oct-2016</v>
      </c>
      <c r="X3223">
        <f>CHOOSE(MONTH(SalesData[[#This Row],[Order Date]]),1,1,1,2,2,2,3,3,3,4,4,4)</f>
        <v>4</v>
      </c>
      <c r="Y3223">
        <f>YEAR(SalesData[[#This Row],[Order Date]])*100+MONTH(SalesData[[#This Row],[Order Date]])</f>
        <v>201610</v>
      </c>
    </row>
    <row r="3224" spans="1: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v>5</v>
      </c>
      <c r="T3224">
        <v>0.2</v>
      </c>
      <c r="U3224">
        <v>0.94</v>
      </c>
      <c r="V3224">
        <f>COUNTIF(SalesData[Order ID],SalesData[[#This Row],[Order ID]])</f>
        <v>7</v>
      </c>
      <c r="W3224" t="str">
        <f>TEXT(SalesData[[#This Row],[Order Date]],"MMM-YYYY")</f>
        <v>Oct-2015</v>
      </c>
      <c r="X3224">
        <f>CHOOSE(MONTH(SalesData[[#This Row],[Order Date]]),1,1,1,2,2,2,3,3,3,4,4,4)</f>
        <v>4</v>
      </c>
      <c r="Y3224">
        <f>YEAR(SalesData[[#This Row],[Order Date]])*100+MONTH(SalesData[[#This Row],[Order Date]])</f>
        <v>201510</v>
      </c>
    </row>
    <row r="3225" spans="1: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v>6</v>
      </c>
      <c r="T3225">
        <v>0.3</v>
      </c>
      <c r="U3225">
        <v>-1.31</v>
      </c>
      <c r="V3225">
        <f>COUNTIF(SalesData[Order ID],SalesData[[#This Row],[Order ID]])</f>
        <v>7</v>
      </c>
      <c r="W3225" t="str">
        <f>TEXT(SalesData[[#This Row],[Order Date]],"MMM-YYYY")</f>
        <v>Oct-2015</v>
      </c>
      <c r="X3225">
        <f>CHOOSE(MONTH(SalesData[[#This Row],[Order Date]]),1,1,1,2,2,2,3,3,3,4,4,4)</f>
        <v>4</v>
      </c>
      <c r="Y3225">
        <f>YEAR(SalesData[[#This Row],[Order Date]])*100+MONTH(SalesData[[#This Row],[Order Date]])</f>
        <v>201510</v>
      </c>
    </row>
    <row r="3226" spans="1: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v>8</v>
      </c>
      <c r="T3226">
        <v>0</v>
      </c>
      <c r="U3226">
        <v>47.76</v>
      </c>
      <c r="V3226">
        <f>COUNTIF(SalesData[Order ID],SalesData[[#This Row],[Order ID]])</f>
        <v>7</v>
      </c>
      <c r="W3226" t="str">
        <f>TEXT(SalesData[[#This Row],[Order Date]],"MMM-YYYY")</f>
        <v>Oct-2015</v>
      </c>
      <c r="X3226">
        <f>CHOOSE(MONTH(SalesData[[#This Row],[Order Date]]),1,1,1,2,2,2,3,3,3,4,4,4)</f>
        <v>4</v>
      </c>
      <c r="Y3226">
        <f>YEAR(SalesData[[#This Row],[Order Date]])*100+MONTH(SalesData[[#This Row],[Order Date]])</f>
        <v>201510</v>
      </c>
    </row>
    <row r="3227" spans="1: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v>7</v>
      </c>
      <c r="T3227">
        <v>0</v>
      </c>
      <c r="U3227">
        <v>1.02</v>
      </c>
      <c r="V3227">
        <f>COUNTIF(SalesData[Order ID],SalesData[[#This Row],[Order ID]])</f>
        <v>7</v>
      </c>
      <c r="W3227" t="str">
        <f>TEXT(SalesData[[#This Row],[Order Date]],"MMM-YYYY")</f>
        <v>Oct-2015</v>
      </c>
      <c r="X3227">
        <f>CHOOSE(MONTH(SalesData[[#This Row],[Order Date]]),1,1,1,2,2,2,3,3,3,4,4,4)</f>
        <v>4</v>
      </c>
      <c r="Y3227">
        <f>YEAR(SalesData[[#This Row],[Order Date]])*100+MONTH(SalesData[[#This Row],[Order Date]])</f>
        <v>201510</v>
      </c>
    </row>
    <row r="3228" spans="1: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v>7</v>
      </c>
      <c r="T3228">
        <v>0</v>
      </c>
      <c r="U3228">
        <v>5.22</v>
      </c>
      <c r="V3228">
        <f>COUNTIF(SalesData[Order ID],SalesData[[#This Row],[Order ID]])</f>
        <v>7</v>
      </c>
      <c r="W3228" t="str">
        <f>TEXT(SalesData[[#This Row],[Order Date]],"MMM-YYYY")</f>
        <v>Oct-2015</v>
      </c>
      <c r="X3228">
        <f>CHOOSE(MONTH(SalesData[[#This Row],[Order Date]]),1,1,1,2,2,2,3,3,3,4,4,4)</f>
        <v>4</v>
      </c>
      <c r="Y3228">
        <f>YEAR(SalesData[[#This Row],[Order Date]])*100+MONTH(SalesData[[#This Row],[Order Date]])</f>
        <v>201510</v>
      </c>
    </row>
    <row r="3229" spans="1: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v>2</v>
      </c>
      <c r="T3229">
        <v>0.3</v>
      </c>
      <c r="U3229">
        <v>-52.99</v>
      </c>
      <c r="V3229">
        <f>COUNTIF(SalesData[Order ID],SalesData[[#This Row],[Order ID]])</f>
        <v>7</v>
      </c>
      <c r="W3229" t="str">
        <f>TEXT(SalesData[[#This Row],[Order Date]],"MMM-YYYY")</f>
        <v>Oct-2015</v>
      </c>
      <c r="X3229">
        <f>CHOOSE(MONTH(SalesData[[#This Row],[Order Date]]),1,1,1,2,2,2,3,3,3,4,4,4)</f>
        <v>4</v>
      </c>
      <c r="Y3229">
        <f>YEAR(SalesData[[#This Row],[Order Date]])*100+MONTH(SalesData[[#This Row],[Order Date]])</f>
        <v>201510</v>
      </c>
    </row>
    <row r="3230" spans="1: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v>2</v>
      </c>
      <c r="T3230">
        <v>0.2</v>
      </c>
      <c r="U3230">
        <v>2.4300000000000002</v>
      </c>
      <c r="V3230">
        <f>COUNTIF(SalesData[Order ID],SalesData[[#This Row],[Order ID]])</f>
        <v>7</v>
      </c>
      <c r="W3230" t="str">
        <f>TEXT(SalesData[[#This Row],[Order Date]],"MMM-YYYY")</f>
        <v>Oct-2015</v>
      </c>
      <c r="X3230">
        <f>CHOOSE(MONTH(SalesData[[#This Row],[Order Date]]),1,1,1,2,2,2,3,3,3,4,4,4)</f>
        <v>4</v>
      </c>
      <c r="Y3230">
        <f>YEAR(SalesData[[#This Row],[Order Date]])*100+MONTH(SalesData[[#This Row],[Order Date]])</f>
        <v>201510</v>
      </c>
    </row>
    <row r="3231" spans="1: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v>9</v>
      </c>
      <c r="T3231">
        <v>0</v>
      </c>
      <c r="U3231">
        <v>97.59</v>
      </c>
      <c r="V3231">
        <f>COUNTIF(SalesData[Order ID],SalesData[[#This Row],[Order ID]])</f>
        <v>1</v>
      </c>
      <c r="W3231" t="str">
        <f>TEXT(SalesData[[#This Row],[Order Date]],"MMM-YYYY")</f>
        <v>Aug-2015</v>
      </c>
      <c r="X3231">
        <f>CHOOSE(MONTH(SalesData[[#This Row],[Order Date]]),1,1,1,2,2,2,3,3,3,4,4,4)</f>
        <v>3</v>
      </c>
      <c r="Y3231">
        <f>YEAR(SalesData[[#This Row],[Order Date]])*100+MONTH(SalesData[[#This Row],[Order Date]])</f>
        <v>201508</v>
      </c>
    </row>
    <row r="3232" spans="1: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v>10</v>
      </c>
      <c r="T3232">
        <v>0.1</v>
      </c>
      <c r="U3232">
        <v>37.92</v>
      </c>
      <c r="V3232">
        <f>COUNTIF(SalesData[Order ID],SalesData[[#This Row],[Order ID]])</f>
        <v>1</v>
      </c>
      <c r="W3232" t="str">
        <f>TEXT(SalesData[[#This Row],[Order Date]],"MMM-YYYY")</f>
        <v>Sep-2018</v>
      </c>
      <c r="X3232">
        <f>CHOOSE(MONTH(SalesData[[#This Row],[Order Date]]),1,1,1,2,2,2,3,3,3,4,4,4)</f>
        <v>3</v>
      </c>
      <c r="Y3232">
        <f>YEAR(SalesData[[#This Row],[Order Date]])*100+MONTH(SalesData[[#This Row],[Order Date]])</f>
        <v>201809</v>
      </c>
    </row>
    <row r="3233" spans="1: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v>2</v>
      </c>
      <c r="T3233">
        <v>0.3</v>
      </c>
      <c r="U3233">
        <v>-7.29</v>
      </c>
      <c r="V3233">
        <f>COUNTIF(SalesData[Order ID],SalesData[[#This Row],[Order ID]])</f>
        <v>3</v>
      </c>
      <c r="W3233" t="str">
        <f>TEXT(SalesData[[#This Row],[Order Date]],"MMM-YYYY")</f>
        <v>Apr-2018</v>
      </c>
      <c r="X3233">
        <f>CHOOSE(MONTH(SalesData[[#This Row],[Order Date]]),1,1,1,2,2,2,3,3,3,4,4,4)</f>
        <v>2</v>
      </c>
      <c r="Y3233">
        <f>YEAR(SalesData[[#This Row],[Order Date]])*100+MONTH(SalesData[[#This Row],[Order Date]])</f>
        <v>201804</v>
      </c>
    </row>
    <row r="3234" spans="1: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v>4</v>
      </c>
      <c r="T3234">
        <v>0.2</v>
      </c>
      <c r="U3234">
        <v>0.41</v>
      </c>
      <c r="V3234">
        <f>COUNTIF(SalesData[Order ID],SalesData[[#This Row],[Order ID]])</f>
        <v>3</v>
      </c>
      <c r="W3234" t="str">
        <f>TEXT(SalesData[[#This Row],[Order Date]],"MMM-YYYY")</f>
        <v>Apr-2018</v>
      </c>
      <c r="X3234">
        <f>CHOOSE(MONTH(SalesData[[#This Row],[Order Date]]),1,1,1,2,2,2,3,3,3,4,4,4)</f>
        <v>2</v>
      </c>
      <c r="Y3234">
        <f>YEAR(SalesData[[#This Row],[Order Date]])*100+MONTH(SalesData[[#This Row],[Order Date]])</f>
        <v>201804</v>
      </c>
    </row>
    <row r="3235" spans="1: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v>5</v>
      </c>
      <c r="T3235">
        <v>0</v>
      </c>
      <c r="U3235">
        <v>1.95</v>
      </c>
      <c r="V3235">
        <f>COUNTIF(SalesData[Order ID],SalesData[[#This Row],[Order ID]])</f>
        <v>3</v>
      </c>
      <c r="W3235" t="str">
        <f>TEXT(SalesData[[#This Row],[Order Date]],"MMM-YYYY")</f>
        <v>Apr-2018</v>
      </c>
      <c r="X3235">
        <f>CHOOSE(MONTH(SalesData[[#This Row],[Order Date]]),1,1,1,2,2,2,3,3,3,4,4,4)</f>
        <v>2</v>
      </c>
      <c r="Y3235">
        <f>YEAR(SalesData[[#This Row],[Order Date]])*100+MONTH(SalesData[[#This Row],[Order Date]])</f>
        <v>201804</v>
      </c>
    </row>
    <row r="3236" spans="1: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v>9</v>
      </c>
      <c r="T3236">
        <v>0</v>
      </c>
      <c r="U3236">
        <v>1.39</v>
      </c>
      <c r="V3236">
        <f>COUNTIF(SalesData[Order ID],SalesData[[#This Row],[Order ID]])</f>
        <v>1</v>
      </c>
      <c r="W3236" t="str">
        <f>TEXT(SalesData[[#This Row],[Order Date]],"MMM-YYYY")</f>
        <v>Apr-2017</v>
      </c>
      <c r="X3236">
        <f>CHOOSE(MONTH(SalesData[[#This Row],[Order Date]]),1,1,1,2,2,2,3,3,3,4,4,4)</f>
        <v>2</v>
      </c>
      <c r="Y3236">
        <f>YEAR(SalesData[[#This Row],[Order Date]])*100+MONTH(SalesData[[#This Row],[Order Date]])</f>
        <v>201704</v>
      </c>
    </row>
    <row r="3237" spans="1: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v>4</v>
      </c>
      <c r="T3237">
        <v>0.2</v>
      </c>
      <c r="U3237">
        <v>45.45</v>
      </c>
      <c r="V3237">
        <f>COUNTIF(SalesData[Order ID],SalesData[[#This Row],[Order ID]])</f>
        <v>1</v>
      </c>
      <c r="W3237" t="str">
        <f>TEXT(SalesData[[#This Row],[Order Date]],"MMM-YYYY")</f>
        <v>Jan-2017</v>
      </c>
      <c r="X3237">
        <f>CHOOSE(MONTH(SalesData[[#This Row],[Order Date]]),1,1,1,2,2,2,3,3,3,4,4,4)</f>
        <v>1</v>
      </c>
      <c r="Y3237">
        <f>YEAR(SalesData[[#This Row],[Order Date]])*100+MONTH(SalesData[[#This Row],[Order Date]])</f>
        <v>201701</v>
      </c>
    </row>
    <row r="3238" spans="1: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v>3</v>
      </c>
      <c r="T3238">
        <v>0.3</v>
      </c>
      <c r="U3238">
        <v>-8.5399999999999991</v>
      </c>
      <c r="V3238">
        <f>COUNTIF(SalesData[Order ID],SalesData[[#This Row],[Order ID]])</f>
        <v>2</v>
      </c>
      <c r="W3238" t="str">
        <f>TEXT(SalesData[[#This Row],[Order Date]],"MMM-YYYY")</f>
        <v>May-2017</v>
      </c>
      <c r="X3238">
        <f>CHOOSE(MONTH(SalesData[[#This Row],[Order Date]]),1,1,1,2,2,2,3,3,3,4,4,4)</f>
        <v>2</v>
      </c>
      <c r="Y3238">
        <f>YEAR(SalesData[[#This Row],[Order Date]])*100+MONTH(SalesData[[#This Row],[Order Date]])</f>
        <v>201705</v>
      </c>
    </row>
    <row r="3239" spans="1: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v>8</v>
      </c>
      <c r="T3239">
        <v>0.3</v>
      </c>
      <c r="U3239">
        <v>-5.92</v>
      </c>
      <c r="V3239">
        <f>COUNTIF(SalesData[Order ID],SalesData[[#This Row],[Order ID]])</f>
        <v>2</v>
      </c>
      <c r="W3239" t="str">
        <f>TEXT(SalesData[[#This Row],[Order Date]],"MMM-YYYY")</f>
        <v>May-2017</v>
      </c>
      <c r="X3239">
        <f>CHOOSE(MONTH(SalesData[[#This Row],[Order Date]]),1,1,1,2,2,2,3,3,3,4,4,4)</f>
        <v>2</v>
      </c>
      <c r="Y3239">
        <f>YEAR(SalesData[[#This Row],[Order Date]])*100+MONTH(SalesData[[#This Row],[Order Date]])</f>
        <v>201705</v>
      </c>
    </row>
    <row r="3240" spans="1: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v>3</v>
      </c>
      <c r="T3240">
        <v>0</v>
      </c>
      <c r="U3240">
        <v>41.4</v>
      </c>
      <c r="V3240">
        <f>COUNTIF(SalesData[Order ID],SalesData[[#This Row],[Order ID]])</f>
        <v>3</v>
      </c>
      <c r="W3240" t="str">
        <f>TEXT(SalesData[[#This Row],[Order Date]],"MMM-YYYY")</f>
        <v>Nov-2017</v>
      </c>
      <c r="X3240">
        <f>CHOOSE(MONTH(SalesData[[#This Row],[Order Date]]),1,1,1,2,2,2,3,3,3,4,4,4)</f>
        <v>4</v>
      </c>
      <c r="Y3240">
        <f>YEAR(SalesData[[#This Row],[Order Date]])*100+MONTH(SalesData[[#This Row],[Order Date]])</f>
        <v>201711</v>
      </c>
    </row>
    <row r="3241" spans="1: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v>4</v>
      </c>
      <c r="T3241">
        <v>0.3</v>
      </c>
      <c r="U3241">
        <v>-28.27</v>
      </c>
      <c r="V3241">
        <f>COUNTIF(SalesData[Order ID],SalesData[[#This Row],[Order ID]])</f>
        <v>3</v>
      </c>
      <c r="W3241" t="str">
        <f>TEXT(SalesData[[#This Row],[Order Date]],"MMM-YYYY")</f>
        <v>Nov-2017</v>
      </c>
      <c r="X3241">
        <f>CHOOSE(MONTH(SalesData[[#This Row],[Order Date]]),1,1,1,2,2,2,3,3,3,4,4,4)</f>
        <v>4</v>
      </c>
      <c r="Y3241">
        <f>YEAR(SalesData[[#This Row],[Order Date]])*100+MONTH(SalesData[[#This Row],[Order Date]])</f>
        <v>201711</v>
      </c>
    </row>
    <row r="3242" spans="1: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v>5</v>
      </c>
      <c r="T3242">
        <v>0.3</v>
      </c>
      <c r="U3242">
        <v>-1.41</v>
      </c>
      <c r="V3242">
        <f>COUNTIF(SalesData[Order ID],SalesData[[#This Row],[Order ID]])</f>
        <v>3</v>
      </c>
      <c r="W3242" t="str">
        <f>TEXT(SalesData[[#This Row],[Order Date]],"MMM-YYYY")</f>
        <v>Nov-2017</v>
      </c>
      <c r="X3242">
        <f>CHOOSE(MONTH(SalesData[[#This Row],[Order Date]]),1,1,1,2,2,2,3,3,3,4,4,4)</f>
        <v>4</v>
      </c>
      <c r="Y3242">
        <f>YEAR(SalesData[[#This Row],[Order Date]])*100+MONTH(SalesData[[#This Row],[Order Date]])</f>
        <v>201711</v>
      </c>
    </row>
    <row r="3243" spans="1: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v>7</v>
      </c>
      <c r="T3243">
        <v>0</v>
      </c>
      <c r="U3243">
        <v>12.42</v>
      </c>
      <c r="V3243">
        <f>COUNTIF(SalesData[Order ID],SalesData[[#This Row],[Order ID]])</f>
        <v>1</v>
      </c>
      <c r="W3243" t="str">
        <f>TEXT(SalesData[[#This Row],[Order Date]],"MMM-YYYY")</f>
        <v>Feb-2017</v>
      </c>
      <c r="X3243">
        <f>CHOOSE(MONTH(SalesData[[#This Row],[Order Date]]),1,1,1,2,2,2,3,3,3,4,4,4)</f>
        <v>1</v>
      </c>
      <c r="Y3243">
        <f>YEAR(SalesData[[#This Row],[Order Date]])*100+MONTH(SalesData[[#This Row],[Order Date]])</f>
        <v>201702</v>
      </c>
    </row>
    <row r="3244" spans="1: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v>10</v>
      </c>
      <c r="T3244">
        <v>0.3</v>
      </c>
      <c r="U3244">
        <v>-2.02</v>
      </c>
      <c r="V3244">
        <f>COUNTIF(SalesData[Order ID],SalesData[[#This Row],[Order ID]])</f>
        <v>1</v>
      </c>
      <c r="W3244" t="str">
        <f>TEXT(SalesData[[#This Row],[Order Date]],"MMM-YYYY")</f>
        <v>Mar-2018</v>
      </c>
      <c r="X3244">
        <f>CHOOSE(MONTH(SalesData[[#This Row],[Order Date]]),1,1,1,2,2,2,3,3,3,4,4,4)</f>
        <v>1</v>
      </c>
      <c r="Y3244">
        <f>YEAR(SalesData[[#This Row],[Order Date]])*100+MONTH(SalesData[[#This Row],[Order Date]])</f>
        <v>201803</v>
      </c>
    </row>
    <row r="3245" spans="1: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v>8</v>
      </c>
      <c r="T3245">
        <v>0.1</v>
      </c>
      <c r="U3245">
        <v>50.55</v>
      </c>
      <c r="V3245">
        <f>COUNTIF(SalesData[Order ID],SalesData[[#This Row],[Order ID]])</f>
        <v>2</v>
      </c>
      <c r="W3245" t="str">
        <f>TEXT(SalesData[[#This Row],[Order Date]],"MMM-YYYY")</f>
        <v>Dec-2018</v>
      </c>
      <c r="X3245">
        <f>CHOOSE(MONTH(SalesData[[#This Row],[Order Date]]),1,1,1,2,2,2,3,3,3,4,4,4)</f>
        <v>4</v>
      </c>
      <c r="Y3245">
        <f>YEAR(SalesData[[#This Row],[Order Date]])*100+MONTH(SalesData[[#This Row],[Order Date]])</f>
        <v>201812</v>
      </c>
    </row>
    <row r="3246" spans="1: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v>4</v>
      </c>
      <c r="T3246">
        <v>0.1</v>
      </c>
      <c r="U3246">
        <v>41.22</v>
      </c>
      <c r="V3246">
        <f>COUNTIF(SalesData[Order ID],SalesData[[#This Row],[Order ID]])</f>
        <v>2</v>
      </c>
      <c r="W3246" t="str">
        <f>TEXT(SalesData[[#This Row],[Order Date]],"MMM-YYYY")</f>
        <v>Dec-2018</v>
      </c>
      <c r="X3246">
        <f>CHOOSE(MONTH(SalesData[[#This Row],[Order Date]]),1,1,1,2,2,2,3,3,3,4,4,4)</f>
        <v>4</v>
      </c>
      <c r="Y3246">
        <f>YEAR(SalesData[[#This Row],[Order Date]])*100+MONTH(SalesData[[#This Row],[Order Date]])</f>
        <v>201812</v>
      </c>
    </row>
    <row r="3247" spans="1: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v>8</v>
      </c>
      <c r="T3247">
        <v>0</v>
      </c>
      <c r="U3247">
        <v>11.29</v>
      </c>
      <c r="V3247">
        <f>COUNTIF(SalesData[Order ID],SalesData[[#This Row],[Order ID]])</f>
        <v>3</v>
      </c>
      <c r="W3247" t="str">
        <f>TEXT(SalesData[[#This Row],[Order Date]],"MMM-YYYY")</f>
        <v>Dec-2018</v>
      </c>
      <c r="X3247">
        <f>CHOOSE(MONTH(SalesData[[#This Row],[Order Date]]),1,1,1,2,2,2,3,3,3,4,4,4)</f>
        <v>4</v>
      </c>
      <c r="Y3247">
        <f>YEAR(SalesData[[#This Row],[Order Date]])*100+MONTH(SalesData[[#This Row],[Order Date]])</f>
        <v>201812</v>
      </c>
    </row>
    <row r="3248" spans="1: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v>1</v>
      </c>
      <c r="T3248">
        <v>0.3</v>
      </c>
      <c r="U3248">
        <v>-71.48</v>
      </c>
      <c r="V3248">
        <f>COUNTIF(SalesData[Order ID],SalesData[[#This Row],[Order ID]])</f>
        <v>3</v>
      </c>
      <c r="W3248" t="str">
        <f>TEXT(SalesData[[#This Row],[Order Date]],"MMM-YYYY")</f>
        <v>Dec-2018</v>
      </c>
      <c r="X3248">
        <f>CHOOSE(MONTH(SalesData[[#This Row],[Order Date]]),1,1,1,2,2,2,3,3,3,4,4,4)</f>
        <v>4</v>
      </c>
      <c r="Y3248">
        <f>YEAR(SalesData[[#This Row],[Order Date]])*100+MONTH(SalesData[[#This Row],[Order Date]])</f>
        <v>201812</v>
      </c>
    </row>
    <row r="3249" spans="1: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v>9</v>
      </c>
      <c r="T3249">
        <v>0.1</v>
      </c>
      <c r="U3249">
        <v>3.28</v>
      </c>
      <c r="V3249">
        <f>COUNTIF(SalesData[Order ID],SalesData[[#This Row],[Order ID]])</f>
        <v>3</v>
      </c>
      <c r="W3249" t="str">
        <f>TEXT(SalesData[[#This Row],[Order Date]],"MMM-YYYY")</f>
        <v>Dec-2018</v>
      </c>
      <c r="X3249">
        <f>CHOOSE(MONTH(SalesData[[#This Row],[Order Date]]),1,1,1,2,2,2,3,3,3,4,4,4)</f>
        <v>4</v>
      </c>
      <c r="Y3249">
        <f>YEAR(SalesData[[#This Row],[Order Date]])*100+MONTH(SalesData[[#This Row],[Order Date]])</f>
        <v>201812</v>
      </c>
    </row>
    <row r="3250" spans="1: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v>9</v>
      </c>
      <c r="T3250">
        <v>0.1</v>
      </c>
      <c r="U3250">
        <v>17.079999999999998</v>
      </c>
      <c r="V3250">
        <f>COUNTIF(SalesData[Order ID],SalesData[[#This Row],[Order ID]])</f>
        <v>2</v>
      </c>
      <c r="W3250" t="str">
        <f>TEXT(SalesData[[#This Row],[Order Date]],"MMM-YYYY")</f>
        <v>Sep-2017</v>
      </c>
      <c r="X3250">
        <f>CHOOSE(MONTH(SalesData[[#This Row],[Order Date]]),1,1,1,2,2,2,3,3,3,4,4,4)</f>
        <v>3</v>
      </c>
      <c r="Y3250">
        <f>YEAR(SalesData[[#This Row],[Order Date]])*100+MONTH(SalesData[[#This Row],[Order Date]])</f>
        <v>201709</v>
      </c>
    </row>
    <row r="3251" spans="1: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v>4</v>
      </c>
      <c r="T3251">
        <v>0.2</v>
      </c>
      <c r="U3251">
        <v>16.89</v>
      </c>
      <c r="V3251">
        <f>COUNTIF(SalesData[Order ID],SalesData[[#This Row],[Order ID]])</f>
        <v>2</v>
      </c>
      <c r="W3251" t="str">
        <f>TEXT(SalesData[[#This Row],[Order Date]],"MMM-YYYY")</f>
        <v>Sep-2017</v>
      </c>
      <c r="X3251">
        <f>CHOOSE(MONTH(SalesData[[#This Row],[Order Date]]),1,1,1,2,2,2,3,3,3,4,4,4)</f>
        <v>3</v>
      </c>
      <c r="Y3251">
        <f>YEAR(SalesData[[#This Row],[Order Date]])*100+MONTH(SalesData[[#This Row],[Order Date]])</f>
        <v>201709</v>
      </c>
    </row>
    <row r="3252" spans="1: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v>5</v>
      </c>
      <c r="T3252">
        <v>0</v>
      </c>
      <c r="U3252">
        <v>5.96</v>
      </c>
      <c r="V3252">
        <f>COUNTIF(SalesData[Order ID],SalesData[[#This Row],[Order ID]])</f>
        <v>1</v>
      </c>
      <c r="W3252" t="str">
        <f>TEXT(SalesData[[#This Row],[Order Date]],"MMM-YYYY")</f>
        <v>Dec-2017</v>
      </c>
      <c r="X3252">
        <f>CHOOSE(MONTH(SalesData[[#This Row],[Order Date]]),1,1,1,2,2,2,3,3,3,4,4,4)</f>
        <v>4</v>
      </c>
      <c r="Y3252">
        <f>YEAR(SalesData[[#This Row],[Order Date]])*100+MONTH(SalesData[[#This Row],[Order Date]])</f>
        <v>201712</v>
      </c>
    </row>
    <row r="3253" spans="1: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v>5</v>
      </c>
      <c r="T3253">
        <v>0</v>
      </c>
      <c r="U3253">
        <v>13.87</v>
      </c>
      <c r="V3253">
        <f>COUNTIF(SalesData[Order ID],SalesData[[#This Row],[Order ID]])</f>
        <v>1</v>
      </c>
      <c r="W3253" t="str">
        <f>TEXT(SalesData[[#This Row],[Order Date]],"MMM-YYYY")</f>
        <v>Apr-2018</v>
      </c>
      <c r="X3253">
        <f>CHOOSE(MONTH(SalesData[[#This Row],[Order Date]]),1,1,1,2,2,2,3,3,3,4,4,4)</f>
        <v>2</v>
      </c>
      <c r="Y3253">
        <f>YEAR(SalesData[[#This Row],[Order Date]])*100+MONTH(SalesData[[#This Row],[Order Date]])</f>
        <v>201804</v>
      </c>
    </row>
    <row r="3254" spans="1: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v>1</v>
      </c>
      <c r="T3254">
        <v>0</v>
      </c>
      <c r="U3254">
        <v>2.4</v>
      </c>
      <c r="V3254">
        <f>COUNTIF(SalesData[Order ID],SalesData[[#This Row],[Order ID]])</f>
        <v>2</v>
      </c>
      <c r="W3254" t="str">
        <f>TEXT(SalesData[[#This Row],[Order Date]],"MMM-YYYY")</f>
        <v>Oct-2018</v>
      </c>
      <c r="X3254">
        <f>CHOOSE(MONTH(SalesData[[#This Row],[Order Date]]),1,1,1,2,2,2,3,3,3,4,4,4)</f>
        <v>4</v>
      </c>
      <c r="Y3254">
        <f>YEAR(SalesData[[#This Row],[Order Date]])*100+MONTH(SalesData[[#This Row],[Order Date]])</f>
        <v>201810</v>
      </c>
    </row>
    <row r="3255" spans="1: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v>1</v>
      </c>
      <c r="T3255">
        <v>0.2</v>
      </c>
      <c r="U3255">
        <v>5.16</v>
      </c>
      <c r="V3255">
        <f>COUNTIF(SalesData[Order ID],SalesData[[#This Row],[Order ID]])</f>
        <v>2</v>
      </c>
      <c r="W3255" t="str">
        <f>TEXT(SalesData[[#This Row],[Order Date]],"MMM-YYYY")</f>
        <v>Oct-2018</v>
      </c>
      <c r="X3255">
        <f>CHOOSE(MONTH(SalesData[[#This Row],[Order Date]]),1,1,1,2,2,2,3,3,3,4,4,4)</f>
        <v>4</v>
      </c>
      <c r="Y3255">
        <f>YEAR(SalesData[[#This Row],[Order Date]])*100+MONTH(SalesData[[#This Row],[Order Date]])</f>
        <v>201810</v>
      </c>
    </row>
    <row r="3256" spans="1: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v>6</v>
      </c>
      <c r="T3256">
        <v>0.3</v>
      </c>
      <c r="U3256">
        <v>-20.52</v>
      </c>
      <c r="V3256">
        <f>COUNTIF(SalesData[Order ID],SalesData[[#This Row],[Order ID]])</f>
        <v>2</v>
      </c>
      <c r="W3256" t="str">
        <f>TEXT(SalesData[[#This Row],[Order Date]],"MMM-YYYY")</f>
        <v>Jul-2017</v>
      </c>
      <c r="X3256">
        <f>CHOOSE(MONTH(SalesData[[#This Row],[Order Date]]),1,1,1,2,2,2,3,3,3,4,4,4)</f>
        <v>3</v>
      </c>
      <c r="Y3256">
        <f>YEAR(SalesData[[#This Row],[Order Date]])*100+MONTH(SalesData[[#This Row],[Order Date]])</f>
        <v>201707</v>
      </c>
    </row>
    <row r="3257" spans="1: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v>6</v>
      </c>
      <c r="T3257">
        <v>0.2</v>
      </c>
      <c r="U3257">
        <v>4.82</v>
      </c>
      <c r="V3257">
        <f>COUNTIF(SalesData[Order ID],SalesData[[#This Row],[Order ID]])</f>
        <v>2</v>
      </c>
      <c r="W3257" t="str">
        <f>TEXT(SalesData[[#This Row],[Order Date]],"MMM-YYYY")</f>
        <v>Jul-2017</v>
      </c>
      <c r="X3257">
        <f>CHOOSE(MONTH(SalesData[[#This Row],[Order Date]]),1,1,1,2,2,2,3,3,3,4,4,4)</f>
        <v>3</v>
      </c>
      <c r="Y3257">
        <f>YEAR(SalesData[[#This Row],[Order Date]])*100+MONTH(SalesData[[#This Row],[Order Date]])</f>
        <v>201707</v>
      </c>
    </row>
    <row r="3258" spans="1: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v>3</v>
      </c>
      <c r="T3258">
        <v>0</v>
      </c>
      <c r="U3258">
        <v>0.92</v>
      </c>
      <c r="V3258">
        <f>COUNTIF(SalesData[Order ID],SalesData[[#This Row],[Order ID]])</f>
        <v>1</v>
      </c>
      <c r="W3258" t="str">
        <f>TEXT(SalesData[[#This Row],[Order Date]],"MMM-YYYY")</f>
        <v>Aug-2016</v>
      </c>
      <c r="X3258">
        <f>CHOOSE(MONTH(SalesData[[#This Row],[Order Date]]),1,1,1,2,2,2,3,3,3,4,4,4)</f>
        <v>3</v>
      </c>
      <c r="Y3258">
        <f>YEAR(SalesData[[#This Row],[Order Date]])*100+MONTH(SalesData[[#This Row],[Order Date]])</f>
        <v>201608</v>
      </c>
    </row>
    <row r="3259" spans="1: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v>4</v>
      </c>
      <c r="T3259">
        <v>0.1</v>
      </c>
      <c r="U3259">
        <v>23.19</v>
      </c>
      <c r="V3259">
        <f>COUNTIF(SalesData[Order ID],SalesData[[#This Row],[Order ID]])</f>
        <v>2</v>
      </c>
      <c r="W3259" t="str">
        <f>TEXT(SalesData[[#This Row],[Order Date]],"MMM-YYYY")</f>
        <v>Dec-2017</v>
      </c>
      <c r="X3259">
        <f>CHOOSE(MONTH(SalesData[[#This Row],[Order Date]]),1,1,1,2,2,2,3,3,3,4,4,4)</f>
        <v>4</v>
      </c>
      <c r="Y3259">
        <f>YEAR(SalesData[[#This Row],[Order Date]])*100+MONTH(SalesData[[#This Row],[Order Date]])</f>
        <v>201712</v>
      </c>
    </row>
    <row r="3260" spans="1: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v>5</v>
      </c>
      <c r="T3260">
        <v>0</v>
      </c>
      <c r="U3260">
        <v>0.5</v>
      </c>
      <c r="V3260">
        <f>COUNTIF(SalesData[Order ID],SalesData[[#This Row],[Order ID]])</f>
        <v>2</v>
      </c>
      <c r="W3260" t="str">
        <f>TEXT(SalesData[[#This Row],[Order Date]],"MMM-YYYY")</f>
        <v>Dec-2017</v>
      </c>
      <c r="X3260">
        <f>CHOOSE(MONTH(SalesData[[#This Row],[Order Date]]),1,1,1,2,2,2,3,3,3,4,4,4)</f>
        <v>4</v>
      </c>
      <c r="Y3260">
        <f>YEAR(SalesData[[#This Row],[Order Date]])*100+MONTH(SalesData[[#This Row],[Order Date]])</f>
        <v>201712</v>
      </c>
    </row>
    <row r="3261" spans="1: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v>7</v>
      </c>
      <c r="T3261">
        <v>0.2</v>
      </c>
      <c r="U3261">
        <v>0.91</v>
      </c>
      <c r="V3261">
        <f>COUNTIF(SalesData[Order ID],SalesData[[#This Row],[Order ID]])</f>
        <v>1</v>
      </c>
      <c r="W3261" t="str">
        <f>TEXT(SalesData[[#This Row],[Order Date]],"MMM-YYYY")</f>
        <v>Nov-2017</v>
      </c>
      <c r="X3261">
        <f>CHOOSE(MONTH(SalesData[[#This Row],[Order Date]]),1,1,1,2,2,2,3,3,3,4,4,4)</f>
        <v>4</v>
      </c>
      <c r="Y3261">
        <f>YEAR(SalesData[[#This Row],[Order Date]])*100+MONTH(SalesData[[#This Row],[Order Date]])</f>
        <v>201711</v>
      </c>
    </row>
    <row r="3262" spans="1: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v>10</v>
      </c>
      <c r="T3262">
        <v>0</v>
      </c>
      <c r="U3262">
        <v>2.0699999999999998</v>
      </c>
      <c r="V3262">
        <f>COUNTIF(SalesData[Order ID],SalesData[[#This Row],[Order ID]])</f>
        <v>1</v>
      </c>
      <c r="W3262" t="str">
        <f>TEXT(SalesData[[#This Row],[Order Date]],"MMM-YYYY")</f>
        <v>Nov-2015</v>
      </c>
      <c r="X3262">
        <f>CHOOSE(MONTH(SalesData[[#This Row],[Order Date]]),1,1,1,2,2,2,3,3,3,4,4,4)</f>
        <v>4</v>
      </c>
      <c r="Y3262">
        <f>YEAR(SalesData[[#This Row],[Order Date]])*100+MONTH(SalesData[[#This Row],[Order Date]])</f>
        <v>201511</v>
      </c>
    </row>
    <row r="3263" spans="1: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v>10</v>
      </c>
      <c r="T3263">
        <v>0.1</v>
      </c>
      <c r="U3263">
        <v>23</v>
      </c>
      <c r="V3263">
        <f>COUNTIF(SalesData[Order ID],SalesData[[#This Row],[Order ID]])</f>
        <v>3</v>
      </c>
      <c r="W3263" t="str">
        <f>TEXT(SalesData[[#This Row],[Order Date]],"MMM-YYYY")</f>
        <v>Nov-2015</v>
      </c>
      <c r="X3263">
        <f>CHOOSE(MONTH(SalesData[[#This Row],[Order Date]]),1,1,1,2,2,2,3,3,3,4,4,4)</f>
        <v>4</v>
      </c>
      <c r="Y3263">
        <f>YEAR(SalesData[[#This Row],[Order Date]])*100+MONTH(SalesData[[#This Row],[Order Date]])</f>
        <v>201511</v>
      </c>
    </row>
    <row r="3264" spans="1: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v>9</v>
      </c>
      <c r="T3264">
        <v>0</v>
      </c>
      <c r="U3264">
        <v>110.09</v>
      </c>
      <c r="V3264">
        <f>COUNTIF(SalesData[Order ID],SalesData[[#This Row],[Order ID]])</f>
        <v>3</v>
      </c>
      <c r="W3264" t="str">
        <f>TEXT(SalesData[[#This Row],[Order Date]],"MMM-YYYY")</f>
        <v>Nov-2015</v>
      </c>
      <c r="X3264">
        <f>CHOOSE(MONTH(SalesData[[#This Row],[Order Date]]),1,1,1,2,2,2,3,3,3,4,4,4)</f>
        <v>4</v>
      </c>
      <c r="Y3264">
        <f>YEAR(SalesData[[#This Row],[Order Date]])*100+MONTH(SalesData[[#This Row],[Order Date]])</f>
        <v>201511</v>
      </c>
    </row>
    <row r="3265" spans="1: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v>3</v>
      </c>
      <c r="T3265">
        <v>0.1</v>
      </c>
      <c r="U3265">
        <v>84.5</v>
      </c>
      <c r="V3265">
        <f>COUNTIF(SalesData[Order ID],SalesData[[#This Row],[Order ID]])</f>
        <v>3</v>
      </c>
      <c r="W3265" t="str">
        <f>TEXT(SalesData[[#This Row],[Order Date]],"MMM-YYYY")</f>
        <v>Nov-2015</v>
      </c>
      <c r="X3265">
        <f>CHOOSE(MONTH(SalesData[[#This Row],[Order Date]]),1,1,1,2,2,2,3,3,3,4,4,4)</f>
        <v>4</v>
      </c>
      <c r="Y3265">
        <f>YEAR(SalesData[[#This Row],[Order Date]])*100+MONTH(SalesData[[#This Row],[Order Date]])</f>
        <v>201511</v>
      </c>
    </row>
    <row r="3266" spans="1: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v>10</v>
      </c>
      <c r="T3266">
        <v>0</v>
      </c>
      <c r="U3266">
        <v>1.71</v>
      </c>
      <c r="V3266">
        <f>COUNTIF(SalesData[Order ID],SalesData[[#This Row],[Order ID]])</f>
        <v>1</v>
      </c>
      <c r="W3266" t="str">
        <f>TEXT(SalesData[[#This Row],[Order Date]],"MMM-YYYY")</f>
        <v>Mar-2017</v>
      </c>
      <c r="X3266">
        <f>CHOOSE(MONTH(SalesData[[#This Row],[Order Date]]),1,1,1,2,2,2,3,3,3,4,4,4)</f>
        <v>1</v>
      </c>
      <c r="Y3266">
        <f>YEAR(SalesData[[#This Row],[Order Date]])*100+MONTH(SalesData[[#This Row],[Order Date]])</f>
        <v>201703</v>
      </c>
    </row>
    <row r="3267" spans="1: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v>6</v>
      </c>
      <c r="T3267">
        <v>0.1</v>
      </c>
      <c r="U3267">
        <v>81.75</v>
      </c>
      <c r="V3267">
        <f>COUNTIF(SalesData[Order ID],SalesData[[#This Row],[Order ID]])</f>
        <v>2</v>
      </c>
      <c r="W3267" t="str">
        <f>TEXT(SalesData[[#This Row],[Order Date]],"MMM-YYYY")</f>
        <v>Oct-2015</v>
      </c>
      <c r="X3267">
        <f>CHOOSE(MONTH(SalesData[[#This Row],[Order Date]]),1,1,1,2,2,2,3,3,3,4,4,4)</f>
        <v>4</v>
      </c>
      <c r="Y3267">
        <f>YEAR(SalesData[[#This Row],[Order Date]])*100+MONTH(SalesData[[#This Row],[Order Date]])</f>
        <v>201510</v>
      </c>
    </row>
    <row r="3268" spans="1: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v>2</v>
      </c>
      <c r="T3268">
        <v>0.3</v>
      </c>
      <c r="U3268">
        <v>-42.3</v>
      </c>
      <c r="V3268">
        <f>COUNTIF(SalesData[Order ID],SalesData[[#This Row],[Order ID]])</f>
        <v>2</v>
      </c>
      <c r="W3268" t="str">
        <f>TEXT(SalesData[[#This Row],[Order Date]],"MMM-YYYY")</f>
        <v>Oct-2015</v>
      </c>
      <c r="X3268">
        <f>CHOOSE(MONTH(SalesData[[#This Row],[Order Date]]),1,1,1,2,2,2,3,3,3,4,4,4)</f>
        <v>4</v>
      </c>
      <c r="Y3268">
        <f>YEAR(SalesData[[#This Row],[Order Date]])*100+MONTH(SalesData[[#This Row],[Order Date]])</f>
        <v>201510</v>
      </c>
    </row>
    <row r="3269" spans="1: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v>9</v>
      </c>
      <c r="T3269">
        <v>0</v>
      </c>
      <c r="U3269">
        <v>40.79</v>
      </c>
      <c r="V3269">
        <f>COUNTIF(SalesData[Order ID],SalesData[[#This Row],[Order ID]])</f>
        <v>2</v>
      </c>
      <c r="W3269" t="str">
        <f>TEXT(SalesData[[#This Row],[Order Date]],"MMM-YYYY")</f>
        <v>May-2015</v>
      </c>
      <c r="X3269">
        <f>CHOOSE(MONTH(SalesData[[#This Row],[Order Date]]),1,1,1,2,2,2,3,3,3,4,4,4)</f>
        <v>2</v>
      </c>
      <c r="Y3269">
        <f>YEAR(SalesData[[#This Row],[Order Date]])*100+MONTH(SalesData[[#This Row],[Order Date]])</f>
        <v>201505</v>
      </c>
    </row>
    <row r="3270" spans="1: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v>6</v>
      </c>
      <c r="T3270">
        <v>0.3</v>
      </c>
      <c r="U3270">
        <v>-14.38</v>
      </c>
      <c r="V3270">
        <f>COUNTIF(SalesData[Order ID],SalesData[[#This Row],[Order ID]])</f>
        <v>2</v>
      </c>
      <c r="W3270" t="str">
        <f>TEXT(SalesData[[#This Row],[Order Date]],"MMM-YYYY")</f>
        <v>May-2015</v>
      </c>
      <c r="X3270">
        <f>CHOOSE(MONTH(SalesData[[#This Row],[Order Date]]),1,1,1,2,2,2,3,3,3,4,4,4)</f>
        <v>2</v>
      </c>
      <c r="Y3270">
        <f>YEAR(SalesData[[#This Row],[Order Date]])*100+MONTH(SalesData[[#This Row],[Order Date]])</f>
        <v>201505</v>
      </c>
    </row>
    <row r="3271" spans="1: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v>6</v>
      </c>
      <c r="T3271">
        <v>0.1</v>
      </c>
      <c r="U3271">
        <v>0.59</v>
      </c>
      <c r="V3271">
        <f>COUNTIF(SalesData[Order ID],SalesData[[#This Row],[Order ID]])</f>
        <v>2</v>
      </c>
      <c r="W3271" t="str">
        <f>TEXT(SalesData[[#This Row],[Order Date]],"MMM-YYYY")</f>
        <v>Jul-2015</v>
      </c>
      <c r="X3271">
        <f>CHOOSE(MONTH(SalesData[[#This Row],[Order Date]]),1,1,1,2,2,2,3,3,3,4,4,4)</f>
        <v>3</v>
      </c>
      <c r="Y3271">
        <f>YEAR(SalesData[[#This Row],[Order Date]])*100+MONTH(SalesData[[#This Row],[Order Date]])</f>
        <v>201507</v>
      </c>
    </row>
    <row r="3272" spans="1: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v>7</v>
      </c>
      <c r="T3272">
        <v>0.3</v>
      </c>
      <c r="U3272">
        <v>-1.44</v>
      </c>
      <c r="V3272">
        <f>COUNTIF(SalesData[Order ID],SalesData[[#This Row],[Order ID]])</f>
        <v>2</v>
      </c>
      <c r="W3272" t="str">
        <f>TEXT(SalesData[[#This Row],[Order Date]],"MMM-YYYY")</f>
        <v>Jul-2015</v>
      </c>
      <c r="X3272">
        <f>CHOOSE(MONTH(SalesData[[#This Row],[Order Date]]),1,1,1,2,2,2,3,3,3,4,4,4)</f>
        <v>3</v>
      </c>
      <c r="Y3272">
        <f>YEAR(SalesData[[#This Row],[Order Date]])*100+MONTH(SalesData[[#This Row],[Order Date]])</f>
        <v>201507</v>
      </c>
    </row>
    <row r="3273" spans="1: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v>8</v>
      </c>
      <c r="T3273">
        <v>0.1</v>
      </c>
      <c r="U3273">
        <v>1.74</v>
      </c>
      <c r="V3273">
        <f>COUNTIF(SalesData[Order ID],SalesData[[#This Row],[Order ID]])</f>
        <v>1</v>
      </c>
      <c r="W3273" t="str">
        <f>TEXT(SalesData[[#This Row],[Order Date]],"MMM-YYYY")</f>
        <v>Dec-2016</v>
      </c>
      <c r="X3273">
        <f>CHOOSE(MONTH(SalesData[[#This Row],[Order Date]]),1,1,1,2,2,2,3,3,3,4,4,4)</f>
        <v>4</v>
      </c>
      <c r="Y3273">
        <f>YEAR(SalesData[[#This Row],[Order Date]])*100+MONTH(SalesData[[#This Row],[Order Date]])</f>
        <v>201612</v>
      </c>
    </row>
    <row r="3274" spans="1: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v>3</v>
      </c>
      <c r="T3274">
        <v>0.3</v>
      </c>
      <c r="U3274">
        <v>-63.22</v>
      </c>
      <c r="V3274">
        <f>COUNTIF(SalesData[Order ID],SalesData[[#This Row],[Order ID]])</f>
        <v>1</v>
      </c>
      <c r="W3274" t="str">
        <f>TEXT(SalesData[[#This Row],[Order Date]],"MMM-YYYY")</f>
        <v>Feb-2016</v>
      </c>
      <c r="X3274">
        <f>CHOOSE(MONTH(SalesData[[#This Row],[Order Date]]),1,1,1,2,2,2,3,3,3,4,4,4)</f>
        <v>1</v>
      </c>
      <c r="Y3274">
        <f>YEAR(SalesData[[#This Row],[Order Date]])*100+MONTH(SalesData[[#This Row],[Order Date]])</f>
        <v>201602</v>
      </c>
    </row>
    <row r="3275" spans="1: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v>6</v>
      </c>
      <c r="T3275">
        <v>0</v>
      </c>
      <c r="U3275">
        <v>705.59</v>
      </c>
      <c r="V3275">
        <f>COUNTIF(SalesData[Order ID],SalesData[[#This Row],[Order ID]])</f>
        <v>1</v>
      </c>
      <c r="W3275" t="str">
        <f>TEXT(SalesData[[#This Row],[Order Date]],"MMM-YYYY")</f>
        <v>May-2018</v>
      </c>
      <c r="X3275">
        <f>CHOOSE(MONTH(SalesData[[#This Row],[Order Date]]),1,1,1,2,2,2,3,3,3,4,4,4)</f>
        <v>2</v>
      </c>
      <c r="Y3275">
        <f>YEAR(SalesData[[#This Row],[Order Date]])*100+MONTH(SalesData[[#This Row],[Order Date]])</f>
        <v>201805</v>
      </c>
    </row>
    <row r="3276" spans="1: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v>7</v>
      </c>
      <c r="T3276">
        <v>0</v>
      </c>
      <c r="U3276">
        <v>3.47</v>
      </c>
      <c r="V3276">
        <f>COUNTIF(SalesData[Order ID],SalesData[[#This Row],[Order ID]])</f>
        <v>2</v>
      </c>
      <c r="W3276" t="str">
        <f>TEXT(SalesData[[#This Row],[Order Date]],"MMM-YYYY")</f>
        <v>Nov-2018</v>
      </c>
      <c r="X3276">
        <f>CHOOSE(MONTH(SalesData[[#This Row],[Order Date]]),1,1,1,2,2,2,3,3,3,4,4,4)</f>
        <v>4</v>
      </c>
      <c r="Y3276">
        <f>YEAR(SalesData[[#This Row],[Order Date]])*100+MONTH(SalesData[[#This Row],[Order Date]])</f>
        <v>201811</v>
      </c>
    </row>
    <row r="3277" spans="1: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v>10</v>
      </c>
      <c r="T3277">
        <v>0</v>
      </c>
      <c r="U3277">
        <v>8.89</v>
      </c>
      <c r="V3277">
        <f>COUNTIF(SalesData[Order ID],SalesData[[#This Row],[Order ID]])</f>
        <v>2</v>
      </c>
      <c r="W3277" t="str">
        <f>TEXT(SalesData[[#This Row],[Order Date]],"MMM-YYYY")</f>
        <v>Nov-2018</v>
      </c>
      <c r="X3277">
        <f>CHOOSE(MONTH(SalesData[[#This Row],[Order Date]]),1,1,1,2,2,2,3,3,3,4,4,4)</f>
        <v>4</v>
      </c>
      <c r="Y3277">
        <f>YEAR(SalesData[[#This Row],[Order Date]])*100+MONTH(SalesData[[#This Row],[Order Date]])</f>
        <v>201811</v>
      </c>
    </row>
    <row r="3278" spans="1: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v>2</v>
      </c>
      <c r="T3278">
        <v>0.3</v>
      </c>
      <c r="U3278">
        <v>-5.05</v>
      </c>
      <c r="V3278">
        <f>COUNTIF(SalesData[Order ID],SalesData[[#This Row],[Order ID]])</f>
        <v>5</v>
      </c>
      <c r="W3278" t="str">
        <f>TEXT(SalesData[[#This Row],[Order Date]],"MMM-YYYY")</f>
        <v>Apr-2015</v>
      </c>
      <c r="X3278">
        <f>CHOOSE(MONTH(SalesData[[#This Row],[Order Date]]),1,1,1,2,2,2,3,3,3,4,4,4)</f>
        <v>2</v>
      </c>
      <c r="Y3278">
        <f>YEAR(SalesData[[#This Row],[Order Date]])*100+MONTH(SalesData[[#This Row],[Order Date]])</f>
        <v>201504</v>
      </c>
    </row>
    <row r="3279" spans="1: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v>5</v>
      </c>
      <c r="T3279">
        <v>0</v>
      </c>
      <c r="U3279">
        <v>9.86</v>
      </c>
      <c r="V3279">
        <f>COUNTIF(SalesData[Order ID],SalesData[[#This Row],[Order ID]])</f>
        <v>5</v>
      </c>
      <c r="W3279" t="str">
        <f>TEXT(SalesData[[#This Row],[Order Date]],"MMM-YYYY")</f>
        <v>Apr-2015</v>
      </c>
      <c r="X3279">
        <f>CHOOSE(MONTH(SalesData[[#This Row],[Order Date]]),1,1,1,2,2,2,3,3,3,4,4,4)</f>
        <v>2</v>
      </c>
      <c r="Y3279">
        <f>YEAR(SalesData[[#This Row],[Order Date]])*100+MONTH(SalesData[[#This Row],[Order Date]])</f>
        <v>201504</v>
      </c>
    </row>
    <row r="3280" spans="1: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v>2</v>
      </c>
      <c r="T3280">
        <v>0.3</v>
      </c>
      <c r="U3280">
        <v>-2.2000000000000002</v>
      </c>
      <c r="V3280">
        <f>COUNTIF(SalesData[Order ID],SalesData[[#This Row],[Order ID]])</f>
        <v>5</v>
      </c>
      <c r="W3280" t="str">
        <f>TEXT(SalesData[[#This Row],[Order Date]],"MMM-YYYY")</f>
        <v>Apr-2015</v>
      </c>
      <c r="X3280">
        <f>CHOOSE(MONTH(SalesData[[#This Row],[Order Date]]),1,1,1,2,2,2,3,3,3,4,4,4)</f>
        <v>2</v>
      </c>
      <c r="Y3280">
        <f>YEAR(SalesData[[#This Row],[Order Date]])*100+MONTH(SalesData[[#This Row],[Order Date]])</f>
        <v>201504</v>
      </c>
    </row>
    <row r="3281" spans="1: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v>8</v>
      </c>
      <c r="T3281">
        <v>0.3</v>
      </c>
      <c r="U3281">
        <v>-6.2</v>
      </c>
      <c r="V3281">
        <f>COUNTIF(SalesData[Order ID],SalesData[[#This Row],[Order ID]])</f>
        <v>5</v>
      </c>
      <c r="W3281" t="str">
        <f>TEXT(SalesData[[#This Row],[Order Date]],"MMM-YYYY")</f>
        <v>Apr-2015</v>
      </c>
      <c r="X3281">
        <f>CHOOSE(MONTH(SalesData[[#This Row],[Order Date]]),1,1,1,2,2,2,3,3,3,4,4,4)</f>
        <v>2</v>
      </c>
      <c r="Y3281">
        <f>YEAR(SalesData[[#This Row],[Order Date]])*100+MONTH(SalesData[[#This Row],[Order Date]])</f>
        <v>201504</v>
      </c>
    </row>
    <row r="3282" spans="1: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v>8</v>
      </c>
      <c r="T3282">
        <v>0</v>
      </c>
      <c r="U3282">
        <v>791.17</v>
      </c>
      <c r="V3282">
        <f>COUNTIF(SalesData[Order ID],SalesData[[#This Row],[Order ID]])</f>
        <v>5</v>
      </c>
      <c r="W3282" t="str">
        <f>TEXT(SalesData[[#This Row],[Order Date]],"MMM-YYYY")</f>
        <v>Apr-2015</v>
      </c>
      <c r="X3282">
        <f>CHOOSE(MONTH(SalesData[[#This Row],[Order Date]]),1,1,1,2,2,2,3,3,3,4,4,4)</f>
        <v>2</v>
      </c>
      <c r="Y3282">
        <f>YEAR(SalesData[[#This Row],[Order Date]])*100+MONTH(SalesData[[#This Row],[Order Date]])</f>
        <v>201504</v>
      </c>
    </row>
    <row r="3283" spans="1: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v>6</v>
      </c>
      <c r="T3283">
        <v>0.2</v>
      </c>
      <c r="U3283">
        <v>16.309999999999999</v>
      </c>
      <c r="V3283">
        <f>COUNTIF(SalesData[Order ID],SalesData[[#This Row],[Order ID]])</f>
        <v>2</v>
      </c>
      <c r="W3283" t="str">
        <f>TEXT(SalesData[[#This Row],[Order Date]],"MMM-YYYY")</f>
        <v>Sep-2015</v>
      </c>
      <c r="X3283">
        <f>CHOOSE(MONTH(SalesData[[#This Row],[Order Date]]),1,1,1,2,2,2,3,3,3,4,4,4)</f>
        <v>3</v>
      </c>
      <c r="Y3283">
        <f>YEAR(SalesData[[#This Row],[Order Date]])*100+MONTH(SalesData[[#This Row],[Order Date]])</f>
        <v>201509</v>
      </c>
    </row>
    <row r="3284" spans="1: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v>3</v>
      </c>
      <c r="T3284">
        <v>0</v>
      </c>
      <c r="U3284">
        <v>1.53</v>
      </c>
      <c r="V3284">
        <f>COUNTIF(SalesData[Order ID],SalesData[[#This Row],[Order ID]])</f>
        <v>2</v>
      </c>
      <c r="W3284" t="str">
        <f>TEXT(SalesData[[#This Row],[Order Date]],"MMM-YYYY")</f>
        <v>Sep-2015</v>
      </c>
      <c r="X3284">
        <f>CHOOSE(MONTH(SalesData[[#This Row],[Order Date]]),1,1,1,2,2,2,3,3,3,4,4,4)</f>
        <v>3</v>
      </c>
      <c r="Y3284">
        <f>YEAR(SalesData[[#This Row],[Order Date]])*100+MONTH(SalesData[[#This Row],[Order Date]])</f>
        <v>201509</v>
      </c>
    </row>
    <row r="3285" spans="1: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v>10</v>
      </c>
      <c r="T3285">
        <v>0</v>
      </c>
      <c r="U3285">
        <v>2.9</v>
      </c>
      <c r="V3285">
        <f>COUNTIF(SalesData[Order ID],SalesData[[#This Row],[Order ID]])</f>
        <v>1</v>
      </c>
      <c r="W3285" t="str">
        <f>TEXT(SalesData[[#This Row],[Order Date]],"MMM-YYYY")</f>
        <v>Sep-2015</v>
      </c>
      <c r="X3285">
        <f>CHOOSE(MONTH(SalesData[[#This Row],[Order Date]]),1,1,1,2,2,2,3,3,3,4,4,4)</f>
        <v>3</v>
      </c>
      <c r="Y3285">
        <f>YEAR(SalesData[[#This Row],[Order Date]])*100+MONTH(SalesData[[#This Row],[Order Date]])</f>
        <v>201509</v>
      </c>
    </row>
    <row r="3286" spans="1: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v>5</v>
      </c>
      <c r="T3286">
        <v>0</v>
      </c>
      <c r="U3286">
        <v>17.260000000000002</v>
      </c>
      <c r="V3286">
        <f>COUNTIF(SalesData[Order ID],SalesData[[#This Row],[Order ID]])</f>
        <v>1</v>
      </c>
      <c r="W3286" t="str">
        <f>TEXT(SalesData[[#This Row],[Order Date]],"MMM-YYYY")</f>
        <v>Sep-2015</v>
      </c>
      <c r="X3286">
        <f>CHOOSE(MONTH(SalesData[[#This Row],[Order Date]]),1,1,1,2,2,2,3,3,3,4,4,4)</f>
        <v>3</v>
      </c>
      <c r="Y3286">
        <f>YEAR(SalesData[[#This Row],[Order Date]])*100+MONTH(SalesData[[#This Row],[Order Date]])</f>
        <v>201509</v>
      </c>
    </row>
    <row r="3287" spans="1: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v>3</v>
      </c>
      <c r="T3287">
        <v>0</v>
      </c>
      <c r="U3287">
        <v>2.1</v>
      </c>
      <c r="V3287">
        <f>COUNTIF(SalesData[Order ID],SalesData[[#This Row],[Order ID]])</f>
        <v>2</v>
      </c>
      <c r="W3287" t="str">
        <f>TEXT(SalesData[[#This Row],[Order Date]],"MMM-YYYY")</f>
        <v>Feb-2018</v>
      </c>
      <c r="X3287">
        <f>CHOOSE(MONTH(SalesData[[#This Row],[Order Date]]),1,1,1,2,2,2,3,3,3,4,4,4)</f>
        <v>1</v>
      </c>
      <c r="Y3287">
        <f>YEAR(SalesData[[#This Row],[Order Date]])*100+MONTH(SalesData[[#This Row],[Order Date]])</f>
        <v>201802</v>
      </c>
    </row>
    <row r="3288" spans="1: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v>10</v>
      </c>
      <c r="T3288">
        <v>0.3</v>
      </c>
      <c r="U3288">
        <v>-2.62</v>
      </c>
      <c r="V3288">
        <f>COUNTIF(SalesData[Order ID],SalesData[[#This Row],[Order ID]])</f>
        <v>2</v>
      </c>
      <c r="W3288" t="str">
        <f>TEXT(SalesData[[#This Row],[Order Date]],"MMM-YYYY")</f>
        <v>Feb-2018</v>
      </c>
      <c r="X3288">
        <f>CHOOSE(MONTH(SalesData[[#This Row],[Order Date]]),1,1,1,2,2,2,3,3,3,4,4,4)</f>
        <v>1</v>
      </c>
      <c r="Y3288">
        <f>YEAR(SalesData[[#This Row],[Order Date]])*100+MONTH(SalesData[[#This Row],[Order Date]])</f>
        <v>201802</v>
      </c>
    </row>
    <row r="3289" spans="1: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v>1</v>
      </c>
      <c r="T3289">
        <v>0</v>
      </c>
      <c r="U3289">
        <v>118.65</v>
      </c>
      <c r="V3289">
        <f>COUNTIF(SalesData[Order ID],SalesData[[#This Row],[Order ID]])</f>
        <v>4</v>
      </c>
      <c r="W3289" t="str">
        <f>TEXT(SalesData[[#This Row],[Order Date]],"MMM-YYYY")</f>
        <v>Dec-2016</v>
      </c>
      <c r="X3289">
        <f>CHOOSE(MONTH(SalesData[[#This Row],[Order Date]]),1,1,1,2,2,2,3,3,3,4,4,4)</f>
        <v>4</v>
      </c>
      <c r="Y3289">
        <f>YEAR(SalesData[[#This Row],[Order Date]])*100+MONTH(SalesData[[#This Row],[Order Date]])</f>
        <v>201612</v>
      </c>
    </row>
    <row r="3290" spans="1: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v>6</v>
      </c>
      <c r="T3290">
        <v>0.1</v>
      </c>
      <c r="U3290">
        <v>9.0500000000000007</v>
      </c>
      <c r="V3290">
        <f>COUNTIF(SalesData[Order ID],SalesData[[#This Row],[Order ID]])</f>
        <v>4</v>
      </c>
      <c r="W3290" t="str">
        <f>TEXT(SalesData[[#This Row],[Order Date]],"MMM-YYYY")</f>
        <v>Dec-2016</v>
      </c>
      <c r="X3290">
        <f>CHOOSE(MONTH(SalesData[[#This Row],[Order Date]]),1,1,1,2,2,2,3,3,3,4,4,4)</f>
        <v>4</v>
      </c>
      <c r="Y3290">
        <f>YEAR(SalesData[[#This Row],[Order Date]])*100+MONTH(SalesData[[#This Row],[Order Date]])</f>
        <v>201612</v>
      </c>
    </row>
    <row r="3291" spans="1: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v>10</v>
      </c>
      <c r="T3291">
        <v>0.3</v>
      </c>
      <c r="U3291">
        <v>-19.91</v>
      </c>
      <c r="V3291">
        <f>COUNTIF(SalesData[Order ID],SalesData[[#This Row],[Order ID]])</f>
        <v>4</v>
      </c>
      <c r="W3291" t="str">
        <f>TEXT(SalesData[[#This Row],[Order Date]],"MMM-YYYY")</f>
        <v>Dec-2016</v>
      </c>
      <c r="X3291">
        <f>CHOOSE(MONTH(SalesData[[#This Row],[Order Date]]),1,1,1,2,2,2,3,3,3,4,4,4)</f>
        <v>4</v>
      </c>
      <c r="Y3291">
        <f>YEAR(SalesData[[#This Row],[Order Date]])*100+MONTH(SalesData[[#This Row],[Order Date]])</f>
        <v>201612</v>
      </c>
    </row>
    <row r="3292" spans="1: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v>7</v>
      </c>
      <c r="T3292">
        <v>0.2</v>
      </c>
      <c r="U3292">
        <v>4.3499999999999996</v>
      </c>
      <c r="V3292">
        <f>COUNTIF(SalesData[Order ID],SalesData[[#This Row],[Order ID]])</f>
        <v>4</v>
      </c>
      <c r="W3292" t="str">
        <f>TEXT(SalesData[[#This Row],[Order Date]],"MMM-YYYY")</f>
        <v>Dec-2016</v>
      </c>
      <c r="X3292">
        <f>CHOOSE(MONTH(SalesData[[#This Row],[Order Date]]),1,1,1,2,2,2,3,3,3,4,4,4)</f>
        <v>4</v>
      </c>
      <c r="Y3292">
        <f>YEAR(SalesData[[#This Row],[Order Date]])*100+MONTH(SalesData[[#This Row],[Order Date]])</f>
        <v>201612</v>
      </c>
    </row>
    <row r="3293" spans="1: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v>7</v>
      </c>
      <c r="T3293">
        <v>0.1</v>
      </c>
      <c r="U3293">
        <v>4.09</v>
      </c>
      <c r="V3293">
        <f>COUNTIF(SalesData[Order ID],SalesData[[#This Row],[Order ID]])</f>
        <v>1</v>
      </c>
      <c r="W3293" t="str">
        <f>TEXT(SalesData[[#This Row],[Order Date]],"MMM-YYYY")</f>
        <v>Oct-2017</v>
      </c>
      <c r="X3293">
        <f>CHOOSE(MONTH(SalesData[[#This Row],[Order Date]]),1,1,1,2,2,2,3,3,3,4,4,4)</f>
        <v>4</v>
      </c>
      <c r="Y3293">
        <f>YEAR(SalesData[[#This Row],[Order Date]])*100+MONTH(SalesData[[#This Row],[Order Date]])</f>
        <v>201710</v>
      </c>
    </row>
    <row r="3294" spans="1: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v>6</v>
      </c>
      <c r="T3294">
        <v>0.2</v>
      </c>
      <c r="U3294">
        <v>2.74</v>
      </c>
      <c r="V3294">
        <f>COUNTIF(SalesData[Order ID],SalesData[[#This Row],[Order ID]])</f>
        <v>2</v>
      </c>
      <c r="W3294" t="str">
        <f>TEXT(SalesData[[#This Row],[Order Date]],"MMM-YYYY")</f>
        <v>Dec-2015</v>
      </c>
      <c r="X3294">
        <f>CHOOSE(MONTH(SalesData[[#This Row],[Order Date]]),1,1,1,2,2,2,3,3,3,4,4,4)</f>
        <v>4</v>
      </c>
      <c r="Y3294">
        <f>YEAR(SalesData[[#This Row],[Order Date]])*100+MONTH(SalesData[[#This Row],[Order Date]])</f>
        <v>201512</v>
      </c>
    </row>
    <row r="3295" spans="1: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v>4</v>
      </c>
      <c r="T3295">
        <v>0.1</v>
      </c>
      <c r="U3295">
        <v>1.08</v>
      </c>
      <c r="V3295">
        <f>COUNTIF(SalesData[Order ID],SalesData[[#This Row],[Order ID]])</f>
        <v>2</v>
      </c>
      <c r="W3295" t="str">
        <f>TEXT(SalesData[[#This Row],[Order Date]],"MMM-YYYY")</f>
        <v>Dec-2015</v>
      </c>
      <c r="X3295">
        <f>CHOOSE(MONTH(SalesData[[#This Row],[Order Date]]),1,1,1,2,2,2,3,3,3,4,4,4)</f>
        <v>4</v>
      </c>
      <c r="Y3295">
        <f>YEAR(SalesData[[#This Row],[Order Date]])*100+MONTH(SalesData[[#This Row],[Order Date]])</f>
        <v>201512</v>
      </c>
    </row>
    <row r="3296" spans="1: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v>1</v>
      </c>
      <c r="T3296">
        <v>0</v>
      </c>
      <c r="U3296">
        <v>4.95</v>
      </c>
      <c r="V3296">
        <f>COUNTIF(SalesData[Order ID],SalesData[[#This Row],[Order ID]])</f>
        <v>1</v>
      </c>
      <c r="W3296" t="str">
        <f>TEXT(SalesData[[#This Row],[Order Date]],"MMM-YYYY")</f>
        <v>Aug-2015</v>
      </c>
      <c r="X3296">
        <f>CHOOSE(MONTH(SalesData[[#This Row],[Order Date]]),1,1,1,2,2,2,3,3,3,4,4,4)</f>
        <v>3</v>
      </c>
      <c r="Y3296">
        <f>YEAR(SalesData[[#This Row],[Order Date]])*100+MONTH(SalesData[[#This Row],[Order Date]])</f>
        <v>201508</v>
      </c>
    </row>
    <row r="3297" spans="1: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v>4</v>
      </c>
      <c r="T3297">
        <v>0</v>
      </c>
      <c r="U3297">
        <v>579.66</v>
      </c>
      <c r="V3297">
        <f>COUNTIF(SalesData[Order ID],SalesData[[#This Row],[Order ID]])</f>
        <v>1</v>
      </c>
      <c r="W3297" t="str">
        <f>TEXT(SalesData[[#This Row],[Order Date]],"MMM-YYYY")</f>
        <v>Oct-2018</v>
      </c>
      <c r="X3297">
        <f>CHOOSE(MONTH(SalesData[[#This Row],[Order Date]]),1,1,1,2,2,2,3,3,3,4,4,4)</f>
        <v>4</v>
      </c>
      <c r="Y3297">
        <f>YEAR(SalesData[[#This Row],[Order Date]])*100+MONTH(SalesData[[#This Row],[Order Date]])</f>
        <v>201810</v>
      </c>
    </row>
    <row r="3298" spans="1: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v>10</v>
      </c>
      <c r="T3298">
        <v>0.1</v>
      </c>
      <c r="U3298">
        <v>4.6100000000000003</v>
      </c>
      <c r="V3298">
        <f>COUNTIF(SalesData[Order ID],SalesData[[#This Row],[Order ID]])</f>
        <v>2</v>
      </c>
      <c r="W3298" t="str">
        <f>TEXT(SalesData[[#This Row],[Order Date]],"MMM-YYYY")</f>
        <v>May-2016</v>
      </c>
      <c r="X3298">
        <f>CHOOSE(MONTH(SalesData[[#This Row],[Order Date]]),1,1,1,2,2,2,3,3,3,4,4,4)</f>
        <v>2</v>
      </c>
      <c r="Y3298">
        <f>YEAR(SalesData[[#This Row],[Order Date]])*100+MONTH(SalesData[[#This Row],[Order Date]])</f>
        <v>201605</v>
      </c>
    </row>
    <row r="3299" spans="1: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v>9</v>
      </c>
      <c r="T3299">
        <v>0</v>
      </c>
      <c r="U3299">
        <v>12.18</v>
      </c>
      <c r="V3299">
        <f>COUNTIF(SalesData[Order ID],SalesData[[#This Row],[Order ID]])</f>
        <v>2</v>
      </c>
      <c r="W3299" t="str">
        <f>TEXT(SalesData[[#This Row],[Order Date]],"MMM-YYYY")</f>
        <v>May-2016</v>
      </c>
      <c r="X3299">
        <f>CHOOSE(MONTH(SalesData[[#This Row],[Order Date]]),1,1,1,2,2,2,3,3,3,4,4,4)</f>
        <v>2</v>
      </c>
      <c r="Y3299">
        <f>YEAR(SalesData[[#This Row],[Order Date]])*100+MONTH(SalesData[[#This Row],[Order Date]])</f>
        <v>201605</v>
      </c>
    </row>
    <row r="3300" spans="1: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v>1</v>
      </c>
      <c r="T3300">
        <v>0.3</v>
      </c>
      <c r="U3300">
        <v>-499.19</v>
      </c>
      <c r="V3300">
        <f>COUNTIF(SalesData[Order ID],SalesData[[#This Row],[Order ID]])</f>
        <v>1</v>
      </c>
      <c r="W3300" t="str">
        <f>TEXT(SalesData[[#This Row],[Order Date]],"MMM-YYYY")</f>
        <v>Nov-2018</v>
      </c>
      <c r="X3300">
        <f>CHOOSE(MONTH(SalesData[[#This Row],[Order Date]]),1,1,1,2,2,2,3,3,3,4,4,4)</f>
        <v>4</v>
      </c>
      <c r="Y3300">
        <f>YEAR(SalesData[[#This Row],[Order Date]])*100+MONTH(SalesData[[#This Row],[Order Date]])</f>
        <v>201811</v>
      </c>
    </row>
    <row r="3301" spans="1: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v>9</v>
      </c>
      <c r="T3301">
        <v>0.2</v>
      </c>
      <c r="U3301">
        <v>7.14</v>
      </c>
      <c r="V3301">
        <f>COUNTIF(SalesData[Order ID],SalesData[[#This Row],[Order ID]])</f>
        <v>5</v>
      </c>
      <c r="W3301" t="str">
        <f>TEXT(SalesData[[#This Row],[Order Date]],"MMM-YYYY")</f>
        <v>Nov-2015</v>
      </c>
      <c r="X3301">
        <f>CHOOSE(MONTH(SalesData[[#This Row],[Order Date]]),1,1,1,2,2,2,3,3,3,4,4,4)</f>
        <v>4</v>
      </c>
      <c r="Y3301">
        <f>YEAR(SalesData[[#This Row],[Order Date]])*100+MONTH(SalesData[[#This Row],[Order Date]])</f>
        <v>201511</v>
      </c>
    </row>
    <row r="3302" spans="1: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v>8</v>
      </c>
      <c r="T3302">
        <v>0</v>
      </c>
      <c r="U3302">
        <v>12.29</v>
      </c>
      <c r="V3302">
        <f>COUNTIF(SalesData[Order ID],SalesData[[#This Row],[Order ID]])</f>
        <v>5</v>
      </c>
      <c r="W3302" t="str">
        <f>TEXT(SalesData[[#This Row],[Order Date]],"MMM-YYYY")</f>
        <v>Nov-2015</v>
      </c>
      <c r="X3302">
        <f>CHOOSE(MONTH(SalesData[[#This Row],[Order Date]]),1,1,1,2,2,2,3,3,3,4,4,4)</f>
        <v>4</v>
      </c>
      <c r="Y3302">
        <f>YEAR(SalesData[[#This Row],[Order Date]])*100+MONTH(SalesData[[#This Row],[Order Date]])</f>
        <v>201511</v>
      </c>
    </row>
    <row r="3303" spans="1: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v>4</v>
      </c>
      <c r="T3303">
        <v>0</v>
      </c>
      <c r="U3303">
        <v>80.989999999999995</v>
      </c>
      <c r="V3303">
        <f>COUNTIF(SalesData[Order ID],SalesData[[#This Row],[Order ID]])</f>
        <v>5</v>
      </c>
      <c r="W3303" t="str">
        <f>TEXT(SalesData[[#This Row],[Order Date]],"MMM-YYYY")</f>
        <v>Nov-2015</v>
      </c>
      <c r="X3303">
        <f>CHOOSE(MONTH(SalesData[[#This Row],[Order Date]]),1,1,1,2,2,2,3,3,3,4,4,4)</f>
        <v>4</v>
      </c>
      <c r="Y3303">
        <f>YEAR(SalesData[[#This Row],[Order Date]])*100+MONTH(SalesData[[#This Row],[Order Date]])</f>
        <v>201511</v>
      </c>
    </row>
    <row r="3304" spans="1: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v>9</v>
      </c>
      <c r="T3304">
        <v>0.2</v>
      </c>
      <c r="U3304">
        <v>10.86</v>
      </c>
      <c r="V3304">
        <f>COUNTIF(SalesData[Order ID],SalesData[[#This Row],[Order ID]])</f>
        <v>5</v>
      </c>
      <c r="W3304" t="str">
        <f>TEXT(SalesData[[#This Row],[Order Date]],"MMM-YYYY")</f>
        <v>Nov-2015</v>
      </c>
      <c r="X3304">
        <f>CHOOSE(MONTH(SalesData[[#This Row],[Order Date]]),1,1,1,2,2,2,3,3,3,4,4,4)</f>
        <v>4</v>
      </c>
      <c r="Y3304">
        <f>YEAR(SalesData[[#This Row],[Order Date]])*100+MONTH(SalesData[[#This Row],[Order Date]])</f>
        <v>201511</v>
      </c>
    </row>
    <row r="3305" spans="1: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v>2</v>
      </c>
      <c r="T3305">
        <v>0</v>
      </c>
      <c r="U3305">
        <v>0.21</v>
      </c>
      <c r="V3305">
        <f>COUNTIF(SalesData[Order ID],SalesData[[#This Row],[Order ID]])</f>
        <v>5</v>
      </c>
      <c r="W3305" t="str">
        <f>TEXT(SalesData[[#This Row],[Order Date]],"MMM-YYYY")</f>
        <v>Nov-2015</v>
      </c>
      <c r="X3305">
        <f>CHOOSE(MONTH(SalesData[[#This Row],[Order Date]]),1,1,1,2,2,2,3,3,3,4,4,4)</f>
        <v>4</v>
      </c>
      <c r="Y3305">
        <f>YEAR(SalesData[[#This Row],[Order Date]])*100+MONTH(SalesData[[#This Row],[Order Date]])</f>
        <v>201511</v>
      </c>
    </row>
    <row r="3306" spans="1: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v>9</v>
      </c>
      <c r="T3306">
        <v>0.1</v>
      </c>
      <c r="U3306">
        <v>3.9</v>
      </c>
      <c r="V3306">
        <f>COUNTIF(SalesData[Order ID],SalesData[[#This Row],[Order ID]])</f>
        <v>5</v>
      </c>
      <c r="W3306" t="str">
        <f>TEXT(SalesData[[#This Row],[Order Date]],"MMM-YYYY")</f>
        <v>Dec-2015</v>
      </c>
      <c r="X3306">
        <f>CHOOSE(MONTH(SalesData[[#This Row],[Order Date]]),1,1,1,2,2,2,3,3,3,4,4,4)</f>
        <v>4</v>
      </c>
      <c r="Y3306">
        <f>YEAR(SalesData[[#This Row],[Order Date]])*100+MONTH(SalesData[[#This Row],[Order Date]])</f>
        <v>201512</v>
      </c>
    </row>
    <row r="3307" spans="1: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v>5</v>
      </c>
      <c r="T3307">
        <v>0</v>
      </c>
      <c r="U3307">
        <v>60.92</v>
      </c>
      <c r="V3307">
        <f>COUNTIF(SalesData[Order ID],SalesData[[#This Row],[Order ID]])</f>
        <v>5</v>
      </c>
      <c r="W3307" t="str">
        <f>TEXT(SalesData[[#This Row],[Order Date]],"MMM-YYYY")</f>
        <v>Dec-2015</v>
      </c>
      <c r="X3307">
        <f>CHOOSE(MONTH(SalesData[[#This Row],[Order Date]]),1,1,1,2,2,2,3,3,3,4,4,4)</f>
        <v>4</v>
      </c>
      <c r="Y3307">
        <f>YEAR(SalesData[[#This Row],[Order Date]])*100+MONTH(SalesData[[#This Row],[Order Date]])</f>
        <v>201512</v>
      </c>
    </row>
    <row r="3308" spans="1: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v>4</v>
      </c>
      <c r="T3308">
        <v>0</v>
      </c>
      <c r="U3308">
        <v>62.47</v>
      </c>
      <c r="V3308">
        <f>COUNTIF(SalesData[Order ID],SalesData[[#This Row],[Order ID]])</f>
        <v>5</v>
      </c>
      <c r="W3308" t="str">
        <f>TEXT(SalesData[[#This Row],[Order Date]],"MMM-YYYY")</f>
        <v>Dec-2015</v>
      </c>
      <c r="X3308">
        <f>CHOOSE(MONTH(SalesData[[#This Row],[Order Date]]),1,1,1,2,2,2,3,3,3,4,4,4)</f>
        <v>4</v>
      </c>
      <c r="Y3308">
        <f>YEAR(SalesData[[#This Row],[Order Date]])*100+MONTH(SalesData[[#This Row],[Order Date]])</f>
        <v>201512</v>
      </c>
    </row>
    <row r="3309" spans="1: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v>8</v>
      </c>
      <c r="T3309">
        <v>0</v>
      </c>
      <c r="U3309">
        <v>0.55000000000000004</v>
      </c>
      <c r="V3309">
        <f>COUNTIF(SalesData[Order ID],SalesData[[#This Row],[Order ID]])</f>
        <v>5</v>
      </c>
      <c r="W3309" t="str">
        <f>TEXT(SalesData[[#This Row],[Order Date]],"MMM-YYYY")</f>
        <v>Dec-2015</v>
      </c>
      <c r="X3309">
        <f>CHOOSE(MONTH(SalesData[[#This Row],[Order Date]]),1,1,1,2,2,2,3,3,3,4,4,4)</f>
        <v>4</v>
      </c>
      <c r="Y3309">
        <f>YEAR(SalesData[[#This Row],[Order Date]])*100+MONTH(SalesData[[#This Row],[Order Date]])</f>
        <v>201512</v>
      </c>
    </row>
    <row r="3310" spans="1: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v>4</v>
      </c>
      <c r="T3310">
        <v>0</v>
      </c>
      <c r="U3310">
        <v>8.16</v>
      </c>
      <c r="V3310">
        <f>COUNTIF(SalesData[Order ID],SalesData[[#This Row],[Order ID]])</f>
        <v>5</v>
      </c>
      <c r="W3310" t="str">
        <f>TEXT(SalesData[[#This Row],[Order Date]],"MMM-YYYY")</f>
        <v>Dec-2015</v>
      </c>
      <c r="X3310">
        <f>CHOOSE(MONTH(SalesData[[#This Row],[Order Date]]),1,1,1,2,2,2,3,3,3,4,4,4)</f>
        <v>4</v>
      </c>
      <c r="Y3310">
        <f>YEAR(SalesData[[#This Row],[Order Date]])*100+MONTH(SalesData[[#This Row],[Order Date]])</f>
        <v>201512</v>
      </c>
    </row>
    <row r="3311" spans="1: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v>3</v>
      </c>
      <c r="T3311">
        <v>0.2</v>
      </c>
      <c r="U3311">
        <v>1.27</v>
      </c>
      <c r="V3311">
        <f>COUNTIF(SalesData[Order ID],SalesData[[#This Row],[Order ID]])</f>
        <v>1</v>
      </c>
      <c r="W3311" t="str">
        <f>TEXT(SalesData[[#This Row],[Order Date]],"MMM-YYYY")</f>
        <v>Nov-2016</v>
      </c>
      <c r="X3311">
        <f>CHOOSE(MONTH(SalesData[[#This Row],[Order Date]]),1,1,1,2,2,2,3,3,3,4,4,4)</f>
        <v>4</v>
      </c>
      <c r="Y3311">
        <f>YEAR(SalesData[[#This Row],[Order Date]])*100+MONTH(SalesData[[#This Row],[Order Date]])</f>
        <v>201611</v>
      </c>
    </row>
    <row r="3312" spans="1: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v>7</v>
      </c>
      <c r="T3312">
        <v>0</v>
      </c>
      <c r="U3312">
        <v>81.34</v>
      </c>
      <c r="V3312">
        <f>COUNTIF(SalesData[Order ID],SalesData[[#This Row],[Order ID]])</f>
        <v>1</v>
      </c>
      <c r="W3312" t="str">
        <f>TEXT(SalesData[[#This Row],[Order Date]],"MMM-YYYY")</f>
        <v>Sep-2017</v>
      </c>
      <c r="X3312">
        <f>CHOOSE(MONTH(SalesData[[#This Row],[Order Date]]),1,1,1,2,2,2,3,3,3,4,4,4)</f>
        <v>3</v>
      </c>
      <c r="Y3312">
        <f>YEAR(SalesData[[#This Row],[Order Date]])*100+MONTH(SalesData[[#This Row],[Order Date]])</f>
        <v>201709</v>
      </c>
    </row>
    <row r="3313" spans="1: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v>10</v>
      </c>
      <c r="T3313">
        <v>0.3</v>
      </c>
      <c r="U3313">
        <v>-13.83</v>
      </c>
      <c r="V3313">
        <f>COUNTIF(SalesData[Order ID],SalesData[[#This Row],[Order ID]])</f>
        <v>1</v>
      </c>
      <c r="W3313" t="str">
        <f>TEXT(SalesData[[#This Row],[Order Date]],"MMM-YYYY")</f>
        <v>Mar-2017</v>
      </c>
      <c r="X3313">
        <f>CHOOSE(MONTH(SalesData[[#This Row],[Order Date]]),1,1,1,2,2,2,3,3,3,4,4,4)</f>
        <v>1</v>
      </c>
      <c r="Y3313">
        <f>YEAR(SalesData[[#This Row],[Order Date]])*100+MONTH(SalesData[[#This Row],[Order Date]])</f>
        <v>201703</v>
      </c>
    </row>
    <row r="3314" spans="1: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v>7</v>
      </c>
      <c r="T3314">
        <v>0.3</v>
      </c>
      <c r="U3314">
        <v>-60.39</v>
      </c>
      <c r="V3314">
        <f>COUNTIF(SalesData[Order ID],SalesData[[#This Row],[Order ID]])</f>
        <v>2</v>
      </c>
      <c r="W3314" t="str">
        <f>TEXT(SalesData[[#This Row],[Order Date]],"MMM-YYYY")</f>
        <v>Sep-2015</v>
      </c>
      <c r="X3314">
        <f>CHOOSE(MONTH(SalesData[[#This Row],[Order Date]]),1,1,1,2,2,2,3,3,3,4,4,4)</f>
        <v>3</v>
      </c>
      <c r="Y3314">
        <f>YEAR(SalesData[[#This Row],[Order Date]])*100+MONTH(SalesData[[#This Row],[Order Date]])</f>
        <v>201509</v>
      </c>
    </row>
    <row r="3315" spans="1: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v>4</v>
      </c>
      <c r="T3315">
        <v>0.1</v>
      </c>
      <c r="U3315">
        <v>26.23</v>
      </c>
      <c r="V3315">
        <f>COUNTIF(SalesData[Order ID],SalesData[[#This Row],[Order ID]])</f>
        <v>2</v>
      </c>
      <c r="W3315" t="str">
        <f>TEXT(SalesData[[#This Row],[Order Date]],"MMM-YYYY")</f>
        <v>Sep-2015</v>
      </c>
      <c r="X3315">
        <f>CHOOSE(MONTH(SalesData[[#This Row],[Order Date]]),1,1,1,2,2,2,3,3,3,4,4,4)</f>
        <v>3</v>
      </c>
      <c r="Y3315">
        <f>YEAR(SalesData[[#This Row],[Order Date]])*100+MONTH(SalesData[[#This Row],[Order Date]])</f>
        <v>201509</v>
      </c>
    </row>
    <row r="3316" spans="1: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v>2</v>
      </c>
      <c r="T3316">
        <v>0.1</v>
      </c>
      <c r="U3316">
        <v>24.46</v>
      </c>
      <c r="V3316">
        <f>COUNTIF(SalesData[Order ID],SalesData[[#This Row],[Order ID]])</f>
        <v>2</v>
      </c>
      <c r="W3316" t="str">
        <f>TEXT(SalesData[[#This Row],[Order Date]],"MMM-YYYY")</f>
        <v>Dec-2018</v>
      </c>
      <c r="X3316">
        <f>CHOOSE(MONTH(SalesData[[#This Row],[Order Date]]),1,1,1,2,2,2,3,3,3,4,4,4)</f>
        <v>4</v>
      </c>
      <c r="Y3316">
        <f>YEAR(SalesData[[#This Row],[Order Date]])*100+MONTH(SalesData[[#This Row],[Order Date]])</f>
        <v>201812</v>
      </c>
    </row>
    <row r="3317" spans="1: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v>10</v>
      </c>
      <c r="T3317">
        <v>0.3</v>
      </c>
      <c r="U3317">
        <v>-0.72</v>
      </c>
      <c r="V3317">
        <f>COUNTIF(SalesData[Order ID],SalesData[[#This Row],[Order ID]])</f>
        <v>2</v>
      </c>
      <c r="W3317" t="str">
        <f>TEXT(SalesData[[#This Row],[Order Date]],"MMM-YYYY")</f>
        <v>Dec-2018</v>
      </c>
      <c r="X3317">
        <f>CHOOSE(MONTH(SalesData[[#This Row],[Order Date]]),1,1,1,2,2,2,3,3,3,4,4,4)</f>
        <v>4</v>
      </c>
      <c r="Y3317">
        <f>YEAR(SalesData[[#This Row],[Order Date]])*100+MONTH(SalesData[[#This Row],[Order Date]])</f>
        <v>201812</v>
      </c>
    </row>
    <row r="3318" spans="1: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v>8</v>
      </c>
      <c r="T3318">
        <v>0</v>
      </c>
      <c r="U3318">
        <v>95.75</v>
      </c>
      <c r="V3318">
        <f>COUNTIF(SalesData[Order ID],SalesData[[#This Row],[Order ID]])</f>
        <v>1</v>
      </c>
      <c r="W3318" t="str">
        <f>TEXT(SalesData[[#This Row],[Order Date]],"MMM-YYYY")</f>
        <v>Nov-2018</v>
      </c>
      <c r="X3318">
        <f>CHOOSE(MONTH(SalesData[[#This Row],[Order Date]]),1,1,1,2,2,2,3,3,3,4,4,4)</f>
        <v>4</v>
      </c>
      <c r="Y3318">
        <f>YEAR(SalesData[[#This Row],[Order Date]])*100+MONTH(SalesData[[#This Row],[Order Date]])</f>
        <v>201811</v>
      </c>
    </row>
    <row r="3319" spans="1: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v>3</v>
      </c>
      <c r="T3319">
        <v>0.2</v>
      </c>
      <c r="U3319">
        <v>61.66</v>
      </c>
      <c r="V3319">
        <f>COUNTIF(SalesData[Order ID],SalesData[[#This Row],[Order ID]])</f>
        <v>2</v>
      </c>
      <c r="W3319" t="str">
        <f>TEXT(SalesData[[#This Row],[Order Date]],"MMM-YYYY")</f>
        <v>Sep-2016</v>
      </c>
      <c r="X3319">
        <f>CHOOSE(MONTH(SalesData[[#This Row],[Order Date]]),1,1,1,2,2,2,3,3,3,4,4,4)</f>
        <v>3</v>
      </c>
      <c r="Y3319">
        <f>YEAR(SalesData[[#This Row],[Order Date]])*100+MONTH(SalesData[[#This Row],[Order Date]])</f>
        <v>201609</v>
      </c>
    </row>
    <row r="3320" spans="1: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v>8</v>
      </c>
      <c r="T3320">
        <v>0.3</v>
      </c>
      <c r="U3320">
        <v>-2.25</v>
      </c>
      <c r="V3320">
        <f>COUNTIF(SalesData[Order ID],SalesData[[#This Row],[Order ID]])</f>
        <v>2</v>
      </c>
      <c r="W3320" t="str">
        <f>TEXT(SalesData[[#This Row],[Order Date]],"MMM-YYYY")</f>
        <v>Sep-2016</v>
      </c>
      <c r="X3320">
        <f>CHOOSE(MONTH(SalesData[[#This Row],[Order Date]]),1,1,1,2,2,2,3,3,3,4,4,4)</f>
        <v>3</v>
      </c>
      <c r="Y3320">
        <f>YEAR(SalesData[[#This Row],[Order Date]])*100+MONTH(SalesData[[#This Row],[Order Date]])</f>
        <v>201609</v>
      </c>
    </row>
    <row r="3321" spans="1: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v>5</v>
      </c>
      <c r="T3321">
        <v>0.2</v>
      </c>
      <c r="U3321">
        <v>15.23</v>
      </c>
      <c r="V3321">
        <f>COUNTIF(SalesData[Order ID],SalesData[[#This Row],[Order ID]])</f>
        <v>3</v>
      </c>
      <c r="W3321" t="str">
        <f>TEXT(SalesData[[#This Row],[Order Date]],"MMM-YYYY")</f>
        <v>Dec-2015</v>
      </c>
      <c r="X3321">
        <f>CHOOSE(MONTH(SalesData[[#This Row],[Order Date]]),1,1,1,2,2,2,3,3,3,4,4,4)</f>
        <v>4</v>
      </c>
      <c r="Y3321">
        <f>YEAR(SalesData[[#This Row],[Order Date]])*100+MONTH(SalesData[[#This Row],[Order Date]])</f>
        <v>201512</v>
      </c>
    </row>
    <row r="3322" spans="1: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v>5</v>
      </c>
      <c r="T3322">
        <v>0.1</v>
      </c>
      <c r="U3322">
        <v>86.17</v>
      </c>
      <c r="V3322">
        <f>COUNTIF(SalesData[Order ID],SalesData[[#This Row],[Order ID]])</f>
        <v>3</v>
      </c>
      <c r="W3322" t="str">
        <f>TEXT(SalesData[[#This Row],[Order Date]],"MMM-YYYY")</f>
        <v>Dec-2015</v>
      </c>
      <c r="X3322">
        <f>CHOOSE(MONTH(SalesData[[#This Row],[Order Date]]),1,1,1,2,2,2,3,3,3,4,4,4)</f>
        <v>4</v>
      </c>
      <c r="Y3322">
        <f>YEAR(SalesData[[#This Row],[Order Date]])*100+MONTH(SalesData[[#This Row],[Order Date]])</f>
        <v>201512</v>
      </c>
    </row>
    <row r="3323" spans="1: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v>3</v>
      </c>
      <c r="T3323">
        <v>0.1</v>
      </c>
      <c r="U3323">
        <v>4.92</v>
      </c>
      <c r="V3323">
        <f>COUNTIF(SalesData[Order ID],SalesData[[#This Row],[Order ID]])</f>
        <v>3</v>
      </c>
      <c r="W3323" t="str">
        <f>TEXT(SalesData[[#This Row],[Order Date]],"MMM-YYYY")</f>
        <v>Dec-2015</v>
      </c>
      <c r="X3323">
        <f>CHOOSE(MONTH(SalesData[[#This Row],[Order Date]]),1,1,1,2,2,2,3,3,3,4,4,4)</f>
        <v>4</v>
      </c>
      <c r="Y3323">
        <f>YEAR(SalesData[[#This Row],[Order Date]])*100+MONTH(SalesData[[#This Row],[Order Date]])</f>
        <v>201512</v>
      </c>
    </row>
    <row r="3324" spans="1: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v>7</v>
      </c>
      <c r="T3324">
        <v>0.3</v>
      </c>
      <c r="U3324">
        <v>-5.52</v>
      </c>
      <c r="V3324">
        <f>COUNTIF(SalesData[Order ID],SalesData[[#This Row],[Order ID]])</f>
        <v>2</v>
      </c>
      <c r="W3324" t="str">
        <f>TEXT(SalesData[[#This Row],[Order Date]],"MMM-YYYY")</f>
        <v>Jul-2016</v>
      </c>
      <c r="X3324">
        <f>CHOOSE(MONTH(SalesData[[#This Row],[Order Date]]),1,1,1,2,2,2,3,3,3,4,4,4)</f>
        <v>3</v>
      </c>
      <c r="Y3324">
        <f>YEAR(SalesData[[#This Row],[Order Date]])*100+MONTH(SalesData[[#This Row],[Order Date]])</f>
        <v>201607</v>
      </c>
    </row>
    <row r="3325" spans="1: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v>6</v>
      </c>
      <c r="T3325">
        <v>0.2</v>
      </c>
      <c r="U3325">
        <v>27.05</v>
      </c>
      <c r="V3325">
        <f>COUNTIF(SalesData[Order ID],SalesData[[#This Row],[Order ID]])</f>
        <v>2</v>
      </c>
      <c r="W3325" t="str">
        <f>TEXT(SalesData[[#This Row],[Order Date]],"MMM-YYYY")</f>
        <v>Jul-2016</v>
      </c>
      <c r="X3325">
        <f>CHOOSE(MONTH(SalesData[[#This Row],[Order Date]]),1,1,1,2,2,2,3,3,3,4,4,4)</f>
        <v>3</v>
      </c>
      <c r="Y3325">
        <f>YEAR(SalesData[[#This Row],[Order Date]])*100+MONTH(SalesData[[#This Row],[Order Date]])</f>
        <v>201607</v>
      </c>
    </row>
    <row r="3326" spans="1: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v>7</v>
      </c>
      <c r="T3326">
        <v>0.1</v>
      </c>
      <c r="U3326">
        <v>313.95</v>
      </c>
      <c r="V3326">
        <f>COUNTIF(SalesData[Order ID],SalesData[[#This Row],[Order ID]])</f>
        <v>7</v>
      </c>
      <c r="W3326" t="str">
        <f>TEXT(SalesData[[#This Row],[Order Date]],"MMM-YYYY")</f>
        <v>Nov-2015</v>
      </c>
      <c r="X3326">
        <f>CHOOSE(MONTH(SalesData[[#This Row],[Order Date]]),1,1,1,2,2,2,3,3,3,4,4,4)</f>
        <v>4</v>
      </c>
      <c r="Y3326">
        <f>YEAR(SalesData[[#This Row],[Order Date]])*100+MONTH(SalesData[[#This Row],[Order Date]])</f>
        <v>201511</v>
      </c>
    </row>
    <row r="3327" spans="1: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v>2</v>
      </c>
      <c r="T3327">
        <v>0.1</v>
      </c>
      <c r="U3327">
        <v>0.37</v>
      </c>
      <c r="V3327">
        <f>COUNTIF(SalesData[Order ID],SalesData[[#This Row],[Order ID]])</f>
        <v>7</v>
      </c>
      <c r="W3327" t="str">
        <f>TEXT(SalesData[[#This Row],[Order Date]],"MMM-YYYY")</f>
        <v>Nov-2015</v>
      </c>
      <c r="X3327">
        <f>CHOOSE(MONTH(SalesData[[#This Row],[Order Date]]),1,1,1,2,2,2,3,3,3,4,4,4)</f>
        <v>4</v>
      </c>
      <c r="Y3327">
        <f>YEAR(SalesData[[#This Row],[Order Date]])*100+MONTH(SalesData[[#This Row],[Order Date]])</f>
        <v>201511</v>
      </c>
    </row>
    <row r="3328" spans="1: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v>5</v>
      </c>
      <c r="T3328">
        <v>0.1</v>
      </c>
      <c r="U3328">
        <v>20.27</v>
      </c>
      <c r="V3328">
        <f>COUNTIF(SalesData[Order ID],SalesData[[#This Row],[Order ID]])</f>
        <v>7</v>
      </c>
      <c r="W3328" t="str">
        <f>TEXT(SalesData[[#This Row],[Order Date]],"MMM-YYYY")</f>
        <v>Nov-2015</v>
      </c>
      <c r="X3328">
        <f>CHOOSE(MONTH(SalesData[[#This Row],[Order Date]]),1,1,1,2,2,2,3,3,3,4,4,4)</f>
        <v>4</v>
      </c>
      <c r="Y3328">
        <f>YEAR(SalesData[[#This Row],[Order Date]])*100+MONTH(SalesData[[#This Row],[Order Date]])</f>
        <v>201511</v>
      </c>
    </row>
    <row r="3329" spans="1: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v>9</v>
      </c>
      <c r="T3329">
        <v>0.3</v>
      </c>
      <c r="U3329">
        <v>-6.3</v>
      </c>
      <c r="V3329">
        <f>COUNTIF(SalesData[Order ID],SalesData[[#This Row],[Order ID]])</f>
        <v>7</v>
      </c>
      <c r="W3329" t="str">
        <f>TEXT(SalesData[[#This Row],[Order Date]],"MMM-YYYY")</f>
        <v>Nov-2015</v>
      </c>
      <c r="X3329">
        <f>CHOOSE(MONTH(SalesData[[#This Row],[Order Date]]),1,1,1,2,2,2,3,3,3,4,4,4)</f>
        <v>4</v>
      </c>
      <c r="Y3329">
        <f>YEAR(SalesData[[#This Row],[Order Date]])*100+MONTH(SalesData[[#This Row],[Order Date]])</f>
        <v>201511</v>
      </c>
    </row>
    <row r="3330" spans="1: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v>8</v>
      </c>
      <c r="T3330">
        <v>0.1</v>
      </c>
      <c r="U3330">
        <v>26.23</v>
      </c>
      <c r="V3330">
        <f>COUNTIF(SalesData[Order ID],SalesData[[#This Row],[Order ID]])</f>
        <v>7</v>
      </c>
      <c r="W3330" t="str">
        <f>TEXT(SalesData[[#This Row],[Order Date]],"MMM-YYYY")</f>
        <v>Nov-2015</v>
      </c>
      <c r="X3330">
        <f>CHOOSE(MONTH(SalesData[[#This Row],[Order Date]]),1,1,1,2,2,2,3,3,3,4,4,4)</f>
        <v>4</v>
      </c>
      <c r="Y3330">
        <f>YEAR(SalesData[[#This Row],[Order Date]])*100+MONTH(SalesData[[#This Row],[Order Date]])</f>
        <v>201511</v>
      </c>
    </row>
    <row r="3331" spans="1: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v>4</v>
      </c>
      <c r="T3331">
        <v>0</v>
      </c>
      <c r="U3331">
        <v>46.03</v>
      </c>
      <c r="V3331">
        <f>COUNTIF(SalesData[Order ID],SalesData[[#This Row],[Order ID]])</f>
        <v>7</v>
      </c>
      <c r="W3331" t="str">
        <f>TEXT(SalesData[[#This Row],[Order Date]],"MMM-YYYY")</f>
        <v>Nov-2015</v>
      </c>
      <c r="X3331">
        <f>CHOOSE(MONTH(SalesData[[#This Row],[Order Date]]),1,1,1,2,2,2,3,3,3,4,4,4)</f>
        <v>4</v>
      </c>
      <c r="Y3331">
        <f>YEAR(SalesData[[#This Row],[Order Date]])*100+MONTH(SalesData[[#This Row],[Order Date]])</f>
        <v>201511</v>
      </c>
    </row>
    <row r="3332" spans="1: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v>8</v>
      </c>
      <c r="T3332">
        <v>0.1</v>
      </c>
      <c r="U3332">
        <v>24.12</v>
      </c>
      <c r="V3332">
        <f>COUNTIF(SalesData[Order ID],SalesData[[#This Row],[Order ID]])</f>
        <v>7</v>
      </c>
      <c r="W3332" t="str">
        <f>TEXT(SalesData[[#This Row],[Order Date]],"MMM-YYYY")</f>
        <v>Nov-2015</v>
      </c>
      <c r="X3332">
        <f>CHOOSE(MONTH(SalesData[[#This Row],[Order Date]]),1,1,1,2,2,2,3,3,3,4,4,4)</f>
        <v>4</v>
      </c>
      <c r="Y3332">
        <f>YEAR(SalesData[[#This Row],[Order Date]])*100+MONTH(SalesData[[#This Row],[Order Date]])</f>
        <v>201511</v>
      </c>
    </row>
    <row r="3333" spans="1: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v>7</v>
      </c>
      <c r="T3333">
        <v>0.1</v>
      </c>
      <c r="U3333">
        <v>52.43</v>
      </c>
      <c r="V3333">
        <f>COUNTIF(SalesData[Order ID],SalesData[[#This Row],[Order ID]])</f>
        <v>3</v>
      </c>
      <c r="W3333" t="str">
        <f>TEXT(SalesData[[#This Row],[Order Date]],"MMM-YYYY")</f>
        <v>Dec-2018</v>
      </c>
      <c r="X3333">
        <f>CHOOSE(MONTH(SalesData[[#This Row],[Order Date]]),1,1,1,2,2,2,3,3,3,4,4,4)</f>
        <v>4</v>
      </c>
      <c r="Y3333">
        <f>YEAR(SalesData[[#This Row],[Order Date]])*100+MONTH(SalesData[[#This Row],[Order Date]])</f>
        <v>201812</v>
      </c>
    </row>
    <row r="3334" spans="1: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v>1</v>
      </c>
      <c r="T3334">
        <v>0</v>
      </c>
      <c r="U3334">
        <v>12.12</v>
      </c>
      <c r="V3334">
        <f>COUNTIF(SalesData[Order ID],SalesData[[#This Row],[Order ID]])</f>
        <v>3</v>
      </c>
      <c r="W3334" t="str">
        <f>TEXT(SalesData[[#This Row],[Order Date]],"MMM-YYYY")</f>
        <v>Dec-2018</v>
      </c>
      <c r="X3334">
        <f>CHOOSE(MONTH(SalesData[[#This Row],[Order Date]]),1,1,1,2,2,2,3,3,3,4,4,4)</f>
        <v>4</v>
      </c>
      <c r="Y3334">
        <f>YEAR(SalesData[[#This Row],[Order Date]])*100+MONTH(SalesData[[#This Row],[Order Date]])</f>
        <v>201812</v>
      </c>
    </row>
    <row r="3335" spans="1: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v>9</v>
      </c>
      <c r="T3335">
        <v>0</v>
      </c>
      <c r="U3335">
        <v>0.49</v>
      </c>
      <c r="V3335">
        <f>COUNTIF(SalesData[Order ID],SalesData[[#This Row],[Order ID]])</f>
        <v>3</v>
      </c>
      <c r="W3335" t="str">
        <f>TEXT(SalesData[[#This Row],[Order Date]],"MMM-YYYY")</f>
        <v>Dec-2018</v>
      </c>
      <c r="X3335">
        <f>CHOOSE(MONTH(SalesData[[#This Row],[Order Date]]),1,1,1,2,2,2,3,3,3,4,4,4)</f>
        <v>4</v>
      </c>
      <c r="Y3335">
        <f>YEAR(SalesData[[#This Row],[Order Date]])*100+MONTH(SalesData[[#This Row],[Order Date]])</f>
        <v>201812</v>
      </c>
    </row>
    <row r="3336" spans="1: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v>2</v>
      </c>
      <c r="T3336">
        <v>0</v>
      </c>
      <c r="U3336">
        <v>1.2</v>
      </c>
      <c r="V3336">
        <f>COUNTIF(SalesData[Order ID],SalesData[[#This Row],[Order ID]])</f>
        <v>7</v>
      </c>
      <c r="W3336" t="str">
        <f>TEXT(SalesData[[#This Row],[Order Date]],"MMM-YYYY")</f>
        <v>Aug-2018</v>
      </c>
      <c r="X3336">
        <f>CHOOSE(MONTH(SalesData[[#This Row],[Order Date]]),1,1,1,2,2,2,3,3,3,4,4,4)</f>
        <v>3</v>
      </c>
      <c r="Y3336">
        <f>YEAR(SalesData[[#This Row],[Order Date]])*100+MONTH(SalesData[[#This Row],[Order Date]])</f>
        <v>201808</v>
      </c>
    </row>
    <row r="3337" spans="1: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v>2</v>
      </c>
      <c r="T3337">
        <v>0.1</v>
      </c>
      <c r="U3337">
        <v>151.19</v>
      </c>
      <c r="V3337">
        <f>COUNTIF(SalesData[Order ID],SalesData[[#This Row],[Order ID]])</f>
        <v>7</v>
      </c>
      <c r="W3337" t="str">
        <f>TEXT(SalesData[[#This Row],[Order Date]],"MMM-YYYY")</f>
        <v>Aug-2018</v>
      </c>
      <c r="X3337">
        <f>CHOOSE(MONTH(SalesData[[#This Row],[Order Date]]),1,1,1,2,2,2,3,3,3,4,4,4)</f>
        <v>3</v>
      </c>
      <c r="Y3337">
        <f>YEAR(SalesData[[#This Row],[Order Date]])*100+MONTH(SalesData[[#This Row],[Order Date]])</f>
        <v>201808</v>
      </c>
    </row>
    <row r="3338" spans="1: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v>6</v>
      </c>
      <c r="T3338">
        <v>0</v>
      </c>
      <c r="U3338">
        <v>14.29</v>
      </c>
      <c r="V3338">
        <f>COUNTIF(SalesData[Order ID],SalesData[[#This Row],[Order ID]])</f>
        <v>7</v>
      </c>
      <c r="W3338" t="str">
        <f>TEXT(SalesData[[#This Row],[Order Date]],"MMM-YYYY")</f>
        <v>Aug-2018</v>
      </c>
      <c r="X3338">
        <f>CHOOSE(MONTH(SalesData[[#This Row],[Order Date]]),1,1,1,2,2,2,3,3,3,4,4,4)</f>
        <v>3</v>
      </c>
      <c r="Y3338">
        <f>YEAR(SalesData[[#This Row],[Order Date]])*100+MONTH(SalesData[[#This Row],[Order Date]])</f>
        <v>201808</v>
      </c>
    </row>
    <row r="3339" spans="1: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v>4</v>
      </c>
      <c r="T3339">
        <v>0.1</v>
      </c>
      <c r="U3339">
        <v>130.81</v>
      </c>
      <c r="V3339">
        <f>COUNTIF(SalesData[Order ID],SalesData[[#This Row],[Order ID]])</f>
        <v>7</v>
      </c>
      <c r="W3339" t="str">
        <f>TEXT(SalesData[[#This Row],[Order Date]],"MMM-YYYY")</f>
        <v>Aug-2018</v>
      </c>
      <c r="X3339">
        <f>CHOOSE(MONTH(SalesData[[#This Row],[Order Date]]),1,1,1,2,2,2,3,3,3,4,4,4)</f>
        <v>3</v>
      </c>
      <c r="Y3339">
        <f>YEAR(SalesData[[#This Row],[Order Date]])*100+MONTH(SalesData[[#This Row],[Order Date]])</f>
        <v>201808</v>
      </c>
    </row>
    <row r="3340" spans="1: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v>4</v>
      </c>
      <c r="T3340">
        <v>0.2</v>
      </c>
      <c r="U3340">
        <v>19.91</v>
      </c>
      <c r="V3340">
        <f>COUNTIF(SalesData[Order ID],SalesData[[#This Row],[Order ID]])</f>
        <v>7</v>
      </c>
      <c r="W3340" t="str">
        <f>TEXT(SalesData[[#This Row],[Order Date]],"MMM-YYYY")</f>
        <v>Aug-2018</v>
      </c>
      <c r="X3340">
        <f>CHOOSE(MONTH(SalesData[[#This Row],[Order Date]]),1,1,1,2,2,2,3,3,3,4,4,4)</f>
        <v>3</v>
      </c>
      <c r="Y3340">
        <f>YEAR(SalesData[[#This Row],[Order Date]])*100+MONTH(SalesData[[#This Row],[Order Date]])</f>
        <v>201808</v>
      </c>
    </row>
    <row r="3341" spans="1: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v>2</v>
      </c>
      <c r="T3341">
        <v>0</v>
      </c>
      <c r="U3341">
        <v>50.88</v>
      </c>
      <c r="V3341">
        <f>COUNTIF(SalesData[Order ID],SalesData[[#This Row],[Order ID]])</f>
        <v>7</v>
      </c>
      <c r="W3341" t="str">
        <f>TEXT(SalesData[[#This Row],[Order Date]],"MMM-YYYY")</f>
        <v>Aug-2018</v>
      </c>
      <c r="X3341">
        <f>CHOOSE(MONTH(SalesData[[#This Row],[Order Date]]),1,1,1,2,2,2,3,3,3,4,4,4)</f>
        <v>3</v>
      </c>
      <c r="Y3341">
        <f>YEAR(SalesData[[#This Row],[Order Date]])*100+MONTH(SalesData[[#This Row],[Order Date]])</f>
        <v>201808</v>
      </c>
    </row>
    <row r="3342" spans="1: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v>4</v>
      </c>
      <c r="T3342">
        <v>0.2</v>
      </c>
      <c r="U3342">
        <v>12.94</v>
      </c>
      <c r="V3342">
        <f>COUNTIF(SalesData[Order ID],SalesData[[#This Row],[Order ID]])</f>
        <v>7</v>
      </c>
      <c r="W3342" t="str">
        <f>TEXT(SalesData[[#This Row],[Order Date]],"MMM-YYYY")</f>
        <v>Aug-2018</v>
      </c>
      <c r="X3342">
        <f>CHOOSE(MONTH(SalesData[[#This Row],[Order Date]]),1,1,1,2,2,2,3,3,3,4,4,4)</f>
        <v>3</v>
      </c>
      <c r="Y3342">
        <f>YEAR(SalesData[[#This Row],[Order Date]])*100+MONTH(SalesData[[#This Row],[Order Date]])</f>
        <v>201808</v>
      </c>
    </row>
    <row r="3343" spans="1: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v>5</v>
      </c>
      <c r="T3343">
        <v>0.3</v>
      </c>
      <c r="U3343">
        <v>-31.97</v>
      </c>
      <c r="V3343">
        <f>COUNTIF(SalesData[Order ID],SalesData[[#This Row],[Order ID]])</f>
        <v>6</v>
      </c>
      <c r="W3343" t="str">
        <f>TEXT(SalesData[[#This Row],[Order Date]],"MMM-YYYY")</f>
        <v>Aug-2017</v>
      </c>
      <c r="X3343">
        <f>CHOOSE(MONTH(SalesData[[#This Row],[Order Date]]),1,1,1,2,2,2,3,3,3,4,4,4)</f>
        <v>3</v>
      </c>
      <c r="Y3343">
        <f>YEAR(SalesData[[#This Row],[Order Date]])*100+MONTH(SalesData[[#This Row],[Order Date]])</f>
        <v>201708</v>
      </c>
    </row>
    <row r="3344" spans="1: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v>3</v>
      </c>
      <c r="T3344">
        <v>0</v>
      </c>
      <c r="U3344">
        <v>12.23</v>
      </c>
      <c r="V3344">
        <f>COUNTIF(SalesData[Order ID],SalesData[[#This Row],[Order ID]])</f>
        <v>6</v>
      </c>
      <c r="W3344" t="str">
        <f>TEXT(SalesData[[#This Row],[Order Date]],"MMM-YYYY")</f>
        <v>Aug-2017</v>
      </c>
      <c r="X3344">
        <f>CHOOSE(MONTH(SalesData[[#This Row],[Order Date]]),1,1,1,2,2,2,3,3,3,4,4,4)</f>
        <v>3</v>
      </c>
      <c r="Y3344">
        <f>YEAR(SalesData[[#This Row],[Order Date]])*100+MONTH(SalesData[[#This Row],[Order Date]])</f>
        <v>201708</v>
      </c>
    </row>
    <row r="3345" spans="1: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v>5</v>
      </c>
      <c r="T3345">
        <v>0</v>
      </c>
      <c r="U3345">
        <v>11.39</v>
      </c>
      <c r="V3345">
        <f>COUNTIF(SalesData[Order ID],SalesData[[#This Row],[Order ID]])</f>
        <v>6</v>
      </c>
      <c r="W3345" t="str">
        <f>TEXT(SalesData[[#This Row],[Order Date]],"MMM-YYYY")</f>
        <v>Aug-2017</v>
      </c>
      <c r="X3345">
        <f>CHOOSE(MONTH(SalesData[[#This Row],[Order Date]]),1,1,1,2,2,2,3,3,3,4,4,4)</f>
        <v>3</v>
      </c>
      <c r="Y3345">
        <f>YEAR(SalesData[[#This Row],[Order Date]])*100+MONTH(SalesData[[#This Row],[Order Date]])</f>
        <v>201708</v>
      </c>
    </row>
    <row r="3346" spans="1: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v>2</v>
      </c>
      <c r="T3346">
        <v>0.2</v>
      </c>
      <c r="U3346">
        <v>18.75</v>
      </c>
      <c r="V3346">
        <f>COUNTIF(SalesData[Order ID],SalesData[[#This Row],[Order ID]])</f>
        <v>6</v>
      </c>
      <c r="W3346" t="str">
        <f>TEXT(SalesData[[#This Row],[Order Date]],"MMM-YYYY")</f>
        <v>Aug-2017</v>
      </c>
      <c r="X3346">
        <f>CHOOSE(MONTH(SalesData[[#This Row],[Order Date]]),1,1,1,2,2,2,3,3,3,4,4,4)</f>
        <v>3</v>
      </c>
      <c r="Y3346">
        <f>YEAR(SalesData[[#This Row],[Order Date]])*100+MONTH(SalesData[[#This Row],[Order Date]])</f>
        <v>201708</v>
      </c>
    </row>
    <row r="3347" spans="1: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v>8</v>
      </c>
      <c r="T3347">
        <v>0.3</v>
      </c>
      <c r="U3347">
        <v>-2.92</v>
      </c>
      <c r="V3347">
        <f>COUNTIF(SalesData[Order ID],SalesData[[#This Row],[Order ID]])</f>
        <v>6</v>
      </c>
      <c r="W3347" t="str">
        <f>TEXT(SalesData[[#This Row],[Order Date]],"MMM-YYYY")</f>
        <v>Aug-2017</v>
      </c>
      <c r="X3347">
        <f>CHOOSE(MONTH(SalesData[[#This Row],[Order Date]]),1,1,1,2,2,2,3,3,3,4,4,4)</f>
        <v>3</v>
      </c>
      <c r="Y3347">
        <f>YEAR(SalesData[[#This Row],[Order Date]])*100+MONTH(SalesData[[#This Row],[Order Date]])</f>
        <v>201708</v>
      </c>
    </row>
    <row r="3348" spans="1: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v>5</v>
      </c>
      <c r="T3348">
        <v>0.3</v>
      </c>
      <c r="U3348">
        <v>-2.61</v>
      </c>
      <c r="V3348">
        <f>COUNTIF(SalesData[Order ID],SalesData[[#This Row],[Order ID]])</f>
        <v>6</v>
      </c>
      <c r="W3348" t="str">
        <f>TEXT(SalesData[[#This Row],[Order Date]],"MMM-YYYY")</f>
        <v>Aug-2017</v>
      </c>
      <c r="X3348">
        <f>CHOOSE(MONTH(SalesData[[#This Row],[Order Date]]),1,1,1,2,2,2,3,3,3,4,4,4)</f>
        <v>3</v>
      </c>
      <c r="Y3348">
        <f>YEAR(SalesData[[#This Row],[Order Date]])*100+MONTH(SalesData[[#This Row],[Order Date]])</f>
        <v>201708</v>
      </c>
    </row>
    <row r="3349" spans="1: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v>7</v>
      </c>
      <c r="T3349">
        <v>0</v>
      </c>
      <c r="U3349">
        <v>9.14</v>
      </c>
      <c r="V3349">
        <f>COUNTIF(SalesData[Order ID],SalesData[[#This Row],[Order ID]])</f>
        <v>1</v>
      </c>
      <c r="W3349" t="str">
        <f>TEXT(SalesData[[#This Row],[Order Date]],"MMM-YYYY")</f>
        <v>Aug-2016</v>
      </c>
      <c r="X3349">
        <f>CHOOSE(MONTH(SalesData[[#This Row],[Order Date]]),1,1,1,2,2,2,3,3,3,4,4,4)</f>
        <v>3</v>
      </c>
      <c r="Y3349">
        <f>YEAR(SalesData[[#This Row],[Order Date]])*100+MONTH(SalesData[[#This Row],[Order Date]])</f>
        <v>201608</v>
      </c>
    </row>
    <row r="3350" spans="1: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v>6</v>
      </c>
      <c r="T3350">
        <v>0.2</v>
      </c>
      <c r="U3350">
        <v>4.8099999999999996</v>
      </c>
      <c r="V3350">
        <f>COUNTIF(SalesData[Order ID],SalesData[[#This Row],[Order ID]])</f>
        <v>1</v>
      </c>
      <c r="W3350" t="str">
        <f>TEXT(SalesData[[#This Row],[Order Date]],"MMM-YYYY")</f>
        <v>Nov-2018</v>
      </c>
      <c r="X3350">
        <f>CHOOSE(MONTH(SalesData[[#This Row],[Order Date]]),1,1,1,2,2,2,3,3,3,4,4,4)</f>
        <v>4</v>
      </c>
      <c r="Y3350">
        <f>YEAR(SalesData[[#This Row],[Order Date]])*100+MONTH(SalesData[[#This Row],[Order Date]])</f>
        <v>201811</v>
      </c>
    </row>
    <row r="3351" spans="1: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v>4</v>
      </c>
      <c r="T3351">
        <v>0</v>
      </c>
      <c r="U3351">
        <v>2.04</v>
      </c>
      <c r="V3351">
        <f>COUNTIF(SalesData[Order ID],SalesData[[#This Row],[Order ID]])</f>
        <v>1</v>
      </c>
      <c r="W3351" t="str">
        <f>TEXT(SalesData[[#This Row],[Order Date]],"MMM-YYYY")</f>
        <v>Aug-2017</v>
      </c>
      <c r="X3351">
        <f>CHOOSE(MONTH(SalesData[[#This Row],[Order Date]]),1,1,1,2,2,2,3,3,3,4,4,4)</f>
        <v>3</v>
      </c>
      <c r="Y3351">
        <f>YEAR(SalesData[[#This Row],[Order Date]])*100+MONTH(SalesData[[#This Row],[Order Date]])</f>
        <v>201708</v>
      </c>
    </row>
    <row r="3352" spans="1: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v>6</v>
      </c>
      <c r="T3352">
        <v>0.1</v>
      </c>
      <c r="U3352">
        <v>9</v>
      </c>
      <c r="V3352">
        <f>COUNTIF(SalesData[Order ID],SalesData[[#This Row],[Order ID]])</f>
        <v>1</v>
      </c>
      <c r="W3352" t="str">
        <f>TEXT(SalesData[[#This Row],[Order Date]],"MMM-YYYY")</f>
        <v>Dec-2017</v>
      </c>
      <c r="X3352">
        <f>CHOOSE(MONTH(SalesData[[#This Row],[Order Date]]),1,1,1,2,2,2,3,3,3,4,4,4)</f>
        <v>4</v>
      </c>
      <c r="Y3352">
        <f>YEAR(SalesData[[#This Row],[Order Date]])*100+MONTH(SalesData[[#This Row],[Order Date]])</f>
        <v>201712</v>
      </c>
    </row>
    <row r="3353" spans="1: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v>10</v>
      </c>
      <c r="T3353">
        <v>0.2</v>
      </c>
      <c r="U3353">
        <v>43.6</v>
      </c>
      <c r="V3353">
        <f>COUNTIF(SalesData[Order ID],SalesData[[#This Row],[Order ID]])</f>
        <v>2</v>
      </c>
      <c r="W3353" t="str">
        <f>TEXT(SalesData[[#This Row],[Order Date]],"MMM-YYYY")</f>
        <v>Sep-2015</v>
      </c>
      <c r="X3353">
        <f>CHOOSE(MONTH(SalesData[[#This Row],[Order Date]]),1,1,1,2,2,2,3,3,3,4,4,4)</f>
        <v>3</v>
      </c>
      <c r="Y3353">
        <f>YEAR(SalesData[[#This Row],[Order Date]])*100+MONTH(SalesData[[#This Row],[Order Date]])</f>
        <v>201509</v>
      </c>
    </row>
    <row r="3354" spans="1: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v>3</v>
      </c>
      <c r="T3354">
        <v>0</v>
      </c>
      <c r="U3354">
        <v>11.76</v>
      </c>
      <c r="V3354">
        <f>COUNTIF(SalesData[Order ID],SalesData[[#This Row],[Order ID]])</f>
        <v>2</v>
      </c>
      <c r="W3354" t="str">
        <f>TEXT(SalesData[[#This Row],[Order Date]],"MMM-YYYY")</f>
        <v>Sep-2015</v>
      </c>
      <c r="X3354">
        <f>CHOOSE(MONTH(SalesData[[#This Row],[Order Date]]),1,1,1,2,2,2,3,3,3,4,4,4)</f>
        <v>3</v>
      </c>
      <c r="Y3354">
        <f>YEAR(SalesData[[#This Row],[Order Date]])*100+MONTH(SalesData[[#This Row],[Order Date]])</f>
        <v>201509</v>
      </c>
    </row>
    <row r="3355" spans="1: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v>8</v>
      </c>
      <c r="T3355">
        <v>0.3</v>
      </c>
      <c r="U3355">
        <v>-25.2</v>
      </c>
      <c r="V3355">
        <f>COUNTIF(SalesData[Order ID],SalesData[[#This Row],[Order ID]])</f>
        <v>4</v>
      </c>
      <c r="W3355" t="str">
        <f>TEXT(SalesData[[#This Row],[Order Date]],"MMM-YYYY")</f>
        <v>Jul-2015</v>
      </c>
      <c r="X3355">
        <f>CHOOSE(MONTH(SalesData[[#This Row],[Order Date]]),1,1,1,2,2,2,3,3,3,4,4,4)</f>
        <v>3</v>
      </c>
      <c r="Y3355">
        <f>YEAR(SalesData[[#This Row],[Order Date]])*100+MONTH(SalesData[[#This Row],[Order Date]])</f>
        <v>201507</v>
      </c>
    </row>
    <row r="3356" spans="1: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v>5</v>
      </c>
      <c r="T3356">
        <v>0.3</v>
      </c>
      <c r="U3356">
        <v>-23.28</v>
      </c>
      <c r="V3356">
        <f>COUNTIF(SalesData[Order ID],SalesData[[#This Row],[Order ID]])</f>
        <v>4</v>
      </c>
      <c r="W3356" t="str">
        <f>TEXT(SalesData[[#This Row],[Order Date]],"MMM-YYYY")</f>
        <v>Jul-2015</v>
      </c>
      <c r="X3356">
        <f>CHOOSE(MONTH(SalesData[[#This Row],[Order Date]]),1,1,1,2,2,2,3,3,3,4,4,4)</f>
        <v>3</v>
      </c>
      <c r="Y3356">
        <f>YEAR(SalesData[[#This Row],[Order Date]])*100+MONTH(SalesData[[#This Row],[Order Date]])</f>
        <v>201507</v>
      </c>
    </row>
    <row r="3357" spans="1: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v>7</v>
      </c>
      <c r="T3357">
        <v>0.1</v>
      </c>
      <c r="U3357">
        <v>4.18</v>
      </c>
      <c r="V3357">
        <f>COUNTIF(SalesData[Order ID],SalesData[[#This Row],[Order ID]])</f>
        <v>4</v>
      </c>
      <c r="W3357" t="str">
        <f>TEXT(SalesData[[#This Row],[Order Date]],"MMM-YYYY")</f>
        <v>Jul-2015</v>
      </c>
      <c r="X3357">
        <f>CHOOSE(MONTH(SalesData[[#This Row],[Order Date]]),1,1,1,2,2,2,3,3,3,4,4,4)</f>
        <v>3</v>
      </c>
      <c r="Y3357">
        <f>YEAR(SalesData[[#This Row],[Order Date]])*100+MONTH(SalesData[[#This Row],[Order Date]])</f>
        <v>201507</v>
      </c>
    </row>
    <row r="3358" spans="1: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v>3</v>
      </c>
      <c r="T3358">
        <v>0.1</v>
      </c>
      <c r="U3358">
        <v>0.76</v>
      </c>
      <c r="V3358">
        <f>COUNTIF(SalesData[Order ID],SalesData[[#This Row],[Order ID]])</f>
        <v>4</v>
      </c>
      <c r="W3358" t="str">
        <f>TEXT(SalesData[[#This Row],[Order Date]],"MMM-YYYY")</f>
        <v>Jul-2015</v>
      </c>
      <c r="X3358">
        <f>CHOOSE(MONTH(SalesData[[#This Row],[Order Date]]),1,1,1,2,2,2,3,3,3,4,4,4)</f>
        <v>3</v>
      </c>
      <c r="Y3358">
        <f>YEAR(SalesData[[#This Row],[Order Date]])*100+MONTH(SalesData[[#This Row],[Order Date]])</f>
        <v>201507</v>
      </c>
    </row>
    <row r="3359" spans="1: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v>3</v>
      </c>
      <c r="T3359">
        <v>0.2</v>
      </c>
      <c r="U3359">
        <v>3.65</v>
      </c>
      <c r="V3359">
        <f>COUNTIF(SalesData[Order ID],SalesData[[#This Row],[Order ID]])</f>
        <v>1</v>
      </c>
      <c r="W3359" t="str">
        <f>TEXT(SalesData[[#This Row],[Order Date]],"MMM-YYYY")</f>
        <v>Sep-2018</v>
      </c>
      <c r="X3359">
        <f>CHOOSE(MONTH(SalesData[[#This Row],[Order Date]]),1,1,1,2,2,2,3,3,3,4,4,4)</f>
        <v>3</v>
      </c>
      <c r="Y3359">
        <f>YEAR(SalesData[[#This Row],[Order Date]])*100+MONTH(SalesData[[#This Row],[Order Date]])</f>
        <v>201809</v>
      </c>
    </row>
    <row r="3360" spans="1: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v>3</v>
      </c>
      <c r="T3360">
        <v>0.2</v>
      </c>
      <c r="U3360">
        <v>0.35</v>
      </c>
      <c r="V3360">
        <f>COUNTIF(SalesData[Order ID],SalesData[[#This Row],[Order ID]])</f>
        <v>2</v>
      </c>
      <c r="W3360" t="str">
        <f>TEXT(SalesData[[#This Row],[Order Date]],"MMM-YYYY")</f>
        <v>May-2017</v>
      </c>
      <c r="X3360">
        <f>CHOOSE(MONTH(SalesData[[#This Row],[Order Date]]),1,1,1,2,2,2,3,3,3,4,4,4)</f>
        <v>2</v>
      </c>
      <c r="Y3360">
        <f>YEAR(SalesData[[#This Row],[Order Date]])*100+MONTH(SalesData[[#This Row],[Order Date]])</f>
        <v>201705</v>
      </c>
    </row>
    <row r="3361" spans="1: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v>3</v>
      </c>
      <c r="T3361">
        <v>0.1</v>
      </c>
      <c r="U3361">
        <v>5.5</v>
      </c>
      <c r="V3361">
        <f>COUNTIF(SalesData[Order ID],SalesData[[#This Row],[Order ID]])</f>
        <v>2</v>
      </c>
      <c r="W3361" t="str">
        <f>TEXT(SalesData[[#This Row],[Order Date]],"MMM-YYYY")</f>
        <v>May-2017</v>
      </c>
      <c r="X3361">
        <f>CHOOSE(MONTH(SalesData[[#This Row],[Order Date]]),1,1,1,2,2,2,3,3,3,4,4,4)</f>
        <v>2</v>
      </c>
      <c r="Y3361">
        <f>YEAR(SalesData[[#This Row],[Order Date]])*100+MONTH(SalesData[[#This Row],[Order Date]])</f>
        <v>201705</v>
      </c>
    </row>
    <row r="3362" spans="1: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v>10</v>
      </c>
      <c r="T3362">
        <v>0.1</v>
      </c>
      <c r="U3362">
        <v>2.13</v>
      </c>
      <c r="V3362">
        <f>COUNTIF(SalesData[Order ID],SalesData[[#This Row],[Order ID]])</f>
        <v>2</v>
      </c>
      <c r="W3362" t="str">
        <f>TEXT(SalesData[[#This Row],[Order Date]],"MMM-YYYY")</f>
        <v>Jun-2016</v>
      </c>
      <c r="X3362">
        <f>CHOOSE(MONTH(SalesData[[#This Row],[Order Date]]),1,1,1,2,2,2,3,3,3,4,4,4)</f>
        <v>2</v>
      </c>
      <c r="Y3362">
        <f>YEAR(SalesData[[#This Row],[Order Date]])*100+MONTH(SalesData[[#This Row],[Order Date]])</f>
        <v>201606</v>
      </c>
    </row>
    <row r="3363" spans="1: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v>8</v>
      </c>
      <c r="T3363">
        <v>0.3</v>
      </c>
      <c r="U3363">
        <v>-7.76</v>
      </c>
      <c r="V3363">
        <f>COUNTIF(SalesData[Order ID],SalesData[[#This Row],[Order ID]])</f>
        <v>2</v>
      </c>
      <c r="W3363" t="str">
        <f>TEXT(SalesData[[#This Row],[Order Date]],"MMM-YYYY")</f>
        <v>Jun-2016</v>
      </c>
      <c r="X3363">
        <f>CHOOSE(MONTH(SalesData[[#This Row],[Order Date]]),1,1,1,2,2,2,3,3,3,4,4,4)</f>
        <v>2</v>
      </c>
      <c r="Y3363">
        <f>YEAR(SalesData[[#This Row],[Order Date]])*100+MONTH(SalesData[[#This Row],[Order Date]])</f>
        <v>201606</v>
      </c>
    </row>
    <row r="3364" spans="1: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v>1</v>
      </c>
      <c r="T3364">
        <v>0</v>
      </c>
      <c r="U3364">
        <v>1.36</v>
      </c>
      <c r="V3364">
        <f>COUNTIF(SalesData[Order ID],SalesData[[#This Row],[Order ID]])</f>
        <v>2</v>
      </c>
      <c r="W3364" t="str">
        <f>TEXT(SalesData[[#This Row],[Order Date]],"MMM-YYYY")</f>
        <v>Dec-2016</v>
      </c>
      <c r="X3364">
        <f>CHOOSE(MONTH(SalesData[[#This Row],[Order Date]]),1,1,1,2,2,2,3,3,3,4,4,4)</f>
        <v>4</v>
      </c>
      <c r="Y3364">
        <f>YEAR(SalesData[[#This Row],[Order Date]])*100+MONTH(SalesData[[#This Row],[Order Date]])</f>
        <v>201612</v>
      </c>
    </row>
    <row r="3365" spans="1: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v>6</v>
      </c>
      <c r="T3365">
        <v>0</v>
      </c>
      <c r="U3365">
        <v>5.3</v>
      </c>
      <c r="V3365">
        <f>COUNTIF(SalesData[Order ID],SalesData[[#This Row],[Order ID]])</f>
        <v>2</v>
      </c>
      <c r="W3365" t="str">
        <f>TEXT(SalesData[[#This Row],[Order Date]],"MMM-YYYY")</f>
        <v>Dec-2016</v>
      </c>
      <c r="X3365">
        <f>CHOOSE(MONTH(SalesData[[#This Row],[Order Date]]),1,1,1,2,2,2,3,3,3,4,4,4)</f>
        <v>4</v>
      </c>
      <c r="Y3365">
        <f>YEAR(SalesData[[#This Row],[Order Date]])*100+MONTH(SalesData[[#This Row],[Order Date]])</f>
        <v>201612</v>
      </c>
    </row>
    <row r="3366" spans="1: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v>6</v>
      </c>
      <c r="T3366">
        <v>0</v>
      </c>
      <c r="U3366">
        <v>3.15</v>
      </c>
      <c r="V3366">
        <f>COUNTIF(SalesData[Order ID],SalesData[[#This Row],[Order ID]])</f>
        <v>1</v>
      </c>
      <c r="W3366" t="str">
        <f>TEXT(SalesData[[#This Row],[Order Date]],"MMM-YYYY")</f>
        <v>Jul-2017</v>
      </c>
      <c r="X3366">
        <f>CHOOSE(MONTH(SalesData[[#This Row],[Order Date]]),1,1,1,2,2,2,3,3,3,4,4,4)</f>
        <v>3</v>
      </c>
      <c r="Y3366">
        <f>YEAR(SalesData[[#This Row],[Order Date]])*100+MONTH(SalesData[[#This Row],[Order Date]])</f>
        <v>201707</v>
      </c>
    </row>
    <row r="3367" spans="1: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v>7</v>
      </c>
      <c r="T3367">
        <v>0</v>
      </c>
      <c r="U3367">
        <v>49.41</v>
      </c>
      <c r="V3367">
        <f>COUNTIF(SalesData[Order ID],SalesData[[#This Row],[Order ID]])</f>
        <v>1</v>
      </c>
      <c r="W3367" t="str">
        <f>TEXT(SalesData[[#This Row],[Order Date]],"MMM-YYYY")</f>
        <v>Jan-2015</v>
      </c>
      <c r="X3367">
        <f>CHOOSE(MONTH(SalesData[[#This Row],[Order Date]]),1,1,1,2,2,2,3,3,3,4,4,4)</f>
        <v>1</v>
      </c>
      <c r="Y3367">
        <f>YEAR(SalesData[[#This Row],[Order Date]])*100+MONTH(SalesData[[#This Row],[Order Date]])</f>
        <v>201501</v>
      </c>
    </row>
    <row r="3368" spans="1: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v>4</v>
      </c>
      <c r="T3368">
        <v>0</v>
      </c>
      <c r="U3368">
        <v>2.1800000000000002</v>
      </c>
      <c r="V3368">
        <f>COUNTIF(SalesData[Order ID],SalesData[[#This Row],[Order ID]])</f>
        <v>2</v>
      </c>
      <c r="W3368" t="str">
        <f>TEXT(SalesData[[#This Row],[Order Date]],"MMM-YYYY")</f>
        <v>Jul-2015</v>
      </c>
      <c r="X3368">
        <f>CHOOSE(MONTH(SalesData[[#This Row],[Order Date]]),1,1,1,2,2,2,3,3,3,4,4,4)</f>
        <v>3</v>
      </c>
      <c r="Y3368">
        <f>YEAR(SalesData[[#This Row],[Order Date]])*100+MONTH(SalesData[[#This Row],[Order Date]])</f>
        <v>201507</v>
      </c>
    </row>
    <row r="3369" spans="1: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v>8</v>
      </c>
      <c r="T3369">
        <v>0.1</v>
      </c>
      <c r="U3369">
        <v>3.73</v>
      </c>
      <c r="V3369">
        <f>COUNTIF(SalesData[Order ID],SalesData[[#This Row],[Order ID]])</f>
        <v>2</v>
      </c>
      <c r="W3369" t="str">
        <f>TEXT(SalesData[[#This Row],[Order Date]],"MMM-YYYY")</f>
        <v>Jul-2015</v>
      </c>
      <c r="X3369">
        <f>CHOOSE(MONTH(SalesData[[#This Row],[Order Date]]),1,1,1,2,2,2,3,3,3,4,4,4)</f>
        <v>3</v>
      </c>
      <c r="Y3369">
        <f>YEAR(SalesData[[#This Row],[Order Date]])*100+MONTH(SalesData[[#This Row],[Order Date]])</f>
        <v>201507</v>
      </c>
    </row>
    <row r="3370" spans="1: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v>3</v>
      </c>
      <c r="T3370">
        <v>0</v>
      </c>
      <c r="U3370">
        <v>41.17</v>
      </c>
      <c r="V3370">
        <f>COUNTIF(SalesData[Order ID],SalesData[[#This Row],[Order ID]])</f>
        <v>2</v>
      </c>
      <c r="W3370" t="str">
        <f>TEXT(SalesData[[#This Row],[Order Date]],"MMM-YYYY")</f>
        <v>Nov-2016</v>
      </c>
      <c r="X3370">
        <f>CHOOSE(MONTH(SalesData[[#This Row],[Order Date]]),1,1,1,2,2,2,3,3,3,4,4,4)</f>
        <v>4</v>
      </c>
      <c r="Y3370">
        <f>YEAR(SalesData[[#This Row],[Order Date]])*100+MONTH(SalesData[[#This Row],[Order Date]])</f>
        <v>201611</v>
      </c>
    </row>
    <row r="3371" spans="1: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v>1</v>
      </c>
      <c r="T3371">
        <v>0.1</v>
      </c>
      <c r="U3371">
        <v>7.27</v>
      </c>
      <c r="V3371">
        <f>COUNTIF(SalesData[Order ID],SalesData[[#This Row],[Order ID]])</f>
        <v>2</v>
      </c>
      <c r="W3371" t="str">
        <f>TEXT(SalesData[[#This Row],[Order Date]],"MMM-YYYY")</f>
        <v>Nov-2016</v>
      </c>
      <c r="X3371">
        <f>CHOOSE(MONTH(SalesData[[#This Row],[Order Date]]),1,1,1,2,2,2,3,3,3,4,4,4)</f>
        <v>4</v>
      </c>
      <c r="Y3371">
        <f>YEAR(SalesData[[#This Row],[Order Date]])*100+MONTH(SalesData[[#This Row],[Order Date]])</f>
        <v>201611</v>
      </c>
    </row>
    <row r="3372" spans="1: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v>9</v>
      </c>
      <c r="T3372">
        <v>0</v>
      </c>
      <c r="U3372">
        <v>90.12</v>
      </c>
      <c r="V3372">
        <f>COUNTIF(SalesData[Order ID],SalesData[[#This Row],[Order ID]])</f>
        <v>1</v>
      </c>
      <c r="W3372" t="str">
        <f>TEXT(SalesData[[#This Row],[Order Date]],"MMM-YYYY")</f>
        <v>Mar-2017</v>
      </c>
      <c r="X3372">
        <f>CHOOSE(MONTH(SalesData[[#This Row],[Order Date]]),1,1,1,2,2,2,3,3,3,4,4,4)</f>
        <v>1</v>
      </c>
      <c r="Y3372">
        <f>YEAR(SalesData[[#This Row],[Order Date]])*100+MONTH(SalesData[[#This Row],[Order Date]])</f>
        <v>201703</v>
      </c>
    </row>
    <row r="3373" spans="1: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v>7</v>
      </c>
      <c r="T3373">
        <v>0.3</v>
      </c>
      <c r="U3373">
        <v>-3.62</v>
      </c>
      <c r="V3373">
        <f>COUNTIF(SalesData[Order ID],SalesData[[#This Row],[Order ID]])</f>
        <v>2</v>
      </c>
      <c r="W3373" t="str">
        <f>TEXT(SalesData[[#This Row],[Order Date]],"MMM-YYYY")</f>
        <v>Sep-2018</v>
      </c>
      <c r="X3373">
        <f>CHOOSE(MONTH(SalesData[[#This Row],[Order Date]]),1,1,1,2,2,2,3,3,3,4,4,4)</f>
        <v>3</v>
      </c>
      <c r="Y3373">
        <f>YEAR(SalesData[[#This Row],[Order Date]])*100+MONTH(SalesData[[#This Row],[Order Date]])</f>
        <v>201809</v>
      </c>
    </row>
    <row r="3374" spans="1: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v>3</v>
      </c>
      <c r="T3374">
        <v>0.3</v>
      </c>
      <c r="U3374">
        <v>-32.19</v>
      </c>
      <c r="V3374">
        <f>COUNTIF(SalesData[Order ID],SalesData[[#This Row],[Order ID]])</f>
        <v>2</v>
      </c>
      <c r="W3374" t="str">
        <f>TEXT(SalesData[[#This Row],[Order Date]],"MMM-YYYY")</f>
        <v>Sep-2018</v>
      </c>
      <c r="X3374">
        <f>CHOOSE(MONTH(SalesData[[#This Row],[Order Date]]),1,1,1,2,2,2,3,3,3,4,4,4)</f>
        <v>3</v>
      </c>
      <c r="Y3374">
        <f>YEAR(SalesData[[#This Row],[Order Date]])*100+MONTH(SalesData[[#This Row],[Order Date]])</f>
        <v>201809</v>
      </c>
    </row>
    <row r="3375" spans="1: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v>9</v>
      </c>
      <c r="T3375">
        <v>0.2</v>
      </c>
      <c r="U3375">
        <v>5.69</v>
      </c>
      <c r="V3375">
        <f>COUNTIF(SalesData[Order ID],SalesData[[#This Row],[Order ID]])</f>
        <v>4</v>
      </c>
      <c r="W3375" t="str">
        <f>TEXT(SalesData[[#This Row],[Order Date]],"MMM-YYYY")</f>
        <v>Dec-2016</v>
      </c>
      <c r="X3375">
        <f>CHOOSE(MONTH(SalesData[[#This Row],[Order Date]]),1,1,1,2,2,2,3,3,3,4,4,4)</f>
        <v>4</v>
      </c>
      <c r="Y3375">
        <f>YEAR(SalesData[[#This Row],[Order Date]])*100+MONTH(SalesData[[#This Row],[Order Date]])</f>
        <v>201612</v>
      </c>
    </row>
    <row r="3376" spans="1: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v>2</v>
      </c>
      <c r="T3376">
        <v>0</v>
      </c>
      <c r="U3376">
        <v>58.31</v>
      </c>
      <c r="V3376">
        <f>COUNTIF(SalesData[Order ID],SalesData[[#This Row],[Order ID]])</f>
        <v>4</v>
      </c>
      <c r="W3376" t="str">
        <f>TEXT(SalesData[[#This Row],[Order Date]],"MMM-YYYY")</f>
        <v>Dec-2016</v>
      </c>
      <c r="X3376">
        <f>CHOOSE(MONTH(SalesData[[#This Row],[Order Date]]),1,1,1,2,2,2,3,3,3,4,4,4)</f>
        <v>4</v>
      </c>
      <c r="Y3376">
        <f>YEAR(SalesData[[#This Row],[Order Date]])*100+MONTH(SalesData[[#This Row],[Order Date]])</f>
        <v>201612</v>
      </c>
    </row>
    <row r="3377" spans="1: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v>7</v>
      </c>
      <c r="T3377">
        <v>0</v>
      </c>
      <c r="U3377">
        <v>4</v>
      </c>
      <c r="V3377">
        <f>COUNTIF(SalesData[Order ID],SalesData[[#This Row],[Order ID]])</f>
        <v>4</v>
      </c>
      <c r="W3377" t="str">
        <f>TEXT(SalesData[[#This Row],[Order Date]],"MMM-YYYY")</f>
        <v>Dec-2016</v>
      </c>
      <c r="X3377">
        <f>CHOOSE(MONTH(SalesData[[#This Row],[Order Date]]),1,1,1,2,2,2,3,3,3,4,4,4)</f>
        <v>4</v>
      </c>
      <c r="Y3377">
        <f>YEAR(SalesData[[#This Row],[Order Date]])*100+MONTH(SalesData[[#This Row],[Order Date]])</f>
        <v>201612</v>
      </c>
    </row>
    <row r="3378" spans="1: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v>3</v>
      </c>
      <c r="T3378">
        <v>0</v>
      </c>
      <c r="U3378">
        <v>119.38</v>
      </c>
      <c r="V3378">
        <f>COUNTIF(SalesData[Order ID],SalesData[[#This Row],[Order ID]])</f>
        <v>4</v>
      </c>
      <c r="W3378" t="str">
        <f>TEXT(SalesData[[#This Row],[Order Date]],"MMM-YYYY")</f>
        <v>Dec-2016</v>
      </c>
      <c r="X3378">
        <f>CHOOSE(MONTH(SalesData[[#This Row],[Order Date]]),1,1,1,2,2,2,3,3,3,4,4,4)</f>
        <v>4</v>
      </c>
      <c r="Y3378">
        <f>YEAR(SalesData[[#This Row],[Order Date]])*100+MONTH(SalesData[[#This Row],[Order Date]])</f>
        <v>201612</v>
      </c>
    </row>
    <row r="3379" spans="1: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v>4</v>
      </c>
      <c r="T3379">
        <v>0</v>
      </c>
      <c r="U3379">
        <v>5.58</v>
      </c>
      <c r="V3379">
        <f>COUNTIF(SalesData[Order ID],SalesData[[#This Row],[Order ID]])</f>
        <v>1</v>
      </c>
      <c r="W3379" t="str">
        <f>TEXT(SalesData[[#This Row],[Order Date]],"MMM-YYYY")</f>
        <v>Nov-2017</v>
      </c>
      <c r="X3379">
        <f>CHOOSE(MONTH(SalesData[[#This Row],[Order Date]]),1,1,1,2,2,2,3,3,3,4,4,4)</f>
        <v>4</v>
      </c>
      <c r="Y3379">
        <f>YEAR(SalesData[[#This Row],[Order Date]])*100+MONTH(SalesData[[#This Row],[Order Date]])</f>
        <v>201711</v>
      </c>
    </row>
    <row r="3380" spans="1: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v>7</v>
      </c>
      <c r="T3380">
        <v>0.2</v>
      </c>
      <c r="U3380">
        <v>4.41</v>
      </c>
      <c r="V3380">
        <f>COUNTIF(SalesData[Order ID],SalesData[[#This Row],[Order ID]])</f>
        <v>2</v>
      </c>
      <c r="W3380" t="str">
        <f>TEXT(SalesData[[#This Row],[Order Date]],"MMM-YYYY")</f>
        <v>Mar-2018</v>
      </c>
      <c r="X3380">
        <f>CHOOSE(MONTH(SalesData[[#This Row],[Order Date]]),1,1,1,2,2,2,3,3,3,4,4,4)</f>
        <v>1</v>
      </c>
      <c r="Y3380">
        <f>YEAR(SalesData[[#This Row],[Order Date]])*100+MONTH(SalesData[[#This Row],[Order Date]])</f>
        <v>201803</v>
      </c>
    </row>
    <row r="3381" spans="1: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v>6</v>
      </c>
      <c r="T3381">
        <v>0.3</v>
      </c>
      <c r="U3381">
        <v>-2.16</v>
      </c>
      <c r="V3381">
        <f>COUNTIF(SalesData[Order ID],SalesData[[#This Row],[Order ID]])</f>
        <v>2</v>
      </c>
      <c r="W3381" t="str">
        <f>TEXT(SalesData[[#This Row],[Order Date]],"MMM-YYYY")</f>
        <v>Mar-2018</v>
      </c>
      <c r="X3381">
        <f>CHOOSE(MONTH(SalesData[[#This Row],[Order Date]]),1,1,1,2,2,2,3,3,3,4,4,4)</f>
        <v>1</v>
      </c>
      <c r="Y3381">
        <f>YEAR(SalesData[[#This Row],[Order Date]])*100+MONTH(SalesData[[#This Row],[Order Date]])</f>
        <v>201803</v>
      </c>
    </row>
    <row r="3382" spans="1: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v>3</v>
      </c>
      <c r="T3382">
        <v>0</v>
      </c>
      <c r="U3382">
        <v>5.29</v>
      </c>
      <c r="V3382">
        <f>COUNTIF(SalesData[Order ID],SalesData[[#This Row],[Order ID]])</f>
        <v>1</v>
      </c>
      <c r="W3382" t="str">
        <f>TEXT(SalesData[[#This Row],[Order Date]],"MMM-YYYY")</f>
        <v>Nov-2018</v>
      </c>
      <c r="X3382">
        <f>CHOOSE(MONTH(SalesData[[#This Row],[Order Date]]),1,1,1,2,2,2,3,3,3,4,4,4)</f>
        <v>4</v>
      </c>
      <c r="Y3382">
        <f>YEAR(SalesData[[#This Row],[Order Date]])*100+MONTH(SalesData[[#This Row],[Order Date]])</f>
        <v>201811</v>
      </c>
    </row>
    <row r="3383" spans="1: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v>5</v>
      </c>
      <c r="T3383">
        <v>0.1</v>
      </c>
      <c r="U3383">
        <v>0.2</v>
      </c>
      <c r="V3383">
        <f>COUNTIF(SalesData[Order ID],SalesData[[#This Row],[Order ID]])</f>
        <v>1</v>
      </c>
      <c r="W3383" t="str">
        <f>TEXT(SalesData[[#This Row],[Order Date]],"MMM-YYYY")</f>
        <v>Aug-2018</v>
      </c>
      <c r="X3383">
        <f>CHOOSE(MONTH(SalesData[[#This Row],[Order Date]]),1,1,1,2,2,2,3,3,3,4,4,4)</f>
        <v>3</v>
      </c>
      <c r="Y3383">
        <f>YEAR(SalesData[[#This Row],[Order Date]])*100+MONTH(SalesData[[#This Row],[Order Date]])</f>
        <v>201808</v>
      </c>
    </row>
    <row r="3384" spans="1: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v>3</v>
      </c>
      <c r="T3384">
        <v>0.1</v>
      </c>
      <c r="U3384">
        <v>3.23</v>
      </c>
      <c r="V3384">
        <f>COUNTIF(SalesData[Order ID],SalesData[[#This Row],[Order ID]])</f>
        <v>3</v>
      </c>
      <c r="W3384" t="str">
        <f>TEXT(SalesData[[#This Row],[Order Date]],"MMM-YYYY")</f>
        <v>Dec-2016</v>
      </c>
      <c r="X3384">
        <f>CHOOSE(MONTH(SalesData[[#This Row],[Order Date]]),1,1,1,2,2,2,3,3,3,4,4,4)</f>
        <v>4</v>
      </c>
      <c r="Y3384">
        <f>YEAR(SalesData[[#This Row],[Order Date]])*100+MONTH(SalesData[[#This Row],[Order Date]])</f>
        <v>201612</v>
      </c>
    </row>
    <row r="3385" spans="1: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v>3</v>
      </c>
      <c r="T3385">
        <v>0.2</v>
      </c>
      <c r="U3385">
        <v>26.89</v>
      </c>
      <c r="V3385">
        <f>COUNTIF(SalesData[Order ID],SalesData[[#This Row],[Order ID]])</f>
        <v>3</v>
      </c>
      <c r="W3385" t="str">
        <f>TEXT(SalesData[[#This Row],[Order Date]],"MMM-YYYY")</f>
        <v>Dec-2016</v>
      </c>
      <c r="X3385">
        <f>CHOOSE(MONTH(SalesData[[#This Row],[Order Date]]),1,1,1,2,2,2,3,3,3,4,4,4)</f>
        <v>4</v>
      </c>
      <c r="Y3385">
        <f>YEAR(SalesData[[#This Row],[Order Date]])*100+MONTH(SalesData[[#This Row],[Order Date]])</f>
        <v>201612</v>
      </c>
    </row>
    <row r="3386" spans="1: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v>8</v>
      </c>
      <c r="T3386">
        <v>0.3</v>
      </c>
      <c r="U3386">
        <v>-233.97</v>
      </c>
      <c r="V3386">
        <f>COUNTIF(SalesData[Order ID],SalesData[[#This Row],[Order ID]])</f>
        <v>3</v>
      </c>
      <c r="W3386" t="str">
        <f>TEXT(SalesData[[#This Row],[Order Date]],"MMM-YYYY")</f>
        <v>Dec-2016</v>
      </c>
      <c r="X3386">
        <f>CHOOSE(MONTH(SalesData[[#This Row],[Order Date]]),1,1,1,2,2,2,3,3,3,4,4,4)</f>
        <v>4</v>
      </c>
      <c r="Y3386">
        <f>YEAR(SalesData[[#This Row],[Order Date]])*100+MONTH(SalesData[[#This Row],[Order Date]])</f>
        <v>201612</v>
      </c>
    </row>
    <row r="3387" spans="1: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v>10</v>
      </c>
      <c r="T3387">
        <v>0</v>
      </c>
      <c r="U3387">
        <v>197.43</v>
      </c>
      <c r="V3387">
        <f>COUNTIF(SalesData[Order ID],SalesData[[#This Row],[Order ID]])</f>
        <v>5</v>
      </c>
      <c r="W3387" t="str">
        <f>TEXT(SalesData[[#This Row],[Order Date]],"MMM-YYYY")</f>
        <v>Oct-2018</v>
      </c>
      <c r="X3387">
        <f>CHOOSE(MONTH(SalesData[[#This Row],[Order Date]]),1,1,1,2,2,2,3,3,3,4,4,4)</f>
        <v>4</v>
      </c>
      <c r="Y3387">
        <f>YEAR(SalesData[[#This Row],[Order Date]])*100+MONTH(SalesData[[#This Row],[Order Date]])</f>
        <v>201810</v>
      </c>
    </row>
    <row r="3388" spans="1: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v>8</v>
      </c>
      <c r="T3388">
        <v>0</v>
      </c>
      <c r="U3388">
        <v>6.06</v>
      </c>
      <c r="V3388">
        <f>COUNTIF(SalesData[Order ID],SalesData[[#This Row],[Order ID]])</f>
        <v>5</v>
      </c>
      <c r="W3388" t="str">
        <f>TEXT(SalesData[[#This Row],[Order Date]],"MMM-YYYY")</f>
        <v>Oct-2018</v>
      </c>
      <c r="X3388">
        <f>CHOOSE(MONTH(SalesData[[#This Row],[Order Date]]),1,1,1,2,2,2,3,3,3,4,4,4)</f>
        <v>4</v>
      </c>
      <c r="Y3388">
        <f>YEAR(SalesData[[#This Row],[Order Date]])*100+MONTH(SalesData[[#This Row],[Order Date]])</f>
        <v>201810</v>
      </c>
    </row>
    <row r="3389" spans="1: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v>1</v>
      </c>
      <c r="T3389">
        <v>0</v>
      </c>
      <c r="U3389">
        <v>17.79</v>
      </c>
      <c r="V3389">
        <f>COUNTIF(SalesData[Order ID],SalesData[[#This Row],[Order ID]])</f>
        <v>5</v>
      </c>
      <c r="W3389" t="str">
        <f>TEXT(SalesData[[#This Row],[Order Date]],"MMM-YYYY")</f>
        <v>Oct-2018</v>
      </c>
      <c r="X3389">
        <f>CHOOSE(MONTH(SalesData[[#This Row],[Order Date]]),1,1,1,2,2,2,3,3,3,4,4,4)</f>
        <v>4</v>
      </c>
      <c r="Y3389">
        <f>YEAR(SalesData[[#This Row],[Order Date]])*100+MONTH(SalesData[[#This Row],[Order Date]])</f>
        <v>201810</v>
      </c>
    </row>
    <row r="3390" spans="1: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v>4</v>
      </c>
      <c r="T3390">
        <v>0.3</v>
      </c>
      <c r="U3390">
        <v>-10.09</v>
      </c>
      <c r="V3390">
        <f>COUNTIF(SalesData[Order ID],SalesData[[#This Row],[Order ID]])</f>
        <v>5</v>
      </c>
      <c r="W3390" t="str">
        <f>TEXT(SalesData[[#This Row],[Order Date]],"MMM-YYYY")</f>
        <v>Oct-2018</v>
      </c>
      <c r="X3390">
        <f>CHOOSE(MONTH(SalesData[[#This Row],[Order Date]]),1,1,1,2,2,2,3,3,3,4,4,4)</f>
        <v>4</v>
      </c>
      <c r="Y3390">
        <f>YEAR(SalesData[[#This Row],[Order Date]])*100+MONTH(SalesData[[#This Row],[Order Date]])</f>
        <v>201810</v>
      </c>
    </row>
    <row r="3391" spans="1: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v>9</v>
      </c>
      <c r="T3391">
        <v>0.1</v>
      </c>
      <c r="U3391">
        <v>10.83</v>
      </c>
      <c r="V3391">
        <f>COUNTIF(SalesData[Order ID],SalesData[[#This Row],[Order ID]])</f>
        <v>5</v>
      </c>
      <c r="W3391" t="str">
        <f>TEXT(SalesData[[#This Row],[Order Date]],"MMM-YYYY")</f>
        <v>Oct-2018</v>
      </c>
      <c r="X3391">
        <f>CHOOSE(MONTH(SalesData[[#This Row],[Order Date]]),1,1,1,2,2,2,3,3,3,4,4,4)</f>
        <v>4</v>
      </c>
      <c r="Y3391">
        <f>YEAR(SalesData[[#This Row],[Order Date]])*100+MONTH(SalesData[[#This Row],[Order Date]])</f>
        <v>201810</v>
      </c>
    </row>
    <row r="3392" spans="1: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v>9</v>
      </c>
      <c r="T3392">
        <v>0</v>
      </c>
      <c r="U3392">
        <v>1.64</v>
      </c>
      <c r="V3392">
        <f>COUNTIF(SalesData[Order ID],SalesData[[#This Row],[Order ID]])</f>
        <v>1</v>
      </c>
      <c r="W3392" t="str">
        <f>TEXT(SalesData[[#This Row],[Order Date]],"MMM-YYYY")</f>
        <v>Mar-2018</v>
      </c>
      <c r="X3392">
        <f>CHOOSE(MONTH(SalesData[[#This Row],[Order Date]]),1,1,1,2,2,2,3,3,3,4,4,4)</f>
        <v>1</v>
      </c>
      <c r="Y3392">
        <f>YEAR(SalesData[[#This Row],[Order Date]])*100+MONTH(SalesData[[#This Row],[Order Date]])</f>
        <v>201803</v>
      </c>
    </row>
    <row r="3393" spans="1: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v>4</v>
      </c>
      <c r="T3393">
        <v>0.2</v>
      </c>
      <c r="U3393">
        <v>240.06</v>
      </c>
      <c r="V3393">
        <f>COUNTIF(SalesData[Order ID],SalesData[[#This Row],[Order ID]])</f>
        <v>2</v>
      </c>
      <c r="W3393" t="str">
        <f>TEXT(SalesData[[#This Row],[Order Date]],"MMM-YYYY")</f>
        <v>Aug-2015</v>
      </c>
      <c r="X3393">
        <f>CHOOSE(MONTH(SalesData[[#This Row],[Order Date]]),1,1,1,2,2,2,3,3,3,4,4,4)</f>
        <v>3</v>
      </c>
      <c r="Y3393">
        <f>YEAR(SalesData[[#This Row],[Order Date]])*100+MONTH(SalesData[[#This Row],[Order Date]])</f>
        <v>201508</v>
      </c>
    </row>
    <row r="3394" spans="1: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v>6</v>
      </c>
      <c r="T3394">
        <v>0</v>
      </c>
      <c r="U3394">
        <v>41.64</v>
      </c>
      <c r="V3394">
        <f>COUNTIF(SalesData[Order ID],SalesData[[#This Row],[Order ID]])</f>
        <v>2</v>
      </c>
      <c r="W3394" t="str">
        <f>TEXT(SalesData[[#This Row],[Order Date]],"MMM-YYYY")</f>
        <v>Aug-2015</v>
      </c>
      <c r="X3394">
        <f>CHOOSE(MONTH(SalesData[[#This Row],[Order Date]]),1,1,1,2,2,2,3,3,3,4,4,4)</f>
        <v>3</v>
      </c>
      <c r="Y3394">
        <f>YEAR(SalesData[[#This Row],[Order Date]])*100+MONTH(SalesData[[#This Row],[Order Date]])</f>
        <v>201508</v>
      </c>
    </row>
    <row r="3395" spans="1: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v>5</v>
      </c>
      <c r="T3395">
        <v>0.1</v>
      </c>
      <c r="U3395">
        <v>0.83</v>
      </c>
      <c r="V3395">
        <f>COUNTIF(SalesData[Order ID],SalesData[[#This Row],[Order ID]])</f>
        <v>1</v>
      </c>
      <c r="W3395" t="str">
        <f>TEXT(SalesData[[#This Row],[Order Date]],"MMM-YYYY")</f>
        <v>Nov-2015</v>
      </c>
      <c r="X3395">
        <f>CHOOSE(MONTH(SalesData[[#This Row],[Order Date]]),1,1,1,2,2,2,3,3,3,4,4,4)</f>
        <v>4</v>
      </c>
      <c r="Y3395">
        <f>YEAR(SalesData[[#This Row],[Order Date]])*100+MONTH(SalesData[[#This Row],[Order Date]])</f>
        <v>201511</v>
      </c>
    </row>
    <row r="3396" spans="1: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v>2</v>
      </c>
      <c r="T3396">
        <v>0.1</v>
      </c>
      <c r="U3396">
        <v>5.2</v>
      </c>
      <c r="V3396">
        <f>COUNTIF(SalesData[Order ID],SalesData[[#This Row],[Order ID]])</f>
        <v>1</v>
      </c>
      <c r="W3396" t="str">
        <f>TEXT(SalesData[[#This Row],[Order Date]],"MMM-YYYY")</f>
        <v>Jun-2018</v>
      </c>
      <c r="X3396">
        <f>CHOOSE(MONTH(SalesData[[#This Row],[Order Date]]),1,1,1,2,2,2,3,3,3,4,4,4)</f>
        <v>2</v>
      </c>
      <c r="Y3396">
        <f>YEAR(SalesData[[#This Row],[Order Date]])*100+MONTH(SalesData[[#This Row],[Order Date]])</f>
        <v>201806</v>
      </c>
    </row>
    <row r="3397" spans="1: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v>4</v>
      </c>
      <c r="T3397">
        <v>0.3</v>
      </c>
      <c r="U3397">
        <v>-142.05000000000001</v>
      </c>
      <c r="V3397">
        <f>COUNTIF(SalesData[Order ID],SalesData[[#This Row],[Order ID]])</f>
        <v>3</v>
      </c>
      <c r="W3397" t="str">
        <f>TEXT(SalesData[[#This Row],[Order Date]],"MMM-YYYY")</f>
        <v>Jul-2018</v>
      </c>
      <c r="X3397">
        <f>CHOOSE(MONTH(SalesData[[#This Row],[Order Date]]),1,1,1,2,2,2,3,3,3,4,4,4)</f>
        <v>3</v>
      </c>
      <c r="Y3397">
        <f>YEAR(SalesData[[#This Row],[Order Date]])*100+MONTH(SalesData[[#This Row],[Order Date]])</f>
        <v>201807</v>
      </c>
    </row>
    <row r="3398" spans="1: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v>7</v>
      </c>
      <c r="T3398">
        <v>0.3</v>
      </c>
      <c r="U3398">
        <v>-8.5</v>
      </c>
      <c r="V3398">
        <f>COUNTIF(SalesData[Order ID],SalesData[[#This Row],[Order ID]])</f>
        <v>3</v>
      </c>
      <c r="W3398" t="str">
        <f>TEXT(SalesData[[#This Row],[Order Date]],"MMM-YYYY")</f>
        <v>Jul-2018</v>
      </c>
      <c r="X3398">
        <f>CHOOSE(MONTH(SalesData[[#This Row],[Order Date]]),1,1,1,2,2,2,3,3,3,4,4,4)</f>
        <v>3</v>
      </c>
      <c r="Y3398">
        <f>YEAR(SalesData[[#This Row],[Order Date]])*100+MONTH(SalesData[[#This Row],[Order Date]])</f>
        <v>201807</v>
      </c>
    </row>
    <row r="3399" spans="1: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v>4</v>
      </c>
      <c r="T3399">
        <v>0.1</v>
      </c>
      <c r="U3399">
        <v>5.44</v>
      </c>
      <c r="V3399">
        <f>COUNTIF(SalesData[Order ID],SalesData[[#This Row],[Order ID]])</f>
        <v>3</v>
      </c>
      <c r="W3399" t="str">
        <f>TEXT(SalesData[[#This Row],[Order Date]],"MMM-YYYY")</f>
        <v>Jul-2018</v>
      </c>
      <c r="X3399">
        <f>CHOOSE(MONTH(SalesData[[#This Row],[Order Date]]),1,1,1,2,2,2,3,3,3,4,4,4)</f>
        <v>3</v>
      </c>
      <c r="Y3399">
        <f>YEAR(SalesData[[#This Row],[Order Date]])*100+MONTH(SalesData[[#This Row],[Order Date]])</f>
        <v>201807</v>
      </c>
    </row>
    <row r="3400" spans="1: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v>3</v>
      </c>
      <c r="T3400">
        <v>0</v>
      </c>
      <c r="U3400">
        <v>10.73</v>
      </c>
      <c r="V3400">
        <f>COUNTIF(SalesData[Order ID],SalesData[[#This Row],[Order ID]])</f>
        <v>4</v>
      </c>
      <c r="W3400" t="str">
        <f>TEXT(SalesData[[#This Row],[Order Date]],"MMM-YYYY")</f>
        <v>Nov-2015</v>
      </c>
      <c r="X3400">
        <f>CHOOSE(MONTH(SalesData[[#This Row],[Order Date]]),1,1,1,2,2,2,3,3,3,4,4,4)</f>
        <v>4</v>
      </c>
      <c r="Y3400">
        <f>YEAR(SalesData[[#This Row],[Order Date]])*100+MONTH(SalesData[[#This Row],[Order Date]])</f>
        <v>201511</v>
      </c>
    </row>
    <row r="3401" spans="1: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v>4</v>
      </c>
      <c r="T3401">
        <v>0</v>
      </c>
      <c r="U3401">
        <v>132.11000000000001</v>
      </c>
      <c r="V3401">
        <f>COUNTIF(SalesData[Order ID],SalesData[[#This Row],[Order ID]])</f>
        <v>4</v>
      </c>
      <c r="W3401" t="str">
        <f>TEXT(SalesData[[#This Row],[Order Date]],"MMM-YYYY")</f>
        <v>Nov-2015</v>
      </c>
      <c r="X3401">
        <f>CHOOSE(MONTH(SalesData[[#This Row],[Order Date]]),1,1,1,2,2,2,3,3,3,4,4,4)</f>
        <v>4</v>
      </c>
      <c r="Y3401">
        <f>YEAR(SalesData[[#This Row],[Order Date]])*100+MONTH(SalesData[[#This Row],[Order Date]])</f>
        <v>201511</v>
      </c>
    </row>
    <row r="3402" spans="1: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v>5</v>
      </c>
      <c r="T3402">
        <v>0.2</v>
      </c>
      <c r="U3402">
        <v>11.64</v>
      </c>
      <c r="V3402">
        <f>COUNTIF(SalesData[Order ID],SalesData[[#This Row],[Order ID]])</f>
        <v>4</v>
      </c>
      <c r="W3402" t="str">
        <f>TEXT(SalesData[[#This Row],[Order Date]],"MMM-YYYY")</f>
        <v>Nov-2015</v>
      </c>
      <c r="X3402">
        <f>CHOOSE(MONTH(SalesData[[#This Row],[Order Date]]),1,1,1,2,2,2,3,3,3,4,4,4)</f>
        <v>4</v>
      </c>
      <c r="Y3402">
        <f>YEAR(SalesData[[#This Row],[Order Date]])*100+MONTH(SalesData[[#This Row],[Order Date]])</f>
        <v>201511</v>
      </c>
    </row>
    <row r="3403" spans="1: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v>2</v>
      </c>
      <c r="T3403">
        <v>0</v>
      </c>
      <c r="U3403">
        <v>0.82</v>
      </c>
      <c r="V3403">
        <f>COUNTIF(SalesData[Order ID],SalesData[[#This Row],[Order ID]])</f>
        <v>4</v>
      </c>
      <c r="W3403" t="str">
        <f>TEXT(SalesData[[#This Row],[Order Date]],"MMM-YYYY")</f>
        <v>Nov-2015</v>
      </c>
      <c r="X3403">
        <f>CHOOSE(MONTH(SalesData[[#This Row],[Order Date]]),1,1,1,2,2,2,3,3,3,4,4,4)</f>
        <v>4</v>
      </c>
      <c r="Y3403">
        <f>YEAR(SalesData[[#This Row],[Order Date]])*100+MONTH(SalesData[[#This Row],[Order Date]])</f>
        <v>201511</v>
      </c>
    </row>
    <row r="3404" spans="1: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v>4</v>
      </c>
      <c r="T3404">
        <v>0</v>
      </c>
      <c r="U3404">
        <v>5.13</v>
      </c>
      <c r="V3404">
        <f>COUNTIF(SalesData[Order ID],SalesData[[#This Row],[Order ID]])</f>
        <v>1</v>
      </c>
      <c r="W3404" t="str">
        <f>TEXT(SalesData[[#This Row],[Order Date]],"MMM-YYYY")</f>
        <v>May-2016</v>
      </c>
      <c r="X3404">
        <f>CHOOSE(MONTH(SalesData[[#This Row],[Order Date]]),1,1,1,2,2,2,3,3,3,4,4,4)</f>
        <v>2</v>
      </c>
      <c r="Y3404">
        <f>YEAR(SalesData[[#This Row],[Order Date]])*100+MONTH(SalesData[[#This Row],[Order Date]])</f>
        <v>201605</v>
      </c>
    </row>
    <row r="3405" spans="1: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v>9</v>
      </c>
      <c r="T3405">
        <v>0</v>
      </c>
      <c r="U3405">
        <v>13.08</v>
      </c>
      <c r="V3405">
        <f>COUNTIF(SalesData[Order ID],SalesData[[#This Row],[Order ID]])</f>
        <v>1</v>
      </c>
      <c r="W3405" t="str">
        <f>TEXT(SalesData[[#This Row],[Order Date]],"MMM-YYYY")</f>
        <v>May-2018</v>
      </c>
      <c r="X3405">
        <f>CHOOSE(MONTH(SalesData[[#This Row],[Order Date]]),1,1,1,2,2,2,3,3,3,4,4,4)</f>
        <v>2</v>
      </c>
      <c r="Y3405">
        <f>YEAR(SalesData[[#This Row],[Order Date]])*100+MONTH(SalesData[[#This Row],[Order Date]])</f>
        <v>201805</v>
      </c>
    </row>
    <row r="3406" spans="1: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v>4</v>
      </c>
      <c r="T3406">
        <v>0.3</v>
      </c>
      <c r="U3406">
        <v>-14.8</v>
      </c>
      <c r="V3406">
        <f>COUNTIF(SalesData[Order ID],SalesData[[#This Row],[Order ID]])</f>
        <v>1</v>
      </c>
      <c r="W3406" t="str">
        <f>TEXT(SalesData[[#This Row],[Order Date]],"MMM-YYYY")</f>
        <v>Oct-2016</v>
      </c>
      <c r="X3406">
        <f>CHOOSE(MONTH(SalesData[[#This Row],[Order Date]]),1,1,1,2,2,2,3,3,3,4,4,4)</f>
        <v>4</v>
      </c>
      <c r="Y3406">
        <f>YEAR(SalesData[[#This Row],[Order Date]])*100+MONTH(SalesData[[#This Row],[Order Date]])</f>
        <v>201610</v>
      </c>
    </row>
    <row r="3407" spans="1: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v>1</v>
      </c>
      <c r="T3407">
        <v>0</v>
      </c>
      <c r="U3407">
        <v>33.76</v>
      </c>
      <c r="V3407">
        <f>COUNTIF(SalesData[Order ID],SalesData[[#This Row],[Order ID]])</f>
        <v>4</v>
      </c>
      <c r="W3407" t="str">
        <f>TEXT(SalesData[[#This Row],[Order Date]],"MMM-YYYY")</f>
        <v>Apr-2015</v>
      </c>
      <c r="X3407">
        <f>CHOOSE(MONTH(SalesData[[#This Row],[Order Date]]),1,1,1,2,2,2,3,3,3,4,4,4)</f>
        <v>2</v>
      </c>
      <c r="Y3407">
        <f>YEAR(SalesData[[#This Row],[Order Date]])*100+MONTH(SalesData[[#This Row],[Order Date]])</f>
        <v>201504</v>
      </c>
    </row>
    <row r="3408" spans="1: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v>3</v>
      </c>
      <c r="T3408">
        <v>0.3</v>
      </c>
      <c r="U3408">
        <v>-28.14</v>
      </c>
      <c r="V3408">
        <f>COUNTIF(SalesData[Order ID],SalesData[[#This Row],[Order ID]])</f>
        <v>4</v>
      </c>
      <c r="W3408" t="str">
        <f>TEXT(SalesData[[#This Row],[Order Date]],"MMM-YYYY")</f>
        <v>Apr-2015</v>
      </c>
      <c r="X3408">
        <f>CHOOSE(MONTH(SalesData[[#This Row],[Order Date]]),1,1,1,2,2,2,3,3,3,4,4,4)</f>
        <v>2</v>
      </c>
      <c r="Y3408">
        <f>YEAR(SalesData[[#This Row],[Order Date]])*100+MONTH(SalesData[[#This Row],[Order Date]])</f>
        <v>201504</v>
      </c>
    </row>
    <row r="3409" spans="1: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v>5</v>
      </c>
      <c r="T3409">
        <v>0</v>
      </c>
      <c r="U3409">
        <v>0.6</v>
      </c>
      <c r="V3409">
        <f>COUNTIF(SalesData[Order ID],SalesData[[#This Row],[Order ID]])</f>
        <v>4</v>
      </c>
      <c r="W3409" t="str">
        <f>TEXT(SalesData[[#This Row],[Order Date]],"MMM-YYYY")</f>
        <v>Apr-2015</v>
      </c>
      <c r="X3409">
        <f>CHOOSE(MONTH(SalesData[[#This Row],[Order Date]]),1,1,1,2,2,2,3,3,3,4,4,4)</f>
        <v>2</v>
      </c>
      <c r="Y3409">
        <f>YEAR(SalesData[[#This Row],[Order Date]])*100+MONTH(SalesData[[#This Row],[Order Date]])</f>
        <v>201504</v>
      </c>
    </row>
    <row r="3410" spans="1: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v>8</v>
      </c>
      <c r="T3410">
        <v>0</v>
      </c>
      <c r="U3410">
        <v>2.23</v>
      </c>
      <c r="V3410">
        <f>COUNTIF(SalesData[Order ID],SalesData[[#This Row],[Order ID]])</f>
        <v>4</v>
      </c>
      <c r="W3410" t="str">
        <f>TEXT(SalesData[[#This Row],[Order Date]],"MMM-YYYY")</f>
        <v>Apr-2015</v>
      </c>
      <c r="X3410">
        <f>CHOOSE(MONTH(SalesData[[#This Row],[Order Date]]),1,1,1,2,2,2,3,3,3,4,4,4)</f>
        <v>2</v>
      </c>
      <c r="Y3410">
        <f>YEAR(SalesData[[#This Row],[Order Date]])*100+MONTH(SalesData[[#This Row],[Order Date]])</f>
        <v>201504</v>
      </c>
    </row>
    <row r="3411" spans="1: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v>6</v>
      </c>
      <c r="T3411">
        <v>0.3</v>
      </c>
      <c r="U3411">
        <v>-1.45</v>
      </c>
      <c r="V3411">
        <f>COUNTIF(SalesData[Order ID],SalesData[[#This Row],[Order ID]])</f>
        <v>1</v>
      </c>
      <c r="W3411" t="str">
        <f>TEXT(SalesData[[#This Row],[Order Date]],"MMM-YYYY")</f>
        <v>Apr-2018</v>
      </c>
      <c r="X3411">
        <f>CHOOSE(MONTH(SalesData[[#This Row],[Order Date]]),1,1,1,2,2,2,3,3,3,4,4,4)</f>
        <v>2</v>
      </c>
      <c r="Y3411">
        <f>YEAR(SalesData[[#This Row],[Order Date]])*100+MONTH(SalesData[[#This Row],[Order Date]])</f>
        <v>201804</v>
      </c>
    </row>
    <row r="3412" spans="1: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v>5</v>
      </c>
      <c r="T3412">
        <v>0.1</v>
      </c>
      <c r="U3412">
        <v>23.03</v>
      </c>
      <c r="V3412">
        <f>COUNTIF(SalesData[Order ID],SalesData[[#This Row],[Order ID]])</f>
        <v>5</v>
      </c>
      <c r="W3412" t="str">
        <f>TEXT(SalesData[[#This Row],[Order Date]],"MMM-YYYY")</f>
        <v>Sep-2017</v>
      </c>
      <c r="X3412">
        <f>CHOOSE(MONTH(SalesData[[#This Row],[Order Date]]),1,1,1,2,2,2,3,3,3,4,4,4)</f>
        <v>3</v>
      </c>
      <c r="Y3412">
        <f>YEAR(SalesData[[#This Row],[Order Date]])*100+MONTH(SalesData[[#This Row],[Order Date]])</f>
        <v>201709</v>
      </c>
    </row>
    <row r="3413" spans="1: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v>9</v>
      </c>
      <c r="T3413">
        <v>0</v>
      </c>
      <c r="U3413">
        <v>89.75</v>
      </c>
      <c r="V3413">
        <f>COUNTIF(SalesData[Order ID],SalesData[[#This Row],[Order ID]])</f>
        <v>5</v>
      </c>
      <c r="W3413" t="str">
        <f>TEXT(SalesData[[#This Row],[Order Date]],"MMM-YYYY")</f>
        <v>Sep-2017</v>
      </c>
      <c r="X3413">
        <f>CHOOSE(MONTH(SalesData[[#This Row],[Order Date]]),1,1,1,2,2,2,3,3,3,4,4,4)</f>
        <v>3</v>
      </c>
      <c r="Y3413">
        <f>YEAR(SalesData[[#This Row],[Order Date]])*100+MONTH(SalesData[[#This Row],[Order Date]])</f>
        <v>201709</v>
      </c>
    </row>
    <row r="3414" spans="1: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v>5</v>
      </c>
      <c r="T3414">
        <v>0.2</v>
      </c>
      <c r="U3414">
        <v>1.88</v>
      </c>
      <c r="V3414">
        <f>COUNTIF(SalesData[Order ID],SalesData[[#This Row],[Order ID]])</f>
        <v>5</v>
      </c>
      <c r="W3414" t="str">
        <f>TEXT(SalesData[[#This Row],[Order Date]],"MMM-YYYY")</f>
        <v>Sep-2017</v>
      </c>
      <c r="X3414">
        <f>CHOOSE(MONTH(SalesData[[#This Row],[Order Date]]),1,1,1,2,2,2,3,3,3,4,4,4)</f>
        <v>3</v>
      </c>
      <c r="Y3414">
        <f>YEAR(SalesData[[#This Row],[Order Date]])*100+MONTH(SalesData[[#This Row],[Order Date]])</f>
        <v>201709</v>
      </c>
    </row>
    <row r="3415" spans="1: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v>4</v>
      </c>
      <c r="T3415">
        <v>0.3</v>
      </c>
      <c r="U3415">
        <v>-25.58</v>
      </c>
      <c r="V3415">
        <f>COUNTIF(SalesData[Order ID],SalesData[[#This Row],[Order ID]])</f>
        <v>5</v>
      </c>
      <c r="W3415" t="str">
        <f>TEXT(SalesData[[#This Row],[Order Date]],"MMM-YYYY")</f>
        <v>Sep-2017</v>
      </c>
      <c r="X3415">
        <f>CHOOSE(MONTH(SalesData[[#This Row],[Order Date]]),1,1,1,2,2,2,3,3,3,4,4,4)</f>
        <v>3</v>
      </c>
      <c r="Y3415">
        <f>YEAR(SalesData[[#This Row],[Order Date]])*100+MONTH(SalesData[[#This Row],[Order Date]])</f>
        <v>201709</v>
      </c>
    </row>
    <row r="3416" spans="1: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v>7</v>
      </c>
      <c r="T3416">
        <v>0.1</v>
      </c>
      <c r="U3416">
        <v>8.27</v>
      </c>
      <c r="V3416">
        <f>COUNTIF(SalesData[Order ID],SalesData[[#This Row],[Order ID]])</f>
        <v>5</v>
      </c>
      <c r="W3416" t="str">
        <f>TEXT(SalesData[[#This Row],[Order Date]],"MMM-YYYY")</f>
        <v>Sep-2017</v>
      </c>
      <c r="X3416">
        <f>CHOOSE(MONTH(SalesData[[#This Row],[Order Date]]),1,1,1,2,2,2,3,3,3,4,4,4)</f>
        <v>3</v>
      </c>
      <c r="Y3416">
        <f>YEAR(SalesData[[#This Row],[Order Date]])*100+MONTH(SalesData[[#This Row],[Order Date]])</f>
        <v>201709</v>
      </c>
    </row>
    <row r="3417" spans="1: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v>1</v>
      </c>
      <c r="T3417">
        <v>0.2</v>
      </c>
      <c r="U3417">
        <v>0.52</v>
      </c>
      <c r="V3417">
        <f>COUNTIF(SalesData[Order ID],SalesData[[#This Row],[Order ID]])</f>
        <v>2</v>
      </c>
      <c r="W3417" t="str">
        <f>TEXT(SalesData[[#This Row],[Order Date]],"MMM-YYYY")</f>
        <v>Sep-2017</v>
      </c>
      <c r="X3417">
        <f>CHOOSE(MONTH(SalesData[[#This Row],[Order Date]]),1,1,1,2,2,2,3,3,3,4,4,4)</f>
        <v>3</v>
      </c>
      <c r="Y3417">
        <f>YEAR(SalesData[[#This Row],[Order Date]])*100+MONTH(SalesData[[#This Row],[Order Date]])</f>
        <v>201709</v>
      </c>
    </row>
    <row r="3418" spans="1: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v>2</v>
      </c>
      <c r="T3418">
        <v>0.2</v>
      </c>
      <c r="U3418">
        <v>0.57999999999999996</v>
      </c>
      <c r="V3418">
        <f>COUNTIF(SalesData[Order ID],SalesData[[#This Row],[Order ID]])</f>
        <v>2</v>
      </c>
      <c r="W3418" t="str">
        <f>TEXT(SalesData[[#This Row],[Order Date]],"MMM-YYYY")</f>
        <v>Sep-2017</v>
      </c>
      <c r="X3418">
        <f>CHOOSE(MONTH(SalesData[[#This Row],[Order Date]]),1,1,1,2,2,2,3,3,3,4,4,4)</f>
        <v>3</v>
      </c>
      <c r="Y3418">
        <f>YEAR(SalesData[[#This Row],[Order Date]])*100+MONTH(SalesData[[#This Row],[Order Date]])</f>
        <v>201709</v>
      </c>
    </row>
    <row r="3419" spans="1: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v>4</v>
      </c>
      <c r="T3419">
        <v>0.3</v>
      </c>
      <c r="U3419">
        <v>-11.76</v>
      </c>
      <c r="V3419">
        <f>COUNTIF(SalesData[Order ID],SalesData[[#This Row],[Order ID]])</f>
        <v>2</v>
      </c>
      <c r="W3419" t="str">
        <f>TEXT(SalesData[[#This Row],[Order Date]],"MMM-YYYY")</f>
        <v>Apr-2016</v>
      </c>
      <c r="X3419">
        <f>CHOOSE(MONTH(SalesData[[#This Row],[Order Date]]),1,1,1,2,2,2,3,3,3,4,4,4)</f>
        <v>2</v>
      </c>
      <c r="Y3419">
        <f>YEAR(SalesData[[#This Row],[Order Date]])*100+MONTH(SalesData[[#This Row],[Order Date]])</f>
        <v>201604</v>
      </c>
    </row>
    <row r="3420" spans="1: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v>6</v>
      </c>
      <c r="T3420">
        <v>0</v>
      </c>
      <c r="U3420">
        <v>0.7</v>
      </c>
      <c r="V3420">
        <f>COUNTIF(SalesData[Order ID],SalesData[[#This Row],[Order ID]])</f>
        <v>2</v>
      </c>
      <c r="W3420" t="str">
        <f>TEXT(SalesData[[#This Row],[Order Date]],"MMM-YYYY")</f>
        <v>Apr-2016</v>
      </c>
      <c r="X3420">
        <f>CHOOSE(MONTH(SalesData[[#This Row],[Order Date]]),1,1,1,2,2,2,3,3,3,4,4,4)</f>
        <v>2</v>
      </c>
      <c r="Y3420">
        <f>YEAR(SalesData[[#This Row],[Order Date]])*100+MONTH(SalesData[[#This Row],[Order Date]])</f>
        <v>201604</v>
      </c>
    </row>
    <row r="3421" spans="1: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v>9</v>
      </c>
      <c r="T3421">
        <v>0</v>
      </c>
      <c r="U3421">
        <v>62.51</v>
      </c>
      <c r="V3421">
        <f>COUNTIF(SalesData[Order ID],SalesData[[#This Row],[Order ID]])</f>
        <v>1</v>
      </c>
      <c r="W3421" t="str">
        <f>TEXT(SalesData[[#This Row],[Order Date]],"MMM-YYYY")</f>
        <v>Sep-2016</v>
      </c>
      <c r="X3421">
        <f>CHOOSE(MONTH(SalesData[[#This Row],[Order Date]]),1,1,1,2,2,2,3,3,3,4,4,4)</f>
        <v>3</v>
      </c>
      <c r="Y3421">
        <f>YEAR(SalesData[[#This Row],[Order Date]])*100+MONTH(SalesData[[#This Row],[Order Date]])</f>
        <v>201609</v>
      </c>
    </row>
    <row r="3422" spans="1: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v>7</v>
      </c>
      <c r="T3422">
        <v>0.3</v>
      </c>
      <c r="U3422">
        <v>-34.090000000000003</v>
      </c>
      <c r="V3422">
        <f>COUNTIF(SalesData[Order ID],SalesData[[#This Row],[Order ID]])</f>
        <v>5</v>
      </c>
      <c r="W3422" t="str">
        <f>TEXT(SalesData[[#This Row],[Order Date]],"MMM-YYYY")</f>
        <v>May-2017</v>
      </c>
      <c r="X3422">
        <f>CHOOSE(MONTH(SalesData[[#This Row],[Order Date]]),1,1,1,2,2,2,3,3,3,4,4,4)</f>
        <v>2</v>
      </c>
      <c r="Y3422">
        <f>YEAR(SalesData[[#This Row],[Order Date]])*100+MONTH(SalesData[[#This Row],[Order Date]])</f>
        <v>201705</v>
      </c>
    </row>
    <row r="3423" spans="1: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v>10</v>
      </c>
      <c r="T3423">
        <v>0.2</v>
      </c>
      <c r="U3423">
        <v>21.93</v>
      </c>
      <c r="V3423">
        <f>COUNTIF(SalesData[Order ID],SalesData[[#This Row],[Order ID]])</f>
        <v>5</v>
      </c>
      <c r="W3423" t="str">
        <f>TEXT(SalesData[[#This Row],[Order Date]],"MMM-YYYY")</f>
        <v>May-2017</v>
      </c>
      <c r="X3423">
        <f>CHOOSE(MONTH(SalesData[[#This Row],[Order Date]]),1,1,1,2,2,2,3,3,3,4,4,4)</f>
        <v>2</v>
      </c>
      <c r="Y3423">
        <f>YEAR(SalesData[[#This Row],[Order Date]])*100+MONTH(SalesData[[#This Row],[Order Date]])</f>
        <v>201705</v>
      </c>
    </row>
    <row r="3424" spans="1: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v>1</v>
      </c>
      <c r="T3424">
        <v>0.3</v>
      </c>
      <c r="U3424">
        <v>-30.27</v>
      </c>
      <c r="V3424">
        <f>COUNTIF(SalesData[Order ID],SalesData[[#This Row],[Order ID]])</f>
        <v>5</v>
      </c>
      <c r="W3424" t="str">
        <f>TEXT(SalesData[[#This Row],[Order Date]],"MMM-YYYY")</f>
        <v>May-2017</v>
      </c>
      <c r="X3424">
        <f>CHOOSE(MONTH(SalesData[[#This Row],[Order Date]]),1,1,1,2,2,2,3,3,3,4,4,4)</f>
        <v>2</v>
      </c>
      <c r="Y3424">
        <f>YEAR(SalesData[[#This Row],[Order Date]])*100+MONTH(SalesData[[#This Row],[Order Date]])</f>
        <v>201705</v>
      </c>
    </row>
    <row r="3425" spans="1: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v>10</v>
      </c>
      <c r="T3425">
        <v>0.2</v>
      </c>
      <c r="U3425">
        <v>2.04</v>
      </c>
      <c r="V3425">
        <f>COUNTIF(SalesData[Order ID],SalesData[[#This Row],[Order ID]])</f>
        <v>5</v>
      </c>
      <c r="W3425" t="str">
        <f>TEXT(SalesData[[#This Row],[Order Date]],"MMM-YYYY")</f>
        <v>May-2017</v>
      </c>
      <c r="X3425">
        <f>CHOOSE(MONTH(SalesData[[#This Row],[Order Date]]),1,1,1,2,2,2,3,3,3,4,4,4)</f>
        <v>2</v>
      </c>
      <c r="Y3425">
        <f>YEAR(SalesData[[#This Row],[Order Date]])*100+MONTH(SalesData[[#This Row],[Order Date]])</f>
        <v>201705</v>
      </c>
    </row>
    <row r="3426" spans="1: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v>4</v>
      </c>
      <c r="T3426">
        <v>0.1</v>
      </c>
      <c r="U3426">
        <v>33.5</v>
      </c>
      <c r="V3426">
        <f>COUNTIF(SalesData[Order ID],SalesData[[#This Row],[Order ID]])</f>
        <v>5</v>
      </c>
      <c r="W3426" t="str">
        <f>TEXT(SalesData[[#This Row],[Order Date]],"MMM-YYYY")</f>
        <v>May-2017</v>
      </c>
      <c r="X3426">
        <f>CHOOSE(MONTH(SalesData[[#This Row],[Order Date]]),1,1,1,2,2,2,3,3,3,4,4,4)</f>
        <v>2</v>
      </c>
      <c r="Y3426">
        <f>YEAR(SalesData[[#This Row],[Order Date]])*100+MONTH(SalesData[[#This Row],[Order Date]])</f>
        <v>201705</v>
      </c>
    </row>
    <row r="3427" spans="1: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v>3</v>
      </c>
      <c r="T3427">
        <v>0.2</v>
      </c>
      <c r="U3427">
        <v>4.42</v>
      </c>
      <c r="V3427">
        <f>COUNTIF(SalesData[Order ID],SalesData[[#This Row],[Order ID]])</f>
        <v>2</v>
      </c>
      <c r="W3427" t="str">
        <f>TEXT(SalesData[[#This Row],[Order Date]],"MMM-YYYY")</f>
        <v>Sep-2016</v>
      </c>
      <c r="X3427">
        <f>CHOOSE(MONTH(SalesData[[#This Row],[Order Date]]),1,1,1,2,2,2,3,3,3,4,4,4)</f>
        <v>3</v>
      </c>
      <c r="Y3427">
        <f>YEAR(SalesData[[#This Row],[Order Date]])*100+MONTH(SalesData[[#This Row],[Order Date]])</f>
        <v>201609</v>
      </c>
    </row>
    <row r="3428" spans="1: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v>5</v>
      </c>
      <c r="T3428">
        <v>0.3</v>
      </c>
      <c r="U3428">
        <v>-267.54000000000002</v>
      </c>
      <c r="V3428">
        <f>COUNTIF(SalesData[Order ID],SalesData[[#This Row],[Order ID]])</f>
        <v>2</v>
      </c>
      <c r="W3428" t="str">
        <f>TEXT(SalesData[[#This Row],[Order Date]],"MMM-YYYY")</f>
        <v>Sep-2016</v>
      </c>
      <c r="X3428">
        <f>CHOOSE(MONTH(SalesData[[#This Row],[Order Date]]),1,1,1,2,2,2,3,3,3,4,4,4)</f>
        <v>3</v>
      </c>
      <c r="Y3428">
        <f>YEAR(SalesData[[#This Row],[Order Date]])*100+MONTH(SalesData[[#This Row],[Order Date]])</f>
        <v>201609</v>
      </c>
    </row>
    <row r="3429" spans="1: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v>7</v>
      </c>
      <c r="T3429">
        <v>0</v>
      </c>
      <c r="U3429">
        <v>5.92</v>
      </c>
      <c r="V3429">
        <f>COUNTIF(SalesData[Order ID],SalesData[[#This Row],[Order ID]])</f>
        <v>3</v>
      </c>
      <c r="W3429" t="str">
        <f>TEXT(SalesData[[#This Row],[Order Date]],"MMM-YYYY")</f>
        <v>Jul-2018</v>
      </c>
      <c r="X3429">
        <f>CHOOSE(MONTH(SalesData[[#This Row],[Order Date]]),1,1,1,2,2,2,3,3,3,4,4,4)</f>
        <v>3</v>
      </c>
      <c r="Y3429">
        <f>YEAR(SalesData[[#This Row],[Order Date]])*100+MONTH(SalesData[[#This Row],[Order Date]])</f>
        <v>201807</v>
      </c>
    </row>
    <row r="3430" spans="1: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v>6</v>
      </c>
      <c r="T3430">
        <v>0</v>
      </c>
      <c r="U3430">
        <v>60.24</v>
      </c>
      <c r="V3430">
        <f>COUNTIF(SalesData[Order ID],SalesData[[#This Row],[Order ID]])</f>
        <v>3</v>
      </c>
      <c r="W3430" t="str">
        <f>TEXT(SalesData[[#This Row],[Order Date]],"MMM-YYYY")</f>
        <v>Jul-2018</v>
      </c>
      <c r="X3430">
        <f>CHOOSE(MONTH(SalesData[[#This Row],[Order Date]]),1,1,1,2,2,2,3,3,3,4,4,4)</f>
        <v>3</v>
      </c>
      <c r="Y3430">
        <f>YEAR(SalesData[[#This Row],[Order Date]])*100+MONTH(SalesData[[#This Row],[Order Date]])</f>
        <v>201807</v>
      </c>
    </row>
    <row r="3431" spans="1: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v>8</v>
      </c>
      <c r="T3431">
        <v>0</v>
      </c>
      <c r="U3431">
        <v>10.220000000000001</v>
      </c>
      <c r="V3431">
        <f>COUNTIF(SalesData[Order ID],SalesData[[#This Row],[Order ID]])</f>
        <v>3</v>
      </c>
      <c r="W3431" t="str">
        <f>TEXT(SalesData[[#This Row],[Order Date]],"MMM-YYYY")</f>
        <v>Jul-2018</v>
      </c>
      <c r="X3431">
        <f>CHOOSE(MONTH(SalesData[[#This Row],[Order Date]]),1,1,1,2,2,2,3,3,3,4,4,4)</f>
        <v>3</v>
      </c>
      <c r="Y3431">
        <f>YEAR(SalesData[[#This Row],[Order Date]])*100+MONTH(SalesData[[#This Row],[Order Date]])</f>
        <v>201807</v>
      </c>
    </row>
    <row r="3432" spans="1: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v>8</v>
      </c>
      <c r="T3432">
        <v>0.1</v>
      </c>
      <c r="U3432">
        <v>6.55</v>
      </c>
      <c r="V3432">
        <f>COUNTIF(SalesData[Order ID],SalesData[[#This Row],[Order ID]])</f>
        <v>3</v>
      </c>
      <c r="W3432" t="str">
        <f>TEXT(SalesData[[#This Row],[Order Date]],"MMM-YYYY")</f>
        <v>Dec-2018</v>
      </c>
      <c r="X3432">
        <f>CHOOSE(MONTH(SalesData[[#This Row],[Order Date]]),1,1,1,2,2,2,3,3,3,4,4,4)</f>
        <v>4</v>
      </c>
      <c r="Y3432">
        <f>YEAR(SalesData[[#This Row],[Order Date]])*100+MONTH(SalesData[[#This Row],[Order Date]])</f>
        <v>201812</v>
      </c>
    </row>
    <row r="3433" spans="1: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v>3</v>
      </c>
      <c r="T3433">
        <v>0.1</v>
      </c>
      <c r="U3433">
        <v>27.07</v>
      </c>
      <c r="V3433">
        <f>COUNTIF(SalesData[Order ID],SalesData[[#This Row],[Order ID]])</f>
        <v>3</v>
      </c>
      <c r="W3433" t="str">
        <f>TEXT(SalesData[[#This Row],[Order Date]],"MMM-YYYY")</f>
        <v>Dec-2018</v>
      </c>
      <c r="X3433">
        <f>CHOOSE(MONTH(SalesData[[#This Row],[Order Date]]),1,1,1,2,2,2,3,3,3,4,4,4)</f>
        <v>4</v>
      </c>
      <c r="Y3433">
        <f>YEAR(SalesData[[#This Row],[Order Date]])*100+MONTH(SalesData[[#This Row],[Order Date]])</f>
        <v>201812</v>
      </c>
    </row>
    <row r="3434" spans="1: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v>9</v>
      </c>
      <c r="T3434">
        <v>0.2</v>
      </c>
      <c r="U3434">
        <v>7.21</v>
      </c>
      <c r="V3434">
        <f>COUNTIF(SalesData[Order ID],SalesData[[#This Row],[Order ID]])</f>
        <v>3</v>
      </c>
      <c r="W3434" t="str">
        <f>TEXT(SalesData[[#This Row],[Order Date]],"MMM-YYYY")</f>
        <v>Dec-2018</v>
      </c>
      <c r="X3434">
        <f>CHOOSE(MONTH(SalesData[[#This Row],[Order Date]]),1,1,1,2,2,2,3,3,3,4,4,4)</f>
        <v>4</v>
      </c>
      <c r="Y3434">
        <f>YEAR(SalesData[[#This Row],[Order Date]])*100+MONTH(SalesData[[#This Row],[Order Date]])</f>
        <v>201812</v>
      </c>
    </row>
    <row r="3435" spans="1: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v>4</v>
      </c>
      <c r="T3435">
        <v>0.3</v>
      </c>
      <c r="U3435">
        <v>-2.73</v>
      </c>
      <c r="V3435">
        <f>COUNTIF(SalesData[Order ID],SalesData[[#This Row],[Order ID]])</f>
        <v>2</v>
      </c>
      <c r="W3435" t="str">
        <f>TEXT(SalesData[[#This Row],[Order Date]],"MMM-YYYY")</f>
        <v>Dec-2018</v>
      </c>
      <c r="X3435">
        <f>CHOOSE(MONTH(SalesData[[#This Row],[Order Date]]),1,1,1,2,2,2,3,3,3,4,4,4)</f>
        <v>4</v>
      </c>
      <c r="Y3435">
        <f>YEAR(SalesData[[#This Row],[Order Date]])*100+MONTH(SalesData[[#This Row],[Order Date]])</f>
        <v>201812</v>
      </c>
    </row>
    <row r="3436" spans="1: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v>3</v>
      </c>
      <c r="T3436">
        <v>0</v>
      </c>
      <c r="U3436">
        <v>0.75</v>
      </c>
      <c r="V3436">
        <f>COUNTIF(SalesData[Order ID],SalesData[[#This Row],[Order ID]])</f>
        <v>2</v>
      </c>
      <c r="W3436" t="str">
        <f>TEXT(SalesData[[#This Row],[Order Date]],"MMM-YYYY")</f>
        <v>Dec-2018</v>
      </c>
      <c r="X3436">
        <f>CHOOSE(MONTH(SalesData[[#This Row],[Order Date]]),1,1,1,2,2,2,3,3,3,4,4,4)</f>
        <v>4</v>
      </c>
      <c r="Y3436">
        <f>YEAR(SalesData[[#This Row],[Order Date]])*100+MONTH(SalesData[[#This Row],[Order Date]])</f>
        <v>201812</v>
      </c>
    </row>
    <row r="3437" spans="1: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v>5</v>
      </c>
      <c r="T3437">
        <v>0</v>
      </c>
      <c r="U3437">
        <v>1.81</v>
      </c>
      <c r="V3437">
        <f>COUNTIF(SalesData[Order ID],SalesData[[#This Row],[Order ID]])</f>
        <v>2</v>
      </c>
      <c r="W3437" t="str">
        <f>TEXT(SalesData[[#This Row],[Order Date]],"MMM-YYYY")</f>
        <v>Sep-2016</v>
      </c>
      <c r="X3437">
        <f>CHOOSE(MONTH(SalesData[[#This Row],[Order Date]]),1,1,1,2,2,2,3,3,3,4,4,4)</f>
        <v>3</v>
      </c>
      <c r="Y3437">
        <f>YEAR(SalesData[[#This Row],[Order Date]])*100+MONTH(SalesData[[#This Row],[Order Date]])</f>
        <v>201609</v>
      </c>
    </row>
    <row r="3438" spans="1: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v>2</v>
      </c>
      <c r="T3438">
        <v>0.1</v>
      </c>
      <c r="U3438">
        <v>6.31</v>
      </c>
      <c r="V3438">
        <f>COUNTIF(SalesData[Order ID],SalesData[[#This Row],[Order ID]])</f>
        <v>2</v>
      </c>
      <c r="W3438" t="str">
        <f>TEXT(SalesData[[#This Row],[Order Date]],"MMM-YYYY")</f>
        <v>Sep-2016</v>
      </c>
      <c r="X3438">
        <f>CHOOSE(MONTH(SalesData[[#This Row],[Order Date]]),1,1,1,2,2,2,3,3,3,4,4,4)</f>
        <v>3</v>
      </c>
      <c r="Y3438">
        <f>YEAR(SalesData[[#This Row],[Order Date]])*100+MONTH(SalesData[[#This Row],[Order Date]])</f>
        <v>201609</v>
      </c>
    </row>
    <row r="3439" spans="1: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v>10</v>
      </c>
      <c r="T3439">
        <v>0</v>
      </c>
      <c r="U3439">
        <v>0.81</v>
      </c>
      <c r="V3439">
        <f>COUNTIF(SalesData[Order ID],SalesData[[#This Row],[Order ID]])</f>
        <v>3</v>
      </c>
      <c r="W3439" t="str">
        <f>TEXT(SalesData[[#This Row],[Order Date]],"MMM-YYYY")</f>
        <v>Oct-2018</v>
      </c>
      <c r="X3439">
        <f>CHOOSE(MONTH(SalesData[[#This Row],[Order Date]]),1,1,1,2,2,2,3,3,3,4,4,4)</f>
        <v>4</v>
      </c>
      <c r="Y3439">
        <f>YEAR(SalesData[[#This Row],[Order Date]])*100+MONTH(SalesData[[#This Row],[Order Date]])</f>
        <v>201810</v>
      </c>
    </row>
    <row r="3440" spans="1: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v>4</v>
      </c>
      <c r="T3440">
        <v>0.3</v>
      </c>
      <c r="U3440">
        <v>-52.71</v>
      </c>
      <c r="V3440">
        <f>COUNTIF(SalesData[Order ID],SalesData[[#This Row],[Order ID]])</f>
        <v>3</v>
      </c>
      <c r="W3440" t="str">
        <f>TEXT(SalesData[[#This Row],[Order Date]],"MMM-YYYY")</f>
        <v>Oct-2018</v>
      </c>
      <c r="X3440">
        <f>CHOOSE(MONTH(SalesData[[#This Row],[Order Date]]),1,1,1,2,2,2,3,3,3,4,4,4)</f>
        <v>4</v>
      </c>
      <c r="Y3440">
        <f>YEAR(SalesData[[#This Row],[Order Date]])*100+MONTH(SalesData[[#This Row],[Order Date]])</f>
        <v>201810</v>
      </c>
    </row>
    <row r="3441" spans="1: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v>5</v>
      </c>
      <c r="T3441">
        <v>0</v>
      </c>
      <c r="U3441">
        <v>18.43</v>
      </c>
      <c r="V3441">
        <f>COUNTIF(SalesData[Order ID],SalesData[[#This Row],[Order ID]])</f>
        <v>3</v>
      </c>
      <c r="W3441" t="str">
        <f>TEXT(SalesData[[#This Row],[Order Date]],"MMM-YYYY")</f>
        <v>Oct-2018</v>
      </c>
      <c r="X3441">
        <f>CHOOSE(MONTH(SalesData[[#This Row],[Order Date]]),1,1,1,2,2,2,3,3,3,4,4,4)</f>
        <v>4</v>
      </c>
      <c r="Y3441">
        <f>YEAR(SalesData[[#This Row],[Order Date]])*100+MONTH(SalesData[[#This Row],[Order Date]])</f>
        <v>201810</v>
      </c>
    </row>
    <row r="3442" spans="1: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v>10</v>
      </c>
      <c r="T3442">
        <v>0.1</v>
      </c>
      <c r="U3442">
        <v>1.1599999999999999</v>
      </c>
      <c r="V3442">
        <f>COUNTIF(SalesData[Order ID],SalesData[[#This Row],[Order ID]])</f>
        <v>1</v>
      </c>
      <c r="W3442" t="str">
        <f>TEXT(SalesData[[#This Row],[Order Date]],"MMM-YYYY")</f>
        <v>Nov-2016</v>
      </c>
      <c r="X3442">
        <f>CHOOSE(MONTH(SalesData[[#This Row],[Order Date]]),1,1,1,2,2,2,3,3,3,4,4,4)</f>
        <v>4</v>
      </c>
      <c r="Y3442">
        <f>YEAR(SalesData[[#This Row],[Order Date]])*100+MONTH(SalesData[[#This Row],[Order Date]])</f>
        <v>201611</v>
      </c>
    </row>
    <row r="3443" spans="1: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v>3</v>
      </c>
      <c r="T3443">
        <v>0</v>
      </c>
      <c r="U3443">
        <v>22.87</v>
      </c>
      <c r="V3443">
        <f>COUNTIF(SalesData[Order ID],SalesData[[#This Row],[Order ID]])</f>
        <v>1</v>
      </c>
      <c r="W3443" t="str">
        <f>TEXT(SalesData[[#This Row],[Order Date]],"MMM-YYYY")</f>
        <v>Mar-2015</v>
      </c>
      <c r="X3443">
        <f>CHOOSE(MONTH(SalesData[[#This Row],[Order Date]]),1,1,1,2,2,2,3,3,3,4,4,4)</f>
        <v>1</v>
      </c>
      <c r="Y3443">
        <f>YEAR(SalesData[[#This Row],[Order Date]])*100+MONTH(SalesData[[#This Row],[Order Date]])</f>
        <v>201503</v>
      </c>
    </row>
    <row r="3444" spans="1: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v>4</v>
      </c>
      <c r="T3444">
        <v>0.1</v>
      </c>
      <c r="U3444">
        <v>4.0199999999999996</v>
      </c>
      <c r="V3444">
        <f>COUNTIF(SalesData[Order ID],SalesData[[#This Row],[Order ID]])</f>
        <v>2</v>
      </c>
      <c r="W3444" t="str">
        <f>TEXT(SalesData[[#This Row],[Order Date]],"MMM-YYYY")</f>
        <v>Nov-2018</v>
      </c>
      <c r="X3444">
        <f>CHOOSE(MONTH(SalesData[[#This Row],[Order Date]]),1,1,1,2,2,2,3,3,3,4,4,4)</f>
        <v>4</v>
      </c>
      <c r="Y3444">
        <f>YEAR(SalesData[[#This Row],[Order Date]])*100+MONTH(SalesData[[#This Row],[Order Date]])</f>
        <v>201811</v>
      </c>
    </row>
    <row r="3445" spans="1: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v>4</v>
      </c>
      <c r="T3445">
        <v>0</v>
      </c>
      <c r="U3445">
        <v>200.38</v>
      </c>
      <c r="V3445">
        <f>COUNTIF(SalesData[Order ID],SalesData[[#This Row],[Order ID]])</f>
        <v>2</v>
      </c>
      <c r="W3445" t="str">
        <f>TEXT(SalesData[[#This Row],[Order Date]],"MMM-YYYY")</f>
        <v>Nov-2018</v>
      </c>
      <c r="X3445">
        <f>CHOOSE(MONTH(SalesData[[#This Row],[Order Date]]),1,1,1,2,2,2,3,3,3,4,4,4)</f>
        <v>4</v>
      </c>
      <c r="Y3445">
        <f>YEAR(SalesData[[#This Row],[Order Date]])*100+MONTH(SalesData[[#This Row],[Order Date]])</f>
        <v>201811</v>
      </c>
    </row>
    <row r="3446" spans="1: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v>3</v>
      </c>
      <c r="T3446">
        <v>0</v>
      </c>
      <c r="U3446">
        <v>12.72</v>
      </c>
      <c r="V3446">
        <f>COUNTIF(SalesData[Order ID],SalesData[[#This Row],[Order ID]])</f>
        <v>1</v>
      </c>
      <c r="W3446" t="str">
        <f>TEXT(SalesData[[#This Row],[Order Date]],"MMM-YYYY")</f>
        <v>Jul-2017</v>
      </c>
      <c r="X3446">
        <f>CHOOSE(MONTH(SalesData[[#This Row],[Order Date]]),1,1,1,2,2,2,3,3,3,4,4,4)</f>
        <v>3</v>
      </c>
      <c r="Y3446">
        <f>YEAR(SalesData[[#This Row],[Order Date]])*100+MONTH(SalesData[[#This Row],[Order Date]])</f>
        <v>201707</v>
      </c>
    </row>
    <row r="3447" spans="1: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v>4</v>
      </c>
      <c r="T3447">
        <v>0</v>
      </c>
      <c r="U3447">
        <v>8.67</v>
      </c>
      <c r="V3447">
        <f>COUNTIF(SalesData[Order ID],SalesData[[#This Row],[Order ID]])</f>
        <v>1</v>
      </c>
      <c r="W3447" t="str">
        <f>TEXT(SalesData[[#This Row],[Order Date]],"MMM-YYYY")</f>
        <v>Jun-2016</v>
      </c>
      <c r="X3447">
        <f>CHOOSE(MONTH(SalesData[[#This Row],[Order Date]]),1,1,1,2,2,2,3,3,3,4,4,4)</f>
        <v>2</v>
      </c>
      <c r="Y3447">
        <f>YEAR(SalesData[[#This Row],[Order Date]])*100+MONTH(SalesData[[#This Row],[Order Date]])</f>
        <v>201606</v>
      </c>
    </row>
    <row r="3448" spans="1: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v>4</v>
      </c>
      <c r="T3448">
        <v>0</v>
      </c>
      <c r="U3448">
        <v>24.81</v>
      </c>
      <c r="V3448">
        <f>COUNTIF(SalesData[Order ID],SalesData[[#This Row],[Order ID]])</f>
        <v>1</v>
      </c>
      <c r="W3448" t="str">
        <f>TEXT(SalesData[[#This Row],[Order Date]],"MMM-YYYY")</f>
        <v>Aug-2017</v>
      </c>
      <c r="X3448">
        <f>CHOOSE(MONTH(SalesData[[#This Row],[Order Date]]),1,1,1,2,2,2,3,3,3,4,4,4)</f>
        <v>3</v>
      </c>
      <c r="Y3448">
        <f>YEAR(SalesData[[#This Row],[Order Date]])*100+MONTH(SalesData[[#This Row],[Order Date]])</f>
        <v>201708</v>
      </c>
    </row>
    <row r="3449" spans="1: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v>4</v>
      </c>
      <c r="T3449">
        <v>0</v>
      </c>
      <c r="U3449">
        <v>1.24</v>
      </c>
      <c r="V3449">
        <f>COUNTIF(SalesData[Order ID],SalesData[[#This Row],[Order ID]])</f>
        <v>1</v>
      </c>
      <c r="W3449" t="str">
        <f>TEXT(SalesData[[#This Row],[Order Date]],"MMM-YYYY")</f>
        <v>Jun-2018</v>
      </c>
      <c r="X3449">
        <f>CHOOSE(MONTH(SalesData[[#This Row],[Order Date]]),1,1,1,2,2,2,3,3,3,4,4,4)</f>
        <v>2</v>
      </c>
      <c r="Y3449">
        <f>YEAR(SalesData[[#This Row],[Order Date]])*100+MONTH(SalesData[[#This Row],[Order Date]])</f>
        <v>201806</v>
      </c>
    </row>
    <row r="3450" spans="1: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v>10</v>
      </c>
      <c r="T3450">
        <v>0</v>
      </c>
      <c r="U3450">
        <v>2.4500000000000002</v>
      </c>
      <c r="V3450">
        <f>COUNTIF(SalesData[Order ID],SalesData[[#This Row],[Order ID]])</f>
        <v>1</v>
      </c>
      <c r="W3450" t="str">
        <f>TEXT(SalesData[[#This Row],[Order Date]],"MMM-YYYY")</f>
        <v>Oct-2017</v>
      </c>
      <c r="X3450">
        <f>CHOOSE(MONTH(SalesData[[#This Row],[Order Date]]),1,1,1,2,2,2,3,3,3,4,4,4)</f>
        <v>4</v>
      </c>
      <c r="Y3450">
        <f>YEAR(SalesData[[#This Row],[Order Date]])*100+MONTH(SalesData[[#This Row],[Order Date]])</f>
        <v>201710</v>
      </c>
    </row>
    <row r="3451" spans="1: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v>10</v>
      </c>
      <c r="T3451">
        <v>0</v>
      </c>
      <c r="U3451">
        <v>8.5</v>
      </c>
      <c r="V3451">
        <f>COUNTIF(SalesData[Order ID],SalesData[[#This Row],[Order ID]])</f>
        <v>3</v>
      </c>
      <c r="W3451" t="str">
        <f>TEXT(SalesData[[#This Row],[Order Date]],"MMM-YYYY")</f>
        <v>Sep-2015</v>
      </c>
      <c r="X3451">
        <f>CHOOSE(MONTH(SalesData[[#This Row],[Order Date]]),1,1,1,2,2,2,3,3,3,4,4,4)</f>
        <v>3</v>
      </c>
      <c r="Y3451">
        <f>YEAR(SalesData[[#This Row],[Order Date]])*100+MONTH(SalesData[[#This Row],[Order Date]])</f>
        <v>201509</v>
      </c>
    </row>
    <row r="3452" spans="1: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v>6</v>
      </c>
      <c r="T3452">
        <v>0.1</v>
      </c>
      <c r="U3452">
        <v>2.99</v>
      </c>
      <c r="V3452">
        <f>COUNTIF(SalesData[Order ID],SalesData[[#This Row],[Order ID]])</f>
        <v>3</v>
      </c>
      <c r="W3452" t="str">
        <f>TEXT(SalesData[[#This Row],[Order Date]],"MMM-YYYY")</f>
        <v>Sep-2015</v>
      </c>
      <c r="X3452">
        <f>CHOOSE(MONTH(SalesData[[#This Row],[Order Date]]),1,1,1,2,2,2,3,3,3,4,4,4)</f>
        <v>3</v>
      </c>
      <c r="Y3452">
        <f>YEAR(SalesData[[#This Row],[Order Date]])*100+MONTH(SalesData[[#This Row],[Order Date]])</f>
        <v>201509</v>
      </c>
    </row>
    <row r="3453" spans="1: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v>10</v>
      </c>
      <c r="T3453">
        <v>0.1</v>
      </c>
      <c r="U3453">
        <v>0.56000000000000005</v>
      </c>
      <c r="V3453">
        <f>COUNTIF(SalesData[Order ID],SalesData[[#This Row],[Order ID]])</f>
        <v>3</v>
      </c>
      <c r="W3453" t="str">
        <f>TEXT(SalesData[[#This Row],[Order Date]],"MMM-YYYY")</f>
        <v>Sep-2015</v>
      </c>
      <c r="X3453">
        <f>CHOOSE(MONTH(SalesData[[#This Row],[Order Date]]),1,1,1,2,2,2,3,3,3,4,4,4)</f>
        <v>3</v>
      </c>
      <c r="Y3453">
        <f>YEAR(SalesData[[#This Row],[Order Date]])*100+MONTH(SalesData[[#This Row],[Order Date]])</f>
        <v>201509</v>
      </c>
    </row>
    <row r="3454" spans="1: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v>10</v>
      </c>
      <c r="T3454">
        <v>0.3</v>
      </c>
      <c r="U3454">
        <v>-108.54</v>
      </c>
      <c r="V3454">
        <f>COUNTIF(SalesData[Order ID],SalesData[[#This Row],[Order ID]])</f>
        <v>1</v>
      </c>
      <c r="W3454" t="str">
        <f>TEXT(SalesData[[#This Row],[Order Date]],"MMM-YYYY")</f>
        <v>Mar-2015</v>
      </c>
      <c r="X3454">
        <f>CHOOSE(MONTH(SalesData[[#This Row],[Order Date]]),1,1,1,2,2,2,3,3,3,4,4,4)</f>
        <v>1</v>
      </c>
      <c r="Y3454">
        <f>YEAR(SalesData[[#This Row],[Order Date]])*100+MONTH(SalesData[[#This Row],[Order Date]])</f>
        <v>201503</v>
      </c>
    </row>
    <row r="3455" spans="1: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v>8</v>
      </c>
      <c r="T3455">
        <v>0</v>
      </c>
      <c r="U3455">
        <v>9.98</v>
      </c>
      <c r="V3455">
        <f>COUNTIF(SalesData[Order ID],SalesData[[#This Row],[Order ID]])</f>
        <v>1</v>
      </c>
      <c r="W3455" t="str">
        <f>TEXT(SalesData[[#This Row],[Order Date]],"MMM-YYYY")</f>
        <v>Mar-2016</v>
      </c>
      <c r="X3455">
        <f>CHOOSE(MONTH(SalesData[[#This Row],[Order Date]]),1,1,1,2,2,2,3,3,3,4,4,4)</f>
        <v>1</v>
      </c>
      <c r="Y3455">
        <f>YEAR(SalesData[[#This Row],[Order Date]])*100+MONTH(SalesData[[#This Row],[Order Date]])</f>
        <v>201603</v>
      </c>
    </row>
    <row r="3456" spans="1: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v>4</v>
      </c>
      <c r="T3456">
        <v>0.3</v>
      </c>
      <c r="U3456">
        <v>-0.31</v>
      </c>
      <c r="V3456">
        <f>COUNTIF(SalesData[Order ID],SalesData[[#This Row],[Order ID]])</f>
        <v>1</v>
      </c>
      <c r="W3456" t="str">
        <f>TEXT(SalesData[[#This Row],[Order Date]],"MMM-YYYY")</f>
        <v>Jul-2016</v>
      </c>
      <c r="X3456">
        <f>CHOOSE(MONTH(SalesData[[#This Row],[Order Date]]),1,1,1,2,2,2,3,3,3,4,4,4)</f>
        <v>3</v>
      </c>
      <c r="Y3456">
        <f>YEAR(SalesData[[#This Row],[Order Date]])*100+MONTH(SalesData[[#This Row],[Order Date]])</f>
        <v>201607</v>
      </c>
    </row>
    <row r="3457" spans="1: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v>7</v>
      </c>
      <c r="T3457">
        <v>0</v>
      </c>
      <c r="U3457">
        <v>2.4700000000000002</v>
      </c>
      <c r="V3457">
        <f>COUNTIF(SalesData[Order ID],SalesData[[#This Row],[Order ID]])</f>
        <v>1</v>
      </c>
      <c r="W3457" t="str">
        <f>TEXT(SalesData[[#This Row],[Order Date]],"MMM-YYYY")</f>
        <v>Feb-2017</v>
      </c>
      <c r="X3457">
        <f>CHOOSE(MONTH(SalesData[[#This Row],[Order Date]]),1,1,1,2,2,2,3,3,3,4,4,4)</f>
        <v>1</v>
      </c>
      <c r="Y3457">
        <f>YEAR(SalesData[[#This Row],[Order Date]])*100+MONTH(SalesData[[#This Row],[Order Date]])</f>
        <v>201702</v>
      </c>
    </row>
    <row r="3458" spans="1: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v>10</v>
      </c>
      <c r="T3458">
        <v>0</v>
      </c>
      <c r="U3458">
        <v>23.75</v>
      </c>
      <c r="V3458">
        <f>COUNTIF(SalesData[Order ID],SalesData[[#This Row],[Order ID]])</f>
        <v>5</v>
      </c>
      <c r="W3458" t="str">
        <f>TEXT(SalesData[[#This Row],[Order Date]],"MMM-YYYY")</f>
        <v>Sep-2018</v>
      </c>
      <c r="X3458">
        <f>CHOOSE(MONTH(SalesData[[#This Row],[Order Date]]),1,1,1,2,2,2,3,3,3,4,4,4)</f>
        <v>3</v>
      </c>
      <c r="Y3458">
        <f>YEAR(SalesData[[#This Row],[Order Date]])*100+MONTH(SalesData[[#This Row],[Order Date]])</f>
        <v>201809</v>
      </c>
    </row>
    <row r="3459" spans="1: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v>6</v>
      </c>
      <c r="T3459">
        <v>0</v>
      </c>
      <c r="U3459">
        <v>1.35</v>
      </c>
      <c r="V3459">
        <f>COUNTIF(SalesData[Order ID],SalesData[[#This Row],[Order ID]])</f>
        <v>5</v>
      </c>
      <c r="W3459" t="str">
        <f>TEXT(SalesData[[#This Row],[Order Date]],"MMM-YYYY")</f>
        <v>Sep-2018</v>
      </c>
      <c r="X3459">
        <f>CHOOSE(MONTH(SalesData[[#This Row],[Order Date]]),1,1,1,2,2,2,3,3,3,4,4,4)</f>
        <v>3</v>
      </c>
      <c r="Y3459">
        <f>YEAR(SalesData[[#This Row],[Order Date]])*100+MONTH(SalesData[[#This Row],[Order Date]])</f>
        <v>201809</v>
      </c>
    </row>
    <row r="3460" spans="1: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v>7</v>
      </c>
      <c r="T3460">
        <v>0</v>
      </c>
      <c r="U3460">
        <v>0.48</v>
      </c>
      <c r="V3460">
        <f>COUNTIF(SalesData[Order ID],SalesData[[#This Row],[Order ID]])</f>
        <v>5</v>
      </c>
      <c r="W3460" t="str">
        <f>TEXT(SalesData[[#This Row],[Order Date]],"MMM-YYYY")</f>
        <v>Sep-2018</v>
      </c>
      <c r="X3460">
        <f>CHOOSE(MONTH(SalesData[[#This Row],[Order Date]]),1,1,1,2,2,2,3,3,3,4,4,4)</f>
        <v>3</v>
      </c>
      <c r="Y3460">
        <f>YEAR(SalesData[[#This Row],[Order Date]])*100+MONTH(SalesData[[#This Row],[Order Date]])</f>
        <v>201809</v>
      </c>
    </row>
    <row r="3461" spans="1: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v>6</v>
      </c>
      <c r="T3461">
        <v>0.3</v>
      </c>
      <c r="U3461">
        <v>-118.4</v>
      </c>
      <c r="V3461">
        <f>COUNTIF(SalesData[Order ID],SalesData[[#This Row],[Order ID]])</f>
        <v>5</v>
      </c>
      <c r="W3461" t="str">
        <f>TEXT(SalesData[[#This Row],[Order Date]],"MMM-YYYY")</f>
        <v>Sep-2018</v>
      </c>
      <c r="X3461">
        <f>CHOOSE(MONTH(SalesData[[#This Row],[Order Date]]),1,1,1,2,2,2,3,3,3,4,4,4)</f>
        <v>3</v>
      </c>
      <c r="Y3461">
        <f>YEAR(SalesData[[#This Row],[Order Date]])*100+MONTH(SalesData[[#This Row],[Order Date]])</f>
        <v>201809</v>
      </c>
    </row>
    <row r="3462" spans="1: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v>5</v>
      </c>
      <c r="T3462">
        <v>0</v>
      </c>
      <c r="U3462">
        <v>5.28</v>
      </c>
      <c r="V3462">
        <f>COUNTIF(SalesData[Order ID],SalesData[[#This Row],[Order ID]])</f>
        <v>5</v>
      </c>
      <c r="W3462" t="str">
        <f>TEXT(SalesData[[#This Row],[Order Date]],"MMM-YYYY")</f>
        <v>Sep-2018</v>
      </c>
      <c r="X3462">
        <f>CHOOSE(MONTH(SalesData[[#This Row],[Order Date]]),1,1,1,2,2,2,3,3,3,4,4,4)</f>
        <v>3</v>
      </c>
      <c r="Y3462">
        <f>YEAR(SalesData[[#This Row],[Order Date]])*100+MONTH(SalesData[[#This Row],[Order Date]])</f>
        <v>201809</v>
      </c>
    </row>
    <row r="3463" spans="1: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v>2</v>
      </c>
      <c r="T3463">
        <v>0.3</v>
      </c>
      <c r="U3463">
        <v>-128.12</v>
      </c>
      <c r="V3463">
        <f>COUNTIF(SalesData[Order ID],SalesData[[#This Row],[Order ID]])</f>
        <v>1</v>
      </c>
      <c r="W3463" t="str">
        <f>TEXT(SalesData[[#This Row],[Order Date]],"MMM-YYYY")</f>
        <v>Nov-2018</v>
      </c>
      <c r="X3463">
        <f>CHOOSE(MONTH(SalesData[[#This Row],[Order Date]]),1,1,1,2,2,2,3,3,3,4,4,4)</f>
        <v>4</v>
      </c>
      <c r="Y3463">
        <f>YEAR(SalesData[[#This Row],[Order Date]])*100+MONTH(SalesData[[#This Row],[Order Date]])</f>
        <v>201811</v>
      </c>
    </row>
    <row r="3464" spans="1: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v>6</v>
      </c>
      <c r="T3464">
        <v>0.3</v>
      </c>
      <c r="U3464">
        <v>-97.51</v>
      </c>
      <c r="V3464">
        <f>COUNTIF(SalesData[Order ID],SalesData[[#This Row],[Order ID]])</f>
        <v>1</v>
      </c>
      <c r="W3464" t="str">
        <f>TEXT(SalesData[[#This Row],[Order Date]],"MMM-YYYY")</f>
        <v>Feb-2016</v>
      </c>
      <c r="X3464">
        <f>CHOOSE(MONTH(SalesData[[#This Row],[Order Date]]),1,1,1,2,2,2,3,3,3,4,4,4)</f>
        <v>1</v>
      </c>
      <c r="Y3464">
        <f>YEAR(SalesData[[#This Row],[Order Date]])*100+MONTH(SalesData[[#This Row],[Order Date]])</f>
        <v>201602</v>
      </c>
    </row>
    <row r="3465" spans="1: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v>3</v>
      </c>
      <c r="T3465">
        <v>0.1</v>
      </c>
      <c r="U3465">
        <v>0.36</v>
      </c>
      <c r="V3465">
        <f>COUNTIF(SalesData[Order ID],SalesData[[#This Row],[Order ID]])</f>
        <v>1</v>
      </c>
      <c r="W3465" t="str">
        <f>TEXT(SalesData[[#This Row],[Order Date]],"MMM-YYYY")</f>
        <v>Nov-2017</v>
      </c>
      <c r="X3465">
        <f>CHOOSE(MONTH(SalesData[[#This Row],[Order Date]]),1,1,1,2,2,2,3,3,3,4,4,4)</f>
        <v>4</v>
      </c>
      <c r="Y3465">
        <f>YEAR(SalesData[[#This Row],[Order Date]])*100+MONTH(SalesData[[#This Row],[Order Date]])</f>
        <v>201711</v>
      </c>
    </row>
    <row r="3466" spans="1: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v>5</v>
      </c>
      <c r="T3466">
        <v>0</v>
      </c>
      <c r="U3466">
        <v>6.72</v>
      </c>
      <c r="V3466">
        <f>COUNTIF(SalesData[Order ID],SalesData[[#This Row],[Order ID]])</f>
        <v>1</v>
      </c>
      <c r="W3466" t="str">
        <f>TEXT(SalesData[[#This Row],[Order Date]],"MMM-YYYY")</f>
        <v>Dec-2018</v>
      </c>
      <c r="X3466">
        <f>CHOOSE(MONTH(SalesData[[#This Row],[Order Date]]),1,1,1,2,2,2,3,3,3,4,4,4)</f>
        <v>4</v>
      </c>
      <c r="Y3466">
        <f>YEAR(SalesData[[#This Row],[Order Date]])*100+MONTH(SalesData[[#This Row],[Order Date]])</f>
        <v>201812</v>
      </c>
    </row>
    <row r="3467" spans="1: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v>2</v>
      </c>
      <c r="T3467">
        <v>0.3</v>
      </c>
      <c r="U3467">
        <v>-9.2899999999999991</v>
      </c>
      <c r="V3467">
        <f>COUNTIF(SalesData[Order ID],SalesData[[#This Row],[Order ID]])</f>
        <v>3</v>
      </c>
      <c r="W3467" t="str">
        <f>TEXT(SalesData[[#This Row],[Order Date]],"MMM-YYYY")</f>
        <v>Sep-2016</v>
      </c>
      <c r="X3467">
        <f>CHOOSE(MONTH(SalesData[[#This Row],[Order Date]]),1,1,1,2,2,2,3,3,3,4,4,4)</f>
        <v>3</v>
      </c>
      <c r="Y3467">
        <f>YEAR(SalesData[[#This Row],[Order Date]])*100+MONTH(SalesData[[#This Row],[Order Date]])</f>
        <v>201609</v>
      </c>
    </row>
    <row r="3468" spans="1: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v>4</v>
      </c>
      <c r="T3468">
        <v>0.2</v>
      </c>
      <c r="U3468">
        <v>54.29</v>
      </c>
      <c r="V3468">
        <f>COUNTIF(SalesData[Order ID],SalesData[[#This Row],[Order ID]])</f>
        <v>3</v>
      </c>
      <c r="W3468" t="str">
        <f>TEXT(SalesData[[#This Row],[Order Date]],"MMM-YYYY")</f>
        <v>Sep-2016</v>
      </c>
      <c r="X3468">
        <f>CHOOSE(MONTH(SalesData[[#This Row],[Order Date]]),1,1,1,2,2,2,3,3,3,4,4,4)</f>
        <v>3</v>
      </c>
      <c r="Y3468">
        <f>YEAR(SalesData[[#This Row],[Order Date]])*100+MONTH(SalesData[[#This Row],[Order Date]])</f>
        <v>201609</v>
      </c>
    </row>
    <row r="3469" spans="1: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v>4</v>
      </c>
      <c r="T3469">
        <v>0.1</v>
      </c>
      <c r="U3469">
        <v>27.88</v>
      </c>
      <c r="V3469">
        <f>COUNTIF(SalesData[Order ID],SalesData[[#This Row],[Order ID]])</f>
        <v>3</v>
      </c>
      <c r="W3469" t="str">
        <f>TEXT(SalesData[[#This Row],[Order Date]],"MMM-YYYY")</f>
        <v>Sep-2016</v>
      </c>
      <c r="X3469">
        <f>CHOOSE(MONTH(SalesData[[#This Row],[Order Date]]),1,1,1,2,2,2,3,3,3,4,4,4)</f>
        <v>3</v>
      </c>
      <c r="Y3469">
        <f>YEAR(SalesData[[#This Row],[Order Date]])*100+MONTH(SalesData[[#This Row],[Order Date]])</f>
        <v>201609</v>
      </c>
    </row>
    <row r="3470" spans="1: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v>2</v>
      </c>
      <c r="T3470">
        <v>0.1</v>
      </c>
      <c r="U3470">
        <v>16.010000000000002</v>
      </c>
      <c r="V3470">
        <f>COUNTIF(SalesData[Order ID],SalesData[[#This Row],[Order ID]])</f>
        <v>1</v>
      </c>
      <c r="W3470" t="str">
        <f>TEXT(SalesData[[#This Row],[Order Date]],"MMM-YYYY")</f>
        <v>Dec-2017</v>
      </c>
      <c r="X3470">
        <f>CHOOSE(MONTH(SalesData[[#This Row],[Order Date]]),1,1,1,2,2,2,3,3,3,4,4,4)</f>
        <v>4</v>
      </c>
      <c r="Y3470">
        <f>YEAR(SalesData[[#This Row],[Order Date]])*100+MONTH(SalesData[[#This Row],[Order Date]])</f>
        <v>201712</v>
      </c>
    </row>
    <row r="3471" spans="1: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v>4</v>
      </c>
      <c r="T3471">
        <v>0.1</v>
      </c>
      <c r="U3471">
        <v>13.43</v>
      </c>
      <c r="V3471">
        <f>COUNTIF(SalesData[Order ID],SalesData[[#This Row],[Order ID]])</f>
        <v>1</v>
      </c>
      <c r="W3471" t="str">
        <f>TEXT(SalesData[[#This Row],[Order Date]],"MMM-YYYY")</f>
        <v>Apr-2016</v>
      </c>
      <c r="X3471">
        <f>CHOOSE(MONTH(SalesData[[#This Row],[Order Date]]),1,1,1,2,2,2,3,3,3,4,4,4)</f>
        <v>2</v>
      </c>
      <c r="Y3471">
        <f>YEAR(SalesData[[#This Row],[Order Date]])*100+MONTH(SalesData[[#This Row],[Order Date]])</f>
        <v>201604</v>
      </c>
    </row>
    <row r="3472" spans="1: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v>7</v>
      </c>
      <c r="T3472">
        <v>0.1</v>
      </c>
      <c r="U3472">
        <v>2.34</v>
      </c>
      <c r="V3472">
        <f>COUNTIF(SalesData[Order ID],SalesData[[#This Row],[Order ID]])</f>
        <v>1</v>
      </c>
      <c r="W3472" t="str">
        <f>TEXT(SalesData[[#This Row],[Order Date]],"MMM-YYYY")</f>
        <v>Dec-2017</v>
      </c>
      <c r="X3472">
        <f>CHOOSE(MONTH(SalesData[[#This Row],[Order Date]]),1,1,1,2,2,2,3,3,3,4,4,4)</f>
        <v>4</v>
      </c>
      <c r="Y3472">
        <f>YEAR(SalesData[[#This Row],[Order Date]])*100+MONTH(SalesData[[#This Row],[Order Date]])</f>
        <v>201712</v>
      </c>
    </row>
    <row r="3473" spans="1: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v>2</v>
      </c>
      <c r="T3473">
        <v>0</v>
      </c>
      <c r="U3473">
        <v>2.2799999999999998</v>
      </c>
      <c r="V3473">
        <f>COUNTIF(SalesData[Order ID],SalesData[[#This Row],[Order ID]])</f>
        <v>2</v>
      </c>
      <c r="W3473" t="str">
        <f>TEXT(SalesData[[#This Row],[Order Date]],"MMM-YYYY")</f>
        <v>Nov-2018</v>
      </c>
      <c r="X3473">
        <f>CHOOSE(MONTH(SalesData[[#This Row],[Order Date]]),1,1,1,2,2,2,3,3,3,4,4,4)</f>
        <v>4</v>
      </c>
      <c r="Y3473">
        <f>YEAR(SalesData[[#This Row],[Order Date]])*100+MONTH(SalesData[[#This Row],[Order Date]])</f>
        <v>201811</v>
      </c>
    </row>
    <row r="3474" spans="1: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v>10</v>
      </c>
      <c r="T3474">
        <v>0</v>
      </c>
      <c r="U3474">
        <v>3.52</v>
      </c>
      <c r="V3474">
        <f>COUNTIF(SalesData[Order ID],SalesData[[#This Row],[Order ID]])</f>
        <v>2</v>
      </c>
      <c r="W3474" t="str">
        <f>TEXT(SalesData[[#This Row],[Order Date]],"MMM-YYYY")</f>
        <v>Nov-2018</v>
      </c>
      <c r="X3474">
        <f>CHOOSE(MONTH(SalesData[[#This Row],[Order Date]]),1,1,1,2,2,2,3,3,3,4,4,4)</f>
        <v>4</v>
      </c>
      <c r="Y3474">
        <f>YEAR(SalesData[[#This Row],[Order Date]])*100+MONTH(SalesData[[#This Row],[Order Date]])</f>
        <v>201811</v>
      </c>
    </row>
    <row r="3475" spans="1: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v>4</v>
      </c>
      <c r="T3475">
        <v>0</v>
      </c>
      <c r="U3475">
        <v>52.48</v>
      </c>
      <c r="V3475">
        <f>COUNTIF(SalesData[Order ID],SalesData[[#This Row],[Order ID]])</f>
        <v>2</v>
      </c>
      <c r="W3475" t="str">
        <f>TEXT(SalesData[[#This Row],[Order Date]],"MMM-YYYY")</f>
        <v>Mar-2018</v>
      </c>
      <c r="X3475">
        <f>CHOOSE(MONTH(SalesData[[#This Row],[Order Date]]),1,1,1,2,2,2,3,3,3,4,4,4)</f>
        <v>1</v>
      </c>
      <c r="Y3475">
        <f>YEAR(SalesData[[#This Row],[Order Date]])*100+MONTH(SalesData[[#This Row],[Order Date]])</f>
        <v>201803</v>
      </c>
    </row>
    <row r="3476" spans="1: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v>10</v>
      </c>
      <c r="T3476">
        <v>0</v>
      </c>
      <c r="U3476">
        <v>20</v>
      </c>
      <c r="V3476">
        <f>COUNTIF(SalesData[Order ID],SalesData[[#This Row],[Order ID]])</f>
        <v>2</v>
      </c>
      <c r="W3476" t="str">
        <f>TEXT(SalesData[[#This Row],[Order Date]],"MMM-YYYY")</f>
        <v>Mar-2018</v>
      </c>
      <c r="X3476">
        <f>CHOOSE(MONTH(SalesData[[#This Row],[Order Date]]),1,1,1,2,2,2,3,3,3,4,4,4)</f>
        <v>1</v>
      </c>
      <c r="Y3476">
        <f>YEAR(SalesData[[#This Row],[Order Date]])*100+MONTH(SalesData[[#This Row],[Order Date]])</f>
        <v>201803</v>
      </c>
    </row>
    <row r="3477" spans="1: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v>8</v>
      </c>
      <c r="T3477">
        <v>0</v>
      </c>
      <c r="U3477">
        <v>2.1</v>
      </c>
      <c r="V3477">
        <f>COUNTIF(SalesData[Order ID],SalesData[[#This Row],[Order ID]])</f>
        <v>2</v>
      </c>
      <c r="W3477" t="str">
        <f>TEXT(SalesData[[#This Row],[Order Date]],"MMM-YYYY")</f>
        <v>Nov-2017</v>
      </c>
      <c r="X3477">
        <f>CHOOSE(MONTH(SalesData[[#This Row],[Order Date]]),1,1,1,2,2,2,3,3,3,4,4,4)</f>
        <v>4</v>
      </c>
      <c r="Y3477">
        <f>YEAR(SalesData[[#This Row],[Order Date]])*100+MONTH(SalesData[[#This Row],[Order Date]])</f>
        <v>201711</v>
      </c>
    </row>
    <row r="3478" spans="1: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v>9</v>
      </c>
      <c r="T3478">
        <v>0</v>
      </c>
      <c r="U3478">
        <v>33.44</v>
      </c>
      <c r="V3478">
        <f>COUNTIF(SalesData[Order ID],SalesData[[#This Row],[Order ID]])</f>
        <v>2</v>
      </c>
      <c r="W3478" t="str">
        <f>TEXT(SalesData[[#This Row],[Order Date]],"MMM-YYYY")</f>
        <v>Nov-2017</v>
      </c>
      <c r="X3478">
        <f>CHOOSE(MONTH(SalesData[[#This Row],[Order Date]]),1,1,1,2,2,2,3,3,3,4,4,4)</f>
        <v>4</v>
      </c>
      <c r="Y3478">
        <f>YEAR(SalesData[[#This Row],[Order Date]])*100+MONTH(SalesData[[#This Row],[Order Date]])</f>
        <v>201711</v>
      </c>
    </row>
    <row r="3479" spans="1: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v>4</v>
      </c>
      <c r="T3479">
        <v>0</v>
      </c>
      <c r="U3479">
        <v>25.91</v>
      </c>
      <c r="V3479">
        <f>COUNTIF(SalesData[Order ID],SalesData[[#This Row],[Order ID]])</f>
        <v>1</v>
      </c>
      <c r="W3479" t="str">
        <f>TEXT(SalesData[[#This Row],[Order Date]],"MMM-YYYY")</f>
        <v>Aug-2015</v>
      </c>
      <c r="X3479">
        <f>CHOOSE(MONTH(SalesData[[#This Row],[Order Date]]),1,1,1,2,2,2,3,3,3,4,4,4)</f>
        <v>3</v>
      </c>
      <c r="Y3479">
        <f>YEAR(SalesData[[#This Row],[Order Date]])*100+MONTH(SalesData[[#This Row],[Order Date]])</f>
        <v>201508</v>
      </c>
    </row>
    <row r="3480" spans="1: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v>9</v>
      </c>
      <c r="T3480">
        <v>0.2</v>
      </c>
      <c r="U3480">
        <v>2.4</v>
      </c>
      <c r="V3480">
        <f>COUNTIF(SalesData[Order ID],SalesData[[#This Row],[Order ID]])</f>
        <v>3</v>
      </c>
      <c r="W3480" t="str">
        <f>TEXT(SalesData[[#This Row],[Order Date]],"MMM-YYYY")</f>
        <v>Dec-2017</v>
      </c>
      <c r="X3480">
        <f>CHOOSE(MONTH(SalesData[[#This Row],[Order Date]]),1,1,1,2,2,2,3,3,3,4,4,4)</f>
        <v>4</v>
      </c>
      <c r="Y3480">
        <f>YEAR(SalesData[[#This Row],[Order Date]])*100+MONTH(SalesData[[#This Row],[Order Date]])</f>
        <v>201712</v>
      </c>
    </row>
    <row r="3481" spans="1: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v>6</v>
      </c>
      <c r="T3481">
        <v>0.2</v>
      </c>
      <c r="U3481">
        <v>14.06</v>
      </c>
      <c r="V3481">
        <f>COUNTIF(SalesData[Order ID],SalesData[[#This Row],[Order ID]])</f>
        <v>3</v>
      </c>
      <c r="W3481" t="str">
        <f>TEXT(SalesData[[#This Row],[Order Date]],"MMM-YYYY")</f>
        <v>Dec-2017</v>
      </c>
      <c r="X3481">
        <f>CHOOSE(MONTH(SalesData[[#This Row],[Order Date]]),1,1,1,2,2,2,3,3,3,4,4,4)</f>
        <v>4</v>
      </c>
      <c r="Y3481">
        <f>YEAR(SalesData[[#This Row],[Order Date]])*100+MONTH(SalesData[[#This Row],[Order Date]])</f>
        <v>201712</v>
      </c>
    </row>
    <row r="3482" spans="1: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v>10</v>
      </c>
      <c r="T3482">
        <v>0.2</v>
      </c>
      <c r="U3482">
        <v>440.72</v>
      </c>
      <c r="V3482">
        <f>COUNTIF(SalesData[Order ID],SalesData[[#This Row],[Order ID]])</f>
        <v>3</v>
      </c>
      <c r="W3482" t="str">
        <f>TEXT(SalesData[[#This Row],[Order Date]],"MMM-YYYY")</f>
        <v>Dec-2017</v>
      </c>
      <c r="X3482">
        <f>CHOOSE(MONTH(SalesData[[#This Row],[Order Date]]),1,1,1,2,2,2,3,3,3,4,4,4)</f>
        <v>4</v>
      </c>
      <c r="Y3482">
        <f>YEAR(SalesData[[#This Row],[Order Date]])*100+MONTH(SalesData[[#This Row],[Order Date]])</f>
        <v>201712</v>
      </c>
    </row>
    <row r="3483" spans="1: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v>9</v>
      </c>
      <c r="T3483">
        <v>0.2</v>
      </c>
      <c r="U3483">
        <v>1.79</v>
      </c>
      <c r="V3483">
        <f>COUNTIF(SalesData[Order ID],SalesData[[#This Row],[Order ID]])</f>
        <v>1</v>
      </c>
      <c r="W3483" t="str">
        <f>TEXT(SalesData[[#This Row],[Order Date]],"MMM-YYYY")</f>
        <v>Apr-2015</v>
      </c>
      <c r="X3483">
        <f>CHOOSE(MONTH(SalesData[[#This Row],[Order Date]]),1,1,1,2,2,2,3,3,3,4,4,4)</f>
        <v>2</v>
      </c>
      <c r="Y3483">
        <f>YEAR(SalesData[[#This Row],[Order Date]])*100+MONTH(SalesData[[#This Row],[Order Date]])</f>
        <v>201504</v>
      </c>
    </row>
    <row r="3484" spans="1: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v>7</v>
      </c>
      <c r="T3484">
        <v>0.3</v>
      </c>
      <c r="U3484">
        <v>-92.79</v>
      </c>
      <c r="V3484">
        <f>COUNTIF(SalesData[Order ID],SalesData[[#This Row],[Order ID]])</f>
        <v>3</v>
      </c>
      <c r="W3484" t="str">
        <f>TEXT(SalesData[[#This Row],[Order Date]],"MMM-YYYY")</f>
        <v>Aug-2015</v>
      </c>
      <c r="X3484">
        <f>CHOOSE(MONTH(SalesData[[#This Row],[Order Date]]),1,1,1,2,2,2,3,3,3,4,4,4)</f>
        <v>3</v>
      </c>
      <c r="Y3484">
        <f>YEAR(SalesData[[#This Row],[Order Date]])*100+MONTH(SalesData[[#This Row],[Order Date]])</f>
        <v>201508</v>
      </c>
    </row>
    <row r="3485" spans="1: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v>8</v>
      </c>
      <c r="T3485">
        <v>0</v>
      </c>
      <c r="U3485">
        <v>2.91</v>
      </c>
      <c r="V3485">
        <f>COUNTIF(SalesData[Order ID],SalesData[[#This Row],[Order ID]])</f>
        <v>3</v>
      </c>
      <c r="W3485" t="str">
        <f>TEXT(SalesData[[#This Row],[Order Date]],"MMM-YYYY")</f>
        <v>Aug-2015</v>
      </c>
      <c r="X3485">
        <f>CHOOSE(MONTH(SalesData[[#This Row],[Order Date]]),1,1,1,2,2,2,3,3,3,4,4,4)</f>
        <v>3</v>
      </c>
      <c r="Y3485">
        <f>YEAR(SalesData[[#This Row],[Order Date]])*100+MONTH(SalesData[[#This Row],[Order Date]])</f>
        <v>201508</v>
      </c>
    </row>
    <row r="3486" spans="1: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v>4</v>
      </c>
      <c r="T3486">
        <v>0</v>
      </c>
      <c r="U3486">
        <v>252.62</v>
      </c>
      <c r="V3486">
        <f>COUNTIF(SalesData[Order ID],SalesData[[#This Row],[Order ID]])</f>
        <v>3</v>
      </c>
      <c r="W3486" t="str">
        <f>TEXT(SalesData[[#This Row],[Order Date]],"MMM-YYYY")</f>
        <v>Aug-2015</v>
      </c>
      <c r="X3486">
        <f>CHOOSE(MONTH(SalesData[[#This Row],[Order Date]]),1,1,1,2,2,2,3,3,3,4,4,4)</f>
        <v>3</v>
      </c>
      <c r="Y3486">
        <f>YEAR(SalesData[[#This Row],[Order Date]])*100+MONTH(SalesData[[#This Row],[Order Date]])</f>
        <v>201508</v>
      </c>
    </row>
    <row r="3487" spans="1: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v>3</v>
      </c>
      <c r="T3487">
        <v>0.2</v>
      </c>
      <c r="U3487">
        <v>2.61</v>
      </c>
      <c r="V3487">
        <f>COUNTIF(SalesData[Order ID],SalesData[[#This Row],[Order ID]])</f>
        <v>1</v>
      </c>
      <c r="W3487" t="str">
        <f>TEXT(SalesData[[#This Row],[Order Date]],"MMM-YYYY")</f>
        <v>Oct-2017</v>
      </c>
      <c r="X3487">
        <f>CHOOSE(MONTH(SalesData[[#This Row],[Order Date]]),1,1,1,2,2,2,3,3,3,4,4,4)</f>
        <v>4</v>
      </c>
      <c r="Y3487">
        <f>YEAR(SalesData[[#This Row],[Order Date]])*100+MONTH(SalesData[[#This Row],[Order Date]])</f>
        <v>201710</v>
      </c>
    </row>
    <row r="3488" spans="1: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v>10</v>
      </c>
      <c r="T3488">
        <v>0</v>
      </c>
      <c r="U3488">
        <v>1.81</v>
      </c>
      <c r="V3488">
        <f>COUNTIF(SalesData[Order ID],SalesData[[#This Row],[Order ID]])</f>
        <v>1</v>
      </c>
      <c r="W3488" t="str">
        <f>TEXT(SalesData[[#This Row],[Order Date]],"MMM-YYYY")</f>
        <v>Nov-2017</v>
      </c>
      <c r="X3488">
        <f>CHOOSE(MONTH(SalesData[[#This Row],[Order Date]]),1,1,1,2,2,2,3,3,3,4,4,4)</f>
        <v>4</v>
      </c>
      <c r="Y3488">
        <f>YEAR(SalesData[[#This Row],[Order Date]])*100+MONTH(SalesData[[#This Row],[Order Date]])</f>
        <v>201711</v>
      </c>
    </row>
    <row r="3489" spans="1: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v>2</v>
      </c>
      <c r="T3489">
        <v>0.1</v>
      </c>
      <c r="U3489">
        <v>30.91</v>
      </c>
      <c r="V3489">
        <f>COUNTIF(SalesData[Order ID],SalesData[[#This Row],[Order ID]])</f>
        <v>1</v>
      </c>
      <c r="W3489" t="str">
        <f>TEXT(SalesData[[#This Row],[Order Date]],"MMM-YYYY")</f>
        <v>Sep-2018</v>
      </c>
      <c r="X3489">
        <f>CHOOSE(MONTH(SalesData[[#This Row],[Order Date]]),1,1,1,2,2,2,3,3,3,4,4,4)</f>
        <v>3</v>
      </c>
      <c r="Y3489">
        <f>YEAR(SalesData[[#This Row],[Order Date]])*100+MONTH(SalesData[[#This Row],[Order Date]])</f>
        <v>201809</v>
      </c>
    </row>
    <row r="3490" spans="1: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v>6</v>
      </c>
      <c r="T3490">
        <v>0</v>
      </c>
      <c r="U3490">
        <v>81.680000000000007</v>
      </c>
      <c r="V3490">
        <f>COUNTIF(SalesData[Order ID],SalesData[[#This Row],[Order ID]])</f>
        <v>5</v>
      </c>
      <c r="W3490" t="str">
        <f>TEXT(SalesData[[#This Row],[Order Date]],"MMM-YYYY")</f>
        <v>Jul-2016</v>
      </c>
      <c r="X3490">
        <f>CHOOSE(MONTH(SalesData[[#This Row],[Order Date]]),1,1,1,2,2,2,3,3,3,4,4,4)</f>
        <v>3</v>
      </c>
      <c r="Y3490">
        <f>YEAR(SalesData[[#This Row],[Order Date]])*100+MONTH(SalesData[[#This Row],[Order Date]])</f>
        <v>201607</v>
      </c>
    </row>
    <row r="3491" spans="1: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v>7</v>
      </c>
      <c r="T3491">
        <v>0.1</v>
      </c>
      <c r="U3491">
        <v>76.42</v>
      </c>
      <c r="V3491">
        <f>COUNTIF(SalesData[Order ID],SalesData[[#This Row],[Order ID]])</f>
        <v>5</v>
      </c>
      <c r="W3491" t="str">
        <f>TEXT(SalesData[[#This Row],[Order Date]],"MMM-YYYY")</f>
        <v>Jul-2016</v>
      </c>
      <c r="X3491">
        <f>CHOOSE(MONTH(SalesData[[#This Row],[Order Date]]),1,1,1,2,2,2,3,3,3,4,4,4)</f>
        <v>3</v>
      </c>
      <c r="Y3491">
        <f>YEAR(SalesData[[#This Row],[Order Date]])*100+MONTH(SalesData[[#This Row],[Order Date]])</f>
        <v>201607</v>
      </c>
    </row>
    <row r="3492" spans="1: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v>8</v>
      </c>
      <c r="T3492">
        <v>0.2</v>
      </c>
      <c r="U3492">
        <v>14.41</v>
      </c>
      <c r="V3492">
        <f>COUNTIF(SalesData[Order ID],SalesData[[#This Row],[Order ID]])</f>
        <v>5</v>
      </c>
      <c r="W3492" t="str">
        <f>TEXT(SalesData[[#This Row],[Order Date]],"MMM-YYYY")</f>
        <v>Jul-2016</v>
      </c>
      <c r="X3492">
        <f>CHOOSE(MONTH(SalesData[[#This Row],[Order Date]]),1,1,1,2,2,2,3,3,3,4,4,4)</f>
        <v>3</v>
      </c>
      <c r="Y3492">
        <f>YEAR(SalesData[[#This Row],[Order Date]])*100+MONTH(SalesData[[#This Row],[Order Date]])</f>
        <v>201607</v>
      </c>
    </row>
    <row r="3493" spans="1: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v>8</v>
      </c>
      <c r="T3493">
        <v>0.2</v>
      </c>
      <c r="U3493">
        <v>152.43</v>
      </c>
      <c r="V3493">
        <f>COUNTIF(SalesData[Order ID],SalesData[[#This Row],[Order ID]])</f>
        <v>5</v>
      </c>
      <c r="W3493" t="str">
        <f>TEXT(SalesData[[#This Row],[Order Date]],"MMM-YYYY")</f>
        <v>Jul-2016</v>
      </c>
      <c r="X3493">
        <f>CHOOSE(MONTH(SalesData[[#This Row],[Order Date]]),1,1,1,2,2,2,3,3,3,4,4,4)</f>
        <v>3</v>
      </c>
      <c r="Y3493">
        <f>YEAR(SalesData[[#This Row],[Order Date]])*100+MONTH(SalesData[[#This Row],[Order Date]])</f>
        <v>201607</v>
      </c>
    </row>
    <row r="3494" spans="1: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v>9</v>
      </c>
      <c r="T3494">
        <v>0.1</v>
      </c>
      <c r="U3494">
        <v>2.35</v>
      </c>
      <c r="V3494">
        <f>COUNTIF(SalesData[Order ID],SalesData[[#This Row],[Order ID]])</f>
        <v>5</v>
      </c>
      <c r="W3494" t="str">
        <f>TEXT(SalesData[[#This Row],[Order Date]],"MMM-YYYY")</f>
        <v>Jul-2016</v>
      </c>
      <c r="X3494">
        <f>CHOOSE(MONTH(SalesData[[#This Row],[Order Date]]),1,1,1,2,2,2,3,3,3,4,4,4)</f>
        <v>3</v>
      </c>
      <c r="Y3494">
        <f>YEAR(SalesData[[#This Row],[Order Date]])*100+MONTH(SalesData[[#This Row],[Order Date]])</f>
        <v>201607</v>
      </c>
    </row>
    <row r="3495" spans="1: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v>6</v>
      </c>
      <c r="T3495">
        <v>0</v>
      </c>
      <c r="U3495">
        <v>25.2</v>
      </c>
      <c r="V3495">
        <f>COUNTIF(SalesData[Order ID],SalesData[[#This Row],[Order ID]])</f>
        <v>3</v>
      </c>
      <c r="W3495" t="str">
        <f>TEXT(SalesData[[#This Row],[Order Date]],"MMM-YYYY")</f>
        <v>Sep-2018</v>
      </c>
      <c r="X3495">
        <f>CHOOSE(MONTH(SalesData[[#This Row],[Order Date]]),1,1,1,2,2,2,3,3,3,4,4,4)</f>
        <v>3</v>
      </c>
      <c r="Y3495">
        <f>YEAR(SalesData[[#This Row],[Order Date]])*100+MONTH(SalesData[[#This Row],[Order Date]])</f>
        <v>201809</v>
      </c>
    </row>
    <row r="3496" spans="1: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v>3</v>
      </c>
      <c r="T3496">
        <v>0.2</v>
      </c>
      <c r="U3496">
        <v>118.06</v>
      </c>
      <c r="V3496">
        <f>COUNTIF(SalesData[Order ID],SalesData[[#This Row],[Order ID]])</f>
        <v>3</v>
      </c>
      <c r="W3496" t="str">
        <f>TEXT(SalesData[[#This Row],[Order Date]],"MMM-YYYY")</f>
        <v>Sep-2018</v>
      </c>
      <c r="X3496">
        <f>CHOOSE(MONTH(SalesData[[#This Row],[Order Date]]),1,1,1,2,2,2,3,3,3,4,4,4)</f>
        <v>3</v>
      </c>
      <c r="Y3496">
        <f>YEAR(SalesData[[#This Row],[Order Date]])*100+MONTH(SalesData[[#This Row],[Order Date]])</f>
        <v>201809</v>
      </c>
    </row>
    <row r="3497" spans="1: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v>1</v>
      </c>
      <c r="T3497">
        <v>0.2</v>
      </c>
      <c r="U3497">
        <v>90.59</v>
      </c>
      <c r="V3497">
        <f>COUNTIF(SalesData[Order ID],SalesData[[#This Row],[Order ID]])</f>
        <v>3</v>
      </c>
      <c r="W3497" t="str">
        <f>TEXT(SalesData[[#This Row],[Order Date]],"MMM-YYYY")</f>
        <v>Sep-2018</v>
      </c>
      <c r="X3497">
        <f>CHOOSE(MONTH(SalesData[[#This Row],[Order Date]]),1,1,1,2,2,2,3,3,3,4,4,4)</f>
        <v>3</v>
      </c>
      <c r="Y3497">
        <f>YEAR(SalesData[[#This Row],[Order Date]])*100+MONTH(SalesData[[#This Row],[Order Date]])</f>
        <v>201809</v>
      </c>
    </row>
    <row r="3498" spans="1: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v>2</v>
      </c>
      <c r="T3498">
        <v>0</v>
      </c>
      <c r="U3498">
        <v>92.34</v>
      </c>
      <c r="V3498">
        <f>COUNTIF(SalesData[Order ID],SalesData[[#This Row],[Order ID]])</f>
        <v>3</v>
      </c>
      <c r="W3498" t="str">
        <f>TEXT(SalesData[[#This Row],[Order Date]],"MMM-YYYY")</f>
        <v>Aug-2017</v>
      </c>
      <c r="X3498">
        <f>CHOOSE(MONTH(SalesData[[#This Row],[Order Date]]),1,1,1,2,2,2,3,3,3,4,4,4)</f>
        <v>3</v>
      </c>
      <c r="Y3498">
        <f>YEAR(SalesData[[#This Row],[Order Date]])*100+MONTH(SalesData[[#This Row],[Order Date]])</f>
        <v>201708</v>
      </c>
    </row>
    <row r="3499" spans="1: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v>10</v>
      </c>
      <c r="T3499">
        <v>0.1</v>
      </c>
      <c r="U3499">
        <v>161.01</v>
      </c>
      <c r="V3499">
        <f>COUNTIF(SalesData[Order ID],SalesData[[#This Row],[Order ID]])</f>
        <v>3</v>
      </c>
      <c r="W3499" t="str">
        <f>TEXT(SalesData[[#This Row],[Order Date]],"MMM-YYYY")</f>
        <v>Aug-2017</v>
      </c>
      <c r="X3499">
        <f>CHOOSE(MONTH(SalesData[[#This Row],[Order Date]]),1,1,1,2,2,2,3,3,3,4,4,4)</f>
        <v>3</v>
      </c>
      <c r="Y3499">
        <f>YEAR(SalesData[[#This Row],[Order Date]])*100+MONTH(SalesData[[#This Row],[Order Date]])</f>
        <v>201708</v>
      </c>
    </row>
    <row r="3500" spans="1: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v>5</v>
      </c>
      <c r="T3500">
        <v>0.3</v>
      </c>
      <c r="U3500">
        <v>-1.68</v>
      </c>
      <c r="V3500">
        <f>COUNTIF(SalesData[Order ID],SalesData[[#This Row],[Order ID]])</f>
        <v>3</v>
      </c>
      <c r="W3500" t="str">
        <f>TEXT(SalesData[[#This Row],[Order Date]],"MMM-YYYY")</f>
        <v>Aug-2017</v>
      </c>
      <c r="X3500">
        <f>CHOOSE(MONTH(SalesData[[#This Row],[Order Date]]),1,1,1,2,2,2,3,3,3,4,4,4)</f>
        <v>3</v>
      </c>
      <c r="Y3500">
        <f>YEAR(SalesData[[#This Row],[Order Date]])*100+MONTH(SalesData[[#This Row],[Order Date]])</f>
        <v>201708</v>
      </c>
    </row>
    <row r="3501" spans="1: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v>9</v>
      </c>
      <c r="T3501">
        <v>0.3</v>
      </c>
      <c r="U3501">
        <v>-65.09</v>
      </c>
      <c r="V3501">
        <f>COUNTIF(SalesData[Order ID],SalesData[[#This Row],[Order ID]])</f>
        <v>3</v>
      </c>
      <c r="W3501" t="str">
        <f>TEXT(SalesData[[#This Row],[Order Date]],"MMM-YYYY")</f>
        <v>Sep-2017</v>
      </c>
      <c r="X3501">
        <f>CHOOSE(MONTH(SalesData[[#This Row],[Order Date]]),1,1,1,2,2,2,3,3,3,4,4,4)</f>
        <v>3</v>
      </c>
      <c r="Y3501">
        <f>YEAR(SalesData[[#This Row],[Order Date]])*100+MONTH(SalesData[[#This Row],[Order Date]])</f>
        <v>201709</v>
      </c>
    </row>
    <row r="3502" spans="1: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v>2</v>
      </c>
      <c r="T3502">
        <v>0</v>
      </c>
      <c r="U3502">
        <v>19.510000000000002</v>
      </c>
      <c r="V3502">
        <f>COUNTIF(SalesData[Order ID],SalesData[[#This Row],[Order ID]])</f>
        <v>3</v>
      </c>
      <c r="W3502" t="str">
        <f>TEXT(SalesData[[#This Row],[Order Date]],"MMM-YYYY")</f>
        <v>Sep-2017</v>
      </c>
      <c r="X3502">
        <f>CHOOSE(MONTH(SalesData[[#This Row],[Order Date]]),1,1,1,2,2,2,3,3,3,4,4,4)</f>
        <v>3</v>
      </c>
      <c r="Y3502">
        <f>YEAR(SalesData[[#This Row],[Order Date]])*100+MONTH(SalesData[[#This Row],[Order Date]])</f>
        <v>201709</v>
      </c>
    </row>
    <row r="3503" spans="1: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v>9</v>
      </c>
      <c r="T3503">
        <v>0.1</v>
      </c>
      <c r="U3503">
        <v>1.3</v>
      </c>
      <c r="V3503">
        <f>COUNTIF(SalesData[Order ID],SalesData[[#This Row],[Order ID]])</f>
        <v>3</v>
      </c>
      <c r="W3503" t="str">
        <f>TEXT(SalesData[[#This Row],[Order Date]],"MMM-YYYY")</f>
        <v>Sep-2017</v>
      </c>
      <c r="X3503">
        <f>CHOOSE(MONTH(SalesData[[#This Row],[Order Date]]),1,1,1,2,2,2,3,3,3,4,4,4)</f>
        <v>3</v>
      </c>
      <c r="Y3503">
        <f>YEAR(SalesData[[#This Row],[Order Date]])*100+MONTH(SalesData[[#This Row],[Order Date]])</f>
        <v>201709</v>
      </c>
    </row>
    <row r="3504" spans="1: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v>6</v>
      </c>
      <c r="T3504">
        <v>0</v>
      </c>
      <c r="U3504">
        <v>1.87</v>
      </c>
      <c r="V3504">
        <f>COUNTIF(SalesData[Order ID],SalesData[[#This Row],[Order ID]])</f>
        <v>2</v>
      </c>
      <c r="W3504" t="str">
        <f>TEXT(SalesData[[#This Row],[Order Date]],"MMM-YYYY")</f>
        <v>Apr-2018</v>
      </c>
      <c r="X3504">
        <f>CHOOSE(MONTH(SalesData[[#This Row],[Order Date]]),1,1,1,2,2,2,3,3,3,4,4,4)</f>
        <v>2</v>
      </c>
      <c r="Y3504">
        <f>YEAR(SalesData[[#This Row],[Order Date]])*100+MONTH(SalesData[[#This Row],[Order Date]])</f>
        <v>201804</v>
      </c>
    </row>
    <row r="3505" spans="1: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v>6</v>
      </c>
      <c r="T3505">
        <v>0.2</v>
      </c>
      <c r="U3505">
        <v>16.28</v>
      </c>
      <c r="V3505">
        <f>COUNTIF(SalesData[Order ID],SalesData[[#This Row],[Order ID]])</f>
        <v>2</v>
      </c>
      <c r="W3505" t="str">
        <f>TEXT(SalesData[[#This Row],[Order Date]],"MMM-YYYY")</f>
        <v>Apr-2018</v>
      </c>
      <c r="X3505">
        <f>CHOOSE(MONTH(SalesData[[#This Row],[Order Date]]),1,1,1,2,2,2,3,3,3,4,4,4)</f>
        <v>2</v>
      </c>
      <c r="Y3505">
        <f>YEAR(SalesData[[#This Row],[Order Date]])*100+MONTH(SalesData[[#This Row],[Order Date]])</f>
        <v>201804</v>
      </c>
    </row>
    <row r="3506" spans="1: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v>5</v>
      </c>
      <c r="T3506">
        <v>0</v>
      </c>
      <c r="U3506">
        <v>288.02999999999997</v>
      </c>
      <c r="V3506">
        <f>COUNTIF(SalesData[Order ID],SalesData[[#This Row],[Order ID]])</f>
        <v>1</v>
      </c>
      <c r="W3506" t="str">
        <f>TEXT(SalesData[[#This Row],[Order Date]],"MMM-YYYY")</f>
        <v>Dec-2017</v>
      </c>
      <c r="X3506">
        <f>CHOOSE(MONTH(SalesData[[#This Row],[Order Date]]),1,1,1,2,2,2,3,3,3,4,4,4)</f>
        <v>4</v>
      </c>
      <c r="Y3506">
        <f>YEAR(SalesData[[#This Row],[Order Date]])*100+MONTH(SalesData[[#This Row],[Order Date]])</f>
        <v>201712</v>
      </c>
    </row>
    <row r="3507" spans="1: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v>5</v>
      </c>
      <c r="T3507">
        <v>0.2</v>
      </c>
      <c r="U3507">
        <v>26.21</v>
      </c>
      <c r="V3507">
        <f>COUNTIF(SalesData[Order ID],SalesData[[#This Row],[Order ID]])</f>
        <v>7</v>
      </c>
      <c r="W3507" t="str">
        <f>TEXT(SalesData[[#This Row],[Order Date]],"MMM-YYYY")</f>
        <v>Jun-2015</v>
      </c>
      <c r="X3507">
        <f>CHOOSE(MONTH(SalesData[[#This Row],[Order Date]]),1,1,1,2,2,2,3,3,3,4,4,4)</f>
        <v>2</v>
      </c>
      <c r="Y3507">
        <f>YEAR(SalesData[[#This Row],[Order Date]])*100+MONTH(SalesData[[#This Row],[Order Date]])</f>
        <v>201506</v>
      </c>
    </row>
    <row r="3508" spans="1: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v>1</v>
      </c>
      <c r="T3508">
        <v>0</v>
      </c>
      <c r="U3508">
        <v>0.88</v>
      </c>
      <c r="V3508">
        <f>COUNTIF(SalesData[Order ID],SalesData[[#This Row],[Order ID]])</f>
        <v>7</v>
      </c>
      <c r="W3508" t="str">
        <f>TEXT(SalesData[[#This Row],[Order Date]],"MMM-YYYY")</f>
        <v>Jun-2015</v>
      </c>
      <c r="X3508">
        <f>CHOOSE(MONTH(SalesData[[#This Row],[Order Date]]),1,1,1,2,2,2,3,3,3,4,4,4)</f>
        <v>2</v>
      </c>
      <c r="Y3508">
        <f>YEAR(SalesData[[#This Row],[Order Date]])*100+MONTH(SalesData[[#This Row],[Order Date]])</f>
        <v>201506</v>
      </c>
    </row>
    <row r="3509" spans="1: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v>8</v>
      </c>
      <c r="T3509">
        <v>0</v>
      </c>
      <c r="U3509">
        <v>59.85</v>
      </c>
      <c r="V3509">
        <f>COUNTIF(SalesData[Order ID],SalesData[[#This Row],[Order ID]])</f>
        <v>7</v>
      </c>
      <c r="W3509" t="str">
        <f>TEXT(SalesData[[#This Row],[Order Date]],"MMM-YYYY")</f>
        <v>Jun-2015</v>
      </c>
      <c r="X3509">
        <f>CHOOSE(MONTH(SalesData[[#This Row],[Order Date]]),1,1,1,2,2,2,3,3,3,4,4,4)</f>
        <v>2</v>
      </c>
      <c r="Y3509">
        <f>YEAR(SalesData[[#This Row],[Order Date]])*100+MONTH(SalesData[[#This Row],[Order Date]])</f>
        <v>201506</v>
      </c>
    </row>
    <row r="3510" spans="1: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v>2</v>
      </c>
      <c r="T3510">
        <v>0.2</v>
      </c>
      <c r="U3510">
        <v>5.29</v>
      </c>
      <c r="V3510">
        <f>COUNTIF(SalesData[Order ID],SalesData[[#This Row],[Order ID]])</f>
        <v>7</v>
      </c>
      <c r="W3510" t="str">
        <f>TEXT(SalesData[[#This Row],[Order Date]],"MMM-YYYY")</f>
        <v>Jun-2015</v>
      </c>
      <c r="X3510">
        <f>CHOOSE(MONTH(SalesData[[#This Row],[Order Date]]),1,1,1,2,2,2,3,3,3,4,4,4)</f>
        <v>2</v>
      </c>
      <c r="Y3510">
        <f>YEAR(SalesData[[#This Row],[Order Date]])*100+MONTH(SalesData[[#This Row],[Order Date]])</f>
        <v>201506</v>
      </c>
    </row>
    <row r="3511" spans="1: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v>1</v>
      </c>
      <c r="T3511">
        <v>0</v>
      </c>
      <c r="U3511">
        <v>1.28</v>
      </c>
      <c r="V3511">
        <f>COUNTIF(SalesData[Order ID],SalesData[[#This Row],[Order ID]])</f>
        <v>7</v>
      </c>
      <c r="W3511" t="str">
        <f>TEXT(SalesData[[#This Row],[Order Date]],"MMM-YYYY")</f>
        <v>Jun-2015</v>
      </c>
      <c r="X3511">
        <f>CHOOSE(MONTH(SalesData[[#This Row],[Order Date]]),1,1,1,2,2,2,3,3,3,4,4,4)</f>
        <v>2</v>
      </c>
      <c r="Y3511">
        <f>YEAR(SalesData[[#This Row],[Order Date]])*100+MONTH(SalesData[[#This Row],[Order Date]])</f>
        <v>201506</v>
      </c>
    </row>
    <row r="3512" spans="1: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v>10</v>
      </c>
      <c r="T3512">
        <v>0.1</v>
      </c>
      <c r="U3512">
        <v>87.95</v>
      </c>
      <c r="V3512">
        <f>COUNTIF(SalesData[Order ID],SalesData[[#This Row],[Order ID]])</f>
        <v>7</v>
      </c>
      <c r="W3512" t="str">
        <f>TEXT(SalesData[[#This Row],[Order Date]],"MMM-YYYY")</f>
        <v>Jun-2015</v>
      </c>
      <c r="X3512">
        <f>CHOOSE(MONTH(SalesData[[#This Row],[Order Date]]),1,1,1,2,2,2,3,3,3,4,4,4)</f>
        <v>2</v>
      </c>
      <c r="Y3512">
        <f>YEAR(SalesData[[#This Row],[Order Date]])*100+MONTH(SalesData[[#This Row],[Order Date]])</f>
        <v>201506</v>
      </c>
    </row>
    <row r="3513" spans="1: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v>6</v>
      </c>
      <c r="T3513">
        <v>0.3</v>
      </c>
      <c r="U3513">
        <v>-122.28</v>
      </c>
      <c r="V3513">
        <f>COUNTIF(SalesData[Order ID],SalesData[[#This Row],[Order ID]])</f>
        <v>7</v>
      </c>
      <c r="W3513" t="str">
        <f>TEXT(SalesData[[#This Row],[Order Date]],"MMM-YYYY")</f>
        <v>Jun-2015</v>
      </c>
      <c r="X3513">
        <f>CHOOSE(MONTH(SalesData[[#This Row],[Order Date]]),1,1,1,2,2,2,3,3,3,4,4,4)</f>
        <v>2</v>
      </c>
      <c r="Y3513">
        <f>YEAR(SalesData[[#This Row],[Order Date]])*100+MONTH(SalesData[[#This Row],[Order Date]])</f>
        <v>201506</v>
      </c>
    </row>
    <row r="3514" spans="1: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v>3</v>
      </c>
      <c r="T3514">
        <v>0.3</v>
      </c>
      <c r="U3514">
        <v>-66.010000000000005</v>
      </c>
      <c r="V3514">
        <f>COUNTIF(SalesData[Order ID],SalesData[[#This Row],[Order ID]])</f>
        <v>3</v>
      </c>
      <c r="W3514" t="str">
        <f>TEXT(SalesData[[#This Row],[Order Date]],"MMM-YYYY")</f>
        <v>Sep-2018</v>
      </c>
      <c r="X3514">
        <f>CHOOSE(MONTH(SalesData[[#This Row],[Order Date]]),1,1,1,2,2,2,3,3,3,4,4,4)</f>
        <v>3</v>
      </c>
      <c r="Y3514">
        <f>YEAR(SalesData[[#This Row],[Order Date]])*100+MONTH(SalesData[[#This Row],[Order Date]])</f>
        <v>201809</v>
      </c>
    </row>
    <row r="3515" spans="1: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v>6</v>
      </c>
      <c r="T3515">
        <v>0.2</v>
      </c>
      <c r="U3515">
        <v>6.04</v>
      </c>
      <c r="V3515">
        <f>COUNTIF(SalesData[Order ID],SalesData[[#This Row],[Order ID]])</f>
        <v>3</v>
      </c>
      <c r="W3515" t="str">
        <f>TEXT(SalesData[[#This Row],[Order Date]],"MMM-YYYY")</f>
        <v>Sep-2018</v>
      </c>
      <c r="X3515">
        <f>CHOOSE(MONTH(SalesData[[#This Row],[Order Date]]),1,1,1,2,2,2,3,3,3,4,4,4)</f>
        <v>3</v>
      </c>
      <c r="Y3515">
        <f>YEAR(SalesData[[#This Row],[Order Date]])*100+MONTH(SalesData[[#This Row],[Order Date]])</f>
        <v>201809</v>
      </c>
    </row>
    <row r="3516" spans="1: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v>10</v>
      </c>
      <c r="T3516">
        <v>0</v>
      </c>
      <c r="U3516">
        <v>1.31</v>
      </c>
      <c r="V3516">
        <f>COUNTIF(SalesData[Order ID],SalesData[[#This Row],[Order ID]])</f>
        <v>3</v>
      </c>
      <c r="W3516" t="str">
        <f>TEXT(SalesData[[#This Row],[Order Date]],"MMM-YYYY")</f>
        <v>Sep-2018</v>
      </c>
      <c r="X3516">
        <f>CHOOSE(MONTH(SalesData[[#This Row],[Order Date]]),1,1,1,2,2,2,3,3,3,4,4,4)</f>
        <v>3</v>
      </c>
      <c r="Y3516">
        <f>YEAR(SalesData[[#This Row],[Order Date]])*100+MONTH(SalesData[[#This Row],[Order Date]])</f>
        <v>201809</v>
      </c>
    </row>
    <row r="3517" spans="1: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v>5</v>
      </c>
      <c r="T3517">
        <v>0.2</v>
      </c>
      <c r="U3517">
        <v>15.91</v>
      </c>
      <c r="V3517">
        <f>COUNTIF(SalesData[Order ID],SalesData[[#This Row],[Order ID]])</f>
        <v>1</v>
      </c>
      <c r="W3517" t="str">
        <f>TEXT(SalesData[[#This Row],[Order Date]],"MMM-YYYY")</f>
        <v>Dec-2017</v>
      </c>
      <c r="X3517">
        <f>CHOOSE(MONTH(SalesData[[#This Row],[Order Date]]),1,1,1,2,2,2,3,3,3,4,4,4)</f>
        <v>4</v>
      </c>
      <c r="Y3517">
        <f>YEAR(SalesData[[#This Row],[Order Date]])*100+MONTH(SalesData[[#This Row],[Order Date]])</f>
        <v>201712</v>
      </c>
    </row>
    <row r="3518" spans="1: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v>4</v>
      </c>
      <c r="T3518">
        <v>0.3</v>
      </c>
      <c r="U3518">
        <v>-3.39</v>
      </c>
      <c r="V3518">
        <f>COUNTIF(SalesData[Order ID],SalesData[[#This Row],[Order ID]])</f>
        <v>3</v>
      </c>
      <c r="W3518" t="str">
        <f>TEXT(SalesData[[#This Row],[Order Date]],"MMM-YYYY")</f>
        <v>Aug-2017</v>
      </c>
      <c r="X3518">
        <f>CHOOSE(MONTH(SalesData[[#This Row],[Order Date]]),1,1,1,2,2,2,3,3,3,4,4,4)</f>
        <v>3</v>
      </c>
      <c r="Y3518">
        <f>YEAR(SalesData[[#This Row],[Order Date]])*100+MONTH(SalesData[[#This Row],[Order Date]])</f>
        <v>201708</v>
      </c>
    </row>
    <row r="3519" spans="1: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v>7</v>
      </c>
      <c r="T3519">
        <v>0.3</v>
      </c>
      <c r="U3519">
        <v>-10.3</v>
      </c>
      <c r="V3519">
        <f>COUNTIF(SalesData[Order ID],SalesData[[#This Row],[Order ID]])</f>
        <v>3</v>
      </c>
      <c r="W3519" t="str">
        <f>TEXT(SalesData[[#This Row],[Order Date]],"MMM-YYYY")</f>
        <v>Aug-2017</v>
      </c>
      <c r="X3519">
        <f>CHOOSE(MONTH(SalesData[[#This Row],[Order Date]]),1,1,1,2,2,2,3,3,3,4,4,4)</f>
        <v>3</v>
      </c>
      <c r="Y3519">
        <f>YEAR(SalesData[[#This Row],[Order Date]])*100+MONTH(SalesData[[#This Row],[Order Date]])</f>
        <v>201708</v>
      </c>
    </row>
    <row r="3520" spans="1: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v>6</v>
      </c>
      <c r="T3520">
        <v>0.1</v>
      </c>
      <c r="U3520">
        <v>159.47</v>
      </c>
      <c r="V3520">
        <f>COUNTIF(SalesData[Order ID],SalesData[[#This Row],[Order ID]])</f>
        <v>3</v>
      </c>
      <c r="W3520" t="str">
        <f>TEXT(SalesData[[#This Row],[Order Date]],"MMM-YYYY")</f>
        <v>Aug-2017</v>
      </c>
      <c r="X3520">
        <f>CHOOSE(MONTH(SalesData[[#This Row],[Order Date]]),1,1,1,2,2,2,3,3,3,4,4,4)</f>
        <v>3</v>
      </c>
      <c r="Y3520">
        <f>YEAR(SalesData[[#This Row],[Order Date]])*100+MONTH(SalesData[[#This Row],[Order Date]])</f>
        <v>201708</v>
      </c>
    </row>
    <row r="3521" spans="1: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v>6</v>
      </c>
      <c r="T3521">
        <v>0.1</v>
      </c>
      <c r="U3521">
        <v>175.21</v>
      </c>
      <c r="V3521">
        <f>COUNTIF(SalesData[Order ID],SalesData[[#This Row],[Order ID]])</f>
        <v>1</v>
      </c>
      <c r="W3521" t="str">
        <f>TEXT(SalesData[[#This Row],[Order Date]],"MMM-YYYY")</f>
        <v>Jun-2016</v>
      </c>
      <c r="X3521">
        <f>CHOOSE(MONTH(SalesData[[#This Row],[Order Date]]),1,1,1,2,2,2,3,3,3,4,4,4)</f>
        <v>2</v>
      </c>
      <c r="Y3521">
        <f>YEAR(SalesData[[#This Row],[Order Date]])*100+MONTH(SalesData[[#This Row],[Order Date]])</f>
        <v>201606</v>
      </c>
    </row>
    <row r="3522" spans="1: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v>2</v>
      </c>
      <c r="T3522">
        <v>0.1</v>
      </c>
      <c r="U3522">
        <v>3.08</v>
      </c>
      <c r="V3522">
        <f>COUNTIF(SalesData[Order ID],SalesData[[#This Row],[Order ID]])</f>
        <v>1</v>
      </c>
      <c r="W3522" t="str">
        <f>TEXT(SalesData[[#This Row],[Order Date]],"MMM-YYYY")</f>
        <v>Apr-2016</v>
      </c>
      <c r="X3522">
        <f>CHOOSE(MONTH(SalesData[[#This Row],[Order Date]]),1,1,1,2,2,2,3,3,3,4,4,4)</f>
        <v>2</v>
      </c>
      <c r="Y3522">
        <f>YEAR(SalesData[[#This Row],[Order Date]])*100+MONTH(SalesData[[#This Row],[Order Date]])</f>
        <v>201604</v>
      </c>
    </row>
    <row r="3523" spans="1: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v>1</v>
      </c>
      <c r="T3523">
        <v>0.2</v>
      </c>
      <c r="U3523">
        <v>8.9</v>
      </c>
      <c r="V3523">
        <f>COUNTIF(SalesData[Order ID],SalesData[[#This Row],[Order ID]])</f>
        <v>2</v>
      </c>
      <c r="W3523" t="str">
        <f>TEXT(SalesData[[#This Row],[Order Date]],"MMM-YYYY")</f>
        <v>Nov-2017</v>
      </c>
      <c r="X3523">
        <f>CHOOSE(MONTH(SalesData[[#This Row],[Order Date]]),1,1,1,2,2,2,3,3,3,4,4,4)</f>
        <v>4</v>
      </c>
      <c r="Y3523">
        <f>YEAR(SalesData[[#This Row],[Order Date]])*100+MONTH(SalesData[[#This Row],[Order Date]])</f>
        <v>201711</v>
      </c>
    </row>
    <row r="3524" spans="1: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v>10</v>
      </c>
      <c r="T3524">
        <v>0</v>
      </c>
      <c r="U3524">
        <v>68.84</v>
      </c>
      <c r="V3524">
        <f>COUNTIF(SalesData[Order ID],SalesData[[#This Row],[Order ID]])</f>
        <v>2</v>
      </c>
      <c r="W3524" t="str">
        <f>TEXT(SalesData[[#This Row],[Order Date]],"MMM-YYYY")</f>
        <v>Nov-2017</v>
      </c>
      <c r="X3524">
        <f>CHOOSE(MONTH(SalesData[[#This Row],[Order Date]]),1,1,1,2,2,2,3,3,3,4,4,4)</f>
        <v>4</v>
      </c>
      <c r="Y3524">
        <f>YEAR(SalesData[[#This Row],[Order Date]])*100+MONTH(SalesData[[#This Row],[Order Date]])</f>
        <v>201711</v>
      </c>
    </row>
    <row r="3525" spans="1: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v>1</v>
      </c>
      <c r="T3525">
        <v>0.1</v>
      </c>
      <c r="U3525">
        <v>20.88</v>
      </c>
      <c r="V3525">
        <f>COUNTIF(SalesData[Order ID],SalesData[[#This Row],[Order ID]])</f>
        <v>1</v>
      </c>
      <c r="W3525" t="str">
        <f>TEXT(SalesData[[#This Row],[Order Date]],"MMM-YYYY")</f>
        <v>Sep-2017</v>
      </c>
      <c r="X3525">
        <f>CHOOSE(MONTH(SalesData[[#This Row],[Order Date]]),1,1,1,2,2,2,3,3,3,4,4,4)</f>
        <v>3</v>
      </c>
      <c r="Y3525">
        <f>YEAR(SalesData[[#This Row],[Order Date]])*100+MONTH(SalesData[[#This Row],[Order Date]])</f>
        <v>201709</v>
      </c>
    </row>
    <row r="3526" spans="1: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v>5</v>
      </c>
      <c r="T3526">
        <v>0.3</v>
      </c>
      <c r="U3526">
        <v>-230.14</v>
      </c>
      <c r="V3526">
        <f>COUNTIF(SalesData[Order ID],SalesData[[#This Row],[Order ID]])</f>
        <v>1</v>
      </c>
      <c r="W3526" t="str">
        <f>TEXT(SalesData[[#This Row],[Order Date]],"MMM-YYYY")</f>
        <v>Nov-2017</v>
      </c>
      <c r="X3526">
        <f>CHOOSE(MONTH(SalesData[[#This Row],[Order Date]]),1,1,1,2,2,2,3,3,3,4,4,4)</f>
        <v>4</v>
      </c>
      <c r="Y3526">
        <f>YEAR(SalesData[[#This Row],[Order Date]])*100+MONTH(SalesData[[#This Row],[Order Date]])</f>
        <v>201711</v>
      </c>
    </row>
    <row r="3527" spans="1: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v>1</v>
      </c>
      <c r="T3527">
        <v>0</v>
      </c>
      <c r="U3527">
        <v>197.99</v>
      </c>
      <c r="V3527">
        <f>COUNTIF(SalesData[Order ID],SalesData[[#This Row],[Order ID]])</f>
        <v>3</v>
      </c>
      <c r="W3527" t="str">
        <f>TEXT(SalesData[[#This Row],[Order Date]],"MMM-YYYY")</f>
        <v>Dec-2018</v>
      </c>
      <c r="X3527">
        <f>CHOOSE(MONTH(SalesData[[#This Row],[Order Date]]),1,1,1,2,2,2,3,3,3,4,4,4)</f>
        <v>4</v>
      </c>
      <c r="Y3527">
        <f>YEAR(SalesData[[#This Row],[Order Date]])*100+MONTH(SalesData[[#This Row],[Order Date]])</f>
        <v>201812</v>
      </c>
    </row>
    <row r="3528" spans="1: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v>8</v>
      </c>
      <c r="T3528">
        <v>0</v>
      </c>
      <c r="U3528">
        <v>4.29</v>
      </c>
      <c r="V3528">
        <f>COUNTIF(SalesData[Order ID],SalesData[[#This Row],[Order ID]])</f>
        <v>3</v>
      </c>
      <c r="W3528" t="str">
        <f>TEXT(SalesData[[#This Row],[Order Date]],"MMM-YYYY")</f>
        <v>Dec-2018</v>
      </c>
      <c r="X3528">
        <f>CHOOSE(MONTH(SalesData[[#This Row],[Order Date]]),1,1,1,2,2,2,3,3,3,4,4,4)</f>
        <v>4</v>
      </c>
      <c r="Y3528">
        <f>YEAR(SalesData[[#This Row],[Order Date]])*100+MONTH(SalesData[[#This Row],[Order Date]])</f>
        <v>201812</v>
      </c>
    </row>
    <row r="3529" spans="1: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v>1</v>
      </c>
      <c r="T3529">
        <v>0.2</v>
      </c>
      <c r="U3529">
        <v>5.5</v>
      </c>
      <c r="V3529">
        <f>COUNTIF(SalesData[Order ID],SalesData[[#This Row],[Order ID]])</f>
        <v>3</v>
      </c>
      <c r="W3529" t="str">
        <f>TEXT(SalesData[[#This Row],[Order Date]],"MMM-YYYY")</f>
        <v>Dec-2018</v>
      </c>
      <c r="X3529">
        <f>CHOOSE(MONTH(SalesData[[#This Row],[Order Date]]),1,1,1,2,2,2,3,3,3,4,4,4)</f>
        <v>4</v>
      </c>
      <c r="Y3529">
        <f>YEAR(SalesData[[#This Row],[Order Date]])*100+MONTH(SalesData[[#This Row],[Order Date]])</f>
        <v>201812</v>
      </c>
    </row>
    <row r="3530" spans="1: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v>3</v>
      </c>
      <c r="T3530">
        <v>0.2</v>
      </c>
      <c r="U3530">
        <v>3.06</v>
      </c>
      <c r="V3530">
        <f>COUNTIF(SalesData[Order ID],SalesData[[#This Row],[Order ID]])</f>
        <v>1</v>
      </c>
      <c r="W3530" t="str">
        <f>TEXT(SalesData[[#This Row],[Order Date]],"MMM-YYYY")</f>
        <v>Jun-2017</v>
      </c>
      <c r="X3530">
        <f>CHOOSE(MONTH(SalesData[[#This Row],[Order Date]]),1,1,1,2,2,2,3,3,3,4,4,4)</f>
        <v>2</v>
      </c>
      <c r="Y3530">
        <f>YEAR(SalesData[[#This Row],[Order Date]])*100+MONTH(SalesData[[#This Row],[Order Date]])</f>
        <v>201706</v>
      </c>
    </row>
    <row r="3531" spans="1: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v>9</v>
      </c>
      <c r="T3531">
        <v>0</v>
      </c>
      <c r="U3531">
        <v>19.18</v>
      </c>
      <c r="V3531">
        <f>COUNTIF(SalesData[Order ID],SalesData[[#This Row],[Order ID]])</f>
        <v>1</v>
      </c>
      <c r="W3531" t="str">
        <f>TEXT(SalesData[[#This Row],[Order Date]],"MMM-YYYY")</f>
        <v>Sep-2016</v>
      </c>
      <c r="X3531">
        <f>CHOOSE(MONTH(SalesData[[#This Row],[Order Date]]),1,1,1,2,2,2,3,3,3,4,4,4)</f>
        <v>3</v>
      </c>
      <c r="Y3531">
        <f>YEAR(SalesData[[#This Row],[Order Date]])*100+MONTH(SalesData[[#This Row],[Order Date]])</f>
        <v>201609</v>
      </c>
    </row>
    <row r="3532" spans="1: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v>10</v>
      </c>
      <c r="T3532">
        <v>0</v>
      </c>
      <c r="U3532">
        <v>7.28</v>
      </c>
      <c r="V3532">
        <f>COUNTIF(SalesData[Order ID],SalesData[[#This Row],[Order ID]])</f>
        <v>1</v>
      </c>
      <c r="W3532" t="str">
        <f>TEXT(SalesData[[#This Row],[Order Date]],"MMM-YYYY")</f>
        <v>May-2017</v>
      </c>
      <c r="X3532">
        <f>CHOOSE(MONTH(SalesData[[#This Row],[Order Date]]),1,1,1,2,2,2,3,3,3,4,4,4)</f>
        <v>2</v>
      </c>
      <c r="Y3532">
        <f>YEAR(SalesData[[#This Row],[Order Date]])*100+MONTH(SalesData[[#This Row],[Order Date]])</f>
        <v>201705</v>
      </c>
    </row>
    <row r="3533" spans="1: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v>5</v>
      </c>
      <c r="T3533">
        <v>0</v>
      </c>
      <c r="U3533">
        <v>11.53</v>
      </c>
      <c r="V3533">
        <f>COUNTIF(SalesData[Order ID],SalesData[[#This Row],[Order ID]])</f>
        <v>1</v>
      </c>
      <c r="W3533" t="str">
        <f>TEXT(SalesData[[#This Row],[Order Date]],"MMM-YYYY")</f>
        <v>May-2017</v>
      </c>
      <c r="X3533">
        <f>CHOOSE(MONTH(SalesData[[#This Row],[Order Date]]),1,1,1,2,2,2,3,3,3,4,4,4)</f>
        <v>2</v>
      </c>
      <c r="Y3533">
        <f>YEAR(SalesData[[#This Row],[Order Date]])*100+MONTH(SalesData[[#This Row],[Order Date]])</f>
        <v>201705</v>
      </c>
    </row>
    <row r="3534" spans="1: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v>6</v>
      </c>
      <c r="T3534">
        <v>0</v>
      </c>
      <c r="U3534">
        <v>48.95</v>
      </c>
      <c r="V3534">
        <f>COUNTIF(SalesData[Order ID],SalesData[[#This Row],[Order ID]])</f>
        <v>4</v>
      </c>
      <c r="W3534" t="str">
        <f>TEXT(SalesData[[#This Row],[Order Date]],"MMM-YYYY")</f>
        <v>Apr-2015</v>
      </c>
      <c r="X3534">
        <f>CHOOSE(MONTH(SalesData[[#This Row],[Order Date]]),1,1,1,2,2,2,3,3,3,4,4,4)</f>
        <v>2</v>
      </c>
      <c r="Y3534">
        <f>YEAR(SalesData[[#This Row],[Order Date]])*100+MONTH(SalesData[[#This Row],[Order Date]])</f>
        <v>201504</v>
      </c>
    </row>
    <row r="3535" spans="1: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v>9</v>
      </c>
      <c r="T3535">
        <v>0.1</v>
      </c>
      <c r="U3535">
        <v>4.46</v>
      </c>
      <c r="V3535">
        <f>COUNTIF(SalesData[Order ID],SalesData[[#This Row],[Order ID]])</f>
        <v>4</v>
      </c>
      <c r="W3535" t="str">
        <f>TEXT(SalesData[[#This Row],[Order Date]],"MMM-YYYY")</f>
        <v>Apr-2015</v>
      </c>
      <c r="X3535">
        <f>CHOOSE(MONTH(SalesData[[#This Row],[Order Date]]),1,1,1,2,2,2,3,3,3,4,4,4)</f>
        <v>2</v>
      </c>
      <c r="Y3535">
        <f>YEAR(SalesData[[#This Row],[Order Date]])*100+MONTH(SalesData[[#This Row],[Order Date]])</f>
        <v>201504</v>
      </c>
    </row>
    <row r="3536" spans="1: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v>8</v>
      </c>
      <c r="T3536">
        <v>0</v>
      </c>
      <c r="U3536">
        <v>0.86</v>
      </c>
      <c r="V3536">
        <f>COUNTIF(SalesData[Order ID],SalesData[[#This Row],[Order ID]])</f>
        <v>4</v>
      </c>
      <c r="W3536" t="str">
        <f>TEXT(SalesData[[#This Row],[Order Date]],"MMM-YYYY")</f>
        <v>Apr-2015</v>
      </c>
      <c r="X3536">
        <f>CHOOSE(MONTH(SalesData[[#This Row],[Order Date]]),1,1,1,2,2,2,3,3,3,4,4,4)</f>
        <v>2</v>
      </c>
      <c r="Y3536">
        <f>YEAR(SalesData[[#This Row],[Order Date]])*100+MONTH(SalesData[[#This Row],[Order Date]])</f>
        <v>201504</v>
      </c>
    </row>
    <row r="3537" spans="1: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v>4</v>
      </c>
      <c r="T3537">
        <v>0</v>
      </c>
      <c r="U3537">
        <v>1.51</v>
      </c>
      <c r="V3537">
        <f>COUNTIF(SalesData[Order ID],SalesData[[#This Row],[Order ID]])</f>
        <v>4</v>
      </c>
      <c r="W3537" t="str">
        <f>TEXT(SalesData[[#This Row],[Order Date]],"MMM-YYYY")</f>
        <v>Apr-2015</v>
      </c>
      <c r="X3537">
        <f>CHOOSE(MONTH(SalesData[[#This Row],[Order Date]]),1,1,1,2,2,2,3,3,3,4,4,4)</f>
        <v>2</v>
      </c>
      <c r="Y3537">
        <f>YEAR(SalesData[[#This Row],[Order Date]])*100+MONTH(SalesData[[#This Row],[Order Date]])</f>
        <v>201504</v>
      </c>
    </row>
    <row r="3538" spans="1: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v>3</v>
      </c>
      <c r="T3538">
        <v>0</v>
      </c>
      <c r="U3538">
        <v>2.85</v>
      </c>
      <c r="V3538">
        <f>COUNTIF(SalesData[Order ID],SalesData[[#This Row],[Order ID]])</f>
        <v>1</v>
      </c>
      <c r="W3538" t="str">
        <f>TEXT(SalesData[[#This Row],[Order Date]],"MMM-YYYY")</f>
        <v>Jun-2017</v>
      </c>
      <c r="X3538">
        <f>CHOOSE(MONTH(SalesData[[#This Row],[Order Date]]),1,1,1,2,2,2,3,3,3,4,4,4)</f>
        <v>2</v>
      </c>
      <c r="Y3538">
        <f>YEAR(SalesData[[#This Row],[Order Date]])*100+MONTH(SalesData[[#This Row],[Order Date]])</f>
        <v>201706</v>
      </c>
    </row>
    <row r="3539" spans="1: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v>10</v>
      </c>
      <c r="T3539">
        <v>0</v>
      </c>
      <c r="U3539">
        <v>6.66</v>
      </c>
      <c r="V3539">
        <f>COUNTIF(SalesData[Order ID],SalesData[[#This Row],[Order ID]])</f>
        <v>4</v>
      </c>
      <c r="W3539" t="str">
        <f>TEXT(SalesData[[#This Row],[Order Date]],"MMM-YYYY")</f>
        <v>May-2015</v>
      </c>
      <c r="X3539">
        <f>CHOOSE(MONTH(SalesData[[#This Row],[Order Date]]),1,1,1,2,2,2,3,3,3,4,4,4)</f>
        <v>2</v>
      </c>
      <c r="Y3539">
        <f>YEAR(SalesData[[#This Row],[Order Date]])*100+MONTH(SalesData[[#This Row],[Order Date]])</f>
        <v>201505</v>
      </c>
    </row>
    <row r="3540" spans="1: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v>2</v>
      </c>
      <c r="T3540">
        <v>0</v>
      </c>
      <c r="U3540">
        <v>2.08</v>
      </c>
      <c r="V3540">
        <f>COUNTIF(SalesData[Order ID],SalesData[[#This Row],[Order ID]])</f>
        <v>4</v>
      </c>
      <c r="W3540" t="str">
        <f>TEXT(SalesData[[#This Row],[Order Date]],"MMM-YYYY")</f>
        <v>May-2015</v>
      </c>
      <c r="X3540">
        <f>CHOOSE(MONTH(SalesData[[#This Row],[Order Date]]),1,1,1,2,2,2,3,3,3,4,4,4)</f>
        <v>2</v>
      </c>
      <c r="Y3540">
        <f>YEAR(SalesData[[#This Row],[Order Date]])*100+MONTH(SalesData[[#This Row],[Order Date]])</f>
        <v>201505</v>
      </c>
    </row>
    <row r="3541" spans="1: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v>3</v>
      </c>
      <c r="T3541">
        <v>0.2</v>
      </c>
      <c r="U3541">
        <v>2.0699999999999998</v>
      </c>
      <c r="V3541">
        <f>COUNTIF(SalesData[Order ID],SalesData[[#This Row],[Order ID]])</f>
        <v>4</v>
      </c>
      <c r="W3541" t="str">
        <f>TEXT(SalesData[[#This Row],[Order Date]],"MMM-YYYY")</f>
        <v>May-2015</v>
      </c>
      <c r="X3541">
        <f>CHOOSE(MONTH(SalesData[[#This Row],[Order Date]]),1,1,1,2,2,2,3,3,3,4,4,4)</f>
        <v>2</v>
      </c>
      <c r="Y3541">
        <f>YEAR(SalesData[[#This Row],[Order Date]])*100+MONTH(SalesData[[#This Row],[Order Date]])</f>
        <v>201505</v>
      </c>
    </row>
    <row r="3542" spans="1: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v>9</v>
      </c>
      <c r="T3542">
        <v>0</v>
      </c>
      <c r="U3542">
        <v>2.72</v>
      </c>
      <c r="V3542">
        <f>COUNTIF(SalesData[Order ID],SalesData[[#This Row],[Order ID]])</f>
        <v>4</v>
      </c>
      <c r="W3542" t="str">
        <f>TEXT(SalesData[[#This Row],[Order Date]],"MMM-YYYY")</f>
        <v>May-2015</v>
      </c>
      <c r="X3542">
        <f>CHOOSE(MONTH(SalesData[[#This Row],[Order Date]]),1,1,1,2,2,2,3,3,3,4,4,4)</f>
        <v>2</v>
      </c>
      <c r="Y3542">
        <f>YEAR(SalesData[[#This Row],[Order Date]])*100+MONTH(SalesData[[#This Row],[Order Date]])</f>
        <v>201505</v>
      </c>
    </row>
    <row r="3543" spans="1: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v>4</v>
      </c>
      <c r="T3543">
        <v>0.3</v>
      </c>
      <c r="U3543">
        <v>-1.71</v>
      </c>
      <c r="V3543">
        <f>COUNTIF(SalesData[Order ID],SalesData[[#This Row],[Order ID]])</f>
        <v>3</v>
      </c>
      <c r="W3543" t="str">
        <f>TEXT(SalesData[[#This Row],[Order Date]],"MMM-YYYY")</f>
        <v>Sep-2017</v>
      </c>
      <c r="X3543">
        <f>CHOOSE(MONTH(SalesData[[#This Row],[Order Date]]),1,1,1,2,2,2,3,3,3,4,4,4)</f>
        <v>3</v>
      </c>
      <c r="Y3543">
        <f>YEAR(SalesData[[#This Row],[Order Date]])*100+MONTH(SalesData[[#This Row],[Order Date]])</f>
        <v>201709</v>
      </c>
    </row>
    <row r="3544" spans="1: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v>8</v>
      </c>
      <c r="T3544">
        <v>0</v>
      </c>
      <c r="U3544">
        <v>30.81</v>
      </c>
      <c r="V3544">
        <f>COUNTIF(SalesData[Order ID],SalesData[[#This Row],[Order ID]])</f>
        <v>3</v>
      </c>
      <c r="W3544" t="str">
        <f>TEXT(SalesData[[#This Row],[Order Date]],"MMM-YYYY")</f>
        <v>Sep-2017</v>
      </c>
      <c r="X3544">
        <f>CHOOSE(MONTH(SalesData[[#This Row],[Order Date]]),1,1,1,2,2,2,3,3,3,4,4,4)</f>
        <v>3</v>
      </c>
      <c r="Y3544">
        <f>YEAR(SalesData[[#This Row],[Order Date]])*100+MONTH(SalesData[[#This Row],[Order Date]])</f>
        <v>201709</v>
      </c>
    </row>
    <row r="3545" spans="1: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v>9</v>
      </c>
      <c r="T3545">
        <v>0.3</v>
      </c>
      <c r="U3545">
        <v>-0.45</v>
      </c>
      <c r="V3545">
        <f>COUNTIF(SalesData[Order ID],SalesData[[#This Row],[Order ID]])</f>
        <v>3</v>
      </c>
      <c r="W3545" t="str">
        <f>TEXT(SalesData[[#This Row],[Order Date]],"MMM-YYYY")</f>
        <v>Sep-2017</v>
      </c>
      <c r="X3545">
        <f>CHOOSE(MONTH(SalesData[[#This Row],[Order Date]]),1,1,1,2,2,2,3,3,3,4,4,4)</f>
        <v>3</v>
      </c>
      <c r="Y3545">
        <f>YEAR(SalesData[[#This Row],[Order Date]])*100+MONTH(SalesData[[#This Row],[Order Date]])</f>
        <v>201709</v>
      </c>
    </row>
    <row r="3546" spans="1: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v>3</v>
      </c>
      <c r="T3546">
        <v>0</v>
      </c>
      <c r="U3546">
        <v>8.31</v>
      </c>
      <c r="V3546">
        <f>COUNTIF(SalesData[Order ID],SalesData[[#This Row],[Order ID]])</f>
        <v>2</v>
      </c>
      <c r="W3546" t="str">
        <f>TEXT(SalesData[[#This Row],[Order Date]],"MMM-YYYY")</f>
        <v>Dec-2018</v>
      </c>
      <c r="X3546">
        <f>CHOOSE(MONTH(SalesData[[#This Row],[Order Date]]),1,1,1,2,2,2,3,3,3,4,4,4)</f>
        <v>4</v>
      </c>
      <c r="Y3546">
        <f>YEAR(SalesData[[#This Row],[Order Date]])*100+MONTH(SalesData[[#This Row],[Order Date]])</f>
        <v>201812</v>
      </c>
    </row>
    <row r="3547" spans="1: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v>1</v>
      </c>
      <c r="T3547">
        <v>0</v>
      </c>
      <c r="U3547">
        <v>8.2100000000000009</v>
      </c>
      <c r="V3547">
        <f>COUNTIF(SalesData[Order ID],SalesData[[#This Row],[Order ID]])</f>
        <v>2</v>
      </c>
      <c r="W3547" t="str">
        <f>TEXT(SalesData[[#This Row],[Order Date]],"MMM-YYYY")</f>
        <v>Dec-2018</v>
      </c>
      <c r="X3547">
        <f>CHOOSE(MONTH(SalesData[[#This Row],[Order Date]]),1,1,1,2,2,2,3,3,3,4,4,4)</f>
        <v>4</v>
      </c>
      <c r="Y3547">
        <f>YEAR(SalesData[[#This Row],[Order Date]])*100+MONTH(SalesData[[#This Row],[Order Date]])</f>
        <v>201812</v>
      </c>
    </row>
    <row r="3548" spans="1: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v>3</v>
      </c>
      <c r="T3548">
        <v>0.1</v>
      </c>
      <c r="U3548">
        <v>19.079999999999998</v>
      </c>
      <c r="V3548">
        <f>COUNTIF(SalesData[Order ID],SalesData[[#This Row],[Order ID]])</f>
        <v>4</v>
      </c>
      <c r="W3548" t="str">
        <f>TEXT(SalesData[[#This Row],[Order Date]],"MMM-YYYY")</f>
        <v>Oct-2018</v>
      </c>
      <c r="X3548">
        <f>CHOOSE(MONTH(SalesData[[#This Row],[Order Date]]),1,1,1,2,2,2,3,3,3,4,4,4)</f>
        <v>4</v>
      </c>
      <c r="Y3548">
        <f>YEAR(SalesData[[#This Row],[Order Date]])*100+MONTH(SalesData[[#This Row],[Order Date]])</f>
        <v>201810</v>
      </c>
    </row>
    <row r="3549" spans="1: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v>7</v>
      </c>
      <c r="T3549">
        <v>0</v>
      </c>
      <c r="U3549">
        <v>5.96</v>
      </c>
      <c r="V3549">
        <f>COUNTIF(SalesData[Order ID],SalesData[[#This Row],[Order ID]])</f>
        <v>4</v>
      </c>
      <c r="W3549" t="str">
        <f>TEXT(SalesData[[#This Row],[Order Date]],"MMM-YYYY")</f>
        <v>Oct-2018</v>
      </c>
      <c r="X3549">
        <f>CHOOSE(MONTH(SalesData[[#This Row],[Order Date]]),1,1,1,2,2,2,3,3,3,4,4,4)</f>
        <v>4</v>
      </c>
      <c r="Y3549">
        <f>YEAR(SalesData[[#This Row],[Order Date]])*100+MONTH(SalesData[[#This Row],[Order Date]])</f>
        <v>201810</v>
      </c>
    </row>
    <row r="3550" spans="1: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v>6</v>
      </c>
      <c r="T3550">
        <v>0.2</v>
      </c>
      <c r="U3550">
        <v>6.11</v>
      </c>
      <c r="V3550">
        <f>COUNTIF(SalesData[Order ID],SalesData[[#This Row],[Order ID]])</f>
        <v>4</v>
      </c>
      <c r="W3550" t="str">
        <f>TEXT(SalesData[[#This Row],[Order Date]],"MMM-YYYY")</f>
        <v>Oct-2018</v>
      </c>
      <c r="X3550">
        <f>CHOOSE(MONTH(SalesData[[#This Row],[Order Date]]),1,1,1,2,2,2,3,3,3,4,4,4)</f>
        <v>4</v>
      </c>
      <c r="Y3550">
        <f>YEAR(SalesData[[#This Row],[Order Date]])*100+MONTH(SalesData[[#This Row],[Order Date]])</f>
        <v>201810</v>
      </c>
    </row>
    <row r="3551" spans="1: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v>3</v>
      </c>
      <c r="T3551">
        <v>0.3</v>
      </c>
      <c r="U3551">
        <v>-2.7</v>
      </c>
      <c r="V3551">
        <f>COUNTIF(SalesData[Order ID],SalesData[[#This Row],[Order ID]])</f>
        <v>4</v>
      </c>
      <c r="W3551" t="str">
        <f>TEXT(SalesData[[#This Row],[Order Date]],"MMM-YYYY")</f>
        <v>Oct-2018</v>
      </c>
      <c r="X3551">
        <f>CHOOSE(MONTH(SalesData[[#This Row],[Order Date]]),1,1,1,2,2,2,3,3,3,4,4,4)</f>
        <v>4</v>
      </c>
      <c r="Y3551">
        <f>YEAR(SalesData[[#This Row],[Order Date]])*100+MONTH(SalesData[[#This Row],[Order Date]])</f>
        <v>201810</v>
      </c>
    </row>
    <row r="3552" spans="1: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v>2</v>
      </c>
      <c r="T3552">
        <v>0.1</v>
      </c>
      <c r="U3552">
        <v>10.93</v>
      </c>
      <c r="V3552">
        <f>COUNTIF(SalesData[Order ID],SalesData[[#This Row],[Order ID]])</f>
        <v>3</v>
      </c>
      <c r="W3552" t="str">
        <f>TEXT(SalesData[[#This Row],[Order Date]],"MMM-YYYY")</f>
        <v>Mar-2017</v>
      </c>
      <c r="X3552">
        <f>CHOOSE(MONTH(SalesData[[#This Row],[Order Date]]),1,1,1,2,2,2,3,3,3,4,4,4)</f>
        <v>1</v>
      </c>
      <c r="Y3552">
        <f>YEAR(SalesData[[#This Row],[Order Date]])*100+MONTH(SalesData[[#This Row],[Order Date]])</f>
        <v>201703</v>
      </c>
    </row>
    <row r="3553" spans="1: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v>9</v>
      </c>
      <c r="T3553">
        <v>0.1</v>
      </c>
      <c r="U3553">
        <v>160.38</v>
      </c>
      <c r="V3553">
        <f>COUNTIF(SalesData[Order ID],SalesData[[#This Row],[Order ID]])</f>
        <v>3</v>
      </c>
      <c r="W3553" t="str">
        <f>TEXT(SalesData[[#This Row],[Order Date]],"MMM-YYYY")</f>
        <v>Mar-2017</v>
      </c>
      <c r="X3553">
        <f>CHOOSE(MONTH(SalesData[[#This Row],[Order Date]]),1,1,1,2,2,2,3,3,3,4,4,4)</f>
        <v>1</v>
      </c>
      <c r="Y3553">
        <f>YEAR(SalesData[[#This Row],[Order Date]])*100+MONTH(SalesData[[#This Row],[Order Date]])</f>
        <v>201703</v>
      </c>
    </row>
    <row r="3554" spans="1: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v>5</v>
      </c>
      <c r="T3554">
        <v>0.2</v>
      </c>
      <c r="U3554">
        <v>251.95</v>
      </c>
      <c r="V3554">
        <f>COUNTIF(SalesData[Order ID],SalesData[[#This Row],[Order ID]])</f>
        <v>3</v>
      </c>
      <c r="W3554" t="str">
        <f>TEXT(SalesData[[#This Row],[Order Date]],"MMM-YYYY")</f>
        <v>Mar-2017</v>
      </c>
      <c r="X3554">
        <f>CHOOSE(MONTH(SalesData[[#This Row],[Order Date]]),1,1,1,2,2,2,3,3,3,4,4,4)</f>
        <v>1</v>
      </c>
      <c r="Y3554">
        <f>YEAR(SalesData[[#This Row],[Order Date]])*100+MONTH(SalesData[[#This Row],[Order Date]])</f>
        <v>201703</v>
      </c>
    </row>
    <row r="3555" spans="1: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v>10</v>
      </c>
      <c r="T3555">
        <v>0.1</v>
      </c>
      <c r="U3555">
        <v>0.82</v>
      </c>
      <c r="V3555">
        <f>COUNTIF(SalesData[Order ID],SalesData[[#This Row],[Order ID]])</f>
        <v>1</v>
      </c>
      <c r="W3555" t="str">
        <f>TEXT(SalesData[[#This Row],[Order Date]],"MMM-YYYY")</f>
        <v>Nov-2018</v>
      </c>
      <c r="X3555">
        <f>CHOOSE(MONTH(SalesData[[#This Row],[Order Date]]),1,1,1,2,2,2,3,3,3,4,4,4)</f>
        <v>4</v>
      </c>
      <c r="Y3555">
        <f>YEAR(SalesData[[#This Row],[Order Date]])*100+MONTH(SalesData[[#This Row],[Order Date]])</f>
        <v>201811</v>
      </c>
    </row>
    <row r="3556" spans="1: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v>8</v>
      </c>
      <c r="T3556">
        <v>0.3</v>
      </c>
      <c r="U3556">
        <v>-36.340000000000003</v>
      </c>
      <c r="V3556">
        <f>COUNTIF(SalesData[Order ID],SalesData[[#This Row],[Order ID]])</f>
        <v>2</v>
      </c>
      <c r="W3556" t="str">
        <f>TEXT(SalesData[[#This Row],[Order Date]],"MMM-YYYY")</f>
        <v>Mar-2015</v>
      </c>
      <c r="X3556">
        <f>CHOOSE(MONTH(SalesData[[#This Row],[Order Date]]),1,1,1,2,2,2,3,3,3,4,4,4)</f>
        <v>1</v>
      </c>
      <c r="Y3556">
        <f>YEAR(SalesData[[#This Row],[Order Date]])*100+MONTH(SalesData[[#This Row],[Order Date]])</f>
        <v>201503</v>
      </c>
    </row>
    <row r="3557" spans="1: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v>7</v>
      </c>
      <c r="T3557">
        <v>0</v>
      </c>
      <c r="U3557">
        <v>187.47</v>
      </c>
      <c r="V3557">
        <f>COUNTIF(SalesData[Order ID],SalesData[[#This Row],[Order ID]])</f>
        <v>2</v>
      </c>
      <c r="W3557" t="str">
        <f>TEXT(SalesData[[#This Row],[Order Date]],"MMM-YYYY")</f>
        <v>Mar-2015</v>
      </c>
      <c r="X3557">
        <f>CHOOSE(MONTH(SalesData[[#This Row],[Order Date]]),1,1,1,2,2,2,3,3,3,4,4,4)</f>
        <v>1</v>
      </c>
      <c r="Y3557">
        <f>YEAR(SalesData[[#This Row],[Order Date]])*100+MONTH(SalesData[[#This Row],[Order Date]])</f>
        <v>201503</v>
      </c>
    </row>
    <row r="3558" spans="1: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v>9</v>
      </c>
      <c r="T3558">
        <v>0</v>
      </c>
      <c r="U3558">
        <v>11.79</v>
      </c>
      <c r="V3558">
        <f>COUNTIF(SalesData[Order ID],SalesData[[#This Row],[Order ID]])</f>
        <v>2</v>
      </c>
      <c r="W3558" t="str">
        <f>TEXT(SalesData[[#This Row],[Order Date]],"MMM-YYYY")</f>
        <v>Dec-2018</v>
      </c>
      <c r="X3558">
        <f>CHOOSE(MONTH(SalesData[[#This Row],[Order Date]]),1,1,1,2,2,2,3,3,3,4,4,4)</f>
        <v>4</v>
      </c>
      <c r="Y3558">
        <f>YEAR(SalesData[[#This Row],[Order Date]])*100+MONTH(SalesData[[#This Row],[Order Date]])</f>
        <v>201812</v>
      </c>
    </row>
    <row r="3559" spans="1: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v>1</v>
      </c>
      <c r="T3559">
        <v>0</v>
      </c>
      <c r="U3559">
        <v>2.84</v>
      </c>
      <c r="V3559">
        <f>COUNTIF(SalesData[Order ID],SalesData[[#This Row],[Order ID]])</f>
        <v>2</v>
      </c>
      <c r="W3559" t="str">
        <f>TEXT(SalesData[[#This Row],[Order Date]],"MMM-YYYY")</f>
        <v>Dec-2018</v>
      </c>
      <c r="X3559">
        <f>CHOOSE(MONTH(SalesData[[#This Row],[Order Date]]),1,1,1,2,2,2,3,3,3,4,4,4)</f>
        <v>4</v>
      </c>
      <c r="Y3559">
        <f>YEAR(SalesData[[#This Row],[Order Date]])*100+MONTH(SalesData[[#This Row],[Order Date]])</f>
        <v>201812</v>
      </c>
    </row>
    <row r="3560" spans="1: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v>10</v>
      </c>
      <c r="T3560">
        <v>0</v>
      </c>
      <c r="U3560">
        <v>1.31</v>
      </c>
      <c r="V3560">
        <f>COUNTIF(SalesData[Order ID],SalesData[[#This Row],[Order ID]])</f>
        <v>2</v>
      </c>
      <c r="W3560" t="str">
        <f>TEXT(SalesData[[#This Row],[Order Date]],"MMM-YYYY")</f>
        <v>Nov-2018</v>
      </c>
      <c r="X3560">
        <f>CHOOSE(MONTH(SalesData[[#This Row],[Order Date]]),1,1,1,2,2,2,3,3,3,4,4,4)</f>
        <v>4</v>
      </c>
      <c r="Y3560">
        <f>YEAR(SalesData[[#This Row],[Order Date]])*100+MONTH(SalesData[[#This Row],[Order Date]])</f>
        <v>201811</v>
      </c>
    </row>
    <row r="3561" spans="1: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v>9</v>
      </c>
      <c r="T3561">
        <v>0.1</v>
      </c>
      <c r="U3561">
        <v>127.54</v>
      </c>
      <c r="V3561">
        <f>COUNTIF(SalesData[Order ID],SalesData[[#This Row],[Order ID]])</f>
        <v>2</v>
      </c>
      <c r="W3561" t="str">
        <f>TEXT(SalesData[[#This Row],[Order Date]],"MMM-YYYY")</f>
        <v>Nov-2018</v>
      </c>
      <c r="X3561">
        <f>CHOOSE(MONTH(SalesData[[#This Row],[Order Date]]),1,1,1,2,2,2,3,3,3,4,4,4)</f>
        <v>4</v>
      </c>
      <c r="Y3561">
        <f>YEAR(SalesData[[#This Row],[Order Date]])*100+MONTH(SalesData[[#This Row],[Order Date]])</f>
        <v>201811</v>
      </c>
    </row>
    <row r="3562" spans="1: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v>6</v>
      </c>
      <c r="T3562">
        <v>0.3</v>
      </c>
      <c r="U3562">
        <v>-1.82</v>
      </c>
      <c r="V3562">
        <f>COUNTIF(SalesData[Order ID],SalesData[[#This Row],[Order ID]])</f>
        <v>4</v>
      </c>
      <c r="W3562" t="str">
        <f>TEXT(SalesData[[#This Row],[Order Date]],"MMM-YYYY")</f>
        <v>Sep-2018</v>
      </c>
      <c r="X3562">
        <f>CHOOSE(MONTH(SalesData[[#This Row],[Order Date]]),1,1,1,2,2,2,3,3,3,4,4,4)</f>
        <v>3</v>
      </c>
      <c r="Y3562">
        <f>YEAR(SalesData[[#This Row],[Order Date]])*100+MONTH(SalesData[[#This Row],[Order Date]])</f>
        <v>201809</v>
      </c>
    </row>
    <row r="3563" spans="1: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v>5</v>
      </c>
      <c r="T3563">
        <v>0</v>
      </c>
      <c r="U3563">
        <v>2.56</v>
      </c>
      <c r="V3563">
        <f>COUNTIF(SalesData[Order ID],SalesData[[#This Row],[Order ID]])</f>
        <v>4</v>
      </c>
      <c r="W3563" t="str">
        <f>TEXT(SalesData[[#This Row],[Order Date]],"MMM-YYYY")</f>
        <v>Sep-2018</v>
      </c>
      <c r="X3563">
        <f>CHOOSE(MONTH(SalesData[[#This Row],[Order Date]]),1,1,1,2,2,2,3,3,3,4,4,4)</f>
        <v>3</v>
      </c>
      <c r="Y3563">
        <f>YEAR(SalesData[[#This Row],[Order Date]])*100+MONTH(SalesData[[#This Row],[Order Date]])</f>
        <v>201809</v>
      </c>
    </row>
    <row r="3564" spans="1: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v>8</v>
      </c>
      <c r="T3564">
        <v>0.2</v>
      </c>
      <c r="U3564">
        <v>0.52</v>
      </c>
      <c r="V3564">
        <f>COUNTIF(SalesData[Order ID],SalesData[[#This Row],[Order ID]])</f>
        <v>4</v>
      </c>
      <c r="W3564" t="str">
        <f>TEXT(SalesData[[#This Row],[Order Date]],"MMM-YYYY")</f>
        <v>Sep-2018</v>
      </c>
      <c r="X3564">
        <f>CHOOSE(MONTH(SalesData[[#This Row],[Order Date]]),1,1,1,2,2,2,3,3,3,4,4,4)</f>
        <v>3</v>
      </c>
      <c r="Y3564">
        <f>YEAR(SalesData[[#This Row],[Order Date]])*100+MONTH(SalesData[[#This Row],[Order Date]])</f>
        <v>201809</v>
      </c>
    </row>
    <row r="3565" spans="1: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v>10</v>
      </c>
      <c r="T3565">
        <v>0</v>
      </c>
      <c r="U3565">
        <v>0.81</v>
      </c>
      <c r="V3565">
        <f>COUNTIF(SalesData[Order ID],SalesData[[#This Row],[Order ID]])</f>
        <v>4</v>
      </c>
      <c r="W3565" t="str">
        <f>TEXT(SalesData[[#This Row],[Order Date]],"MMM-YYYY")</f>
        <v>Sep-2018</v>
      </c>
      <c r="X3565">
        <f>CHOOSE(MONTH(SalesData[[#This Row],[Order Date]]),1,1,1,2,2,2,3,3,3,4,4,4)</f>
        <v>3</v>
      </c>
      <c r="Y3565">
        <f>YEAR(SalesData[[#This Row],[Order Date]])*100+MONTH(SalesData[[#This Row],[Order Date]])</f>
        <v>201809</v>
      </c>
    </row>
    <row r="3566" spans="1: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v>4</v>
      </c>
      <c r="T3566">
        <v>0.1</v>
      </c>
      <c r="U3566">
        <v>4.0199999999999996</v>
      </c>
      <c r="V3566">
        <f>COUNTIF(SalesData[Order ID],SalesData[[#This Row],[Order ID]])</f>
        <v>2</v>
      </c>
      <c r="W3566" t="str">
        <f>TEXT(SalesData[[#This Row],[Order Date]],"MMM-YYYY")</f>
        <v>Jul-2017</v>
      </c>
      <c r="X3566">
        <f>CHOOSE(MONTH(SalesData[[#This Row],[Order Date]]),1,1,1,2,2,2,3,3,3,4,4,4)</f>
        <v>3</v>
      </c>
      <c r="Y3566">
        <f>YEAR(SalesData[[#This Row],[Order Date]])*100+MONTH(SalesData[[#This Row],[Order Date]])</f>
        <v>201707</v>
      </c>
    </row>
    <row r="3567" spans="1: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v>8</v>
      </c>
      <c r="T3567">
        <v>0.3</v>
      </c>
      <c r="U3567">
        <v>-1.31</v>
      </c>
      <c r="V3567">
        <f>COUNTIF(SalesData[Order ID],SalesData[[#This Row],[Order ID]])</f>
        <v>2</v>
      </c>
      <c r="W3567" t="str">
        <f>TEXT(SalesData[[#This Row],[Order Date]],"MMM-YYYY")</f>
        <v>Jul-2017</v>
      </c>
      <c r="X3567">
        <f>CHOOSE(MONTH(SalesData[[#This Row],[Order Date]]),1,1,1,2,2,2,3,3,3,4,4,4)</f>
        <v>3</v>
      </c>
      <c r="Y3567">
        <f>YEAR(SalesData[[#This Row],[Order Date]])*100+MONTH(SalesData[[#This Row],[Order Date]])</f>
        <v>201707</v>
      </c>
    </row>
    <row r="3568" spans="1: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v>2</v>
      </c>
      <c r="T3568">
        <v>0</v>
      </c>
      <c r="U3568">
        <v>536.5</v>
      </c>
      <c r="V3568">
        <f>COUNTIF(SalesData[Order ID],SalesData[[#This Row],[Order ID]])</f>
        <v>1</v>
      </c>
      <c r="W3568" t="str">
        <f>TEXT(SalesData[[#This Row],[Order Date]],"MMM-YYYY")</f>
        <v>Sep-2018</v>
      </c>
      <c r="X3568">
        <f>CHOOSE(MONTH(SalesData[[#This Row],[Order Date]]),1,1,1,2,2,2,3,3,3,4,4,4)</f>
        <v>3</v>
      </c>
      <c r="Y3568">
        <f>YEAR(SalesData[[#This Row],[Order Date]])*100+MONTH(SalesData[[#This Row],[Order Date]])</f>
        <v>201809</v>
      </c>
    </row>
    <row r="3569" spans="1: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v>7</v>
      </c>
      <c r="T3569">
        <v>0</v>
      </c>
      <c r="U3569">
        <v>5.0999999999999996</v>
      </c>
      <c r="V3569">
        <f>COUNTIF(SalesData[Order ID],SalesData[[#This Row],[Order ID]])</f>
        <v>1</v>
      </c>
      <c r="W3569" t="str">
        <f>TEXT(SalesData[[#This Row],[Order Date]],"MMM-YYYY")</f>
        <v>Sep-2017</v>
      </c>
      <c r="X3569">
        <f>CHOOSE(MONTH(SalesData[[#This Row],[Order Date]]),1,1,1,2,2,2,3,3,3,4,4,4)</f>
        <v>3</v>
      </c>
      <c r="Y3569">
        <f>YEAR(SalesData[[#This Row],[Order Date]])*100+MONTH(SalesData[[#This Row],[Order Date]])</f>
        <v>201709</v>
      </c>
    </row>
    <row r="3570" spans="1: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v>5</v>
      </c>
      <c r="T3570">
        <v>0.1</v>
      </c>
      <c r="U3570">
        <v>19.190000000000001</v>
      </c>
      <c r="V3570">
        <f>COUNTIF(SalesData[Order ID],SalesData[[#This Row],[Order ID]])</f>
        <v>4</v>
      </c>
      <c r="W3570" t="str">
        <f>TEXT(SalesData[[#This Row],[Order Date]],"MMM-YYYY")</f>
        <v>Jul-2018</v>
      </c>
      <c r="X3570">
        <f>CHOOSE(MONTH(SalesData[[#This Row],[Order Date]]),1,1,1,2,2,2,3,3,3,4,4,4)</f>
        <v>3</v>
      </c>
      <c r="Y3570">
        <f>YEAR(SalesData[[#This Row],[Order Date]])*100+MONTH(SalesData[[#This Row],[Order Date]])</f>
        <v>201807</v>
      </c>
    </row>
    <row r="3571" spans="1: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v>1</v>
      </c>
      <c r="T3571">
        <v>0</v>
      </c>
      <c r="U3571">
        <v>502.99</v>
      </c>
      <c r="V3571">
        <f>COUNTIF(SalesData[Order ID],SalesData[[#This Row],[Order ID]])</f>
        <v>4</v>
      </c>
      <c r="W3571" t="str">
        <f>TEXT(SalesData[[#This Row],[Order Date]],"MMM-YYYY")</f>
        <v>Jul-2018</v>
      </c>
      <c r="X3571">
        <f>CHOOSE(MONTH(SalesData[[#This Row],[Order Date]]),1,1,1,2,2,2,3,3,3,4,4,4)</f>
        <v>3</v>
      </c>
      <c r="Y3571">
        <f>YEAR(SalesData[[#This Row],[Order Date]])*100+MONTH(SalesData[[#This Row],[Order Date]])</f>
        <v>201807</v>
      </c>
    </row>
    <row r="3572" spans="1: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v>10</v>
      </c>
      <c r="T3572">
        <v>0</v>
      </c>
      <c r="U3572">
        <v>151.9</v>
      </c>
      <c r="V3572">
        <f>COUNTIF(SalesData[Order ID],SalesData[[#This Row],[Order ID]])</f>
        <v>4</v>
      </c>
      <c r="W3572" t="str">
        <f>TEXT(SalesData[[#This Row],[Order Date]],"MMM-YYYY")</f>
        <v>Jul-2018</v>
      </c>
      <c r="X3572">
        <f>CHOOSE(MONTH(SalesData[[#This Row],[Order Date]]),1,1,1,2,2,2,3,3,3,4,4,4)</f>
        <v>3</v>
      </c>
      <c r="Y3572">
        <f>YEAR(SalesData[[#This Row],[Order Date]])*100+MONTH(SalesData[[#This Row],[Order Date]])</f>
        <v>201807</v>
      </c>
    </row>
    <row r="3573" spans="1: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v>2</v>
      </c>
      <c r="T3573">
        <v>0.3</v>
      </c>
      <c r="U3573">
        <v>-1.76</v>
      </c>
      <c r="V3573">
        <f>COUNTIF(SalesData[Order ID],SalesData[[#This Row],[Order ID]])</f>
        <v>4</v>
      </c>
      <c r="W3573" t="str">
        <f>TEXT(SalesData[[#This Row],[Order Date]],"MMM-YYYY")</f>
        <v>Jul-2018</v>
      </c>
      <c r="X3573">
        <f>CHOOSE(MONTH(SalesData[[#This Row],[Order Date]]),1,1,1,2,2,2,3,3,3,4,4,4)</f>
        <v>3</v>
      </c>
      <c r="Y3573">
        <f>YEAR(SalesData[[#This Row],[Order Date]])*100+MONTH(SalesData[[#This Row],[Order Date]])</f>
        <v>201807</v>
      </c>
    </row>
    <row r="3574" spans="1: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v>6</v>
      </c>
      <c r="T3574">
        <v>0.1</v>
      </c>
      <c r="U3574">
        <v>0.73</v>
      </c>
      <c r="V3574">
        <f>COUNTIF(SalesData[Order ID],SalesData[[#This Row],[Order ID]])</f>
        <v>1</v>
      </c>
      <c r="W3574" t="str">
        <f>TEXT(SalesData[[#This Row],[Order Date]],"MMM-YYYY")</f>
        <v>Jun-2018</v>
      </c>
      <c r="X3574">
        <f>CHOOSE(MONTH(SalesData[[#This Row],[Order Date]]),1,1,1,2,2,2,3,3,3,4,4,4)</f>
        <v>2</v>
      </c>
      <c r="Y3574">
        <f>YEAR(SalesData[[#This Row],[Order Date]])*100+MONTH(SalesData[[#This Row],[Order Date]])</f>
        <v>201806</v>
      </c>
    </row>
    <row r="3575" spans="1: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v>6</v>
      </c>
      <c r="T3575">
        <v>0.3</v>
      </c>
      <c r="U3575">
        <v>-1.52</v>
      </c>
      <c r="V3575">
        <f>COUNTIF(SalesData[Order ID],SalesData[[#This Row],[Order ID]])</f>
        <v>2</v>
      </c>
      <c r="W3575" t="str">
        <f>TEXT(SalesData[[#This Row],[Order Date]],"MMM-YYYY")</f>
        <v>Aug-2018</v>
      </c>
      <c r="X3575">
        <f>CHOOSE(MONTH(SalesData[[#This Row],[Order Date]]),1,1,1,2,2,2,3,3,3,4,4,4)</f>
        <v>3</v>
      </c>
      <c r="Y3575">
        <f>YEAR(SalesData[[#This Row],[Order Date]])*100+MONTH(SalesData[[#This Row],[Order Date]])</f>
        <v>201808</v>
      </c>
    </row>
    <row r="3576" spans="1: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v>6</v>
      </c>
      <c r="T3576">
        <v>0.3</v>
      </c>
      <c r="U3576">
        <v>-8.3800000000000008</v>
      </c>
      <c r="V3576">
        <f>COUNTIF(SalesData[Order ID],SalesData[[#This Row],[Order ID]])</f>
        <v>2</v>
      </c>
      <c r="W3576" t="str">
        <f>TEXT(SalesData[[#This Row],[Order Date]],"MMM-YYYY")</f>
        <v>Aug-2018</v>
      </c>
      <c r="X3576">
        <f>CHOOSE(MONTH(SalesData[[#This Row],[Order Date]]),1,1,1,2,2,2,3,3,3,4,4,4)</f>
        <v>3</v>
      </c>
      <c r="Y3576">
        <f>YEAR(SalesData[[#This Row],[Order Date]])*100+MONTH(SalesData[[#This Row],[Order Date]])</f>
        <v>201808</v>
      </c>
    </row>
    <row r="3577" spans="1: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v>3</v>
      </c>
      <c r="T3577">
        <v>0.1</v>
      </c>
      <c r="U3577">
        <v>3.48</v>
      </c>
      <c r="V3577">
        <f>COUNTIF(SalesData[Order ID],SalesData[[#This Row],[Order ID]])</f>
        <v>1</v>
      </c>
      <c r="W3577" t="str">
        <f>TEXT(SalesData[[#This Row],[Order Date]],"MMM-YYYY")</f>
        <v>Mar-2016</v>
      </c>
      <c r="X3577">
        <f>CHOOSE(MONTH(SalesData[[#This Row],[Order Date]]),1,1,1,2,2,2,3,3,3,4,4,4)</f>
        <v>1</v>
      </c>
      <c r="Y3577">
        <f>YEAR(SalesData[[#This Row],[Order Date]])*100+MONTH(SalesData[[#This Row],[Order Date]])</f>
        <v>201603</v>
      </c>
    </row>
    <row r="3578" spans="1: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v>10</v>
      </c>
      <c r="T3578">
        <v>0.3</v>
      </c>
      <c r="U3578">
        <v>-0.43</v>
      </c>
      <c r="V3578">
        <f>COUNTIF(SalesData[Order ID],SalesData[[#This Row],[Order ID]])</f>
        <v>2</v>
      </c>
      <c r="W3578" t="str">
        <f>TEXT(SalesData[[#This Row],[Order Date]],"MMM-YYYY")</f>
        <v>Jun-2017</v>
      </c>
      <c r="X3578">
        <f>CHOOSE(MONTH(SalesData[[#This Row],[Order Date]]),1,1,1,2,2,2,3,3,3,4,4,4)</f>
        <v>2</v>
      </c>
      <c r="Y3578">
        <f>YEAR(SalesData[[#This Row],[Order Date]])*100+MONTH(SalesData[[#This Row],[Order Date]])</f>
        <v>201706</v>
      </c>
    </row>
    <row r="3579" spans="1: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v>7</v>
      </c>
      <c r="T3579">
        <v>0</v>
      </c>
      <c r="U3579">
        <v>1.47</v>
      </c>
      <c r="V3579">
        <f>COUNTIF(SalesData[Order ID],SalesData[[#This Row],[Order ID]])</f>
        <v>2</v>
      </c>
      <c r="W3579" t="str">
        <f>TEXT(SalesData[[#This Row],[Order Date]],"MMM-YYYY")</f>
        <v>Jun-2017</v>
      </c>
      <c r="X3579">
        <f>CHOOSE(MONTH(SalesData[[#This Row],[Order Date]]),1,1,1,2,2,2,3,3,3,4,4,4)</f>
        <v>2</v>
      </c>
      <c r="Y3579">
        <f>YEAR(SalesData[[#This Row],[Order Date]])*100+MONTH(SalesData[[#This Row],[Order Date]])</f>
        <v>201706</v>
      </c>
    </row>
    <row r="3580" spans="1: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v>5</v>
      </c>
      <c r="T3580">
        <v>0.2</v>
      </c>
      <c r="U3580">
        <v>2.29</v>
      </c>
      <c r="V3580">
        <f>COUNTIF(SalesData[Order ID],SalesData[[#This Row],[Order ID]])</f>
        <v>3</v>
      </c>
      <c r="W3580" t="str">
        <f>TEXT(SalesData[[#This Row],[Order Date]],"MMM-YYYY")</f>
        <v>Jul-2017</v>
      </c>
      <c r="X3580">
        <f>CHOOSE(MONTH(SalesData[[#This Row],[Order Date]]),1,1,1,2,2,2,3,3,3,4,4,4)</f>
        <v>3</v>
      </c>
      <c r="Y3580">
        <f>YEAR(SalesData[[#This Row],[Order Date]])*100+MONTH(SalesData[[#This Row],[Order Date]])</f>
        <v>201707</v>
      </c>
    </row>
    <row r="3581" spans="1: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v>9</v>
      </c>
      <c r="T3581">
        <v>0.2</v>
      </c>
      <c r="U3581">
        <v>3.93</v>
      </c>
      <c r="V3581">
        <f>COUNTIF(SalesData[Order ID],SalesData[[#This Row],[Order ID]])</f>
        <v>3</v>
      </c>
      <c r="W3581" t="str">
        <f>TEXT(SalesData[[#This Row],[Order Date]],"MMM-YYYY")</f>
        <v>Jul-2017</v>
      </c>
      <c r="X3581">
        <f>CHOOSE(MONTH(SalesData[[#This Row],[Order Date]]),1,1,1,2,2,2,3,3,3,4,4,4)</f>
        <v>3</v>
      </c>
      <c r="Y3581">
        <f>YEAR(SalesData[[#This Row],[Order Date]])*100+MONTH(SalesData[[#This Row],[Order Date]])</f>
        <v>201707</v>
      </c>
    </row>
    <row r="3582" spans="1: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v>8</v>
      </c>
      <c r="T3582">
        <v>0.2</v>
      </c>
      <c r="U3582">
        <v>170.11</v>
      </c>
      <c r="V3582">
        <f>COUNTIF(SalesData[Order ID],SalesData[[#This Row],[Order ID]])</f>
        <v>3</v>
      </c>
      <c r="W3582" t="str">
        <f>TEXT(SalesData[[#This Row],[Order Date]],"MMM-YYYY")</f>
        <v>Jul-2017</v>
      </c>
      <c r="X3582">
        <f>CHOOSE(MONTH(SalesData[[#This Row],[Order Date]]),1,1,1,2,2,2,3,3,3,4,4,4)</f>
        <v>3</v>
      </c>
      <c r="Y3582">
        <f>YEAR(SalesData[[#This Row],[Order Date]])*100+MONTH(SalesData[[#This Row],[Order Date]])</f>
        <v>201707</v>
      </c>
    </row>
    <row r="3583" spans="1: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v>8</v>
      </c>
      <c r="T3583">
        <v>0.2</v>
      </c>
      <c r="U3583">
        <v>19.920000000000002</v>
      </c>
      <c r="V3583">
        <f>COUNTIF(SalesData[Order ID],SalesData[[#This Row],[Order ID]])</f>
        <v>1</v>
      </c>
      <c r="W3583" t="str">
        <f>TEXT(SalesData[[#This Row],[Order Date]],"MMM-YYYY")</f>
        <v>Oct-2018</v>
      </c>
      <c r="X3583">
        <f>CHOOSE(MONTH(SalesData[[#This Row],[Order Date]]),1,1,1,2,2,2,3,3,3,4,4,4)</f>
        <v>4</v>
      </c>
      <c r="Y3583">
        <f>YEAR(SalesData[[#This Row],[Order Date]])*100+MONTH(SalesData[[#This Row],[Order Date]])</f>
        <v>201810</v>
      </c>
    </row>
    <row r="3584" spans="1: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v>1</v>
      </c>
      <c r="T3584">
        <v>0</v>
      </c>
      <c r="U3584">
        <v>1.17</v>
      </c>
      <c r="V3584">
        <f>COUNTIF(SalesData[Order ID],SalesData[[#This Row],[Order ID]])</f>
        <v>4</v>
      </c>
      <c r="W3584" t="str">
        <f>TEXT(SalesData[[#This Row],[Order Date]],"MMM-YYYY")</f>
        <v>Dec-2016</v>
      </c>
      <c r="X3584">
        <f>CHOOSE(MONTH(SalesData[[#This Row],[Order Date]]),1,1,1,2,2,2,3,3,3,4,4,4)</f>
        <v>4</v>
      </c>
      <c r="Y3584">
        <f>YEAR(SalesData[[#This Row],[Order Date]])*100+MONTH(SalesData[[#This Row],[Order Date]])</f>
        <v>201612</v>
      </c>
    </row>
    <row r="3585" spans="1: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v>2</v>
      </c>
      <c r="T3585">
        <v>0</v>
      </c>
      <c r="U3585">
        <v>240.59</v>
      </c>
      <c r="V3585">
        <f>COUNTIF(SalesData[Order ID],SalesData[[#This Row],[Order ID]])</f>
        <v>4</v>
      </c>
      <c r="W3585" t="str">
        <f>TEXT(SalesData[[#This Row],[Order Date]],"MMM-YYYY")</f>
        <v>Dec-2016</v>
      </c>
      <c r="X3585">
        <f>CHOOSE(MONTH(SalesData[[#This Row],[Order Date]]),1,1,1,2,2,2,3,3,3,4,4,4)</f>
        <v>4</v>
      </c>
      <c r="Y3585">
        <f>YEAR(SalesData[[#This Row],[Order Date]])*100+MONTH(SalesData[[#This Row],[Order Date]])</f>
        <v>201612</v>
      </c>
    </row>
    <row r="3586" spans="1: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v>2</v>
      </c>
      <c r="T3586">
        <v>0</v>
      </c>
      <c r="U3586">
        <v>26.87</v>
      </c>
      <c r="V3586">
        <f>COUNTIF(SalesData[Order ID],SalesData[[#This Row],[Order ID]])</f>
        <v>4</v>
      </c>
      <c r="W3586" t="str">
        <f>TEXT(SalesData[[#This Row],[Order Date]],"MMM-YYYY")</f>
        <v>Dec-2016</v>
      </c>
      <c r="X3586">
        <f>CHOOSE(MONTH(SalesData[[#This Row],[Order Date]]),1,1,1,2,2,2,3,3,3,4,4,4)</f>
        <v>4</v>
      </c>
      <c r="Y3586">
        <f>YEAR(SalesData[[#This Row],[Order Date]])*100+MONTH(SalesData[[#This Row],[Order Date]])</f>
        <v>201612</v>
      </c>
    </row>
    <row r="3587" spans="1: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v>6</v>
      </c>
      <c r="T3587">
        <v>0.3</v>
      </c>
      <c r="U3587">
        <v>-0.47</v>
      </c>
      <c r="V3587">
        <f>COUNTIF(SalesData[Order ID],SalesData[[#This Row],[Order ID]])</f>
        <v>4</v>
      </c>
      <c r="W3587" t="str">
        <f>TEXT(SalesData[[#This Row],[Order Date]],"MMM-YYYY")</f>
        <v>Dec-2016</v>
      </c>
      <c r="X3587">
        <f>CHOOSE(MONTH(SalesData[[#This Row],[Order Date]]),1,1,1,2,2,2,3,3,3,4,4,4)</f>
        <v>4</v>
      </c>
      <c r="Y3587">
        <f>YEAR(SalesData[[#This Row],[Order Date]])*100+MONTH(SalesData[[#This Row],[Order Date]])</f>
        <v>201612</v>
      </c>
    </row>
    <row r="3588" spans="1: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v>2</v>
      </c>
      <c r="T3588">
        <v>0</v>
      </c>
      <c r="U3588">
        <v>2.09</v>
      </c>
      <c r="V3588">
        <f>COUNTIF(SalesData[Order ID],SalesData[[#This Row],[Order ID]])</f>
        <v>1</v>
      </c>
      <c r="W3588" t="str">
        <f>TEXT(SalesData[[#This Row],[Order Date]],"MMM-YYYY")</f>
        <v>Sep-2018</v>
      </c>
      <c r="X3588">
        <f>CHOOSE(MONTH(SalesData[[#This Row],[Order Date]]),1,1,1,2,2,2,3,3,3,4,4,4)</f>
        <v>3</v>
      </c>
      <c r="Y3588">
        <f>YEAR(SalesData[[#This Row],[Order Date]])*100+MONTH(SalesData[[#This Row],[Order Date]])</f>
        <v>201809</v>
      </c>
    </row>
    <row r="3589" spans="1: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v>1</v>
      </c>
      <c r="T3589">
        <v>0.3</v>
      </c>
      <c r="U3589">
        <v>-198.85</v>
      </c>
      <c r="V3589">
        <f>COUNTIF(SalesData[Order ID],SalesData[[#This Row],[Order ID]])</f>
        <v>1</v>
      </c>
      <c r="W3589" t="str">
        <f>TEXT(SalesData[[#This Row],[Order Date]],"MMM-YYYY")</f>
        <v>Sep-2018</v>
      </c>
      <c r="X3589">
        <f>CHOOSE(MONTH(SalesData[[#This Row],[Order Date]]),1,1,1,2,2,2,3,3,3,4,4,4)</f>
        <v>3</v>
      </c>
      <c r="Y3589">
        <f>YEAR(SalesData[[#This Row],[Order Date]])*100+MONTH(SalesData[[#This Row],[Order Date]])</f>
        <v>201809</v>
      </c>
    </row>
    <row r="3590" spans="1: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v>5</v>
      </c>
      <c r="T3590">
        <v>0.3</v>
      </c>
      <c r="U3590">
        <v>-133.25</v>
      </c>
      <c r="V3590">
        <f>COUNTIF(SalesData[Order ID],SalesData[[#This Row],[Order ID]])</f>
        <v>1</v>
      </c>
      <c r="W3590" t="str">
        <f>TEXT(SalesData[[#This Row],[Order Date]],"MMM-YYYY")</f>
        <v>Dec-2018</v>
      </c>
      <c r="X3590">
        <f>CHOOSE(MONTH(SalesData[[#This Row],[Order Date]]),1,1,1,2,2,2,3,3,3,4,4,4)</f>
        <v>4</v>
      </c>
      <c r="Y3590">
        <f>YEAR(SalesData[[#This Row],[Order Date]])*100+MONTH(SalesData[[#This Row],[Order Date]])</f>
        <v>201812</v>
      </c>
    </row>
    <row r="3591" spans="1: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v>3</v>
      </c>
      <c r="T3591">
        <v>0.3</v>
      </c>
      <c r="U3591">
        <v>-0.35</v>
      </c>
      <c r="V3591">
        <f>COUNTIF(SalesData[Order ID],SalesData[[#This Row],[Order ID]])</f>
        <v>2</v>
      </c>
      <c r="W3591" t="str">
        <f>TEXT(SalesData[[#This Row],[Order Date]],"MMM-YYYY")</f>
        <v>Nov-2018</v>
      </c>
      <c r="X3591">
        <f>CHOOSE(MONTH(SalesData[[#This Row],[Order Date]]),1,1,1,2,2,2,3,3,3,4,4,4)</f>
        <v>4</v>
      </c>
      <c r="Y3591">
        <f>YEAR(SalesData[[#This Row],[Order Date]])*100+MONTH(SalesData[[#This Row],[Order Date]])</f>
        <v>201811</v>
      </c>
    </row>
    <row r="3592" spans="1: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v>7</v>
      </c>
      <c r="T3592">
        <v>0.2</v>
      </c>
      <c r="U3592">
        <v>303.23</v>
      </c>
      <c r="V3592">
        <f>COUNTIF(SalesData[Order ID],SalesData[[#This Row],[Order ID]])</f>
        <v>2</v>
      </c>
      <c r="W3592" t="str">
        <f>TEXT(SalesData[[#This Row],[Order Date]],"MMM-YYYY")</f>
        <v>Nov-2018</v>
      </c>
      <c r="X3592">
        <f>CHOOSE(MONTH(SalesData[[#This Row],[Order Date]]),1,1,1,2,2,2,3,3,3,4,4,4)</f>
        <v>4</v>
      </c>
      <c r="Y3592">
        <f>YEAR(SalesData[[#This Row],[Order Date]])*100+MONTH(SalesData[[#This Row],[Order Date]])</f>
        <v>201811</v>
      </c>
    </row>
    <row r="3593" spans="1: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v>10</v>
      </c>
      <c r="T3593">
        <v>0.2</v>
      </c>
      <c r="U3593">
        <v>0.76</v>
      </c>
      <c r="V3593">
        <f>COUNTIF(SalesData[Order ID],SalesData[[#This Row],[Order ID]])</f>
        <v>1</v>
      </c>
      <c r="W3593" t="str">
        <f>TEXT(SalesData[[#This Row],[Order Date]],"MMM-YYYY")</f>
        <v>Dec-2015</v>
      </c>
      <c r="X3593">
        <f>CHOOSE(MONTH(SalesData[[#This Row],[Order Date]]),1,1,1,2,2,2,3,3,3,4,4,4)</f>
        <v>4</v>
      </c>
      <c r="Y3593">
        <f>YEAR(SalesData[[#This Row],[Order Date]])*100+MONTH(SalesData[[#This Row],[Order Date]])</f>
        <v>201512</v>
      </c>
    </row>
    <row r="3594" spans="1: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v>9</v>
      </c>
      <c r="T3594">
        <v>0.3</v>
      </c>
      <c r="U3594">
        <v>-37.21</v>
      </c>
      <c r="V3594">
        <f>COUNTIF(SalesData[Order ID],SalesData[[#This Row],[Order ID]])</f>
        <v>1</v>
      </c>
      <c r="W3594" t="str">
        <f>TEXT(SalesData[[#This Row],[Order Date]],"MMM-YYYY")</f>
        <v>Dec-2017</v>
      </c>
      <c r="X3594">
        <f>CHOOSE(MONTH(SalesData[[#This Row],[Order Date]]),1,1,1,2,2,2,3,3,3,4,4,4)</f>
        <v>4</v>
      </c>
      <c r="Y3594">
        <f>YEAR(SalesData[[#This Row],[Order Date]])*100+MONTH(SalesData[[#This Row],[Order Date]])</f>
        <v>201712</v>
      </c>
    </row>
    <row r="3595" spans="1: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v>9</v>
      </c>
      <c r="T3595">
        <v>0.1</v>
      </c>
      <c r="U3595">
        <v>2.69</v>
      </c>
      <c r="V3595">
        <f>COUNTIF(SalesData[Order ID],SalesData[[#This Row],[Order ID]])</f>
        <v>2</v>
      </c>
      <c r="W3595" t="str">
        <f>TEXT(SalesData[[#This Row],[Order Date]],"MMM-YYYY")</f>
        <v>Sep-2017</v>
      </c>
      <c r="X3595">
        <f>CHOOSE(MONTH(SalesData[[#This Row],[Order Date]]),1,1,1,2,2,2,3,3,3,4,4,4)</f>
        <v>3</v>
      </c>
      <c r="Y3595">
        <f>YEAR(SalesData[[#This Row],[Order Date]])*100+MONTH(SalesData[[#This Row],[Order Date]])</f>
        <v>201709</v>
      </c>
    </row>
    <row r="3596" spans="1: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v>3</v>
      </c>
      <c r="T3596">
        <v>0.2</v>
      </c>
      <c r="U3596">
        <v>7.13</v>
      </c>
      <c r="V3596">
        <f>COUNTIF(SalesData[Order ID],SalesData[[#This Row],[Order ID]])</f>
        <v>2</v>
      </c>
      <c r="W3596" t="str">
        <f>TEXT(SalesData[[#This Row],[Order Date]],"MMM-YYYY")</f>
        <v>Sep-2017</v>
      </c>
      <c r="X3596">
        <f>CHOOSE(MONTH(SalesData[[#This Row],[Order Date]]),1,1,1,2,2,2,3,3,3,4,4,4)</f>
        <v>3</v>
      </c>
      <c r="Y3596">
        <f>YEAR(SalesData[[#This Row],[Order Date]])*100+MONTH(SalesData[[#This Row],[Order Date]])</f>
        <v>201709</v>
      </c>
    </row>
    <row r="3597" spans="1: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v>1</v>
      </c>
      <c r="T3597">
        <v>0</v>
      </c>
      <c r="U3597">
        <v>0.84</v>
      </c>
      <c r="V3597">
        <f>COUNTIF(SalesData[Order ID],SalesData[[#This Row],[Order ID]])</f>
        <v>1</v>
      </c>
      <c r="W3597" t="str">
        <f>TEXT(SalesData[[#This Row],[Order Date]],"MMM-YYYY")</f>
        <v>Dec-2018</v>
      </c>
      <c r="X3597">
        <f>CHOOSE(MONTH(SalesData[[#This Row],[Order Date]]),1,1,1,2,2,2,3,3,3,4,4,4)</f>
        <v>4</v>
      </c>
      <c r="Y3597">
        <f>YEAR(SalesData[[#This Row],[Order Date]])*100+MONTH(SalesData[[#This Row],[Order Date]])</f>
        <v>201812</v>
      </c>
    </row>
    <row r="3598" spans="1: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v>5</v>
      </c>
      <c r="T3598">
        <v>0</v>
      </c>
      <c r="U3598">
        <v>2.4900000000000002</v>
      </c>
      <c r="V3598">
        <f>COUNTIF(SalesData[Order ID],SalesData[[#This Row],[Order ID]])</f>
        <v>4</v>
      </c>
      <c r="W3598" t="str">
        <f>TEXT(SalesData[[#This Row],[Order Date]],"MMM-YYYY")</f>
        <v>Sep-2015</v>
      </c>
      <c r="X3598">
        <f>CHOOSE(MONTH(SalesData[[#This Row],[Order Date]]),1,1,1,2,2,2,3,3,3,4,4,4)</f>
        <v>3</v>
      </c>
      <c r="Y3598">
        <f>YEAR(SalesData[[#This Row],[Order Date]])*100+MONTH(SalesData[[#This Row],[Order Date]])</f>
        <v>201509</v>
      </c>
    </row>
    <row r="3599" spans="1: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v>4</v>
      </c>
      <c r="T3599">
        <v>0</v>
      </c>
      <c r="U3599">
        <v>9.7100000000000009</v>
      </c>
      <c r="V3599">
        <f>COUNTIF(SalesData[Order ID],SalesData[[#This Row],[Order ID]])</f>
        <v>4</v>
      </c>
      <c r="W3599" t="str">
        <f>TEXT(SalesData[[#This Row],[Order Date]],"MMM-YYYY")</f>
        <v>Sep-2015</v>
      </c>
      <c r="X3599">
        <f>CHOOSE(MONTH(SalesData[[#This Row],[Order Date]]),1,1,1,2,2,2,3,3,3,4,4,4)</f>
        <v>3</v>
      </c>
      <c r="Y3599">
        <f>YEAR(SalesData[[#This Row],[Order Date]])*100+MONTH(SalesData[[#This Row],[Order Date]])</f>
        <v>201509</v>
      </c>
    </row>
    <row r="3600" spans="1: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v>5</v>
      </c>
      <c r="T3600">
        <v>0</v>
      </c>
      <c r="U3600">
        <v>1.92</v>
      </c>
      <c r="V3600">
        <f>COUNTIF(SalesData[Order ID],SalesData[[#This Row],[Order ID]])</f>
        <v>4</v>
      </c>
      <c r="W3600" t="str">
        <f>TEXT(SalesData[[#This Row],[Order Date]],"MMM-YYYY")</f>
        <v>Sep-2015</v>
      </c>
      <c r="X3600">
        <f>CHOOSE(MONTH(SalesData[[#This Row],[Order Date]]),1,1,1,2,2,2,3,3,3,4,4,4)</f>
        <v>3</v>
      </c>
      <c r="Y3600">
        <f>YEAR(SalesData[[#This Row],[Order Date]])*100+MONTH(SalesData[[#This Row],[Order Date]])</f>
        <v>201509</v>
      </c>
    </row>
    <row r="3601" spans="1: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v>7</v>
      </c>
      <c r="T3601">
        <v>0</v>
      </c>
      <c r="U3601">
        <v>37.94</v>
      </c>
      <c r="V3601">
        <f>COUNTIF(SalesData[Order ID],SalesData[[#This Row],[Order ID]])</f>
        <v>4</v>
      </c>
      <c r="W3601" t="str">
        <f>TEXT(SalesData[[#This Row],[Order Date]],"MMM-YYYY")</f>
        <v>Sep-2015</v>
      </c>
      <c r="X3601">
        <f>CHOOSE(MONTH(SalesData[[#This Row],[Order Date]]),1,1,1,2,2,2,3,3,3,4,4,4)</f>
        <v>3</v>
      </c>
      <c r="Y3601">
        <f>YEAR(SalesData[[#This Row],[Order Date]])*100+MONTH(SalesData[[#This Row],[Order Date]])</f>
        <v>201509</v>
      </c>
    </row>
    <row r="3602" spans="1: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v>2</v>
      </c>
      <c r="T3602">
        <v>0.3</v>
      </c>
      <c r="U3602">
        <v>-30.23</v>
      </c>
      <c r="V3602">
        <f>COUNTIF(SalesData[Order ID],SalesData[[#This Row],[Order ID]])</f>
        <v>1</v>
      </c>
      <c r="W3602" t="str">
        <f>TEXT(SalesData[[#This Row],[Order Date]],"MMM-YYYY")</f>
        <v>Jun-2018</v>
      </c>
      <c r="X3602">
        <f>CHOOSE(MONTH(SalesData[[#This Row],[Order Date]]),1,1,1,2,2,2,3,3,3,4,4,4)</f>
        <v>2</v>
      </c>
      <c r="Y3602">
        <f>YEAR(SalesData[[#This Row],[Order Date]])*100+MONTH(SalesData[[#This Row],[Order Date]])</f>
        <v>201806</v>
      </c>
    </row>
    <row r="3603" spans="1: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v>7</v>
      </c>
      <c r="T3603">
        <v>0.2</v>
      </c>
      <c r="U3603">
        <v>4.3600000000000003</v>
      </c>
      <c r="V3603">
        <f>COUNTIF(SalesData[Order ID],SalesData[[#This Row],[Order ID]])</f>
        <v>2</v>
      </c>
      <c r="W3603" t="str">
        <f>TEXT(SalesData[[#This Row],[Order Date]],"MMM-YYYY")</f>
        <v>Nov-2015</v>
      </c>
      <c r="X3603">
        <f>CHOOSE(MONTH(SalesData[[#This Row],[Order Date]]),1,1,1,2,2,2,3,3,3,4,4,4)</f>
        <v>4</v>
      </c>
      <c r="Y3603">
        <f>YEAR(SalesData[[#This Row],[Order Date]])*100+MONTH(SalesData[[#This Row],[Order Date]])</f>
        <v>201511</v>
      </c>
    </row>
    <row r="3604" spans="1: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v>4</v>
      </c>
      <c r="T3604">
        <v>0.3</v>
      </c>
      <c r="U3604">
        <v>-32.9</v>
      </c>
      <c r="V3604">
        <f>COUNTIF(SalesData[Order ID],SalesData[[#This Row],[Order ID]])</f>
        <v>2</v>
      </c>
      <c r="W3604" t="str">
        <f>TEXT(SalesData[[#This Row],[Order Date]],"MMM-YYYY")</f>
        <v>Nov-2015</v>
      </c>
      <c r="X3604">
        <f>CHOOSE(MONTH(SalesData[[#This Row],[Order Date]]),1,1,1,2,2,2,3,3,3,4,4,4)</f>
        <v>4</v>
      </c>
      <c r="Y3604">
        <f>YEAR(SalesData[[#This Row],[Order Date]])*100+MONTH(SalesData[[#This Row],[Order Date]])</f>
        <v>201511</v>
      </c>
    </row>
    <row r="3605" spans="1: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v>1</v>
      </c>
      <c r="T3605">
        <v>0</v>
      </c>
      <c r="U3605">
        <v>91.54</v>
      </c>
      <c r="V3605">
        <f>COUNTIF(SalesData[Order ID],SalesData[[#This Row],[Order ID]])</f>
        <v>3</v>
      </c>
      <c r="W3605" t="str">
        <f>TEXT(SalesData[[#This Row],[Order Date]],"MMM-YYYY")</f>
        <v>Aug-2018</v>
      </c>
      <c r="X3605">
        <f>CHOOSE(MONTH(SalesData[[#This Row],[Order Date]]),1,1,1,2,2,2,3,3,3,4,4,4)</f>
        <v>3</v>
      </c>
      <c r="Y3605">
        <f>YEAR(SalesData[[#This Row],[Order Date]])*100+MONTH(SalesData[[#This Row],[Order Date]])</f>
        <v>201808</v>
      </c>
    </row>
    <row r="3606" spans="1: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v>3</v>
      </c>
      <c r="T3606">
        <v>0.3</v>
      </c>
      <c r="U3606">
        <v>-4.78</v>
      </c>
      <c r="V3606">
        <f>COUNTIF(SalesData[Order ID],SalesData[[#This Row],[Order ID]])</f>
        <v>3</v>
      </c>
      <c r="W3606" t="str">
        <f>TEXT(SalesData[[#This Row],[Order Date]],"MMM-YYYY")</f>
        <v>Aug-2018</v>
      </c>
      <c r="X3606">
        <f>CHOOSE(MONTH(SalesData[[#This Row],[Order Date]]),1,1,1,2,2,2,3,3,3,4,4,4)</f>
        <v>3</v>
      </c>
      <c r="Y3606">
        <f>YEAR(SalesData[[#This Row],[Order Date]])*100+MONTH(SalesData[[#This Row],[Order Date]])</f>
        <v>201808</v>
      </c>
    </row>
    <row r="3607" spans="1: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v>6</v>
      </c>
      <c r="T3607">
        <v>0.2</v>
      </c>
      <c r="U3607">
        <v>5.52</v>
      </c>
      <c r="V3607">
        <f>COUNTIF(SalesData[Order ID],SalesData[[#This Row],[Order ID]])</f>
        <v>3</v>
      </c>
      <c r="W3607" t="str">
        <f>TEXT(SalesData[[#This Row],[Order Date]],"MMM-YYYY")</f>
        <v>Aug-2018</v>
      </c>
      <c r="X3607">
        <f>CHOOSE(MONTH(SalesData[[#This Row],[Order Date]]),1,1,1,2,2,2,3,3,3,4,4,4)</f>
        <v>3</v>
      </c>
      <c r="Y3607">
        <f>YEAR(SalesData[[#This Row],[Order Date]])*100+MONTH(SalesData[[#This Row],[Order Date]])</f>
        <v>201808</v>
      </c>
    </row>
    <row r="3608" spans="1: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v>4</v>
      </c>
      <c r="T3608">
        <v>0.3</v>
      </c>
      <c r="U3608">
        <v>-9.1</v>
      </c>
      <c r="V3608">
        <f>COUNTIF(SalesData[Order ID],SalesData[[#This Row],[Order ID]])</f>
        <v>1</v>
      </c>
      <c r="W3608" t="str">
        <f>TEXT(SalesData[[#This Row],[Order Date]],"MMM-YYYY")</f>
        <v>Mar-2017</v>
      </c>
      <c r="X3608">
        <f>CHOOSE(MONTH(SalesData[[#This Row],[Order Date]]),1,1,1,2,2,2,3,3,3,4,4,4)</f>
        <v>1</v>
      </c>
      <c r="Y3608">
        <f>YEAR(SalesData[[#This Row],[Order Date]])*100+MONTH(SalesData[[#This Row],[Order Date]])</f>
        <v>201703</v>
      </c>
    </row>
    <row r="3609" spans="1: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v>8</v>
      </c>
      <c r="T3609">
        <v>0</v>
      </c>
      <c r="U3609">
        <v>40.44</v>
      </c>
      <c r="V3609">
        <f>COUNTIF(SalesData[Order ID],SalesData[[#This Row],[Order ID]])</f>
        <v>1</v>
      </c>
      <c r="W3609" t="str">
        <f>TEXT(SalesData[[#This Row],[Order Date]],"MMM-YYYY")</f>
        <v>Sep-2015</v>
      </c>
      <c r="X3609">
        <f>CHOOSE(MONTH(SalesData[[#This Row],[Order Date]]),1,1,1,2,2,2,3,3,3,4,4,4)</f>
        <v>3</v>
      </c>
      <c r="Y3609">
        <f>YEAR(SalesData[[#This Row],[Order Date]])*100+MONTH(SalesData[[#This Row],[Order Date]])</f>
        <v>201509</v>
      </c>
    </row>
    <row r="3610" spans="1: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v>7</v>
      </c>
      <c r="T3610">
        <v>0.2</v>
      </c>
      <c r="U3610">
        <v>1.94</v>
      </c>
      <c r="V3610">
        <f>COUNTIF(SalesData[Order ID],SalesData[[#This Row],[Order ID]])</f>
        <v>3</v>
      </c>
      <c r="W3610" t="str">
        <f>TEXT(SalesData[[#This Row],[Order Date]],"MMM-YYYY")</f>
        <v>Apr-2015</v>
      </c>
      <c r="X3610">
        <f>CHOOSE(MONTH(SalesData[[#This Row],[Order Date]]),1,1,1,2,2,2,3,3,3,4,4,4)</f>
        <v>2</v>
      </c>
      <c r="Y3610">
        <f>YEAR(SalesData[[#This Row],[Order Date]])*100+MONTH(SalesData[[#This Row],[Order Date]])</f>
        <v>201504</v>
      </c>
    </row>
    <row r="3611" spans="1: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v>5</v>
      </c>
      <c r="T3611">
        <v>0</v>
      </c>
      <c r="U3611">
        <v>3.79</v>
      </c>
      <c r="V3611">
        <f>COUNTIF(SalesData[Order ID],SalesData[[#This Row],[Order ID]])</f>
        <v>3</v>
      </c>
      <c r="W3611" t="str">
        <f>TEXT(SalesData[[#This Row],[Order Date]],"MMM-YYYY")</f>
        <v>Apr-2015</v>
      </c>
      <c r="X3611">
        <f>CHOOSE(MONTH(SalesData[[#This Row],[Order Date]]),1,1,1,2,2,2,3,3,3,4,4,4)</f>
        <v>2</v>
      </c>
      <c r="Y3611">
        <f>YEAR(SalesData[[#This Row],[Order Date]])*100+MONTH(SalesData[[#This Row],[Order Date]])</f>
        <v>201504</v>
      </c>
    </row>
    <row r="3612" spans="1: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v>1</v>
      </c>
      <c r="T3612">
        <v>0</v>
      </c>
      <c r="U3612">
        <v>37.29</v>
      </c>
      <c r="V3612">
        <f>COUNTIF(SalesData[Order ID],SalesData[[#This Row],[Order ID]])</f>
        <v>3</v>
      </c>
      <c r="W3612" t="str">
        <f>TEXT(SalesData[[#This Row],[Order Date]],"MMM-YYYY")</f>
        <v>Apr-2015</v>
      </c>
      <c r="X3612">
        <f>CHOOSE(MONTH(SalesData[[#This Row],[Order Date]]),1,1,1,2,2,2,3,3,3,4,4,4)</f>
        <v>2</v>
      </c>
      <c r="Y3612">
        <f>YEAR(SalesData[[#This Row],[Order Date]])*100+MONTH(SalesData[[#This Row],[Order Date]])</f>
        <v>201504</v>
      </c>
    </row>
    <row r="3613" spans="1: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v>10</v>
      </c>
      <c r="T3613">
        <v>0.2</v>
      </c>
      <c r="U3613">
        <v>7.01</v>
      </c>
      <c r="V3613">
        <f>COUNTIF(SalesData[Order ID],SalesData[[#This Row],[Order ID]])</f>
        <v>1</v>
      </c>
      <c r="W3613" t="str">
        <f>TEXT(SalesData[[#This Row],[Order Date]],"MMM-YYYY")</f>
        <v>Nov-2017</v>
      </c>
      <c r="X3613">
        <f>CHOOSE(MONTH(SalesData[[#This Row],[Order Date]]),1,1,1,2,2,2,3,3,3,4,4,4)</f>
        <v>4</v>
      </c>
      <c r="Y3613">
        <f>YEAR(SalesData[[#This Row],[Order Date]])*100+MONTH(SalesData[[#This Row],[Order Date]])</f>
        <v>201711</v>
      </c>
    </row>
    <row r="3614" spans="1: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v>8</v>
      </c>
      <c r="T3614">
        <v>0.2</v>
      </c>
      <c r="U3614">
        <v>2.14</v>
      </c>
      <c r="V3614">
        <f>COUNTIF(SalesData[Order ID],SalesData[[#This Row],[Order ID]])</f>
        <v>2</v>
      </c>
      <c r="W3614" t="str">
        <f>TEXT(SalesData[[#This Row],[Order Date]],"MMM-YYYY")</f>
        <v>Dec-2016</v>
      </c>
      <c r="X3614">
        <f>CHOOSE(MONTH(SalesData[[#This Row],[Order Date]]),1,1,1,2,2,2,3,3,3,4,4,4)</f>
        <v>4</v>
      </c>
      <c r="Y3614">
        <f>YEAR(SalesData[[#This Row],[Order Date]])*100+MONTH(SalesData[[#This Row],[Order Date]])</f>
        <v>201612</v>
      </c>
    </row>
    <row r="3615" spans="1: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v>5</v>
      </c>
      <c r="T3615">
        <v>0.1</v>
      </c>
      <c r="U3615">
        <v>7.72</v>
      </c>
      <c r="V3615">
        <f>COUNTIF(SalesData[Order ID],SalesData[[#This Row],[Order ID]])</f>
        <v>2</v>
      </c>
      <c r="W3615" t="str">
        <f>TEXT(SalesData[[#This Row],[Order Date]],"MMM-YYYY")</f>
        <v>Dec-2016</v>
      </c>
      <c r="X3615">
        <f>CHOOSE(MONTH(SalesData[[#This Row],[Order Date]]),1,1,1,2,2,2,3,3,3,4,4,4)</f>
        <v>4</v>
      </c>
      <c r="Y3615">
        <f>YEAR(SalesData[[#This Row],[Order Date]])*100+MONTH(SalesData[[#This Row],[Order Date]])</f>
        <v>201612</v>
      </c>
    </row>
    <row r="3616" spans="1: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v>9</v>
      </c>
      <c r="T3616">
        <v>0</v>
      </c>
      <c r="U3616">
        <v>86.17</v>
      </c>
      <c r="V3616">
        <f>COUNTIF(SalesData[Order ID],SalesData[[#This Row],[Order ID]])</f>
        <v>2</v>
      </c>
      <c r="W3616" t="str">
        <f>TEXT(SalesData[[#This Row],[Order Date]],"MMM-YYYY")</f>
        <v>Nov-2018</v>
      </c>
      <c r="X3616">
        <f>CHOOSE(MONTH(SalesData[[#This Row],[Order Date]]),1,1,1,2,2,2,3,3,3,4,4,4)</f>
        <v>4</v>
      </c>
      <c r="Y3616">
        <f>YEAR(SalesData[[#This Row],[Order Date]])*100+MONTH(SalesData[[#This Row],[Order Date]])</f>
        <v>201811</v>
      </c>
    </row>
    <row r="3617" spans="1: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v>10</v>
      </c>
      <c r="T3617">
        <v>0.1</v>
      </c>
      <c r="U3617">
        <v>10.8</v>
      </c>
      <c r="V3617">
        <f>COUNTIF(SalesData[Order ID],SalesData[[#This Row],[Order ID]])</f>
        <v>2</v>
      </c>
      <c r="W3617" t="str">
        <f>TEXT(SalesData[[#This Row],[Order Date]],"MMM-YYYY")</f>
        <v>Nov-2018</v>
      </c>
      <c r="X3617">
        <f>CHOOSE(MONTH(SalesData[[#This Row],[Order Date]]),1,1,1,2,2,2,3,3,3,4,4,4)</f>
        <v>4</v>
      </c>
      <c r="Y3617">
        <f>YEAR(SalesData[[#This Row],[Order Date]])*100+MONTH(SalesData[[#This Row],[Order Date]])</f>
        <v>201811</v>
      </c>
    </row>
    <row r="3618" spans="1: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v>2</v>
      </c>
      <c r="T3618">
        <v>0</v>
      </c>
      <c r="U3618">
        <v>1.34</v>
      </c>
      <c r="V3618">
        <f>COUNTIF(SalesData[Order ID],SalesData[[#This Row],[Order ID]])</f>
        <v>1</v>
      </c>
      <c r="W3618" t="str">
        <f>TEXT(SalesData[[#This Row],[Order Date]],"MMM-YYYY")</f>
        <v>Sep-2017</v>
      </c>
      <c r="X3618">
        <f>CHOOSE(MONTH(SalesData[[#This Row],[Order Date]]),1,1,1,2,2,2,3,3,3,4,4,4)</f>
        <v>3</v>
      </c>
      <c r="Y3618">
        <f>YEAR(SalesData[[#This Row],[Order Date]])*100+MONTH(SalesData[[#This Row],[Order Date]])</f>
        <v>201709</v>
      </c>
    </row>
    <row r="3619" spans="1: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v>1</v>
      </c>
      <c r="T3619">
        <v>0.1</v>
      </c>
      <c r="U3619">
        <v>112.24</v>
      </c>
      <c r="V3619">
        <f>COUNTIF(SalesData[Order ID],SalesData[[#This Row],[Order ID]])</f>
        <v>3</v>
      </c>
      <c r="W3619" t="str">
        <f>TEXT(SalesData[[#This Row],[Order Date]],"MMM-YYYY")</f>
        <v>Sep-2018</v>
      </c>
      <c r="X3619">
        <f>CHOOSE(MONTH(SalesData[[#This Row],[Order Date]]),1,1,1,2,2,2,3,3,3,4,4,4)</f>
        <v>3</v>
      </c>
      <c r="Y3619">
        <f>YEAR(SalesData[[#This Row],[Order Date]])*100+MONTH(SalesData[[#This Row],[Order Date]])</f>
        <v>201809</v>
      </c>
    </row>
    <row r="3620" spans="1: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v>1</v>
      </c>
      <c r="T3620">
        <v>0.2</v>
      </c>
      <c r="U3620">
        <v>1.28</v>
      </c>
      <c r="V3620">
        <f>COUNTIF(SalesData[Order ID],SalesData[[#This Row],[Order ID]])</f>
        <v>3</v>
      </c>
      <c r="W3620" t="str">
        <f>TEXT(SalesData[[#This Row],[Order Date]],"MMM-YYYY")</f>
        <v>Sep-2018</v>
      </c>
      <c r="X3620">
        <f>CHOOSE(MONTH(SalesData[[#This Row],[Order Date]]),1,1,1,2,2,2,3,3,3,4,4,4)</f>
        <v>3</v>
      </c>
      <c r="Y3620">
        <f>YEAR(SalesData[[#This Row],[Order Date]])*100+MONTH(SalesData[[#This Row],[Order Date]])</f>
        <v>201809</v>
      </c>
    </row>
    <row r="3621" spans="1: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v>1</v>
      </c>
      <c r="T3621">
        <v>0.1</v>
      </c>
      <c r="U3621">
        <v>63.18</v>
      </c>
      <c r="V3621">
        <f>COUNTIF(SalesData[Order ID],SalesData[[#This Row],[Order ID]])</f>
        <v>3</v>
      </c>
      <c r="W3621" t="str">
        <f>TEXT(SalesData[[#This Row],[Order Date]],"MMM-YYYY")</f>
        <v>Sep-2018</v>
      </c>
      <c r="X3621">
        <f>CHOOSE(MONTH(SalesData[[#This Row],[Order Date]]),1,1,1,2,2,2,3,3,3,4,4,4)</f>
        <v>3</v>
      </c>
      <c r="Y3621">
        <f>YEAR(SalesData[[#This Row],[Order Date]])*100+MONTH(SalesData[[#This Row],[Order Date]])</f>
        <v>201809</v>
      </c>
    </row>
    <row r="3622" spans="1: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v>7</v>
      </c>
      <c r="T3622">
        <v>0.2</v>
      </c>
      <c r="U3622">
        <v>3.26</v>
      </c>
      <c r="V3622">
        <f>COUNTIF(SalesData[Order ID],SalesData[[#This Row],[Order ID]])</f>
        <v>2</v>
      </c>
      <c r="W3622" t="str">
        <f>TEXT(SalesData[[#This Row],[Order Date]],"MMM-YYYY")</f>
        <v>Sep-2017</v>
      </c>
      <c r="X3622">
        <f>CHOOSE(MONTH(SalesData[[#This Row],[Order Date]]),1,1,1,2,2,2,3,3,3,4,4,4)</f>
        <v>3</v>
      </c>
      <c r="Y3622">
        <f>YEAR(SalesData[[#This Row],[Order Date]])*100+MONTH(SalesData[[#This Row],[Order Date]])</f>
        <v>201709</v>
      </c>
    </row>
    <row r="3623" spans="1: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v>1</v>
      </c>
      <c r="T3623">
        <v>0.1</v>
      </c>
      <c r="U3623">
        <v>7.67</v>
      </c>
      <c r="V3623">
        <f>COUNTIF(SalesData[Order ID],SalesData[[#This Row],[Order ID]])</f>
        <v>2</v>
      </c>
      <c r="W3623" t="str">
        <f>TEXT(SalesData[[#This Row],[Order Date]],"MMM-YYYY")</f>
        <v>Sep-2017</v>
      </c>
      <c r="X3623">
        <f>CHOOSE(MONTH(SalesData[[#This Row],[Order Date]]),1,1,1,2,2,2,3,3,3,4,4,4)</f>
        <v>3</v>
      </c>
      <c r="Y3623">
        <f>YEAR(SalesData[[#This Row],[Order Date]])*100+MONTH(SalesData[[#This Row],[Order Date]])</f>
        <v>201709</v>
      </c>
    </row>
    <row r="3624" spans="1: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v>10</v>
      </c>
      <c r="T3624">
        <v>0</v>
      </c>
      <c r="U3624">
        <v>31.33</v>
      </c>
      <c r="V3624">
        <f>COUNTIF(SalesData[Order ID],SalesData[[#This Row],[Order ID]])</f>
        <v>2</v>
      </c>
      <c r="W3624" t="str">
        <f>TEXT(SalesData[[#This Row],[Order Date]],"MMM-YYYY")</f>
        <v>Sep-2015</v>
      </c>
      <c r="X3624">
        <f>CHOOSE(MONTH(SalesData[[#This Row],[Order Date]]),1,1,1,2,2,2,3,3,3,4,4,4)</f>
        <v>3</v>
      </c>
      <c r="Y3624">
        <f>YEAR(SalesData[[#This Row],[Order Date]])*100+MONTH(SalesData[[#This Row],[Order Date]])</f>
        <v>201509</v>
      </c>
    </row>
    <row r="3625" spans="1: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v>3</v>
      </c>
      <c r="T3625">
        <v>0</v>
      </c>
      <c r="U3625">
        <v>0.36</v>
      </c>
      <c r="V3625">
        <f>COUNTIF(SalesData[Order ID],SalesData[[#This Row],[Order ID]])</f>
        <v>2</v>
      </c>
      <c r="W3625" t="str">
        <f>TEXT(SalesData[[#This Row],[Order Date]],"MMM-YYYY")</f>
        <v>Sep-2015</v>
      </c>
      <c r="X3625">
        <f>CHOOSE(MONTH(SalesData[[#This Row],[Order Date]]),1,1,1,2,2,2,3,3,3,4,4,4)</f>
        <v>3</v>
      </c>
      <c r="Y3625">
        <f>YEAR(SalesData[[#This Row],[Order Date]])*100+MONTH(SalesData[[#This Row],[Order Date]])</f>
        <v>201509</v>
      </c>
    </row>
    <row r="3626" spans="1: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v>2</v>
      </c>
      <c r="T3626">
        <v>0.3</v>
      </c>
      <c r="U3626">
        <v>-102.21</v>
      </c>
      <c r="V3626">
        <f>COUNTIF(SalesData[Order ID],SalesData[[#This Row],[Order ID]])</f>
        <v>4</v>
      </c>
      <c r="W3626" t="str">
        <f>TEXT(SalesData[[#This Row],[Order Date]],"MMM-YYYY")</f>
        <v>May-2018</v>
      </c>
      <c r="X3626">
        <f>CHOOSE(MONTH(SalesData[[#This Row],[Order Date]]),1,1,1,2,2,2,3,3,3,4,4,4)</f>
        <v>2</v>
      </c>
      <c r="Y3626">
        <f>YEAR(SalesData[[#This Row],[Order Date]])*100+MONTH(SalesData[[#This Row],[Order Date]])</f>
        <v>201805</v>
      </c>
    </row>
    <row r="3627" spans="1: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v>6</v>
      </c>
      <c r="T3627">
        <v>0.1</v>
      </c>
      <c r="U3627">
        <v>0.25</v>
      </c>
      <c r="V3627">
        <f>COUNTIF(SalesData[Order ID],SalesData[[#This Row],[Order ID]])</f>
        <v>4</v>
      </c>
      <c r="W3627" t="str">
        <f>TEXT(SalesData[[#This Row],[Order Date]],"MMM-YYYY")</f>
        <v>May-2018</v>
      </c>
      <c r="X3627">
        <f>CHOOSE(MONTH(SalesData[[#This Row],[Order Date]]),1,1,1,2,2,2,3,3,3,4,4,4)</f>
        <v>2</v>
      </c>
      <c r="Y3627">
        <f>YEAR(SalesData[[#This Row],[Order Date]])*100+MONTH(SalesData[[#This Row],[Order Date]])</f>
        <v>201805</v>
      </c>
    </row>
    <row r="3628" spans="1: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v>2</v>
      </c>
      <c r="T3628">
        <v>0</v>
      </c>
      <c r="U3628">
        <v>0.73</v>
      </c>
      <c r="V3628">
        <f>COUNTIF(SalesData[Order ID],SalesData[[#This Row],[Order ID]])</f>
        <v>4</v>
      </c>
      <c r="W3628" t="str">
        <f>TEXT(SalesData[[#This Row],[Order Date]],"MMM-YYYY")</f>
        <v>May-2018</v>
      </c>
      <c r="X3628">
        <f>CHOOSE(MONTH(SalesData[[#This Row],[Order Date]]),1,1,1,2,2,2,3,3,3,4,4,4)</f>
        <v>2</v>
      </c>
      <c r="Y3628">
        <f>YEAR(SalesData[[#This Row],[Order Date]])*100+MONTH(SalesData[[#This Row],[Order Date]])</f>
        <v>201805</v>
      </c>
    </row>
    <row r="3629" spans="1: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v>5</v>
      </c>
      <c r="T3629">
        <v>0.1</v>
      </c>
      <c r="U3629">
        <v>12.71</v>
      </c>
      <c r="V3629">
        <f>COUNTIF(SalesData[Order ID],SalesData[[#This Row],[Order ID]])</f>
        <v>4</v>
      </c>
      <c r="W3629" t="str">
        <f>TEXT(SalesData[[#This Row],[Order Date]],"MMM-YYYY")</f>
        <v>May-2018</v>
      </c>
      <c r="X3629">
        <f>CHOOSE(MONTH(SalesData[[#This Row],[Order Date]]),1,1,1,2,2,2,3,3,3,4,4,4)</f>
        <v>2</v>
      </c>
      <c r="Y3629">
        <f>YEAR(SalesData[[#This Row],[Order Date]])*100+MONTH(SalesData[[#This Row],[Order Date]])</f>
        <v>201805</v>
      </c>
    </row>
    <row r="3630" spans="1: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v>7</v>
      </c>
      <c r="T3630">
        <v>0.1</v>
      </c>
      <c r="U3630">
        <v>350.33</v>
      </c>
      <c r="V3630">
        <f>COUNTIF(SalesData[Order ID],SalesData[[#This Row],[Order ID]])</f>
        <v>1</v>
      </c>
      <c r="W3630" t="str">
        <f>TEXT(SalesData[[#This Row],[Order Date]],"MMM-YYYY")</f>
        <v>Aug-2015</v>
      </c>
      <c r="X3630">
        <f>CHOOSE(MONTH(SalesData[[#This Row],[Order Date]]),1,1,1,2,2,2,3,3,3,4,4,4)</f>
        <v>3</v>
      </c>
      <c r="Y3630">
        <f>YEAR(SalesData[[#This Row],[Order Date]])*100+MONTH(SalesData[[#This Row],[Order Date]])</f>
        <v>201508</v>
      </c>
    </row>
    <row r="3631" spans="1: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v>6</v>
      </c>
      <c r="T3631">
        <v>0</v>
      </c>
      <c r="U3631">
        <v>4.7</v>
      </c>
      <c r="V3631">
        <f>COUNTIF(SalesData[Order ID],SalesData[[#This Row],[Order ID]])</f>
        <v>2</v>
      </c>
      <c r="W3631" t="str">
        <f>TEXT(SalesData[[#This Row],[Order Date]],"MMM-YYYY")</f>
        <v>Nov-2018</v>
      </c>
      <c r="X3631">
        <f>CHOOSE(MONTH(SalesData[[#This Row],[Order Date]]),1,1,1,2,2,2,3,3,3,4,4,4)</f>
        <v>4</v>
      </c>
      <c r="Y3631">
        <f>YEAR(SalesData[[#This Row],[Order Date]])*100+MONTH(SalesData[[#This Row],[Order Date]])</f>
        <v>201811</v>
      </c>
    </row>
    <row r="3632" spans="1: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v>3</v>
      </c>
      <c r="T3632">
        <v>0.2</v>
      </c>
      <c r="U3632">
        <v>72.47</v>
      </c>
      <c r="V3632">
        <f>COUNTIF(SalesData[Order ID],SalesData[[#This Row],[Order ID]])</f>
        <v>2</v>
      </c>
      <c r="W3632" t="str">
        <f>TEXT(SalesData[[#This Row],[Order Date]],"MMM-YYYY")</f>
        <v>Nov-2018</v>
      </c>
      <c r="X3632">
        <f>CHOOSE(MONTH(SalesData[[#This Row],[Order Date]]),1,1,1,2,2,2,3,3,3,4,4,4)</f>
        <v>4</v>
      </c>
      <c r="Y3632">
        <f>YEAR(SalesData[[#This Row],[Order Date]])*100+MONTH(SalesData[[#This Row],[Order Date]])</f>
        <v>201811</v>
      </c>
    </row>
    <row r="3633" spans="1: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v>7</v>
      </c>
      <c r="T3633">
        <v>0</v>
      </c>
      <c r="U3633">
        <v>17.38</v>
      </c>
      <c r="V3633">
        <f>COUNTIF(SalesData[Order ID],SalesData[[#This Row],[Order ID]])</f>
        <v>2</v>
      </c>
      <c r="W3633" t="str">
        <f>TEXT(SalesData[[#This Row],[Order Date]],"MMM-YYYY")</f>
        <v>May-2018</v>
      </c>
      <c r="X3633">
        <f>CHOOSE(MONTH(SalesData[[#This Row],[Order Date]]),1,1,1,2,2,2,3,3,3,4,4,4)</f>
        <v>2</v>
      </c>
      <c r="Y3633">
        <f>YEAR(SalesData[[#This Row],[Order Date]])*100+MONTH(SalesData[[#This Row],[Order Date]])</f>
        <v>201805</v>
      </c>
    </row>
    <row r="3634" spans="1: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v>8</v>
      </c>
      <c r="T3634">
        <v>0.1</v>
      </c>
      <c r="U3634">
        <v>106.88</v>
      </c>
      <c r="V3634">
        <f>COUNTIF(SalesData[Order ID],SalesData[[#This Row],[Order ID]])</f>
        <v>2</v>
      </c>
      <c r="W3634" t="str">
        <f>TEXT(SalesData[[#This Row],[Order Date]],"MMM-YYYY")</f>
        <v>May-2018</v>
      </c>
      <c r="X3634">
        <f>CHOOSE(MONTH(SalesData[[#This Row],[Order Date]]),1,1,1,2,2,2,3,3,3,4,4,4)</f>
        <v>2</v>
      </c>
      <c r="Y3634">
        <f>YEAR(SalesData[[#This Row],[Order Date]])*100+MONTH(SalesData[[#This Row],[Order Date]])</f>
        <v>201805</v>
      </c>
    </row>
    <row r="3635" spans="1: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v>7</v>
      </c>
      <c r="T3635">
        <v>0.3</v>
      </c>
      <c r="U3635">
        <v>-1.1100000000000001</v>
      </c>
      <c r="V3635">
        <f>COUNTIF(SalesData[Order ID],SalesData[[#This Row],[Order ID]])</f>
        <v>9</v>
      </c>
      <c r="W3635" t="str">
        <f>TEXT(SalesData[[#This Row],[Order Date]],"MMM-YYYY")</f>
        <v>Nov-2017</v>
      </c>
      <c r="X3635">
        <f>CHOOSE(MONTH(SalesData[[#This Row],[Order Date]]),1,1,1,2,2,2,3,3,3,4,4,4)</f>
        <v>4</v>
      </c>
      <c r="Y3635">
        <f>YEAR(SalesData[[#This Row],[Order Date]])*100+MONTH(SalesData[[#This Row],[Order Date]])</f>
        <v>201711</v>
      </c>
    </row>
    <row r="3636" spans="1: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v>6</v>
      </c>
      <c r="T3636">
        <v>0.1</v>
      </c>
      <c r="U3636">
        <v>7.55</v>
      </c>
      <c r="V3636">
        <f>COUNTIF(SalesData[Order ID],SalesData[[#This Row],[Order ID]])</f>
        <v>9</v>
      </c>
      <c r="W3636" t="str">
        <f>TEXT(SalesData[[#This Row],[Order Date]],"MMM-YYYY")</f>
        <v>Nov-2017</v>
      </c>
      <c r="X3636">
        <f>CHOOSE(MONTH(SalesData[[#This Row],[Order Date]]),1,1,1,2,2,2,3,3,3,4,4,4)</f>
        <v>4</v>
      </c>
      <c r="Y3636">
        <f>YEAR(SalesData[[#This Row],[Order Date]])*100+MONTH(SalesData[[#This Row],[Order Date]])</f>
        <v>201711</v>
      </c>
    </row>
    <row r="3637" spans="1: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v>8</v>
      </c>
      <c r="T3637">
        <v>0</v>
      </c>
      <c r="U3637">
        <v>23.29</v>
      </c>
      <c r="V3637">
        <f>COUNTIF(SalesData[Order ID],SalesData[[#This Row],[Order ID]])</f>
        <v>9</v>
      </c>
      <c r="W3637" t="str">
        <f>TEXT(SalesData[[#This Row],[Order Date]],"MMM-YYYY")</f>
        <v>Nov-2017</v>
      </c>
      <c r="X3637">
        <f>CHOOSE(MONTH(SalesData[[#This Row],[Order Date]]),1,1,1,2,2,2,3,3,3,4,4,4)</f>
        <v>4</v>
      </c>
      <c r="Y3637">
        <f>YEAR(SalesData[[#This Row],[Order Date]])*100+MONTH(SalesData[[#This Row],[Order Date]])</f>
        <v>201711</v>
      </c>
    </row>
    <row r="3638" spans="1: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v>5</v>
      </c>
      <c r="T3638">
        <v>0.2</v>
      </c>
      <c r="U3638">
        <v>4.45</v>
      </c>
      <c r="V3638">
        <f>COUNTIF(SalesData[Order ID],SalesData[[#This Row],[Order ID]])</f>
        <v>9</v>
      </c>
      <c r="W3638" t="str">
        <f>TEXT(SalesData[[#This Row],[Order Date]],"MMM-YYYY")</f>
        <v>Nov-2017</v>
      </c>
      <c r="X3638">
        <f>CHOOSE(MONTH(SalesData[[#This Row],[Order Date]]),1,1,1,2,2,2,3,3,3,4,4,4)</f>
        <v>4</v>
      </c>
      <c r="Y3638">
        <f>YEAR(SalesData[[#This Row],[Order Date]])*100+MONTH(SalesData[[#This Row],[Order Date]])</f>
        <v>201711</v>
      </c>
    </row>
    <row r="3639" spans="1: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v>8</v>
      </c>
      <c r="T3639">
        <v>0</v>
      </c>
      <c r="U3639">
        <v>50.23</v>
      </c>
      <c r="V3639">
        <f>COUNTIF(SalesData[Order ID],SalesData[[#This Row],[Order ID]])</f>
        <v>9</v>
      </c>
      <c r="W3639" t="str">
        <f>TEXT(SalesData[[#This Row],[Order Date]],"MMM-YYYY")</f>
        <v>Nov-2017</v>
      </c>
      <c r="X3639">
        <f>CHOOSE(MONTH(SalesData[[#This Row],[Order Date]]),1,1,1,2,2,2,3,3,3,4,4,4)</f>
        <v>4</v>
      </c>
      <c r="Y3639">
        <f>YEAR(SalesData[[#This Row],[Order Date]])*100+MONTH(SalesData[[#This Row],[Order Date]])</f>
        <v>201711</v>
      </c>
    </row>
    <row r="3640" spans="1: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v>5</v>
      </c>
      <c r="T3640">
        <v>0.3</v>
      </c>
      <c r="U3640">
        <v>-48.94</v>
      </c>
      <c r="V3640">
        <f>COUNTIF(SalesData[Order ID],SalesData[[#This Row],[Order ID]])</f>
        <v>9</v>
      </c>
      <c r="W3640" t="str">
        <f>TEXT(SalesData[[#This Row],[Order Date]],"MMM-YYYY")</f>
        <v>Nov-2017</v>
      </c>
      <c r="X3640">
        <f>CHOOSE(MONTH(SalesData[[#This Row],[Order Date]]),1,1,1,2,2,2,3,3,3,4,4,4)</f>
        <v>4</v>
      </c>
      <c r="Y3640">
        <f>YEAR(SalesData[[#This Row],[Order Date]])*100+MONTH(SalesData[[#This Row],[Order Date]])</f>
        <v>201711</v>
      </c>
    </row>
    <row r="3641" spans="1: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v>2</v>
      </c>
      <c r="T3641">
        <v>0.1</v>
      </c>
      <c r="U3641">
        <v>1.48</v>
      </c>
      <c r="V3641">
        <f>COUNTIF(SalesData[Order ID],SalesData[[#This Row],[Order ID]])</f>
        <v>9</v>
      </c>
      <c r="W3641" t="str">
        <f>TEXT(SalesData[[#This Row],[Order Date]],"MMM-YYYY")</f>
        <v>Nov-2017</v>
      </c>
      <c r="X3641">
        <f>CHOOSE(MONTH(SalesData[[#This Row],[Order Date]]),1,1,1,2,2,2,3,3,3,4,4,4)</f>
        <v>4</v>
      </c>
      <c r="Y3641">
        <f>YEAR(SalesData[[#This Row],[Order Date]])*100+MONTH(SalesData[[#This Row],[Order Date]])</f>
        <v>201711</v>
      </c>
    </row>
    <row r="3642" spans="1: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v>4</v>
      </c>
      <c r="T3642">
        <v>0.1</v>
      </c>
      <c r="U3642">
        <v>28.63</v>
      </c>
      <c r="V3642">
        <f>COUNTIF(SalesData[Order ID],SalesData[[#This Row],[Order ID]])</f>
        <v>9</v>
      </c>
      <c r="W3642" t="str">
        <f>TEXT(SalesData[[#This Row],[Order Date]],"MMM-YYYY")</f>
        <v>Nov-2017</v>
      </c>
      <c r="X3642">
        <f>CHOOSE(MONTH(SalesData[[#This Row],[Order Date]]),1,1,1,2,2,2,3,3,3,4,4,4)</f>
        <v>4</v>
      </c>
      <c r="Y3642">
        <f>YEAR(SalesData[[#This Row],[Order Date]])*100+MONTH(SalesData[[#This Row],[Order Date]])</f>
        <v>201711</v>
      </c>
    </row>
    <row r="3643" spans="1: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v>10</v>
      </c>
      <c r="T3643">
        <v>0</v>
      </c>
      <c r="U3643">
        <v>7.69</v>
      </c>
      <c r="V3643">
        <f>COUNTIF(SalesData[Order ID],SalesData[[#This Row],[Order ID]])</f>
        <v>9</v>
      </c>
      <c r="W3643" t="str">
        <f>TEXT(SalesData[[#This Row],[Order Date]],"MMM-YYYY")</f>
        <v>Nov-2017</v>
      </c>
      <c r="X3643">
        <f>CHOOSE(MONTH(SalesData[[#This Row],[Order Date]]),1,1,1,2,2,2,3,3,3,4,4,4)</f>
        <v>4</v>
      </c>
      <c r="Y3643">
        <f>YEAR(SalesData[[#This Row],[Order Date]])*100+MONTH(SalesData[[#This Row],[Order Date]])</f>
        <v>201711</v>
      </c>
    </row>
    <row r="3644" spans="1: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v>8</v>
      </c>
      <c r="T3644">
        <v>0.2</v>
      </c>
      <c r="U3644">
        <v>68.319999999999993</v>
      </c>
      <c r="V3644">
        <f>COUNTIF(SalesData[Order ID],SalesData[[#This Row],[Order ID]])</f>
        <v>4</v>
      </c>
      <c r="W3644" t="str">
        <f>TEXT(SalesData[[#This Row],[Order Date]],"MMM-YYYY")</f>
        <v>Dec-2015</v>
      </c>
      <c r="X3644">
        <f>CHOOSE(MONTH(SalesData[[#This Row],[Order Date]]),1,1,1,2,2,2,3,3,3,4,4,4)</f>
        <v>4</v>
      </c>
      <c r="Y3644">
        <f>YEAR(SalesData[[#This Row],[Order Date]])*100+MONTH(SalesData[[#This Row],[Order Date]])</f>
        <v>201512</v>
      </c>
    </row>
    <row r="3645" spans="1: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v>9</v>
      </c>
      <c r="T3645">
        <v>0.2</v>
      </c>
      <c r="U3645">
        <v>10.88</v>
      </c>
      <c r="V3645">
        <f>COUNTIF(SalesData[Order ID],SalesData[[#This Row],[Order ID]])</f>
        <v>4</v>
      </c>
      <c r="W3645" t="str">
        <f>TEXT(SalesData[[#This Row],[Order Date]],"MMM-YYYY")</f>
        <v>Dec-2015</v>
      </c>
      <c r="X3645">
        <f>CHOOSE(MONTH(SalesData[[#This Row],[Order Date]]),1,1,1,2,2,2,3,3,3,4,4,4)</f>
        <v>4</v>
      </c>
      <c r="Y3645">
        <f>YEAR(SalesData[[#This Row],[Order Date]])*100+MONTH(SalesData[[#This Row],[Order Date]])</f>
        <v>201512</v>
      </c>
    </row>
    <row r="3646" spans="1: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v>1</v>
      </c>
      <c r="T3646">
        <v>0.2</v>
      </c>
      <c r="U3646">
        <v>1.32</v>
      </c>
      <c r="V3646">
        <f>COUNTIF(SalesData[Order ID],SalesData[[#This Row],[Order ID]])</f>
        <v>4</v>
      </c>
      <c r="W3646" t="str">
        <f>TEXT(SalesData[[#This Row],[Order Date]],"MMM-YYYY")</f>
        <v>Dec-2015</v>
      </c>
      <c r="X3646">
        <f>CHOOSE(MONTH(SalesData[[#This Row],[Order Date]]),1,1,1,2,2,2,3,3,3,4,4,4)</f>
        <v>4</v>
      </c>
      <c r="Y3646">
        <f>YEAR(SalesData[[#This Row],[Order Date]])*100+MONTH(SalesData[[#This Row],[Order Date]])</f>
        <v>201512</v>
      </c>
    </row>
    <row r="3647" spans="1: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v>6</v>
      </c>
      <c r="T3647">
        <v>0.2</v>
      </c>
      <c r="U3647">
        <v>21.72</v>
      </c>
      <c r="V3647">
        <f>COUNTIF(SalesData[Order ID],SalesData[[#This Row],[Order ID]])</f>
        <v>4</v>
      </c>
      <c r="W3647" t="str">
        <f>TEXT(SalesData[[#This Row],[Order Date]],"MMM-YYYY")</f>
        <v>Dec-2015</v>
      </c>
      <c r="X3647">
        <f>CHOOSE(MONTH(SalesData[[#This Row],[Order Date]]),1,1,1,2,2,2,3,3,3,4,4,4)</f>
        <v>4</v>
      </c>
      <c r="Y3647">
        <f>YEAR(SalesData[[#This Row],[Order Date]])*100+MONTH(SalesData[[#This Row],[Order Date]])</f>
        <v>201512</v>
      </c>
    </row>
    <row r="3648" spans="1: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v>8</v>
      </c>
      <c r="T3648">
        <v>0.2</v>
      </c>
      <c r="U3648">
        <v>1.88</v>
      </c>
      <c r="V3648">
        <f>COUNTIF(SalesData[Order ID],SalesData[[#This Row],[Order ID]])</f>
        <v>2</v>
      </c>
      <c r="W3648" t="str">
        <f>TEXT(SalesData[[#This Row],[Order Date]],"MMM-YYYY")</f>
        <v>Jul-2015</v>
      </c>
      <c r="X3648">
        <f>CHOOSE(MONTH(SalesData[[#This Row],[Order Date]]),1,1,1,2,2,2,3,3,3,4,4,4)</f>
        <v>3</v>
      </c>
      <c r="Y3648">
        <f>YEAR(SalesData[[#This Row],[Order Date]])*100+MONTH(SalesData[[#This Row],[Order Date]])</f>
        <v>201507</v>
      </c>
    </row>
    <row r="3649" spans="1: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v>8</v>
      </c>
      <c r="T3649">
        <v>0.3</v>
      </c>
      <c r="U3649">
        <v>-1.0900000000000001</v>
      </c>
      <c r="V3649">
        <f>COUNTIF(SalesData[Order ID],SalesData[[#This Row],[Order ID]])</f>
        <v>2</v>
      </c>
      <c r="W3649" t="str">
        <f>TEXT(SalesData[[#This Row],[Order Date]],"MMM-YYYY")</f>
        <v>Jul-2015</v>
      </c>
      <c r="X3649">
        <f>CHOOSE(MONTH(SalesData[[#This Row],[Order Date]]),1,1,1,2,2,2,3,3,3,4,4,4)</f>
        <v>3</v>
      </c>
      <c r="Y3649">
        <f>YEAR(SalesData[[#This Row],[Order Date]])*100+MONTH(SalesData[[#This Row],[Order Date]])</f>
        <v>201507</v>
      </c>
    </row>
    <row r="3650" spans="1: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v>3</v>
      </c>
      <c r="T3650">
        <v>0</v>
      </c>
      <c r="U3650">
        <v>0.91</v>
      </c>
      <c r="V3650">
        <f>COUNTIF(SalesData[Order ID],SalesData[[#This Row],[Order ID]])</f>
        <v>2</v>
      </c>
      <c r="W3650" t="str">
        <f>TEXT(SalesData[[#This Row],[Order Date]],"MMM-YYYY")</f>
        <v>Nov-2016</v>
      </c>
      <c r="X3650">
        <f>CHOOSE(MONTH(SalesData[[#This Row],[Order Date]]),1,1,1,2,2,2,3,3,3,4,4,4)</f>
        <v>4</v>
      </c>
      <c r="Y3650">
        <f>YEAR(SalesData[[#This Row],[Order Date]])*100+MONTH(SalesData[[#This Row],[Order Date]])</f>
        <v>201611</v>
      </c>
    </row>
    <row r="3651" spans="1: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v>8</v>
      </c>
      <c r="T3651">
        <v>0.3</v>
      </c>
      <c r="U3651">
        <v>-7.71</v>
      </c>
      <c r="V3651">
        <f>COUNTIF(SalesData[Order ID],SalesData[[#This Row],[Order ID]])</f>
        <v>2</v>
      </c>
      <c r="W3651" t="str">
        <f>TEXT(SalesData[[#This Row],[Order Date]],"MMM-YYYY")</f>
        <v>Nov-2016</v>
      </c>
      <c r="X3651">
        <f>CHOOSE(MONTH(SalesData[[#This Row],[Order Date]]),1,1,1,2,2,2,3,3,3,4,4,4)</f>
        <v>4</v>
      </c>
      <c r="Y3651">
        <f>YEAR(SalesData[[#This Row],[Order Date]])*100+MONTH(SalesData[[#This Row],[Order Date]])</f>
        <v>201611</v>
      </c>
    </row>
    <row r="3652" spans="1: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v>4</v>
      </c>
      <c r="T3652">
        <v>0.3</v>
      </c>
      <c r="U3652">
        <v>-16.78</v>
      </c>
      <c r="V3652">
        <f>COUNTIF(SalesData[Order ID],SalesData[[#This Row],[Order ID]])</f>
        <v>4</v>
      </c>
      <c r="W3652" t="str">
        <f>TEXT(SalesData[[#This Row],[Order Date]],"MMM-YYYY")</f>
        <v>Dec-2018</v>
      </c>
      <c r="X3652">
        <f>CHOOSE(MONTH(SalesData[[#This Row],[Order Date]]),1,1,1,2,2,2,3,3,3,4,4,4)</f>
        <v>4</v>
      </c>
      <c r="Y3652">
        <f>YEAR(SalesData[[#This Row],[Order Date]])*100+MONTH(SalesData[[#This Row],[Order Date]])</f>
        <v>201812</v>
      </c>
    </row>
    <row r="3653" spans="1: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v>10</v>
      </c>
      <c r="T3653">
        <v>0.1</v>
      </c>
      <c r="U3653">
        <v>9.3699999999999992</v>
      </c>
      <c r="V3653">
        <f>COUNTIF(SalesData[Order ID],SalesData[[#This Row],[Order ID]])</f>
        <v>4</v>
      </c>
      <c r="W3653" t="str">
        <f>TEXT(SalesData[[#This Row],[Order Date]],"MMM-YYYY")</f>
        <v>Dec-2018</v>
      </c>
      <c r="X3653">
        <f>CHOOSE(MONTH(SalesData[[#This Row],[Order Date]]),1,1,1,2,2,2,3,3,3,4,4,4)</f>
        <v>4</v>
      </c>
      <c r="Y3653">
        <f>YEAR(SalesData[[#This Row],[Order Date]])*100+MONTH(SalesData[[#This Row],[Order Date]])</f>
        <v>201812</v>
      </c>
    </row>
    <row r="3654" spans="1: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v>5</v>
      </c>
      <c r="T3654">
        <v>0.3</v>
      </c>
      <c r="U3654">
        <v>-8.09</v>
      </c>
      <c r="V3654">
        <f>COUNTIF(SalesData[Order ID],SalesData[[#This Row],[Order ID]])</f>
        <v>4</v>
      </c>
      <c r="W3654" t="str">
        <f>TEXT(SalesData[[#This Row],[Order Date]],"MMM-YYYY")</f>
        <v>Dec-2018</v>
      </c>
      <c r="X3654">
        <f>CHOOSE(MONTH(SalesData[[#This Row],[Order Date]]),1,1,1,2,2,2,3,3,3,4,4,4)</f>
        <v>4</v>
      </c>
      <c r="Y3654">
        <f>YEAR(SalesData[[#This Row],[Order Date]])*100+MONTH(SalesData[[#This Row],[Order Date]])</f>
        <v>201812</v>
      </c>
    </row>
    <row r="3655" spans="1: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v>6</v>
      </c>
      <c r="T3655">
        <v>0.2</v>
      </c>
      <c r="U3655">
        <v>0.75</v>
      </c>
      <c r="V3655">
        <f>COUNTIF(SalesData[Order ID],SalesData[[#This Row],[Order ID]])</f>
        <v>4</v>
      </c>
      <c r="W3655" t="str">
        <f>TEXT(SalesData[[#This Row],[Order Date]],"MMM-YYYY")</f>
        <v>Dec-2018</v>
      </c>
      <c r="X3655">
        <f>CHOOSE(MONTH(SalesData[[#This Row],[Order Date]]),1,1,1,2,2,2,3,3,3,4,4,4)</f>
        <v>4</v>
      </c>
      <c r="Y3655">
        <f>YEAR(SalesData[[#This Row],[Order Date]])*100+MONTH(SalesData[[#This Row],[Order Date]])</f>
        <v>201812</v>
      </c>
    </row>
    <row r="3656" spans="1: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v>10</v>
      </c>
      <c r="T3656">
        <v>0.3</v>
      </c>
      <c r="U3656">
        <v>-76.650000000000006</v>
      </c>
      <c r="V3656">
        <f>COUNTIF(SalesData[Order ID],SalesData[[#This Row],[Order ID]])</f>
        <v>1</v>
      </c>
      <c r="W3656" t="str">
        <f>TEXT(SalesData[[#This Row],[Order Date]],"MMM-YYYY")</f>
        <v>Aug-2018</v>
      </c>
      <c r="X3656">
        <f>CHOOSE(MONTH(SalesData[[#This Row],[Order Date]]),1,1,1,2,2,2,3,3,3,4,4,4)</f>
        <v>3</v>
      </c>
      <c r="Y3656">
        <f>YEAR(SalesData[[#This Row],[Order Date]])*100+MONTH(SalesData[[#This Row],[Order Date]])</f>
        <v>201808</v>
      </c>
    </row>
    <row r="3657" spans="1: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v>6</v>
      </c>
      <c r="T3657">
        <v>0.2</v>
      </c>
      <c r="U3657">
        <v>7.95</v>
      </c>
      <c r="V3657">
        <f>COUNTIF(SalesData[Order ID],SalesData[[#This Row],[Order ID]])</f>
        <v>1</v>
      </c>
      <c r="W3657" t="str">
        <f>TEXT(SalesData[[#This Row],[Order Date]],"MMM-YYYY")</f>
        <v>Apr-2018</v>
      </c>
      <c r="X3657">
        <f>CHOOSE(MONTH(SalesData[[#This Row],[Order Date]]),1,1,1,2,2,2,3,3,3,4,4,4)</f>
        <v>2</v>
      </c>
      <c r="Y3657">
        <f>YEAR(SalesData[[#This Row],[Order Date]])*100+MONTH(SalesData[[#This Row],[Order Date]])</f>
        <v>201804</v>
      </c>
    </row>
    <row r="3658" spans="1: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v>6</v>
      </c>
      <c r="T3658">
        <v>0.2</v>
      </c>
      <c r="U3658">
        <v>0.55000000000000004</v>
      </c>
      <c r="V3658">
        <f>COUNTIF(SalesData[Order ID],SalesData[[#This Row],[Order ID]])</f>
        <v>1</v>
      </c>
      <c r="W3658" t="str">
        <f>TEXT(SalesData[[#This Row],[Order Date]],"MMM-YYYY")</f>
        <v>Sep-2018</v>
      </c>
      <c r="X3658">
        <f>CHOOSE(MONTH(SalesData[[#This Row],[Order Date]]),1,1,1,2,2,2,3,3,3,4,4,4)</f>
        <v>3</v>
      </c>
      <c r="Y3658">
        <f>YEAR(SalesData[[#This Row],[Order Date]])*100+MONTH(SalesData[[#This Row],[Order Date]])</f>
        <v>201809</v>
      </c>
    </row>
    <row r="3659" spans="1: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v>1</v>
      </c>
      <c r="T3659">
        <v>0</v>
      </c>
      <c r="U3659">
        <v>1.91</v>
      </c>
      <c r="V3659">
        <f>COUNTIF(SalesData[Order ID],SalesData[[#This Row],[Order ID]])</f>
        <v>3</v>
      </c>
      <c r="W3659" t="str">
        <f>TEXT(SalesData[[#This Row],[Order Date]],"MMM-YYYY")</f>
        <v>Mar-2016</v>
      </c>
      <c r="X3659">
        <f>CHOOSE(MONTH(SalesData[[#This Row],[Order Date]]),1,1,1,2,2,2,3,3,3,4,4,4)</f>
        <v>1</v>
      </c>
      <c r="Y3659">
        <f>YEAR(SalesData[[#This Row],[Order Date]])*100+MONTH(SalesData[[#This Row],[Order Date]])</f>
        <v>201603</v>
      </c>
    </row>
    <row r="3660" spans="1: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v>7</v>
      </c>
      <c r="T3660">
        <v>0</v>
      </c>
      <c r="U3660">
        <v>9.8800000000000008</v>
      </c>
      <c r="V3660">
        <f>COUNTIF(SalesData[Order ID],SalesData[[#This Row],[Order ID]])</f>
        <v>3</v>
      </c>
      <c r="W3660" t="str">
        <f>TEXT(SalesData[[#This Row],[Order Date]],"MMM-YYYY")</f>
        <v>Mar-2016</v>
      </c>
      <c r="X3660">
        <f>CHOOSE(MONTH(SalesData[[#This Row],[Order Date]]),1,1,1,2,2,2,3,3,3,4,4,4)</f>
        <v>1</v>
      </c>
      <c r="Y3660">
        <f>YEAR(SalesData[[#This Row],[Order Date]])*100+MONTH(SalesData[[#This Row],[Order Date]])</f>
        <v>201603</v>
      </c>
    </row>
    <row r="3661" spans="1: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v>10</v>
      </c>
      <c r="T3661">
        <v>0.1</v>
      </c>
      <c r="U3661">
        <v>0.38</v>
      </c>
      <c r="V3661">
        <f>COUNTIF(SalesData[Order ID],SalesData[[#This Row],[Order ID]])</f>
        <v>3</v>
      </c>
      <c r="W3661" t="str">
        <f>TEXT(SalesData[[#This Row],[Order Date]],"MMM-YYYY")</f>
        <v>Mar-2016</v>
      </c>
      <c r="X3661">
        <f>CHOOSE(MONTH(SalesData[[#This Row],[Order Date]]),1,1,1,2,2,2,3,3,3,4,4,4)</f>
        <v>1</v>
      </c>
      <c r="Y3661">
        <f>YEAR(SalesData[[#This Row],[Order Date]])*100+MONTH(SalesData[[#This Row],[Order Date]])</f>
        <v>201603</v>
      </c>
    </row>
    <row r="3662" spans="1: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v>5</v>
      </c>
      <c r="T3662">
        <v>0.2</v>
      </c>
      <c r="U3662">
        <v>11.49</v>
      </c>
      <c r="V3662">
        <f>COUNTIF(SalesData[Order ID],SalesData[[#This Row],[Order ID]])</f>
        <v>1</v>
      </c>
      <c r="W3662" t="str">
        <f>TEXT(SalesData[[#This Row],[Order Date]],"MMM-YYYY")</f>
        <v>Jul-2017</v>
      </c>
      <c r="X3662">
        <f>CHOOSE(MONTH(SalesData[[#This Row],[Order Date]]),1,1,1,2,2,2,3,3,3,4,4,4)</f>
        <v>3</v>
      </c>
      <c r="Y3662">
        <f>YEAR(SalesData[[#This Row],[Order Date]])*100+MONTH(SalesData[[#This Row],[Order Date]])</f>
        <v>201707</v>
      </c>
    </row>
    <row r="3663" spans="1: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v>4</v>
      </c>
      <c r="T3663">
        <v>0.2</v>
      </c>
      <c r="U3663">
        <v>18.899999999999999</v>
      </c>
      <c r="V3663">
        <f>COUNTIF(SalesData[Order ID],SalesData[[#This Row],[Order ID]])</f>
        <v>1</v>
      </c>
      <c r="W3663" t="str">
        <f>TEXT(SalesData[[#This Row],[Order Date]],"MMM-YYYY")</f>
        <v>Jun-2017</v>
      </c>
      <c r="X3663">
        <f>CHOOSE(MONTH(SalesData[[#This Row],[Order Date]]),1,1,1,2,2,2,3,3,3,4,4,4)</f>
        <v>2</v>
      </c>
      <c r="Y3663">
        <f>YEAR(SalesData[[#This Row],[Order Date]])*100+MONTH(SalesData[[#This Row],[Order Date]])</f>
        <v>201706</v>
      </c>
    </row>
    <row r="3664" spans="1: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v>4</v>
      </c>
      <c r="T3664">
        <v>0.1</v>
      </c>
      <c r="U3664">
        <v>36.25</v>
      </c>
      <c r="V3664">
        <f>COUNTIF(SalesData[Order ID],SalesData[[#This Row],[Order ID]])</f>
        <v>2</v>
      </c>
      <c r="W3664" t="str">
        <f>TEXT(SalesData[[#This Row],[Order Date]],"MMM-YYYY")</f>
        <v>Jul-2018</v>
      </c>
      <c r="X3664">
        <f>CHOOSE(MONTH(SalesData[[#This Row],[Order Date]]),1,1,1,2,2,2,3,3,3,4,4,4)</f>
        <v>3</v>
      </c>
      <c r="Y3664">
        <f>YEAR(SalesData[[#This Row],[Order Date]])*100+MONTH(SalesData[[#This Row],[Order Date]])</f>
        <v>201807</v>
      </c>
    </row>
    <row r="3665" spans="1: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v>10</v>
      </c>
      <c r="T3665">
        <v>0.3</v>
      </c>
      <c r="U3665">
        <v>-8.35</v>
      </c>
      <c r="V3665">
        <f>COUNTIF(SalesData[Order ID],SalesData[[#This Row],[Order ID]])</f>
        <v>2</v>
      </c>
      <c r="W3665" t="str">
        <f>TEXT(SalesData[[#This Row],[Order Date]],"MMM-YYYY")</f>
        <v>Jul-2018</v>
      </c>
      <c r="X3665">
        <f>CHOOSE(MONTH(SalesData[[#This Row],[Order Date]]),1,1,1,2,2,2,3,3,3,4,4,4)</f>
        <v>3</v>
      </c>
      <c r="Y3665">
        <f>YEAR(SalesData[[#This Row],[Order Date]])*100+MONTH(SalesData[[#This Row],[Order Date]])</f>
        <v>201807</v>
      </c>
    </row>
    <row r="3666" spans="1: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v>1</v>
      </c>
      <c r="T3666">
        <v>0.2</v>
      </c>
      <c r="U3666">
        <v>1.39</v>
      </c>
      <c r="V3666">
        <f>COUNTIF(SalesData[Order ID],SalesData[[#This Row],[Order ID]])</f>
        <v>8</v>
      </c>
      <c r="W3666" t="str">
        <f>TEXT(SalesData[[#This Row],[Order Date]],"MMM-YYYY")</f>
        <v>Dec-2015</v>
      </c>
      <c r="X3666">
        <f>CHOOSE(MONTH(SalesData[[#This Row],[Order Date]]),1,1,1,2,2,2,3,3,3,4,4,4)</f>
        <v>4</v>
      </c>
      <c r="Y3666">
        <f>YEAR(SalesData[[#This Row],[Order Date]])*100+MONTH(SalesData[[#This Row],[Order Date]])</f>
        <v>201512</v>
      </c>
    </row>
    <row r="3667" spans="1: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v>2</v>
      </c>
      <c r="T3667">
        <v>0.1</v>
      </c>
      <c r="U3667">
        <v>1.55</v>
      </c>
      <c r="V3667">
        <f>COUNTIF(SalesData[Order ID],SalesData[[#This Row],[Order ID]])</f>
        <v>8</v>
      </c>
      <c r="W3667" t="str">
        <f>TEXT(SalesData[[#This Row],[Order Date]],"MMM-YYYY")</f>
        <v>Dec-2015</v>
      </c>
      <c r="X3667">
        <f>CHOOSE(MONTH(SalesData[[#This Row],[Order Date]]),1,1,1,2,2,2,3,3,3,4,4,4)</f>
        <v>4</v>
      </c>
      <c r="Y3667">
        <f>YEAR(SalesData[[#This Row],[Order Date]])*100+MONTH(SalesData[[#This Row],[Order Date]])</f>
        <v>201512</v>
      </c>
    </row>
    <row r="3668" spans="1: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v>9</v>
      </c>
      <c r="T3668">
        <v>0.2</v>
      </c>
      <c r="U3668">
        <v>9.48</v>
      </c>
      <c r="V3668">
        <f>COUNTIF(SalesData[Order ID],SalesData[[#This Row],[Order ID]])</f>
        <v>8</v>
      </c>
      <c r="W3668" t="str">
        <f>TEXT(SalesData[[#This Row],[Order Date]],"MMM-YYYY")</f>
        <v>Dec-2015</v>
      </c>
      <c r="X3668">
        <f>CHOOSE(MONTH(SalesData[[#This Row],[Order Date]]),1,1,1,2,2,2,3,3,3,4,4,4)</f>
        <v>4</v>
      </c>
      <c r="Y3668">
        <f>YEAR(SalesData[[#This Row],[Order Date]])*100+MONTH(SalesData[[#This Row],[Order Date]])</f>
        <v>201512</v>
      </c>
    </row>
    <row r="3669" spans="1: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v>6</v>
      </c>
      <c r="T3669">
        <v>0.3</v>
      </c>
      <c r="U3669">
        <v>-3.33</v>
      </c>
      <c r="V3669">
        <f>COUNTIF(SalesData[Order ID],SalesData[[#This Row],[Order ID]])</f>
        <v>8</v>
      </c>
      <c r="W3669" t="str">
        <f>TEXT(SalesData[[#This Row],[Order Date]],"MMM-YYYY")</f>
        <v>Dec-2015</v>
      </c>
      <c r="X3669">
        <f>CHOOSE(MONTH(SalesData[[#This Row],[Order Date]]),1,1,1,2,2,2,3,3,3,4,4,4)</f>
        <v>4</v>
      </c>
      <c r="Y3669">
        <f>YEAR(SalesData[[#This Row],[Order Date]])*100+MONTH(SalesData[[#This Row],[Order Date]])</f>
        <v>201512</v>
      </c>
    </row>
    <row r="3670" spans="1: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v>4</v>
      </c>
      <c r="T3670">
        <v>0.3</v>
      </c>
      <c r="U3670">
        <v>-9.35</v>
      </c>
      <c r="V3670">
        <f>COUNTIF(SalesData[Order ID],SalesData[[#This Row],[Order ID]])</f>
        <v>8</v>
      </c>
      <c r="W3670" t="str">
        <f>TEXT(SalesData[[#This Row],[Order Date]],"MMM-YYYY")</f>
        <v>Dec-2015</v>
      </c>
      <c r="X3670">
        <f>CHOOSE(MONTH(SalesData[[#This Row],[Order Date]]),1,1,1,2,2,2,3,3,3,4,4,4)</f>
        <v>4</v>
      </c>
      <c r="Y3670">
        <f>YEAR(SalesData[[#This Row],[Order Date]])*100+MONTH(SalesData[[#This Row],[Order Date]])</f>
        <v>201512</v>
      </c>
    </row>
    <row r="3671" spans="1: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v>8</v>
      </c>
      <c r="T3671">
        <v>0.2</v>
      </c>
      <c r="U3671">
        <v>3</v>
      </c>
      <c r="V3671">
        <f>COUNTIF(SalesData[Order ID],SalesData[[#This Row],[Order ID]])</f>
        <v>8</v>
      </c>
      <c r="W3671" t="str">
        <f>TEXT(SalesData[[#This Row],[Order Date]],"MMM-YYYY")</f>
        <v>Dec-2015</v>
      </c>
      <c r="X3671">
        <f>CHOOSE(MONTH(SalesData[[#This Row],[Order Date]]),1,1,1,2,2,2,3,3,3,4,4,4)</f>
        <v>4</v>
      </c>
      <c r="Y3671">
        <f>YEAR(SalesData[[#This Row],[Order Date]])*100+MONTH(SalesData[[#This Row],[Order Date]])</f>
        <v>201512</v>
      </c>
    </row>
    <row r="3672" spans="1: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v>3</v>
      </c>
      <c r="T3672">
        <v>0.1</v>
      </c>
      <c r="U3672">
        <v>3.63</v>
      </c>
      <c r="V3672">
        <f>COUNTIF(SalesData[Order ID],SalesData[[#This Row],[Order ID]])</f>
        <v>8</v>
      </c>
      <c r="W3672" t="str">
        <f>TEXT(SalesData[[#This Row],[Order Date]],"MMM-YYYY")</f>
        <v>Dec-2015</v>
      </c>
      <c r="X3672">
        <f>CHOOSE(MONTH(SalesData[[#This Row],[Order Date]]),1,1,1,2,2,2,3,3,3,4,4,4)</f>
        <v>4</v>
      </c>
      <c r="Y3672">
        <f>YEAR(SalesData[[#This Row],[Order Date]])*100+MONTH(SalesData[[#This Row],[Order Date]])</f>
        <v>201512</v>
      </c>
    </row>
    <row r="3673" spans="1: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v>7</v>
      </c>
      <c r="T3673">
        <v>0</v>
      </c>
      <c r="U3673">
        <v>6.64</v>
      </c>
      <c r="V3673">
        <f>COUNTIF(SalesData[Order ID],SalesData[[#This Row],[Order ID]])</f>
        <v>8</v>
      </c>
      <c r="W3673" t="str">
        <f>TEXT(SalesData[[#This Row],[Order Date]],"MMM-YYYY")</f>
        <v>Dec-2015</v>
      </c>
      <c r="X3673">
        <f>CHOOSE(MONTH(SalesData[[#This Row],[Order Date]]),1,1,1,2,2,2,3,3,3,4,4,4)</f>
        <v>4</v>
      </c>
      <c r="Y3673">
        <f>YEAR(SalesData[[#This Row],[Order Date]])*100+MONTH(SalesData[[#This Row],[Order Date]])</f>
        <v>201512</v>
      </c>
    </row>
    <row r="3674" spans="1: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v>4</v>
      </c>
      <c r="T3674">
        <v>0</v>
      </c>
      <c r="U3674">
        <v>2.04</v>
      </c>
      <c r="V3674">
        <f>COUNTIF(SalesData[Order ID],SalesData[[#This Row],[Order ID]])</f>
        <v>2</v>
      </c>
      <c r="W3674" t="str">
        <f>TEXT(SalesData[[#This Row],[Order Date]],"MMM-YYYY")</f>
        <v>Apr-2017</v>
      </c>
      <c r="X3674">
        <f>CHOOSE(MONTH(SalesData[[#This Row],[Order Date]]),1,1,1,2,2,2,3,3,3,4,4,4)</f>
        <v>2</v>
      </c>
      <c r="Y3674">
        <f>YEAR(SalesData[[#This Row],[Order Date]])*100+MONTH(SalesData[[#This Row],[Order Date]])</f>
        <v>201704</v>
      </c>
    </row>
    <row r="3675" spans="1: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v>10</v>
      </c>
      <c r="T3675">
        <v>0.2</v>
      </c>
      <c r="U3675">
        <v>39.96</v>
      </c>
      <c r="V3675">
        <f>COUNTIF(SalesData[Order ID],SalesData[[#This Row],[Order ID]])</f>
        <v>2</v>
      </c>
      <c r="W3675" t="str">
        <f>TEXT(SalesData[[#This Row],[Order Date]],"MMM-YYYY")</f>
        <v>Apr-2017</v>
      </c>
      <c r="X3675">
        <f>CHOOSE(MONTH(SalesData[[#This Row],[Order Date]]),1,1,1,2,2,2,3,3,3,4,4,4)</f>
        <v>2</v>
      </c>
      <c r="Y3675">
        <f>YEAR(SalesData[[#This Row],[Order Date]])*100+MONTH(SalesData[[#This Row],[Order Date]])</f>
        <v>201704</v>
      </c>
    </row>
    <row r="3676" spans="1: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v>1</v>
      </c>
      <c r="T3676">
        <v>0.2</v>
      </c>
      <c r="U3676">
        <v>10.19</v>
      </c>
      <c r="V3676">
        <f>COUNTIF(SalesData[Order ID],SalesData[[#This Row],[Order ID]])</f>
        <v>2</v>
      </c>
      <c r="W3676" t="str">
        <f>TEXT(SalesData[[#This Row],[Order Date]],"MMM-YYYY")</f>
        <v>Nov-2018</v>
      </c>
      <c r="X3676">
        <f>CHOOSE(MONTH(SalesData[[#This Row],[Order Date]]),1,1,1,2,2,2,3,3,3,4,4,4)</f>
        <v>4</v>
      </c>
      <c r="Y3676">
        <f>YEAR(SalesData[[#This Row],[Order Date]])*100+MONTH(SalesData[[#This Row],[Order Date]])</f>
        <v>201811</v>
      </c>
    </row>
    <row r="3677" spans="1: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v>4</v>
      </c>
      <c r="T3677">
        <v>0.3</v>
      </c>
      <c r="U3677">
        <v>-14.87</v>
      </c>
      <c r="V3677">
        <f>COUNTIF(SalesData[Order ID],SalesData[[#This Row],[Order ID]])</f>
        <v>2</v>
      </c>
      <c r="W3677" t="str">
        <f>TEXT(SalesData[[#This Row],[Order Date]],"MMM-YYYY")</f>
        <v>Nov-2018</v>
      </c>
      <c r="X3677">
        <f>CHOOSE(MONTH(SalesData[[#This Row],[Order Date]]),1,1,1,2,2,2,3,3,3,4,4,4)</f>
        <v>4</v>
      </c>
      <c r="Y3677">
        <f>YEAR(SalesData[[#This Row],[Order Date]])*100+MONTH(SalesData[[#This Row],[Order Date]])</f>
        <v>201811</v>
      </c>
    </row>
    <row r="3678" spans="1: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v>3</v>
      </c>
      <c r="T3678">
        <v>0.3</v>
      </c>
      <c r="U3678">
        <v>-10.67</v>
      </c>
      <c r="V3678">
        <f>COUNTIF(SalesData[Order ID],SalesData[[#This Row],[Order ID]])</f>
        <v>1</v>
      </c>
      <c r="W3678" t="str">
        <f>TEXT(SalesData[[#This Row],[Order Date]],"MMM-YYYY")</f>
        <v>Dec-2016</v>
      </c>
      <c r="X3678">
        <f>CHOOSE(MONTH(SalesData[[#This Row],[Order Date]]),1,1,1,2,2,2,3,3,3,4,4,4)</f>
        <v>4</v>
      </c>
      <c r="Y3678">
        <f>YEAR(SalesData[[#This Row],[Order Date]])*100+MONTH(SalesData[[#This Row],[Order Date]])</f>
        <v>201612</v>
      </c>
    </row>
    <row r="3679" spans="1: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v>6</v>
      </c>
      <c r="T3679">
        <v>0.2</v>
      </c>
      <c r="U3679">
        <v>3</v>
      </c>
      <c r="V3679">
        <f>COUNTIF(SalesData[Order ID],SalesData[[#This Row],[Order ID]])</f>
        <v>9</v>
      </c>
      <c r="W3679" t="str">
        <f>TEXT(SalesData[[#This Row],[Order Date]],"MMM-YYYY")</f>
        <v>Jul-2016</v>
      </c>
      <c r="X3679">
        <f>CHOOSE(MONTH(SalesData[[#This Row],[Order Date]]),1,1,1,2,2,2,3,3,3,4,4,4)</f>
        <v>3</v>
      </c>
      <c r="Y3679">
        <f>YEAR(SalesData[[#This Row],[Order Date]])*100+MONTH(SalesData[[#This Row],[Order Date]])</f>
        <v>201607</v>
      </c>
    </row>
    <row r="3680" spans="1: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v>8</v>
      </c>
      <c r="T3680">
        <v>0</v>
      </c>
      <c r="U3680">
        <v>148.79</v>
      </c>
      <c r="V3680">
        <f>COUNTIF(SalesData[Order ID],SalesData[[#This Row],[Order ID]])</f>
        <v>9</v>
      </c>
      <c r="W3680" t="str">
        <f>TEXT(SalesData[[#This Row],[Order Date]],"MMM-YYYY")</f>
        <v>Jul-2016</v>
      </c>
      <c r="X3680">
        <f>CHOOSE(MONTH(SalesData[[#This Row],[Order Date]]),1,1,1,2,2,2,3,3,3,4,4,4)</f>
        <v>3</v>
      </c>
      <c r="Y3680">
        <f>YEAR(SalesData[[#This Row],[Order Date]])*100+MONTH(SalesData[[#This Row],[Order Date]])</f>
        <v>201607</v>
      </c>
    </row>
    <row r="3681" spans="1: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v>2</v>
      </c>
      <c r="T3681">
        <v>0.1</v>
      </c>
      <c r="U3681">
        <v>32.75</v>
      </c>
      <c r="V3681">
        <f>COUNTIF(SalesData[Order ID],SalesData[[#This Row],[Order ID]])</f>
        <v>9</v>
      </c>
      <c r="W3681" t="str">
        <f>TEXT(SalesData[[#This Row],[Order Date]],"MMM-YYYY")</f>
        <v>Jul-2016</v>
      </c>
      <c r="X3681">
        <f>CHOOSE(MONTH(SalesData[[#This Row],[Order Date]]),1,1,1,2,2,2,3,3,3,4,4,4)</f>
        <v>3</v>
      </c>
      <c r="Y3681">
        <f>YEAR(SalesData[[#This Row],[Order Date]])*100+MONTH(SalesData[[#This Row],[Order Date]])</f>
        <v>201607</v>
      </c>
    </row>
    <row r="3682" spans="1: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v>1</v>
      </c>
      <c r="T3682">
        <v>0</v>
      </c>
      <c r="U3682">
        <v>4.09</v>
      </c>
      <c r="V3682">
        <f>COUNTIF(SalesData[Order ID],SalesData[[#This Row],[Order ID]])</f>
        <v>9</v>
      </c>
      <c r="W3682" t="str">
        <f>TEXT(SalesData[[#This Row],[Order Date]],"MMM-YYYY")</f>
        <v>Jul-2016</v>
      </c>
      <c r="X3682">
        <f>CHOOSE(MONTH(SalesData[[#This Row],[Order Date]]),1,1,1,2,2,2,3,3,3,4,4,4)</f>
        <v>3</v>
      </c>
      <c r="Y3682">
        <f>YEAR(SalesData[[#This Row],[Order Date]])*100+MONTH(SalesData[[#This Row],[Order Date]])</f>
        <v>201607</v>
      </c>
    </row>
    <row r="3683" spans="1: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v>6</v>
      </c>
      <c r="T3683">
        <v>0.2</v>
      </c>
      <c r="U3683">
        <v>15.14</v>
      </c>
      <c r="V3683">
        <f>COUNTIF(SalesData[Order ID],SalesData[[#This Row],[Order ID]])</f>
        <v>9</v>
      </c>
      <c r="W3683" t="str">
        <f>TEXT(SalesData[[#This Row],[Order Date]],"MMM-YYYY")</f>
        <v>Jul-2016</v>
      </c>
      <c r="X3683">
        <f>CHOOSE(MONTH(SalesData[[#This Row],[Order Date]]),1,1,1,2,2,2,3,3,3,4,4,4)</f>
        <v>3</v>
      </c>
      <c r="Y3683">
        <f>YEAR(SalesData[[#This Row],[Order Date]])*100+MONTH(SalesData[[#This Row],[Order Date]])</f>
        <v>201607</v>
      </c>
    </row>
    <row r="3684" spans="1: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v>9</v>
      </c>
      <c r="T3684">
        <v>0.3</v>
      </c>
      <c r="U3684">
        <v>-19.05</v>
      </c>
      <c r="V3684">
        <f>COUNTIF(SalesData[Order ID],SalesData[[#This Row],[Order ID]])</f>
        <v>9</v>
      </c>
      <c r="W3684" t="str">
        <f>TEXT(SalesData[[#This Row],[Order Date]],"MMM-YYYY")</f>
        <v>Jul-2016</v>
      </c>
      <c r="X3684">
        <f>CHOOSE(MONTH(SalesData[[#This Row],[Order Date]]),1,1,1,2,2,2,3,3,3,4,4,4)</f>
        <v>3</v>
      </c>
      <c r="Y3684">
        <f>YEAR(SalesData[[#This Row],[Order Date]])*100+MONTH(SalesData[[#This Row],[Order Date]])</f>
        <v>201607</v>
      </c>
    </row>
    <row r="3685" spans="1: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v>3</v>
      </c>
      <c r="T3685">
        <v>0.2</v>
      </c>
      <c r="U3685">
        <v>18.399999999999999</v>
      </c>
      <c r="V3685">
        <f>COUNTIF(SalesData[Order ID],SalesData[[#This Row],[Order ID]])</f>
        <v>9</v>
      </c>
      <c r="W3685" t="str">
        <f>TEXT(SalesData[[#This Row],[Order Date]],"MMM-YYYY")</f>
        <v>Jul-2016</v>
      </c>
      <c r="X3685">
        <f>CHOOSE(MONTH(SalesData[[#This Row],[Order Date]]),1,1,1,2,2,2,3,3,3,4,4,4)</f>
        <v>3</v>
      </c>
      <c r="Y3685">
        <f>YEAR(SalesData[[#This Row],[Order Date]])*100+MONTH(SalesData[[#This Row],[Order Date]])</f>
        <v>201607</v>
      </c>
    </row>
    <row r="3686" spans="1: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v>9</v>
      </c>
      <c r="T3686">
        <v>0.1</v>
      </c>
      <c r="U3686">
        <v>10.48</v>
      </c>
      <c r="V3686">
        <f>COUNTIF(SalesData[Order ID],SalesData[[#This Row],[Order ID]])</f>
        <v>9</v>
      </c>
      <c r="W3686" t="str">
        <f>TEXT(SalesData[[#This Row],[Order Date]],"MMM-YYYY")</f>
        <v>Jul-2016</v>
      </c>
      <c r="X3686">
        <f>CHOOSE(MONTH(SalesData[[#This Row],[Order Date]]),1,1,1,2,2,2,3,3,3,4,4,4)</f>
        <v>3</v>
      </c>
      <c r="Y3686">
        <f>YEAR(SalesData[[#This Row],[Order Date]])*100+MONTH(SalesData[[#This Row],[Order Date]])</f>
        <v>201607</v>
      </c>
    </row>
    <row r="3687" spans="1: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v>1</v>
      </c>
      <c r="T3687">
        <v>0</v>
      </c>
      <c r="U3687">
        <v>34.369999999999997</v>
      </c>
      <c r="V3687">
        <f>COUNTIF(SalesData[Order ID],SalesData[[#This Row],[Order ID]])</f>
        <v>9</v>
      </c>
      <c r="W3687" t="str">
        <f>TEXT(SalesData[[#This Row],[Order Date]],"MMM-YYYY")</f>
        <v>Jul-2016</v>
      </c>
      <c r="X3687">
        <f>CHOOSE(MONTH(SalesData[[#This Row],[Order Date]]),1,1,1,2,2,2,3,3,3,4,4,4)</f>
        <v>3</v>
      </c>
      <c r="Y3687">
        <f>YEAR(SalesData[[#This Row],[Order Date]])*100+MONTH(SalesData[[#This Row],[Order Date]])</f>
        <v>201607</v>
      </c>
    </row>
    <row r="3688" spans="1: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v>4</v>
      </c>
      <c r="T3688">
        <v>0.2</v>
      </c>
      <c r="U3688">
        <v>1.57</v>
      </c>
      <c r="V3688">
        <f>COUNTIF(SalesData[Order ID],SalesData[[#This Row],[Order ID]])</f>
        <v>1</v>
      </c>
      <c r="W3688" t="str">
        <f>TEXT(SalesData[[#This Row],[Order Date]],"MMM-YYYY")</f>
        <v>Dec-2017</v>
      </c>
      <c r="X3688">
        <f>CHOOSE(MONTH(SalesData[[#This Row],[Order Date]]),1,1,1,2,2,2,3,3,3,4,4,4)</f>
        <v>4</v>
      </c>
      <c r="Y3688">
        <f>YEAR(SalesData[[#This Row],[Order Date]])*100+MONTH(SalesData[[#This Row],[Order Date]])</f>
        <v>201712</v>
      </c>
    </row>
    <row r="3689" spans="1: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v>6</v>
      </c>
      <c r="T3689">
        <v>0.2</v>
      </c>
      <c r="U3689">
        <v>0.3</v>
      </c>
      <c r="V3689">
        <f>COUNTIF(SalesData[Order ID],SalesData[[#This Row],[Order ID]])</f>
        <v>1</v>
      </c>
      <c r="W3689" t="str">
        <f>TEXT(SalesData[[#This Row],[Order Date]],"MMM-YYYY")</f>
        <v>May-2017</v>
      </c>
      <c r="X3689">
        <f>CHOOSE(MONTH(SalesData[[#This Row],[Order Date]]),1,1,1,2,2,2,3,3,3,4,4,4)</f>
        <v>2</v>
      </c>
      <c r="Y3689">
        <f>YEAR(SalesData[[#This Row],[Order Date]])*100+MONTH(SalesData[[#This Row],[Order Date]])</f>
        <v>201705</v>
      </c>
    </row>
    <row r="3690" spans="1: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v>4</v>
      </c>
      <c r="T3690">
        <v>0</v>
      </c>
      <c r="U3690">
        <v>4.0599999999999996</v>
      </c>
      <c r="V3690">
        <f>COUNTIF(SalesData[Order ID],SalesData[[#This Row],[Order ID]])</f>
        <v>2</v>
      </c>
      <c r="W3690" t="str">
        <f>TEXT(SalesData[[#This Row],[Order Date]],"MMM-YYYY")</f>
        <v>Jun-2018</v>
      </c>
      <c r="X3690">
        <f>CHOOSE(MONTH(SalesData[[#This Row],[Order Date]]),1,1,1,2,2,2,3,3,3,4,4,4)</f>
        <v>2</v>
      </c>
      <c r="Y3690">
        <f>YEAR(SalesData[[#This Row],[Order Date]])*100+MONTH(SalesData[[#This Row],[Order Date]])</f>
        <v>201806</v>
      </c>
    </row>
    <row r="3691" spans="1: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v>8</v>
      </c>
      <c r="T3691">
        <v>0</v>
      </c>
      <c r="U3691">
        <v>13.18</v>
      </c>
      <c r="V3691">
        <f>COUNTIF(SalesData[Order ID],SalesData[[#This Row],[Order ID]])</f>
        <v>2</v>
      </c>
      <c r="W3691" t="str">
        <f>TEXT(SalesData[[#This Row],[Order Date]],"MMM-YYYY")</f>
        <v>Jun-2018</v>
      </c>
      <c r="X3691">
        <f>CHOOSE(MONTH(SalesData[[#This Row],[Order Date]]),1,1,1,2,2,2,3,3,3,4,4,4)</f>
        <v>2</v>
      </c>
      <c r="Y3691">
        <f>YEAR(SalesData[[#This Row],[Order Date]])*100+MONTH(SalesData[[#This Row],[Order Date]])</f>
        <v>201806</v>
      </c>
    </row>
    <row r="3692" spans="1: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v>7</v>
      </c>
      <c r="T3692">
        <v>0.3</v>
      </c>
      <c r="U3692">
        <v>-3.6</v>
      </c>
      <c r="V3692">
        <f>COUNTIF(SalesData[Order ID],SalesData[[#This Row],[Order ID]])</f>
        <v>4</v>
      </c>
      <c r="W3692" t="str">
        <f>TEXT(SalesData[[#This Row],[Order Date]],"MMM-YYYY")</f>
        <v>Oct-2016</v>
      </c>
      <c r="X3692">
        <f>CHOOSE(MONTH(SalesData[[#This Row],[Order Date]]),1,1,1,2,2,2,3,3,3,4,4,4)</f>
        <v>4</v>
      </c>
      <c r="Y3692">
        <f>YEAR(SalesData[[#This Row],[Order Date]])*100+MONTH(SalesData[[#This Row],[Order Date]])</f>
        <v>201610</v>
      </c>
    </row>
    <row r="3693" spans="1: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v>5</v>
      </c>
      <c r="T3693">
        <v>0</v>
      </c>
      <c r="U3693">
        <v>145.19999999999999</v>
      </c>
      <c r="V3693">
        <f>COUNTIF(SalesData[Order ID],SalesData[[#This Row],[Order ID]])</f>
        <v>4</v>
      </c>
      <c r="W3693" t="str">
        <f>TEXT(SalesData[[#This Row],[Order Date]],"MMM-YYYY")</f>
        <v>Oct-2016</v>
      </c>
      <c r="X3693">
        <f>CHOOSE(MONTH(SalesData[[#This Row],[Order Date]]),1,1,1,2,2,2,3,3,3,4,4,4)</f>
        <v>4</v>
      </c>
      <c r="Y3693">
        <f>YEAR(SalesData[[#This Row],[Order Date]])*100+MONTH(SalesData[[#This Row],[Order Date]])</f>
        <v>201610</v>
      </c>
    </row>
    <row r="3694" spans="1: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v>4</v>
      </c>
      <c r="T3694">
        <v>0.2</v>
      </c>
      <c r="U3694">
        <v>7.92</v>
      </c>
      <c r="V3694">
        <f>COUNTIF(SalesData[Order ID],SalesData[[#This Row],[Order ID]])</f>
        <v>4</v>
      </c>
      <c r="W3694" t="str">
        <f>TEXT(SalesData[[#This Row],[Order Date]],"MMM-YYYY")</f>
        <v>Oct-2016</v>
      </c>
      <c r="X3694">
        <f>CHOOSE(MONTH(SalesData[[#This Row],[Order Date]]),1,1,1,2,2,2,3,3,3,4,4,4)</f>
        <v>4</v>
      </c>
      <c r="Y3694">
        <f>YEAR(SalesData[[#This Row],[Order Date]])*100+MONTH(SalesData[[#This Row],[Order Date]])</f>
        <v>201610</v>
      </c>
    </row>
    <row r="3695" spans="1: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v>4</v>
      </c>
      <c r="T3695">
        <v>0</v>
      </c>
      <c r="U3695">
        <v>4.6500000000000004</v>
      </c>
      <c r="V3695">
        <f>COUNTIF(SalesData[Order ID],SalesData[[#This Row],[Order ID]])</f>
        <v>4</v>
      </c>
      <c r="W3695" t="str">
        <f>TEXT(SalesData[[#This Row],[Order Date]],"MMM-YYYY")</f>
        <v>Oct-2016</v>
      </c>
      <c r="X3695">
        <f>CHOOSE(MONTH(SalesData[[#This Row],[Order Date]]),1,1,1,2,2,2,3,3,3,4,4,4)</f>
        <v>4</v>
      </c>
      <c r="Y3695">
        <f>YEAR(SalesData[[#This Row],[Order Date]])*100+MONTH(SalesData[[#This Row],[Order Date]])</f>
        <v>201610</v>
      </c>
    </row>
    <row r="3696" spans="1: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v>10</v>
      </c>
      <c r="T3696">
        <v>0</v>
      </c>
      <c r="U3696">
        <v>39.6</v>
      </c>
      <c r="V3696">
        <f>COUNTIF(SalesData[Order ID],SalesData[[#This Row],[Order ID]])</f>
        <v>3</v>
      </c>
      <c r="W3696" t="str">
        <f>TEXT(SalesData[[#This Row],[Order Date]],"MMM-YYYY")</f>
        <v>Oct-2017</v>
      </c>
      <c r="X3696">
        <f>CHOOSE(MONTH(SalesData[[#This Row],[Order Date]]),1,1,1,2,2,2,3,3,3,4,4,4)</f>
        <v>4</v>
      </c>
      <c r="Y3696">
        <f>YEAR(SalesData[[#This Row],[Order Date]])*100+MONTH(SalesData[[#This Row],[Order Date]])</f>
        <v>201710</v>
      </c>
    </row>
    <row r="3697" spans="1: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v>3</v>
      </c>
      <c r="T3697">
        <v>0.3</v>
      </c>
      <c r="U3697">
        <v>-23.29</v>
      </c>
      <c r="V3697">
        <f>COUNTIF(SalesData[Order ID],SalesData[[#This Row],[Order ID]])</f>
        <v>3</v>
      </c>
      <c r="W3697" t="str">
        <f>TEXT(SalesData[[#This Row],[Order Date]],"MMM-YYYY")</f>
        <v>Oct-2017</v>
      </c>
      <c r="X3697">
        <f>CHOOSE(MONTH(SalesData[[#This Row],[Order Date]]),1,1,1,2,2,2,3,3,3,4,4,4)</f>
        <v>4</v>
      </c>
      <c r="Y3697">
        <f>YEAR(SalesData[[#This Row],[Order Date]])*100+MONTH(SalesData[[#This Row],[Order Date]])</f>
        <v>201710</v>
      </c>
    </row>
    <row r="3698" spans="1: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v>3</v>
      </c>
      <c r="T3698">
        <v>0.1</v>
      </c>
      <c r="U3698">
        <v>3.46</v>
      </c>
      <c r="V3698">
        <f>COUNTIF(SalesData[Order ID],SalesData[[#This Row],[Order ID]])</f>
        <v>3</v>
      </c>
      <c r="W3698" t="str">
        <f>TEXT(SalesData[[#This Row],[Order Date]],"MMM-YYYY")</f>
        <v>Oct-2017</v>
      </c>
      <c r="X3698">
        <f>CHOOSE(MONTH(SalesData[[#This Row],[Order Date]]),1,1,1,2,2,2,3,3,3,4,4,4)</f>
        <v>4</v>
      </c>
      <c r="Y3698">
        <f>YEAR(SalesData[[#This Row],[Order Date]])*100+MONTH(SalesData[[#This Row],[Order Date]])</f>
        <v>201710</v>
      </c>
    </row>
    <row r="3699" spans="1: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v>3</v>
      </c>
      <c r="T3699">
        <v>0.3</v>
      </c>
      <c r="U3699">
        <v>-22.71</v>
      </c>
      <c r="V3699">
        <f>COUNTIF(SalesData[Order ID],SalesData[[#This Row],[Order ID]])</f>
        <v>1</v>
      </c>
      <c r="W3699" t="str">
        <f>TEXT(SalesData[[#This Row],[Order Date]],"MMM-YYYY")</f>
        <v>Nov-2016</v>
      </c>
      <c r="X3699">
        <f>CHOOSE(MONTH(SalesData[[#This Row],[Order Date]]),1,1,1,2,2,2,3,3,3,4,4,4)</f>
        <v>4</v>
      </c>
      <c r="Y3699">
        <f>YEAR(SalesData[[#This Row],[Order Date]])*100+MONTH(SalesData[[#This Row],[Order Date]])</f>
        <v>201611</v>
      </c>
    </row>
    <row r="3700" spans="1: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v>7</v>
      </c>
      <c r="T3700">
        <v>0.3</v>
      </c>
      <c r="U3700">
        <v>-15.09</v>
      </c>
      <c r="V3700">
        <f>COUNTIF(SalesData[Order ID],SalesData[[#This Row],[Order ID]])</f>
        <v>1</v>
      </c>
      <c r="W3700" t="str">
        <f>TEXT(SalesData[[#This Row],[Order Date]],"MMM-YYYY")</f>
        <v>Sep-2015</v>
      </c>
      <c r="X3700">
        <f>CHOOSE(MONTH(SalesData[[#This Row],[Order Date]]),1,1,1,2,2,2,3,3,3,4,4,4)</f>
        <v>3</v>
      </c>
      <c r="Y3700">
        <f>YEAR(SalesData[[#This Row],[Order Date]])*100+MONTH(SalesData[[#This Row],[Order Date]])</f>
        <v>201509</v>
      </c>
    </row>
    <row r="3701" spans="1: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v>6</v>
      </c>
      <c r="T3701">
        <v>0.1</v>
      </c>
      <c r="U3701">
        <v>57.39</v>
      </c>
      <c r="V3701">
        <f>COUNTIF(SalesData[Order ID],SalesData[[#This Row],[Order ID]])</f>
        <v>1</v>
      </c>
      <c r="W3701" t="str">
        <f>TEXT(SalesData[[#This Row],[Order Date]],"MMM-YYYY")</f>
        <v>Nov-2018</v>
      </c>
      <c r="X3701">
        <f>CHOOSE(MONTH(SalesData[[#This Row],[Order Date]]),1,1,1,2,2,2,3,3,3,4,4,4)</f>
        <v>4</v>
      </c>
      <c r="Y3701">
        <f>YEAR(SalesData[[#This Row],[Order Date]])*100+MONTH(SalesData[[#This Row],[Order Date]])</f>
        <v>201811</v>
      </c>
    </row>
    <row r="3702" spans="1: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v>2</v>
      </c>
      <c r="T3702">
        <v>0</v>
      </c>
      <c r="U3702">
        <v>2.66</v>
      </c>
      <c r="V3702">
        <f>COUNTIF(SalesData[Order ID],SalesData[[#This Row],[Order ID]])</f>
        <v>1</v>
      </c>
      <c r="W3702" t="str">
        <f>TEXT(SalesData[[#This Row],[Order Date]],"MMM-YYYY")</f>
        <v>Dec-2018</v>
      </c>
      <c r="X3702">
        <f>CHOOSE(MONTH(SalesData[[#This Row],[Order Date]]),1,1,1,2,2,2,3,3,3,4,4,4)</f>
        <v>4</v>
      </c>
      <c r="Y3702">
        <f>YEAR(SalesData[[#This Row],[Order Date]])*100+MONTH(SalesData[[#This Row],[Order Date]])</f>
        <v>201812</v>
      </c>
    </row>
    <row r="3703" spans="1: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v>2</v>
      </c>
      <c r="T3703">
        <v>0</v>
      </c>
      <c r="U3703">
        <v>1.52</v>
      </c>
      <c r="V3703">
        <f>COUNTIF(SalesData[Order ID],SalesData[[#This Row],[Order ID]])</f>
        <v>1</v>
      </c>
      <c r="W3703" t="str">
        <f>TEXT(SalesData[[#This Row],[Order Date]],"MMM-YYYY")</f>
        <v>Jan-2017</v>
      </c>
      <c r="X3703">
        <f>CHOOSE(MONTH(SalesData[[#This Row],[Order Date]]),1,1,1,2,2,2,3,3,3,4,4,4)</f>
        <v>1</v>
      </c>
      <c r="Y3703">
        <f>YEAR(SalesData[[#This Row],[Order Date]])*100+MONTH(SalesData[[#This Row],[Order Date]])</f>
        <v>201701</v>
      </c>
    </row>
    <row r="3704" spans="1: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v>7</v>
      </c>
      <c r="T3704">
        <v>0.2</v>
      </c>
      <c r="U3704">
        <v>2.97</v>
      </c>
      <c r="V3704">
        <f>COUNTIF(SalesData[Order ID],SalesData[[#This Row],[Order ID]])</f>
        <v>4</v>
      </c>
      <c r="W3704" t="str">
        <f>TEXT(SalesData[[#This Row],[Order Date]],"MMM-YYYY")</f>
        <v>Jun-2016</v>
      </c>
      <c r="X3704">
        <f>CHOOSE(MONTH(SalesData[[#This Row],[Order Date]]),1,1,1,2,2,2,3,3,3,4,4,4)</f>
        <v>2</v>
      </c>
      <c r="Y3704">
        <f>YEAR(SalesData[[#This Row],[Order Date]])*100+MONTH(SalesData[[#This Row],[Order Date]])</f>
        <v>201606</v>
      </c>
    </row>
    <row r="3705" spans="1: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v>10</v>
      </c>
      <c r="T3705">
        <v>0</v>
      </c>
      <c r="U3705">
        <v>3.83</v>
      </c>
      <c r="V3705">
        <f>COUNTIF(SalesData[Order ID],SalesData[[#This Row],[Order ID]])</f>
        <v>4</v>
      </c>
      <c r="W3705" t="str">
        <f>TEXT(SalesData[[#This Row],[Order Date]],"MMM-YYYY")</f>
        <v>Jun-2016</v>
      </c>
      <c r="X3705">
        <f>CHOOSE(MONTH(SalesData[[#This Row],[Order Date]]),1,1,1,2,2,2,3,3,3,4,4,4)</f>
        <v>2</v>
      </c>
      <c r="Y3705">
        <f>YEAR(SalesData[[#This Row],[Order Date]])*100+MONTH(SalesData[[#This Row],[Order Date]])</f>
        <v>201606</v>
      </c>
    </row>
    <row r="3706" spans="1: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v>6</v>
      </c>
      <c r="T3706">
        <v>0</v>
      </c>
      <c r="U3706">
        <v>242.99</v>
      </c>
      <c r="V3706">
        <f>COUNTIF(SalesData[Order ID],SalesData[[#This Row],[Order ID]])</f>
        <v>4</v>
      </c>
      <c r="W3706" t="str">
        <f>TEXT(SalesData[[#This Row],[Order Date]],"MMM-YYYY")</f>
        <v>Jun-2016</v>
      </c>
      <c r="X3706">
        <f>CHOOSE(MONTH(SalesData[[#This Row],[Order Date]]),1,1,1,2,2,2,3,3,3,4,4,4)</f>
        <v>2</v>
      </c>
      <c r="Y3706">
        <f>YEAR(SalesData[[#This Row],[Order Date]])*100+MONTH(SalesData[[#This Row],[Order Date]])</f>
        <v>201606</v>
      </c>
    </row>
    <row r="3707" spans="1: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v>4</v>
      </c>
      <c r="T3707">
        <v>0.2</v>
      </c>
      <c r="U3707">
        <v>10.69</v>
      </c>
      <c r="V3707">
        <f>COUNTIF(SalesData[Order ID],SalesData[[#This Row],[Order ID]])</f>
        <v>4</v>
      </c>
      <c r="W3707" t="str">
        <f>TEXT(SalesData[[#This Row],[Order Date]],"MMM-YYYY")</f>
        <v>Jun-2016</v>
      </c>
      <c r="X3707">
        <f>CHOOSE(MONTH(SalesData[[#This Row],[Order Date]]),1,1,1,2,2,2,3,3,3,4,4,4)</f>
        <v>2</v>
      </c>
      <c r="Y3707">
        <f>YEAR(SalesData[[#This Row],[Order Date]])*100+MONTH(SalesData[[#This Row],[Order Date]])</f>
        <v>201606</v>
      </c>
    </row>
    <row r="3708" spans="1: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v>9</v>
      </c>
      <c r="T3708">
        <v>0</v>
      </c>
      <c r="U3708">
        <v>3.34</v>
      </c>
      <c r="V3708">
        <f>COUNTIF(SalesData[Order ID],SalesData[[#This Row],[Order ID]])</f>
        <v>1</v>
      </c>
      <c r="W3708" t="str">
        <f>TEXT(SalesData[[#This Row],[Order Date]],"MMM-YYYY")</f>
        <v>Mar-2018</v>
      </c>
      <c r="X3708">
        <f>CHOOSE(MONTH(SalesData[[#This Row],[Order Date]]),1,1,1,2,2,2,3,3,3,4,4,4)</f>
        <v>1</v>
      </c>
      <c r="Y3708">
        <f>YEAR(SalesData[[#This Row],[Order Date]])*100+MONTH(SalesData[[#This Row],[Order Date]])</f>
        <v>201803</v>
      </c>
    </row>
    <row r="3709" spans="1: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v>8</v>
      </c>
      <c r="T3709">
        <v>0</v>
      </c>
      <c r="U3709">
        <v>0.96</v>
      </c>
      <c r="V3709">
        <f>COUNTIF(SalesData[Order ID],SalesData[[#This Row],[Order ID]])</f>
        <v>3</v>
      </c>
      <c r="W3709" t="str">
        <f>TEXT(SalesData[[#This Row],[Order Date]],"MMM-YYYY")</f>
        <v>Nov-2015</v>
      </c>
      <c r="X3709">
        <f>CHOOSE(MONTH(SalesData[[#This Row],[Order Date]]),1,1,1,2,2,2,3,3,3,4,4,4)</f>
        <v>4</v>
      </c>
      <c r="Y3709">
        <f>YEAR(SalesData[[#This Row],[Order Date]])*100+MONTH(SalesData[[#This Row],[Order Date]])</f>
        <v>201511</v>
      </c>
    </row>
    <row r="3710" spans="1: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v>9</v>
      </c>
      <c r="T3710">
        <v>0.1</v>
      </c>
      <c r="U3710">
        <v>10.59</v>
      </c>
      <c r="V3710">
        <f>COUNTIF(SalesData[Order ID],SalesData[[#This Row],[Order ID]])</f>
        <v>3</v>
      </c>
      <c r="W3710" t="str">
        <f>TEXT(SalesData[[#This Row],[Order Date]],"MMM-YYYY")</f>
        <v>Nov-2015</v>
      </c>
      <c r="X3710">
        <f>CHOOSE(MONTH(SalesData[[#This Row],[Order Date]]),1,1,1,2,2,2,3,3,3,4,4,4)</f>
        <v>4</v>
      </c>
      <c r="Y3710">
        <f>YEAR(SalesData[[#This Row],[Order Date]])*100+MONTH(SalesData[[#This Row],[Order Date]])</f>
        <v>201511</v>
      </c>
    </row>
    <row r="3711" spans="1: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v>1</v>
      </c>
      <c r="T3711">
        <v>0</v>
      </c>
      <c r="U3711">
        <v>0.94</v>
      </c>
      <c r="V3711">
        <f>COUNTIF(SalesData[Order ID],SalesData[[#This Row],[Order ID]])</f>
        <v>3</v>
      </c>
      <c r="W3711" t="str">
        <f>TEXT(SalesData[[#This Row],[Order Date]],"MMM-YYYY")</f>
        <v>Nov-2015</v>
      </c>
      <c r="X3711">
        <f>CHOOSE(MONTH(SalesData[[#This Row],[Order Date]]),1,1,1,2,2,2,3,3,3,4,4,4)</f>
        <v>4</v>
      </c>
      <c r="Y3711">
        <f>YEAR(SalesData[[#This Row],[Order Date]])*100+MONTH(SalesData[[#This Row],[Order Date]])</f>
        <v>201511</v>
      </c>
    </row>
    <row r="3712" spans="1: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v>1</v>
      </c>
      <c r="T3712">
        <v>0.2</v>
      </c>
      <c r="U3712">
        <v>127.56</v>
      </c>
      <c r="V3712">
        <f>COUNTIF(SalesData[Order ID],SalesData[[#This Row],[Order ID]])</f>
        <v>2</v>
      </c>
      <c r="W3712" t="str">
        <f>TEXT(SalesData[[#This Row],[Order Date]],"MMM-YYYY")</f>
        <v>Oct-2018</v>
      </c>
      <c r="X3712">
        <f>CHOOSE(MONTH(SalesData[[#This Row],[Order Date]]),1,1,1,2,2,2,3,3,3,4,4,4)</f>
        <v>4</v>
      </c>
      <c r="Y3712">
        <f>YEAR(SalesData[[#This Row],[Order Date]])*100+MONTH(SalesData[[#This Row],[Order Date]])</f>
        <v>201810</v>
      </c>
    </row>
    <row r="3713" spans="1: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v>5</v>
      </c>
      <c r="T3713">
        <v>0.3</v>
      </c>
      <c r="U3713">
        <v>-55.34</v>
      </c>
      <c r="V3713">
        <f>COUNTIF(SalesData[Order ID],SalesData[[#This Row],[Order ID]])</f>
        <v>2</v>
      </c>
      <c r="W3713" t="str">
        <f>TEXT(SalesData[[#This Row],[Order Date]],"MMM-YYYY")</f>
        <v>Oct-2018</v>
      </c>
      <c r="X3713">
        <f>CHOOSE(MONTH(SalesData[[#This Row],[Order Date]]),1,1,1,2,2,2,3,3,3,4,4,4)</f>
        <v>4</v>
      </c>
      <c r="Y3713">
        <f>YEAR(SalesData[[#This Row],[Order Date]])*100+MONTH(SalesData[[#This Row],[Order Date]])</f>
        <v>201810</v>
      </c>
    </row>
    <row r="3714" spans="1: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v>2</v>
      </c>
      <c r="T3714">
        <v>0</v>
      </c>
      <c r="U3714">
        <v>2.31</v>
      </c>
      <c r="V3714">
        <f>COUNTIF(SalesData[Order ID],SalesData[[#This Row],[Order ID]])</f>
        <v>2</v>
      </c>
      <c r="W3714" t="str">
        <f>TEXT(SalesData[[#This Row],[Order Date]],"MMM-YYYY")</f>
        <v>Apr-2018</v>
      </c>
      <c r="X3714">
        <f>CHOOSE(MONTH(SalesData[[#This Row],[Order Date]]),1,1,1,2,2,2,3,3,3,4,4,4)</f>
        <v>2</v>
      </c>
      <c r="Y3714">
        <f>YEAR(SalesData[[#This Row],[Order Date]])*100+MONTH(SalesData[[#This Row],[Order Date]])</f>
        <v>201804</v>
      </c>
    </row>
    <row r="3715" spans="1: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v>4</v>
      </c>
      <c r="T3715">
        <v>0.2</v>
      </c>
      <c r="U3715">
        <v>43.9</v>
      </c>
      <c r="V3715">
        <f>COUNTIF(SalesData[Order ID],SalesData[[#This Row],[Order ID]])</f>
        <v>2</v>
      </c>
      <c r="W3715" t="str">
        <f>TEXT(SalesData[[#This Row],[Order Date]],"MMM-YYYY")</f>
        <v>Apr-2018</v>
      </c>
      <c r="X3715">
        <f>CHOOSE(MONTH(SalesData[[#This Row],[Order Date]]),1,1,1,2,2,2,3,3,3,4,4,4)</f>
        <v>2</v>
      </c>
      <c r="Y3715">
        <f>YEAR(SalesData[[#This Row],[Order Date]])*100+MONTH(SalesData[[#This Row],[Order Date]])</f>
        <v>201804</v>
      </c>
    </row>
    <row r="3716" spans="1: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v>6</v>
      </c>
      <c r="T3716">
        <v>0.1</v>
      </c>
      <c r="U3716">
        <v>4.1100000000000003</v>
      </c>
      <c r="V3716">
        <f>COUNTIF(SalesData[Order ID],SalesData[[#This Row],[Order ID]])</f>
        <v>2</v>
      </c>
      <c r="W3716" t="str">
        <f>TEXT(SalesData[[#This Row],[Order Date]],"MMM-YYYY")</f>
        <v>Dec-2015</v>
      </c>
      <c r="X3716">
        <f>CHOOSE(MONTH(SalesData[[#This Row],[Order Date]]),1,1,1,2,2,2,3,3,3,4,4,4)</f>
        <v>4</v>
      </c>
      <c r="Y3716">
        <f>YEAR(SalesData[[#This Row],[Order Date]])*100+MONTH(SalesData[[#This Row],[Order Date]])</f>
        <v>201512</v>
      </c>
    </row>
    <row r="3717" spans="1: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v>5</v>
      </c>
      <c r="T3717">
        <v>0.3</v>
      </c>
      <c r="U3717">
        <v>-187.22</v>
      </c>
      <c r="V3717">
        <f>COUNTIF(SalesData[Order ID],SalesData[[#This Row],[Order ID]])</f>
        <v>2</v>
      </c>
      <c r="W3717" t="str">
        <f>TEXT(SalesData[[#This Row],[Order Date]],"MMM-YYYY")</f>
        <v>Dec-2015</v>
      </c>
      <c r="X3717">
        <f>CHOOSE(MONTH(SalesData[[#This Row],[Order Date]]),1,1,1,2,2,2,3,3,3,4,4,4)</f>
        <v>4</v>
      </c>
      <c r="Y3717">
        <f>YEAR(SalesData[[#This Row],[Order Date]])*100+MONTH(SalesData[[#This Row],[Order Date]])</f>
        <v>201512</v>
      </c>
    </row>
    <row r="3718" spans="1: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v>7</v>
      </c>
      <c r="T3718">
        <v>0.1</v>
      </c>
      <c r="U3718">
        <v>6.59</v>
      </c>
      <c r="V3718">
        <f>COUNTIF(SalesData[Order ID],SalesData[[#This Row],[Order ID]])</f>
        <v>1</v>
      </c>
      <c r="W3718" t="str">
        <f>TEXT(SalesData[[#This Row],[Order Date]],"MMM-YYYY")</f>
        <v>May-2018</v>
      </c>
      <c r="X3718">
        <f>CHOOSE(MONTH(SalesData[[#This Row],[Order Date]]),1,1,1,2,2,2,3,3,3,4,4,4)</f>
        <v>2</v>
      </c>
      <c r="Y3718">
        <f>YEAR(SalesData[[#This Row],[Order Date]])*100+MONTH(SalesData[[#This Row],[Order Date]])</f>
        <v>201805</v>
      </c>
    </row>
    <row r="3719" spans="1: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v>2</v>
      </c>
      <c r="T3719">
        <v>0.2</v>
      </c>
      <c r="U3719">
        <v>1.26</v>
      </c>
      <c r="V3719">
        <f>COUNTIF(SalesData[Order ID],SalesData[[#This Row],[Order ID]])</f>
        <v>2</v>
      </c>
      <c r="W3719" t="str">
        <f>TEXT(SalesData[[#This Row],[Order Date]],"MMM-YYYY")</f>
        <v>Sep-2017</v>
      </c>
      <c r="X3719">
        <f>CHOOSE(MONTH(SalesData[[#This Row],[Order Date]]),1,1,1,2,2,2,3,3,3,4,4,4)</f>
        <v>3</v>
      </c>
      <c r="Y3719">
        <f>YEAR(SalesData[[#This Row],[Order Date]])*100+MONTH(SalesData[[#This Row],[Order Date]])</f>
        <v>201709</v>
      </c>
    </row>
    <row r="3720" spans="1: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v>7</v>
      </c>
      <c r="T3720">
        <v>0.3</v>
      </c>
      <c r="U3720">
        <v>-22.5</v>
      </c>
      <c r="V3720">
        <f>COUNTIF(SalesData[Order ID],SalesData[[#This Row],[Order ID]])</f>
        <v>2</v>
      </c>
      <c r="W3720" t="str">
        <f>TEXT(SalesData[[#This Row],[Order Date]],"MMM-YYYY")</f>
        <v>Sep-2017</v>
      </c>
      <c r="X3720">
        <f>CHOOSE(MONTH(SalesData[[#This Row],[Order Date]]),1,1,1,2,2,2,3,3,3,4,4,4)</f>
        <v>3</v>
      </c>
      <c r="Y3720">
        <f>YEAR(SalesData[[#This Row],[Order Date]])*100+MONTH(SalesData[[#This Row],[Order Date]])</f>
        <v>201709</v>
      </c>
    </row>
    <row r="3721" spans="1: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v>8</v>
      </c>
      <c r="T3721">
        <v>0.3</v>
      </c>
      <c r="U3721">
        <v>-3.01</v>
      </c>
      <c r="V3721">
        <f>COUNTIF(SalesData[Order ID],SalesData[[#This Row],[Order ID]])</f>
        <v>1</v>
      </c>
      <c r="W3721" t="str">
        <f>TEXT(SalesData[[#This Row],[Order Date]],"MMM-YYYY")</f>
        <v>Sep-2017</v>
      </c>
      <c r="X3721">
        <f>CHOOSE(MONTH(SalesData[[#This Row],[Order Date]]),1,1,1,2,2,2,3,3,3,4,4,4)</f>
        <v>3</v>
      </c>
      <c r="Y3721">
        <f>YEAR(SalesData[[#This Row],[Order Date]])*100+MONTH(SalesData[[#This Row],[Order Date]])</f>
        <v>201709</v>
      </c>
    </row>
    <row r="3722" spans="1: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v>1</v>
      </c>
      <c r="T3722">
        <v>0.1</v>
      </c>
      <c r="U3722">
        <v>6.24</v>
      </c>
      <c r="V3722">
        <f>COUNTIF(SalesData[Order ID],SalesData[[#This Row],[Order ID]])</f>
        <v>2</v>
      </c>
      <c r="W3722" t="str">
        <f>TEXT(SalesData[[#This Row],[Order Date]],"MMM-YYYY")</f>
        <v>Dec-2017</v>
      </c>
      <c r="X3722">
        <f>CHOOSE(MONTH(SalesData[[#This Row],[Order Date]]),1,1,1,2,2,2,3,3,3,4,4,4)</f>
        <v>4</v>
      </c>
      <c r="Y3722">
        <f>YEAR(SalesData[[#This Row],[Order Date]])*100+MONTH(SalesData[[#This Row],[Order Date]])</f>
        <v>201712</v>
      </c>
    </row>
    <row r="3723" spans="1: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v>1</v>
      </c>
      <c r="T3723">
        <v>0.2</v>
      </c>
      <c r="U3723">
        <v>1.39</v>
      </c>
      <c r="V3723">
        <f>COUNTIF(SalesData[Order ID],SalesData[[#This Row],[Order ID]])</f>
        <v>2</v>
      </c>
      <c r="W3723" t="str">
        <f>TEXT(SalesData[[#This Row],[Order Date]],"MMM-YYYY")</f>
        <v>Dec-2017</v>
      </c>
      <c r="X3723">
        <f>CHOOSE(MONTH(SalesData[[#This Row],[Order Date]]),1,1,1,2,2,2,3,3,3,4,4,4)</f>
        <v>4</v>
      </c>
      <c r="Y3723">
        <f>YEAR(SalesData[[#This Row],[Order Date]])*100+MONTH(SalesData[[#This Row],[Order Date]])</f>
        <v>201712</v>
      </c>
    </row>
    <row r="3724" spans="1: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v>2</v>
      </c>
      <c r="T3724">
        <v>0</v>
      </c>
      <c r="U3724">
        <v>6.07</v>
      </c>
      <c r="V3724">
        <f>COUNTIF(SalesData[Order ID],SalesData[[#This Row],[Order ID]])</f>
        <v>1</v>
      </c>
      <c r="W3724" t="str">
        <f>TEXT(SalesData[[#This Row],[Order Date]],"MMM-YYYY")</f>
        <v>Nov-2018</v>
      </c>
      <c r="X3724">
        <f>CHOOSE(MONTH(SalesData[[#This Row],[Order Date]]),1,1,1,2,2,2,3,3,3,4,4,4)</f>
        <v>4</v>
      </c>
      <c r="Y3724">
        <f>YEAR(SalesData[[#This Row],[Order Date]])*100+MONTH(SalesData[[#This Row],[Order Date]])</f>
        <v>201811</v>
      </c>
    </row>
    <row r="3725" spans="1: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v>9</v>
      </c>
      <c r="T3725">
        <v>0.1</v>
      </c>
      <c r="U3725">
        <v>176.64</v>
      </c>
      <c r="V3725">
        <f>COUNTIF(SalesData[Order ID],SalesData[[#This Row],[Order ID]])</f>
        <v>1</v>
      </c>
      <c r="W3725" t="str">
        <f>TEXT(SalesData[[#This Row],[Order Date]],"MMM-YYYY")</f>
        <v>Dec-2015</v>
      </c>
      <c r="X3725">
        <f>CHOOSE(MONTH(SalesData[[#This Row],[Order Date]]),1,1,1,2,2,2,3,3,3,4,4,4)</f>
        <v>4</v>
      </c>
      <c r="Y3725">
        <f>YEAR(SalesData[[#This Row],[Order Date]])*100+MONTH(SalesData[[#This Row],[Order Date]])</f>
        <v>201512</v>
      </c>
    </row>
    <row r="3726" spans="1: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v>8</v>
      </c>
      <c r="T3726">
        <v>0</v>
      </c>
      <c r="U3726">
        <v>0.85</v>
      </c>
      <c r="V3726">
        <f>COUNTIF(SalesData[Order ID],SalesData[[#This Row],[Order ID]])</f>
        <v>1</v>
      </c>
      <c r="W3726" t="str">
        <f>TEXT(SalesData[[#This Row],[Order Date]],"MMM-YYYY")</f>
        <v>Apr-2018</v>
      </c>
      <c r="X3726">
        <f>CHOOSE(MONTH(SalesData[[#This Row],[Order Date]]),1,1,1,2,2,2,3,3,3,4,4,4)</f>
        <v>2</v>
      </c>
      <c r="Y3726">
        <f>YEAR(SalesData[[#This Row],[Order Date]])*100+MONTH(SalesData[[#This Row],[Order Date]])</f>
        <v>201804</v>
      </c>
    </row>
    <row r="3727" spans="1: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v>4</v>
      </c>
      <c r="T3727">
        <v>0.3</v>
      </c>
      <c r="U3727">
        <v>-2.4300000000000002</v>
      </c>
      <c r="V3727">
        <f>COUNTIF(SalesData[Order ID],SalesData[[#This Row],[Order ID]])</f>
        <v>1</v>
      </c>
      <c r="W3727" t="str">
        <f>TEXT(SalesData[[#This Row],[Order Date]],"MMM-YYYY")</f>
        <v>Dec-2017</v>
      </c>
      <c r="X3727">
        <f>CHOOSE(MONTH(SalesData[[#This Row],[Order Date]]),1,1,1,2,2,2,3,3,3,4,4,4)</f>
        <v>4</v>
      </c>
      <c r="Y3727">
        <f>YEAR(SalesData[[#This Row],[Order Date]])*100+MONTH(SalesData[[#This Row],[Order Date]])</f>
        <v>201712</v>
      </c>
    </row>
    <row r="3728" spans="1: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v>8</v>
      </c>
      <c r="T3728">
        <v>0.2</v>
      </c>
      <c r="U3728">
        <v>104.51</v>
      </c>
      <c r="V3728">
        <f>COUNTIF(SalesData[Order ID],SalesData[[#This Row],[Order ID]])</f>
        <v>3</v>
      </c>
      <c r="W3728" t="str">
        <f>TEXT(SalesData[[#This Row],[Order Date]],"MMM-YYYY")</f>
        <v>Jun-2017</v>
      </c>
      <c r="X3728">
        <f>CHOOSE(MONTH(SalesData[[#This Row],[Order Date]]),1,1,1,2,2,2,3,3,3,4,4,4)</f>
        <v>2</v>
      </c>
      <c r="Y3728">
        <f>YEAR(SalesData[[#This Row],[Order Date]])*100+MONTH(SalesData[[#This Row],[Order Date]])</f>
        <v>201706</v>
      </c>
    </row>
    <row r="3729" spans="1: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v>1</v>
      </c>
      <c r="T3729">
        <v>0</v>
      </c>
      <c r="U3729">
        <v>1.23</v>
      </c>
      <c r="V3729">
        <f>COUNTIF(SalesData[Order ID],SalesData[[#This Row],[Order ID]])</f>
        <v>3</v>
      </c>
      <c r="W3729" t="str">
        <f>TEXT(SalesData[[#This Row],[Order Date]],"MMM-YYYY")</f>
        <v>Jun-2017</v>
      </c>
      <c r="X3729">
        <f>CHOOSE(MONTH(SalesData[[#This Row],[Order Date]]),1,1,1,2,2,2,3,3,3,4,4,4)</f>
        <v>2</v>
      </c>
      <c r="Y3729">
        <f>YEAR(SalesData[[#This Row],[Order Date]])*100+MONTH(SalesData[[#This Row],[Order Date]])</f>
        <v>201706</v>
      </c>
    </row>
    <row r="3730" spans="1: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v>6</v>
      </c>
      <c r="T3730">
        <v>0.1</v>
      </c>
      <c r="U3730">
        <v>1.2</v>
      </c>
      <c r="V3730">
        <f>COUNTIF(SalesData[Order ID],SalesData[[#This Row],[Order ID]])</f>
        <v>3</v>
      </c>
      <c r="W3730" t="str">
        <f>TEXT(SalesData[[#This Row],[Order Date]],"MMM-YYYY")</f>
        <v>Jun-2017</v>
      </c>
      <c r="X3730">
        <f>CHOOSE(MONTH(SalesData[[#This Row],[Order Date]]),1,1,1,2,2,2,3,3,3,4,4,4)</f>
        <v>2</v>
      </c>
      <c r="Y3730">
        <f>YEAR(SalesData[[#This Row],[Order Date]])*100+MONTH(SalesData[[#This Row],[Order Date]])</f>
        <v>201706</v>
      </c>
    </row>
    <row r="3731" spans="1: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v>6</v>
      </c>
      <c r="T3731">
        <v>0.3</v>
      </c>
      <c r="U3731">
        <v>-13.85</v>
      </c>
      <c r="V3731">
        <f>COUNTIF(SalesData[Order ID],SalesData[[#This Row],[Order ID]])</f>
        <v>5</v>
      </c>
      <c r="W3731" t="str">
        <f>TEXT(SalesData[[#This Row],[Order Date]],"MMM-YYYY")</f>
        <v>Sep-2016</v>
      </c>
      <c r="X3731">
        <f>CHOOSE(MONTH(SalesData[[#This Row],[Order Date]]),1,1,1,2,2,2,3,3,3,4,4,4)</f>
        <v>3</v>
      </c>
      <c r="Y3731">
        <f>YEAR(SalesData[[#This Row],[Order Date]])*100+MONTH(SalesData[[#This Row],[Order Date]])</f>
        <v>201609</v>
      </c>
    </row>
    <row r="3732" spans="1: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v>10</v>
      </c>
      <c r="T3732">
        <v>0.3</v>
      </c>
      <c r="U3732">
        <v>-159.22</v>
      </c>
      <c r="V3732">
        <f>COUNTIF(SalesData[Order ID],SalesData[[#This Row],[Order ID]])</f>
        <v>5</v>
      </c>
      <c r="W3732" t="str">
        <f>TEXT(SalesData[[#This Row],[Order Date]],"MMM-YYYY")</f>
        <v>Sep-2016</v>
      </c>
      <c r="X3732">
        <f>CHOOSE(MONTH(SalesData[[#This Row],[Order Date]]),1,1,1,2,2,2,3,3,3,4,4,4)</f>
        <v>3</v>
      </c>
      <c r="Y3732">
        <f>YEAR(SalesData[[#This Row],[Order Date]])*100+MONTH(SalesData[[#This Row],[Order Date]])</f>
        <v>201609</v>
      </c>
    </row>
    <row r="3733" spans="1: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v>8</v>
      </c>
      <c r="T3733">
        <v>0.1</v>
      </c>
      <c r="U3733">
        <v>130</v>
      </c>
      <c r="V3733">
        <f>COUNTIF(SalesData[Order ID],SalesData[[#This Row],[Order ID]])</f>
        <v>5</v>
      </c>
      <c r="W3733" t="str">
        <f>TEXT(SalesData[[#This Row],[Order Date]],"MMM-YYYY")</f>
        <v>Sep-2016</v>
      </c>
      <c r="X3733">
        <f>CHOOSE(MONTH(SalesData[[#This Row],[Order Date]]),1,1,1,2,2,2,3,3,3,4,4,4)</f>
        <v>3</v>
      </c>
      <c r="Y3733">
        <f>YEAR(SalesData[[#This Row],[Order Date]])*100+MONTH(SalesData[[#This Row],[Order Date]])</f>
        <v>201609</v>
      </c>
    </row>
    <row r="3734" spans="1: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v>9</v>
      </c>
      <c r="T3734">
        <v>0.1</v>
      </c>
      <c r="U3734">
        <v>176.39</v>
      </c>
      <c r="V3734">
        <f>COUNTIF(SalesData[Order ID],SalesData[[#This Row],[Order ID]])</f>
        <v>5</v>
      </c>
      <c r="W3734" t="str">
        <f>TEXT(SalesData[[#This Row],[Order Date]],"MMM-YYYY")</f>
        <v>Sep-2016</v>
      </c>
      <c r="X3734">
        <f>CHOOSE(MONTH(SalesData[[#This Row],[Order Date]]),1,1,1,2,2,2,3,3,3,4,4,4)</f>
        <v>3</v>
      </c>
      <c r="Y3734">
        <f>YEAR(SalesData[[#This Row],[Order Date]])*100+MONTH(SalesData[[#This Row],[Order Date]])</f>
        <v>201609</v>
      </c>
    </row>
    <row r="3735" spans="1: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v>9</v>
      </c>
      <c r="T3735">
        <v>0.3</v>
      </c>
      <c r="U3735">
        <v>-17.57</v>
      </c>
      <c r="V3735">
        <f>COUNTIF(SalesData[Order ID],SalesData[[#This Row],[Order ID]])</f>
        <v>5</v>
      </c>
      <c r="W3735" t="str">
        <f>TEXT(SalesData[[#This Row],[Order Date]],"MMM-YYYY")</f>
        <v>Sep-2016</v>
      </c>
      <c r="X3735">
        <f>CHOOSE(MONTH(SalesData[[#This Row],[Order Date]]),1,1,1,2,2,2,3,3,3,4,4,4)</f>
        <v>3</v>
      </c>
      <c r="Y3735">
        <f>YEAR(SalesData[[#This Row],[Order Date]])*100+MONTH(SalesData[[#This Row],[Order Date]])</f>
        <v>201609</v>
      </c>
    </row>
    <row r="3736" spans="1: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v>10</v>
      </c>
      <c r="T3736">
        <v>0</v>
      </c>
      <c r="U3736">
        <v>1.58</v>
      </c>
      <c r="V3736">
        <f>COUNTIF(SalesData[Order ID],SalesData[[#This Row],[Order ID]])</f>
        <v>2</v>
      </c>
      <c r="W3736" t="str">
        <f>TEXT(SalesData[[#This Row],[Order Date]],"MMM-YYYY")</f>
        <v>Mar-2018</v>
      </c>
      <c r="X3736">
        <f>CHOOSE(MONTH(SalesData[[#This Row],[Order Date]]),1,1,1,2,2,2,3,3,3,4,4,4)</f>
        <v>1</v>
      </c>
      <c r="Y3736">
        <f>YEAR(SalesData[[#This Row],[Order Date]])*100+MONTH(SalesData[[#This Row],[Order Date]])</f>
        <v>201803</v>
      </c>
    </row>
    <row r="3737" spans="1: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v>1</v>
      </c>
      <c r="T3737">
        <v>0.3</v>
      </c>
      <c r="U3737">
        <v>-23.75</v>
      </c>
      <c r="V3737">
        <f>COUNTIF(SalesData[Order ID],SalesData[[#This Row],[Order ID]])</f>
        <v>2</v>
      </c>
      <c r="W3737" t="str">
        <f>TEXT(SalesData[[#This Row],[Order Date]],"MMM-YYYY")</f>
        <v>Mar-2018</v>
      </c>
      <c r="X3737">
        <f>CHOOSE(MONTH(SalesData[[#This Row],[Order Date]]),1,1,1,2,2,2,3,3,3,4,4,4)</f>
        <v>1</v>
      </c>
      <c r="Y3737">
        <f>YEAR(SalesData[[#This Row],[Order Date]])*100+MONTH(SalesData[[#This Row],[Order Date]])</f>
        <v>201803</v>
      </c>
    </row>
    <row r="3738" spans="1: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v>1</v>
      </c>
      <c r="T3738">
        <v>0.2</v>
      </c>
      <c r="U3738">
        <v>20.8</v>
      </c>
      <c r="V3738">
        <f>COUNTIF(SalesData[Order ID],SalesData[[#This Row],[Order ID]])</f>
        <v>2</v>
      </c>
      <c r="W3738" t="str">
        <f>TEXT(SalesData[[#This Row],[Order Date]],"MMM-YYYY")</f>
        <v>Mar-2017</v>
      </c>
      <c r="X3738">
        <f>CHOOSE(MONTH(SalesData[[#This Row],[Order Date]]),1,1,1,2,2,2,3,3,3,4,4,4)</f>
        <v>1</v>
      </c>
      <c r="Y3738">
        <f>YEAR(SalesData[[#This Row],[Order Date]])*100+MONTH(SalesData[[#This Row],[Order Date]])</f>
        <v>201703</v>
      </c>
    </row>
    <row r="3739" spans="1: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v>9</v>
      </c>
      <c r="T3739">
        <v>0</v>
      </c>
      <c r="U3739">
        <v>2.2799999999999998</v>
      </c>
      <c r="V3739">
        <f>COUNTIF(SalesData[Order ID],SalesData[[#This Row],[Order ID]])</f>
        <v>2</v>
      </c>
      <c r="W3739" t="str">
        <f>TEXT(SalesData[[#This Row],[Order Date]],"MMM-YYYY")</f>
        <v>Mar-2017</v>
      </c>
      <c r="X3739">
        <f>CHOOSE(MONTH(SalesData[[#This Row],[Order Date]]),1,1,1,2,2,2,3,3,3,4,4,4)</f>
        <v>1</v>
      </c>
      <c r="Y3739">
        <f>YEAR(SalesData[[#This Row],[Order Date]])*100+MONTH(SalesData[[#This Row],[Order Date]])</f>
        <v>201703</v>
      </c>
    </row>
    <row r="3740" spans="1: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v>9</v>
      </c>
      <c r="T3740">
        <v>0.2</v>
      </c>
      <c r="U3740">
        <v>1.53</v>
      </c>
      <c r="V3740">
        <f>COUNTIF(SalesData[Order ID],SalesData[[#This Row],[Order ID]])</f>
        <v>3</v>
      </c>
      <c r="W3740" t="str">
        <f>TEXT(SalesData[[#This Row],[Order Date]],"MMM-YYYY")</f>
        <v>Dec-2017</v>
      </c>
      <c r="X3740">
        <f>CHOOSE(MONTH(SalesData[[#This Row],[Order Date]]),1,1,1,2,2,2,3,3,3,4,4,4)</f>
        <v>4</v>
      </c>
      <c r="Y3740">
        <f>YEAR(SalesData[[#This Row],[Order Date]])*100+MONTH(SalesData[[#This Row],[Order Date]])</f>
        <v>201712</v>
      </c>
    </row>
    <row r="3741" spans="1: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v>4</v>
      </c>
      <c r="T3741">
        <v>0.1</v>
      </c>
      <c r="U3741">
        <v>10.8</v>
      </c>
      <c r="V3741">
        <f>COUNTIF(SalesData[Order ID],SalesData[[#This Row],[Order ID]])</f>
        <v>3</v>
      </c>
      <c r="W3741" t="str">
        <f>TEXT(SalesData[[#This Row],[Order Date]],"MMM-YYYY")</f>
        <v>Dec-2017</v>
      </c>
      <c r="X3741">
        <f>CHOOSE(MONTH(SalesData[[#This Row],[Order Date]]),1,1,1,2,2,2,3,3,3,4,4,4)</f>
        <v>4</v>
      </c>
      <c r="Y3741">
        <f>YEAR(SalesData[[#This Row],[Order Date]])*100+MONTH(SalesData[[#This Row],[Order Date]])</f>
        <v>201712</v>
      </c>
    </row>
    <row r="3742" spans="1: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v>4</v>
      </c>
      <c r="T3742">
        <v>0</v>
      </c>
      <c r="U3742">
        <v>16.100000000000001</v>
      </c>
      <c r="V3742">
        <f>COUNTIF(SalesData[Order ID],SalesData[[#This Row],[Order ID]])</f>
        <v>3</v>
      </c>
      <c r="W3742" t="str">
        <f>TEXT(SalesData[[#This Row],[Order Date]],"MMM-YYYY")</f>
        <v>Dec-2017</v>
      </c>
      <c r="X3742">
        <f>CHOOSE(MONTH(SalesData[[#This Row],[Order Date]]),1,1,1,2,2,2,3,3,3,4,4,4)</f>
        <v>4</v>
      </c>
      <c r="Y3742">
        <f>YEAR(SalesData[[#This Row],[Order Date]])*100+MONTH(SalesData[[#This Row],[Order Date]])</f>
        <v>201712</v>
      </c>
    </row>
    <row r="3743" spans="1: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v>10</v>
      </c>
      <c r="T3743">
        <v>0.2</v>
      </c>
      <c r="U3743">
        <v>4.96</v>
      </c>
      <c r="V3743">
        <f>COUNTIF(SalesData[Order ID],SalesData[[#This Row],[Order ID]])</f>
        <v>3</v>
      </c>
      <c r="W3743" t="str">
        <f>TEXT(SalesData[[#This Row],[Order Date]],"MMM-YYYY")</f>
        <v>Jan-2017</v>
      </c>
      <c r="X3743">
        <f>CHOOSE(MONTH(SalesData[[#This Row],[Order Date]]),1,1,1,2,2,2,3,3,3,4,4,4)</f>
        <v>1</v>
      </c>
      <c r="Y3743">
        <f>YEAR(SalesData[[#This Row],[Order Date]])*100+MONTH(SalesData[[#This Row],[Order Date]])</f>
        <v>201701</v>
      </c>
    </row>
    <row r="3744" spans="1: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v>6</v>
      </c>
      <c r="T3744">
        <v>0.2</v>
      </c>
      <c r="U3744">
        <v>6.61</v>
      </c>
      <c r="V3744">
        <f>COUNTIF(SalesData[Order ID],SalesData[[#This Row],[Order ID]])</f>
        <v>3</v>
      </c>
      <c r="W3744" t="str">
        <f>TEXT(SalesData[[#This Row],[Order Date]],"MMM-YYYY")</f>
        <v>Jan-2017</v>
      </c>
      <c r="X3744">
        <f>CHOOSE(MONTH(SalesData[[#This Row],[Order Date]]),1,1,1,2,2,2,3,3,3,4,4,4)</f>
        <v>1</v>
      </c>
      <c r="Y3744">
        <f>YEAR(SalesData[[#This Row],[Order Date]])*100+MONTH(SalesData[[#This Row],[Order Date]])</f>
        <v>201701</v>
      </c>
    </row>
    <row r="3745" spans="1: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v>7</v>
      </c>
      <c r="T3745">
        <v>0.1</v>
      </c>
      <c r="U3745">
        <v>3.96</v>
      </c>
      <c r="V3745">
        <f>COUNTIF(SalesData[Order ID],SalesData[[#This Row],[Order ID]])</f>
        <v>3</v>
      </c>
      <c r="W3745" t="str">
        <f>TEXT(SalesData[[#This Row],[Order Date]],"MMM-YYYY")</f>
        <v>Jan-2017</v>
      </c>
      <c r="X3745">
        <f>CHOOSE(MONTH(SalesData[[#This Row],[Order Date]]),1,1,1,2,2,2,3,3,3,4,4,4)</f>
        <v>1</v>
      </c>
      <c r="Y3745">
        <f>YEAR(SalesData[[#This Row],[Order Date]])*100+MONTH(SalesData[[#This Row],[Order Date]])</f>
        <v>201701</v>
      </c>
    </row>
    <row r="3746" spans="1: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v>3</v>
      </c>
      <c r="T3746">
        <v>0.1</v>
      </c>
      <c r="U3746">
        <v>0.71</v>
      </c>
      <c r="V3746">
        <f>COUNTIF(SalesData[Order ID],SalesData[[#This Row],[Order ID]])</f>
        <v>1</v>
      </c>
      <c r="W3746" t="str">
        <f>TEXT(SalesData[[#This Row],[Order Date]],"MMM-YYYY")</f>
        <v>Oct-2015</v>
      </c>
      <c r="X3746">
        <f>CHOOSE(MONTH(SalesData[[#This Row],[Order Date]]),1,1,1,2,2,2,3,3,3,4,4,4)</f>
        <v>4</v>
      </c>
      <c r="Y3746">
        <f>YEAR(SalesData[[#This Row],[Order Date]])*100+MONTH(SalesData[[#This Row],[Order Date]])</f>
        <v>201510</v>
      </c>
    </row>
    <row r="3747" spans="1: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v>1</v>
      </c>
      <c r="T3747">
        <v>0</v>
      </c>
      <c r="U3747">
        <v>40.21</v>
      </c>
      <c r="V3747">
        <f>COUNTIF(SalesData[Order ID],SalesData[[#This Row],[Order ID]])</f>
        <v>2</v>
      </c>
      <c r="W3747" t="str">
        <f>TEXT(SalesData[[#This Row],[Order Date]],"MMM-YYYY")</f>
        <v>Sep-2017</v>
      </c>
      <c r="X3747">
        <f>CHOOSE(MONTH(SalesData[[#This Row],[Order Date]]),1,1,1,2,2,2,3,3,3,4,4,4)</f>
        <v>3</v>
      </c>
      <c r="Y3747">
        <f>YEAR(SalesData[[#This Row],[Order Date]])*100+MONTH(SalesData[[#This Row],[Order Date]])</f>
        <v>201709</v>
      </c>
    </row>
    <row r="3748" spans="1: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v>10</v>
      </c>
      <c r="T3748">
        <v>0</v>
      </c>
      <c r="U3748">
        <v>59.04</v>
      </c>
      <c r="V3748">
        <f>COUNTIF(SalesData[Order ID],SalesData[[#This Row],[Order ID]])</f>
        <v>2</v>
      </c>
      <c r="W3748" t="str">
        <f>TEXT(SalesData[[#This Row],[Order Date]],"MMM-YYYY")</f>
        <v>Sep-2017</v>
      </c>
      <c r="X3748">
        <f>CHOOSE(MONTH(SalesData[[#This Row],[Order Date]]),1,1,1,2,2,2,3,3,3,4,4,4)</f>
        <v>3</v>
      </c>
      <c r="Y3748">
        <f>YEAR(SalesData[[#This Row],[Order Date]])*100+MONTH(SalesData[[#This Row],[Order Date]])</f>
        <v>201709</v>
      </c>
    </row>
    <row r="3749" spans="1: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v>9</v>
      </c>
      <c r="T3749">
        <v>0</v>
      </c>
      <c r="U3749">
        <v>61.52</v>
      </c>
      <c r="V3749">
        <f>COUNTIF(SalesData[Order ID],SalesData[[#This Row],[Order ID]])</f>
        <v>8</v>
      </c>
      <c r="W3749" t="str">
        <f>TEXT(SalesData[[#This Row],[Order Date]],"MMM-YYYY")</f>
        <v>Aug-2018</v>
      </c>
      <c r="X3749">
        <f>CHOOSE(MONTH(SalesData[[#This Row],[Order Date]]),1,1,1,2,2,2,3,3,3,4,4,4)</f>
        <v>3</v>
      </c>
      <c r="Y3749">
        <f>YEAR(SalesData[[#This Row],[Order Date]])*100+MONTH(SalesData[[#This Row],[Order Date]])</f>
        <v>201808</v>
      </c>
    </row>
    <row r="3750" spans="1: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v>5</v>
      </c>
      <c r="T3750">
        <v>0</v>
      </c>
      <c r="U3750">
        <v>54.73</v>
      </c>
      <c r="V3750">
        <f>COUNTIF(SalesData[Order ID],SalesData[[#This Row],[Order ID]])</f>
        <v>8</v>
      </c>
      <c r="W3750" t="str">
        <f>TEXT(SalesData[[#This Row],[Order Date]],"MMM-YYYY")</f>
        <v>Aug-2018</v>
      </c>
      <c r="X3750">
        <f>CHOOSE(MONTH(SalesData[[#This Row],[Order Date]]),1,1,1,2,2,2,3,3,3,4,4,4)</f>
        <v>3</v>
      </c>
      <c r="Y3750">
        <f>YEAR(SalesData[[#This Row],[Order Date]])*100+MONTH(SalesData[[#This Row],[Order Date]])</f>
        <v>201808</v>
      </c>
    </row>
    <row r="3751" spans="1: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v>2</v>
      </c>
      <c r="T3751">
        <v>0.3</v>
      </c>
      <c r="U3751">
        <v>-44</v>
      </c>
      <c r="V3751">
        <f>COUNTIF(SalesData[Order ID],SalesData[[#This Row],[Order ID]])</f>
        <v>8</v>
      </c>
      <c r="W3751" t="str">
        <f>TEXT(SalesData[[#This Row],[Order Date]],"MMM-YYYY")</f>
        <v>Aug-2018</v>
      </c>
      <c r="X3751">
        <f>CHOOSE(MONTH(SalesData[[#This Row],[Order Date]]),1,1,1,2,2,2,3,3,3,4,4,4)</f>
        <v>3</v>
      </c>
      <c r="Y3751">
        <f>YEAR(SalesData[[#This Row],[Order Date]])*100+MONTH(SalesData[[#This Row],[Order Date]])</f>
        <v>201808</v>
      </c>
    </row>
    <row r="3752" spans="1: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v>5</v>
      </c>
      <c r="T3752">
        <v>0.3</v>
      </c>
      <c r="U3752">
        <v>-6.25</v>
      </c>
      <c r="V3752">
        <f>COUNTIF(SalesData[Order ID],SalesData[[#This Row],[Order ID]])</f>
        <v>8</v>
      </c>
      <c r="W3752" t="str">
        <f>TEXT(SalesData[[#This Row],[Order Date]],"MMM-YYYY")</f>
        <v>Aug-2018</v>
      </c>
      <c r="X3752">
        <f>CHOOSE(MONTH(SalesData[[#This Row],[Order Date]]),1,1,1,2,2,2,3,3,3,4,4,4)</f>
        <v>3</v>
      </c>
      <c r="Y3752">
        <f>YEAR(SalesData[[#This Row],[Order Date]])*100+MONTH(SalesData[[#This Row],[Order Date]])</f>
        <v>201808</v>
      </c>
    </row>
    <row r="3753" spans="1: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v>5</v>
      </c>
      <c r="T3753">
        <v>0</v>
      </c>
      <c r="U3753">
        <v>43.75</v>
      </c>
      <c r="V3753">
        <f>COUNTIF(SalesData[Order ID],SalesData[[#This Row],[Order ID]])</f>
        <v>8</v>
      </c>
      <c r="W3753" t="str">
        <f>TEXT(SalesData[[#This Row],[Order Date]],"MMM-YYYY")</f>
        <v>Aug-2018</v>
      </c>
      <c r="X3753">
        <f>CHOOSE(MONTH(SalesData[[#This Row],[Order Date]]),1,1,1,2,2,2,3,3,3,4,4,4)</f>
        <v>3</v>
      </c>
      <c r="Y3753">
        <f>YEAR(SalesData[[#This Row],[Order Date]])*100+MONTH(SalesData[[#This Row],[Order Date]])</f>
        <v>201808</v>
      </c>
    </row>
    <row r="3754" spans="1: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v>6</v>
      </c>
      <c r="T3754">
        <v>0.2</v>
      </c>
      <c r="U3754">
        <v>8.14</v>
      </c>
      <c r="V3754">
        <f>COUNTIF(SalesData[Order ID],SalesData[[#This Row],[Order ID]])</f>
        <v>8</v>
      </c>
      <c r="W3754" t="str">
        <f>TEXT(SalesData[[#This Row],[Order Date]],"MMM-YYYY")</f>
        <v>Aug-2018</v>
      </c>
      <c r="X3754">
        <f>CHOOSE(MONTH(SalesData[[#This Row],[Order Date]]),1,1,1,2,2,2,3,3,3,4,4,4)</f>
        <v>3</v>
      </c>
      <c r="Y3754">
        <f>YEAR(SalesData[[#This Row],[Order Date]])*100+MONTH(SalesData[[#This Row],[Order Date]])</f>
        <v>201808</v>
      </c>
    </row>
    <row r="3755" spans="1: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v>2</v>
      </c>
      <c r="T3755">
        <v>0.2</v>
      </c>
      <c r="U3755">
        <v>176.73</v>
      </c>
      <c r="V3755">
        <f>COUNTIF(SalesData[Order ID],SalesData[[#This Row],[Order ID]])</f>
        <v>8</v>
      </c>
      <c r="W3755" t="str">
        <f>TEXT(SalesData[[#This Row],[Order Date]],"MMM-YYYY")</f>
        <v>Aug-2018</v>
      </c>
      <c r="X3755">
        <f>CHOOSE(MONTH(SalesData[[#This Row],[Order Date]]),1,1,1,2,2,2,3,3,3,4,4,4)</f>
        <v>3</v>
      </c>
      <c r="Y3755">
        <f>YEAR(SalesData[[#This Row],[Order Date]])*100+MONTH(SalesData[[#This Row],[Order Date]])</f>
        <v>201808</v>
      </c>
    </row>
    <row r="3756" spans="1: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v>2</v>
      </c>
      <c r="T3756">
        <v>0.1</v>
      </c>
      <c r="U3756">
        <v>42.59</v>
      </c>
      <c r="V3756">
        <f>COUNTIF(SalesData[Order ID],SalesData[[#This Row],[Order ID]])</f>
        <v>8</v>
      </c>
      <c r="W3756" t="str">
        <f>TEXT(SalesData[[#This Row],[Order Date]],"MMM-YYYY")</f>
        <v>Aug-2018</v>
      </c>
      <c r="X3756">
        <f>CHOOSE(MONTH(SalesData[[#This Row],[Order Date]]),1,1,1,2,2,2,3,3,3,4,4,4)</f>
        <v>3</v>
      </c>
      <c r="Y3756">
        <f>YEAR(SalesData[[#This Row],[Order Date]])*100+MONTH(SalesData[[#This Row],[Order Date]])</f>
        <v>201808</v>
      </c>
    </row>
    <row r="3757" spans="1: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v>10</v>
      </c>
      <c r="T3757">
        <v>0.1</v>
      </c>
      <c r="U3757">
        <v>11.98</v>
      </c>
      <c r="V3757">
        <f>COUNTIF(SalesData[Order ID],SalesData[[#This Row],[Order ID]])</f>
        <v>2</v>
      </c>
      <c r="W3757" t="str">
        <f>TEXT(SalesData[[#This Row],[Order Date]],"MMM-YYYY")</f>
        <v>Mar-2017</v>
      </c>
      <c r="X3757">
        <f>CHOOSE(MONTH(SalesData[[#This Row],[Order Date]]),1,1,1,2,2,2,3,3,3,4,4,4)</f>
        <v>1</v>
      </c>
      <c r="Y3757">
        <f>YEAR(SalesData[[#This Row],[Order Date]])*100+MONTH(SalesData[[#This Row],[Order Date]])</f>
        <v>201703</v>
      </c>
    </row>
    <row r="3758" spans="1: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v>10</v>
      </c>
      <c r="T3758">
        <v>0.2</v>
      </c>
      <c r="U3758">
        <v>56.34</v>
      </c>
      <c r="V3758">
        <f>COUNTIF(SalesData[Order ID],SalesData[[#This Row],[Order ID]])</f>
        <v>2</v>
      </c>
      <c r="W3758" t="str">
        <f>TEXT(SalesData[[#This Row],[Order Date]],"MMM-YYYY")</f>
        <v>Mar-2017</v>
      </c>
      <c r="X3758">
        <f>CHOOSE(MONTH(SalesData[[#This Row],[Order Date]]),1,1,1,2,2,2,3,3,3,4,4,4)</f>
        <v>1</v>
      </c>
      <c r="Y3758">
        <f>YEAR(SalesData[[#This Row],[Order Date]])*100+MONTH(SalesData[[#This Row],[Order Date]])</f>
        <v>201703</v>
      </c>
    </row>
    <row r="3759" spans="1: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v>9</v>
      </c>
      <c r="T3759">
        <v>0</v>
      </c>
      <c r="U3759">
        <v>5.56</v>
      </c>
      <c r="V3759">
        <f>COUNTIF(SalesData[Order ID],SalesData[[#This Row],[Order ID]])</f>
        <v>1</v>
      </c>
      <c r="W3759" t="str">
        <f>TEXT(SalesData[[#This Row],[Order Date]],"MMM-YYYY")</f>
        <v>Feb-2017</v>
      </c>
      <c r="X3759">
        <f>CHOOSE(MONTH(SalesData[[#This Row],[Order Date]]),1,1,1,2,2,2,3,3,3,4,4,4)</f>
        <v>1</v>
      </c>
      <c r="Y3759">
        <f>YEAR(SalesData[[#This Row],[Order Date]])*100+MONTH(SalesData[[#This Row],[Order Date]])</f>
        <v>201702</v>
      </c>
    </row>
    <row r="3760" spans="1: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v>2</v>
      </c>
      <c r="T3760">
        <v>0.3</v>
      </c>
      <c r="U3760">
        <v>-1.87</v>
      </c>
      <c r="V3760">
        <f>COUNTIF(SalesData[Order ID],SalesData[[#This Row],[Order ID]])</f>
        <v>3</v>
      </c>
      <c r="W3760" t="str">
        <f>TEXT(SalesData[[#This Row],[Order Date]],"MMM-YYYY")</f>
        <v>Sep-2016</v>
      </c>
      <c r="X3760">
        <f>CHOOSE(MONTH(SalesData[[#This Row],[Order Date]]),1,1,1,2,2,2,3,3,3,4,4,4)</f>
        <v>3</v>
      </c>
      <c r="Y3760">
        <f>YEAR(SalesData[[#This Row],[Order Date]])*100+MONTH(SalesData[[#This Row],[Order Date]])</f>
        <v>201609</v>
      </c>
    </row>
    <row r="3761" spans="1: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v>8</v>
      </c>
      <c r="T3761">
        <v>0</v>
      </c>
      <c r="U3761">
        <v>4.2300000000000004</v>
      </c>
      <c r="V3761">
        <f>COUNTIF(SalesData[Order ID],SalesData[[#This Row],[Order ID]])</f>
        <v>3</v>
      </c>
      <c r="W3761" t="str">
        <f>TEXT(SalesData[[#This Row],[Order Date]],"MMM-YYYY")</f>
        <v>Sep-2016</v>
      </c>
      <c r="X3761">
        <f>CHOOSE(MONTH(SalesData[[#This Row],[Order Date]]),1,1,1,2,2,2,3,3,3,4,4,4)</f>
        <v>3</v>
      </c>
      <c r="Y3761">
        <f>YEAR(SalesData[[#This Row],[Order Date]])*100+MONTH(SalesData[[#This Row],[Order Date]])</f>
        <v>201609</v>
      </c>
    </row>
    <row r="3762" spans="1: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v>7</v>
      </c>
      <c r="T3762">
        <v>0.2</v>
      </c>
      <c r="U3762">
        <v>1.71</v>
      </c>
      <c r="V3762">
        <f>COUNTIF(SalesData[Order ID],SalesData[[#This Row],[Order ID]])</f>
        <v>3</v>
      </c>
      <c r="W3762" t="str">
        <f>TEXT(SalesData[[#This Row],[Order Date]],"MMM-YYYY")</f>
        <v>Sep-2016</v>
      </c>
      <c r="X3762">
        <f>CHOOSE(MONTH(SalesData[[#This Row],[Order Date]]),1,1,1,2,2,2,3,3,3,4,4,4)</f>
        <v>3</v>
      </c>
      <c r="Y3762">
        <f>YEAR(SalesData[[#This Row],[Order Date]])*100+MONTH(SalesData[[#This Row],[Order Date]])</f>
        <v>201609</v>
      </c>
    </row>
    <row r="3763" spans="1: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v>6</v>
      </c>
      <c r="T3763">
        <v>0</v>
      </c>
      <c r="U3763">
        <v>28.91</v>
      </c>
      <c r="V3763">
        <f>COUNTIF(SalesData[Order ID],SalesData[[#This Row],[Order ID]])</f>
        <v>1</v>
      </c>
      <c r="W3763" t="str">
        <f>TEXT(SalesData[[#This Row],[Order Date]],"MMM-YYYY")</f>
        <v>May-2018</v>
      </c>
      <c r="X3763">
        <f>CHOOSE(MONTH(SalesData[[#This Row],[Order Date]]),1,1,1,2,2,2,3,3,3,4,4,4)</f>
        <v>2</v>
      </c>
      <c r="Y3763">
        <f>YEAR(SalesData[[#This Row],[Order Date]])*100+MONTH(SalesData[[#This Row],[Order Date]])</f>
        <v>201805</v>
      </c>
    </row>
    <row r="3764" spans="1: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v>2</v>
      </c>
      <c r="T3764">
        <v>0</v>
      </c>
      <c r="U3764">
        <v>31.45</v>
      </c>
      <c r="V3764">
        <f>COUNTIF(SalesData[Order ID],SalesData[[#This Row],[Order ID]])</f>
        <v>2</v>
      </c>
      <c r="W3764" t="str">
        <f>TEXT(SalesData[[#This Row],[Order Date]],"MMM-YYYY")</f>
        <v>Aug-2017</v>
      </c>
      <c r="X3764">
        <f>CHOOSE(MONTH(SalesData[[#This Row],[Order Date]]),1,1,1,2,2,2,3,3,3,4,4,4)</f>
        <v>3</v>
      </c>
      <c r="Y3764">
        <f>YEAR(SalesData[[#This Row],[Order Date]])*100+MONTH(SalesData[[#This Row],[Order Date]])</f>
        <v>201708</v>
      </c>
    </row>
    <row r="3765" spans="1: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v>9</v>
      </c>
      <c r="T3765">
        <v>0.3</v>
      </c>
      <c r="U3765">
        <v>-2.98</v>
      </c>
      <c r="V3765">
        <f>COUNTIF(SalesData[Order ID],SalesData[[#This Row],[Order ID]])</f>
        <v>2</v>
      </c>
      <c r="W3765" t="str">
        <f>TEXT(SalesData[[#This Row],[Order Date]],"MMM-YYYY")</f>
        <v>Aug-2017</v>
      </c>
      <c r="X3765">
        <f>CHOOSE(MONTH(SalesData[[#This Row],[Order Date]]),1,1,1,2,2,2,3,3,3,4,4,4)</f>
        <v>3</v>
      </c>
      <c r="Y3765">
        <f>YEAR(SalesData[[#This Row],[Order Date]])*100+MONTH(SalesData[[#This Row],[Order Date]])</f>
        <v>201708</v>
      </c>
    </row>
    <row r="3766" spans="1: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v>10</v>
      </c>
      <c r="T3766">
        <v>0.1</v>
      </c>
      <c r="U3766">
        <v>0.46</v>
      </c>
      <c r="V3766">
        <f>COUNTIF(SalesData[Order ID],SalesData[[#This Row],[Order ID]])</f>
        <v>1</v>
      </c>
      <c r="W3766" t="str">
        <f>TEXT(SalesData[[#This Row],[Order Date]],"MMM-YYYY")</f>
        <v>Feb-2018</v>
      </c>
      <c r="X3766">
        <f>CHOOSE(MONTH(SalesData[[#This Row],[Order Date]]),1,1,1,2,2,2,3,3,3,4,4,4)</f>
        <v>1</v>
      </c>
      <c r="Y3766">
        <f>YEAR(SalesData[[#This Row],[Order Date]])*100+MONTH(SalesData[[#This Row],[Order Date]])</f>
        <v>201802</v>
      </c>
    </row>
    <row r="3767" spans="1: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v>7</v>
      </c>
      <c r="T3767">
        <v>0</v>
      </c>
      <c r="U3767">
        <v>22.86</v>
      </c>
      <c r="V3767">
        <f>COUNTIF(SalesData[Order ID],SalesData[[#This Row],[Order ID]])</f>
        <v>2</v>
      </c>
      <c r="W3767" t="str">
        <f>TEXT(SalesData[[#This Row],[Order Date]],"MMM-YYYY")</f>
        <v>Mar-2017</v>
      </c>
      <c r="X3767">
        <f>CHOOSE(MONTH(SalesData[[#This Row],[Order Date]]),1,1,1,2,2,2,3,3,3,4,4,4)</f>
        <v>1</v>
      </c>
      <c r="Y3767">
        <f>YEAR(SalesData[[#This Row],[Order Date]])*100+MONTH(SalesData[[#This Row],[Order Date]])</f>
        <v>201703</v>
      </c>
    </row>
    <row r="3768" spans="1: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v>10</v>
      </c>
      <c r="T3768">
        <v>0.1</v>
      </c>
      <c r="U3768">
        <v>0.09</v>
      </c>
      <c r="V3768">
        <f>COUNTIF(SalesData[Order ID],SalesData[[#This Row],[Order ID]])</f>
        <v>2</v>
      </c>
      <c r="W3768" t="str">
        <f>TEXT(SalesData[[#This Row],[Order Date]],"MMM-YYYY")</f>
        <v>Mar-2017</v>
      </c>
      <c r="X3768">
        <f>CHOOSE(MONTH(SalesData[[#This Row],[Order Date]]),1,1,1,2,2,2,3,3,3,4,4,4)</f>
        <v>1</v>
      </c>
      <c r="Y3768">
        <f>YEAR(SalesData[[#This Row],[Order Date]])*100+MONTH(SalesData[[#This Row],[Order Date]])</f>
        <v>201703</v>
      </c>
    </row>
    <row r="3769" spans="1: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v>4</v>
      </c>
      <c r="T3769">
        <v>0</v>
      </c>
      <c r="U3769">
        <v>12</v>
      </c>
      <c r="V3769">
        <f>COUNTIF(SalesData[Order ID],SalesData[[#This Row],[Order ID]])</f>
        <v>1</v>
      </c>
      <c r="W3769" t="str">
        <f>TEXT(SalesData[[#This Row],[Order Date]],"MMM-YYYY")</f>
        <v>Dec-2016</v>
      </c>
      <c r="X3769">
        <f>CHOOSE(MONTH(SalesData[[#This Row],[Order Date]]),1,1,1,2,2,2,3,3,3,4,4,4)</f>
        <v>4</v>
      </c>
      <c r="Y3769">
        <f>YEAR(SalesData[[#This Row],[Order Date]])*100+MONTH(SalesData[[#This Row],[Order Date]])</f>
        <v>201612</v>
      </c>
    </row>
    <row r="3770" spans="1: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v>9</v>
      </c>
      <c r="T3770">
        <v>0.3</v>
      </c>
      <c r="U3770">
        <v>-344.7</v>
      </c>
      <c r="V3770">
        <f>COUNTIF(SalesData[Order ID],SalesData[[#This Row],[Order ID]])</f>
        <v>2</v>
      </c>
      <c r="W3770" t="str">
        <f>TEXT(SalesData[[#This Row],[Order Date]],"MMM-YYYY")</f>
        <v>Dec-2015</v>
      </c>
      <c r="X3770">
        <f>CHOOSE(MONTH(SalesData[[#This Row],[Order Date]]),1,1,1,2,2,2,3,3,3,4,4,4)</f>
        <v>4</v>
      </c>
      <c r="Y3770">
        <f>YEAR(SalesData[[#This Row],[Order Date]])*100+MONTH(SalesData[[#This Row],[Order Date]])</f>
        <v>201512</v>
      </c>
    </row>
    <row r="3771" spans="1: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v>2</v>
      </c>
      <c r="T3771">
        <v>0</v>
      </c>
      <c r="U3771">
        <v>0.28000000000000003</v>
      </c>
      <c r="V3771">
        <f>COUNTIF(SalesData[Order ID],SalesData[[#This Row],[Order ID]])</f>
        <v>2</v>
      </c>
      <c r="W3771" t="str">
        <f>TEXT(SalesData[[#This Row],[Order Date]],"MMM-YYYY")</f>
        <v>Dec-2015</v>
      </c>
      <c r="X3771">
        <f>CHOOSE(MONTH(SalesData[[#This Row],[Order Date]]),1,1,1,2,2,2,3,3,3,4,4,4)</f>
        <v>4</v>
      </c>
      <c r="Y3771">
        <f>YEAR(SalesData[[#This Row],[Order Date]])*100+MONTH(SalesData[[#This Row],[Order Date]])</f>
        <v>201512</v>
      </c>
    </row>
    <row r="3772" spans="1: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v>4</v>
      </c>
      <c r="T3772">
        <v>0</v>
      </c>
      <c r="U3772">
        <v>540.95000000000005</v>
      </c>
      <c r="V3772">
        <f>COUNTIF(SalesData[Order ID],SalesData[[#This Row],[Order ID]])</f>
        <v>1</v>
      </c>
      <c r="W3772" t="str">
        <f>TEXT(SalesData[[#This Row],[Order Date]],"MMM-YYYY")</f>
        <v>Dec-2017</v>
      </c>
      <c r="X3772">
        <f>CHOOSE(MONTH(SalesData[[#This Row],[Order Date]]),1,1,1,2,2,2,3,3,3,4,4,4)</f>
        <v>4</v>
      </c>
      <c r="Y3772">
        <f>YEAR(SalesData[[#This Row],[Order Date]])*100+MONTH(SalesData[[#This Row],[Order Date]])</f>
        <v>201712</v>
      </c>
    </row>
    <row r="3773" spans="1: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v>6</v>
      </c>
      <c r="T3773">
        <v>0.3</v>
      </c>
      <c r="U3773">
        <v>-4.9400000000000004</v>
      </c>
      <c r="V3773">
        <f>COUNTIF(SalesData[Order ID],SalesData[[#This Row],[Order ID]])</f>
        <v>1</v>
      </c>
      <c r="W3773" t="str">
        <f>TEXT(SalesData[[#This Row],[Order Date]],"MMM-YYYY")</f>
        <v>May-2017</v>
      </c>
      <c r="X3773">
        <f>CHOOSE(MONTH(SalesData[[#This Row],[Order Date]]),1,1,1,2,2,2,3,3,3,4,4,4)</f>
        <v>2</v>
      </c>
      <c r="Y3773">
        <f>YEAR(SalesData[[#This Row],[Order Date]])*100+MONTH(SalesData[[#This Row],[Order Date]])</f>
        <v>201705</v>
      </c>
    </row>
    <row r="3774" spans="1: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v>7</v>
      </c>
      <c r="T3774">
        <v>0</v>
      </c>
      <c r="U3774">
        <v>18.87</v>
      </c>
      <c r="V3774">
        <f>COUNTIF(SalesData[Order ID],SalesData[[#This Row],[Order ID]])</f>
        <v>1</v>
      </c>
      <c r="W3774" t="str">
        <f>TEXT(SalesData[[#This Row],[Order Date]],"MMM-YYYY")</f>
        <v>Aug-2015</v>
      </c>
      <c r="X3774">
        <f>CHOOSE(MONTH(SalesData[[#This Row],[Order Date]]),1,1,1,2,2,2,3,3,3,4,4,4)</f>
        <v>3</v>
      </c>
      <c r="Y3774">
        <f>YEAR(SalesData[[#This Row],[Order Date]])*100+MONTH(SalesData[[#This Row],[Order Date]])</f>
        <v>201508</v>
      </c>
    </row>
    <row r="3775" spans="1: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v>9</v>
      </c>
      <c r="T3775">
        <v>0</v>
      </c>
      <c r="U3775">
        <v>1.8</v>
      </c>
      <c r="V3775">
        <f>COUNTIF(SalesData[Order ID],SalesData[[#This Row],[Order ID]])</f>
        <v>4</v>
      </c>
      <c r="W3775" t="str">
        <f>TEXT(SalesData[[#This Row],[Order Date]],"MMM-YYYY")</f>
        <v>Apr-2015</v>
      </c>
      <c r="X3775">
        <f>CHOOSE(MONTH(SalesData[[#This Row],[Order Date]]),1,1,1,2,2,2,3,3,3,4,4,4)</f>
        <v>2</v>
      </c>
      <c r="Y3775">
        <f>YEAR(SalesData[[#This Row],[Order Date]])*100+MONTH(SalesData[[#This Row],[Order Date]])</f>
        <v>201504</v>
      </c>
    </row>
    <row r="3776" spans="1: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v>10</v>
      </c>
      <c r="T3776">
        <v>0</v>
      </c>
      <c r="U3776">
        <v>103.67</v>
      </c>
      <c r="V3776">
        <f>COUNTIF(SalesData[Order ID],SalesData[[#This Row],[Order ID]])</f>
        <v>4</v>
      </c>
      <c r="W3776" t="str">
        <f>TEXT(SalesData[[#This Row],[Order Date]],"MMM-YYYY")</f>
        <v>Apr-2015</v>
      </c>
      <c r="X3776">
        <f>CHOOSE(MONTH(SalesData[[#This Row],[Order Date]]),1,1,1,2,2,2,3,3,3,4,4,4)</f>
        <v>2</v>
      </c>
      <c r="Y3776">
        <f>YEAR(SalesData[[#This Row],[Order Date]])*100+MONTH(SalesData[[#This Row],[Order Date]])</f>
        <v>201504</v>
      </c>
    </row>
    <row r="3777" spans="1: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v>2</v>
      </c>
      <c r="T3777">
        <v>0.3</v>
      </c>
      <c r="U3777">
        <v>-3.53</v>
      </c>
      <c r="V3777">
        <f>COUNTIF(SalesData[Order ID],SalesData[[#This Row],[Order ID]])</f>
        <v>4</v>
      </c>
      <c r="W3777" t="str">
        <f>TEXT(SalesData[[#This Row],[Order Date]],"MMM-YYYY")</f>
        <v>Apr-2015</v>
      </c>
      <c r="X3777">
        <f>CHOOSE(MONTH(SalesData[[#This Row],[Order Date]]),1,1,1,2,2,2,3,3,3,4,4,4)</f>
        <v>2</v>
      </c>
      <c r="Y3777">
        <f>YEAR(SalesData[[#This Row],[Order Date]])*100+MONTH(SalesData[[#This Row],[Order Date]])</f>
        <v>201504</v>
      </c>
    </row>
    <row r="3778" spans="1: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v>6</v>
      </c>
      <c r="T3778">
        <v>0.3</v>
      </c>
      <c r="U3778">
        <v>-36.950000000000003</v>
      </c>
      <c r="V3778">
        <f>COUNTIF(SalesData[Order ID],SalesData[[#This Row],[Order ID]])</f>
        <v>4</v>
      </c>
      <c r="W3778" t="str">
        <f>TEXT(SalesData[[#This Row],[Order Date]],"MMM-YYYY")</f>
        <v>Apr-2015</v>
      </c>
      <c r="X3778">
        <f>CHOOSE(MONTH(SalesData[[#This Row],[Order Date]]),1,1,1,2,2,2,3,3,3,4,4,4)</f>
        <v>2</v>
      </c>
      <c r="Y3778">
        <f>YEAR(SalesData[[#This Row],[Order Date]])*100+MONTH(SalesData[[#This Row],[Order Date]])</f>
        <v>201504</v>
      </c>
    </row>
    <row r="3779" spans="1: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v>6</v>
      </c>
      <c r="T3779">
        <v>0.1</v>
      </c>
      <c r="U3779">
        <v>233.06</v>
      </c>
      <c r="V3779">
        <f>COUNTIF(SalesData[Order ID],SalesData[[#This Row],[Order ID]])</f>
        <v>1</v>
      </c>
      <c r="W3779" t="str">
        <f>TEXT(SalesData[[#This Row],[Order Date]],"MMM-YYYY")</f>
        <v>May-2016</v>
      </c>
      <c r="X3779">
        <f>CHOOSE(MONTH(SalesData[[#This Row],[Order Date]]),1,1,1,2,2,2,3,3,3,4,4,4)</f>
        <v>2</v>
      </c>
      <c r="Y3779">
        <f>YEAR(SalesData[[#This Row],[Order Date]])*100+MONTH(SalesData[[#This Row],[Order Date]])</f>
        <v>201605</v>
      </c>
    </row>
    <row r="3780" spans="1: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v>5</v>
      </c>
      <c r="T3780">
        <v>0</v>
      </c>
      <c r="U3780">
        <v>5.04</v>
      </c>
      <c r="V3780">
        <f>COUNTIF(SalesData[Order ID],SalesData[[#This Row],[Order ID]])</f>
        <v>1</v>
      </c>
      <c r="W3780" t="str">
        <f>TEXT(SalesData[[#This Row],[Order Date]],"MMM-YYYY")</f>
        <v>Nov-2018</v>
      </c>
      <c r="X3780">
        <f>CHOOSE(MONTH(SalesData[[#This Row],[Order Date]]),1,1,1,2,2,2,3,3,3,4,4,4)</f>
        <v>4</v>
      </c>
      <c r="Y3780">
        <f>YEAR(SalesData[[#This Row],[Order Date]])*100+MONTH(SalesData[[#This Row],[Order Date]])</f>
        <v>201811</v>
      </c>
    </row>
    <row r="3781" spans="1: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v>2</v>
      </c>
      <c r="T3781">
        <v>0.2</v>
      </c>
      <c r="U3781">
        <v>4.17</v>
      </c>
      <c r="V3781">
        <f>COUNTIF(SalesData[Order ID],SalesData[[#This Row],[Order ID]])</f>
        <v>1</v>
      </c>
      <c r="W3781" t="str">
        <f>TEXT(SalesData[[#This Row],[Order Date]],"MMM-YYYY")</f>
        <v>Feb-2018</v>
      </c>
      <c r="X3781">
        <f>CHOOSE(MONTH(SalesData[[#This Row],[Order Date]]),1,1,1,2,2,2,3,3,3,4,4,4)</f>
        <v>1</v>
      </c>
      <c r="Y3781">
        <f>YEAR(SalesData[[#This Row],[Order Date]])*100+MONTH(SalesData[[#This Row],[Order Date]])</f>
        <v>201802</v>
      </c>
    </row>
    <row r="3782" spans="1: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v>8</v>
      </c>
      <c r="T3782">
        <v>0</v>
      </c>
      <c r="U3782">
        <v>27.4</v>
      </c>
      <c r="V3782">
        <f>COUNTIF(SalesData[Order ID],SalesData[[#This Row],[Order ID]])</f>
        <v>1</v>
      </c>
      <c r="W3782" t="str">
        <f>TEXT(SalesData[[#This Row],[Order Date]],"MMM-YYYY")</f>
        <v>Nov-2015</v>
      </c>
      <c r="X3782">
        <f>CHOOSE(MONTH(SalesData[[#This Row],[Order Date]]),1,1,1,2,2,2,3,3,3,4,4,4)</f>
        <v>4</v>
      </c>
      <c r="Y3782">
        <f>YEAR(SalesData[[#This Row],[Order Date]])*100+MONTH(SalesData[[#This Row],[Order Date]])</f>
        <v>201511</v>
      </c>
    </row>
    <row r="3783" spans="1: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v>3</v>
      </c>
      <c r="T3783">
        <v>0</v>
      </c>
      <c r="U3783">
        <v>89.09</v>
      </c>
      <c r="V3783">
        <f>COUNTIF(SalesData[Order ID],SalesData[[#This Row],[Order ID]])</f>
        <v>1</v>
      </c>
      <c r="W3783" t="str">
        <f>TEXT(SalesData[[#This Row],[Order Date]],"MMM-YYYY")</f>
        <v>Jul-2016</v>
      </c>
      <c r="X3783">
        <f>CHOOSE(MONTH(SalesData[[#This Row],[Order Date]]),1,1,1,2,2,2,3,3,3,4,4,4)</f>
        <v>3</v>
      </c>
      <c r="Y3783">
        <f>YEAR(SalesData[[#This Row],[Order Date]])*100+MONTH(SalesData[[#This Row],[Order Date]])</f>
        <v>201607</v>
      </c>
    </row>
    <row r="3784" spans="1: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v>1</v>
      </c>
      <c r="T3784">
        <v>0.2</v>
      </c>
      <c r="U3784">
        <v>0.62</v>
      </c>
      <c r="V3784">
        <f>COUNTIF(SalesData[Order ID],SalesData[[#This Row],[Order ID]])</f>
        <v>2</v>
      </c>
      <c r="W3784" t="str">
        <f>TEXT(SalesData[[#This Row],[Order Date]],"MMM-YYYY")</f>
        <v>Nov-2018</v>
      </c>
      <c r="X3784">
        <f>CHOOSE(MONTH(SalesData[[#This Row],[Order Date]]),1,1,1,2,2,2,3,3,3,4,4,4)</f>
        <v>4</v>
      </c>
      <c r="Y3784">
        <f>YEAR(SalesData[[#This Row],[Order Date]])*100+MONTH(SalesData[[#This Row],[Order Date]])</f>
        <v>201811</v>
      </c>
    </row>
    <row r="3785" spans="1: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v>7</v>
      </c>
      <c r="T3785">
        <v>0.3</v>
      </c>
      <c r="U3785">
        <v>-216.02</v>
      </c>
      <c r="V3785">
        <f>COUNTIF(SalesData[Order ID],SalesData[[#This Row],[Order ID]])</f>
        <v>2</v>
      </c>
      <c r="W3785" t="str">
        <f>TEXT(SalesData[[#This Row],[Order Date]],"MMM-YYYY")</f>
        <v>Nov-2018</v>
      </c>
      <c r="X3785">
        <f>CHOOSE(MONTH(SalesData[[#This Row],[Order Date]]),1,1,1,2,2,2,3,3,3,4,4,4)</f>
        <v>4</v>
      </c>
      <c r="Y3785">
        <f>YEAR(SalesData[[#This Row],[Order Date]])*100+MONTH(SalesData[[#This Row],[Order Date]])</f>
        <v>201811</v>
      </c>
    </row>
    <row r="3786" spans="1: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v>4</v>
      </c>
      <c r="T3786">
        <v>0</v>
      </c>
      <c r="U3786">
        <v>2.9</v>
      </c>
      <c r="V3786">
        <f>COUNTIF(SalesData[Order ID],SalesData[[#This Row],[Order ID]])</f>
        <v>1</v>
      </c>
      <c r="W3786" t="str">
        <f>TEXT(SalesData[[#This Row],[Order Date]],"MMM-YYYY")</f>
        <v>Jul-2018</v>
      </c>
      <c r="X3786">
        <f>CHOOSE(MONTH(SalesData[[#This Row],[Order Date]]),1,1,1,2,2,2,3,3,3,4,4,4)</f>
        <v>3</v>
      </c>
      <c r="Y3786">
        <f>YEAR(SalesData[[#This Row],[Order Date]])*100+MONTH(SalesData[[#This Row],[Order Date]])</f>
        <v>201807</v>
      </c>
    </row>
    <row r="3787" spans="1: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v>4</v>
      </c>
      <c r="T3787">
        <v>0</v>
      </c>
      <c r="U3787">
        <v>0.16</v>
      </c>
      <c r="V3787">
        <f>COUNTIF(SalesData[Order ID],SalesData[[#This Row],[Order ID]])</f>
        <v>1</v>
      </c>
      <c r="W3787" t="str">
        <f>TEXT(SalesData[[#This Row],[Order Date]],"MMM-YYYY")</f>
        <v>Dec-2018</v>
      </c>
      <c r="X3787">
        <f>CHOOSE(MONTH(SalesData[[#This Row],[Order Date]]),1,1,1,2,2,2,3,3,3,4,4,4)</f>
        <v>4</v>
      </c>
      <c r="Y3787">
        <f>YEAR(SalesData[[#This Row],[Order Date]])*100+MONTH(SalesData[[#This Row],[Order Date]])</f>
        <v>201812</v>
      </c>
    </row>
    <row r="3788" spans="1: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v>10</v>
      </c>
      <c r="T3788">
        <v>0</v>
      </c>
      <c r="U3788">
        <v>293.06</v>
      </c>
      <c r="V3788">
        <f>COUNTIF(SalesData[Order ID],SalesData[[#This Row],[Order ID]])</f>
        <v>1</v>
      </c>
      <c r="W3788" t="str">
        <f>TEXT(SalesData[[#This Row],[Order Date]],"MMM-YYYY")</f>
        <v>Oct-2017</v>
      </c>
      <c r="X3788">
        <f>CHOOSE(MONTH(SalesData[[#This Row],[Order Date]]),1,1,1,2,2,2,3,3,3,4,4,4)</f>
        <v>4</v>
      </c>
      <c r="Y3788">
        <f>YEAR(SalesData[[#This Row],[Order Date]])*100+MONTH(SalesData[[#This Row],[Order Date]])</f>
        <v>201710</v>
      </c>
    </row>
    <row r="3789" spans="1: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v>7</v>
      </c>
      <c r="T3789">
        <v>0.2</v>
      </c>
      <c r="U3789">
        <v>1.25</v>
      </c>
      <c r="V3789">
        <f>COUNTIF(SalesData[Order ID],SalesData[[#This Row],[Order ID]])</f>
        <v>2</v>
      </c>
      <c r="W3789" t="str">
        <f>TEXT(SalesData[[#This Row],[Order Date]],"MMM-YYYY")</f>
        <v>Sep-2017</v>
      </c>
      <c r="X3789">
        <f>CHOOSE(MONTH(SalesData[[#This Row],[Order Date]]),1,1,1,2,2,2,3,3,3,4,4,4)</f>
        <v>3</v>
      </c>
      <c r="Y3789">
        <f>YEAR(SalesData[[#This Row],[Order Date]])*100+MONTH(SalesData[[#This Row],[Order Date]])</f>
        <v>201709</v>
      </c>
    </row>
    <row r="3790" spans="1: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v>6</v>
      </c>
      <c r="T3790">
        <v>0</v>
      </c>
      <c r="U3790">
        <v>8.11</v>
      </c>
      <c r="V3790">
        <f>COUNTIF(SalesData[Order ID],SalesData[[#This Row],[Order ID]])</f>
        <v>2</v>
      </c>
      <c r="W3790" t="str">
        <f>TEXT(SalesData[[#This Row],[Order Date]],"MMM-YYYY")</f>
        <v>Sep-2017</v>
      </c>
      <c r="X3790">
        <f>CHOOSE(MONTH(SalesData[[#This Row],[Order Date]]),1,1,1,2,2,2,3,3,3,4,4,4)</f>
        <v>3</v>
      </c>
      <c r="Y3790">
        <f>YEAR(SalesData[[#This Row],[Order Date]])*100+MONTH(SalesData[[#This Row],[Order Date]])</f>
        <v>201709</v>
      </c>
    </row>
    <row r="3791" spans="1: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v>9</v>
      </c>
      <c r="T3791">
        <v>0</v>
      </c>
      <c r="U3791">
        <v>9.8800000000000008</v>
      </c>
      <c r="V3791">
        <f>COUNTIF(SalesData[Order ID],SalesData[[#This Row],[Order ID]])</f>
        <v>1</v>
      </c>
      <c r="W3791" t="str">
        <f>TEXT(SalesData[[#This Row],[Order Date]],"MMM-YYYY")</f>
        <v>Apr-2017</v>
      </c>
      <c r="X3791">
        <f>CHOOSE(MONTH(SalesData[[#This Row],[Order Date]]),1,1,1,2,2,2,3,3,3,4,4,4)</f>
        <v>2</v>
      </c>
      <c r="Y3791">
        <f>YEAR(SalesData[[#This Row],[Order Date]])*100+MONTH(SalesData[[#This Row],[Order Date]])</f>
        <v>201704</v>
      </c>
    </row>
    <row r="3792" spans="1: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v>1</v>
      </c>
      <c r="T3792">
        <v>0.1</v>
      </c>
      <c r="U3792">
        <v>36.19</v>
      </c>
      <c r="V3792">
        <f>COUNTIF(SalesData[Order ID],SalesData[[#This Row],[Order ID]])</f>
        <v>1</v>
      </c>
      <c r="W3792" t="str">
        <f>TEXT(SalesData[[#This Row],[Order Date]],"MMM-YYYY")</f>
        <v>Jul-2015</v>
      </c>
      <c r="X3792">
        <f>CHOOSE(MONTH(SalesData[[#This Row],[Order Date]]),1,1,1,2,2,2,3,3,3,4,4,4)</f>
        <v>3</v>
      </c>
      <c r="Y3792">
        <f>YEAR(SalesData[[#This Row],[Order Date]])*100+MONTH(SalesData[[#This Row],[Order Date]])</f>
        <v>201507</v>
      </c>
    </row>
    <row r="3793" spans="1: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v>4</v>
      </c>
      <c r="T3793">
        <v>0</v>
      </c>
      <c r="U3793">
        <v>0.62</v>
      </c>
      <c r="V3793">
        <f>COUNTIF(SalesData[Order ID],SalesData[[#This Row],[Order ID]])</f>
        <v>2</v>
      </c>
      <c r="W3793" t="str">
        <f>TEXT(SalesData[[#This Row],[Order Date]],"MMM-YYYY")</f>
        <v>Feb-2016</v>
      </c>
      <c r="X3793">
        <f>CHOOSE(MONTH(SalesData[[#This Row],[Order Date]]),1,1,1,2,2,2,3,3,3,4,4,4)</f>
        <v>1</v>
      </c>
      <c r="Y3793">
        <f>YEAR(SalesData[[#This Row],[Order Date]])*100+MONTH(SalesData[[#This Row],[Order Date]])</f>
        <v>201602</v>
      </c>
    </row>
    <row r="3794" spans="1: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v>6</v>
      </c>
      <c r="T3794">
        <v>0.1</v>
      </c>
      <c r="U3794">
        <v>2.4</v>
      </c>
      <c r="V3794">
        <f>COUNTIF(SalesData[Order ID],SalesData[[#This Row],[Order ID]])</f>
        <v>2</v>
      </c>
      <c r="W3794" t="str">
        <f>TEXT(SalesData[[#This Row],[Order Date]],"MMM-YYYY")</f>
        <v>Feb-2016</v>
      </c>
      <c r="X3794">
        <f>CHOOSE(MONTH(SalesData[[#This Row],[Order Date]]),1,1,1,2,2,2,3,3,3,4,4,4)</f>
        <v>1</v>
      </c>
      <c r="Y3794">
        <f>YEAR(SalesData[[#This Row],[Order Date]])*100+MONTH(SalesData[[#This Row],[Order Date]])</f>
        <v>201602</v>
      </c>
    </row>
    <row r="3795" spans="1: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v>9</v>
      </c>
      <c r="T3795">
        <v>0.2</v>
      </c>
      <c r="U3795">
        <v>6.26</v>
      </c>
      <c r="V3795">
        <f>COUNTIF(SalesData[Order ID],SalesData[[#This Row],[Order ID]])</f>
        <v>1</v>
      </c>
      <c r="W3795" t="str">
        <f>TEXT(SalesData[[#This Row],[Order Date]],"MMM-YYYY")</f>
        <v>Nov-2016</v>
      </c>
      <c r="X3795">
        <f>CHOOSE(MONTH(SalesData[[#This Row],[Order Date]]),1,1,1,2,2,2,3,3,3,4,4,4)</f>
        <v>4</v>
      </c>
      <c r="Y3795">
        <f>YEAR(SalesData[[#This Row],[Order Date]])*100+MONTH(SalesData[[#This Row],[Order Date]])</f>
        <v>201611</v>
      </c>
    </row>
    <row r="3796" spans="1: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v>10</v>
      </c>
      <c r="T3796">
        <v>0</v>
      </c>
      <c r="U3796">
        <v>4.01</v>
      </c>
      <c r="V3796">
        <f>COUNTIF(SalesData[Order ID],SalesData[[#This Row],[Order ID]])</f>
        <v>3</v>
      </c>
      <c r="W3796" t="str">
        <f>TEXT(SalesData[[#This Row],[Order Date]],"MMM-YYYY")</f>
        <v>Jan-2015</v>
      </c>
      <c r="X3796">
        <f>CHOOSE(MONTH(SalesData[[#This Row],[Order Date]]),1,1,1,2,2,2,3,3,3,4,4,4)</f>
        <v>1</v>
      </c>
      <c r="Y3796">
        <f>YEAR(SalesData[[#This Row],[Order Date]])*100+MONTH(SalesData[[#This Row],[Order Date]])</f>
        <v>201501</v>
      </c>
    </row>
    <row r="3797" spans="1: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v>3</v>
      </c>
      <c r="T3797">
        <v>0</v>
      </c>
      <c r="U3797">
        <v>63.27</v>
      </c>
      <c r="V3797">
        <f>COUNTIF(SalesData[Order ID],SalesData[[#This Row],[Order ID]])</f>
        <v>3</v>
      </c>
      <c r="W3797" t="str">
        <f>TEXT(SalesData[[#This Row],[Order Date]],"MMM-YYYY")</f>
        <v>Jan-2015</v>
      </c>
      <c r="X3797">
        <f>CHOOSE(MONTH(SalesData[[#This Row],[Order Date]]),1,1,1,2,2,2,3,3,3,4,4,4)</f>
        <v>1</v>
      </c>
      <c r="Y3797">
        <f>YEAR(SalesData[[#This Row],[Order Date]])*100+MONTH(SalesData[[#This Row],[Order Date]])</f>
        <v>201501</v>
      </c>
    </row>
    <row r="3798" spans="1: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v>8</v>
      </c>
      <c r="T3798">
        <v>0.2</v>
      </c>
      <c r="U3798">
        <v>8.75</v>
      </c>
      <c r="V3798">
        <f>COUNTIF(SalesData[Order ID],SalesData[[#This Row],[Order ID]])</f>
        <v>3</v>
      </c>
      <c r="W3798" t="str">
        <f>TEXT(SalesData[[#This Row],[Order Date]],"MMM-YYYY")</f>
        <v>Jan-2015</v>
      </c>
      <c r="X3798">
        <f>CHOOSE(MONTH(SalesData[[#This Row],[Order Date]]),1,1,1,2,2,2,3,3,3,4,4,4)</f>
        <v>1</v>
      </c>
      <c r="Y3798">
        <f>YEAR(SalesData[[#This Row],[Order Date]])*100+MONTH(SalesData[[#This Row],[Order Date]])</f>
        <v>201501</v>
      </c>
    </row>
    <row r="3799" spans="1: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v>3</v>
      </c>
      <c r="T3799">
        <v>0.3</v>
      </c>
      <c r="U3799">
        <v>-83.04</v>
      </c>
      <c r="V3799">
        <f>COUNTIF(SalesData[Order ID],SalesData[[#This Row],[Order ID]])</f>
        <v>1</v>
      </c>
      <c r="W3799" t="str">
        <f>TEXT(SalesData[[#This Row],[Order Date]],"MMM-YYYY")</f>
        <v>Sep-2018</v>
      </c>
      <c r="X3799">
        <f>CHOOSE(MONTH(SalesData[[#This Row],[Order Date]]),1,1,1,2,2,2,3,3,3,4,4,4)</f>
        <v>3</v>
      </c>
      <c r="Y3799">
        <f>YEAR(SalesData[[#This Row],[Order Date]])*100+MONTH(SalesData[[#This Row],[Order Date]])</f>
        <v>201809</v>
      </c>
    </row>
    <row r="3800" spans="1: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v>10</v>
      </c>
      <c r="T3800">
        <v>0.2</v>
      </c>
      <c r="U3800">
        <v>157.13</v>
      </c>
      <c r="V3800">
        <f>COUNTIF(SalesData[Order ID],SalesData[[#This Row],[Order ID]])</f>
        <v>2</v>
      </c>
      <c r="W3800" t="str">
        <f>TEXT(SalesData[[#This Row],[Order Date]],"MMM-YYYY")</f>
        <v>Nov-2018</v>
      </c>
      <c r="X3800">
        <f>CHOOSE(MONTH(SalesData[[#This Row],[Order Date]]),1,1,1,2,2,2,3,3,3,4,4,4)</f>
        <v>4</v>
      </c>
      <c r="Y3800">
        <f>YEAR(SalesData[[#This Row],[Order Date]])*100+MONTH(SalesData[[#This Row],[Order Date]])</f>
        <v>201811</v>
      </c>
    </row>
    <row r="3801" spans="1: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v>9</v>
      </c>
      <c r="T3801">
        <v>0.3</v>
      </c>
      <c r="U3801">
        <v>-122.4</v>
      </c>
      <c r="V3801">
        <f>COUNTIF(SalesData[Order ID],SalesData[[#This Row],[Order ID]])</f>
        <v>2</v>
      </c>
      <c r="W3801" t="str">
        <f>TEXT(SalesData[[#This Row],[Order Date]],"MMM-YYYY")</f>
        <v>Nov-2018</v>
      </c>
      <c r="X3801">
        <f>CHOOSE(MONTH(SalesData[[#This Row],[Order Date]]),1,1,1,2,2,2,3,3,3,4,4,4)</f>
        <v>4</v>
      </c>
      <c r="Y3801">
        <f>YEAR(SalesData[[#This Row],[Order Date]])*100+MONTH(SalesData[[#This Row],[Order Date]])</f>
        <v>201811</v>
      </c>
    </row>
    <row r="3802" spans="1: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v>3</v>
      </c>
      <c r="T3802">
        <v>0</v>
      </c>
      <c r="U3802">
        <v>12.31</v>
      </c>
      <c r="V3802">
        <f>COUNTIF(SalesData[Order ID],SalesData[[#This Row],[Order ID]])</f>
        <v>6</v>
      </c>
      <c r="W3802" t="str">
        <f>TEXT(SalesData[[#This Row],[Order Date]],"MMM-YYYY")</f>
        <v>Oct-2017</v>
      </c>
      <c r="X3802">
        <f>CHOOSE(MONTH(SalesData[[#This Row],[Order Date]]),1,1,1,2,2,2,3,3,3,4,4,4)</f>
        <v>4</v>
      </c>
      <c r="Y3802">
        <f>YEAR(SalesData[[#This Row],[Order Date]])*100+MONTH(SalesData[[#This Row],[Order Date]])</f>
        <v>201710</v>
      </c>
    </row>
    <row r="3803" spans="1: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v>5</v>
      </c>
      <c r="T3803">
        <v>0.3</v>
      </c>
      <c r="U3803">
        <v>-7.49</v>
      </c>
      <c r="V3803">
        <f>COUNTIF(SalesData[Order ID],SalesData[[#This Row],[Order ID]])</f>
        <v>6</v>
      </c>
      <c r="W3803" t="str">
        <f>TEXT(SalesData[[#This Row],[Order Date]],"MMM-YYYY")</f>
        <v>Oct-2017</v>
      </c>
      <c r="X3803">
        <f>CHOOSE(MONTH(SalesData[[#This Row],[Order Date]]),1,1,1,2,2,2,3,3,3,4,4,4)</f>
        <v>4</v>
      </c>
      <c r="Y3803">
        <f>YEAR(SalesData[[#This Row],[Order Date]])*100+MONTH(SalesData[[#This Row],[Order Date]])</f>
        <v>201710</v>
      </c>
    </row>
    <row r="3804" spans="1: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v>6</v>
      </c>
      <c r="T3804">
        <v>0.2</v>
      </c>
      <c r="U3804">
        <v>19.54</v>
      </c>
      <c r="V3804">
        <f>COUNTIF(SalesData[Order ID],SalesData[[#This Row],[Order ID]])</f>
        <v>6</v>
      </c>
      <c r="W3804" t="str">
        <f>TEXT(SalesData[[#This Row],[Order Date]],"MMM-YYYY")</f>
        <v>Oct-2017</v>
      </c>
      <c r="X3804">
        <f>CHOOSE(MONTH(SalesData[[#This Row],[Order Date]]),1,1,1,2,2,2,3,3,3,4,4,4)</f>
        <v>4</v>
      </c>
      <c r="Y3804">
        <f>YEAR(SalesData[[#This Row],[Order Date]])*100+MONTH(SalesData[[#This Row],[Order Date]])</f>
        <v>201710</v>
      </c>
    </row>
    <row r="3805" spans="1: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v>5</v>
      </c>
      <c r="T3805">
        <v>0</v>
      </c>
      <c r="U3805">
        <v>1.53</v>
      </c>
      <c r="V3805">
        <f>COUNTIF(SalesData[Order ID],SalesData[[#This Row],[Order ID]])</f>
        <v>6</v>
      </c>
      <c r="W3805" t="str">
        <f>TEXT(SalesData[[#This Row],[Order Date]],"MMM-YYYY")</f>
        <v>Oct-2017</v>
      </c>
      <c r="X3805">
        <f>CHOOSE(MONTH(SalesData[[#This Row],[Order Date]]),1,1,1,2,2,2,3,3,3,4,4,4)</f>
        <v>4</v>
      </c>
      <c r="Y3805">
        <f>YEAR(SalesData[[#This Row],[Order Date]])*100+MONTH(SalesData[[#This Row],[Order Date]])</f>
        <v>201710</v>
      </c>
    </row>
    <row r="3806" spans="1: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v>6</v>
      </c>
      <c r="T3806">
        <v>0.1</v>
      </c>
      <c r="U3806">
        <v>11.9</v>
      </c>
      <c r="V3806">
        <f>COUNTIF(SalesData[Order ID],SalesData[[#This Row],[Order ID]])</f>
        <v>6</v>
      </c>
      <c r="W3806" t="str">
        <f>TEXT(SalesData[[#This Row],[Order Date]],"MMM-YYYY")</f>
        <v>Oct-2017</v>
      </c>
      <c r="X3806">
        <f>CHOOSE(MONTH(SalesData[[#This Row],[Order Date]]),1,1,1,2,2,2,3,3,3,4,4,4)</f>
        <v>4</v>
      </c>
      <c r="Y3806">
        <f>YEAR(SalesData[[#This Row],[Order Date]])*100+MONTH(SalesData[[#This Row],[Order Date]])</f>
        <v>201710</v>
      </c>
    </row>
    <row r="3807" spans="1: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v>1</v>
      </c>
      <c r="T3807">
        <v>0.3</v>
      </c>
      <c r="U3807">
        <v>-13.7</v>
      </c>
      <c r="V3807">
        <f>COUNTIF(SalesData[Order ID],SalesData[[#This Row],[Order ID]])</f>
        <v>6</v>
      </c>
      <c r="W3807" t="str">
        <f>TEXT(SalesData[[#This Row],[Order Date]],"MMM-YYYY")</f>
        <v>Oct-2017</v>
      </c>
      <c r="X3807">
        <f>CHOOSE(MONTH(SalesData[[#This Row],[Order Date]]),1,1,1,2,2,2,3,3,3,4,4,4)</f>
        <v>4</v>
      </c>
      <c r="Y3807">
        <f>YEAR(SalesData[[#This Row],[Order Date]])*100+MONTH(SalesData[[#This Row],[Order Date]])</f>
        <v>201710</v>
      </c>
    </row>
    <row r="3808" spans="1: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v>1</v>
      </c>
      <c r="T3808">
        <v>0.2</v>
      </c>
      <c r="U3808">
        <v>2</v>
      </c>
      <c r="V3808">
        <f>COUNTIF(SalesData[Order ID],SalesData[[#This Row],[Order ID]])</f>
        <v>6</v>
      </c>
      <c r="W3808" t="str">
        <f>TEXT(SalesData[[#This Row],[Order Date]],"MMM-YYYY")</f>
        <v>Nov-2016</v>
      </c>
      <c r="X3808">
        <f>CHOOSE(MONTH(SalesData[[#This Row],[Order Date]]),1,1,1,2,2,2,3,3,3,4,4,4)</f>
        <v>4</v>
      </c>
      <c r="Y3808">
        <f>YEAR(SalesData[[#This Row],[Order Date]])*100+MONTH(SalesData[[#This Row],[Order Date]])</f>
        <v>201611</v>
      </c>
    </row>
    <row r="3809" spans="1: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v>10</v>
      </c>
      <c r="T3809">
        <v>0.3</v>
      </c>
      <c r="U3809">
        <v>-0.89</v>
      </c>
      <c r="V3809">
        <f>COUNTIF(SalesData[Order ID],SalesData[[#This Row],[Order ID]])</f>
        <v>6</v>
      </c>
      <c r="W3809" t="str">
        <f>TEXT(SalesData[[#This Row],[Order Date]],"MMM-YYYY")</f>
        <v>Nov-2016</v>
      </c>
      <c r="X3809">
        <f>CHOOSE(MONTH(SalesData[[#This Row],[Order Date]]),1,1,1,2,2,2,3,3,3,4,4,4)</f>
        <v>4</v>
      </c>
      <c r="Y3809">
        <f>YEAR(SalesData[[#This Row],[Order Date]])*100+MONTH(SalesData[[#This Row],[Order Date]])</f>
        <v>201611</v>
      </c>
    </row>
    <row r="3810" spans="1: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v>10</v>
      </c>
      <c r="T3810">
        <v>0.3</v>
      </c>
      <c r="U3810">
        <v>-0.42</v>
      </c>
      <c r="V3810">
        <f>COUNTIF(SalesData[Order ID],SalesData[[#This Row],[Order ID]])</f>
        <v>6</v>
      </c>
      <c r="W3810" t="str">
        <f>TEXT(SalesData[[#This Row],[Order Date]],"MMM-YYYY")</f>
        <v>Nov-2016</v>
      </c>
      <c r="X3810">
        <f>CHOOSE(MONTH(SalesData[[#This Row],[Order Date]]),1,1,1,2,2,2,3,3,3,4,4,4)</f>
        <v>4</v>
      </c>
      <c r="Y3810">
        <f>YEAR(SalesData[[#This Row],[Order Date]])*100+MONTH(SalesData[[#This Row],[Order Date]])</f>
        <v>201611</v>
      </c>
    </row>
    <row r="3811" spans="1: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v>7</v>
      </c>
      <c r="T3811">
        <v>0.2</v>
      </c>
      <c r="U3811">
        <v>162.41999999999999</v>
      </c>
      <c r="V3811">
        <f>COUNTIF(SalesData[Order ID],SalesData[[#This Row],[Order ID]])</f>
        <v>6</v>
      </c>
      <c r="W3811" t="str">
        <f>TEXT(SalesData[[#This Row],[Order Date]],"MMM-YYYY")</f>
        <v>Nov-2016</v>
      </c>
      <c r="X3811">
        <f>CHOOSE(MONTH(SalesData[[#This Row],[Order Date]]),1,1,1,2,2,2,3,3,3,4,4,4)</f>
        <v>4</v>
      </c>
      <c r="Y3811">
        <f>YEAR(SalesData[[#This Row],[Order Date]])*100+MONTH(SalesData[[#This Row],[Order Date]])</f>
        <v>201611</v>
      </c>
    </row>
    <row r="3812" spans="1: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v>10</v>
      </c>
      <c r="T3812">
        <v>0.2</v>
      </c>
      <c r="U3812">
        <v>28.22</v>
      </c>
      <c r="V3812">
        <f>COUNTIF(SalesData[Order ID],SalesData[[#This Row],[Order ID]])</f>
        <v>6</v>
      </c>
      <c r="W3812" t="str">
        <f>TEXT(SalesData[[#This Row],[Order Date]],"MMM-YYYY")</f>
        <v>Nov-2016</v>
      </c>
      <c r="X3812">
        <f>CHOOSE(MONTH(SalesData[[#This Row],[Order Date]]),1,1,1,2,2,2,3,3,3,4,4,4)</f>
        <v>4</v>
      </c>
      <c r="Y3812">
        <f>YEAR(SalesData[[#This Row],[Order Date]])*100+MONTH(SalesData[[#This Row],[Order Date]])</f>
        <v>201611</v>
      </c>
    </row>
    <row r="3813" spans="1: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v>9</v>
      </c>
      <c r="T3813">
        <v>0.1</v>
      </c>
      <c r="U3813">
        <v>46.76</v>
      </c>
      <c r="V3813">
        <f>COUNTIF(SalesData[Order ID],SalesData[[#This Row],[Order ID]])</f>
        <v>6</v>
      </c>
      <c r="W3813" t="str">
        <f>TEXT(SalesData[[#This Row],[Order Date]],"MMM-YYYY")</f>
        <v>Nov-2016</v>
      </c>
      <c r="X3813">
        <f>CHOOSE(MONTH(SalesData[[#This Row],[Order Date]]),1,1,1,2,2,2,3,3,3,4,4,4)</f>
        <v>4</v>
      </c>
      <c r="Y3813">
        <f>YEAR(SalesData[[#This Row],[Order Date]])*100+MONTH(SalesData[[#This Row],[Order Date]])</f>
        <v>201611</v>
      </c>
    </row>
    <row r="3814" spans="1: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v>10</v>
      </c>
      <c r="T3814">
        <v>0.3</v>
      </c>
      <c r="U3814">
        <v>-7.77</v>
      </c>
      <c r="V3814">
        <f>COUNTIF(SalesData[Order ID],SalesData[[#This Row],[Order ID]])</f>
        <v>1</v>
      </c>
      <c r="W3814" t="str">
        <f>TEXT(SalesData[[#This Row],[Order Date]],"MMM-YYYY")</f>
        <v>Mar-2018</v>
      </c>
      <c r="X3814">
        <f>CHOOSE(MONTH(SalesData[[#This Row],[Order Date]]),1,1,1,2,2,2,3,3,3,4,4,4)</f>
        <v>1</v>
      </c>
      <c r="Y3814">
        <f>YEAR(SalesData[[#This Row],[Order Date]])*100+MONTH(SalesData[[#This Row],[Order Date]])</f>
        <v>201803</v>
      </c>
    </row>
    <row r="3815" spans="1: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v>9</v>
      </c>
      <c r="T3815">
        <v>0</v>
      </c>
      <c r="U3815">
        <v>3.77</v>
      </c>
      <c r="V3815">
        <f>COUNTIF(SalesData[Order ID],SalesData[[#This Row],[Order ID]])</f>
        <v>1</v>
      </c>
      <c r="W3815" t="str">
        <f>TEXT(SalesData[[#This Row],[Order Date]],"MMM-YYYY")</f>
        <v>Nov-2016</v>
      </c>
      <c r="X3815">
        <f>CHOOSE(MONTH(SalesData[[#This Row],[Order Date]]),1,1,1,2,2,2,3,3,3,4,4,4)</f>
        <v>4</v>
      </c>
      <c r="Y3815">
        <f>YEAR(SalesData[[#This Row],[Order Date]])*100+MONTH(SalesData[[#This Row],[Order Date]])</f>
        <v>201611</v>
      </c>
    </row>
    <row r="3816" spans="1: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v>10</v>
      </c>
      <c r="T3816">
        <v>0.1</v>
      </c>
      <c r="U3816">
        <v>82.4</v>
      </c>
      <c r="V3816">
        <f>COUNTIF(SalesData[Order ID],SalesData[[#This Row],[Order ID]])</f>
        <v>2</v>
      </c>
      <c r="W3816" t="str">
        <f>TEXT(SalesData[[#This Row],[Order Date]],"MMM-YYYY")</f>
        <v>Jul-2017</v>
      </c>
      <c r="X3816">
        <f>CHOOSE(MONTH(SalesData[[#This Row],[Order Date]]),1,1,1,2,2,2,3,3,3,4,4,4)</f>
        <v>3</v>
      </c>
      <c r="Y3816">
        <f>YEAR(SalesData[[#This Row],[Order Date]])*100+MONTH(SalesData[[#This Row],[Order Date]])</f>
        <v>201707</v>
      </c>
    </row>
    <row r="3817" spans="1: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v>7</v>
      </c>
      <c r="T3817">
        <v>0</v>
      </c>
      <c r="U3817">
        <v>5.27</v>
      </c>
      <c r="V3817">
        <f>COUNTIF(SalesData[Order ID],SalesData[[#This Row],[Order ID]])</f>
        <v>2</v>
      </c>
      <c r="W3817" t="str">
        <f>TEXT(SalesData[[#This Row],[Order Date]],"MMM-YYYY")</f>
        <v>Jul-2017</v>
      </c>
      <c r="X3817">
        <f>CHOOSE(MONTH(SalesData[[#This Row],[Order Date]]),1,1,1,2,2,2,3,3,3,4,4,4)</f>
        <v>3</v>
      </c>
      <c r="Y3817">
        <f>YEAR(SalesData[[#This Row],[Order Date]])*100+MONTH(SalesData[[#This Row],[Order Date]])</f>
        <v>201707</v>
      </c>
    </row>
    <row r="3818" spans="1: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v>3</v>
      </c>
      <c r="T3818">
        <v>0</v>
      </c>
      <c r="U3818">
        <v>280.69</v>
      </c>
      <c r="V3818">
        <f>COUNTIF(SalesData[Order ID],SalesData[[#This Row],[Order ID]])</f>
        <v>3</v>
      </c>
      <c r="W3818" t="str">
        <f>TEXT(SalesData[[#This Row],[Order Date]],"MMM-YYYY")</f>
        <v>Sep-2016</v>
      </c>
      <c r="X3818">
        <f>CHOOSE(MONTH(SalesData[[#This Row],[Order Date]]),1,1,1,2,2,2,3,3,3,4,4,4)</f>
        <v>3</v>
      </c>
      <c r="Y3818">
        <f>YEAR(SalesData[[#This Row],[Order Date]])*100+MONTH(SalesData[[#This Row],[Order Date]])</f>
        <v>201609</v>
      </c>
    </row>
    <row r="3819" spans="1: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v>7</v>
      </c>
      <c r="T3819">
        <v>0.2</v>
      </c>
      <c r="U3819">
        <v>3</v>
      </c>
      <c r="V3819">
        <f>COUNTIF(SalesData[Order ID],SalesData[[#This Row],[Order ID]])</f>
        <v>3</v>
      </c>
      <c r="W3819" t="str">
        <f>TEXT(SalesData[[#This Row],[Order Date]],"MMM-YYYY")</f>
        <v>Sep-2016</v>
      </c>
      <c r="X3819">
        <f>CHOOSE(MONTH(SalesData[[#This Row],[Order Date]]),1,1,1,2,2,2,3,3,3,4,4,4)</f>
        <v>3</v>
      </c>
      <c r="Y3819">
        <f>YEAR(SalesData[[#This Row],[Order Date]])*100+MONTH(SalesData[[#This Row],[Order Date]])</f>
        <v>201609</v>
      </c>
    </row>
    <row r="3820" spans="1: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v>9</v>
      </c>
      <c r="T3820">
        <v>0.2</v>
      </c>
      <c r="U3820">
        <v>63.41</v>
      </c>
      <c r="V3820">
        <f>COUNTIF(SalesData[Order ID],SalesData[[#This Row],[Order ID]])</f>
        <v>3</v>
      </c>
      <c r="W3820" t="str">
        <f>TEXT(SalesData[[#This Row],[Order Date]],"MMM-YYYY")</f>
        <v>Sep-2016</v>
      </c>
      <c r="X3820">
        <f>CHOOSE(MONTH(SalesData[[#This Row],[Order Date]]),1,1,1,2,2,2,3,3,3,4,4,4)</f>
        <v>3</v>
      </c>
      <c r="Y3820">
        <f>YEAR(SalesData[[#This Row],[Order Date]])*100+MONTH(SalesData[[#This Row],[Order Date]])</f>
        <v>201609</v>
      </c>
    </row>
    <row r="3821" spans="1: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v>3</v>
      </c>
      <c r="T3821">
        <v>0</v>
      </c>
      <c r="U3821">
        <v>1.67</v>
      </c>
      <c r="V3821">
        <f>COUNTIF(SalesData[Order ID],SalesData[[#This Row],[Order ID]])</f>
        <v>4</v>
      </c>
      <c r="W3821" t="str">
        <f>TEXT(SalesData[[#This Row],[Order Date]],"MMM-YYYY")</f>
        <v>Oct-2018</v>
      </c>
      <c r="X3821">
        <f>CHOOSE(MONTH(SalesData[[#This Row],[Order Date]]),1,1,1,2,2,2,3,3,3,4,4,4)</f>
        <v>4</v>
      </c>
      <c r="Y3821">
        <f>YEAR(SalesData[[#This Row],[Order Date]])*100+MONTH(SalesData[[#This Row],[Order Date]])</f>
        <v>201810</v>
      </c>
    </row>
    <row r="3822" spans="1: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v>3</v>
      </c>
      <c r="T3822">
        <v>0.1</v>
      </c>
      <c r="U3822">
        <v>103.74</v>
      </c>
      <c r="V3822">
        <f>COUNTIF(SalesData[Order ID],SalesData[[#This Row],[Order ID]])</f>
        <v>4</v>
      </c>
      <c r="W3822" t="str">
        <f>TEXT(SalesData[[#This Row],[Order Date]],"MMM-YYYY")</f>
        <v>Oct-2018</v>
      </c>
      <c r="X3822">
        <f>CHOOSE(MONTH(SalesData[[#This Row],[Order Date]]),1,1,1,2,2,2,3,3,3,4,4,4)</f>
        <v>4</v>
      </c>
      <c r="Y3822">
        <f>YEAR(SalesData[[#This Row],[Order Date]])*100+MONTH(SalesData[[#This Row],[Order Date]])</f>
        <v>201810</v>
      </c>
    </row>
    <row r="3823" spans="1: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v>1</v>
      </c>
      <c r="T3823">
        <v>0</v>
      </c>
      <c r="U3823">
        <v>6.64</v>
      </c>
      <c r="V3823">
        <f>COUNTIF(SalesData[Order ID],SalesData[[#This Row],[Order ID]])</f>
        <v>4</v>
      </c>
      <c r="W3823" t="str">
        <f>TEXT(SalesData[[#This Row],[Order Date]],"MMM-YYYY")</f>
        <v>Oct-2018</v>
      </c>
      <c r="X3823">
        <f>CHOOSE(MONTH(SalesData[[#This Row],[Order Date]]),1,1,1,2,2,2,3,3,3,4,4,4)</f>
        <v>4</v>
      </c>
      <c r="Y3823">
        <f>YEAR(SalesData[[#This Row],[Order Date]])*100+MONTH(SalesData[[#This Row],[Order Date]])</f>
        <v>201810</v>
      </c>
    </row>
    <row r="3824" spans="1: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v>2</v>
      </c>
      <c r="T3824">
        <v>0.1</v>
      </c>
      <c r="U3824">
        <v>0.91</v>
      </c>
      <c r="V3824">
        <f>COUNTIF(SalesData[Order ID],SalesData[[#This Row],[Order ID]])</f>
        <v>4</v>
      </c>
      <c r="W3824" t="str">
        <f>TEXT(SalesData[[#This Row],[Order Date]],"MMM-YYYY")</f>
        <v>Oct-2018</v>
      </c>
      <c r="X3824">
        <f>CHOOSE(MONTH(SalesData[[#This Row],[Order Date]]),1,1,1,2,2,2,3,3,3,4,4,4)</f>
        <v>4</v>
      </c>
      <c r="Y3824">
        <f>YEAR(SalesData[[#This Row],[Order Date]])*100+MONTH(SalesData[[#This Row],[Order Date]])</f>
        <v>201810</v>
      </c>
    </row>
    <row r="3825" spans="1: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v>8</v>
      </c>
      <c r="T3825">
        <v>0.3</v>
      </c>
      <c r="U3825">
        <v>-118.94</v>
      </c>
      <c r="V3825">
        <f>COUNTIF(SalesData[Order ID],SalesData[[#This Row],[Order ID]])</f>
        <v>3</v>
      </c>
      <c r="W3825" t="str">
        <f>TEXT(SalesData[[#This Row],[Order Date]],"MMM-YYYY")</f>
        <v>Sep-2016</v>
      </c>
      <c r="X3825">
        <f>CHOOSE(MONTH(SalesData[[#This Row],[Order Date]]),1,1,1,2,2,2,3,3,3,4,4,4)</f>
        <v>3</v>
      </c>
      <c r="Y3825">
        <f>YEAR(SalesData[[#This Row],[Order Date]])*100+MONTH(SalesData[[#This Row],[Order Date]])</f>
        <v>201609</v>
      </c>
    </row>
    <row r="3826" spans="1: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v>2</v>
      </c>
      <c r="T3826">
        <v>0.1</v>
      </c>
      <c r="U3826">
        <v>272.8</v>
      </c>
      <c r="V3826">
        <f>COUNTIF(SalesData[Order ID],SalesData[[#This Row],[Order ID]])</f>
        <v>3</v>
      </c>
      <c r="W3826" t="str">
        <f>TEXT(SalesData[[#This Row],[Order Date]],"MMM-YYYY")</f>
        <v>Sep-2016</v>
      </c>
      <c r="X3826">
        <f>CHOOSE(MONTH(SalesData[[#This Row],[Order Date]]),1,1,1,2,2,2,3,3,3,4,4,4)</f>
        <v>3</v>
      </c>
      <c r="Y3826">
        <f>YEAR(SalesData[[#This Row],[Order Date]])*100+MONTH(SalesData[[#This Row],[Order Date]])</f>
        <v>201609</v>
      </c>
    </row>
    <row r="3827" spans="1: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v>9</v>
      </c>
      <c r="T3827">
        <v>0.2</v>
      </c>
      <c r="U3827">
        <v>3.76</v>
      </c>
      <c r="V3827">
        <f>COUNTIF(SalesData[Order ID],SalesData[[#This Row],[Order ID]])</f>
        <v>3</v>
      </c>
      <c r="W3827" t="str">
        <f>TEXT(SalesData[[#This Row],[Order Date]],"MMM-YYYY")</f>
        <v>Sep-2016</v>
      </c>
      <c r="X3827">
        <f>CHOOSE(MONTH(SalesData[[#This Row],[Order Date]]),1,1,1,2,2,2,3,3,3,4,4,4)</f>
        <v>3</v>
      </c>
      <c r="Y3827">
        <f>YEAR(SalesData[[#This Row],[Order Date]])*100+MONTH(SalesData[[#This Row],[Order Date]])</f>
        <v>201609</v>
      </c>
    </row>
    <row r="3828" spans="1: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v>4</v>
      </c>
      <c r="T3828">
        <v>0.1</v>
      </c>
      <c r="U3828">
        <v>17.190000000000001</v>
      </c>
      <c r="V3828">
        <f>COUNTIF(SalesData[Order ID],SalesData[[#This Row],[Order ID]])</f>
        <v>1</v>
      </c>
      <c r="W3828" t="str">
        <f>TEXT(SalesData[[#This Row],[Order Date]],"MMM-YYYY")</f>
        <v>Oct-2015</v>
      </c>
      <c r="X3828">
        <f>CHOOSE(MONTH(SalesData[[#This Row],[Order Date]]),1,1,1,2,2,2,3,3,3,4,4,4)</f>
        <v>4</v>
      </c>
      <c r="Y3828">
        <f>YEAR(SalesData[[#This Row],[Order Date]])*100+MONTH(SalesData[[#This Row],[Order Date]])</f>
        <v>201510</v>
      </c>
    </row>
    <row r="3829" spans="1: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v>6</v>
      </c>
      <c r="T3829">
        <v>0.2</v>
      </c>
      <c r="U3829">
        <v>72.930000000000007</v>
      </c>
      <c r="V3829">
        <f>COUNTIF(SalesData[Order ID],SalesData[[#This Row],[Order ID]])</f>
        <v>4</v>
      </c>
      <c r="W3829" t="str">
        <f>TEXT(SalesData[[#This Row],[Order Date]],"MMM-YYYY")</f>
        <v>May-2018</v>
      </c>
      <c r="X3829">
        <f>CHOOSE(MONTH(SalesData[[#This Row],[Order Date]]),1,1,1,2,2,2,3,3,3,4,4,4)</f>
        <v>2</v>
      </c>
      <c r="Y3829">
        <f>YEAR(SalesData[[#This Row],[Order Date]])*100+MONTH(SalesData[[#This Row],[Order Date]])</f>
        <v>201805</v>
      </c>
    </row>
    <row r="3830" spans="1: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v>1</v>
      </c>
      <c r="T3830">
        <v>0</v>
      </c>
      <c r="U3830">
        <v>5.59</v>
      </c>
      <c r="V3830">
        <f>COUNTIF(SalesData[Order ID],SalesData[[#This Row],[Order ID]])</f>
        <v>4</v>
      </c>
      <c r="W3830" t="str">
        <f>TEXT(SalesData[[#This Row],[Order Date]],"MMM-YYYY")</f>
        <v>May-2018</v>
      </c>
      <c r="X3830">
        <f>CHOOSE(MONTH(SalesData[[#This Row],[Order Date]]),1,1,1,2,2,2,3,3,3,4,4,4)</f>
        <v>2</v>
      </c>
      <c r="Y3830">
        <f>YEAR(SalesData[[#This Row],[Order Date]])*100+MONTH(SalesData[[#This Row],[Order Date]])</f>
        <v>201805</v>
      </c>
    </row>
    <row r="3831" spans="1: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v>7</v>
      </c>
      <c r="T3831">
        <v>0</v>
      </c>
      <c r="U3831">
        <v>57.22</v>
      </c>
      <c r="V3831">
        <f>COUNTIF(SalesData[Order ID],SalesData[[#This Row],[Order ID]])</f>
        <v>4</v>
      </c>
      <c r="W3831" t="str">
        <f>TEXT(SalesData[[#This Row],[Order Date]],"MMM-YYYY")</f>
        <v>May-2018</v>
      </c>
      <c r="X3831">
        <f>CHOOSE(MONTH(SalesData[[#This Row],[Order Date]]),1,1,1,2,2,2,3,3,3,4,4,4)</f>
        <v>2</v>
      </c>
      <c r="Y3831">
        <f>YEAR(SalesData[[#This Row],[Order Date]])*100+MONTH(SalesData[[#This Row],[Order Date]])</f>
        <v>201805</v>
      </c>
    </row>
    <row r="3832" spans="1: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v>4</v>
      </c>
      <c r="T3832">
        <v>0</v>
      </c>
      <c r="U3832">
        <v>13.12</v>
      </c>
      <c r="V3832">
        <f>COUNTIF(SalesData[Order ID],SalesData[[#This Row],[Order ID]])</f>
        <v>4</v>
      </c>
      <c r="W3832" t="str">
        <f>TEXT(SalesData[[#This Row],[Order Date]],"MMM-YYYY")</f>
        <v>May-2018</v>
      </c>
      <c r="X3832">
        <f>CHOOSE(MONTH(SalesData[[#This Row],[Order Date]]),1,1,1,2,2,2,3,3,3,4,4,4)</f>
        <v>2</v>
      </c>
      <c r="Y3832">
        <f>YEAR(SalesData[[#This Row],[Order Date]])*100+MONTH(SalesData[[#This Row],[Order Date]])</f>
        <v>201805</v>
      </c>
    </row>
    <row r="3833" spans="1: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v>7</v>
      </c>
      <c r="T3833">
        <v>0.3</v>
      </c>
      <c r="U3833">
        <v>-22.08</v>
      </c>
      <c r="V3833">
        <f>COUNTIF(SalesData[Order ID],SalesData[[#This Row],[Order ID]])</f>
        <v>2</v>
      </c>
      <c r="W3833" t="str">
        <f>TEXT(SalesData[[#This Row],[Order Date]],"MMM-YYYY")</f>
        <v>Nov-2016</v>
      </c>
      <c r="X3833">
        <f>CHOOSE(MONTH(SalesData[[#This Row],[Order Date]]),1,1,1,2,2,2,3,3,3,4,4,4)</f>
        <v>4</v>
      </c>
      <c r="Y3833">
        <f>YEAR(SalesData[[#This Row],[Order Date]])*100+MONTH(SalesData[[#This Row],[Order Date]])</f>
        <v>201611</v>
      </c>
    </row>
    <row r="3834" spans="1: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v>9</v>
      </c>
      <c r="T3834">
        <v>0.1</v>
      </c>
      <c r="U3834">
        <v>3.19</v>
      </c>
      <c r="V3834">
        <f>COUNTIF(SalesData[Order ID],SalesData[[#This Row],[Order ID]])</f>
        <v>2</v>
      </c>
      <c r="W3834" t="str">
        <f>TEXT(SalesData[[#This Row],[Order Date]],"MMM-YYYY")</f>
        <v>Nov-2016</v>
      </c>
      <c r="X3834">
        <f>CHOOSE(MONTH(SalesData[[#This Row],[Order Date]]),1,1,1,2,2,2,3,3,3,4,4,4)</f>
        <v>4</v>
      </c>
      <c r="Y3834">
        <f>YEAR(SalesData[[#This Row],[Order Date]])*100+MONTH(SalesData[[#This Row],[Order Date]])</f>
        <v>201611</v>
      </c>
    </row>
    <row r="3835" spans="1: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v>2</v>
      </c>
      <c r="T3835">
        <v>0.2</v>
      </c>
      <c r="U3835">
        <v>136.5</v>
      </c>
      <c r="V3835">
        <f>COUNTIF(SalesData[Order ID],SalesData[[#This Row],[Order ID]])</f>
        <v>2</v>
      </c>
      <c r="W3835" t="str">
        <f>TEXT(SalesData[[#This Row],[Order Date]],"MMM-YYYY")</f>
        <v>Nov-2015</v>
      </c>
      <c r="X3835">
        <f>CHOOSE(MONTH(SalesData[[#This Row],[Order Date]]),1,1,1,2,2,2,3,3,3,4,4,4)</f>
        <v>4</v>
      </c>
      <c r="Y3835">
        <f>YEAR(SalesData[[#This Row],[Order Date]])*100+MONTH(SalesData[[#This Row],[Order Date]])</f>
        <v>201511</v>
      </c>
    </row>
    <row r="3836" spans="1: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v>2</v>
      </c>
      <c r="T3836">
        <v>0.3</v>
      </c>
      <c r="U3836">
        <v>-213.87</v>
      </c>
      <c r="V3836">
        <f>COUNTIF(SalesData[Order ID],SalesData[[#This Row],[Order ID]])</f>
        <v>2</v>
      </c>
      <c r="W3836" t="str">
        <f>TEXT(SalesData[[#This Row],[Order Date]],"MMM-YYYY")</f>
        <v>Nov-2015</v>
      </c>
      <c r="X3836">
        <f>CHOOSE(MONTH(SalesData[[#This Row],[Order Date]]),1,1,1,2,2,2,3,3,3,4,4,4)</f>
        <v>4</v>
      </c>
      <c r="Y3836">
        <f>YEAR(SalesData[[#This Row],[Order Date]])*100+MONTH(SalesData[[#This Row],[Order Date]])</f>
        <v>201511</v>
      </c>
    </row>
    <row r="3837" spans="1: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v>9</v>
      </c>
      <c r="T3837">
        <v>0.3</v>
      </c>
      <c r="U3837">
        <v>-0.76</v>
      </c>
      <c r="V3837">
        <f>COUNTIF(SalesData[Order ID],SalesData[[#This Row],[Order ID]])</f>
        <v>2</v>
      </c>
      <c r="W3837" t="str">
        <f>TEXT(SalesData[[#This Row],[Order Date]],"MMM-YYYY")</f>
        <v>Apr-2015</v>
      </c>
      <c r="X3837">
        <f>CHOOSE(MONTH(SalesData[[#This Row],[Order Date]]),1,1,1,2,2,2,3,3,3,4,4,4)</f>
        <v>2</v>
      </c>
      <c r="Y3837">
        <f>YEAR(SalesData[[#This Row],[Order Date]])*100+MONTH(SalesData[[#This Row],[Order Date]])</f>
        <v>201504</v>
      </c>
    </row>
    <row r="3838" spans="1: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v>3</v>
      </c>
      <c r="T3838">
        <v>0</v>
      </c>
      <c r="U3838">
        <v>4.18</v>
      </c>
      <c r="V3838">
        <f>COUNTIF(SalesData[Order ID],SalesData[[#This Row],[Order ID]])</f>
        <v>2</v>
      </c>
      <c r="W3838" t="str">
        <f>TEXT(SalesData[[#This Row],[Order Date]],"MMM-YYYY")</f>
        <v>Apr-2015</v>
      </c>
      <c r="X3838">
        <f>CHOOSE(MONTH(SalesData[[#This Row],[Order Date]]),1,1,1,2,2,2,3,3,3,4,4,4)</f>
        <v>2</v>
      </c>
      <c r="Y3838">
        <f>YEAR(SalesData[[#This Row],[Order Date]])*100+MONTH(SalesData[[#This Row],[Order Date]])</f>
        <v>201504</v>
      </c>
    </row>
    <row r="3839" spans="1: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v>8</v>
      </c>
      <c r="T3839">
        <v>0</v>
      </c>
      <c r="U3839">
        <v>136.80000000000001</v>
      </c>
      <c r="V3839">
        <f>COUNTIF(SalesData[Order ID],SalesData[[#This Row],[Order ID]])</f>
        <v>4</v>
      </c>
      <c r="W3839" t="str">
        <f>TEXT(SalesData[[#This Row],[Order Date]],"MMM-YYYY")</f>
        <v>Jul-2015</v>
      </c>
      <c r="X3839">
        <f>CHOOSE(MONTH(SalesData[[#This Row],[Order Date]]),1,1,1,2,2,2,3,3,3,4,4,4)</f>
        <v>3</v>
      </c>
      <c r="Y3839">
        <f>YEAR(SalesData[[#This Row],[Order Date]])*100+MONTH(SalesData[[#This Row],[Order Date]])</f>
        <v>201507</v>
      </c>
    </row>
    <row r="3840" spans="1: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v>9</v>
      </c>
      <c r="T3840">
        <v>0.2</v>
      </c>
      <c r="U3840">
        <v>114.64</v>
      </c>
      <c r="V3840">
        <f>COUNTIF(SalesData[Order ID],SalesData[[#This Row],[Order ID]])</f>
        <v>4</v>
      </c>
      <c r="W3840" t="str">
        <f>TEXT(SalesData[[#This Row],[Order Date]],"MMM-YYYY")</f>
        <v>Jul-2015</v>
      </c>
      <c r="X3840">
        <f>CHOOSE(MONTH(SalesData[[#This Row],[Order Date]]),1,1,1,2,2,2,3,3,3,4,4,4)</f>
        <v>3</v>
      </c>
      <c r="Y3840">
        <f>YEAR(SalesData[[#This Row],[Order Date]])*100+MONTH(SalesData[[#This Row],[Order Date]])</f>
        <v>201507</v>
      </c>
    </row>
    <row r="3841" spans="1: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v>5</v>
      </c>
      <c r="T3841">
        <v>0.1</v>
      </c>
      <c r="U3841">
        <v>42.88</v>
      </c>
      <c r="V3841">
        <f>COUNTIF(SalesData[Order ID],SalesData[[#This Row],[Order ID]])</f>
        <v>4</v>
      </c>
      <c r="W3841" t="str">
        <f>TEXT(SalesData[[#This Row],[Order Date]],"MMM-YYYY")</f>
        <v>Jul-2015</v>
      </c>
      <c r="X3841">
        <f>CHOOSE(MONTH(SalesData[[#This Row],[Order Date]]),1,1,1,2,2,2,3,3,3,4,4,4)</f>
        <v>3</v>
      </c>
      <c r="Y3841">
        <f>YEAR(SalesData[[#This Row],[Order Date]])*100+MONTH(SalesData[[#This Row],[Order Date]])</f>
        <v>201507</v>
      </c>
    </row>
    <row r="3842" spans="1: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v>3</v>
      </c>
      <c r="T3842">
        <v>0</v>
      </c>
      <c r="U3842">
        <v>17.100000000000001</v>
      </c>
      <c r="V3842">
        <f>COUNTIF(SalesData[Order ID],SalesData[[#This Row],[Order ID]])</f>
        <v>4</v>
      </c>
      <c r="W3842" t="str">
        <f>TEXT(SalesData[[#This Row],[Order Date]],"MMM-YYYY")</f>
        <v>Jul-2015</v>
      </c>
      <c r="X3842">
        <f>CHOOSE(MONTH(SalesData[[#This Row],[Order Date]]),1,1,1,2,2,2,3,3,3,4,4,4)</f>
        <v>3</v>
      </c>
      <c r="Y3842">
        <f>YEAR(SalesData[[#This Row],[Order Date]])*100+MONTH(SalesData[[#This Row],[Order Date]])</f>
        <v>201507</v>
      </c>
    </row>
    <row r="3843" spans="1: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v>10</v>
      </c>
      <c r="T3843">
        <v>0</v>
      </c>
      <c r="U3843">
        <v>42.59</v>
      </c>
      <c r="V3843">
        <f>COUNTIF(SalesData[Order ID],SalesData[[#This Row],[Order ID]])</f>
        <v>1</v>
      </c>
      <c r="W3843" t="str">
        <f>TEXT(SalesData[[#This Row],[Order Date]],"MMM-YYYY")</f>
        <v>Jun-2015</v>
      </c>
      <c r="X3843">
        <f>CHOOSE(MONTH(SalesData[[#This Row],[Order Date]]),1,1,1,2,2,2,3,3,3,4,4,4)</f>
        <v>2</v>
      </c>
      <c r="Y3843">
        <f>YEAR(SalesData[[#This Row],[Order Date]])*100+MONTH(SalesData[[#This Row],[Order Date]])</f>
        <v>201506</v>
      </c>
    </row>
    <row r="3844" spans="1: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v>7</v>
      </c>
      <c r="T3844">
        <v>0.1</v>
      </c>
      <c r="U3844">
        <v>1.65</v>
      </c>
      <c r="V3844">
        <f>COUNTIF(SalesData[Order ID],SalesData[[#This Row],[Order ID]])</f>
        <v>5</v>
      </c>
      <c r="W3844" t="str">
        <f>TEXT(SalesData[[#This Row],[Order Date]],"MMM-YYYY")</f>
        <v>Oct-2015</v>
      </c>
      <c r="X3844">
        <f>CHOOSE(MONTH(SalesData[[#This Row],[Order Date]]),1,1,1,2,2,2,3,3,3,4,4,4)</f>
        <v>4</v>
      </c>
      <c r="Y3844">
        <f>YEAR(SalesData[[#This Row],[Order Date]])*100+MONTH(SalesData[[#This Row],[Order Date]])</f>
        <v>201510</v>
      </c>
    </row>
    <row r="3845" spans="1: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v>9</v>
      </c>
      <c r="T3845">
        <v>0.3</v>
      </c>
      <c r="U3845">
        <v>-2.0099999999999998</v>
      </c>
      <c r="V3845">
        <f>COUNTIF(SalesData[Order ID],SalesData[[#This Row],[Order ID]])</f>
        <v>5</v>
      </c>
      <c r="W3845" t="str">
        <f>TEXT(SalesData[[#This Row],[Order Date]],"MMM-YYYY")</f>
        <v>Oct-2015</v>
      </c>
      <c r="X3845">
        <f>CHOOSE(MONTH(SalesData[[#This Row],[Order Date]]),1,1,1,2,2,2,3,3,3,4,4,4)</f>
        <v>4</v>
      </c>
      <c r="Y3845">
        <f>YEAR(SalesData[[#This Row],[Order Date]])*100+MONTH(SalesData[[#This Row],[Order Date]])</f>
        <v>201510</v>
      </c>
    </row>
    <row r="3846" spans="1: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v>5</v>
      </c>
      <c r="T3846">
        <v>0</v>
      </c>
      <c r="U3846">
        <v>168.26</v>
      </c>
      <c r="V3846">
        <f>COUNTIF(SalesData[Order ID],SalesData[[#This Row],[Order ID]])</f>
        <v>5</v>
      </c>
      <c r="W3846" t="str">
        <f>TEXT(SalesData[[#This Row],[Order Date]],"MMM-YYYY")</f>
        <v>Oct-2015</v>
      </c>
      <c r="X3846">
        <f>CHOOSE(MONTH(SalesData[[#This Row],[Order Date]]),1,1,1,2,2,2,3,3,3,4,4,4)</f>
        <v>4</v>
      </c>
      <c r="Y3846">
        <f>YEAR(SalesData[[#This Row],[Order Date]])*100+MONTH(SalesData[[#This Row],[Order Date]])</f>
        <v>201510</v>
      </c>
    </row>
    <row r="3847" spans="1: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v>3</v>
      </c>
      <c r="T3847">
        <v>0.3</v>
      </c>
      <c r="U3847">
        <v>-148.08000000000001</v>
      </c>
      <c r="V3847">
        <f>COUNTIF(SalesData[Order ID],SalesData[[#This Row],[Order ID]])</f>
        <v>5</v>
      </c>
      <c r="W3847" t="str">
        <f>TEXT(SalesData[[#This Row],[Order Date]],"MMM-YYYY")</f>
        <v>Oct-2015</v>
      </c>
      <c r="X3847">
        <f>CHOOSE(MONTH(SalesData[[#This Row],[Order Date]]),1,1,1,2,2,2,3,3,3,4,4,4)</f>
        <v>4</v>
      </c>
      <c r="Y3847">
        <f>YEAR(SalesData[[#This Row],[Order Date]])*100+MONTH(SalesData[[#This Row],[Order Date]])</f>
        <v>201510</v>
      </c>
    </row>
    <row r="3848" spans="1: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v>1</v>
      </c>
      <c r="T3848">
        <v>0</v>
      </c>
      <c r="U3848">
        <v>8.48</v>
      </c>
      <c r="V3848">
        <f>COUNTIF(SalesData[Order ID],SalesData[[#This Row],[Order ID]])</f>
        <v>5</v>
      </c>
      <c r="W3848" t="str">
        <f>TEXT(SalesData[[#This Row],[Order Date]],"MMM-YYYY")</f>
        <v>Oct-2015</v>
      </c>
      <c r="X3848">
        <f>CHOOSE(MONTH(SalesData[[#This Row],[Order Date]]),1,1,1,2,2,2,3,3,3,4,4,4)</f>
        <v>4</v>
      </c>
      <c r="Y3848">
        <f>YEAR(SalesData[[#This Row],[Order Date]])*100+MONTH(SalesData[[#This Row],[Order Date]])</f>
        <v>201510</v>
      </c>
    </row>
    <row r="3849" spans="1: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v>6</v>
      </c>
      <c r="T3849">
        <v>0.1</v>
      </c>
      <c r="U3849">
        <v>55.2</v>
      </c>
      <c r="V3849">
        <f>COUNTIF(SalesData[Order ID],SalesData[[#This Row],[Order ID]])</f>
        <v>1</v>
      </c>
      <c r="W3849" t="str">
        <f>TEXT(SalesData[[#This Row],[Order Date]],"MMM-YYYY")</f>
        <v>Nov-2018</v>
      </c>
      <c r="X3849">
        <f>CHOOSE(MONTH(SalesData[[#This Row],[Order Date]]),1,1,1,2,2,2,3,3,3,4,4,4)</f>
        <v>4</v>
      </c>
      <c r="Y3849">
        <f>YEAR(SalesData[[#This Row],[Order Date]])*100+MONTH(SalesData[[#This Row],[Order Date]])</f>
        <v>201811</v>
      </c>
    </row>
    <row r="3850" spans="1: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v>10</v>
      </c>
      <c r="T3850">
        <v>0.3</v>
      </c>
      <c r="U3850">
        <v>-186.83</v>
      </c>
      <c r="V3850">
        <f>COUNTIF(SalesData[Order ID],SalesData[[#This Row],[Order ID]])</f>
        <v>2</v>
      </c>
      <c r="W3850" t="str">
        <f>TEXT(SalesData[[#This Row],[Order Date]],"MMM-YYYY")</f>
        <v>Sep-2018</v>
      </c>
      <c r="X3850">
        <f>CHOOSE(MONTH(SalesData[[#This Row],[Order Date]]),1,1,1,2,2,2,3,3,3,4,4,4)</f>
        <v>3</v>
      </c>
      <c r="Y3850">
        <f>YEAR(SalesData[[#This Row],[Order Date]])*100+MONTH(SalesData[[#This Row],[Order Date]])</f>
        <v>201809</v>
      </c>
    </row>
    <row r="3851" spans="1: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v>7</v>
      </c>
      <c r="T3851">
        <v>0.3</v>
      </c>
      <c r="U3851">
        <v>-10.49</v>
      </c>
      <c r="V3851">
        <f>COUNTIF(SalesData[Order ID],SalesData[[#This Row],[Order ID]])</f>
        <v>2</v>
      </c>
      <c r="W3851" t="str">
        <f>TEXT(SalesData[[#This Row],[Order Date]],"MMM-YYYY")</f>
        <v>Sep-2018</v>
      </c>
      <c r="X3851">
        <f>CHOOSE(MONTH(SalesData[[#This Row],[Order Date]]),1,1,1,2,2,2,3,3,3,4,4,4)</f>
        <v>3</v>
      </c>
      <c r="Y3851">
        <f>YEAR(SalesData[[#This Row],[Order Date]])*100+MONTH(SalesData[[#This Row],[Order Date]])</f>
        <v>201809</v>
      </c>
    </row>
    <row r="3852" spans="1: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v>6</v>
      </c>
      <c r="T3852">
        <v>0</v>
      </c>
      <c r="U3852">
        <v>16.329999999999998</v>
      </c>
      <c r="V3852">
        <f>COUNTIF(SalesData[Order ID],SalesData[[#This Row],[Order ID]])</f>
        <v>1</v>
      </c>
      <c r="W3852" t="str">
        <f>TEXT(SalesData[[#This Row],[Order Date]],"MMM-YYYY")</f>
        <v>Dec-2016</v>
      </c>
      <c r="X3852">
        <f>CHOOSE(MONTH(SalesData[[#This Row],[Order Date]]),1,1,1,2,2,2,3,3,3,4,4,4)</f>
        <v>4</v>
      </c>
      <c r="Y3852">
        <f>YEAR(SalesData[[#This Row],[Order Date]])*100+MONTH(SalesData[[#This Row],[Order Date]])</f>
        <v>201612</v>
      </c>
    </row>
    <row r="3853" spans="1: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v>6</v>
      </c>
      <c r="T3853">
        <v>0.2</v>
      </c>
      <c r="U3853">
        <v>28.15</v>
      </c>
      <c r="V3853">
        <f>COUNTIF(SalesData[Order ID],SalesData[[#This Row],[Order ID]])</f>
        <v>1</v>
      </c>
      <c r="W3853" t="str">
        <f>TEXT(SalesData[[#This Row],[Order Date]],"MMM-YYYY")</f>
        <v>Sep-2016</v>
      </c>
      <c r="X3853">
        <f>CHOOSE(MONTH(SalesData[[#This Row],[Order Date]]),1,1,1,2,2,2,3,3,3,4,4,4)</f>
        <v>3</v>
      </c>
      <c r="Y3853">
        <f>YEAR(SalesData[[#This Row],[Order Date]])*100+MONTH(SalesData[[#This Row],[Order Date]])</f>
        <v>201609</v>
      </c>
    </row>
    <row r="3854" spans="1: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v>3</v>
      </c>
      <c r="T3854">
        <v>0.2</v>
      </c>
      <c r="U3854">
        <v>7.38</v>
      </c>
      <c r="V3854">
        <f>COUNTIF(SalesData[Order ID],SalesData[[#This Row],[Order ID]])</f>
        <v>1</v>
      </c>
      <c r="W3854" t="str">
        <f>TEXT(SalesData[[#This Row],[Order Date]],"MMM-YYYY")</f>
        <v>Nov-2018</v>
      </c>
      <c r="X3854">
        <f>CHOOSE(MONTH(SalesData[[#This Row],[Order Date]]),1,1,1,2,2,2,3,3,3,4,4,4)</f>
        <v>4</v>
      </c>
      <c r="Y3854">
        <f>YEAR(SalesData[[#This Row],[Order Date]])*100+MONTH(SalesData[[#This Row],[Order Date]])</f>
        <v>201811</v>
      </c>
    </row>
    <row r="3855" spans="1: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v>5</v>
      </c>
      <c r="T3855">
        <v>0.3</v>
      </c>
      <c r="U3855">
        <v>-0.54</v>
      </c>
      <c r="V3855">
        <f>COUNTIF(SalesData[Order ID],SalesData[[#This Row],[Order ID]])</f>
        <v>2</v>
      </c>
      <c r="W3855" t="str">
        <f>TEXT(SalesData[[#This Row],[Order Date]],"MMM-YYYY")</f>
        <v>Jun-2018</v>
      </c>
      <c r="X3855">
        <f>CHOOSE(MONTH(SalesData[[#This Row],[Order Date]]),1,1,1,2,2,2,3,3,3,4,4,4)</f>
        <v>2</v>
      </c>
      <c r="Y3855">
        <f>YEAR(SalesData[[#This Row],[Order Date]])*100+MONTH(SalesData[[#This Row],[Order Date]])</f>
        <v>201806</v>
      </c>
    </row>
    <row r="3856" spans="1: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v>9</v>
      </c>
      <c r="T3856">
        <v>0</v>
      </c>
      <c r="U3856">
        <v>3.43</v>
      </c>
      <c r="V3856">
        <f>COUNTIF(SalesData[Order ID],SalesData[[#This Row],[Order ID]])</f>
        <v>2</v>
      </c>
      <c r="W3856" t="str">
        <f>TEXT(SalesData[[#This Row],[Order Date]],"MMM-YYYY")</f>
        <v>Jun-2018</v>
      </c>
      <c r="X3856">
        <f>CHOOSE(MONTH(SalesData[[#This Row],[Order Date]]),1,1,1,2,2,2,3,3,3,4,4,4)</f>
        <v>2</v>
      </c>
      <c r="Y3856">
        <f>YEAR(SalesData[[#This Row],[Order Date]])*100+MONTH(SalesData[[#This Row],[Order Date]])</f>
        <v>201806</v>
      </c>
    </row>
    <row r="3857" spans="1: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v>8</v>
      </c>
      <c r="T3857">
        <v>0.1</v>
      </c>
      <c r="U3857">
        <v>0.53</v>
      </c>
      <c r="V3857">
        <f>COUNTIF(SalesData[Order ID],SalesData[[#This Row],[Order ID]])</f>
        <v>3</v>
      </c>
      <c r="W3857" t="str">
        <f>TEXT(SalesData[[#This Row],[Order Date]],"MMM-YYYY")</f>
        <v>Oct-2018</v>
      </c>
      <c r="X3857">
        <f>CHOOSE(MONTH(SalesData[[#This Row],[Order Date]]),1,1,1,2,2,2,3,3,3,4,4,4)</f>
        <v>4</v>
      </c>
      <c r="Y3857">
        <f>YEAR(SalesData[[#This Row],[Order Date]])*100+MONTH(SalesData[[#This Row],[Order Date]])</f>
        <v>201810</v>
      </c>
    </row>
    <row r="3858" spans="1: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v>7</v>
      </c>
      <c r="T3858">
        <v>0.3</v>
      </c>
      <c r="U3858">
        <v>-255.43</v>
      </c>
      <c r="V3858">
        <f>COUNTIF(SalesData[Order ID],SalesData[[#This Row],[Order ID]])</f>
        <v>3</v>
      </c>
      <c r="W3858" t="str">
        <f>TEXT(SalesData[[#This Row],[Order Date]],"MMM-YYYY")</f>
        <v>Oct-2018</v>
      </c>
      <c r="X3858">
        <f>CHOOSE(MONTH(SalesData[[#This Row],[Order Date]]),1,1,1,2,2,2,3,3,3,4,4,4)</f>
        <v>4</v>
      </c>
      <c r="Y3858">
        <f>YEAR(SalesData[[#This Row],[Order Date]])*100+MONTH(SalesData[[#This Row],[Order Date]])</f>
        <v>201810</v>
      </c>
    </row>
    <row r="3859" spans="1: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v>10</v>
      </c>
      <c r="T3859">
        <v>0.2</v>
      </c>
      <c r="U3859">
        <v>2.88</v>
      </c>
      <c r="V3859">
        <f>COUNTIF(SalesData[Order ID],SalesData[[#This Row],[Order ID]])</f>
        <v>3</v>
      </c>
      <c r="W3859" t="str">
        <f>TEXT(SalesData[[#This Row],[Order Date]],"MMM-YYYY")</f>
        <v>Oct-2018</v>
      </c>
      <c r="X3859">
        <f>CHOOSE(MONTH(SalesData[[#This Row],[Order Date]]),1,1,1,2,2,2,3,3,3,4,4,4)</f>
        <v>4</v>
      </c>
      <c r="Y3859">
        <f>YEAR(SalesData[[#This Row],[Order Date]])*100+MONTH(SalesData[[#This Row],[Order Date]])</f>
        <v>201810</v>
      </c>
    </row>
    <row r="3860" spans="1: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v>1</v>
      </c>
      <c r="T3860">
        <v>0.1</v>
      </c>
      <c r="U3860">
        <v>120.94</v>
      </c>
      <c r="V3860">
        <f>COUNTIF(SalesData[Order ID],SalesData[[#This Row],[Order ID]])</f>
        <v>1</v>
      </c>
      <c r="W3860" t="str">
        <f>TEXT(SalesData[[#This Row],[Order Date]],"MMM-YYYY")</f>
        <v>Dec-2015</v>
      </c>
      <c r="X3860">
        <f>CHOOSE(MONTH(SalesData[[#This Row],[Order Date]]),1,1,1,2,2,2,3,3,3,4,4,4)</f>
        <v>4</v>
      </c>
      <c r="Y3860">
        <f>YEAR(SalesData[[#This Row],[Order Date]])*100+MONTH(SalesData[[#This Row],[Order Date]])</f>
        <v>201512</v>
      </c>
    </row>
    <row r="3861" spans="1: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v>10</v>
      </c>
      <c r="T3861">
        <v>0</v>
      </c>
      <c r="U3861">
        <v>67.33</v>
      </c>
      <c r="V3861">
        <f>COUNTIF(SalesData[Order ID],SalesData[[#This Row],[Order ID]])</f>
        <v>2</v>
      </c>
      <c r="W3861" t="str">
        <f>TEXT(SalesData[[#This Row],[Order Date]],"MMM-YYYY")</f>
        <v>Feb-2018</v>
      </c>
      <c r="X3861">
        <f>CHOOSE(MONTH(SalesData[[#This Row],[Order Date]]),1,1,1,2,2,2,3,3,3,4,4,4)</f>
        <v>1</v>
      </c>
      <c r="Y3861">
        <f>YEAR(SalesData[[#This Row],[Order Date]])*100+MONTH(SalesData[[#This Row],[Order Date]])</f>
        <v>201802</v>
      </c>
    </row>
    <row r="3862" spans="1: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v>8</v>
      </c>
      <c r="T3862">
        <v>0.3</v>
      </c>
      <c r="U3862">
        <v>-24.96</v>
      </c>
      <c r="V3862">
        <f>COUNTIF(SalesData[Order ID],SalesData[[#This Row],[Order ID]])</f>
        <v>2</v>
      </c>
      <c r="W3862" t="str">
        <f>TEXT(SalesData[[#This Row],[Order Date]],"MMM-YYYY")</f>
        <v>Feb-2018</v>
      </c>
      <c r="X3862">
        <f>CHOOSE(MONTH(SalesData[[#This Row],[Order Date]]),1,1,1,2,2,2,3,3,3,4,4,4)</f>
        <v>1</v>
      </c>
      <c r="Y3862">
        <f>YEAR(SalesData[[#This Row],[Order Date]])*100+MONTH(SalesData[[#This Row],[Order Date]])</f>
        <v>201802</v>
      </c>
    </row>
    <row r="3863" spans="1: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v>3</v>
      </c>
      <c r="T3863">
        <v>0</v>
      </c>
      <c r="U3863">
        <v>12.05</v>
      </c>
      <c r="V3863">
        <f>COUNTIF(SalesData[Order ID],SalesData[[#This Row],[Order ID]])</f>
        <v>2</v>
      </c>
      <c r="W3863" t="str">
        <f>TEXT(SalesData[[#This Row],[Order Date]],"MMM-YYYY")</f>
        <v>May-2015</v>
      </c>
      <c r="X3863">
        <f>CHOOSE(MONTH(SalesData[[#This Row],[Order Date]]),1,1,1,2,2,2,3,3,3,4,4,4)</f>
        <v>2</v>
      </c>
      <c r="Y3863">
        <f>YEAR(SalesData[[#This Row],[Order Date]])*100+MONTH(SalesData[[#This Row],[Order Date]])</f>
        <v>201505</v>
      </c>
    </row>
    <row r="3864" spans="1: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v>2</v>
      </c>
      <c r="T3864">
        <v>0.3</v>
      </c>
      <c r="U3864">
        <v>-0.65</v>
      </c>
      <c r="V3864">
        <f>COUNTIF(SalesData[Order ID],SalesData[[#This Row],[Order ID]])</f>
        <v>2</v>
      </c>
      <c r="W3864" t="str">
        <f>TEXT(SalesData[[#This Row],[Order Date]],"MMM-YYYY")</f>
        <v>May-2015</v>
      </c>
      <c r="X3864">
        <f>CHOOSE(MONTH(SalesData[[#This Row],[Order Date]]),1,1,1,2,2,2,3,3,3,4,4,4)</f>
        <v>2</v>
      </c>
      <c r="Y3864">
        <f>YEAR(SalesData[[#This Row],[Order Date]])*100+MONTH(SalesData[[#This Row],[Order Date]])</f>
        <v>201505</v>
      </c>
    </row>
    <row r="3865" spans="1: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v>8</v>
      </c>
      <c r="T3865">
        <v>0</v>
      </c>
      <c r="U3865">
        <v>2.98</v>
      </c>
      <c r="V3865">
        <f>COUNTIF(SalesData[Order ID],SalesData[[#This Row],[Order ID]])</f>
        <v>1</v>
      </c>
      <c r="W3865" t="str">
        <f>TEXT(SalesData[[#This Row],[Order Date]],"MMM-YYYY")</f>
        <v>Oct-2018</v>
      </c>
      <c r="X3865">
        <f>CHOOSE(MONTH(SalesData[[#This Row],[Order Date]]),1,1,1,2,2,2,3,3,3,4,4,4)</f>
        <v>4</v>
      </c>
      <c r="Y3865">
        <f>YEAR(SalesData[[#This Row],[Order Date]])*100+MONTH(SalesData[[#This Row],[Order Date]])</f>
        <v>201810</v>
      </c>
    </row>
    <row r="3866" spans="1: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v>8</v>
      </c>
      <c r="T3866">
        <v>0.3</v>
      </c>
      <c r="U3866">
        <v>-9.1199999999999992</v>
      </c>
      <c r="V3866">
        <f>COUNTIF(SalesData[Order ID],SalesData[[#This Row],[Order ID]])</f>
        <v>1</v>
      </c>
      <c r="W3866" t="str">
        <f>TEXT(SalesData[[#This Row],[Order Date]],"MMM-YYYY")</f>
        <v>Nov-2016</v>
      </c>
      <c r="X3866">
        <f>CHOOSE(MONTH(SalesData[[#This Row],[Order Date]]),1,1,1,2,2,2,3,3,3,4,4,4)</f>
        <v>4</v>
      </c>
      <c r="Y3866">
        <f>YEAR(SalesData[[#This Row],[Order Date]])*100+MONTH(SalesData[[#This Row],[Order Date]])</f>
        <v>201611</v>
      </c>
    </row>
    <row r="3867" spans="1: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v>1</v>
      </c>
      <c r="T3867">
        <v>0.1</v>
      </c>
      <c r="U3867">
        <v>64.260000000000005</v>
      </c>
      <c r="V3867">
        <f>COUNTIF(SalesData[Order ID],SalesData[[#This Row],[Order ID]])</f>
        <v>1</v>
      </c>
      <c r="W3867" t="str">
        <f>TEXT(SalesData[[#This Row],[Order Date]],"MMM-YYYY")</f>
        <v>Jul-2015</v>
      </c>
      <c r="X3867">
        <f>CHOOSE(MONTH(SalesData[[#This Row],[Order Date]]),1,1,1,2,2,2,3,3,3,4,4,4)</f>
        <v>3</v>
      </c>
      <c r="Y3867">
        <f>YEAR(SalesData[[#This Row],[Order Date]])*100+MONTH(SalesData[[#This Row],[Order Date]])</f>
        <v>201507</v>
      </c>
    </row>
    <row r="3868" spans="1: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v>10</v>
      </c>
      <c r="T3868">
        <v>0.1</v>
      </c>
      <c r="U3868">
        <v>32.619999999999997</v>
      </c>
      <c r="V3868">
        <f>COUNTIF(SalesData[Order ID],SalesData[[#This Row],[Order ID]])</f>
        <v>1</v>
      </c>
      <c r="W3868" t="str">
        <f>TEXT(SalesData[[#This Row],[Order Date]],"MMM-YYYY")</f>
        <v>Apr-2018</v>
      </c>
      <c r="X3868">
        <f>CHOOSE(MONTH(SalesData[[#This Row],[Order Date]]),1,1,1,2,2,2,3,3,3,4,4,4)</f>
        <v>2</v>
      </c>
      <c r="Y3868">
        <f>YEAR(SalesData[[#This Row],[Order Date]])*100+MONTH(SalesData[[#This Row],[Order Date]])</f>
        <v>201804</v>
      </c>
    </row>
    <row r="3869" spans="1: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v>1</v>
      </c>
      <c r="T3869">
        <v>0.1</v>
      </c>
      <c r="U3869">
        <v>40.049999999999997</v>
      </c>
      <c r="V3869">
        <f>COUNTIF(SalesData[Order ID],SalesData[[#This Row],[Order ID]])</f>
        <v>6</v>
      </c>
      <c r="W3869" t="str">
        <f>TEXT(SalesData[[#This Row],[Order Date]],"MMM-YYYY")</f>
        <v>Oct-2016</v>
      </c>
      <c r="X3869">
        <f>CHOOSE(MONTH(SalesData[[#This Row],[Order Date]]),1,1,1,2,2,2,3,3,3,4,4,4)</f>
        <v>4</v>
      </c>
      <c r="Y3869">
        <f>YEAR(SalesData[[#This Row],[Order Date]])*100+MONTH(SalesData[[#This Row],[Order Date]])</f>
        <v>201610</v>
      </c>
    </row>
    <row r="3870" spans="1: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v>1</v>
      </c>
      <c r="T3870">
        <v>0</v>
      </c>
      <c r="U3870">
        <v>48.16</v>
      </c>
      <c r="V3870">
        <f>COUNTIF(SalesData[Order ID],SalesData[[#This Row],[Order ID]])</f>
        <v>6</v>
      </c>
      <c r="W3870" t="str">
        <f>TEXT(SalesData[[#This Row],[Order Date]],"MMM-YYYY")</f>
        <v>Oct-2016</v>
      </c>
      <c r="X3870">
        <f>CHOOSE(MONTH(SalesData[[#This Row],[Order Date]]),1,1,1,2,2,2,3,3,3,4,4,4)</f>
        <v>4</v>
      </c>
      <c r="Y3870">
        <f>YEAR(SalesData[[#This Row],[Order Date]])*100+MONTH(SalesData[[#This Row],[Order Date]])</f>
        <v>201610</v>
      </c>
    </row>
    <row r="3871" spans="1: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v>4</v>
      </c>
      <c r="T3871">
        <v>0.1</v>
      </c>
      <c r="U3871">
        <v>28.8</v>
      </c>
      <c r="V3871">
        <f>COUNTIF(SalesData[Order ID],SalesData[[#This Row],[Order ID]])</f>
        <v>6</v>
      </c>
      <c r="W3871" t="str">
        <f>TEXT(SalesData[[#This Row],[Order Date]],"MMM-YYYY")</f>
        <v>Oct-2016</v>
      </c>
      <c r="X3871">
        <f>CHOOSE(MONTH(SalesData[[#This Row],[Order Date]]),1,1,1,2,2,2,3,3,3,4,4,4)</f>
        <v>4</v>
      </c>
      <c r="Y3871">
        <f>YEAR(SalesData[[#This Row],[Order Date]])*100+MONTH(SalesData[[#This Row],[Order Date]])</f>
        <v>201610</v>
      </c>
    </row>
    <row r="3872" spans="1: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v>9</v>
      </c>
      <c r="T3872">
        <v>0.1</v>
      </c>
      <c r="U3872">
        <v>0.57999999999999996</v>
      </c>
      <c r="V3872">
        <f>COUNTIF(SalesData[Order ID],SalesData[[#This Row],[Order ID]])</f>
        <v>6</v>
      </c>
      <c r="W3872" t="str">
        <f>TEXT(SalesData[[#This Row],[Order Date]],"MMM-YYYY")</f>
        <v>Oct-2016</v>
      </c>
      <c r="X3872">
        <f>CHOOSE(MONTH(SalesData[[#This Row],[Order Date]]),1,1,1,2,2,2,3,3,3,4,4,4)</f>
        <v>4</v>
      </c>
      <c r="Y3872">
        <f>YEAR(SalesData[[#This Row],[Order Date]])*100+MONTH(SalesData[[#This Row],[Order Date]])</f>
        <v>201610</v>
      </c>
    </row>
    <row r="3873" spans="1: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v>10</v>
      </c>
      <c r="T3873">
        <v>0.1</v>
      </c>
      <c r="U3873">
        <v>1.42</v>
      </c>
      <c r="V3873">
        <f>COUNTIF(SalesData[Order ID],SalesData[[#This Row],[Order ID]])</f>
        <v>6</v>
      </c>
      <c r="W3873" t="str">
        <f>TEXT(SalesData[[#This Row],[Order Date]],"MMM-YYYY")</f>
        <v>Oct-2016</v>
      </c>
      <c r="X3873">
        <f>CHOOSE(MONTH(SalesData[[#This Row],[Order Date]]),1,1,1,2,2,2,3,3,3,4,4,4)</f>
        <v>4</v>
      </c>
      <c r="Y3873">
        <f>YEAR(SalesData[[#This Row],[Order Date]])*100+MONTH(SalesData[[#This Row],[Order Date]])</f>
        <v>201610</v>
      </c>
    </row>
    <row r="3874" spans="1: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v>3</v>
      </c>
      <c r="T3874">
        <v>0.1</v>
      </c>
      <c r="U3874">
        <v>58.96</v>
      </c>
      <c r="V3874">
        <f>COUNTIF(SalesData[Order ID],SalesData[[#This Row],[Order ID]])</f>
        <v>6</v>
      </c>
      <c r="W3874" t="str">
        <f>TEXT(SalesData[[#This Row],[Order Date]],"MMM-YYYY")</f>
        <v>Oct-2016</v>
      </c>
      <c r="X3874">
        <f>CHOOSE(MONTH(SalesData[[#This Row],[Order Date]]),1,1,1,2,2,2,3,3,3,4,4,4)</f>
        <v>4</v>
      </c>
      <c r="Y3874">
        <f>YEAR(SalesData[[#This Row],[Order Date]])*100+MONTH(SalesData[[#This Row],[Order Date]])</f>
        <v>201610</v>
      </c>
    </row>
    <row r="3875" spans="1: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v>7</v>
      </c>
      <c r="T3875">
        <v>0</v>
      </c>
      <c r="U3875">
        <v>2.58</v>
      </c>
      <c r="V3875">
        <f>COUNTIF(SalesData[Order ID],SalesData[[#This Row],[Order ID]])</f>
        <v>4</v>
      </c>
      <c r="W3875" t="str">
        <f>TEXT(SalesData[[#This Row],[Order Date]],"MMM-YYYY")</f>
        <v>Sep-2017</v>
      </c>
      <c r="X3875">
        <f>CHOOSE(MONTH(SalesData[[#This Row],[Order Date]]),1,1,1,2,2,2,3,3,3,4,4,4)</f>
        <v>3</v>
      </c>
      <c r="Y3875">
        <f>YEAR(SalesData[[#This Row],[Order Date]])*100+MONTH(SalesData[[#This Row],[Order Date]])</f>
        <v>201709</v>
      </c>
    </row>
    <row r="3876" spans="1: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v>5</v>
      </c>
      <c r="T3876">
        <v>0</v>
      </c>
      <c r="U3876">
        <v>23.24</v>
      </c>
      <c r="V3876">
        <f>COUNTIF(SalesData[Order ID],SalesData[[#This Row],[Order ID]])</f>
        <v>4</v>
      </c>
      <c r="W3876" t="str">
        <f>TEXT(SalesData[[#This Row],[Order Date]],"MMM-YYYY")</f>
        <v>Sep-2017</v>
      </c>
      <c r="X3876">
        <f>CHOOSE(MONTH(SalesData[[#This Row],[Order Date]]),1,1,1,2,2,2,3,3,3,4,4,4)</f>
        <v>3</v>
      </c>
      <c r="Y3876">
        <f>YEAR(SalesData[[#This Row],[Order Date]])*100+MONTH(SalesData[[#This Row],[Order Date]])</f>
        <v>201709</v>
      </c>
    </row>
    <row r="3877" spans="1: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v>4</v>
      </c>
      <c r="T3877">
        <v>0.3</v>
      </c>
      <c r="U3877">
        <v>-23.93</v>
      </c>
      <c r="V3877">
        <f>COUNTIF(SalesData[Order ID],SalesData[[#This Row],[Order ID]])</f>
        <v>4</v>
      </c>
      <c r="W3877" t="str">
        <f>TEXT(SalesData[[#This Row],[Order Date]],"MMM-YYYY")</f>
        <v>Sep-2017</v>
      </c>
      <c r="X3877">
        <f>CHOOSE(MONTH(SalesData[[#This Row],[Order Date]]),1,1,1,2,2,2,3,3,3,4,4,4)</f>
        <v>3</v>
      </c>
      <c r="Y3877">
        <f>YEAR(SalesData[[#This Row],[Order Date]])*100+MONTH(SalesData[[#This Row],[Order Date]])</f>
        <v>201709</v>
      </c>
    </row>
    <row r="3878" spans="1: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v>4</v>
      </c>
      <c r="T3878">
        <v>0</v>
      </c>
      <c r="U3878">
        <v>2.67</v>
      </c>
      <c r="V3878">
        <f>COUNTIF(SalesData[Order ID],SalesData[[#This Row],[Order ID]])</f>
        <v>4</v>
      </c>
      <c r="W3878" t="str">
        <f>TEXT(SalesData[[#This Row],[Order Date]],"MMM-YYYY")</f>
        <v>Sep-2017</v>
      </c>
      <c r="X3878">
        <f>CHOOSE(MONTH(SalesData[[#This Row],[Order Date]]),1,1,1,2,2,2,3,3,3,4,4,4)</f>
        <v>3</v>
      </c>
      <c r="Y3878">
        <f>YEAR(SalesData[[#This Row],[Order Date]])*100+MONTH(SalesData[[#This Row],[Order Date]])</f>
        <v>201709</v>
      </c>
    </row>
    <row r="3879" spans="1: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v>9</v>
      </c>
      <c r="T3879">
        <v>0.3</v>
      </c>
      <c r="U3879">
        <v>-10.31</v>
      </c>
      <c r="V3879">
        <f>COUNTIF(SalesData[Order ID],SalesData[[#This Row],[Order ID]])</f>
        <v>1</v>
      </c>
      <c r="W3879" t="str">
        <f>TEXT(SalesData[[#This Row],[Order Date]],"MMM-YYYY")</f>
        <v>Oct-2017</v>
      </c>
      <c r="X3879">
        <f>CHOOSE(MONTH(SalesData[[#This Row],[Order Date]]),1,1,1,2,2,2,3,3,3,4,4,4)</f>
        <v>4</v>
      </c>
      <c r="Y3879">
        <f>YEAR(SalesData[[#This Row],[Order Date]])*100+MONTH(SalesData[[#This Row],[Order Date]])</f>
        <v>201710</v>
      </c>
    </row>
    <row r="3880" spans="1: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v>2</v>
      </c>
      <c r="T3880">
        <v>0.1</v>
      </c>
      <c r="U3880">
        <v>11.42</v>
      </c>
      <c r="V3880">
        <f>COUNTIF(SalesData[Order ID],SalesData[[#This Row],[Order ID]])</f>
        <v>2</v>
      </c>
      <c r="W3880" t="str">
        <f>TEXT(SalesData[[#This Row],[Order Date]],"MMM-YYYY")</f>
        <v>Apr-2015</v>
      </c>
      <c r="X3880">
        <f>CHOOSE(MONTH(SalesData[[#This Row],[Order Date]]),1,1,1,2,2,2,3,3,3,4,4,4)</f>
        <v>2</v>
      </c>
      <c r="Y3880">
        <f>YEAR(SalesData[[#This Row],[Order Date]])*100+MONTH(SalesData[[#This Row],[Order Date]])</f>
        <v>201504</v>
      </c>
    </row>
    <row r="3881" spans="1: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v>2</v>
      </c>
      <c r="T3881">
        <v>0</v>
      </c>
      <c r="U3881">
        <v>6.25</v>
      </c>
      <c r="V3881">
        <f>COUNTIF(SalesData[Order ID],SalesData[[#This Row],[Order ID]])</f>
        <v>2</v>
      </c>
      <c r="W3881" t="str">
        <f>TEXT(SalesData[[#This Row],[Order Date]],"MMM-YYYY")</f>
        <v>Apr-2015</v>
      </c>
      <c r="X3881">
        <f>CHOOSE(MONTH(SalesData[[#This Row],[Order Date]]),1,1,1,2,2,2,3,3,3,4,4,4)</f>
        <v>2</v>
      </c>
      <c r="Y3881">
        <f>YEAR(SalesData[[#This Row],[Order Date]])*100+MONTH(SalesData[[#This Row],[Order Date]])</f>
        <v>201504</v>
      </c>
    </row>
    <row r="3882" spans="1: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v>6</v>
      </c>
      <c r="T3882">
        <v>0</v>
      </c>
      <c r="U3882">
        <v>0.48</v>
      </c>
      <c r="V3882">
        <f>COUNTIF(SalesData[Order ID],SalesData[[#This Row],[Order ID]])</f>
        <v>4</v>
      </c>
      <c r="W3882" t="str">
        <f>TEXT(SalesData[[#This Row],[Order Date]],"MMM-YYYY")</f>
        <v>Jun-2016</v>
      </c>
      <c r="X3882">
        <f>CHOOSE(MONTH(SalesData[[#This Row],[Order Date]]),1,1,1,2,2,2,3,3,3,4,4,4)</f>
        <v>2</v>
      </c>
      <c r="Y3882">
        <f>YEAR(SalesData[[#This Row],[Order Date]])*100+MONTH(SalesData[[#This Row],[Order Date]])</f>
        <v>201606</v>
      </c>
    </row>
    <row r="3883" spans="1: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v>3</v>
      </c>
      <c r="T3883">
        <v>0</v>
      </c>
      <c r="U3883">
        <v>21.42</v>
      </c>
      <c r="V3883">
        <f>COUNTIF(SalesData[Order ID],SalesData[[#This Row],[Order ID]])</f>
        <v>4</v>
      </c>
      <c r="W3883" t="str">
        <f>TEXT(SalesData[[#This Row],[Order Date]],"MMM-YYYY")</f>
        <v>Jun-2016</v>
      </c>
      <c r="X3883">
        <f>CHOOSE(MONTH(SalesData[[#This Row],[Order Date]]),1,1,1,2,2,2,3,3,3,4,4,4)</f>
        <v>2</v>
      </c>
      <c r="Y3883">
        <f>YEAR(SalesData[[#This Row],[Order Date]])*100+MONTH(SalesData[[#This Row],[Order Date]])</f>
        <v>201606</v>
      </c>
    </row>
    <row r="3884" spans="1: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v>10</v>
      </c>
      <c r="T3884">
        <v>0.3</v>
      </c>
      <c r="U3884">
        <v>-69.290000000000006</v>
      </c>
      <c r="V3884">
        <f>COUNTIF(SalesData[Order ID],SalesData[[#This Row],[Order ID]])</f>
        <v>4</v>
      </c>
      <c r="W3884" t="str">
        <f>TEXT(SalesData[[#This Row],[Order Date]],"MMM-YYYY")</f>
        <v>Jun-2016</v>
      </c>
      <c r="X3884">
        <f>CHOOSE(MONTH(SalesData[[#This Row],[Order Date]]),1,1,1,2,2,2,3,3,3,4,4,4)</f>
        <v>2</v>
      </c>
      <c r="Y3884">
        <f>YEAR(SalesData[[#This Row],[Order Date]])*100+MONTH(SalesData[[#This Row],[Order Date]])</f>
        <v>201606</v>
      </c>
    </row>
    <row r="3885" spans="1: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v>5</v>
      </c>
      <c r="T3885">
        <v>0.1</v>
      </c>
      <c r="U3885">
        <v>3.62</v>
      </c>
      <c r="V3885">
        <f>COUNTIF(SalesData[Order ID],SalesData[[#This Row],[Order ID]])</f>
        <v>4</v>
      </c>
      <c r="W3885" t="str">
        <f>TEXT(SalesData[[#This Row],[Order Date]],"MMM-YYYY")</f>
        <v>Jun-2016</v>
      </c>
      <c r="X3885">
        <f>CHOOSE(MONTH(SalesData[[#This Row],[Order Date]]),1,1,1,2,2,2,3,3,3,4,4,4)</f>
        <v>2</v>
      </c>
      <c r="Y3885">
        <f>YEAR(SalesData[[#This Row],[Order Date]])*100+MONTH(SalesData[[#This Row],[Order Date]])</f>
        <v>201606</v>
      </c>
    </row>
    <row r="3886" spans="1: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v>3</v>
      </c>
      <c r="T3886">
        <v>0.1</v>
      </c>
      <c r="U3886">
        <v>0.61</v>
      </c>
      <c r="V3886">
        <f>COUNTIF(SalesData[Order ID],SalesData[[#This Row],[Order ID]])</f>
        <v>1</v>
      </c>
      <c r="W3886" t="str">
        <f>TEXT(SalesData[[#This Row],[Order Date]],"MMM-YYYY")</f>
        <v>Jul-2015</v>
      </c>
      <c r="X3886">
        <f>CHOOSE(MONTH(SalesData[[#This Row],[Order Date]]),1,1,1,2,2,2,3,3,3,4,4,4)</f>
        <v>3</v>
      </c>
      <c r="Y3886">
        <f>YEAR(SalesData[[#This Row],[Order Date]])*100+MONTH(SalesData[[#This Row],[Order Date]])</f>
        <v>201507</v>
      </c>
    </row>
    <row r="3887" spans="1: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v>2</v>
      </c>
      <c r="T3887">
        <v>0.1</v>
      </c>
      <c r="U3887">
        <v>1.82</v>
      </c>
      <c r="V3887">
        <f>COUNTIF(SalesData[Order ID],SalesData[[#This Row],[Order ID]])</f>
        <v>1</v>
      </c>
      <c r="W3887" t="str">
        <f>TEXT(SalesData[[#This Row],[Order Date]],"MMM-YYYY")</f>
        <v>Jan-2018</v>
      </c>
      <c r="X3887">
        <f>CHOOSE(MONTH(SalesData[[#This Row],[Order Date]]),1,1,1,2,2,2,3,3,3,4,4,4)</f>
        <v>1</v>
      </c>
      <c r="Y3887">
        <f>YEAR(SalesData[[#This Row],[Order Date]])*100+MONTH(SalesData[[#This Row],[Order Date]])</f>
        <v>201801</v>
      </c>
    </row>
    <row r="3888" spans="1: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v>10</v>
      </c>
      <c r="T3888">
        <v>0.2</v>
      </c>
      <c r="U3888">
        <v>16.18</v>
      </c>
      <c r="V3888">
        <f>COUNTIF(SalesData[Order ID],SalesData[[#This Row],[Order ID]])</f>
        <v>1</v>
      </c>
      <c r="W3888" t="str">
        <f>TEXT(SalesData[[#This Row],[Order Date]],"MMM-YYYY")</f>
        <v>Mar-2017</v>
      </c>
      <c r="X3888">
        <f>CHOOSE(MONTH(SalesData[[#This Row],[Order Date]]),1,1,1,2,2,2,3,3,3,4,4,4)</f>
        <v>1</v>
      </c>
      <c r="Y3888">
        <f>YEAR(SalesData[[#This Row],[Order Date]])*100+MONTH(SalesData[[#This Row],[Order Date]])</f>
        <v>201703</v>
      </c>
    </row>
    <row r="3889" spans="1: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v>10</v>
      </c>
      <c r="T3889">
        <v>0.2</v>
      </c>
      <c r="U3889">
        <v>2.91</v>
      </c>
      <c r="V3889">
        <f>COUNTIF(SalesData[Order ID],SalesData[[#This Row],[Order ID]])</f>
        <v>3</v>
      </c>
      <c r="W3889" t="str">
        <f>TEXT(SalesData[[#This Row],[Order Date]],"MMM-YYYY")</f>
        <v>Jun-2015</v>
      </c>
      <c r="X3889">
        <f>CHOOSE(MONTH(SalesData[[#This Row],[Order Date]]),1,1,1,2,2,2,3,3,3,4,4,4)</f>
        <v>2</v>
      </c>
      <c r="Y3889">
        <f>YEAR(SalesData[[#This Row],[Order Date]])*100+MONTH(SalesData[[#This Row],[Order Date]])</f>
        <v>201506</v>
      </c>
    </row>
    <row r="3890" spans="1: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v>3</v>
      </c>
      <c r="T3890">
        <v>0.3</v>
      </c>
      <c r="U3890">
        <v>-38.4</v>
      </c>
      <c r="V3890">
        <f>COUNTIF(SalesData[Order ID],SalesData[[#This Row],[Order ID]])</f>
        <v>3</v>
      </c>
      <c r="W3890" t="str">
        <f>TEXT(SalesData[[#This Row],[Order Date]],"MMM-YYYY")</f>
        <v>Jun-2015</v>
      </c>
      <c r="X3890">
        <f>CHOOSE(MONTH(SalesData[[#This Row],[Order Date]]),1,1,1,2,2,2,3,3,3,4,4,4)</f>
        <v>2</v>
      </c>
      <c r="Y3890">
        <f>YEAR(SalesData[[#This Row],[Order Date]])*100+MONTH(SalesData[[#This Row],[Order Date]])</f>
        <v>201506</v>
      </c>
    </row>
    <row r="3891" spans="1: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v>1</v>
      </c>
      <c r="T3891">
        <v>0</v>
      </c>
      <c r="U3891">
        <v>64.25</v>
      </c>
      <c r="V3891">
        <f>COUNTIF(SalesData[Order ID],SalesData[[#This Row],[Order ID]])</f>
        <v>3</v>
      </c>
      <c r="W3891" t="str">
        <f>TEXT(SalesData[[#This Row],[Order Date]],"MMM-YYYY")</f>
        <v>Jun-2015</v>
      </c>
      <c r="X3891">
        <f>CHOOSE(MONTH(SalesData[[#This Row],[Order Date]]),1,1,1,2,2,2,3,3,3,4,4,4)</f>
        <v>2</v>
      </c>
      <c r="Y3891">
        <f>YEAR(SalesData[[#This Row],[Order Date]])*100+MONTH(SalesData[[#This Row],[Order Date]])</f>
        <v>201506</v>
      </c>
    </row>
    <row r="3892" spans="1: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v>10</v>
      </c>
      <c r="T3892">
        <v>0.2</v>
      </c>
      <c r="U3892">
        <v>72.59</v>
      </c>
      <c r="V3892">
        <f>COUNTIF(SalesData[Order ID],SalesData[[#This Row],[Order ID]])</f>
        <v>3</v>
      </c>
      <c r="W3892" t="str">
        <f>TEXT(SalesData[[#This Row],[Order Date]],"MMM-YYYY")</f>
        <v>Nov-2017</v>
      </c>
      <c r="X3892">
        <f>CHOOSE(MONTH(SalesData[[#This Row],[Order Date]]),1,1,1,2,2,2,3,3,3,4,4,4)</f>
        <v>4</v>
      </c>
      <c r="Y3892">
        <f>YEAR(SalesData[[#This Row],[Order Date]])*100+MONTH(SalesData[[#This Row],[Order Date]])</f>
        <v>201711</v>
      </c>
    </row>
    <row r="3893" spans="1: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v>5</v>
      </c>
      <c r="T3893">
        <v>0.1</v>
      </c>
      <c r="U3893">
        <v>320.10000000000002</v>
      </c>
      <c r="V3893">
        <f>COUNTIF(SalesData[Order ID],SalesData[[#This Row],[Order ID]])</f>
        <v>3</v>
      </c>
      <c r="W3893" t="str">
        <f>TEXT(SalesData[[#This Row],[Order Date]],"MMM-YYYY")</f>
        <v>Nov-2017</v>
      </c>
      <c r="X3893">
        <f>CHOOSE(MONTH(SalesData[[#This Row],[Order Date]]),1,1,1,2,2,2,3,3,3,4,4,4)</f>
        <v>4</v>
      </c>
      <c r="Y3893">
        <f>YEAR(SalesData[[#This Row],[Order Date]])*100+MONTH(SalesData[[#This Row],[Order Date]])</f>
        <v>201711</v>
      </c>
    </row>
    <row r="3894" spans="1: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v>6</v>
      </c>
      <c r="T3894">
        <v>0.3</v>
      </c>
      <c r="U3894">
        <v>-106.38</v>
      </c>
      <c r="V3894">
        <f>COUNTIF(SalesData[Order ID],SalesData[[#This Row],[Order ID]])</f>
        <v>3</v>
      </c>
      <c r="W3894" t="str">
        <f>TEXT(SalesData[[#This Row],[Order Date]],"MMM-YYYY")</f>
        <v>Nov-2017</v>
      </c>
      <c r="X3894">
        <f>CHOOSE(MONTH(SalesData[[#This Row],[Order Date]]),1,1,1,2,2,2,3,3,3,4,4,4)</f>
        <v>4</v>
      </c>
      <c r="Y3894">
        <f>YEAR(SalesData[[#This Row],[Order Date]])*100+MONTH(SalesData[[#This Row],[Order Date]])</f>
        <v>201711</v>
      </c>
    </row>
    <row r="3895" spans="1: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v>10</v>
      </c>
      <c r="T3895">
        <v>0.2</v>
      </c>
      <c r="U3895">
        <v>19.600000000000001</v>
      </c>
      <c r="V3895">
        <f>COUNTIF(SalesData[Order ID],SalesData[[#This Row],[Order ID]])</f>
        <v>1</v>
      </c>
      <c r="W3895" t="str">
        <f>TEXT(SalesData[[#This Row],[Order Date]],"MMM-YYYY")</f>
        <v>Nov-2017</v>
      </c>
      <c r="X3895">
        <f>CHOOSE(MONTH(SalesData[[#This Row],[Order Date]]),1,1,1,2,2,2,3,3,3,4,4,4)</f>
        <v>4</v>
      </c>
      <c r="Y3895">
        <f>YEAR(SalesData[[#This Row],[Order Date]])*100+MONTH(SalesData[[#This Row],[Order Date]])</f>
        <v>201711</v>
      </c>
    </row>
    <row r="3896" spans="1: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v>2</v>
      </c>
      <c r="T3896">
        <v>0.2</v>
      </c>
      <c r="U3896">
        <v>2.2000000000000002</v>
      </c>
      <c r="V3896">
        <f>COUNTIF(SalesData[Order ID],SalesData[[#This Row],[Order ID]])</f>
        <v>1</v>
      </c>
      <c r="W3896" t="str">
        <f>TEXT(SalesData[[#This Row],[Order Date]],"MMM-YYYY")</f>
        <v>Nov-2015</v>
      </c>
      <c r="X3896">
        <f>CHOOSE(MONTH(SalesData[[#This Row],[Order Date]]),1,1,1,2,2,2,3,3,3,4,4,4)</f>
        <v>4</v>
      </c>
      <c r="Y3896">
        <f>YEAR(SalesData[[#This Row],[Order Date]])*100+MONTH(SalesData[[#This Row],[Order Date]])</f>
        <v>201511</v>
      </c>
    </row>
    <row r="3897" spans="1: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v>10</v>
      </c>
      <c r="T3897">
        <v>0.3</v>
      </c>
      <c r="U3897">
        <v>-4.4000000000000004</v>
      </c>
      <c r="V3897">
        <f>COUNTIF(SalesData[Order ID],SalesData[[#This Row],[Order ID]])</f>
        <v>1</v>
      </c>
      <c r="W3897" t="str">
        <f>TEXT(SalesData[[#This Row],[Order Date]],"MMM-YYYY")</f>
        <v>May-2018</v>
      </c>
      <c r="X3897">
        <f>CHOOSE(MONTH(SalesData[[#This Row],[Order Date]]),1,1,1,2,2,2,3,3,3,4,4,4)</f>
        <v>2</v>
      </c>
      <c r="Y3897">
        <f>YEAR(SalesData[[#This Row],[Order Date]])*100+MONTH(SalesData[[#This Row],[Order Date]])</f>
        <v>201805</v>
      </c>
    </row>
    <row r="3898" spans="1: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v>9</v>
      </c>
      <c r="T3898">
        <v>0</v>
      </c>
      <c r="U3898">
        <v>1.03</v>
      </c>
      <c r="V3898">
        <f>COUNTIF(SalesData[Order ID],SalesData[[#This Row],[Order ID]])</f>
        <v>2</v>
      </c>
      <c r="W3898" t="str">
        <f>TEXT(SalesData[[#This Row],[Order Date]],"MMM-YYYY")</f>
        <v>Dec-2018</v>
      </c>
      <c r="X3898">
        <f>CHOOSE(MONTH(SalesData[[#This Row],[Order Date]]),1,1,1,2,2,2,3,3,3,4,4,4)</f>
        <v>4</v>
      </c>
      <c r="Y3898">
        <f>YEAR(SalesData[[#This Row],[Order Date]])*100+MONTH(SalesData[[#This Row],[Order Date]])</f>
        <v>201812</v>
      </c>
    </row>
    <row r="3899" spans="1: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v>3</v>
      </c>
      <c r="T3899">
        <v>0</v>
      </c>
      <c r="U3899">
        <v>4.9800000000000004</v>
      </c>
      <c r="V3899">
        <f>COUNTIF(SalesData[Order ID],SalesData[[#This Row],[Order ID]])</f>
        <v>2</v>
      </c>
      <c r="W3899" t="str">
        <f>TEXT(SalesData[[#This Row],[Order Date]],"MMM-YYYY")</f>
        <v>Dec-2018</v>
      </c>
      <c r="X3899">
        <f>CHOOSE(MONTH(SalesData[[#This Row],[Order Date]]),1,1,1,2,2,2,3,3,3,4,4,4)</f>
        <v>4</v>
      </c>
      <c r="Y3899">
        <f>YEAR(SalesData[[#This Row],[Order Date]])*100+MONTH(SalesData[[#This Row],[Order Date]])</f>
        <v>201812</v>
      </c>
    </row>
    <row r="3900" spans="1: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v>7</v>
      </c>
      <c r="T3900">
        <v>0.3</v>
      </c>
      <c r="U3900">
        <v>-0.19</v>
      </c>
      <c r="V3900">
        <f>COUNTIF(SalesData[Order ID],SalesData[[#This Row],[Order ID]])</f>
        <v>1</v>
      </c>
      <c r="W3900" t="str">
        <f>TEXT(SalesData[[#This Row],[Order Date]],"MMM-YYYY")</f>
        <v>Nov-2018</v>
      </c>
      <c r="X3900">
        <f>CHOOSE(MONTH(SalesData[[#This Row],[Order Date]]),1,1,1,2,2,2,3,3,3,4,4,4)</f>
        <v>4</v>
      </c>
      <c r="Y3900">
        <f>YEAR(SalesData[[#This Row],[Order Date]])*100+MONTH(SalesData[[#This Row],[Order Date]])</f>
        <v>201811</v>
      </c>
    </row>
    <row r="3901" spans="1: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v>1</v>
      </c>
      <c r="T3901">
        <v>0.1</v>
      </c>
      <c r="U3901">
        <v>39.68</v>
      </c>
      <c r="V3901">
        <f>COUNTIF(SalesData[Order ID],SalesData[[#This Row],[Order ID]])</f>
        <v>1</v>
      </c>
      <c r="W3901" t="str">
        <f>TEXT(SalesData[[#This Row],[Order Date]],"MMM-YYYY")</f>
        <v>Dec-2018</v>
      </c>
      <c r="X3901">
        <f>CHOOSE(MONTH(SalesData[[#This Row],[Order Date]]),1,1,1,2,2,2,3,3,3,4,4,4)</f>
        <v>4</v>
      </c>
      <c r="Y3901">
        <f>YEAR(SalesData[[#This Row],[Order Date]])*100+MONTH(SalesData[[#This Row],[Order Date]])</f>
        <v>201812</v>
      </c>
    </row>
    <row r="3902" spans="1: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v>3</v>
      </c>
      <c r="T3902">
        <v>0.3</v>
      </c>
      <c r="U3902">
        <v>-2.7</v>
      </c>
      <c r="V3902">
        <f>COUNTIF(SalesData[Order ID],SalesData[[#This Row],[Order ID]])</f>
        <v>1</v>
      </c>
      <c r="W3902" t="str">
        <f>TEXT(SalesData[[#This Row],[Order Date]],"MMM-YYYY")</f>
        <v>Jan-2016</v>
      </c>
      <c r="X3902">
        <f>CHOOSE(MONTH(SalesData[[#This Row],[Order Date]]),1,1,1,2,2,2,3,3,3,4,4,4)</f>
        <v>1</v>
      </c>
      <c r="Y3902">
        <f>YEAR(SalesData[[#This Row],[Order Date]])*100+MONTH(SalesData[[#This Row],[Order Date]])</f>
        <v>201601</v>
      </c>
    </row>
    <row r="3903" spans="1: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v>5</v>
      </c>
      <c r="T3903">
        <v>0.1</v>
      </c>
      <c r="U3903">
        <v>4.32</v>
      </c>
      <c r="V3903">
        <f>COUNTIF(SalesData[Order ID],SalesData[[#This Row],[Order ID]])</f>
        <v>1</v>
      </c>
      <c r="W3903" t="str">
        <f>TEXT(SalesData[[#This Row],[Order Date]],"MMM-YYYY")</f>
        <v>Nov-2016</v>
      </c>
      <c r="X3903">
        <f>CHOOSE(MONTH(SalesData[[#This Row],[Order Date]]),1,1,1,2,2,2,3,3,3,4,4,4)</f>
        <v>4</v>
      </c>
      <c r="Y3903">
        <f>YEAR(SalesData[[#This Row],[Order Date]])*100+MONTH(SalesData[[#This Row],[Order Date]])</f>
        <v>201611</v>
      </c>
    </row>
    <row r="3904" spans="1: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v>6</v>
      </c>
      <c r="T3904">
        <v>0</v>
      </c>
      <c r="U3904">
        <v>89.21</v>
      </c>
      <c r="V3904">
        <f>COUNTIF(SalesData[Order ID],SalesData[[#This Row],[Order ID]])</f>
        <v>1</v>
      </c>
      <c r="W3904" t="str">
        <f>TEXT(SalesData[[#This Row],[Order Date]],"MMM-YYYY")</f>
        <v>Oct-2016</v>
      </c>
      <c r="X3904">
        <f>CHOOSE(MONTH(SalesData[[#This Row],[Order Date]]),1,1,1,2,2,2,3,3,3,4,4,4)</f>
        <v>4</v>
      </c>
      <c r="Y3904">
        <f>YEAR(SalesData[[#This Row],[Order Date]])*100+MONTH(SalesData[[#This Row],[Order Date]])</f>
        <v>201610</v>
      </c>
    </row>
    <row r="3905" spans="1: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v>8</v>
      </c>
      <c r="T3905">
        <v>0.1</v>
      </c>
      <c r="U3905">
        <v>32.380000000000003</v>
      </c>
      <c r="V3905">
        <f>COUNTIF(SalesData[Order ID],SalesData[[#This Row],[Order ID]])</f>
        <v>8</v>
      </c>
      <c r="W3905" t="str">
        <f>TEXT(SalesData[[#This Row],[Order Date]],"MMM-YYYY")</f>
        <v>Apr-2016</v>
      </c>
      <c r="X3905">
        <f>CHOOSE(MONTH(SalesData[[#This Row],[Order Date]]),1,1,1,2,2,2,3,3,3,4,4,4)</f>
        <v>2</v>
      </c>
      <c r="Y3905">
        <f>YEAR(SalesData[[#This Row],[Order Date]])*100+MONTH(SalesData[[#This Row],[Order Date]])</f>
        <v>201604</v>
      </c>
    </row>
    <row r="3906" spans="1: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v>9</v>
      </c>
      <c r="T3906">
        <v>0.3</v>
      </c>
      <c r="U3906">
        <v>-135.31</v>
      </c>
      <c r="V3906">
        <f>COUNTIF(SalesData[Order ID],SalesData[[#This Row],[Order ID]])</f>
        <v>8</v>
      </c>
      <c r="W3906" t="str">
        <f>TEXT(SalesData[[#This Row],[Order Date]],"MMM-YYYY")</f>
        <v>Apr-2016</v>
      </c>
      <c r="X3906">
        <f>CHOOSE(MONTH(SalesData[[#This Row],[Order Date]]),1,1,1,2,2,2,3,3,3,4,4,4)</f>
        <v>2</v>
      </c>
      <c r="Y3906">
        <f>YEAR(SalesData[[#This Row],[Order Date]])*100+MONTH(SalesData[[#This Row],[Order Date]])</f>
        <v>201604</v>
      </c>
    </row>
    <row r="3907" spans="1: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v>9</v>
      </c>
      <c r="T3907">
        <v>0</v>
      </c>
      <c r="U3907">
        <v>3.44</v>
      </c>
      <c r="V3907">
        <f>COUNTIF(SalesData[Order ID],SalesData[[#This Row],[Order ID]])</f>
        <v>8</v>
      </c>
      <c r="W3907" t="str">
        <f>TEXT(SalesData[[#This Row],[Order Date]],"MMM-YYYY")</f>
        <v>Apr-2016</v>
      </c>
      <c r="X3907">
        <f>CHOOSE(MONTH(SalesData[[#This Row],[Order Date]]),1,1,1,2,2,2,3,3,3,4,4,4)</f>
        <v>2</v>
      </c>
      <c r="Y3907">
        <f>YEAR(SalesData[[#This Row],[Order Date]])*100+MONTH(SalesData[[#This Row],[Order Date]])</f>
        <v>201604</v>
      </c>
    </row>
    <row r="3908" spans="1: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v>10</v>
      </c>
      <c r="T3908">
        <v>0.2</v>
      </c>
      <c r="U3908">
        <v>54.71</v>
      </c>
      <c r="V3908">
        <f>COUNTIF(SalesData[Order ID],SalesData[[#This Row],[Order ID]])</f>
        <v>8</v>
      </c>
      <c r="W3908" t="str">
        <f>TEXT(SalesData[[#This Row],[Order Date]],"MMM-YYYY")</f>
        <v>Apr-2016</v>
      </c>
      <c r="X3908">
        <f>CHOOSE(MONTH(SalesData[[#This Row],[Order Date]]),1,1,1,2,2,2,3,3,3,4,4,4)</f>
        <v>2</v>
      </c>
      <c r="Y3908">
        <f>YEAR(SalesData[[#This Row],[Order Date]])*100+MONTH(SalesData[[#This Row],[Order Date]])</f>
        <v>201604</v>
      </c>
    </row>
    <row r="3909" spans="1: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v>8</v>
      </c>
      <c r="T3909">
        <v>0.1</v>
      </c>
      <c r="U3909">
        <v>4.9000000000000004</v>
      </c>
      <c r="V3909">
        <f>COUNTIF(SalesData[Order ID],SalesData[[#This Row],[Order ID]])</f>
        <v>8</v>
      </c>
      <c r="W3909" t="str">
        <f>TEXT(SalesData[[#This Row],[Order Date]],"MMM-YYYY")</f>
        <v>Apr-2016</v>
      </c>
      <c r="X3909">
        <f>CHOOSE(MONTH(SalesData[[#This Row],[Order Date]]),1,1,1,2,2,2,3,3,3,4,4,4)</f>
        <v>2</v>
      </c>
      <c r="Y3909">
        <f>YEAR(SalesData[[#This Row],[Order Date]])*100+MONTH(SalesData[[#This Row],[Order Date]])</f>
        <v>201604</v>
      </c>
    </row>
    <row r="3910" spans="1: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v>8</v>
      </c>
      <c r="T3910">
        <v>0.1</v>
      </c>
      <c r="U3910">
        <v>7.56</v>
      </c>
      <c r="V3910">
        <f>COUNTIF(SalesData[Order ID],SalesData[[#This Row],[Order ID]])</f>
        <v>8</v>
      </c>
      <c r="W3910" t="str">
        <f>TEXT(SalesData[[#This Row],[Order Date]],"MMM-YYYY")</f>
        <v>Apr-2016</v>
      </c>
      <c r="X3910">
        <f>CHOOSE(MONTH(SalesData[[#This Row],[Order Date]]),1,1,1,2,2,2,3,3,3,4,4,4)</f>
        <v>2</v>
      </c>
      <c r="Y3910">
        <f>YEAR(SalesData[[#This Row],[Order Date]])*100+MONTH(SalesData[[#This Row],[Order Date]])</f>
        <v>201604</v>
      </c>
    </row>
    <row r="3911" spans="1: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v>7</v>
      </c>
      <c r="T3911">
        <v>0.3</v>
      </c>
      <c r="U3911">
        <v>-0.91</v>
      </c>
      <c r="V3911">
        <f>COUNTIF(SalesData[Order ID],SalesData[[#This Row],[Order ID]])</f>
        <v>8</v>
      </c>
      <c r="W3911" t="str">
        <f>TEXT(SalesData[[#This Row],[Order Date]],"MMM-YYYY")</f>
        <v>Apr-2016</v>
      </c>
      <c r="X3911">
        <f>CHOOSE(MONTH(SalesData[[#This Row],[Order Date]]),1,1,1,2,2,2,3,3,3,4,4,4)</f>
        <v>2</v>
      </c>
      <c r="Y3911">
        <f>YEAR(SalesData[[#This Row],[Order Date]])*100+MONTH(SalesData[[#This Row],[Order Date]])</f>
        <v>201604</v>
      </c>
    </row>
    <row r="3912" spans="1: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v>8</v>
      </c>
      <c r="T3912">
        <v>0</v>
      </c>
      <c r="U3912">
        <v>105.74</v>
      </c>
      <c r="V3912">
        <f>COUNTIF(SalesData[Order ID],SalesData[[#This Row],[Order ID]])</f>
        <v>8</v>
      </c>
      <c r="W3912" t="str">
        <f>TEXT(SalesData[[#This Row],[Order Date]],"MMM-YYYY")</f>
        <v>Apr-2016</v>
      </c>
      <c r="X3912">
        <f>CHOOSE(MONTH(SalesData[[#This Row],[Order Date]]),1,1,1,2,2,2,3,3,3,4,4,4)</f>
        <v>2</v>
      </c>
      <c r="Y3912">
        <f>YEAR(SalesData[[#This Row],[Order Date]])*100+MONTH(SalesData[[#This Row],[Order Date]])</f>
        <v>201604</v>
      </c>
    </row>
    <row r="3913" spans="1: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v>3</v>
      </c>
      <c r="T3913">
        <v>0.1</v>
      </c>
      <c r="U3913">
        <v>136.41</v>
      </c>
      <c r="V3913">
        <f>COUNTIF(SalesData[Order ID],SalesData[[#This Row],[Order ID]])</f>
        <v>1</v>
      </c>
      <c r="W3913" t="str">
        <f>TEXT(SalesData[[#This Row],[Order Date]],"MMM-YYYY")</f>
        <v>Jun-2018</v>
      </c>
      <c r="X3913">
        <f>CHOOSE(MONTH(SalesData[[#This Row],[Order Date]]),1,1,1,2,2,2,3,3,3,4,4,4)</f>
        <v>2</v>
      </c>
      <c r="Y3913">
        <f>YEAR(SalesData[[#This Row],[Order Date]])*100+MONTH(SalesData[[#This Row],[Order Date]])</f>
        <v>201806</v>
      </c>
    </row>
    <row r="3914" spans="1: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v>4</v>
      </c>
      <c r="T3914">
        <v>0</v>
      </c>
      <c r="U3914">
        <v>1.75</v>
      </c>
      <c r="V3914">
        <f>COUNTIF(SalesData[Order ID],SalesData[[#This Row],[Order ID]])</f>
        <v>2</v>
      </c>
      <c r="W3914" t="str">
        <f>TEXT(SalesData[[#This Row],[Order Date]],"MMM-YYYY")</f>
        <v>Sep-2018</v>
      </c>
      <c r="X3914">
        <f>CHOOSE(MONTH(SalesData[[#This Row],[Order Date]]),1,1,1,2,2,2,3,3,3,4,4,4)</f>
        <v>3</v>
      </c>
      <c r="Y3914">
        <f>YEAR(SalesData[[#This Row],[Order Date]])*100+MONTH(SalesData[[#This Row],[Order Date]])</f>
        <v>201809</v>
      </c>
    </row>
    <row r="3915" spans="1: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v>4</v>
      </c>
      <c r="T3915">
        <v>0</v>
      </c>
      <c r="U3915">
        <v>2.46</v>
      </c>
      <c r="V3915">
        <f>COUNTIF(SalesData[Order ID],SalesData[[#This Row],[Order ID]])</f>
        <v>2</v>
      </c>
      <c r="W3915" t="str">
        <f>TEXT(SalesData[[#This Row],[Order Date]],"MMM-YYYY")</f>
        <v>Sep-2018</v>
      </c>
      <c r="X3915">
        <f>CHOOSE(MONTH(SalesData[[#This Row],[Order Date]]),1,1,1,2,2,2,3,3,3,4,4,4)</f>
        <v>3</v>
      </c>
      <c r="Y3915">
        <f>YEAR(SalesData[[#This Row],[Order Date]])*100+MONTH(SalesData[[#This Row],[Order Date]])</f>
        <v>201809</v>
      </c>
    </row>
    <row r="3916" spans="1: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v>9</v>
      </c>
      <c r="T3916">
        <v>0.3</v>
      </c>
      <c r="U3916">
        <v>-168.34</v>
      </c>
      <c r="V3916">
        <f>COUNTIF(SalesData[Order ID],SalesData[[#This Row],[Order ID]])</f>
        <v>5</v>
      </c>
      <c r="W3916" t="str">
        <f>TEXT(SalesData[[#This Row],[Order Date]],"MMM-YYYY")</f>
        <v>Jul-2018</v>
      </c>
      <c r="X3916">
        <f>CHOOSE(MONTH(SalesData[[#This Row],[Order Date]]),1,1,1,2,2,2,3,3,3,4,4,4)</f>
        <v>3</v>
      </c>
      <c r="Y3916">
        <f>YEAR(SalesData[[#This Row],[Order Date]])*100+MONTH(SalesData[[#This Row],[Order Date]])</f>
        <v>201807</v>
      </c>
    </row>
    <row r="3917" spans="1: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v>1</v>
      </c>
      <c r="T3917">
        <v>0</v>
      </c>
      <c r="U3917">
        <v>35.54</v>
      </c>
      <c r="V3917">
        <f>COUNTIF(SalesData[Order ID],SalesData[[#This Row],[Order ID]])</f>
        <v>5</v>
      </c>
      <c r="W3917" t="str">
        <f>TEXT(SalesData[[#This Row],[Order Date]],"MMM-YYYY")</f>
        <v>Jul-2018</v>
      </c>
      <c r="X3917">
        <f>CHOOSE(MONTH(SalesData[[#This Row],[Order Date]]),1,1,1,2,2,2,3,3,3,4,4,4)</f>
        <v>3</v>
      </c>
      <c r="Y3917">
        <f>YEAR(SalesData[[#This Row],[Order Date]])*100+MONTH(SalesData[[#This Row],[Order Date]])</f>
        <v>201807</v>
      </c>
    </row>
    <row r="3918" spans="1: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v>3</v>
      </c>
      <c r="T3918">
        <v>0</v>
      </c>
      <c r="U3918">
        <v>2.41</v>
      </c>
      <c r="V3918">
        <f>COUNTIF(SalesData[Order ID],SalesData[[#This Row],[Order ID]])</f>
        <v>5</v>
      </c>
      <c r="W3918" t="str">
        <f>TEXT(SalesData[[#This Row],[Order Date]],"MMM-YYYY")</f>
        <v>Jul-2018</v>
      </c>
      <c r="X3918">
        <f>CHOOSE(MONTH(SalesData[[#This Row],[Order Date]]),1,1,1,2,2,2,3,3,3,4,4,4)</f>
        <v>3</v>
      </c>
      <c r="Y3918">
        <f>YEAR(SalesData[[#This Row],[Order Date]])*100+MONTH(SalesData[[#This Row],[Order Date]])</f>
        <v>201807</v>
      </c>
    </row>
    <row r="3919" spans="1: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v>2</v>
      </c>
      <c r="T3919">
        <v>0</v>
      </c>
      <c r="U3919">
        <v>1.22</v>
      </c>
      <c r="V3919">
        <f>COUNTIF(SalesData[Order ID],SalesData[[#This Row],[Order ID]])</f>
        <v>5</v>
      </c>
      <c r="W3919" t="str">
        <f>TEXT(SalesData[[#This Row],[Order Date]],"MMM-YYYY")</f>
        <v>Jul-2018</v>
      </c>
      <c r="X3919">
        <f>CHOOSE(MONTH(SalesData[[#This Row],[Order Date]]),1,1,1,2,2,2,3,3,3,4,4,4)</f>
        <v>3</v>
      </c>
      <c r="Y3919">
        <f>YEAR(SalesData[[#This Row],[Order Date]])*100+MONTH(SalesData[[#This Row],[Order Date]])</f>
        <v>201807</v>
      </c>
    </row>
    <row r="3920" spans="1: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v>3</v>
      </c>
      <c r="T3920">
        <v>0.1</v>
      </c>
      <c r="U3920">
        <v>68.63</v>
      </c>
      <c r="V3920">
        <f>COUNTIF(SalesData[Order ID],SalesData[[#This Row],[Order ID]])</f>
        <v>5</v>
      </c>
      <c r="W3920" t="str">
        <f>TEXT(SalesData[[#This Row],[Order Date]],"MMM-YYYY")</f>
        <v>Jul-2018</v>
      </c>
      <c r="X3920">
        <f>CHOOSE(MONTH(SalesData[[#This Row],[Order Date]]),1,1,1,2,2,2,3,3,3,4,4,4)</f>
        <v>3</v>
      </c>
      <c r="Y3920">
        <f>YEAR(SalesData[[#This Row],[Order Date]])*100+MONTH(SalesData[[#This Row],[Order Date]])</f>
        <v>201807</v>
      </c>
    </row>
    <row r="3921" spans="1: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v>2</v>
      </c>
      <c r="T3921">
        <v>0.1</v>
      </c>
      <c r="U3921">
        <v>19.12</v>
      </c>
      <c r="V3921">
        <f>COUNTIF(SalesData[Order ID],SalesData[[#This Row],[Order ID]])</f>
        <v>2</v>
      </c>
      <c r="W3921" t="str">
        <f>TEXT(SalesData[[#This Row],[Order Date]],"MMM-YYYY")</f>
        <v>Dec-2016</v>
      </c>
      <c r="X3921">
        <f>CHOOSE(MONTH(SalesData[[#This Row],[Order Date]]),1,1,1,2,2,2,3,3,3,4,4,4)</f>
        <v>4</v>
      </c>
      <c r="Y3921">
        <f>YEAR(SalesData[[#This Row],[Order Date]])*100+MONTH(SalesData[[#This Row],[Order Date]])</f>
        <v>201612</v>
      </c>
    </row>
    <row r="3922" spans="1: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v>4</v>
      </c>
      <c r="T3922">
        <v>0</v>
      </c>
      <c r="U3922">
        <v>6.4</v>
      </c>
      <c r="V3922">
        <f>COUNTIF(SalesData[Order ID],SalesData[[#This Row],[Order ID]])</f>
        <v>2</v>
      </c>
      <c r="W3922" t="str">
        <f>TEXT(SalesData[[#This Row],[Order Date]],"MMM-YYYY")</f>
        <v>Dec-2016</v>
      </c>
      <c r="X3922">
        <f>CHOOSE(MONTH(SalesData[[#This Row],[Order Date]]),1,1,1,2,2,2,3,3,3,4,4,4)</f>
        <v>4</v>
      </c>
      <c r="Y3922">
        <f>YEAR(SalesData[[#This Row],[Order Date]])*100+MONTH(SalesData[[#This Row],[Order Date]])</f>
        <v>201612</v>
      </c>
    </row>
    <row r="3923" spans="1: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v>5</v>
      </c>
      <c r="T3923">
        <v>0</v>
      </c>
      <c r="U3923">
        <v>97.19</v>
      </c>
      <c r="V3923">
        <f>COUNTIF(SalesData[Order ID],SalesData[[#This Row],[Order ID]])</f>
        <v>1</v>
      </c>
      <c r="W3923" t="str">
        <f>TEXT(SalesData[[#This Row],[Order Date]],"MMM-YYYY")</f>
        <v>Jun-2017</v>
      </c>
      <c r="X3923">
        <f>CHOOSE(MONTH(SalesData[[#This Row],[Order Date]]),1,1,1,2,2,2,3,3,3,4,4,4)</f>
        <v>2</v>
      </c>
      <c r="Y3923">
        <f>YEAR(SalesData[[#This Row],[Order Date]])*100+MONTH(SalesData[[#This Row],[Order Date]])</f>
        <v>201706</v>
      </c>
    </row>
    <row r="3924" spans="1: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v>8</v>
      </c>
      <c r="T3924">
        <v>0.2</v>
      </c>
      <c r="U3924">
        <v>4.3099999999999996</v>
      </c>
      <c r="V3924">
        <f>COUNTIF(SalesData[Order ID],SalesData[[#This Row],[Order ID]])</f>
        <v>2</v>
      </c>
      <c r="W3924" t="str">
        <f>TEXT(SalesData[[#This Row],[Order Date]],"MMM-YYYY")</f>
        <v>Aug-2018</v>
      </c>
      <c r="X3924">
        <f>CHOOSE(MONTH(SalesData[[#This Row],[Order Date]]),1,1,1,2,2,2,3,3,3,4,4,4)</f>
        <v>3</v>
      </c>
      <c r="Y3924">
        <f>YEAR(SalesData[[#This Row],[Order Date]])*100+MONTH(SalesData[[#This Row],[Order Date]])</f>
        <v>201808</v>
      </c>
    </row>
    <row r="3925" spans="1: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v>9</v>
      </c>
      <c r="T3925">
        <v>0.1</v>
      </c>
      <c r="U3925">
        <v>2.4</v>
      </c>
      <c r="V3925">
        <f>COUNTIF(SalesData[Order ID],SalesData[[#This Row],[Order ID]])</f>
        <v>2</v>
      </c>
      <c r="W3925" t="str">
        <f>TEXT(SalesData[[#This Row],[Order Date]],"MMM-YYYY")</f>
        <v>Aug-2018</v>
      </c>
      <c r="X3925">
        <f>CHOOSE(MONTH(SalesData[[#This Row],[Order Date]]),1,1,1,2,2,2,3,3,3,4,4,4)</f>
        <v>3</v>
      </c>
      <c r="Y3925">
        <f>YEAR(SalesData[[#This Row],[Order Date]])*100+MONTH(SalesData[[#This Row],[Order Date]])</f>
        <v>201808</v>
      </c>
    </row>
    <row r="3926" spans="1: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v>8</v>
      </c>
      <c r="T3926">
        <v>0.2</v>
      </c>
      <c r="U3926">
        <v>1.82</v>
      </c>
      <c r="V3926">
        <f>COUNTIF(SalesData[Order ID],SalesData[[#This Row],[Order ID]])</f>
        <v>4</v>
      </c>
      <c r="W3926" t="str">
        <f>TEXT(SalesData[[#This Row],[Order Date]],"MMM-YYYY")</f>
        <v>Sep-2015</v>
      </c>
      <c r="X3926">
        <f>CHOOSE(MONTH(SalesData[[#This Row],[Order Date]]),1,1,1,2,2,2,3,3,3,4,4,4)</f>
        <v>3</v>
      </c>
      <c r="Y3926">
        <f>YEAR(SalesData[[#This Row],[Order Date]])*100+MONTH(SalesData[[#This Row],[Order Date]])</f>
        <v>201509</v>
      </c>
    </row>
    <row r="3927" spans="1: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v>10</v>
      </c>
      <c r="T3927">
        <v>0.3</v>
      </c>
      <c r="U3927">
        <v>-16.22</v>
      </c>
      <c r="V3927">
        <f>COUNTIF(SalesData[Order ID],SalesData[[#This Row],[Order ID]])</f>
        <v>4</v>
      </c>
      <c r="W3927" t="str">
        <f>TEXT(SalesData[[#This Row],[Order Date]],"MMM-YYYY")</f>
        <v>Sep-2015</v>
      </c>
      <c r="X3927">
        <f>CHOOSE(MONTH(SalesData[[#This Row],[Order Date]]),1,1,1,2,2,2,3,3,3,4,4,4)</f>
        <v>3</v>
      </c>
      <c r="Y3927">
        <f>YEAR(SalesData[[#This Row],[Order Date]])*100+MONTH(SalesData[[#This Row],[Order Date]])</f>
        <v>201509</v>
      </c>
    </row>
    <row r="3928" spans="1: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v>9</v>
      </c>
      <c r="T3928">
        <v>0.3</v>
      </c>
      <c r="U3928">
        <v>-10.96</v>
      </c>
      <c r="V3928">
        <f>COUNTIF(SalesData[Order ID],SalesData[[#This Row],[Order ID]])</f>
        <v>4</v>
      </c>
      <c r="W3928" t="str">
        <f>TEXT(SalesData[[#This Row],[Order Date]],"MMM-YYYY")</f>
        <v>Sep-2015</v>
      </c>
      <c r="X3928">
        <f>CHOOSE(MONTH(SalesData[[#This Row],[Order Date]]),1,1,1,2,2,2,3,3,3,4,4,4)</f>
        <v>3</v>
      </c>
      <c r="Y3928">
        <f>YEAR(SalesData[[#This Row],[Order Date]])*100+MONTH(SalesData[[#This Row],[Order Date]])</f>
        <v>201509</v>
      </c>
    </row>
    <row r="3929" spans="1: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v>3</v>
      </c>
      <c r="T3929">
        <v>0.2</v>
      </c>
      <c r="U3929">
        <v>17.84</v>
      </c>
      <c r="V3929">
        <f>COUNTIF(SalesData[Order ID],SalesData[[#This Row],[Order ID]])</f>
        <v>4</v>
      </c>
      <c r="W3929" t="str">
        <f>TEXT(SalesData[[#This Row],[Order Date]],"MMM-YYYY")</f>
        <v>Sep-2015</v>
      </c>
      <c r="X3929">
        <f>CHOOSE(MONTH(SalesData[[#This Row],[Order Date]]),1,1,1,2,2,2,3,3,3,4,4,4)</f>
        <v>3</v>
      </c>
      <c r="Y3929">
        <f>YEAR(SalesData[[#This Row],[Order Date]])*100+MONTH(SalesData[[#This Row],[Order Date]])</f>
        <v>201509</v>
      </c>
    </row>
    <row r="3930" spans="1: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v>5</v>
      </c>
      <c r="T3930">
        <v>0.2</v>
      </c>
      <c r="U3930">
        <v>28.96</v>
      </c>
      <c r="V3930">
        <f>COUNTIF(SalesData[Order ID],SalesData[[#This Row],[Order ID]])</f>
        <v>3</v>
      </c>
      <c r="W3930" t="str">
        <f>TEXT(SalesData[[#This Row],[Order Date]],"MMM-YYYY")</f>
        <v>Mar-2017</v>
      </c>
      <c r="X3930">
        <f>CHOOSE(MONTH(SalesData[[#This Row],[Order Date]]),1,1,1,2,2,2,3,3,3,4,4,4)</f>
        <v>1</v>
      </c>
      <c r="Y3930">
        <f>YEAR(SalesData[[#This Row],[Order Date]])*100+MONTH(SalesData[[#This Row],[Order Date]])</f>
        <v>201703</v>
      </c>
    </row>
    <row r="3931" spans="1: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v>7</v>
      </c>
      <c r="T3931">
        <v>0</v>
      </c>
      <c r="U3931">
        <v>1.4</v>
      </c>
      <c r="V3931">
        <f>COUNTIF(SalesData[Order ID],SalesData[[#This Row],[Order ID]])</f>
        <v>3</v>
      </c>
      <c r="W3931" t="str">
        <f>TEXT(SalesData[[#This Row],[Order Date]],"MMM-YYYY")</f>
        <v>Mar-2017</v>
      </c>
      <c r="X3931">
        <f>CHOOSE(MONTH(SalesData[[#This Row],[Order Date]]),1,1,1,2,2,2,3,3,3,4,4,4)</f>
        <v>1</v>
      </c>
      <c r="Y3931">
        <f>YEAR(SalesData[[#This Row],[Order Date]])*100+MONTH(SalesData[[#This Row],[Order Date]])</f>
        <v>201703</v>
      </c>
    </row>
    <row r="3932" spans="1: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v>8</v>
      </c>
      <c r="T3932">
        <v>0.3</v>
      </c>
      <c r="U3932">
        <v>-39.299999999999997</v>
      </c>
      <c r="V3932">
        <f>COUNTIF(SalesData[Order ID],SalesData[[#This Row],[Order ID]])</f>
        <v>3</v>
      </c>
      <c r="W3932" t="str">
        <f>TEXT(SalesData[[#This Row],[Order Date]],"MMM-YYYY")</f>
        <v>Mar-2017</v>
      </c>
      <c r="X3932">
        <f>CHOOSE(MONTH(SalesData[[#This Row],[Order Date]]),1,1,1,2,2,2,3,3,3,4,4,4)</f>
        <v>1</v>
      </c>
      <c r="Y3932">
        <f>YEAR(SalesData[[#This Row],[Order Date]])*100+MONTH(SalesData[[#This Row],[Order Date]])</f>
        <v>201703</v>
      </c>
    </row>
    <row r="3933" spans="1: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v>2</v>
      </c>
      <c r="T3933">
        <v>0.2</v>
      </c>
      <c r="U3933">
        <v>1.31</v>
      </c>
      <c r="V3933">
        <f>COUNTIF(SalesData[Order ID],SalesData[[#This Row],[Order ID]])</f>
        <v>2</v>
      </c>
      <c r="W3933" t="str">
        <f>TEXT(SalesData[[#This Row],[Order Date]],"MMM-YYYY")</f>
        <v>Aug-2017</v>
      </c>
      <c r="X3933">
        <f>CHOOSE(MONTH(SalesData[[#This Row],[Order Date]]),1,1,1,2,2,2,3,3,3,4,4,4)</f>
        <v>3</v>
      </c>
      <c r="Y3933">
        <f>YEAR(SalesData[[#This Row],[Order Date]])*100+MONTH(SalesData[[#This Row],[Order Date]])</f>
        <v>201708</v>
      </c>
    </row>
    <row r="3934" spans="1: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v>8</v>
      </c>
      <c r="T3934">
        <v>0.1</v>
      </c>
      <c r="U3934">
        <v>12.48</v>
      </c>
      <c r="V3934">
        <f>COUNTIF(SalesData[Order ID],SalesData[[#This Row],[Order ID]])</f>
        <v>2</v>
      </c>
      <c r="W3934" t="str">
        <f>TEXT(SalesData[[#This Row],[Order Date]],"MMM-YYYY")</f>
        <v>Aug-2017</v>
      </c>
      <c r="X3934">
        <f>CHOOSE(MONTH(SalesData[[#This Row],[Order Date]]),1,1,1,2,2,2,3,3,3,4,4,4)</f>
        <v>3</v>
      </c>
      <c r="Y3934">
        <f>YEAR(SalesData[[#This Row],[Order Date]])*100+MONTH(SalesData[[#This Row],[Order Date]])</f>
        <v>201708</v>
      </c>
    </row>
    <row r="3935" spans="1: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v>4</v>
      </c>
      <c r="T3935">
        <v>0</v>
      </c>
      <c r="U3935">
        <v>1.03</v>
      </c>
      <c r="V3935">
        <f>COUNTIF(SalesData[Order ID],SalesData[[#This Row],[Order ID]])</f>
        <v>3</v>
      </c>
      <c r="W3935" t="str">
        <f>TEXT(SalesData[[#This Row],[Order Date]],"MMM-YYYY")</f>
        <v>Sep-2018</v>
      </c>
      <c r="X3935">
        <f>CHOOSE(MONTH(SalesData[[#This Row],[Order Date]]),1,1,1,2,2,2,3,3,3,4,4,4)</f>
        <v>3</v>
      </c>
      <c r="Y3935">
        <f>YEAR(SalesData[[#This Row],[Order Date]])*100+MONTH(SalesData[[#This Row],[Order Date]])</f>
        <v>201809</v>
      </c>
    </row>
    <row r="3936" spans="1: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v>10</v>
      </c>
      <c r="T3936">
        <v>0.2</v>
      </c>
      <c r="U3936">
        <v>25.9</v>
      </c>
      <c r="V3936">
        <f>COUNTIF(SalesData[Order ID],SalesData[[#This Row],[Order ID]])</f>
        <v>3</v>
      </c>
      <c r="W3936" t="str">
        <f>TEXT(SalesData[[#This Row],[Order Date]],"MMM-YYYY")</f>
        <v>Sep-2018</v>
      </c>
      <c r="X3936">
        <f>CHOOSE(MONTH(SalesData[[#This Row],[Order Date]]),1,1,1,2,2,2,3,3,3,4,4,4)</f>
        <v>3</v>
      </c>
      <c r="Y3936">
        <f>YEAR(SalesData[[#This Row],[Order Date]])*100+MONTH(SalesData[[#This Row],[Order Date]])</f>
        <v>201809</v>
      </c>
    </row>
    <row r="3937" spans="1: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v>8</v>
      </c>
      <c r="T3937">
        <v>0.2</v>
      </c>
      <c r="U3937">
        <v>10.08</v>
      </c>
      <c r="V3937">
        <f>COUNTIF(SalesData[Order ID],SalesData[[#This Row],[Order ID]])</f>
        <v>3</v>
      </c>
      <c r="W3937" t="str">
        <f>TEXT(SalesData[[#This Row],[Order Date]],"MMM-YYYY")</f>
        <v>Sep-2018</v>
      </c>
      <c r="X3937">
        <f>CHOOSE(MONTH(SalesData[[#This Row],[Order Date]]),1,1,1,2,2,2,3,3,3,4,4,4)</f>
        <v>3</v>
      </c>
      <c r="Y3937">
        <f>YEAR(SalesData[[#This Row],[Order Date]])*100+MONTH(SalesData[[#This Row],[Order Date]])</f>
        <v>201809</v>
      </c>
    </row>
    <row r="3938" spans="1: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v>8</v>
      </c>
      <c r="T3938">
        <v>0.1</v>
      </c>
      <c r="U3938">
        <v>1.73</v>
      </c>
      <c r="V3938">
        <f>COUNTIF(SalesData[Order ID],SalesData[[#This Row],[Order ID]])</f>
        <v>3</v>
      </c>
      <c r="W3938" t="str">
        <f>TEXT(SalesData[[#This Row],[Order Date]],"MMM-YYYY")</f>
        <v>Jun-2016</v>
      </c>
      <c r="X3938">
        <f>CHOOSE(MONTH(SalesData[[#This Row],[Order Date]]),1,1,1,2,2,2,3,3,3,4,4,4)</f>
        <v>2</v>
      </c>
      <c r="Y3938">
        <f>YEAR(SalesData[[#This Row],[Order Date]])*100+MONTH(SalesData[[#This Row],[Order Date]])</f>
        <v>201606</v>
      </c>
    </row>
    <row r="3939" spans="1: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v>8</v>
      </c>
      <c r="T3939">
        <v>0.2</v>
      </c>
      <c r="U3939">
        <v>2.1800000000000002</v>
      </c>
      <c r="V3939">
        <f>COUNTIF(SalesData[Order ID],SalesData[[#This Row],[Order ID]])</f>
        <v>3</v>
      </c>
      <c r="W3939" t="str">
        <f>TEXT(SalesData[[#This Row],[Order Date]],"MMM-YYYY")</f>
        <v>Jun-2016</v>
      </c>
      <c r="X3939">
        <f>CHOOSE(MONTH(SalesData[[#This Row],[Order Date]]),1,1,1,2,2,2,3,3,3,4,4,4)</f>
        <v>2</v>
      </c>
      <c r="Y3939">
        <f>YEAR(SalesData[[#This Row],[Order Date]])*100+MONTH(SalesData[[#This Row],[Order Date]])</f>
        <v>201606</v>
      </c>
    </row>
    <row r="3940" spans="1: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v>1</v>
      </c>
      <c r="T3940">
        <v>0.3</v>
      </c>
      <c r="U3940">
        <v>-35.53</v>
      </c>
      <c r="V3940">
        <f>COUNTIF(SalesData[Order ID],SalesData[[#This Row],[Order ID]])</f>
        <v>3</v>
      </c>
      <c r="W3940" t="str">
        <f>TEXT(SalesData[[#This Row],[Order Date]],"MMM-YYYY")</f>
        <v>Jun-2016</v>
      </c>
      <c r="X3940">
        <f>CHOOSE(MONTH(SalesData[[#This Row],[Order Date]]),1,1,1,2,2,2,3,3,3,4,4,4)</f>
        <v>2</v>
      </c>
      <c r="Y3940">
        <f>YEAR(SalesData[[#This Row],[Order Date]])*100+MONTH(SalesData[[#This Row],[Order Date]])</f>
        <v>201606</v>
      </c>
    </row>
    <row r="3941" spans="1: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v>8</v>
      </c>
      <c r="T3941">
        <v>0.3</v>
      </c>
      <c r="U3941">
        <v>-128.24</v>
      </c>
      <c r="V3941">
        <f>COUNTIF(SalesData[Order ID],SalesData[[#This Row],[Order ID]])</f>
        <v>1</v>
      </c>
      <c r="W3941" t="str">
        <f>TEXT(SalesData[[#This Row],[Order Date]],"MMM-YYYY")</f>
        <v>Dec-2017</v>
      </c>
      <c r="X3941">
        <f>CHOOSE(MONTH(SalesData[[#This Row],[Order Date]]),1,1,1,2,2,2,3,3,3,4,4,4)</f>
        <v>4</v>
      </c>
      <c r="Y3941">
        <f>YEAR(SalesData[[#This Row],[Order Date]])*100+MONTH(SalesData[[#This Row],[Order Date]])</f>
        <v>201712</v>
      </c>
    </row>
    <row r="3942" spans="1: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v>1</v>
      </c>
      <c r="T3942">
        <v>0.3</v>
      </c>
      <c r="U3942">
        <v>-3.93</v>
      </c>
      <c r="V3942">
        <f>COUNTIF(SalesData[Order ID],SalesData[[#This Row],[Order ID]])</f>
        <v>2</v>
      </c>
      <c r="W3942" t="str">
        <f>TEXT(SalesData[[#This Row],[Order Date]],"MMM-YYYY")</f>
        <v>May-2018</v>
      </c>
      <c r="X3942">
        <f>CHOOSE(MONTH(SalesData[[#This Row],[Order Date]]),1,1,1,2,2,2,3,3,3,4,4,4)</f>
        <v>2</v>
      </c>
      <c r="Y3942">
        <f>YEAR(SalesData[[#This Row],[Order Date]])*100+MONTH(SalesData[[#This Row],[Order Date]])</f>
        <v>201805</v>
      </c>
    </row>
    <row r="3943" spans="1: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v>9</v>
      </c>
      <c r="T3943">
        <v>0</v>
      </c>
      <c r="U3943">
        <v>0.64</v>
      </c>
      <c r="V3943">
        <f>COUNTIF(SalesData[Order ID],SalesData[[#This Row],[Order ID]])</f>
        <v>2</v>
      </c>
      <c r="W3943" t="str">
        <f>TEXT(SalesData[[#This Row],[Order Date]],"MMM-YYYY")</f>
        <v>May-2018</v>
      </c>
      <c r="X3943">
        <f>CHOOSE(MONTH(SalesData[[#This Row],[Order Date]]),1,1,1,2,2,2,3,3,3,4,4,4)</f>
        <v>2</v>
      </c>
      <c r="Y3943">
        <f>YEAR(SalesData[[#This Row],[Order Date]])*100+MONTH(SalesData[[#This Row],[Order Date]])</f>
        <v>201805</v>
      </c>
    </row>
    <row r="3944" spans="1: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v>6</v>
      </c>
      <c r="T3944">
        <v>0.3</v>
      </c>
      <c r="U3944">
        <v>-1.56</v>
      </c>
      <c r="V3944">
        <f>COUNTIF(SalesData[Order ID],SalesData[[#This Row],[Order ID]])</f>
        <v>1</v>
      </c>
      <c r="W3944" t="str">
        <f>TEXT(SalesData[[#This Row],[Order Date]],"MMM-YYYY")</f>
        <v>May-2018</v>
      </c>
      <c r="X3944">
        <f>CHOOSE(MONTH(SalesData[[#This Row],[Order Date]]),1,1,1,2,2,2,3,3,3,4,4,4)</f>
        <v>2</v>
      </c>
      <c r="Y3944">
        <f>YEAR(SalesData[[#This Row],[Order Date]])*100+MONTH(SalesData[[#This Row],[Order Date]])</f>
        <v>201805</v>
      </c>
    </row>
    <row r="3945" spans="1: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v>1</v>
      </c>
      <c r="T3945">
        <v>0.2</v>
      </c>
      <c r="U3945">
        <v>41.76</v>
      </c>
      <c r="V3945">
        <f>COUNTIF(SalesData[Order ID],SalesData[[#This Row],[Order ID]])</f>
        <v>1</v>
      </c>
      <c r="W3945" t="str">
        <f>TEXT(SalesData[[#This Row],[Order Date]],"MMM-YYYY")</f>
        <v>Jun-2017</v>
      </c>
      <c r="X3945">
        <f>CHOOSE(MONTH(SalesData[[#This Row],[Order Date]]),1,1,1,2,2,2,3,3,3,4,4,4)</f>
        <v>2</v>
      </c>
      <c r="Y3945">
        <f>YEAR(SalesData[[#This Row],[Order Date]])*100+MONTH(SalesData[[#This Row],[Order Date]])</f>
        <v>201706</v>
      </c>
    </row>
    <row r="3946" spans="1: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v>5</v>
      </c>
      <c r="T3946">
        <v>0.3</v>
      </c>
      <c r="U3946">
        <v>-4.8600000000000003</v>
      </c>
      <c r="V3946">
        <f>COUNTIF(SalesData[Order ID],SalesData[[#This Row],[Order ID]])</f>
        <v>1</v>
      </c>
      <c r="W3946" t="str">
        <f>TEXT(SalesData[[#This Row],[Order Date]],"MMM-YYYY")</f>
        <v>May-2017</v>
      </c>
      <c r="X3946">
        <f>CHOOSE(MONTH(SalesData[[#This Row],[Order Date]]),1,1,1,2,2,2,3,3,3,4,4,4)</f>
        <v>2</v>
      </c>
      <c r="Y3946">
        <f>YEAR(SalesData[[#This Row],[Order Date]])*100+MONTH(SalesData[[#This Row],[Order Date]])</f>
        <v>201705</v>
      </c>
    </row>
    <row r="3947" spans="1: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v>5</v>
      </c>
      <c r="T3947">
        <v>0.1</v>
      </c>
      <c r="U3947">
        <v>4.88</v>
      </c>
      <c r="V3947">
        <f>COUNTIF(SalesData[Order ID],SalesData[[#This Row],[Order ID]])</f>
        <v>2</v>
      </c>
      <c r="W3947" t="str">
        <f>TEXT(SalesData[[#This Row],[Order Date]],"MMM-YYYY")</f>
        <v>Nov-2018</v>
      </c>
      <c r="X3947">
        <f>CHOOSE(MONTH(SalesData[[#This Row],[Order Date]]),1,1,1,2,2,2,3,3,3,4,4,4)</f>
        <v>4</v>
      </c>
      <c r="Y3947">
        <f>YEAR(SalesData[[#This Row],[Order Date]])*100+MONTH(SalesData[[#This Row],[Order Date]])</f>
        <v>201811</v>
      </c>
    </row>
    <row r="3948" spans="1: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v>6</v>
      </c>
      <c r="T3948">
        <v>0</v>
      </c>
      <c r="U3948">
        <v>0.53</v>
      </c>
      <c r="V3948">
        <f>COUNTIF(SalesData[Order ID],SalesData[[#This Row],[Order ID]])</f>
        <v>2</v>
      </c>
      <c r="W3948" t="str">
        <f>TEXT(SalesData[[#This Row],[Order Date]],"MMM-YYYY")</f>
        <v>Nov-2018</v>
      </c>
      <c r="X3948">
        <f>CHOOSE(MONTH(SalesData[[#This Row],[Order Date]]),1,1,1,2,2,2,3,3,3,4,4,4)</f>
        <v>4</v>
      </c>
      <c r="Y3948">
        <f>YEAR(SalesData[[#This Row],[Order Date]])*100+MONTH(SalesData[[#This Row],[Order Date]])</f>
        <v>201811</v>
      </c>
    </row>
    <row r="3949" spans="1: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v>1</v>
      </c>
      <c r="T3949">
        <v>0.3</v>
      </c>
      <c r="U3949">
        <v>-1.78</v>
      </c>
      <c r="V3949">
        <f>COUNTIF(SalesData[Order ID],SalesData[[#This Row],[Order ID]])</f>
        <v>4</v>
      </c>
      <c r="W3949" t="str">
        <f>TEXT(SalesData[[#This Row],[Order Date]],"MMM-YYYY")</f>
        <v>Nov-2017</v>
      </c>
      <c r="X3949">
        <f>CHOOSE(MONTH(SalesData[[#This Row],[Order Date]]),1,1,1,2,2,2,3,3,3,4,4,4)</f>
        <v>4</v>
      </c>
      <c r="Y3949">
        <f>YEAR(SalesData[[#This Row],[Order Date]])*100+MONTH(SalesData[[#This Row],[Order Date]])</f>
        <v>201711</v>
      </c>
    </row>
    <row r="3950" spans="1: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v>10</v>
      </c>
      <c r="T3950">
        <v>0</v>
      </c>
      <c r="U3950">
        <v>9.2799999999999994</v>
      </c>
      <c r="V3950">
        <f>COUNTIF(SalesData[Order ID],SalesData[[#This Row],[Order ID]])</f>
        <v>4</v>
      </c>
      <c r="W3950" t="str">
        <f>TEXT(SalesData[[#This Row],[Order Date]],"MMM-YYYY")</f>
        <v>Nov-2017</v>
      </c>
      <c r="X3950">
        <f>CHOOSE(MONTH(SalesData[[#This Row],[Order Date]]),1,1,1,2,2,2,3,3,3,4,4,4)</f>
        <v>4</v>
      </c>
      <c r="Y3950">
        <f>YEAR(SalesData[[#This Row],[Order Date]])*100+MONTH(SalesData[[#This Row],[Order Date]])</f>
        <v>201711</v>
      </c>
    </row>
    <row r="3951" spans="1: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v>9</v>
      </c>
      <c r="T3951">
        <v>0</v>
      </c>
      <c r="U3951">
        <v>5.5</v>
      </c>
      <c r="V3951">
        <f>COUNTIF(SalesData[Order ID],SalesData[[#This Row],[Order ID]])</f>
        <v>4</v>
      </c>
      <c r="W3951" t="str">
        <f>TEXT(SalesData[[#This Row],[Order Date]],"MMM-YYYY")</f>
        <v>Nov-2017</v>
      </c>
      <c r="X3951">
        <f>CHOOSE(MONTH(SalesData[[#This Row],[Order Date]]),1,1,1,2,2,2,3,3,3,4,4,4)</f>
        <v>4</v>
      </c>
      <c r="Y3951">
        <f>YEAR(SalesData[[#This Row],[Order Date]])*100+MONTH(SalesData[[#This Row],[Order Date]])</f>
        <v>201711</v>
      </c>
    </row>
    <row r="3952" spans="1: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v>4</v>
      </c>
      <c r="T3952">
        <v>0.1</v>
      </c>
      <c r="U3952">
        <v>68.88</v>
      </c>
      <c r="V3952">
        <f>COUNTIF(SalesData[Order ID],SalesData[[#This Row],[Order ID]])</f>
        <v>4</v>
      </c>
      <c r="W3952" t="str">
        <f>TEXT(SalesData[[#This Row],[Order Date]],"MMM-YYYY")</f>
        <v>Nov-2017</v>
      </c>
      <c r="X3952">
        <f>CHOOSE(MONTH(SalesData[[#This Row],[Order Date]]),1,1,1,2,2,2,3,3,3,4,4,4)</f>
        <v>4</v>
      </c>
      <c r="Y3952">
        <f>YEAR(SalesData[[#This Row],[Order Date]])*100+MONTH(SalesData[[#This Row],[Order Date]])</f>
        <v>201711</v>
      </c>
    </row>
    <row r="3953" spans="1: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v>1</v>
      </c>
      <c r="T3953">
        <v>0.1</v>
      </c>
      <c r="U3953">
        <v>4.66</v>
      </c>
      <c r="V3953">
        <f>COUNTIF(SalesData[Order ID],SalesData[[#This Row],[Order ID]])</f>
        <v>1</v>
      </c>
      <c r="W3953" t="str">
        <f>TEXT(SalesData[[#This Row],[Order Date]],"MMM-YYYY")</f>
        <v>Nov-2015</v>
      </c>
      <c r="X3953">
        <f>CHOOSE(MONTH(SalesData[[#This Row],[Order Date]]),1,1,1,2,2,2,3,3,3,4,4,4)</f>
        <v>4</v>
      </c>
      <c r="Y3953">
        <f>YEAR(SalesData[[#This Row],[Order Date]])*100+MONTH(SalesData[[#This Row],[Order Date]])</f>
        <v>201511</v>
      </c>
    </row>
    <row r="3954" spans="1: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v>4</v>
      </c>
      <c r="T3954">
        <v>0.1</v>
      </c>
      <c r="U3954">
        <v>33.6</v>
      </c>
      <c r="V3954">
        <f>COUNTIF(SalesData[Order ID],SalesData[[#This Row],[Order ID]])</f>
        <v>1</v>
      </c>
      <c r="W3954" t="str">
        <f>TEXT(SalesData[[#This Row],[Order Date]],"MMM-YYYY")</f>
        <v>Mar-2017</v>
      </c>
      <c r="X3954">
        <f>CHOOSE(MONTH(SalesData[[#This Row],[Order Date]]),1,1,1,2,2,2,3,3,3,4,4,4)</f>
        <v>1</v>
      </c>
      <c r="Y3954">
        <f>YEAR(SalesData[[#This Row],[Order Date]])*100+MONTH(SalesData[[#This Row],[Order Date]])</f>
        <v>201703</v>
      </c>
    </row>
    <row r="3955" spans="1: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v>1</v>
      </c>
      <c r="T3955">
        <v>0.3</v>
      </c>
      <c r="U3955">
        <v>-3.81</v>
      </c>
      <c r="V3955">
        <f>COUNTIF(SalesData[Order ID],SalesData[[#This Row],[Order ID]])</f>
        <v>1</v>
      </c>
      <c r="W3955" t="str">
        <f>TEXT(SalesData[[#This Row],[Order Date]],"MMM-YYYY")</f>
        <v>Jan-2018</v>
      </c>
      <c r="X3955">
        <f>CHOOSE(MONTH(SalesData[[#This Row],[Order Date]]),1,1,1,2,2,2,3,3,3,4,4,4)</f>
        <v>1</v>
      </c>
      <c r="Y3955">
        <f>YEAR(SalesData[[#This Row],[Order Date]])*100+MONTH(SalesData[[#This Row],[Order Date]])</f>
        <v>201801</v>
      </c>
    </row>
    <row r="3956" spans="1: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v>9</v>
      </c>
      <c r="T3956">
        <v>0.2</v>
      </c>
      <c r="U3956">
        <v>0.77</v>
      </c>
      <c r="V3956">
        <f>COUNTIF(SalesData[Order ID],SalesData[[#This Row],[Order ID]])</f>
        <v>2</v>
      </c>
      <c r="W3956" t="str">
        <f>TEXT(SalesData[[#This Row],[Order Date]],"MMM-YYYY")</f>
        <v>Apr-2015</v>
      </c>
      <c r="X3956">
        <f>CHOOSE(MONTH(SalesData[[#This Row],[Order Date]]),1,1,1,2,2,2,3,3,3,4,4,4)</f>
        <v>2</v>
      </c>
      <c r="Y3956">
        <f>YEAR(SalesData[[#This Row],[Order Date]])*100+MONTH(SalesData[[#This Row],[Order Date]])</f>
        <v>201504</v>
      </c>
    </row>
    <row r="3957" spans="1: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v>8</v>
      </c>
      <c r="T3957">
        <v>0.3</v>
      </c>
      <c r="U3957">
        <v>-10.32</v>
      </c>
      <c r="V3957">
        <f>COUNTIF(SalesData[Order ID],SalesData[[#This Row],[Order ID]])</f>
        <v>2</v>
      </c>
      <c r="W3957" t="str">
        <f>TEXT(SalesData[[#This Row],[Order Date]],"MMM-YYYY")</f>
        <v>Apr-2015</v>
      </c>
      <c r="X3957">
        <f>CHOOSE(MONTH(SalesData[[#This Row],[Order Date]]),1,1,1,2,2,2,3,3,3,4,4,4)</f>
        <v>2</v>
      </c>
      <c r="Y3957">
        <f>YEAR(SalesData[[#This Row],[Order Date]])*100+MONTH(SalesData[[#This Row],[Order Date]])</f>
        <v>201504</v>
      </c>
    </row>
    <row r="3958" spans="1: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v>7</v>
      </c>
      <c r="T3958">
        <v>0.1</v>
      </c>
      <c r="U3958">
        <v>1.77</v>
      </c>
      <c r="V3958">
        <f>COUNTIF(SalesData[Order ID],SalesData[[#This Row],[Order ID]])</f>
        <v>1</v>
      </c>
      <c r="W3958" t="str">
        <f>TEXT(SalesData[[#This Row],[Order Date]],"MMM-YYYY")</f>
        <v>Jun-2017</v>
      </c>
      <c r="X3958">
        <f>CHOOSE(MONTH(SalesData[[#This Row],[Order Date]]),1,1,1,2,2,2,3,3,3,4,4,4)</f>
        <v>2</v>
      </c>
      <c r="Y3958">
        <f>YEAR(SalesData[[#This Row],[Order Date]])*100+MONTH(SalesData[[#This Row],[Order Date]])</f>
        <v>201706</v>
      </c>
    </row>
    <row r="3959" spans="1: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v>9</v>
      </c>
      <c r="T3959">
        <v>0</v>
      </c>
      <c r="U3959">
        <v>1.58</v>
      </c>
      <c r="V3959">
        <f>COUNTIF(SalesData[Order ID],SalesData[[#This Row],[Order ID]])</f>
        <v>3</v>
      </c>
      <c r="W3959" t="str">
        <f>TEXT(SalesData[[#This Row],[Order Date]],"MMM-YYYY")</f>
        <v>May-2017</v>
      </c>
      <c r="X3959">
        <f>CHOOSE(MONTH(SalesData[[#This Row],[Order Date]]),1,1,1,2,2,2,3,3,3,4,4,4)</f>
        <v>2</v>
      </c>
      <c r="Y3959">
        <f>YEAR(SalesData[[#This Row],[Order Date]])*100+MONTH(SalesData[[#This Row],[Order Date]])</f>
        <v>201705</v>
      </c>
    </row>
    <row r="3960" spans="1: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v>1</v>
      </c>
      <c r="T3960">
        <v>0.2</v>
      </c>
      <c r="U3960">
        <v>0.49</v>
      </c>
      <c r="V3960">
        <f>COUNTIF(SalesData[Order ID],SalesData[[#This Row],[Order ID]])</f>
        <v>3</v>
      </c>
      <c r="W3960" t="str">
        <f>TEXT(SalesData[[#This Row],[Order Date]],"MMM-YYYY")</f>
        <v>May-2017</v>
      </c>
      <c r="X3960">
        <f>CHOOSE(MONTH(SalesData[[#This Row],[Order Date]]),1,1,1,2,2,2,3,3,3,4,4,4)</f>
        <v>2</v>
      </c>
      <c r="Y3960">
        <f>YEAR(SalesData[[#This Row],[Order Date]])*100+MONTH(SalesData[[#This Row],[Order Date]])</f>
        <v>201705</v>
      </c>
    </row>
    <row r="3961" spans="1: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v>4</v>
      </c>
      <c r="T3961">
        <v>0.3</v>
      </c>
      <c r="U3961">
        <v>-4.92</v>
      </c>
      <c r="V3961">
        <f>COUNTIF(SalesData[Order ID],SalesData[[#This Row],[Order ID]])</f>
        <v>3</v>
      </c>
      <c r="W3961" t="str">
        <f>TEXT(SalesData[[#This Row],[Order Date]],"MMM-YYYY")</f>
        <v>May-2017</v>
      </c>
      <c r="X3961">
        <f>CHOOSE(MONTH(SalesData[[#This Row],[Order Date]]),1,1,1,2,2,2,3,3,3,4,4,4)</f>
        <v>2</v>
      </c>
      <c r="Y3961">
        <f>YEAR(SalesData[[#This Row],[Order Date]])*100+MONTH(SalesData[[#This Row],[Order Date]])</f>
        <v>201705</v>
      </c>
    </row>
    <row r="3962" spans="1: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v>4</v>
      </c>
      <c r="T3962">
        <v>0</v>
      </c>
      <c r="U3962">
        <v>1.91</v>
      </c>
      <c r="V3962">
        <f>COUNTIF(SalesData[Order ID],SalesData[[#This Row],[Order ID]])</f>
        <v>2</v>
      </c>
      <c r="W3962" t="str">
        <f>TEXT(SalesData[[#This Row],[Order Date]],"MMM-YYYY")</f>
        <v>Oct-2016</v>
      </c>
      <c r="X3962">
        <f>CHOOSE(MONTH(SalesData[[#This Row],[Order Date]]),1,1,1,2,2,2,3,3,3,4,4,4)</f>
        <v>4</v>
      </c>
      <c r="Y3962">
        <f>YEAR(SalesData[[#This Row],[Order Date]])*100+MONTH(SalesData[[#This Row],[Order Date]])</f>
        <v>201610</v>
      </c>
    </row>
    <row r="3963" spans="1: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v>1</v>
      </c>
      <c r="T3963">
        <v>0.2</v>
      </c>
      <c r="U3963">
        <v>37.49</v>
      </c>
      <c r="V3963">
        <f>COUNTIF(SalesData[Order ID],SalesData[[#This Row],[Order ID]])</f>
        <v>2</v>
      </c>
      <c r="W3963" t="str">
        <f>TEXT(SalesData[[#This Row],[Order Date]],"MMM-YYYY")</f>
        <v>Oct-2016</v>
      </c>
      <c r="X3963">
        <f>CHOOSE(MONTH(SalesData[[#This Row],[Order Date]]),1,1,1,2,2,2,3,3,3,4,4,4)</f>
        <v>4</v>
      </c>
      <c r="Y3963">
        <f>YEAR(SalesData[[#This Row],[Order Date]])*100+MONTH(SalesData[[#This Row],[Order Date]])</f>
        <v>201610</v>
      </c>
    </row>
    <row r="3964" spans="1: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v>2</v>
      </c>
      <c r="T3964">
        <v>0</v>
      </c>
      <c r="U3964">
        <v>2.0499999999999998</v>
      </c>
      <c r="V3964">
        <f>COUNTIF(SalesData[Order ID],SalesData[[#This Row],[Order ID]])</f>
        <v>2</v>
      </c>
      <c r="W3964" t="str">
        <f>TEXT(SalesData[[#This Row],[Order Date]],"MMM-YYYY")</f>
        <v>Feb-2018</v>
      </c>
      <c r="X3964">
        <f>CHOOSE(MONTH(SalesData[[#This Row],[Order Date]]),1,1,1,2,2,2,3,3,3,4,4,4)</f>
        <v>1</v>
      </c>
      <c r="Y3964">
        <f>YEAR(SalesData[[#This Row],[Order Date]])*100+MONTH(SalesData[[#This Row],[Order Date]])</f>
        <v>201802</v>
      </c>
    </row>
    <row r="3965" spans="1: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v>8</v>
      </c>
      <c r="T3965">
        <v>0.2</v>
      </c>
      <c r="U3965">
        <v>13.4</v>
      </c>
      <c r="V3965">
        <f>COUNTIF(SalesData[Order ID],SalesData[[#This Row],[Order ID]])</f>
        <v>2</v>
      </c>
      <c r="W3965" t="str">
        <f>TEXT(SalesData[[#This Row],[Order Date]],"MMM-YYYY")</f>
        <v>Feb-2018</v>
      </c>
      <c r="X3965">
        <f>CHOOSE(MONTH(SalesData[[#This Row],[Order Date]]),1,1,1,2,2,2,3,3,3,4,4,4)</f>
        <v>1</v>
      </c>
      <c r="Y3965">
        <f>YEAR(SalesData[[#This Row],[Order Date]])*100+MONTH(SalesData[[#This Row],[Order Date]])</f>
        <v>201802</v>
      </c>
    </row>
    <row r="3966" spans="1: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v>1</v>
      </c>
      <c r="T3966">
        <v>0.1</v>
      </c>
      <c r="U3966">
        <v>2.13</v>
      </c>
      <c r="V3966">
        <f>COUNTIF(SalesData[Order ID],SalesData[[#This Row],[Order ID]])</f>
        <v>1</v>
      </c>
      <c r="W3966" t="str">
        <f>TEXT(SalesData[[#This Row],[Order Date]],"MMM-YYYY")</f>
        <v>Sep-2017</v>
      </c>
      <c r="X3966">
        <f>CHOOSE(MONTH(SalesData[[#This Row],[Order Date]]),1,1,1,2,2,2,3,3,3,4,4,4)</f>
        <v>3</v>
      </c>
      <c r="Y3966">
        <f>YEAR(SalesData[[#This Row],[Order Date]])*100+MONTH(SalesData[[#This Row],[Order Date]])</f>
        <v>201709</v>
      </c>
    </row>
    <row r="3967" spans="1: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v>7</v>
      </c>
      <c r="T3967">
        <v>0.1</v>
      </c>
      <c r="U3967">
        <v>1.18</v>
      </c>
      <c r="V3967">
        <f>COUNTIF(SalesData[Order ID],SalesData[[#This Row],[Order ID]])</f>
        <v>1</v>
      </c>
      <c r="W3967" t="str">
        <f>TEXT(SalesData[[#This Row],[Order Date]],"MMM-YYYY")</f>
        <v>Nov-2015</v>
      </c>
      <c r="X3967">
        <f>CHOOSE(MONTH(SalesData[[#This Row],[Order Date]]),1,1,1,2,2,2,3,3,3,4,4,4)</f>
        <v>4</v>
      </c>
      <c r="Y3967">
        <f>YEAR(SalesData[[#This Row],[Order Date]])*100+MONTH(SalesData[[#This Row],[Order Date]])</f>
        <v>201511</v>
      </c>
    </row>
    <row r="3968" spans="1: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v>10</v>
      </c>
      <c r="T3968">
        <v>0.1</v>
      </c>
      <c r="U3968">
        <v>7.92</v>
      </c>
      <c r="V3968">
        <f>COUNTIF(SalesData[Order ID],SalesData[[#This Row],[Order ID]])</f>
        <v>1</v>
      </c>
      <c r="W3968" t="str">
        <f>TEXT(SalesData[[#This Row],[Order Date]],"MMM-YYYY")</f>
        <v>Apr-2017</v>
      </c>
      <c r="X3968">
        <f>CHOOSE(MONTH(SalesData[[#This Row],[Order Date]]),1,1,1,2,2,2,3,3,3,4,4,4)</f>
        <v>2</v>
      </c>
      <c r="Y3968">
        <f>YEAR(SalesData[[#This Row],[Order Date]])*100+MONTH(SalesData[[#This Row],[Order Date]])</f>
        <v>201704</v>
      </c>
    </row>
    <row r="3969" spans="1: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v>3</v>
      </c>
      <c r="T3969">
        <v>0</v>
      </c>
      <c r="U3969">
        <v>4.88</v>
      </c>
      <c r="V3969">
        <f>COUNTIF(SalesData[Order ID],SalesData[[#This Row],[Order ID]])</f>
        <v>1</v>
      </c>
      <c r="W3969" t="str">
        <f>TEXT(SalesData[[#This Row],[Order Date]],"MMM-YYYY")</f>
        <v>May-2017</v>
      </c>
      <c r="X3969">
        <f>CHOOSE(MONTH(SalesData[[#This Row],[Order Date]]),1,1,1,2,2,2,3,3,3,4,4,4)</f>
        <v>2</v>
      </c>
      <c r="Y3969">
        <f>YEAR(SalesData[[#This Row],[Order Date]])*100+MONTH(SalesData[[#This Row],[Order Date]])</f>
        <v>201705</v>
      </c>
    </row>
    <row r="3970" spans="1: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v>10</v>
      </c>
      <c r="T3970">
        <v>0</v>
      </c>
      <c r="U3970">
        <v>1.78</v>
      </c>
      <c r="V3970">
        <f>COUNTIF(SalesData[Order ID],SalesData[[#This Row],[Order ID]])</f>
        <v>2</v>
      </c>
      <c r="W3970" t="str">
        <f>TEXT(SalesData[[#This Row],[Order Date]],"MMM-YYYY")</f>
        <v>Jun-2016</v>
      </c>
      <c r="X3970">
        <f>CHOOSE(MONTH(SalesData[[#This Row],[Order Date]]),1,1,1,2,2,2,3,3,3,4,4,4)</f>
        <v>2</v>
      </c>
      <c r="Y3970">
        <f>YEAR(SalesData[[#This Row],[Order Date]])*100+MONTH(SalesData[[#This Row],[Order Date]])</f>
        <v>201606</v>
      </c>
    </row>
    <row r="3971" spans="1: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v>2</v>
      </c>
      <c r="T3971">
        <v>0</v>
      </c>
      <c r="U3971">
        <v>8.8699999999999992</v>
      </c>
      <c r="V3971">
        <f>COUNTIF(SalesData[Order ID],SalesData[[#This Row],[Order ID]])</f>
        <v>2</v>
      </c>
      <c r="W3971" t="str">
        <f>TEXT(SalesData[[#This Row],[Order Date]],"MMM-YYYY")</f>
        <v>Jun-2016</v>
      </c>
      <c r="X3971">
        <f>CHOOSE(MONTH(SalesData[[#This Row],[Order Date]]),1,1,1,2,2,2,3,3,3,4,4,4)</f>
        <v>2</v>
      </c>
      <c r="Y3971">
        <f>YEAR(SalesData[[#This Row],[Order Date]])*100+MONTH(SalesData[[#This Row],[Order Date]])</f>
        <v>201606</v>
      </c>
    </row>
    <row r="3972" spans="1: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v>6</v>
      </c>
      <c r="T3972">
        <v>0.3</v>
      </c>
      <c r="U3972">
        <v>-7.53</v>
      </c>
      <c r="V3972">
        <f>COUNTIF(SalesData[Order ID],SalesData[[#This Row],[Order ID]])</f>
        <v>1</v>
      </c>
      <c r="W3972" t="str">
        <f>TEXT(SalesData[[#This Row],[Order Date]],"MMM-YYYY")</f>
        <v>Nov-2015</v>
      </c>
      <c r="X3972">
        <f>CHOOSE(MONTH(SalesData[[#This Row],[Order Date]]),1,1,1,2,2,2,3,3,3,4,4,4)</f>
        <v>4</v>
      </c>
      <c r="Y3972">
        <f>YEAR(SalesData[[#This Row],[Order Date]])*100+MONTH(SalesData[[#This Row],[Order Date]])</f>
        <v>201511</v>
      </c>
    </row>
    <row r="3973" spans="1: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v>7</v>
      </c>
      <c r="T3973">
        <v>0</v>
      </c>
      <c r="U3973">
        <v>18.25</v>
      </c>
      <c r="V3973">
        <f>COUNTIF(SalesData[Order ID],SalesData[[#This Row],[Order ID]])</f>
        <v>1</v>
      </c>
      <c r="W3973" t="str">
        <f>TEXT(SalesData[[#This Row],[Order Date]],"MMM-YYYY")</f>
        <v>Feb-2016</v>
      </c>
      <c r="X3973">
        <f>CHOOSE(MONTH(SalesData[[#This Row],[Order Date]]),1,1,1,2,2,2,3,3,3,4,4,4)</f>
        <v>1</v>
      </c>
      <c r="Y3973">
        <f>YEAR(SalesData[[#This Row],[Order Date]])*100+MONTH(SalesData[[#This Row],[Order Date]])</f>
        <v>201602</v>
      </c>
    </row>
    <row r="3974" spans="1: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v>10</v>
      </c>
      <c r="T3974">
        <v>0.1</v>
      </c>
      <c r="U3974">
        <v>1.89</v>
      </c>
      <c r="V3974">
        <f>COUNTIF(SalesData[Order ID],SalesData[[#This Row],[Order ID]])</f>
        <v>4</v>
      </c>
      <c r="W3974" t="str">
        <f>TEXT(SalesData[[#This Row],[Order Date]],"MMM-YYYY")</f>
        <v>Mar-2017</v>
      </c>
      <c r="X3974">
        <f>CHOOSE(MONTH(SalesData[[#This Row],[Order Date]]),1,1,1,2,2,2,3,3,3,4,4,4)</f>
        <v>1</v>
      </c>
      <c r="Y3974">
        <f>YEAR(SalesData[[#This Row],[Order Date]])*100+MONTH(SalesData[[#This Row],[Order Date]])</f>
        <v>201703</v>
      </c>
    </row>
    <row r="3975" spans="1: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v>4</v>
      </c>
      <c r="T3975">
        <v>0.1</v>
      </c>
      <c r="U3975">
        <v>8.64</v>
      </c>
      <c r="V3975">
        <f>COUNTIF(SalesData[Order ID],SalesData[[#This Row],[Order ID]])</f>
        <v>4</v>
      </c>
      <c r="W3975" t="str">
        <f>TEXT(SalesData[[#This Row],[Order Date]],"MMM-YYYY")</f>
        <v>Mar-2017</v>
      </c>
      <c r="X3975">
        <f>CHOOSE(MONTH(SalesData[[#This Row],[Order Date]]),1,1,1,2,2,2,3,3,3,4,4,4)</f>
        <v>1</v>
      </c>
      <c r="Y3975">
        <f>YEAR(SalesData[[#This Row],[Order Date]])*100+MONTH(SalesData[[#This Row],[Order Date]])</f>
        <v>201703</v>
      </c>
    </row>
    <row r="3976" spans="1: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v>3</v>
      </c>
      <c r="T3976">
        <v>0.2</v>
      </c>
      <c r="U3976">
        <v>107.64</v>
      </c>
      <c r="V3976">
        <f>COUNTIF(SalesData[Order ID],SalesData[[#This Row],[Order ID]])</f>
        <v>4</v>
      </c>
      <c r="W3976" t="str">
        <f>TEXT(SalesData[[#This Row],[Order Date]],"MMM-YYYY")</f>
        <v>Mar-2017</v>
      </c>
      <c r="X3976">
        <f>CHOOSE(MONTH(SalesData[[#This Row],[Order Date]]),1,1,1,2,2,2,3,3,3,4,4,4)</f>
        <v>1</v>
      </c>
      <c r="Y3976">
        <f>YEAR(SalesData[[#This Row],[Order Date]])*100+MONTH(SalesData[[#This Row],[Order Date]])</f>
        <v>201703</v>
      </c>
    </row>
    <row r="3977" spans="1: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v>10</v>
      </c>
      <c r="T3977">
        <v>0.2</v>
      </c>
      <c r="U3977">
        <v>9.92</v>
      </c>
      <c r="V3977">
        <f>COUNTIF(SalesData[Order ID],SalesData[[#This Row],[Order ID]])</f>
        <v>4</v>
      </c>
      <c r="W3977" t="str">
        <f>TEXT(SalesData[[#This Row],[Order Date]],"MMM-YYYY")</f>
        <v>Mar-2017</v>
      </c>
      <c r="X3977">
        <f>CHOOSE(MONTH(SalesData[[#This Row],[Order Date]]),1,1,1,2,2,2,3,3,3,4,4,4)</f>
        <v>1</v>
      </c>
      <c r="Y3977">
        <f>YEAR(SalesData[[#This Row],[Order Date]])*100+MONTH(SalesData[[#This Row],[Order Date]])</f>
        <v>201703</v>
      </c>
    </row>
    <row r="3978" spans="1: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v>4</v>
      </c>
      <c r="T3978">
        <v>0.3</v>
      </c>
      <c r="U3978">
        <v>-10.38</v>
      </c>
      <c r="V3978">
        <f>COUNTIF(SalesData[Order ID],SalesData[[#This Row],[Order ID]])</f>
        <v>1</v>
      </c>
      <c r="W3978" t="str">
        <f>TEXT(SalesData[[#This Row],[Order Date]],"MMM-YYYY")</f>
        <v>Oct-2017</v>
      </c>
      <c r="X3978">
        <f>CHOOSE(MONTH(SalesData[[#This Row],[Order Date]]),1,1,1,2,2,2,3,3,3,4,4,4)</f>
        <v>4</v>
      </c>
      <c r="Y3978">
        <f>YEAR(SalesData[[#This Row],[Order Date]])*100+MONTH(SalesData[[#This Row],[Order Date]])</f>
        <v>201710</v>
      </c>
    </row>
    <row r="3979" spans="1: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v>10</v>
      </c>
      <c r="T3979">
        <v>0</v>
      </c>
      <c r="U3979">
        <v>1.25</v>
      </c>
      <c r="V3979">
        <f>COUNTIF(SalesData[Order ID],SalesData[[#This Row],[Order ID]])</f>
        <v>2</v>
      </c>
      <c r="W3979" t="str">
        <f>TEXT(SalesData[[#This Row],[Order Date]],"MMM-YYYY")</f>
        <v>Oct-2018</v>
      </c>
      <c r="X3979">
        <f>CHOOSE(MONTH(SalesData[[#This Row],[Order Date]]),1,1,1,2,2,2,3,3,3,4,4,4)</f>
        <v>4</v>
      </c>
      <c r="Y3979">
        <f>YEAR(SalesData[[#This Row],[Order Date]])*100+MONTH(SalesData[[#This Row],[Order Date]])</f>
        <v>201810</v>
      </c>
    </row>
    <row r="3980" spans="1: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v>4</v>
      </c>
      <c r="T3980">
        <v>0.1</v>
      </c>
      <c r="U3980">
        <v>22.04</v>
      </c>
      <c r="V3980">
        <f>COUNTIF(SalesData[Order ID],SalesData[[#This Row],[Order ID]])</f>
        <v>2</v>
      </c>
      <c r="W3980" t="str">
        <f>TEXT(SalesData[[#This Row],[Order Date]],"MMM-YYYY")</f>
        <v>Oct-2018</v>
      </c>
      <c r="X3980">
        <f>CHOOSE(MONTH(SalesData[[#This Row],[Order Date]]),1,1,1,2,2,2,3,3,3,4,4,4)</f>
        <v>4</v>
      </c>
      <c r="Y3980">
        <f>YEAR(SalesData[[#This Row],[Order Date]])*100+MONTH(SalesData[[#This Row],[Order Date]])</f>
        <v>201810</v>
      </c>
    </row>
    <row r="3981" spans="1: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v>5</v>
      </c>
      <c r="T3981">
        <v>0</v>
      </c>
      <c r="U3981">
        <v>8</v>
      </c>
      <c r="V3981">
        <f>COUNTIF(SalesData[Order ID],SalesData[[#This Row],[Order ID]])</f>
        <v>2</v>
      </c>
      <c r="W3981" t="str">
        <f>TEXT(SalesData[[#This Row],[Order Date]],"MMM-YYYY")</f>
        <v>Dec-2015</v>
      </c>
      <c r="X3981">
        <f>CHOOSE(MONTH(SalesData[[#This Row],[Order Date]]),1,1,1,2,2,2,3,3,3,4,4,4)</f>
        <v>4</v>
      </c>
      <c r="Y3981">
        <f>YEAR(SalesData[[#This Row],[Order Date]])*100+MONTH(SalesData[[#This Row],[Order Date]])</f>
        <v>201512</v>
      </c>
    </row>
    <row r="3982" spans="1: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v>6</v>
      </c>
      <c r="T3982">
        <v>0</v>
      </c>
      <c r="U3982">
        <v>13.56</v>
      </c>
      <c r="V3982">
        <f>COUNTIF(SalesData[Order ID],SalesData[[#This Row],[Order ID]])</f>
        <v>2</v>
      </c>
      <c r="W3982" t="str">
        <f>TEXT(SalesData[[#This Row],[Order Date]],"MMM-YYYY")</f>
        <v>Dec-2015</v>
      </c>
      <c r="X3982">
        <f>CHOOSE(MONTH(SalesData[[#This Row],[Order Date]]),1,1,1,2,2,2,3,3,3,4,4,4)</f>
        <v>4</v>
      </c>
      <c r="Y3982">
        <f>YEAR(SalesData[[#This Row],[Order Date]])*100+MONTH(SalesData[[#This Row],[Order Date]])</f>
        <v>201512</v>
      </c>
    </row>
    <row r="3983" spans="1: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v>7</v>
      </c>
      <c r="T3983">
        <v>0</v>
      </c>
      <c r="U3983">
        <v>2.5</v>
      </c>
      <c r="V3983">
        <f>COUNTIF(SalesData[Order ID],SalesData[[#This Row],[Order ID]])</f>
        <v>1</v>
      </c>
      <c r="W3983" t="str">
        <f>TEXT(SalesData[[#This Row],[Order Date]],"MMM-YYYY")</f>
        <v>Dec-2018</v>
      </c>
      <c r="X3983">
        <f>CHOOSE(MONTH(SalesData[[#This Row],[Order Date]]),1,1,1,2,2,2,3,3,3,4,4,4)</f>
        <v>4</v>
      </c>
      <c r="Y3983">
        <f>YEAR(SalesData[[#This Row],[Order Date]])*100+MONTH(SalesData[[#This Row],[Order Date]])</f>
        <v>201812</v>
      </c>
    </row>
    <row r="3984" spans="1: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v>1</v>
      </c>
      <c r="T3984">
        <v>0</v>
      </c>
      <c r="U3984">
        <v>51.83</v>
      </c>
      <c r="V3984">
        <f>COUNTIF(SalesData[Order ID],SalesData[[#This Row],[Order ID]])</f>
        <v>3</v>
      </c>
      <c r="W3984" t="str">
        <f>TEXT(SalesData[[#This Row],[Order Date]],"MMM-YYYY")</f>
        <v>Jul-2017</v>
      </c>
      <c r="X3984">
        <f>CHOOSE(MONTH(SalesData[[#This Row],[Order Date]]),1,1,1,2,2,2,3,3,3,4,4,4)</f>
        <v>3</v>
      </c>
      <c r="Y3984">
        <f>YEAR(SalesData[[#This Row],[Order Date]])*100+MONTH(SalesData[[#This Row],[Order Date]])</f>
        <v>201707</v>
      </c>
    </row>
    <row r="3985" spans="1: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v>10</v>
      </c>
      <c r="T3985">
        <v>0</v>
      </c>
      <c r="U3985">
        <v>559.99</v>
      </c>
      <c r="V3985">
        <f>COUNTIF(SalesData[Order ID],SalesData[[#This Row],[Order ID]])</f>
        <v>3</v>
      </c>
      <c r="W3985" t="str">
        <f>TEXT(SalesData[[#This Row],[Order Date]],"MMM-YYYY")</f>
        <v>Jul-2017</v>
      </c>
      <c r="X3985">
        <f>CHOOSE(MONTH(SalesData[[#This Row],[Order Date]]),1,1,1,2,2,2,3,3,3,4,4,4)</f>
        <v>3</v>
      </c>
      <c r="Y3985">
        <f>YEAR(SalesData[[#This Row],[Order Date]])*100+MONTH(SalesData[[#This Row],[Order Date]])</f>
        <v>201707</v>
      </c>
    </row>
    <row r="3986" spans="1: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v>6</v>
      </c>
      <c r="T3986">
        <v>0.1</v>
      </c>
      <c r="U3986">
        <v>8.32</v>
      </c>
      <c r="V3986">
        <f>COUNTIF(SalesData[Order ID],SalesData[[#This Row],[Order ID]])</f>
        <v>3</v>
      </c>
      <c r="W3986" t="str">
        <f>TEXT(SalesData[[#This Row],[Order Date]],"MMM-YYYY")</f>
        <v>Jul-2017</v>
      </c>
      <c r="X3986">
        <f>CHOOSE(MONTH(SalesData[[#This Row],[Order Date]]),1,1,1,2,2,2,3,3,3,4,4,4)</f>
        <v>3</v>
      </c>
      <c r="Y3986">
        <f>YEAR(SalesData[[#This Row],[Order Date]])*100+MONTH(SalesData[[#This Row],[Order Date]])</f>
        <v>201707</v>
      </c>
    </row>
    <row r="3987" spans="1: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v>3</v>
      </c>
      <c r="T3987">
        <v>0</v>
      </c>
      <c r="U3987">
        <v>77.25</v>
      </c>
      <c r="V3987">
        <f>COUNTIF(SalesData[Order ID],SalesData[[#This Row],[Order ID]])</f>
        <v>1</v>
      </c>
      <c r="W3987" t="str">
        <f>TEXT(SalesData[[#This Row],[Order Date]],"MMM-YYYY")</f>
        <v>Apr-2017</v>
      </c>
      <c r="X3987">
        <f>CHOOSE(MONTH(SalesData[[#This Row],[Order Date]]),1,1,1,2,2,2,3,3,3,4,4,4)</f>
        <v>2</v>
      </c>
      <c r="Y3987">
        <f>YEAR(SalesData[[#This Row],[Order Date]])*100+MONTH(SalesData[[#This Row],[Order Date]])</f>
        <v>201704</v>
      </c>
    </row>
    <row r="3988" spans="1: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v>5</v>
      </c>
      <c r="T3988">
        <v>0.1</v>
      </c>
      <c r="U3988">
        <v>803.38</v>
      </c>
      <c r="V3988">
        <f>COUNTIF(SalesData[Order ID],SalesData[[#This Row],[Order ID]])</f>
        <v>2</v>
      </c>
      <c r="W3988" t="str">
        <f>TEXT(SalesData[[#This Row],[Order Date]],"MMM-YYYY")</f>
        <v>Apr-2018</v>
      </c>
      <c r="X3988">
        <f>CHOOSE(MONTH(SalesData[[#This Row],[Order Date]]),1,1,1,2,2,2,3,3,3,4,4,4)</f>
        <v>2</v>
      </c>
      <c r="Y3988">
        <f>YEAR(SalesData[[#This Row],[Order Date]])*100+MONTH(SalesData[[#This Row],[Order Date]])</f>
        <v>201804</v>
      </c>
    </row>
    <row r="3989" spans="1: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v>6</v>
      </c>
      <c r="T3989">
        <v>0.2</v>
      </c>
      <c r="U3989">
        <v>3.78</v>
      </c>
      <c r="V3989">
        <f>COUNTIF(SalesData[Order ID],SalesData[[#This Row],[Order ID]])</f>
        <v>2</v>
      </c>
      <c r="W3989" t="str">
        <f>TEXT(SalesData[[#This Row],[Order Date]],"MMM-YYYY")</f>
        <v>Apr-2018</v>
      </c>
      <c r="X3989">
        <f>CHOOSE(MONTH(SalesData[[#This Row],[Order Date]]),1,1,1,2,2,2,3,3,3,4,4,4)</f>
        <v>2</v>
      </c>
      <c r="Y3989">
        <f>YEAR(SalesData[[#This Row],[Order Date]])*100+MONTH(SalesData[[#This Row],[Order Date]])</f>
        <v>201804</v>
      </c>
    </row>
    <row r="3990" spans="1: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v>5</v>
      </c>
      <c r="T3990">
        <v>0</v>
      </c>
      <c r="U3990">
        <v>23.74</v>
      </c>
      <c r="V3990">
        <f>COUNTIF(SalesData[Order ID],SalesData[[#This Row],[Order ID]])</f>
        <v>1</v>
      </c>
      <c r="W3990" t="str">
        <f>TEXT(SalesData[[#This Row],[Order Date]],"MMM-YYYY")</f>
        <v>Apr-2017</v>
      </c>
      <c r="X3990">
        <f>CHOOSE(MONTH(SalesData[[#This Row],[Order Date]]),1,1,1,2,2,2,3,3,3,4,4,4)</f>
        <v>2</v>
      </c>
      <c r="Y3990">
        <f>YEAR(SalesData[[#This Row],[Order Date]])*100+MONTH(SalesData[[#This Row],[Order Date]])</f>
        <v>201704</v>
      </c>
    </row>
    <row r="3991" spans="1: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v>9</v>
      </c>
      <c r="T3991">
        <v>0.3</v>
      </c>
      <c r="U3991">
        <v>-14.83</v>
      </c>
      <c r="V3991">
        <f>COUNTIF(SalesData[Order ID],SalesData[[#This Row],[Order ID]])</f>
        <v>1</v>
      </c>
      <c r="W3991" t="str">
        <f>TEXT(SalesData[[#This Row],[Order Date]],"MMM-YYYY")</f>
        <v>Nov-2015</v>
      </c>
      <c r="X3991">
        <f>CHOOSE(MONTH(SalesData[[#This Row],[Order Date]]),1,1,1,2,2,2,3,3,3,4,4,4)</f>
        <v>4</v>
      </c>
      <c r="Y3991">
        <f>YEAR(SalesData[[#This Row],[Order Date]])*100+MONTH(SalesData[[#This Row],[Order Date]])</f>
        <v>201511</v>
      </c>
    </row>
    <row r="3992" spans="1: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v>5</v>
      </c>
      <c r="T3992">
        <v>0</v>
      </c>
      <c r="U3992">
        <v>60.13</v>
      </c>
      <c r="V3992">
        <f>COUNTIF(SalesData[Order ID],SalesData[[#This Row],[Order ID]])</f>
        <v>1</v>
      </c>
      <c r="W3992" t="str">
        <f>TEXT(SalesData[[#This Row],[Order Date]],"MMM-YYYY")</f>
        <v>Nov-2015</v>
      </c>
      <c r="X3992">
        <f>CHOOSE(MONTH(SalesData[[#This Row],[Order Date]]),1,1,1,2,2,2,3,3,3,4,4,4)</f>
        <v>4</v>
      </c>
      <c r="Y3992">
        <f>YEAR(SalesData[[#This Row],[Order Date]])*100+MONTH(SalesData[[#This Row],[Order Date]])</f>
        <v>201511</v>
      </c>
    </row>
    <row r="3993" spans="1: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v>3</v>
      </c>
      <c r="T3993">
        <v>0.1</v>
      </c>
      <c r="U3993">
        <v>15.25</v>
      </c>
      <c r="V3993">
        <f>COUNTIF(SalesData[Order ID],SalesData[[#This Row],[Order ID]])</f>
        <v>3</v>
      </c>
      <c r="W3993" t="str">
        <f>TEXT(SalesData[[#This Row],[Order Date]],"MMM-YYYY")</f>
        <v>May-2016</v>
      </c>
      <c r="X3993">
        <f>CHOOSE(MONTH(SalesData[[#This Row],[Order Date]]),1,1,1,2,2,2,3,3,3,4,4,4)</f>
        <v>2</v>
      </c>
      <c r="Y3993">
        <f>YEAR(SalesData[[#This Row],[Order Date]])*100+MONTH(SalesData[[#This Row],[Order Date]])</f>
        <v>201605</v>
      </c>
    </row>
    <row r="3994" spans="1: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v>2</v>
      </c>
      <c r="T3994">
        <v>0</v>
      </c>
      <c r="U3994">
        <v>9.93</v>
      </c>
      <c r="V3994">
        <f>COUNTIF(SalesData[Order ID],SalesData[[#This Row],[Order ID]])</f>
        <v>3</v>
      </c>
      <c r="W3994" t="str">
        <f>TEXT(SalesData[[#This Row],[Order Date]],"MMM-YYYY")</f>
        <v>May-2016</v>
      </c>
      <c r="X3994">
        <f>CHOOSE(MONTH(SalesData[[#This Row],[Order Date]]),1,1,1,2,2,2,3,3,3,4,4,4)</f>
        <v>2</v>
      </c>
      <c r="Y3994">
        <f>YEAR(SalesData[[#This Row],[Order Date]])*100+MONTH(SalesData[[#This Row],[Order Date]])</f>
        <v>201605</v>
      </c>
    </row>
    <row r="3995" spans="1: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v>10</v>
      </c>
      <c r="T3995">
        <v>0.1</v>
      </c>
      <c r="U3995">
        <v>22.45</v>
      </c>
      <c r="V3995">
        <f>COUNTIF(SalesData[Order ID],SalesData[[#This Row],[Order ID]])</f>
        <v>3</v>
      </c>
      <c r="W3995" t="str">
        <f>TEXT(SalesData[[#This Row],[Order Date]],"MMM-YYYY")</f>
        <v>May-2016</v>
      </c>
      <c r="X3995">
        <f>CHOOSE(MONTH(SalesData[[#This Row],[Order Date]]),1,1,1,2,2,2,3,3,3,4,4,4)</f>
        <v>2</v>
      </c>
      <c r="Y3995">
        <f>YEAR(SalesData[[#This Row],[Order Date]])*100+MONTH(SalesData[[#This Row],[Order Date]])</f>
        <v>201605</v>
      </c>
    </row>
    <row r="3996" spans="1: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v>2</v>
      </c>
      <c r="T3996">
        <v>0</v>
      </c>
      <c r="U3996">
        <v>56.42</v>
      </c>
      <c r="V3996">
        <f>COUNTIF(SalesData[Order ID],SalesData[[#This Row],[Order ID]])</f>
        <v>5</v>
      </c>
      <c r="W3996" t="str">
        <f>TEXT(SalesData[[#This Row],[Order Date]],"MMM-YYYY")</f>
        <v>Mar-2016</v>
      </c>
      <c r="X3996">
        <f>CHOOSE(MONTH(SalesData[[#This Row],[Order Date]]),1,1,1,2,2,2,3,3,3,4,4,4)</f>
        <v>1</v>
      </c>
      <c r="Y3996">
        <f>YEAR(SalesData[[#This Row],[Order Date]])*100+MONTH(SalesData[[#This Row],[Order Date]])</f>
        <v>201603</v>
      </c>
    </row>
    <row r="3997" spans="1: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v>1</v>
      </c>
      <c r="T3997">
        <v>0</v>
      </c>
      <c r="U3997">
        <v>60.27</v>
      </c>
      <c r="V3997">
        <f>COUNTIF(SalesData[Order ID],SalesData[[#This Row],[Order ID]])</f>
        <v>5</v>
      </c>
      <c r="W3997" t="str">
        <f>TEXT(SalesData[[#This Row],[Order Date]],"MMM-YYYY")</f>
        <v>Mar-2016</v>
      </c>
      <c r="X3997">
        <f>CHOOSE(MONTH(SalesData[[#This Row],[Order Date]]),1,1,1,2,2,2,3,3,3,4,4,4)</f>
        <v>1</v>
      </c>
      <c r="Y3997">
        <f>YEAR(SalesData[[#This Row],[Order Date]])*100+MONTH(SalesData[[#This Row],[Order Date]])</f>
        <v>201603</v>
      </c>
    </row>
    <row r="3998" spans="1: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v>3</v>
      </c>
      <c r="T3998">
        <v>0.2</v>
      </c>
      <c r="U3998">
        <v>184.79</v>
      </c>
      <c r="V3998">
        <f>COUNTIF(SalesData[Order ID],SalesData[[#This Row],[Order ID]])</f>
        <v>5</v>
      </c>
      <c r="W3998" t="str">
        <f>TEXT(SalesData[[#This Row],[Order Date]],"MMM-YYYY")</f>
        <v>Mar-2016</v>
      </c>
      <c r="X3998">
        <f>CHOOSE(MONTH(SalesData[[#This Row],[Order Date]]),1,1,1,2,2,2,3,3,3,4,4,4)</f>
        <v>1</v>
      </c>
      <c r="Y3998">
        <f>YEAR(SalesData[[#This Row],[Order Date]])*100+MONTH(SalesData[[#This Row],[Order Date]])</f>
        <v>201603</v>
      </c>
    </row>
    <row r="3999" spans="1: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v>9</v>
      </c>
      <c r="T3999">
        <v>0</v>
      </c>
      <c r="U3999">
        <v>3.6</v>
      </c>
      <c r="V3999">
        <f>COUNTIF(SalesData[Order ID],SalesData[[#This Row],[Order ID]])</f>
        <v>5</v>
      </c>
      <c r="W3999" t="str">
        <f>TEXT(SalesData[[#This Row],[Order Date]],"MMM-YYYY")</f>
        <v>Mar-2016</v>
      </c>
      <c r="X3999">
        <f>CHOOSE(MONTH(SalesData[[#This Row],[Order Date]]),1,1,1,2,2,2,3,3,3,4,4,4)</f>
        <v>1</v>
      </c>
      <c r="Y3999">
        <f>YEAR(SalesData[[#This Row],[Order Date]])*100+MONTH(SalesData[[#This Row],[Order Date]])</f>
        <v>201603</v>
      </c>
    </row>
    <row r="4000" spans="1: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v>6</v>
      </c>
      <c r="T4000">
        <v>0.3</v>
      </c>
      <c r="U4000">
        <v>-108.19</v>
      </c>
      <c r="V4000">
        <f>COUNTIF(SalesData[Order ID],SalesData[[#This Row],[Order ID]])</f>
        <v>5</v>
      </c>
      <c r="W4000" t="str">
        <f>TEXT(SalesData[[#This Row],[Order Date]],"MMM-YYYY")</f>
        <v>Mar-2016</v>
      </c>
      <c r="X4000">
        <f>CHOOSE(MONTH(SalesData[[#This Row],[Order Date]]),1,1,1,2,2,2,3,3,3,4,4,4)</f>
        <v>1</v>
      </c>
      <c r="Y4000">
        <f>YEAR(SalesData[[#This Row],[Order Date]])*100+MONTH(SalesData[[#This Row],[Order Date]])</f>
        <v>201603</v>
      </c>
    </row>
    <row r="4001" spans="1: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v>8</v>
      </c>
      <c r="T4001">
        <v>0.2</v>
      </c>
      <c r="U4001">
        <v>76.53</v>
      </c>
      <c r="V4001">
        <f>COUNTIF(SalesData[Order ID],SalesData[[#This Row],[Order ID]])</f>
        <v>1</v>
      </c>
      <c r="W4001" t="str">
        <f>TEXT(SalesData[[#This Row],[Order Date]],"MMM-YYYY")</f>
        <v>Jul-2016</v>
      </c>
      <c r="X4001">
        <f>CHOOSE(MONTH(SalesData[[#This Row],[Order Date]]),1,1,1,2,2,2,3,3,3,4,4,4)</f>
        <v>3</v>
      </c>
      <c r="Y4001">
        <f>YEAR(SalesData[[#This Row],[Order Date]])*100+MONTH(SalesData[[#This Row],[Order Date]])</f>
        <v>201607</v>
      </c>
    </row>
    <row r="4002" spans="1: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v>8</v>
      </c>
      <c r="T4002">
        <v>0.2</v>
      </c>
      <c r="U4002">
        <v>22.21</v>
      </c>
      <c r="V4002">
        <f>COUNTIF(SalesData[Order ID],SalesData[[#This Row],[Order ID]])</f>
        <v>2</v>
      </c>
      <c r="W4002" t="str">
        <f>TEXT(SalesData[[#This Row],[Order Date]],"MMM-YYYY")</f>
        <v>Oct-2015</v>
      </c>
      <c r="X4002">
        <f>CHOOSE(MONTH(SalesData[[#This Row],[Order Date]]),1,1,1,2,2,2,3,3,3,4,4,4)</f>
        <v>4</v>
      </c>
      <c r="Y4002">
        <f>YEAR(SalesData[[#This Row],[Order Date]])*100+MONTH(SalesData[[#This Row],[Order Date]])</f>
        <v>201510</v>
      </c>
    </row>
    <row r="4003" spans="1: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v>6</v>
      </c>
      <c r="T4003">
        <v>0.2</v>
      </c>
      <c r="U4003">
        <v>62.1</v>
      </c>
      <c r="V4003">
        <f>COUNTIF(SalesData[Order ID],SalesData[[#This Row],[Order ID]])</f>
        <v>2</v>
      </c>
      <c r="W4003" t="str">
        <f>TEXT(SalesData[[#This Row],[Order Date]],"MMM-YYYY")</f>
        <v>Oct-2015</v>
      </c>
      <c r="X4003">
        <f>CHOOSE(MONTH(SalesData[[#This Row],[Order Date]]),1,1,1,2,2,2,3,3,3,4,4,4)</f>
        <v>4</v>
      </c>
      <c r="Y4003">
        <f>YEAR(SalesData[[#This Row],[Order Date]])*100+MONTH(SalesData[[#This Row],[Order Date]])</f>
        <v>201510</v>
      </c>
    </row>
    <row r="4004" spans="1: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v>8</v>
      </c>
      <c r="T4004">
        <v>0.2</v>
      </c>
      <c r="U4004">
        <v>191.37</v>
      </c>
      <c r="V4004">
        <f>COUNTIF(SalesData[Order ID],SalesData[[#This Row],[Order ID]])</f>
        <v>3</v>
      </c>
      <c r="W4004" t="str">
        <f>TEXT(SalesData[[#This Row],[Order Date]],"MMM-YYYY")</f>
        <v>Mar-2017</v>
      </c>
      <c r="X4004">
        <f>CHOOSE(MONTH(SalesData[[#This Row],[Order Date]]),1,1,1,2,2,2,3,3,3,4,4,4)</f>
        <v>1</v>
      </c>
      <c r="Y4004">
        <f>YEAR(SalesData[[#This Row],[Order Date]])*100+MONTH(SalesData[[#This Row],[Order Date]])</f>
        <v>201703</v>
      </c>
    </row>
    <row r="4005" spans="1: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v>4</v>
      </c>
      <c r="T4005">
        <v>0</v>
      </c>
      <c r="U4005">
        <v>86.37</v>
      </c>
      <c r="V4005">
        <f>COUNTIF(SalesData[Order ID],SalesData[[#This Row],[Order ID]])</f>
        <v>3</v>
      </c>
      <c r="W4005" t="str">
        <f>TEXT(SalesData[[#This Row],[Order Date]],"MMM-YYYY")</f>
        <v>Mar-2017</v>
      </c>
      <c r="X4005">
        <f>CHOOSE(MONTH(SalesData[[#This Row],[Order Date]]),1,1,1,2,2,2,3,3,3,4,4,4)</f>
        <v>1</v>
      </c>
      <c r="Y4005">
        <f>YEAR(SalesData[[#This Row],[Order Date]])*100+MONTH(SalesData[[#This Row],[Order Date]])</f>
        <v>201703</v>
      </c>
    </row>
    <row r="4006" spans="1: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v>1</v>
      </c>
      <c r="T4006">
        <v>0.2</v>
      </c>
      <c r="U4006">
        <v>3.29</v>
      </c>
      <c r="V4006">
        <f>COUNTIF(SalesData[Order ID],SalesData[[#This Row],[Order ID]])</f>
        <v>3</v>
      </c>
      <c r="W4006" t="str">
        <f>TEXT(SalesData[[#This Row],[Order Date]],"MMM-YYYY")</f>
        <v>Mar-2017</v>
      </c>
      <c r="X4006">
        <f>CHOOSE(MONTH(SalesData[[#This Row],[Order Date]]),1,1,1,2,2,2,3,3,3,4,4,4)</f>
        <v>1</v>
      </c>
      <c r="Y4006">
        <f>YEAR(SalesData[[#This Row],[Order Date]])*100+MONTH(SalesData[[#This Row],[Order Date]])</f>
        <v>201703</v>
      </c>
    </row>
    <row r="4007" spans="1: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v>5</v>
      </c>
      <c r="T4007">
        <v>0</v>
      </c>
      <c r="U4007">
        <v>0.3</v>
      </c>
      <c r="V4007">
        <f>COUNTIF(SalesData[Order ID],SalesData[[#This Row],[Order ID]])</f>
        <v>3</v>
      </c>
      <c r="W4007" t="str">
        <f>TEXT(SalesData[[#This Row],[Order Date]],"MMM-YYYY")</f>
        <v>Dec-2016</v>
      </c>
      <c r="X4007">
        <f>CHOOSE(MONTH(SalesData[[#This Row],[Order Date]]),1,1,1,2,2,2,3,3,3,4,4,4)</f>
        <v>4</v>
      </c>
      <c r="Y4007">
        <f>YEAR(SalesData[[#This Row],[Order Date]])*100+MONTH(SalesData[[#This Row],[Order Date]])</f>
        <v>201612</v>
      </c>
    </row>
    <row r="4008" spans="1: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v>3</v>
      </c>
      <c r="T4008">
        <v>0.2</v>
      </c>
      <c r="U4008">
        <v>8.2899999999999991</v>
      </c>
      <c r="V4008">
        <f>COUNTIF(SalesData[Order ID],SalesData[[#This Row],[Order ID]])</f>
        <v>3</v>
      </c>
      <c r="W4008" t="str">
        <f>TEXT(SalesData[[#This Row],[Order Date]],"MMM-YYYY")</f>
        <v>Dec-2016</v>
      </c>
      <c r="X4008">
        <f>CHOOSE(MONTH(SalesData[[#This Row],[Order Date]]),1,1,1,2,2,2,3,3,3,4,4,4)</f>
        <v>4</v>
      </c>
      <c r="Y4008">
        <f>YEAR(SalesData[[#This Row],[Order Date]])*100+MONTH(SalesData[[#This Row],[Order Date]])</f>
        <v>201612</v>
      </c>
    </row>
    <row r="4009" spans="1: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v>6</v>
      </c>
      <c r="T4009">
        <v>0.2</v>
      </c>
      <c r="U4009">
        <v>12.23</v>
      </c>
      <c r="V4009">
        <f>COUNTIF(SalesData[Order ID],SalesData[[#This Row],[Order ID]])</f>
        <v>3</v>
      </c>
      <c r="W4009" t="str">
        <f>TEXT(SalesData[[#This Row],[Order Date]],"MMM-YYYY")</f>
        <v>Dec-2016</v>
      </c>
      <c r="X4009">
        <f>CHOOSE(MONTH(SalesData[[#This Row],[Order Date]]),1,1,1,2,2,2,3,3,3,4,4,4)</f>
        <v>4</v>
      </c>
      <c r="Y4009">
        <f>YEAR(SalesData[[#This Row],[Order Date]])*100+MONTH(SalesData[[#This Row],[Order Date]])</f>
        <v>201612</v>
      </c>
    </row>
    <row r="4010" spans="1: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v>7</v>
      </c>
      <c r="T4010">
        <v>0.2</v>
      </c>
      <c r="U4010">
        <v>1.3</v>
      </c>
      <c r="V4010">
        <f>COUNTIF(SalesData[Order ID],SalesData[[#This Row],[Order ID]])</f>
        <v>1</v>
      </c>
      <c r="W4010" t="str">
        <f>TEXT(SalesData[[#This Row],[Order Date]],"MMM-YYYY")</f>
        <v>Dec-2016</v>
      </c>
      <c r="X4010">
        <f>CHOOSE(MONTH(SalesData[[#This Row],[Order Date]]),1,1,1,2,2,2,3,3,3,4,4,4)</f>
        <v>4</v>
      </c>
      <c r="Y4010">
        <f>YEAR(SalesData[[#This Row],[Order Date]])*100+MONTH(SalesData[[#This Row],[Order Date]])</f>
        <v>201612</v>
      </c>
    </row>
    <row r="4011" spans="1: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v>5</v>
      </c>
      <c r="T4011">
        <v>0</v>
      </c>
      <c r="U4011">
        <v>118.61</v>
      </c>
      <c r="V4011">
        <f>COUNTIF(SalesData[Order ID],SalesData[[#This Row],[Order ID]])</f>
        <v>1</v>
      </c>
      <c r="W4011" t="str">
        <f>TEXT(SalesData[[#This Row],[Order Date]],"MMM-YYYY")</f>
        <v>Jan-2018</v>
      </c>
      <c r="X4011">
        <f>CHOOSE(MONTH(SalesData[[#This Row],[Order Date]]),1,1,1,2,2,2,3,3,3,4,4,4)</f>
        <v>1</v>
      </c>
      <c r="Y4011">
        <f>YEAR(SalesData[[#This Row],[Order Date]])*100+MONTH(SalesData[[#This Row],[Order Date]])</f>
        <v>201801</v>
      </c>
    </row>
    <row r="4012" spans="1: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v>6</v>
      </c>
      <c r="T4012">
        <v>0.2</v>
      </c>
      <c r="U4012">
        <v>2.79</v>
      </c>
      <c r="V4012">
        <f>COUNTIF(SalesData[Order ID],SalesData[[#This Row],[Order ID]])</f>
        <v>2</v>
      </c>
      <c r="W4012" t="str">
        <f>TEXT(SalesData[[#This Row],[Order Date]],"MMM-YYYY")</f>
        <v>Nov-2018</v>
      </c>
      <c r="X4012">
        <f>CHOOSE(MONTH(SalesData[[#This Row],[Order Date]]),1,1,1,2,2,2,3,3,3,4,4,4)</f>
        <v>4</v>
      </c>
      <c r="Y4012">
        <f>YEAR(SalesData[[#This Row],[Order Date]])*100+MONTH(SalesData[[#This Row],[Order Date]])</f>
        <v>201811</v>
      </c>
    </row>
    <row r="4013" spans="1: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v>7</v>
      </c>
      <c r="T4013">
        <v>0.2</v>
      </c>
      <c r="U4013">
        <v>6.29</v>
      </c>
      <c r="V4013">
        <f>COUNTIF(SalesData[Order ID],SalesData[[#This Row],[Order ID]])</f>
        <v>2</v>
      </c>
      <c r="W4013" t="str">
        <f>TEXT(SalesData[[#This Row],[Order Date]],"MMM-YYYY")</f>
        <v>Nov-2018</v>
      </c>
      <c r="X4013">
        <f>CHOOSE(MONTH(SalesData[[#This Row],[Order Date]]),1,1,1,2,2,2,3,3,3,4,4,4)</f>
        <v>4</v>
      </c>
      <c r="Y4013">
        <f>YEAR(SalesData[[#This Row],[Order Date]])*100+MONTH(SalesData[[#This Row],[Order Date]])</f>
        <v>201811</v>
      </c>
    </row>
    <row r="4014" spans="1: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v>5</v>
      </c>
      <c r="T4014">
        <v>0.2</v>
      </c>
      <c r="U4014">
        <v>2.23</v>
      </c>
      <c r="V4014">
        <f>COUNTIF(SalesData[Order ID],SalesData[[#This Row],[Order ID]])</f>
        <v>1</v>
      </c>
      <c r="W4014" t="str">
        <f>TEXT(SalesData[[#This Row],[Order Date]],"MMM-YYYY")</f>
        <v>Dec-2016</v>
      </c>
      <c r="X4014">
        <f>CHOOSE(MONTH(SalesData[[#This Row],[Order Date]]),1,1,1,2,2,2,3,3,3,4,4,4)</f>
        <v>4</v>
      </c>
      <c r="Y4014">
        <f>YEAR(SalesData[[#This Row],[Order Date]])*100+MONTH(SalesData[[#This Row],[Order Date]])</f>
        <v>201612</v>
      </c>
    </row>
    <row r="4015" spans="1: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v>7</v>
      </c>
      <c r="T4015">
        <v>0</v>
      </c>
      <c r="U4015">
        <v>114.02</v>
      </c>
      <c r="V4015">
        <f>COUNTIF(SalesData[Order ID],SalesData[[#This Row],[Order ID]])</f>
        <v>7</v>
      </c>
      <c r="W4015" t="str">
        <f>TEXT(SalesData[[#This Row],[Order Date]],"MMM-YYYY")</f>
        <v>Aug-2016</v>
      </c>
      <c r="X4015">
        <f>CHOOSE(MONTH(SalesData[[#This Row],[Order Date]]),1,1,1,2,2,2,3,3,3,4,4,4)</f>
        <v>3</v>
      </c>
      <c r="Y4015">
        <f>YEAR(SalesData[[#This Row],[Order Date]])*100+MONTH(SalesData[[#This Row],[Order Date]])</f>
        <v>201608</v>
      </c>
    </row>
    <row r="4016" spans="1: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v>5</v>
      </c>
      <c r="T4016">
        <v>0.1</v>
      </c>
      <c r="U4016">
        <v>3.02</v>
      </c>
      <c r="V4016">
        <f>COUNTIF(SalesData[Order ID],SalesData[[#This Row],[Order ID]])</f>
        <v>7</v>
      </c>
      <c r="W4016" t="str">
        <f>TEXT(SalesData[[#This Row],[Order Date]],"MMM-YYYY")</f>
        <v>Aug-2016</v>
      </c>
      <c r="X4016">
        <f>CHOOSE(MONTH(SalesData[[#This Row],[Order Date]]),1,1,1,2,2,2,3,3,3,4,4,4)</f>
        <v>3</v>
      </c>
      <c r="Y4016">
        <f>YEAR(SalesData[[#This Row],[Order Date]])*100+MONTH(SalesData[[#This Row],[Order Date]])</f>
        <v>201608</v>
      </c>
    </row>
    <row r="4017" spans="1: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v>2</v>
      </c>
      <c r="T4017">
        <v>0</v>
      </c>
      <c r="U4017">
        <v>34.880000000000003</v>
      </c>
      <c r="V4017">
        <f>COUNTIF(SalesData[Order ID],SalesData[[#This Row],[Order ID]])</f>
        <v>7</v>
      </c>
      <c r="W4017" t="str">
        <f>TEXT(SalesData[[#This Row],[Order Date]],"MMM-YYYY")</f>
        <v>Aug-2016</v>
      </c>
      <c r="X4017">
        <f>CHOOSE(MONTH(SalesData[[#This Row],[Order Date]]),1,1,1,2,2,2,3,3,3,4,4,4)</f>
        <v>3</v>
      </c>
      <c r="Y4017">
        <f>YEAR(SalesData[[#This Row],[Order Date]])*100+MONTH(SalesData[[#This Row],[Order Date]])</f>
        <v>201608</v>
      </c>
    </row>
    <row r="4018" spans="1: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v>9</v>
      </c>
      <c r="T4018">
        <v>0</v>
      </c>
      <c r="U4018">
        <v>4.28</v>
      </c>
      <c r="V4018">
        <f>COUNTIF(SalesData[Order ID],SalesData[[#This Row],[Order ID]])</f>
        <v>7</v>
      </c>
      <c r="W4018" t="str">
        <f>TEXT(SalesData[[#This Row],[Order Date]],"MMM-YYYY")</f>
        <v>Aug-2016</v>
      </c>
      <c r="X4018">
        <f>CHOOSE(MONTH(SalesData[[#This Row],[Order Date]]),1,1,1,2,2,2,3,3,3,4,4,4)</f>
        <v>3</v>
      </c>
      <c r="Y4018">
        <f>YEAR(SalesData[[#This Row],[Order Date]])*100+MONTH(SalesData[[#This Row],[Order Date]])</f>
        <v>201608</v>
      </c>
    </row>
    <row r="4019" spans="1: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v>7</v>
      </c>
      <c r="T4019">
        <v>0.2</v>
      </c>
      <c r="U4019">
        <v>32.299999999999997</v>
      </c>
      <c r="V4019">
        <f>COUNTIF(SalesData[Order ID],SalesData[[#This Row],[Order ID]])</f>
        <v>7</v>
      </c>
      <c r="W4019" t="str">
        <f>TEXT(SalesData[[#This Row],[Order Date]],"MMM-YYYY")</f>
        <v>Aug-2016</v>
      </c>
      <c r="X4019">
        <f>CHOOSE(MONTH(SalesData[[#This Row],[Order Date]]),1,1,1,2,2,2,3,3,3,4,4,4)</f>
        <v>3</v>
      </c>
      <c r="Y4019">
        <f>YEAR(SalesData[[#This Row],[Order Date]])*100+MONTH(SalesData[[#This Row],[Order Date]])</f>
        <v>201608</v>
      </c>
    </row>
    <row r="4020" spans="1: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v>3</v>
      </c>
      <c r="T4020">
        <v>0</v>
      </c>
      <c r="U4020">
        <v>47.86</v>
      </c>
      <c r="V4020">
        <f>COUNTIF(SalesData[Order ID],SalesData[[#This Row],[Order ID]])</f>
        <v>7</v>
      </c>
      <c r="W4020" t="str">
        <f>TEXT(SalesData[[#This Row],[Order Date]],"MMM-YYYY")</f>
        <v>Aug-2016</v>
      </c>
      <c r="X4020">
        <f>CHOOSE(MONTH(SalesData[[#This Row],[Order Date]]),1,1,1,2,2,2,3,3,3,4,4,4)</f>
        <v>3</v>
      </c>
      <c r="Y4020">
        <f>YEAR(SalesData[[#This Row],[Order Date]])*100+MONTH(SalesData[[#This Row],[Order Date]])</f>
        <v>201608</v>
      </c>
    </row>
    <row r="4021" spans="1: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v>6</v>
      </c>
      <c r="T4021">
        <v>0</v>
      </c>
      <c r="U4021">
        <v>3.88</v>
      </c>
      <c r="V4021">
        <f>COUNTIF(SalesData[Order ID],SalesData[[#This Row],[Order ID]])</f>
        <v>7</v>
      </c>
      <c r="W4021" t="str">
        <f>TEXT(SalesData[[#This Row],[Order Date]],"MMM-YYYY")</f>
        <v>Aug-2016</v>
      </c>
      <c r="X4021">
        <f>CHOOSE(MONTH(SalesData[[#This Row],[Order Date]]),1,1,1,2,2,2,3,3,3,4,4,4)</f>
        <v>3</v>
      </c>
      <c r="Y4021">
        <f>YEAR(SalesData[[#This Row],[Order Date]])*100+MONTH(SalesData[[#This Row],[Order Date]])</f>
        <v>201608</v>
      </c>
    </row>
    <row r="4022" spans="1: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v>5</v>
      </c>
      <c r="T4022">
        <v>0.3</v>
      </c>
      <c r="U4022">
        <v>-15.31</v>
      </c>
      <c r="V4022">
        <f>COUNTIF(SalesData[Order ID],SalesData[[#This Row],[Order ID]])</f>
        <v>3</v>
      </c>
      <c r="W4022" t="str">
        <f>TEXT(SalesData[[#This Row],[Order Date]],"MMM-YYYY")</f>
        <v>Jun-2015</v>
      </c>
      <c r="X4022">
        <f>CHOOSE(MONTH(SalesData[[#This Row],[Order Date]]),1,1,1,2,2,2,3,3,3,4,4,4)</f>
        <v>2</v>
      </c>
      <c r="Y4022">
        <f>YEAR(SalesData[[#This Row],[Order Date]])*100+MONTH(SalesData[[#This Row],[Order Date]])</f>
        <v>201506</v>
      </c>
    </row>
    <row r="4023" spans="1: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v>1</v>
      </c>
      <c r="T4023">
        <v>0</v>
      </c>
      <c r="U4023">
        <v>27.32</v>
      </c>
      <c r="V4023">
        <f>COUNTIF(SalesData[Order ID],SalesData[[#This Row],[Order ID]])</f>
        <v>3</v>
      </c>
      <c r="W4023" t="str">
        <f>TEXT(SalesData[[#This Row],[Order Date]],"MMM-YYYY")</f>
        <v>Jun-2015</v>
      </c>
      <c r="X4023">
        <f>CHOOSE(MONTH(SalesData[[#This Row],[Order Date]]),1,1,1,2,2,2,3,3,3,4,4,4)</f>
        <v>2</v>
      </c>
      <c r="Y4023">
        <f>YEAR(SalesData[[#This Row],[Order Date]])*100+MONTH(SalesData[[#This Row],[Order Date]])</f>
        <v>201506</v>
      </c>
    </row>
    <row r="4024" spans="1: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v>6</v>
      </c>
      <c r="T4024">
        <v>0.1</v>
      </c>
      <c r="U4024">
        <v>213.48</v>
      </c>
      <c r="V4024">
        <f>COUNTIF(SalesData[Order ID],SalesData[[#This Row],[Order ID]])</f>
        <v>3</v>
      </c>
      <c r="W4024" t="str">
        <f>TEXT(SalesData[[#This Row],[Order Date]],"MMM-YYYY")</f>
        <v>Jun-2015</v>
      </c>
      <c r="X4024">
        <f>CHOOSE(MONTH(SalesData[[#This Row],[Order Date]]),1,1,1,2,2,2,3,3,3,4,4,4)</f>
        <v>2</v>
      </c>
      <c r="Y4024">
        <f>YEAR(SalesData[[#This Row],[Order Date]])*100+MONTH(SalesData[[#This Row],[Order Date]])</f>
        <v>201506</v>
      </c>
    </row>
    <row r="4025" spans="1: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v>8</v>
      </c>
      <c r="T4025">
        <v>0.1</v>
      </c>
      <c r="U4025">
        <v>77.930000000000007</v>
      </c>
      <c r="V4025">
        <f>COUNTIF(SalesData[Order ID],SalesData[[#This Row],[Order ID]])</f>
        <v>2</v>
      </c>
      <c r="W4025" t="str">
        <f>TEXT(SalesData[[#This Row],[Order Date]],"MMM-YYYY")</f>
        <v>Oct-2018</v>
      </c>
      <c r="X4025">
        <f>CHOOSE(MONTH(SalesData[[#This Row],[Order Date]]),1,1,1,2,2,2,3,3,3,4,4,4)</f>
        <v>4</v>
      </c>
      <c r="Y4025">
        <f>YEAR(SalesData[[#This Row],[Order Date]])*100+MONTH(SalesData[[#This Row],[Order Date]])</f>
        <v>201810</v>
      </c>
    </row>
    <row r="4026" spans="1: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v>1</v>
      </c>
      <c r="T4026">
        <v>0</v>
      </c>
      <c r="U4026">
        <v>16.29</v>
      </c>
      <c r="V4026">
        <f>COUNTIF(SalesData[Order ID],SalesData[[#This Row],[Order ID]])</f>
        <v>2</v>
      </c>
      <c r="W4026" t="str">
        <f>TEXT(SalesData[[#This Row],[Order Date]],"MMM-YYYY")</f>
        <v>Oct-2018</v>
      </c>
      <c r="X4026">
        <f>CHOOSE(MONTH(SalesData[[#This Row],[Order Date]]),1,1,1,2,2,2,3,3,3,4,4,4)</f>
        <v>4</v>
      </c>
      <c r="Y4026">
        <f>YEAR(SalesData[[#This Row],[Order Date]])*100+MONTH(SalesData[[#This Row],[Order Date]])</f>
        <v>201810</v>
      </c>
    </row>
    <row r="4027" spans="1: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v>2</v>
      </c>
      <c r="T4027">
        <v>0.2</v>
      </c>
      <c r="U4027">
        <v>9.1999999999999993</v>
      </c>
      <c r="V4027">
        <f>COUNTIF(SalesData[Order ID],SalesData[[#This Row],[Order ID]])</f>
        <v>4</v>
      </c>
      <c r="W4027" t="str">
        <f>TEXT(SalesData[[#This Row],[Order Date]],"MMM-YYYY")</f>
        <v>Aug-2018</v>
      </c>
      <c r="X4027">
        <f>CHOOSE(MONTH(SalesData[[#This Row],[Order Date]]),1,1,1,2,2,2,3,3,3,4,4,4)</f>
        <v>3</v>
      </c>
      <c r="Y4027">
        <f>YEAR(SalesData[[#This Row],[Order Date]])*100+MONTH(SalesData[[#This Row],[Order Date]])</f>
        <v>201808</v>
      </c>
    </row>
    <row r="4028" spans="1: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v>5</v>
      </c>
      <c r="T4028">
        <v>0.2</v>
      </c>
      <c r="U4028">
        <v>2.66</v>
      </c>
      <c r="V4028">
        <f>COUNTIF(SalesData[Order ID],SalesData[[#This Row],[Order ID]])</f>
        <v>4</v>
      </c>
      <c r="W4028" t="str">
        <f>TEXT(SalesData[[#This Row],[Order Date]],"MMM-YYYY")</f>
        <v>Aug-2018</v>
      </c>
      <c r="X4028">
        <f>CHOOSE(MONTH(SalesData[[#This Row],[Order Date]]),1,1,1,2,2,2,3,3,3,4,4,4)</f>
        <v>3</v>
      </c>
      <c r="Y4028">
        <f>YEAR(SalesData[[#This Row],[Order Date]])*100+MONTH(SalesData[[#This Row],[Order Date]])</f>
        <v>201808</v>
      </c>
    </row>
    <row r="4029" spans="1: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v>3</v>
      </c>
      <c r="T4029">
        <v>0</v>
      </c>
      <c r="U4029">
        <v>33.79</v>
      </c>
      <c r="V4029">
        <f>COUNTIF(SalesData[Order ID],SalesData[[#This Row],[Order ID]])</f>
        <v>4</v>
      </c>
      <c r="W4029" t="str">
        <f>TEXT(SalesData[[#This Row],[Order Date]],"MMM-YYYY")</f>
        <v>Aug-2018</v>
      </c>
      <c r="X4029">
        <f>CHOOSE(MONTH(SalesData[[#This Row],[Order Date]]),1,1,1,2,2,2,3,3,3,4,4,4)</f>
        <v>3</v>
      </c>
      <c r="Y4029">
        <f>YEAR(SalesData[[#This Row],[Order Date]])*100+MONTH(SalesData[[#This Row],[Order Date]])</f>
        <v>201808</v>
      </c>
    </row>
    <row r="4030" spans="1: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v>4</v>
      </c>
      <c r="T4030">
        <v>0</v>
      </c>
      <c r="U4030">
        <v>1.54</v>
      </c>
      <c r="V4030">
        <f>COUNTIF(SalesData[Order ID],SalesData[[#This Row],[Order ID]])</f>
        <v>4</v>
      </c>
      <c r="W4030" t="str">
        <f>TEXT(SalesData[[#This Row],[Order Date]],"MMM-YYYY")</f>
        <v>Aug-2018</v>
      </c>
      <c r="X4030">
        <f>CHOOSE(MONTH(SalesData[[#This Row],[Order Date]]),1,1,1,2,2,2,3,3,3,4,4,4)</f>
        <v>3</v>
      </c>
      <c r="Y4030">
        <f>YEAR(SalesData[[#This Row],[Order Date]])*100+MONTH(SalesData[[#This Row],[Order Date]])</f>
        <v>201808</v>
      </c>
    </row>
    <row r="4031" spans="1: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v>5</v>
      </c>
      <c r="T4031">
        <v>0.2</v>
      </c>
      <c r="U4031">
        <v>52.8</v>
      </c>
      <c r="V4031">
        <f>COUNTIF(SalesData[Order ID],SalesData[[#This Row],[Order ID]])</f>
        <v>2</v>
      </c>
      <c r="W4031" t="str">
        <f>TEXT(SalesData[[#This Row],[Order Date]],"MMM-YYYY")</f>
        <v>Dec-2018</v>
      </c>
      <c r="X4031">
        <f>CHOOSE(MONTH(SalesData[[#This Row],[Order Date]]),1,1,1,2,2,2,3,3,3,4,4,4)</f>
        <v>4</v>
      </c>
      <c r="Y4031">
        <f>YEAR(SalesData[[#This Row],[Order Date]])*100+MONTH(SalesData[[#This Row],[Order Date]])</f>
        <v>201812</v>
      </c>
    </row>
    <row r="4032" spans="1: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v>8</v>
      </c>
      <c r="T4032">
        <v>0.3</v>
      </c>
      <c r="U4032">
        <v>-39.590000000000003</v>
      </c>
      <c r="V4032">
        <f>COUNTIF(SalesData[Order ID],SalesData[[#This Row],[Order ID]])</f>
        <v>2</v>
      </c>
      <c r="W4032" t="str">
        <f>TEXT(SalesData[[#This Row],[Order Date]],"MMM-YYYY")</f>
        <v>Dec-2018</v>
      </c>
      <c r="X4032">
        <f>CHOOSE(MONTH(SalesData[[#This Row],[Order Date]]),1,1,1,2,2,2,3,3,3,4,4,4)</f>
        <v>4</v>
      </c>
      <c r="Y4032">
        <f>YEAR(SalesData[[#This Row],[Order Date]])*100+MONTH(SalesData[[#This Row],[Order Date]])</f>
        <v>201812</v>
      </c>
    </row>
    <row r="4033" spans="1: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v>7</v>
      </c>
      <c r="T4033">
        <v>0.3</v>
      </c>
      <c r="U4033">
        <v>-11.84</v>
      </c>
      <c r="V4033">
        <f>COUNTIF(SalesData[Order ID],SalesData[[#This Row],[Order ID]])</f>
        <v>3</v>
      </c>
      <c r="W4033" t="str">
        <f>TEXT(SalesData[[#This Row],[Order Date]],"MMM-YYYY")</f>
        <v>Sep-2017</v>
      </c>
      <c r="X4033">
        <f>CHOOSE(MONTH(SalesData[[#This Row],[Order Date]]),1,1,1,2,2,2,3,3,3,4,4,4)</f>
        <v>3</v>
      </c>
      <c r="Y4033">
        <f>YEAR(SalesData[[#This Row],[Order Date]])*100+MONTH(SalesData[[#This Row],[Order Date]])</f>
        <v>201709</v>
      </c>
    </row>
    <row r="4034" spans="1: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v>9</v>
      </c>
      <c r="T4034">
        <v>0.1</v>
      </c>
      <c r="U4034">
        <v>3.29</v>
      </c>
      <c r="V4034">
        <f>COUNTIF(SalesData[Order ID],SalesData[[#This Row],[Order ID]])</f>
        <v>3</v>
      </c>
      <c r="W4034" t="str">
        <f>TEXT(SalesData[[#This Row],[Order Date]],"MMM-YYYY")</f>
        <v>Sep-2017</v>
      </c>
      <c r="X4034">
        <f>CHOOSE(MONTH(SalesData[[#This Row],[Order Date]]),1,1,1,2,2,2,3,3,3,4,4,4)</f>
        <v>3</v>
      </c>
      <c r="Y4034">
        <f>YEAR(SalesData[[#This Row],[Order Date]])*100+MONTH(SalesData[[#This Row],[Order Date]])</f>
        <v>201709</v>
      </c>
    </row>
    <row r="4035" spans="1: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v>6</v>
      </c>
      <c r="T4035">
        <v>0</v>
      </c>
      <c r="U4035">
        <v>25</v>
      </c>
      <c r="V4035">
        <f>COUNTIF(SalesData[Order ID],SalesData[[#This Row],[Order ID]])</f>
        <v>3</v>
      </c>
      <c r="W4035" t="str">
        <f>TEXT(SalesData[[#This Row],[Order Date]],"MMM-YYYY")</f>
        <v>Sep-2017</v>
      </c>
      <c r="X4035">
        <f>CHOOSE(MONTH(SalesData[[#This Row],[Order Date]]),1,1,1,2,2,2,3,3,3,4,4,4)</f>
        <v>3</v>
      </c>
      <c r="Y4035">
        <f>YEAR(SalesData[[#This Row],[Order Date]])*100+MONTH(SalesData[[#This Row],[Order Date]])</f>
        <v>201709</v>
      </c>
    </row>
    <row r="4036" spans="1: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v>3</v>
      </c>
      <c r="T4036">
        <v>0</v>
      </c>
      <c r="U4036">
        <v>6.17</v>
      </c>
      <c r="V4036">
        <f>COUNTIF(SalesData[Order ID],SalesData[[#This Row],[Order ID]])</f>
        <v>2</v>
      </c>
      <c r="W4036" t="str">
        <f>TEXT(SalesData[[#This Row],[Order Date]],"MMM-YYYY")</f>
        <v>Dec-2017</v>
      </c>
      <c r="X4036">
        <f>CHOOSE(MONTH(SalesData[[#This Row],[Order Date]]),1,1,1,2,2,2,3,3,3,4,4,4)</f>
        <v>4</v>
      </c>
      <c r="Y4036">
        <f>YEAR(SalesData[[#This Row],[Order Date]])*100+MONTH(SalesData[[#This Row],[Order Date]])</f>
        <v>201712</v>
      </c>
    </row>
    <row r="4037" spans="1: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v>6</v>
      </c>
      <c r="T4037">
        <v>0.2</v>
      </c>
      <c r="U4037">
        <v>88.31</v>
      </c>
      <c r="V4037">
        <f>COUNTIF(SalesData[Order ID],SalesData[[#This Row],[Order ID]])</f>
        <v>2</v>
      </c>
      <c r="W4037" t="str">
        <f>TEXT(SalesData[[#This Row],[Order Date]],"MMM-YYYY")</f>
        <v>Dec-2017</v>
      </c>
      <c r="X4037">
        <f>CHOOSE(MONTH(SalesData[[#This Row],[Order Date]]),1,1,1,2,2,2,3,3,3,4,4,4)</f>
        <v>4</v>
      </c>
      <c r="Y4037">
        <f>YEAR(SalesData[[#This Row],[Order Date]])*100+MONTH(SalesData[[#This Row],[Order Date]])</f>
        <v>201712</v>
      </c>
    </row>
    <row r="4038" spans="1: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v>1</v>
      </c>
      <c r="T4038">
        <v>0.1</v>
      </c>
      <c r="U4038">
        <v>7.2</v>
      </c>
      <c r="V4038">
        <f>COUNTIF(SalesData[Order ID],SalesData[[#This Row],[Order ID]])</f>
        <v>1</v>
      </c>
      <c r="W4038" t="str">
        <f>TEXT(SalesData[[#This Row],[Order Date]],"MMM-YYYY")</f>
        <v>Dec-2016</v>
      </c>
      <c r="X4038">
        <f>CHOOSE(MONTH(SalesData[[#This Row],[Order Date]]),1,1,1,2,2,2,3,3,3,4,4,4)</f>
        <v>4</v>
      </c>
      <c r="Y4038">
        <f>YEAR(SalesData[[#This Row],[Order Date]])*100+MONTH(SalesData[[#This Row],[Order Date]])</f>
        <v>201612</v>
      </c>
    </row>
    <row r="4039" spans="1: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v>6</v>
      </c>
      <c r="T4039">
        <v>0.2</v>
      </c>
      <c r="U4039">
        <v>8.7200000000000006</v>
      </c>
      <c r="V4039">
        <f>COUNTIF(SalesData[Order ID],SalesData[[#This Row],[Order ID]])</f>
        <v>7</v>
      </c>
      <c r="W4039" t="str">
        <f>TEXT(SalesData[[#This Row],[Order Date]],"MMM-YYYY")</f>
        <v>Dec-2015</v>
      </c>
      <c r="X4039">
        <f>CHOOSE(MONTH(SalesData[[#This Row],[Order Date]]),1,1,1,2,2,2,3,3,3,4,4,4)</f>
        <v>4</v>
      </c>
      <c r="Y4039">
        <f>YEAR(SalesData[[#This Row],[Order Date]])*100+MONTH(SalesData[[#This Row],[Order Date]])</f>
        <v>201512</v>
      </c>
    </row>
    <row r="4040" spans="1: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v>4</v>
      </c>
      <c r="T4040">
        <v>0.2</v>
      </c>
      <c r="U4040">
        <v>7.39</v>
      </c>
      <c r="V4040">
        <f>COUNTIF(SalesData[Order ID],SalesData[[#This Row],[Order ID]])</f>
        <v>7</v>
      </c>
      <c r="W4040" t="str">
        <f>TEXT(SalesData[[#This Row],[Order Date]],"MMM-YYYY")</f>
        <v>Dec-2015</v>
      </c>
      <c r="X4040">
        <f>CHOOSE(MONTH(SalesData[[#This Row],[Order Date]]),1,1,1,2,2,2,3,3,3,4,4,4)</f>
        <v>4</v>
      </c>
      <c r="Y4040">
        <f>YEAR(SalesData[[#This Row],[Order Date]])*100+MONTH(SalesData[[#This Row],[Order Date]])</f>
        <v>201512</v>
      </c>
    </row>
    <row r="4041" spans="1: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v>1</v>
      </c>
      <c r="T4041">
        <v>0.3</v>
      </c>
      <c r="U4041">
        <v>-230.39</v>
      </c>
      <c r="V4041">
        <f>COUNTIF(SalesData[Order ID],SalesData[[#This Row],[Order ID]])</f>
        <v>7</v>
      </c>
      <c r="W4041" t="str">
        <f>TEXT(SalesData[[#This Row],[Order Date]],"MMM-YYYY")</f>
        <v>Dec-2015</v>
      </c>
      <c r="X4041">
        <f>CHOOSE(MONTH(SalesData[[#This Row],[Order Date]]),1,1,1,2,2,2,3,3,3,4,4,4)</f>
        <v>4</v>
      </c>
      <c r="Y4041">
        <f>YEAR(SalesData[[#This Row],[Order Date]])*100+MONTH(SalesData[[#This Row],[Order Date]])</f>
        <v>201512</v>
      </c>
    </row>
    <row r="4042" spans="1: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v>10</v>
      </c>
      <c r="T4042">
        <v>0</v>
      </c>
      <c r="U4042">
        <v>0.72</v>
      </c>
      <c r="V4042">
        <f>COUNTIF(SalesData[Order ID],SalesData[[#This Row],[Order ID]])</f>
        <v>7</v>
      </c>
      <c r="W4042" t="str">
        <f>TEXT(SalesData[[#This Row],[Order Date]],"MMM-YYYY")</f>
        <v>Dec-2015</v>
      </c>
      <c r="X4042">
        <f>CHOOSE(MONTH(SalesData[[#This Row],[Order Date]]),1,1,1,2,2,2,3,3,3,4,4,4)</f>
        <v>4</v>
      </c>
      <c r="Y4042">
        <f>YEAR(SalesData[[#This Row],[Order Date]])*100+MONTH(SalesData[[#This Row],[Order Date]])</f>
        <v>201512</v>
      </c>
    </row>
    <row r="4043" spans="1: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v>9</v>
      </c>
      <c r="T4043">
        <v>0</v>
      </c>
      <c r="U4043">
        <v>11.52</v>
      </c>
      <c r="V4043">
        <f>COUNTIF(SalesData[Order ID],SalesData[[#This Row],[Order ID]])</f>
        <v>7</v>
      </c>
      <c r="W4043" t="str">
        <f>TEXT(SalesData[[#This Row],[Order Date]],"MMM-YYYY")</f>
        <v>Dec-2015</v>
      </c>
      <c r="X4043">
        <f>CHOOSE(MONTH(SalesData[[#This Row],[Order Date]]),1,1,1,2,2,2,3,3,3,4,4,4)</f>
        <v>4</v>
      </c>
      <c r="Y4043">
        <f>YEAR(SalesData[[#This Row],[Order Date]])*100+MONTH(SalesData[[#This Row],[Order Date]])</f>
        <v>201512</v>
      </c>
    </row>
    <row r="4044" spans="1: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v>10</v>
      </c>
      <c r="T4044">
        <v>0</v>
      </c>
      <c r="U4044">
        <v>71.44</v>
      </c>
      <c r="V4044">
        <f>COUNTIF(SalesData[Order ID],SalesData[[#This Row],[Order ID]])</f>
        <v>7</v>
      </c>
      <c r="W4044" t="str">
        <f>TEXT(SalesData[[#This Row],[Order Date]],"MMM-YYYY")</f>
        <v>Dec-2015</v>
      </c>
      <c r="X4044">
        <f>CHOOSE(MONTH(SalesData[[#This Row],[Order Date]]),1,1,1,2,2,2,3,3,3,4,4,4)</f>
        <v>4</v>
      </c>
      <c r="Y4044">
        <f>YEAR(SalesData[[#This Row],[Order Date]])*100+MONTH(SalesData[[#This Row],[Order Date]])</f>
        <v>201512</v>
      </c>
    </row>
    <row r="4045" spans="1: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v>3</v>
      </c>
      <c r="T4045">
        <v>0.2</v>
      </c>
      <c r="U4045">
        <v>21.17</v>
      </c>
      <c r="V4045">
        <f>COUNTIF(SalesData[Order ID],SalesData[[#This Row],[Order ID]])</f>
        <v>7</v>
      </c>
      <c r="W4045" t="str">
        <f>TEXT(SalesData[[#This Row],[Order Date]],"MMM-YYYY")</f>
        <v>Dec-2015</v>
      </c>
      <c r="X4045">
        <f>CHOOSE(MONTH(SalesData[[#This Row],[Order Date]]),1,1,1,2,2,2,3,3,3,4,4,4)</f>
        <v>4</v>
      </c>
      <c r="Y4045">
        <f>YEAR(SalesData[[#This Row],[Order Date]])*100+MONTH(SalesData[[#This Row],[Order Date]])</f>
        <v>201512</v>
      </c>
    </row>
    <row r="4046" spans="1: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v>8</v>
      </c>
      <c r="T4046">
        <v>0.1</v>
      </c>
      <c r="U4046">
        <v>71.7</v>
      </c>
      <c r="V4046">
        <f>COUNTIF(SalesData[Order ID],SalesData[[#This Row],[Order ID]])</f>
        <v>1</v>
      </c>
      <c r="W4046" t="str">
        <f>TEXT(SalesData[[#This Row],[Order Date]],"MMM-YYYY")</f>
        <v>Jun-2016</v>
      </c>
      <c r="X4046">
        <f>CHOOSE(MONTH(SalesData[[#This Row],[Order Date]]),1,1,1,2,2,2,3,3,3,4,4,4)</f>
        <v>2</v>
      </c>
      <c r="Y4046">
        <f>YEAR(SalesData[[#This Row],[Order Date]])*100+MONTH(SalesData[[#This Row],[Order Date]])</f>
        <v>201606</v>
      </c>
    </row>
    <row r="4047" spans="1: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v>4</v>
      </c>
      <c r="T4047">
        <v>0</v>
      </c>
      <c r="U4047">
        <v>1.28</v>
      </c>
      <c r="V4047">
        <f>COUNTIF(SalesData[Order ID],SalesData[[#This Row],[Order ID]])</f>
        <v>1</v>
      </c>
      <c r="W4047" t="str">
        <f>TEXT(SalesData[[#This Row],[Order Date]],"MMM-YYYY")</f>
        <v>Apr-2016</v>
      </c>
      <c r="X4047">
        <f>CHOOSE(MONTH(SalesData[[#This Row],[Order Date]]),1,1,1,2,2,2,3,3,3,4,4,4)</f>
        <v>2</v>
      </c>
      <c r="Y4047">
        <f>YEAR(SalesData[[#This Row],[Order Date]])*100+MONTH(SalesData[[#This Row],[Order Date]])</f>
        <v>201604</v>
      </c>
    </row>
    <row r="4048" spans="1: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v>7</v>
      </c>
      <c r="T4048">
        <v>0.1</v>
      </c>
      <c r="U4048">
        <v>1.68</v>
      </c>
      <c r="V4048">
        <f>COUNTIF(SalesData[Order ID],SalesData[[#This Row],[Order ID]])</f>
        <v>1</v>
      </c>
      <c r="W4048" t="str">
        <f>TEXT(SalesData[[#This Row],[Order Date]],"MMM-YYYY")</f>
        <v>Oct-2018</v>
      </c>
      <c r="X4048">
        <f>CHOOSE(MONTH(SalesData[[#This Row],[Order Date]]),1,1,1,2,2,2,3,3,3,4,4,4)</f>
        <v>4</v>
      </c>
      <c r="Y4048">
        <f>YEAR(SalesData[[#This Row],[Order Date]])*100+MONTH(SalesData[[#This Row],[Order Date]])</f>
        <v>201810</v>
      </c>
    </row>
    <row r="4049" spans="1: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v>10</v>
      </c>
      <c r="T4049">
        <v>0.3</v>
      </c>
      <c r="U4049">
        <v>-10.51</v>
      </c>
      <c r="V4049">
        <f>COUNTIF(SalesData[Order ID],SalesData[[#This Row],[Order ID]])</f>
        <v>2</v>
      </c>
      <c r="W4049" t="str">
        <f>TEXT(SalesData[[#This Row],[Order Date]],"MMM-YYYY")</f>
        <v>Jul-2016</v>
      </c>
      <c r="X4049">
        <f>CHOOSE(MONTH(SalesData[[#This Row],[Order Date]]),1,1,1,2,2,2,3,3,3,4,4,4)</f>
        <v>3</v>
      </c>
      <c r="Y4049">
        <f>YEAR(SalesData[[#This Row],[Order Date]])*100+MONTH(SalesData[[#This Row],[Order Date]])</f>
        <v>201607</v>
      </c>
    </row>
    <row r="4050" spans="1: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v>8</v>
      </c>
      <c r="T4050">
        <v>0.2</v>
      </c>
      <c r="U4050">
        <v>77.989999999999995</v>
      </c>
      <c r="V4050">
        <f>COUNTIF(SalesData[Order ID],SalesData[[#This Row],[Order ID]])</f>
        <v>2</v>
      </c>
      <c r="W4050" t="str">
        <f>TEXT(SalesData[[#This Row],[Order Date]],"MMM-YYYY")</f>
        <v>Jul-2016</v>
      </c>
      <c r="X4050">
        <f>CHOOSE(MONTH(SalesData[[#This Row],[Order Date]]),1,1,1,2,2,2,3,3,3,4,4,4)</f>
        <v>3</v>
      </c>
      <c r="Y4050">
        <f>YEAR(SalesData[[#This Row],[Order Date]])*100+MONTH(SalesData[[#This Row],[Order Date]])</f>
        <v>201607</v>
      </c>
    </row>
    <row r="4051" spans="1: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v>2</v>
      </c>
      <c r="T4051">
        <v>0.3</v>
      </c>
      <c r="U4051">
        <v>-60.87</v>
      </c>
      <c r="V4051">
        <f>COUNTIF(SalesData[Order ID],SalesData[[#This Row],[Order ID]])</f>
        <v>2</v>
      </c>
      <c r="W4051" t="str">
        <f>TEXT(SalesData[[#This Row],[Order Date]],"MMM-YYYY")</f>
        <v>Jun-2018</v>
      </c>
      <c r="X4051">
        <f>CHOOSE(MONTH(SalesData[[#This Row],[Order Date]]),1,1,1,2,2,2,3,3,3,4,4,4)</f>
        <v>2</v>
      </c>
      <c r="Y4051">
        <f>YEAR(SalesData[[#This Row],[Order Date]])*100+MONTH(SalesData[[#This Row],[Order Date]])</f>
        <v>201806</v>
      </c>
    </row>
    <row r="4052" spans="1: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v>1</v>
      </c>
      <c r="T4052">
        <v>0</v>
      </c>
      <c r="U4052">
        <v>34.549999999999997</v>
      </c>
      <c r="V4052">
        <f>COUNTIF(SalesData[Order ID],SalesData[[#This Row],[Order ID]])</f>
        <v>2</v>
      </c>
      <c r="W4052" t="str">
        <f>TEXT(SalesData[[#This Row],[Order Date]],"MMM-YYYY")</f>
        <v>Jun-2018</v>
      </c>
      <c r="X4052">
        <f>CHOOSE(MONTH(SalesData[[#This Row],[Order Date]]),1,1,1,2,2,2,3,3,3,4,4,4)</f>
        <v>2</v>
      </c>
      <c r="Y4052">
        <f>YEAR(SalesData[[#This Row],[Order Date]])*100+MONTH(SalesData[[#This Row],[Order Date]])</f>
        <v>201806</v>
      </c>
    </row>
    <row r="4053" spans="1: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v>1</v>
      </c>
      <c r="T4053">
        <v>0.1</v>
      </c>
      <c r="U4053">
        <v>0.84</v>
      </c>
      <c r="V4053">
        <f>COUNTIF(SalesData[Order ID],SalesData[[#This Row],[Order ID]])</f>
        <v>6</v>
      </c>
      <c r="W4053" t="str">
        <f>TEXT(SalesData[[#This Row],[Order Date]],"MMM-YYYY")</f>
        <v>Sep-2015</v>
      </c>
      <c r="X4053">
        <f>CHOOSE(MONTH(SalesData[[#This Row],[Order Date]]),1,1,1,2,2,2,3,3,3,4,4,4)</f>
        <v>3</v>
      </c>
      <c r="Y4053">
        <f>YEAR(SalesData[[#This Row],[Order Date]])*100+MONTH(SalesData[[#This Row],[Order Date]])</f>
        <v>201509</v>
      </c>
    </row>
    <row r="4054" spans="1: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v>4</v>
      </c>
      <c r="T4054">
        <v>0</v>
      </c>
      <c r="U4054">
        <v>28.65</v>
      </c>
      <c r="V4054">
        <f>COUNTIF(SalesData[Order ID],SalesData[[#This Row],[Order ID]])</f>
        <v>6</v>
      </c>
      <c r="W4054" t="str">
        <f>TEXT(SalesData[[#This Row],[Order Date]],"MMM-YYYY")</f>
        <v>Sep-2015</v>
      </c>
      <c r="X4054">
        <f>CHOOSE(MONTH(SalesData[[#This Row],[Order Date]]),1,1,1,2,2,2,3,3,3,4,4,4)</f>
        <v>3</v>
      </c>
      <c r="Y4054">
        <f>YEAR(SalesData[[#This Row],[Order Date]])*100+MONTH(SalesData[[#This Row],[Order Date]])</f>
        <v>201509</v>
      </c>
    </row>
    <row r="4055" spans="1: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v>6</v>
      </c>
      <c r="T4055">
        <v>0</v>
      </c>
      <c r="U4055">
        <v>9.42</v>
      </c>
      <c r="V4055">
        <f>COUNTIF(SalesData[Order ID],SalesData[[#This Row],[Order ID]])</f>
        <v>6</v>
      </c>
      <c r="W4055" t="str">
        <f>TEXT(SalesData[[#This Row],[Order Date]],"MMM-YYYY")</f>
        <v>Sep-2015</v>
      </c>
      <c r="X4055">
        <f>CHOOSE(MONTH(SalesData[[#This Row],[Order Date]]),1,1,1,2,2,2,3,3,3,4,4,4)</f>
        <v>3</v>
      </c>
      <c r="Y4055">
        <f>YEAR(SalesData[[#This Row],[Order Date]])*100+MONTH(SalesData[[#This Row],[Order Date]])</f>
        <v>201509</v>
      </c>
    </row>
    <row r="4056" spans="1: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v>4</v>
      </c>
      <c r="T4056">
        <v>0.3</v>
      </c>
      <c r="U4056">
        <v>-6.91</v>
      </c>
      <c r="V4056">
        <f>COUNTIF(SalesData[Order ID],SalesData[[#This Row],[Order ID]])</f>
        <v>6</v>
      </c>
      <c r="W4056" t="str">
        <f>TEXT(SalesData[[#This Row],[Order Date]],"MMM-YYYY")</f>
        <v>Sep-2015</v>
      </c>
      <c r="X4056">
        <f>CHOOSE(MONTH(SalesData[[#This Row],[Order Date]]),1,1,1,2,2,2,3,3,3,4,4,4)</f>
        <v>3</v>
      </c>
      <c r="Y4056">
        <f>YEAR(SalesData[[#This Row],[Order Date]])*100+MONTH(SalesData[[#This Row],[Order Date]])</f>
        <v>201509</v>
      </c>
    </row>
    <row r="4057" spans="1: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v>2</v>
      </c>
      <c r="T4057">
        <v>0.2</v>
      </c>
      <c r="U4057">
        <v>396.36</v>
      </c>
      <c r="V4057">
        <f>COUNTIF(SalesData[Order ID],SalesData[[#This Row],[Order ID]])</f>
        <v>6</v>
      </c>
      <c r="W4057" t="str">
        <f>TEXT(SalesData[[#This Row],[Order Date]],"MMM-YYYY")</f>
        <v>Sep-2015</v>
      </c>
      <c r="X4057">
        <f>CHOOSE(MONTH(SalesData[[#This Row],[Order Date]]),1,1,1,2,2,2,3,3,3,4,4,4)</f>
        <v>3</v>
      </c>
      <c r="Y4057">
        <f>YEAR(SalesData[[#This Row],[Order Date]])*100+MONTH(SalesData[[#This Row],[Order Date]])</f>
        <v>201509</v>
      </c>
    </row>
    <row r="4058" spans="1: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v>10</v>
      </c>
      <c r="T4058">
        <v>0.2</v>
      </c>
      <c r="U4058">
        <v>13.44</v>
      </c>
      <c r="V4058">
        <f>COUNTIF(SalesData[Order ID],SalesData[[#This Row],[Order ID]])</f>
        <v>6</v>
      </c>
      <c r="W4058" t="str">
        <f>TEXT(SalesData[[#This Row],[Order Date]],"MMM-YYYY")</f>
        <v>Sep-2015</v>
      </c>
      <c r="X4058">
        <f>CHOOSE(MONTH(SalesData[[#This Row],[Order Date]]),1,1,1,2,2,2,3,3,3,4,4,4)</f>
        <v>3</v>
      </c>
      <c r="Y4058">
        <f>YEAR(SalesData[[#This Row],[Order Date]])*100+MONTH(SalesData[[#This Row],[Order Date]])</f>
        <v>201509</v>
      </c>
    </row>
    <row r="4059" spans="1: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v>7</v>
      </c>
      <c r="T4059">
        <v>0.3</v>
      </c>
      <c r="U4059">
        <v>-155.09</v>
      </c>
      <c r="V4059">
        <f>COUNTIF(SalesData[Order ID],SalesData[[#This Row],[Order ID]])</f>
        <v>1</v>
      </c>
      <c r="W4059" t="str">
        <f>TEXT(SalesData[[#This Row],[Order Date]],"MMM-YYYY")</f>
        <v>Nov-2015</v>
      </c>
      <c r="X4059">
        <f>CHOOSE(MONTH(SalesData[[#This Row],[Order Date]]),1,1,1,2,2,2,3,3,3,4,4,4)</f>
        <v>4</v>
      </c>
      <c r="Y4059">
        <f>YEAR(SalesData[[#This Row],[Order Date]])*100+MONTH(SalesData[[#This Row],[Order Date]])</f>
        <v>201511</v>
      </c>
    </row>
    <row r="4060" spans="1: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v>7</v>
      </c>
      <c r="T4060">
        <v>0.3</v>
      </c>
      <c r="U4060">
        <v>-20.37</v>
      </c>
      <c r="V4060">
        <f>COUNTIF(SalesData[Order ID],SalesData[[#This Row],[Order ID]])</f>
        <v>2</v>
      </c>
      <c r="W4060" t="str">
        <f>TEXT(SalesData[[#This Row],[Order Date]],"MMM-YYYY")</f>
        <v>Nov-2016</v>
      </c>
      <c r="X4060">
        <f>CHOOSE(MONTH(SalesData[[#This Row],[Order Date]]),1,1,1,2,2,2,3,3,3,4,4,4)</f>
        <v>4</v>
      </c>
      <c r="Y4060">
        <f>YEAR(SalesData[[#This Row],[Order Date]])*100+MONTH(SalesData[[#This Row],[Order Date]])</f>
        <v>201611</v>
      </c>
    </row>
    <row r="4061" spans="1: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v>3</v>
      </c>
      <c r="T4061">
        <v>0</v>
      </c>
      <c r="U4061">
        <v>91.55</v>
      </c>
      <c r="V4061">
        <f>COUNTIF(SalesData[Order ID],SalesData[[#This Row],[Order ID]])</f>
        <v>2</v>
      </c>
      <c r="W4061" t="str">
        <f>TEXT(SalesData[[#This Row],[Order Date]],"MMM-YYYY")</f>
        <v>Nov-2016</v>
      </c>
      <c r="X4061">
        <f>CHOOSE(MONTH(SalesData[[#This Row],[Order Date]]),1,1,1,2,2,2,3,3,3,4,4,4)</f>
        <v>4</v>
      </c>
      <c r="Y4061">
        <f>YEAR(SalesData[[#This Row],[Order Date]])*100+MONTH(SalesData[[#This Row],[Order Date]])</f>
        <v>201611</v>
      </c>
    </row>
    <row r="4062" spans="1: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v>10</v>
      </c>
      <c r="T4062">
        <v>0</v>
      </c>
      <c r="U4062">
        <v>4.7699999999999996</v>
      </c>
      <c r="V4062">
        <f>COUNTIF(SalesData[Order ID],SalesData[[#This Row],[Order ID]])</f>
        <v>1</v>
      </c>
      <c r="W4062" t="str">
        <f>TEXT(SalesData[[#This Row],[Order Date]],"MMM-YYYY")</f>
        <v>Nov-2017</v>
      </c>
      <c r="X4062">
        <f>CHOOSE(MONTH(SalesData[[#This Row],[Order Date]]),1,1,1,2,2,2,3,3,3,4,4,4)</f>
        <v>4</v>
      </c>
      <c r="Y4062">
        <f>YEAR(SalesData[[#This Row],[Order Date]])*100+MONTH(SalesData[[#This Row],[Order Date]])</f>
        <v>201711</v>
      </c>
    </row>
    <row r="4063" spans="1: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v>8</v>
      </c>
      <c r="T4063">
        <v>0</v>
      </c>
      <c r="U4063">
        <v>7.76</v>
      </c>
      <c r="V4063">
        <f>COUNTIF(SalesData[Order ID],SalesData[[#This Row],[Order ID]])</f>
        <v>1</v>
      </c>
      <c r="W4063" t="str">
        <f>TEXT(SalesData[[#This Row],[Order Date]],"MMM-YYYY")</f>
        <v>Sep-2016</v>
      </c>
      <c r="X4063">
        <f>CHOOSE(MONTH(SalesData[[#This Row],[Order Date]]),1,1,1,2,2,2,3,3,3,4,4,4)</f>
        <v>3</v>
      </c>
      <c r="Y4063">
        <f>YEAR(SalesData[[#This Row],[Order Date]])*100+MONTH(SalesData[[#This Row],[Order Date]])</f>
        <v>201609</v>
      </c>
    </row>
    <row r="4064" spans="1: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v>5</v>
      </c>
      <c r="T4064">
        <v>0.1</v>
      </c>
      <c r="U4064">
        <v>11.6</v>
      </c>
      <c r="V4064">
        <f>COUNTIF(SalesData[Order ID],SalesData[[#This Row],[Order ID]])</f>
        <v>1</v>
      </c>
      <c r="W4064" t="str">
        <f>TEXT(SalesData[[#This Row],[Order Date]],"MMM-YYYY")</f>
        <v>Mar-2017</v>
      </c>
      <c r="X4064">
        <f>CHOOSE(MONTH(SalesData[[#This Row],[Order Date]]),1,1,1,2,2,2,3,3,3,4,4,4)</f>
        <v>1</v>
      </c>
      <c r="Y4064">
        <f>YEAR(SalesData[[#This Row],[Order Date]])*100+MONTH(SalesData[[#This Row],[Order Date]])</f>
        <v>201703</v>
      </c>
    </row>
    <row r="4065" spans="1: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v>8</v>
      </c>
      <c r="T4065">
        <v>0</v>
      </c>
      <c r="U4065">
        <v>2</v>
      </c>
      <c r="V4065">
        <f>COUNTIF(SalesData[Order ID],SalesData[[#This Row],[Order ID]])</f>
        <v>2</v>
      </c>
      <c r="W4065" t="str">
        <f>TEXT(SalesData[[#This Row],[Order Date]],"MMM-YYYY")</f>
        <v>Jun-2015</v>
      </c>
      <c r="X4065">
        <f>CHOOSE(MONTH(SalesData[[#This Row],[Order Date]]),1,1,1,2,2,2,3,3,3,4,4,4)</f>
        <v>2</v>
      </c>
      <c r="Y4065">
        <f>YEAR(SalesData[[#This Row],[Order Date]])*100+MONTH(SalesData[[#This Row],[Order Date]])</f>
        <v>201506</v>
      </c>
    </row>
    <row r="4066" spans="1: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v>8</v>
      </c>
      <c r="T4066">
        <v>0.2</v>
      </c>
      <c r="U4066">
        <v>0.47</v>
      </c>
      <c r="V4066">
        <f>COUNTIF(SalesData[Order ID],SalesData[[#This Row],[Order ID]])</f>
        <v>2</v>
      </c>
      <c r="W4066" t="str">
        <f>TEXT(SalesData[[#This Row],[Order Date]],"MMM-YYYY")</f>
        <v>Jun-2015</v>
      </c>
      <c r="X4066">
        <f>CHOOSE(MONTH(SalesData[[#This Row],[Order Date]]),1,1,1,2,2,2,3,3,3,4,4,4)</f>
        <v>2</v>
      </c>
      <c r="Y4066">
        <f>YEAR(SalesData[[#This Row],[Order Date]])*100+MONTH(SalesData[[#This Row],[Order Date]])</f>
        <v>201506</v>
      </c>
    </row>
    <row r="4067" spans="1: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v>5</v>
      </c>
      <c r="T4067">
        <v>0</v>
      </c>
      <c r="U4067">
        <v>1.43</v>
      </c>
      <c r="V4067">
        <f>COUNTIF(SalesData[Order ID],SalesData[[#This Row],[Order ID]])</f>
        <v>4</v>
      </c>
      <c r="W4067" t="str">
        <f>TEXT(SalesData[[#This Row],[Order Date]],"MMM-YYYY")</f>
        <v>Nov-2015</v>
      </c>
      <c r="X4067">
        <f>CHOOSE(MONTH(SalesData[[#This Row],[Order Date]]),1,1,1,2,2,2,3,3,3,4,4,4)</f>
        <v>4</v>
      </c>
      <c r="Y4067">
        <f>YEAR(SalesData[[#This Row],[Order Date]])*100+MONTH(SalesData[[#This Row],[Order Date]])</f>
        <v>201511</v>
      </c>
    </row>
    <row r="4068" spans="1: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v>8</v>
      </c>
      <c r="T4068">
        <v>0.2</v>
      </c>
      <c r="U4068">
        <v>0.62</v>
      </c>
      <c r="V4068">
        <f>COUNTIF(SalesData[Order ID],SalesData[[#This Row],[Order ID]])</f>
        <v>4</v>
      </c>
      <c r="W4068" t="str">
        <f>TEXT(SalesData[[#This Row],[Order Date]],"MMM-YYYY")</f>
        <v>Nov-2015</v>
      </c>
      <c r="X4068">
        <f>CHOOSE(MONTH(SalesData[[#This Row],[Order Date]]),1,1,1,2,2,2,3,3,3,4,4,4)</f>
        <v>4</v>
      </c>
      <c r="Y4068">
        <f>YEAR(SalesData[[#This Row],[Order Date]])*100+MONTH(SalesData[[#This Row],[Order Date]])</f>
        <v>201511</v>
      </c>
    </row>
    <row r="4069" spans="1: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v>3</v>
      </c>
      <c r="T4069">
        <v>0.3</v>
      </c>
      <c r="U4069">
        <v>-3.82</v>
      </c>
      <c r="V4069">
        <f>COUNTIF(SalesData[Order ID],SalesData[[#This Row],[Order ID]])</f>
        <v>4</v>
      </c>
      <c r="W4069" t="str">
        <f>TEXT(SalesData[[#This Row],[Order Date]],"MMM-YYYY")</f>
        <v>Nov-2015</v>
      </c>
      <c r="X4069">
        <f>CHOOSE(MONTH(SalesData[[#This Row],[Order Date]]),1,1,1,2,2,2,3,3,3,4,4,4)</f>
        <v>4</v>
      </c>
      <c r="Y4069">
        <f>YEAR(SalesData[[#This Row],[Order Date]])*100+MONTH(SalesData[[#This Row],[Order Date]])</f>
        <v>201511</v>
      </c>
    </row>
    <row r="4070" spans="1: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v>2</v>
      </c>
      <c r="T4070">
        <v>0.2</v>
      </c>
      <c r="U4070">
        <v>117.46</v>
      </c>
      <c r="V4070">
        <f>COUNTIF(SalesData[Order ID],SalesData[[#This Row],[Order ID]])</f>
        <v>4</v>
      </c>
      <c r="W4070" t="str">
        <f>TEXT(SalesData[[#This Row],[Order Date]],"MMM-YYYY")</f>
        <v>Nov-2015</v>
      </c>
      <c r="X4070">
        <f>CHOOSE(MONTH(SalesData[[#This Row],[Order Date]]),1,1,1,2,2,2,3,3,3,4,4,4)</f>
        <v>4</v>
      </c>
      <c r="Y4070">
        <f>YEAR(SalesData[[#This Row],[Order Date]])*100+MONTH(SalesData[[#This Row],[Order Date]])</f>
        <v>201511</v>
      </c>
    </row>
    <row r="4071" spans="1: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v>6</v>
      </c>
      <c r="T4071">
        <v>0.3</v>
      </c>
      <c r="U4071">
        <v>-2.89</v>
      </c>
      <c r="V4071">
        <f>COUNTIF(SalesData[Order ID],SalesData[[#This Row],[Order ID]])</f>
        <v>3</v>
      </c>
      <c r="W4071" t="str">
        <f>TEXT(SalesData[[#This Row],[Order Date]],"MMM-YYYY")</f>
        <v>Aug-2017</v>
      </c>
      <c r="X4071">
        <f>CHOOSE(MONTH(SalesData[[#This Row],[Order Date]]),1,1,1,2,2,2,3,3,3,4,4,4)</f>
        <v>3</v>
      </c>
      <c r="Y4071">
        <f>YEAR(SalesData[[#This Row],[Order Date]])*100+MONTH(SalesData[[#This Row],[Order Date]])</f>
        <v>201708</v>
      </c>
    </row>
    <row r="4072" spans="1: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v>6</v>
      </c>
      <c r="T4072">
        <v>0</v>
      </c>
      <c r="U4072">
        <v>2</v>
      </c>
      <c r="V4072">
        <f>COUNTIF(SalesData[Order ID],SalesData[[#This Row],[Order ID]])</f>
        <v>3</v>
      </c>
      <c r="W4072" t="str">
        <f>TEXT(SalesData[[#This Row],[Order Date]],"MMM-YYYY")</f>
        <v>Aug-2017</v>
      </c>
      <c r="X4072">
        <f>CHOOSE(MONTH(SalesData[[#This Row],[Order Date]]),1,1,1,2,2,2,3,3,3,4,4,4)</f>
        <v>3</v>
      </c>
      <c r="Y4072">
        <f>YEAR(SalesData[[#This Row],[Order Date]])*100+MONTH(SalesData[[#This Row],[Order Date]])</f>
        <v>201708</v>
      </c>
    </row>
    <row r="4073" spans="1: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v>10</v>
      </c>
      <c r="T4073">
        <v>0.3</v>
      </c>
      <c r="U4073">
        <v>-20.329999999999998</v>
      </c>
      <c r="V4073">
        <f>COUNTIF(SalesData[Order ID],SalesData[[#This Row],[Order ID]])</f>
        <v>3</v>
      </c>
      <c r="W4073" t="str">
        <f>TEXT(SalesData[[#This Row],[Order Date]],"MMM-YYYY")</f>
        <v>Aug-2017</v>
      </c>
      <c r="X4073">
        <f>CHOOSE(MONTH(SalesData[[#This Row],[Order Date]]),1,1,1,2,2,2,3,3,3,4,4,4)</f>
        <v>3</v>
      </c>
      <c r="Y4073">
        <f>YEAR(SalesData[[#This Row],[Order Date]])*100+MONTH(SalesData[[#This Row],[Order Date]])</f>
        <v>201708</v>
      </c>
    </row>
    <row r="4074" spans="1: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v>1</v>
      </c>
      <c r="T4074">
        <v>0</v>
      </c>
      <c r="U4074">
        <v>60</v>
      </c>
      <c r="V4074">
        <f>COUNTIF(SalesData[Order ID],SalesData[[#This Row],[Order ID]])</f>
        <v>1</v>
      </c>
      <c r="W4074" t="str">
        <f>TEXT(SalesData[[#This Row],[Order Date]],"MMM-YYYY")</f>
        <v>Dec-2016</v>
      </c>
      <c r="X4074">
        <f>CHOOSE(MONTH(SalesData[[#This Row],[Order Date]]),1,1,1,2,2,2,3,3,3,4,4,4)</f>
        <v>4</v>
      </c>
      <c r="Y4074">
        <f>YEAR(SalesData[[#This Row],[Order Date]])*100+MONTH(SalesData[[#This Row],[Order Date]])</f>
        <v>201612</v>
      </c>
    </row>
    <row r="4075" spans="1: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v>1</v>
      </c>
      <c r="T4075">
        <v>0.2</v>
      </c>
      <c r="U4075">
        <v>180.83</v>
      </c>
      <c r="V4075">
        <f>COUNTIF(SalesData[Order ID],SalesData[[#This Row],[Order ID]])</f>
        <v>1</v>
      </c>
      <c r="W4075" t="str">
        <f>TEXT(SalesData[[#This Row],[Order Date]],"MMM-YYYY")</f>
        <v>Sep-2016</v>
      </c>
      <c r="X4075">
        <f>CHOOSE(MONTH(SalesData[[#This Row],[Order Date]]),1,1,1,2,2,2,3,3,3,4,4,4)</f>
        <v>3</v>
      </c>
      <c r="Y4075">
        <f>YEAR(SalesData[[#This Row],[Order Date]])*100+MONTH(SalesData[[#This Row],[Order Date]])</f>
        <v>201609</v>
      </c>
    </row>
    <row r="4076" spans="1: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v>1</v>
      </c>
      <c r="T4076">
        <v>0.1</v>
      </c>
      <c r="U4076">
        <v>55.02</v>
      </c>
      <c r="V4076">
        <f>COUNTIF(SalesData[Order ID],SalesData[[#This Row],[Order ID]])</f>
        <v>2</v>
      </c>
      <c r="W4076" t="str">
        <f>TEXT(SalesData[[#This Row],[Order Date]],"MMM-YYYY")</f>
        <v>Nov-2018</v>
      </c>
      <c r="X4076">
        <f>CHOOSE(MONTH(SalesData[[#This Row],[Order Date]]),1,1,1,2,2,2,3,3,3,4,4,4)</f>
        <v>4</v>
      </c>
      <c r="Y4076">
        <f>YEAR(SalesData[[#This Row],[Order Date]])*100+MONTH(SalesData[[#This Row],[Order Date]])</f>
        <v>201811</v>
      </c>
    </row>
    <row r="4077" spans="1: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v>9</v>
      </c>
      <c r="T4077">
        <v>0.2</v>
      </c>
      <c r="U4077">
        <v>88.18</v>
      </c>
      <c r="V4077">
        <f>COUNTIF(SalesData[Order ID],SalesData[[#This Row],[Order ID]])</f>
        <v>2</v>
      </c>
      <c r="W4077" t="str">
        <f>TEXT(SalesData[[#This Row],[Order Date]],"MMM-YYYY")</f>
        <v>Nov-2018</v>
      </c>
      <c r="X4077">
        <f>CHOOSE(MONTH(SalesData[[#This Row],[Order Date]]),1,1,1,2,2,2,3,3,3,4,4,4)</f>
        <v>4</v>
      </c>
      <c r="Y4077">
        <f>YEAR(SalesData[[#This Row],[Order Date]])*100+MONTH(SalesData[[#This Row],[Order Date]])</f>
        <v>201811</v>
      </c>
    </row>
    <row r="4078" spans="1: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v>7</v>
      </c>
      <c r="T4078">
        <v>0.2</v>
      </c>
      <c r="U4078">
        <v>1.76</v>
      </c>
      <c r="V4078">
        <f>COUNTIF(SalesData[Order ID],SalesData[[#This Row],[Order ID]])</f>
        <v>3</v>
      </c>
      <c r="W4078" t="str">
        <f>TEXT(SalesData[[#This Row],[Order Date]],"MMM-YYYY")</f>
        <v>Dec-2016</v>
      </c>
      <c r="X4078">
        <f>CHOOSE(MONTH(SalesData[[#This Row],[Order Date]]),1,1,1,2,2,2,3,3,3,4,4,4)</f>
        <v>4</v>
      </c>
      <c r="Y4078">
        <f>YEAR(SalesData[[#This Row],[Order Date]])*100+MONTH(SalesData[[#This Row],[Order Date]])</f>
        <v>201612</v>
      </c>
    </row>
    <row r="4079" spans="1: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v>9</v>
      </c>
      <c r="T4079">
        <v>0.3</v>
      </c>
      <c r="U4079">
        <v>-0.6</v>
      </c>
      <c r="V4079">
        <f>COUNTIF(SalesData[Order ID],SalesData[[#This Row],[Order ID]])</f>
        <v>3</v>
      </c>
      <c r="W4079" t="str">
        <f>TEXT(SalesData[[#This Row],[Order Date]],"MMM-YYYY")</f>
        <v>Dec-2016</v>
      </c>
      <c r="X4079">
        <f>CHOOSE(MONTH(SalesData[[#This Row],[Order Date]]),1,1,1,2,2,2,3,3,3,4,4,4)</f>
        <v>4</v>
      </c>
      <c r="Y4079">
        <f>YEAR(SalesData[[#This Row],[Order Date]])*100+MONTH(SalesData[[#This Row],[Order Date]])</f>
        <v>201612</v>
      </c>
    </row>
    <row r="4080" spans="1: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v>7</v>
      </c>
      <c r="T4080">
        <v>0</v>
      </c>
      <c r="U4080">
        <v>29.07</v>
      </c>
      <c r="V4080">
        <f>COUNTIF(SalesData[Order ID],SalesData[[#This Row],[Order ID]])</f>
        <v>3</v>
      </c>
      <c r="W4080" t="str">
        <f>TEXT(SalesData[[#This Row],[Order Date]],"MMM-YYYY")</f>
        <v>Dec-2016</v>
      </c>
      <c r="X4080">
        <f>CHOOSE(MONTH(SalesData[[#This Row],[Order Date]]),1,1,1,2,2,2,3,3,3,4,4,4)</f>
        <v>4</v>
      </c>
      <c r="Y4080">
        <f>YEAR(SalesData[[#This Row],[Order Date]])*100+MONTH(SalesData[[#This Row],[Order Date]])</f>
        <v>201612</v>
      </c>
    </row>
    <row r="4081" spans="1: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v>3</v>
      </c>
      <c r="T4081">
        <v>0.3</v>
      </c>
      <c r="U4081">
        <v>-11.99</v>
      </c>
      <c r="V4081">
        <f>COUNTIF(SalesData[Order ID],SalesData[[#This Row],[Order ID]])</f>
        <v>1</v>
      </c>
      <c r="W4081" t="str">
        <f>TEXT(SalesData[[#This Row],[Order Date]],"MMM-YYYY")</f>
        <v>Dec-2016</v>
      </c>
      <c r="X4081">
        <f>CHOOSE(MONTH(SalesData[[#This Row],[Order Date]]),1,1,1,2,2,2,3,3,3,4,4,4)</f>
        <v>4</v>
      </c>
      <c r="Y4081">
        <f>YEAR(SalesData[[#This Row],[Order Date]])*100+MONTH(SalesData[[#This Row],[Order Date]])</f>
        <v>201612</v>
      </c>
    </row>
    <row r="4082" spans="1: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v>5</v>
      </c>
      <c r="T4082">
        <v>0.3</v>
      </c>
      <c r="U4082">
        <v>-6.61</v>
      </c>
      <c r="V4082">
        <f>COUNTIF(SalesData[Order ID],SalesData[[#This Row],[Order ID]])</f>
        <v>2</v>
      </c>
      <c r="W4082" t="str">
        <f>TEXT(SalesData[[#This Row],[Order Date]],"MMM-YYYY")</f>
        <v>Sep-2017</v>
      </c>
      <c r="X4082">
        <f>CHOOSE(MONTH(SalesData[[#This Row],[Order Date]]),1,1,1,2,2,2,3,3,3,4,4,4)</f>
        <v>3</v>
      </c>
      <c r="Y4082">
        <f>YEAR(SalesData[[#This Row],[Order Date]])*100+MONTH(SalesData[[#This Row],[Order Date]])</f>
        <v>201709</v>
      </c>
    </row>
    <row r="4083" spans="1: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v>9</v>
      </c>
      <c r="T4083">
        <v>0</v>
      </c>
      <c r="U4083">
        <v>1.21</v>
      </c>
      <c r="V4083">
        <f>COUNTIF(SalesData[Order ID],SalesData[[#This Row],[Order ID]])</f>
        <v>2</v>
      </c>
      <c r="W4083" t="str">
        <f>TEXT(SalesData[[#This Row],[Order Date]],"MMM-YYYY")</f>
        <v>Sep-2017</v>
      </c>
      <c r="X4083">
        <f>CHOOSE(MONTH(SalesData[[#This Row],[Order Date]]),1,1,1,2,2,2,3,3,3,4,4,4)</f>
        <v>3</v>
      </c>
      <c r="Y4083">
        <f>YEAR(SalesData[[#This Row],[Order Date]])*100+MONTH(SalesData[[#This Row],[Order Date]])</f>
        <v>201709</v>
      </c>
    </row>
    <row r="4084" spans="1: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v>9</v>
      </c>
      <c r="T4084">
        <v>0.3</v>
      </c>
      <c r="U4084">
        <v>-42.09</v>
      </c>
      <c r="V4084">
        <f>COUNTIF(SalesData[Order ID],SalesData[[#This Row],[Order ID]])</f>
        <v>2</v>
      </c>
      <c r="W4084" t="str">
        <f>TEXT(SalesData[[#This Row],[Order Date]],"MMM-YYYY")</f>
        <v>Jun-2018</v>
      </c>
      <c r="X4084">
        <f>CHOOSE(MONTH(SalesData[[#This Row],[Order Date]]),1,1,1,2,2,2,3,3,3,4,4,4)</f>
        <v>2</v>
      </c>
      <c r="Y4084">
        <f>YEAR(SalesData[[#This Row],[Order Date]])*100+MONTH(SalesData[[#This Row],[Order Date]])</f>
        <v>201806</v>
      </c>
    </row>
    <row r="4085" spans="1: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v>1</v>
      </c>
      <c r="T4085">
        <v>0.1</v>
      </c>
      <c r="U4085">
        <v>3.08</v>
      </c>
      <c r="V4085">
        <f>COUNTIF(SalesData[Order ID],SalesData[[#This Row],[Order ID]])</f>
        <v>2</v>
      </c>
      <c r="W4085" t="str">
        <f>TEXT(SalesData[[#This Row],[Order Date]],"MMM-YYYY")</f>
        <v>Jun-2018</v>
      </c>
      <c r="X4085">
        <f>CHOOSE(MONTH(SalesData[[#This Row],[Order Date]]),1,1,1,2,2,2,3,3,3,4,4,4)</f>
        <v>2</v>
      </c>
      <c r="Y4085">
        <f>YEAR(SalesData[[#This Row],[Order Date]])*100+MONTH(SalesData[[#This Row],[Order Date]])</f>
        <v>201806</v>
      </c>
    </row>
    <row r="4086" spans="1: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v>5</v>
      </c>
      <c r="T4086">
        <v>0</v>
      </c>
      <c r="U4086">
        <v>0.63</v>
      </c>
      <c r="V4086">
        <f>COUNTIF(SalesData[Order ID],SalesData[[#This Row],[Order ID]])</f>
        <v>1</v>
      </c>
      <c r="W4086" t="str">
        <f>TEXT(SalesData[[#This Row],[Order Date]],"MMM-YYYY")</f>
        <v>Sep-2018</v>
      </c>
      <c r="X4086">
        <f>CHOOSE(MONTH(SalesData[[#This Row],[Order Date]]),1,1,1,2,2,2,3,3,3,4,4,4)</f>
        <v>3</v>
      </c>
      <c r="Y4086">
        <f>YEAR(SalesData[[#This Row],[Order Date]])*100+MONTH(SalesData[[#This Row],[Order Date]])</f>
        <v>201809</v>
      </c>
    </row>
    <row r="4087" spans="1: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v>7</v>
      </c>
      <c r="T4087">
        <v>0</v>
      </c>
      <c r="U4087">
        <v>54.43</v>
      </c>
      <c r="V4087">
        <f>COUNTIF(SalesData[Order ID],SalesData[[#This Row],[Order ID]])</f>
        <v>3</v>
      </c>
      <c r="W4087" t="str">
        <f>TEXT(SalesData[[#This Row],[Order Date]],"MMM-YYYY")</f>
        <v>Aug-2017</v>
      </c>
      <c r="X4087">
        <f>CHOOSE(MONTH(SalesData[[#This Row],[Order Date]]),1,1,1,2,2,2,3,3,3,4,4,4)</f>
        <v>3</v>
      </c>
      <c r="Y4087">
        <f>YEAR(SalesData[[#This Row],[Order Date]])*100+MONTH(SalesData[[#This Row],[Order Date]])</f>
        <v>201708</v>
      </c>
    </row>
    <row r="4088" spans="1: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v>5</v>
      </c>
      <c r="T4088">
        <v>0.2</v>
      </c>
      <c r="U4088">
        <v>6.5</v>
      </c>
      <c r="V4088">
        <f>COUNTIF(SalesData[Order ID],SalesData[[#This Row],[Order ID]])</f>
        <v>3</v>
      </c>
      <c r="W4088" t="str">
        <f>TEXT(SalesData[[#This Row],[Order Date]],"MMM-YYYY")</f>
        <v>Aug-2017</v>
      </c>
      <c r="X4088">
        <f>CHOOSE(MONTH(SalesData[[#This Row],[Order Date]]),1,1,1,2,2,2,3,3,3,4,4,4)</f>
        <v>3</v>
      </c>
      <c r="Y4088">
        <f>YEAR(SalesData[[#This Row],[Order Date]])*100+MONTH(SalesData[[#This Row],[Order Date]])</f>
        <v>201708</v>
      </c>
    </row>
    <row r="4089" spans="1: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v>2</v>
      </c>
      <c r="T4089">
        <v>0.2</v>
      </c>
      <c r="U4089">
        <v>3.89</v>
      </c>
      <c r="V4089">
        <f>COUNTIF(SalesData[Order ID],SalesData[[#This Row],[Order ID]])</f>
        <v>3</v>
      </c>
      <c r="W4089" t="str">
        <f>TEXT(SalesData[[#This Row],[Order Date]],"MMM-YYYY")</f>
        <v>Aug-2017</v>
      </c>
      <c r="X4089">
        <f>CHOOSE(MONTH(SalesData[[#This Row],[Order Date]]),1,1,1,2,2,2,3,3,3,4,4,4)</f>
        <v>3</v>
      </c>
      <c r="Y4089">
        <f>YEAR(SalesData[[#This Row],[Order Date]])*100+MONTH(SalesData[[#This Row],[Order Date]])</f>
        <v>201708</v>
      </c>
    </row>
    <row r="4090" spans="1: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v>5</v>
      </c>
      <c r="T4090">
        <v>0</v>
      </c>
      <c r="U4090">
        <v>76.66</v>
      </c>
      <c r="V4090">
        <f>COUNTIF(SalesData[Order ID],SalesData[[#This Row],[Order ID]])</f>
        <v>1</v>
      </c>
      <c r="W4090" t="str">
        <f>TEXT(SalesData[[#This Row],[Order Date]],"MMM-YYYY")</f>
        <v>Aug-2015</v>
      </c>
      <c r="X4090">
        <f>CHOOSE(MONTH(SalesData[[#This Row],[Order Date]]),1,1,1,2,2,2,3,3,3,4,4,4)</f>
        <v>3</v>
      </c>
      <c r="Y4090">
        <f>YEAR(SalesData[[#This Row],[Order Date]])*100+MONTH(SalesData[[#This Row],[Order Date]])</f>
        <v>201508</v>
      </c>
    </row>
    <row r="4091" spans="1: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v>6</v>
      </c>
      <c r="T4091">
        <v>0.3</v>
      </c>
      <c r="U4091">
        <v>-4.76</v>
      </c>
      <c r="V4091">
        <f>COUNTIF(SalesData[Order ID],SalesData[[#This Row],[Order ID]])</f>
        <v>3</v>
      </c>
      <c r="W4091" t="str">
        <f>TEXT(SalesData[[#This Row],[Order Date]],"MMM-YYYY")</f>
        <v>Apr-2017</v>
      </c>
      <c r="X4091">
        <f>CHOOSE(MONTH(SalesData[[#This Row],[Order Date]]),1,1,1,2,2,2,3,3,3,4,4,4)</f>
        <v>2</v>
      </c>
      <c r="Y4091">
        <f>YEAR(SalesData[[#This Row],[Order Date]])*100+MONTH(SalesData[[#This Row],[Order Date]])</f>
        <v>201704</v>
      </c>
    </row>
    <row r="4092" spans="1: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v>4</v>
      </c>
      <c r="T4092">
        <v>0</v>
      </c>
      <c r="U4092">
        <v>2.41</v>
      </c>
      <c r="V4092">
        <f>COUNTIF(SalesData[Order ID],SalesData[[#This Row],[Order ID]])</f>
        <v>3</v>
      </c>
      <c r="W4092" t="str">
        <f>TEXT(SalesData[[#This Row],[Order Date]],"MMM-YYYY")</f>
        <v>Apr-2017</v>
      </c>
      <c r="X4092">
        <f>CHOOSE(MONTH(SalesData[[#This Row],[Order Date]]),1,1,1,2,2,2,3,3,3,4,4,4)</f>
        <v>2</v>
      </c>
      <c r="Y4092">
        <f>YEAR(SalesData[[#This Row],[Order Date]])*100+MONTH(SalesData[[#This Row],[Order Date]])</f>
        <v>201704</v>
      </c>
    </row>
    <row r="4093" spans="1: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v>5</v>
      </c>
      <c r="T4093">
        <v>0</v>
      </c>
      <c r="U4093">
        <v>3.88</v>
      </c>
      <c r="V4093">
        <f>COUNTIF(SalesData[Order ID],SalesData[[#This Row],[Order ID]])</f>
        <v>3</v>
      </c>
      <c r="W4093" t="str">
        <f>TEXT(SalesData[[#This Row],[Order Date]],"MMM-YYYY")</f>
        <v>Apr-2017</v>
      </c>
      <c r="X4093">
        <f>CHOOSE(MONTH(SalesData[[#This Row],[Order Date]]),1,1,1,2,2,2,3,3,3,4,4,4)</f>
        <v>2</v>
      </c>
      <c r="Y4093">
        <f>YEAR(SalesData[[#This Row],[Order Date]])*100+MONTH(SalesData[[#This Row],[Order Date]])</f>
        <v>201704</v>
      </c>
    </row>
    <row r="4094" spans="1: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v>10</v>
      </c>
      <c r="T4094">
        <v>0.1</v>
      </c>
      <c r="U4094">
        <v>22.1</v>
      </c>
      <c r="V4094">
        <f>COUNTIF(SalesData[Order ID],SalesData[[#This Row],[Order ID]])</f>
        <v>1</v>
      </c>
      <c r="W4094" t="str">
        <f>TEXT(SalesData[[#This Row],[Order Date]],"MMM-YYYY")</f>
        <v>May-2018</v>
      </c>
      <c r="X4094">
        <f>CHOOSE(MONTH(SalesData[[#This Row],[Order Date]]),1,1,1,2,2,2,3,3,3,4,4,4)</f>
        <v>2</v>
      </c>
      <c r="Y4094">
        <f>YEAR(SalesData[[#This Row],[Order Date]])*100+MONTH(SalesData[[#This Row],[Order Date]])</f>
        <v>201805</v>
      </c>
    </row>
    <row r="4095" spans="1: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v>5</v>
      </c>
      <c r="T4095">
        <v>0</v>
      </c>
      <c r="U4095">
        <v>616</v>
      </c>
      <c r="V4095">
        <f>COUNTIF(SalesData[Order ID],SalesData[[#This Row],[Order ID]])</f>
        <v>3</v>
      </c>
      <c r="W4095" t="str">
        <f>TEXT(SalesData[[#This Row],[Order Date]],"MMM-YYYY")</f>
        <v>Aug-2016</v>
      </c>
      <c r="X4095">
        <f>CHOOSE(MONTH(SalesData[[#This Row],[Order Date]]),1,1,1,2,2,2,3,3,3,4,4,4)</f>
        <v>3</v>
      </c>
      <c r="Y4095">
        <f>YEAR(SalesData[[#This Row],[Order Date]])*100+MONTH(SalesData[[#This Row],[Order Date]])</f>
        <v>201608</v>
      </c>
    </row>
    <row r="4096" spans="1: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v>3</v>
      </c>
      <c r="T4096">
        <v>0</v>
      </c>
      <c r="U4096">
        <v>27.99</v>
      </c>
      <c r="V4096">
        <f>COUNTIF(SalesData[Order ID],SalesData[[#This Row],[Order ID]])</f>
        <v>3</v>
      </c>
      <c r="W4096" t="str">
        <f>TEXT(SalesData[[#This Row],[Order Date]],"MMM-YYYY")</f>
        <v>Aug-2016</v>
      </c>
      <c r="X4096">
        <f>CHOOSE(MONTH(SalesData[[#This Row],[Order Date]]),1,1,1,2,2,2,3,3,3,4,4,4)</f>
        <v>3</v>
      </c>
      <c r="Y4096">
        <f>YEAR(SalesData[[#This Row],[Order Date]])*100+MONTH(SalesData[[#This Row],[Order Date]])</f>
        <v>201608</v>
      </c>
    </row>
    <row r="4097" spans="1: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v>10</v>
      </c>
      <c r="T4097">
        <v>0</v>
      </c>
      <c r="U4097">
        <v>88.2</v>
      </c>
      <c r="V4097">
        <f>COUNTIF(SalesData[Order ID],SalesData[[#This Row],[Order ID]])</f>
        <v>3</v>
      </c>
      <c r="W4097" t="str">
        <f>TEXT(SalesData[[#This Row],[Order Date]],"MMM-YYYY")</f>
        <v>Aug-2016</v>
      </c>
      <c r="X4097">
        <f>CHOOSE(MONTH(SalesData[[#This Row],[Order Date]]),1,1,1,2,2,2,3,3,3,4,4,4)</f>
        <v>3</v>
      </c>
      <c r="Y4097">
        <f>YEAR(SalesData[[#This Row],[Order Date]])*100+MONTH(SalesData[[#This Row],[Order Date]])</f>
        <v>201608</v>
      </c>
    </row>
    <row r="4098" spans="1: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v>4</v>
      </c>
      <c r="T4098">
        <v>0.1</v>
      </c>
      <c r="U4098">
        <v>10.69</v>
      </c>
      <c r="V4098">
        <f>COUNTIF(SalesData[Order ID],SalesData[[#This Row],[Order ID]])</f>
        <v>4</v>
      </c>
      <c r="W4098" t="str">
        <f>TEXT(SalesData[[#This Row],[Order Date]],"MMM-YYYY")</f>
        <v>Sep-2015</v>
      </c>
      <c r="X4098">
        <f>CHOOSE(MONTH(SalesData[[#This Row],[Order Date]]),1,1,1,2,2,2,3,3,3,4,4,4)</f>
        <v>3</v>
      </c>
      <c r="Y4098">
        <f>YEAR(SalesData[[#This Row],[Order Date]])*100+MONTH(SalesData[[#This Row],[Order Date]])</f>
        <v>201509</v>
      </c>
    </row>
    <row r="4099" spans="1: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v>3</v>
      </c>
      <c r="T4099">
        <v>0.2</v>
      </c>
      <c r="U4099">
        <v>80.98</v>
      </c>
      <c r="V4099">
        <f>COUNTIF(SalesData[Order ID],SalesData[[#This Row],[Order ID]])</f>
        <v>4</v>
      </c>
      <c r="W4099" t="str">
        <f>TEXT(SalesData[[#This Row],[Order Date]],"MMM-YYYY")</f>
        <v>Sep-2015</v>
      </c>
      <c r="X4099">
        <f>CHOOSE(MONTH(SalesData[[#This Row],[Order Date]]),1,1,1,2,2,2,3,3,3,4,4,4)</f>
        <v>3</v>
      </c>
      <c r="Y4099">
        <f>YEAR(SalesData[[#This Row],[Order Date]])*100+MONTH(SalesData[[#This Row],[Order Date]])</f>
        <v>201509</v>
      </c>
    </row>
    <row r="4100" spans="1: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v>7</v>
      </c>
      <c r="T4100">
        <v>0</v>
      </c>
      <c r="U4100">
        <v>3307.48</v>
      </c>
      <c r="V4100">
        <f>COUNTIF(SalesData[Order ID],SalesData[[#This Row],[Order ID]])</f>
        <v>4</v>
      </c>
      <c r="W4100" t="str">
        <f>TEXT(SalesData[[#This Row],[Order Date]],"MMM-YYYY")</f>
        <v>Sep-2015</v>
      </c>
      <c r="X4100">
        <f>CHOOSE(MONTH(SalesData[[#This Row],[Order Date]]),1,1,1,2,2,2,3,3,3,4,4,4)</f>
        <v>3</v>
      </c>
      <c r="Y4100">
        <f>YEAR(SalesData[[#This Row],[Order Date]])*100+MONTH(SalesData[[#This Row],[Order Date]])</f>
        <v>201509</v>
      </c>
    </row>
    <row r="4101" spans="1: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v>2</v>
      </c>
      <c r="T4101">
        <v>0.1</v>
      </c>
      <c r="U4101">
        <v>1.68</v>
      </c>
      <c r="V4101">
        <f>COUNTIF(SalesData[Order ID],SalesData[[#This Row],[Order ID]])</f>
        <v>4</v>
      </c>
      <c r="W4101" t="str">
        <f>TEXT(SalesData[[#This Row],[Order Date]],"MMM-YYYY")</f>
        <v>Sep-2015</v>
      </c>
      <c r="X4101">
        <f>CHOOSE(MONTH(SalesData[[#This Row],[Order Date]]),1,1,1,2,2,2,3,3,3,4,4,4)</f>
        <v>3</v>
      </c>
      <c r="Y4101">
        <f>YEAR(SalesData[[#This Row],[Order Date]])*100+MONTH(SalesData[[#This Row],[Order Date]])</f>
        <v>201509</v>
      </c>
    </row>
    <row r="4102" spans="1: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v>6</v>
      </c>
      <c r="T4102">
        <v>0.3</v>
      </c>
      <c r="U4102">
        <v>-0.59</v>
      </c>
      <c r="V4102">
        <f>COUNTIF(SalesData[Order ID],SalesData[[#This Row],[Order ID]])</f>
        <v>3</v>
      </c>
      <c r="W4102" t="str">
        <f>TEXT(SalesData[[#This Row],[Order Date]],"MMM-YYYY")</f>
        <v>Jun-2018</v>
      </c>
      <c r="X4102">
        <f>CHOOSE(MONTH(SalesData[[#This Row],[Order Date]]),1,1,1,2,2,2,3,3,3,4,4,4)</f>
        <v>2</v>
      </c>
      <c r="Y4102">
        <f>YEAR(SalesData[[#This Row],[Order Date]])*100+MONTH(SalesData[[#This Row],[Order Date]])</f>
        <v>201806</v>
      </c>
    </row>
    <row r="4103" spans="1: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v>7</v>
      </c>
      <c r="T4103">
        <v>0</v>
      </c>
      <c r="U4103">
        <v>7.0000000000000007E-2</v>
      </c>
      <c r="V4103">
        <f>COUNTIF(SalesData[Order ID],SalesData[[#This Row],[Order ID]])</f>
        <v>3</v>
      </c>
      <c r="W4103" t="str">
        <f>TEXT(SalesData[[#This Row],[Order Date]],"MMM-YYYY")</f>
        <v>Jun-2018</v>
      </c>
      <c r="X4103">
        <f>CHOOSE(MONTH(SalesData[[#This Row],[Order Date]]),1,1,1,2,2,2,3,3,3,4,4,4)</f>
        <v>2</v>
      </c>
      <c r="Y4103">
        <f>YEAR(SalesData[[#This Row],[Order Date]])*100+MONTH(SalesData[[#This Row],[Order Date]])</f>
        <v>201806</v>
      </c>
    </row>
    <row r="4104" spans="1: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v>2</v>
      </c>
      <c r="T4104">
        <v>0.2</v>
      </c>
      <c r="U4104">
        <v>24.85</v>
      </c>
      <c r="V4104">
        <f>COUNTIF(SalesData[Order ID],SalesData[[#This Row],[Order ID]])</f>
        <v>3</v>
      </c>
      <c r="W4104" t="str">
        <f>TEXT(SalesData[[#This Row],[Order Date]],"MMM-YYYY")</f>
        <v>Jun-2018</v>
      </c>
      <c r="X4104">
        <f>CHOOSE(MONTH(SalesData[[#This Row],[Order Date]]),1,1,1,2,2,2,3,3,3,4,4,4)</f>
        <v>2</v>
      </c>
      <c r="Y4104">
        <f>YEAR(SalesData[[#This Row],[Order Date]])*100+MONTH(SalesData[[#This Row],[Order Date]])</f>
        <v>201806</v>
      </c>
    </row>
    <row r="4105" spans="1: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v>8</v>
      </c>
      <c r="T4105">
        <v>0</v>
      </c>
      <c r="U4105">
        <v>3.5</v>
      </c>
      <c r="V4105">
        <f>COUNTIF(SalesData[Order ID],SalesData[[#This Row],[Order ID]])</f>
        <v>1</v>
      </c>
      <c r="W4105" t="str">
        <f>TEXT(SalesData[[#This Row],[Order Date]],"MMM-YYYY")</f>
        <v>Dec-2018</v>
      </c>
      <c r="X4105">
        <f>CHOOSE(MONTH(SalesData[[#This Row],[Order Date]]),1,1,1,2,2,2,3,3,3,4,4,4)</f>
        <v>4</v>
      </c>
      <c r="Y4105">
        <f>YEAR(SalesData[[#This Row],[Order Date]])*100+MONTH(SalesData[[#This Row],[Order Date]])</f>
        <v>201812</v>
      </c>
    </row>
    <row r="4106" spans="1: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v>7</v>
      </c>
      <c r="T4106">
        <v>0</v>
      </c>
      <c r="U4106">
        <v>22.39</v>
      </c>
      <c r="V4106">
        <f>COUNTIF(SalesData[Order ID],SalesData[[#This Row],[Order ID]])</f>
        <v>2</v>
      </c>
      <c r="W4106" t="str">
        <f>TEXT(SalesData[[#This Row],[Order Date]],"MMM-YYYY")</f>
        <v>Aug-2018</v>
      </c>
      <c r="X4106">
        <f>CHOOSE(MONTH(SalesData[[#This Row],[Order Date]]),1,1,1,2,2,2,3,3,3,4,4,4)</f>
        <v>3</v>
      </c>
      <c r="Y4106">
        <f>YEAR(SalesData[[#This Row],[Order Date]])*100+MONTH(SalesData[[#This Row],[Order Date]])</f>
        <v>201808</v>
      </c>
    </row>
    <row r="4107" spans="1: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v>4</v>
      </c>
      <c r="T4107">
        <v>0</v>
      </c>
      <c r="U4107">
        <v>3.44</v>
      </c>
      <c r="V4107">
        <f>COUNTIF(SalesData[Order ID],SalesData[[#This Row],[Order ID]])</f>
        <v>2</v>
      </c>
      <c r="W4107" t="str">
        <f>TEXT(SalesData[[#This Row],[Order Date]],"MMM-YYYY")</f>
        <v>Aug-2018</v>
      </c>
      <c r="X4107">
        <f>CHOOSE(MONTH(SalesData[[#This Row],[Order Date]]),1,1,1,2,2,2,3,3,3,4,4,4)</f>
        <v>3</v>
      </c>
      <c r="Y4107">
        <f>YEAR(SalesData[[#This Row],[Order Date]])*100+MONTH(SalesData[[#This Row],[Order Date]])</f>
        <v>201808</v>
      </c>
    </row>
    <row r="4108" spans="1: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v>7</v>
      </c>
      <c r="T4108">
        <v>0</v>
      </c>
      <c r="U4108">
        <v>0.69</v>
      </c>
      <c r="V4108">
        <f>COUNTIF(SalesData[Order ID],SalesData[[#This Row],[Order ID]])</f>
        <v>1</v>
      </c>
      <c r="W4108" t="str">
        <f>TEXT(SalesData[[#This Row],[Order Date]],"MMM-YYYY")</f>
        <v>Aug-2017</v>
      </c>
      <c r="X4108">
        <f>CHOOSE(MONTH(SalesData[[#This Row],[Order Date]]),1,1,1,2,2,2,3,3,3,4,4,4)</f>
        <v>3</v>
      </c>
      <c r="Y4108">
        <f>YEAR(SalesData[[#This Row],[Order Date]])*100+MONTH(SalesData[[#This Row],[Order Date]])</f>
        <v>201708</v>
      </c>
    </row>
    <row r="4109" spans="1: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v>2</v>
      </c>
      <c r="T4109">
        <v>0.3</v>
      </c>
      <c r="U4109">
        <v>-3.21</v>
      </c>
      <c r="V4109">
        <f>COUNTIF(SalesData[Order ID],SalesData[[#This Row],[Order ID]])</f>
        <v>2</v>
      </c>
      <c r="W4109" t="str">
        <f>TEXT(SalesData[[#This Row],[Order Date]],"MMM-YYYY")</f>
        <v>Sep-2016</v>
      </c>
      <c r="X4109">
        <f>CHOOSE(MONTH(SalesData[[#This Row],[Order Date]]),1,1,1,2,2,2,3,3,3,4,4,4)</f>
        <v>3</v>
      </c>
      <c r="Y4109">
        <f>YEAR(SalesData[[#This Row],[Order Date]])*100+MONTH(SalesData[[#This Row],[Order Date]])</f>
        <v>201609</v>
      </c>
    </row>
    <row r="4110" spans="1: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v>5</v>
      </c>
      <c r="T4110">
        <v>0.1</v>
      </c>
      <c r="U4110">
        <v>3.84</v>
      </c>
      <c r="V4110">
        <f>COUNTIF(SalesData[Order ID],SalesData[[#This Row],[Order ID]])</f>
        <v>2</v>
      </c>
      <c r="W4110" t="str">
        <f>TEXT(SalesData[[#This Row],[Order Date]],"MMM-YYYY")</f>
        <v>Sep-2016</v>
      </c>
      <c r="X4110">
        <f>CHOOSE(MONTH(SalesData[[#This Row],[Order Date]]),1,1,1,2,2,2,3,3,3,4,4,4)</f>
        <v>3</v>
      </c>
      <c r="Y4110">
        <f>YEAR(SalesData[[#This Row],[Order Date]])*100+MONTH(SalesData[[#This Row],[Order Date]])</f>
        <v>201609</v>
      </c>
    </row>
    <row r="4111" spans="1: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v>7</v>
      </c>
      <c r="T4111">
        <v>0.2</v>
      </c>
      <c r="U4111">
        <v>22.93</v>
      </c>
      <c r="V4111">
        <f>COUNTIF(SalesData[Order ID],SalesData[[#This Row],[Order ID]])</f>
        <v>4</v>
      </c>
      <c r="W4111" t="str">
        <f>TEXT(SalesData[[#This Row],[Order Date]],"MMM-YYYY")</f>
        <v>Dec-2016</v>
      </c>
      <c r="X4111">
        <f>CHOOSE(MONTH(SalesData[[#This Row],[Order Date]]),1,1,1,2,2,2,3,3,3,4,4,4)</f>
        <v>4</v>
      </c>
      <c r="Y4111">
        <f>YEAR(SalesData[[#This Row],[Order Date]])*100+MONTH(SalesData[[#This Row],[Order Date]])</f>
        <v>201612</v>
      </c>
    </row>
    <row r="4112" spans="1: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v>10</v>
      </c>
      <c r="T4112">
        <v>0.2</v>
      </c>
      <c r="U4112">
        <v>38.64</v>
      </c>
      <c r="V4112">
        <f>COUNTIF(SalesData[Order ID],SalesData[[#This Row],[Order ID]])</f>
        <v>4</v>
      </c>
      <c r="W4112" t="str">
        <f>TEXT(SalesData[[#This Row],[Order Date]],"MMM-YYYY")</f>
        <v>Dec-2016</v>
      </c>
      <c r="X4112">
        <f>CHOOSE(MONTH(SalesData[[#This Row],[Order Date]]),1,1,1,2,2,2,3,3,3,4,4,4)</f>
        <v>4</v>
      </c>
      <c r="Y4112">
        <f>YEAR(SalesData[[#This Row],[Order Date]])*100+MONTH(SalesData[[#This Row],[Order Date]])</f>
        <v>201612</v>
      </c>
    </row>
    <row r="4113" spans="1: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v>9</v>
      </c>
      <c r="T4113">
        <v>0.2</v>
      </c>
      <c r="U4113">
        <v>2.6</v>
      </c>
      <c r="V4113">
        <f>COUNTIF(SalesData[Order ID],SalesData[[#This Row],[Order ID]])</f>
        <v>4</v>
      </c>
      <c r="W4113" t="str">
        <f>TEXT(SalesData[[#This Row],[Order Date]],"MMM-YYYY")</f>
        <v>Dec-2016</v>
      </c>
      <c r="X4113">
        <f>CHOOSE(MONTH(SalesData[[#This Row],[Order Date]]),1,1,1,2,2,2,3,3,3,4,4,4)</f>
        <v>4</v>
      </c>
      <c r="Y4113">
        <f>YEAR(SalesData[[#This Row],[Order Date]])*100+MONTH(SalesData[[#This Row],[Order Date]])</f>
        <v>201612</v>
      </c>
    </row>
    <row r="4114" spans="1: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v>2</v>
      </c>
      <c r="T4114">
        <v>0.1</v>
      </c>
      <c r="U4114">
        <v>0.3</v>
      </c>
      <c r="V4114">
        <f>COUNTIF(SalesData[Order ID],SalesData[[#This Row],[Order ID]])</f>
        <v>4</v>
      </c>
      <c r="W4114" t="str">
        <f>TEXT(SalesData[[#This Row],[Order Date]],"MMM-YYYY")</f>
        <v>Dec-2016</v>
      </c>
      <c r="X4114">
        <f>CHOOSE(MONTH(SalesData[[#This Row],[Order Date]]),1,1,1,2,2,2,3,3,3,4,4,4)</f>
        <v>4</v>
      </c>
      <c r="Y4114">
        <f>YEAR(SalesData[[#This Row],[Order Date]])*100+MONTH(SalesData[[#This Row],[Order Date]])</f>
        <v>201612</v>
      </c>
    </row>
    <row r="4115" spans="1: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v>1</v>
      </c>
      <c r="T4115">
        <v>0.3</v>
      </c>
      <c r="U4115">
        <v>-1.24</v>
      </c>
      <c r="V4115">
        <f>COUNTIF(SalesData[Order ID],SalesData[[#This Row],[Order ID]])</f>
        <v>2</v>
      </c>
      <c r="W4115" t="str">
        <f>TEXT(SalesData[[#This Row],[Order Date]],"MMM-YYYY")</f>
        <v>May-2016</v>
      </c>
      <c r="X4115">
        <f>CHOOSE(MONTH(SalesData[[#This Row],[Order Date]]),1,1,1,2,2,2,3,3,3,4,4,4)</f>
        <v>2</v>
      </c>
      <c r="Y4115">
        <f>YEAR(SalesData[[#This Row],[Order Date]])*100+MONTH(SalesData[[#This Row],[Order Date]])</f>
        <v>201605</v>
      </c>
    </row>
    <row r="4116" spans="1: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v>6</v>
      </c>
      <c r="T4116">
        <v>0.2</v>
      </c>
      <c r="U4116">
        <v>26.92</v>
      </c>
      <c r="V4116">
        <f>COUNTIF(SalesData[Order ID],SalesData[[#This Row],[Order ID]])</f>
        <v>2</v>
      </c>
      <c r="W4116" t="str">
        <f>TEXT(SalesData[[#This Row],[Order Date]],"MMM-YYYY")</f>
        <v>May-2016</v>
      </c>
      <c r="X4116">
        <f>CHOOSE(MONTH(SalesData[[#This Row],[Order Date]]),1,1,1,2,2,2,3,3,3,4,4,4)</f>
        <v>2</v>
      </c>
      <c r="Y4116">
        <f>YEAR(SalesData[[#This Row],[Order Date]])*100+MONTH(SalesData[[#This Row],[Order Date]])</f>
        <v>201605</v>
      </c>
    </row>
    <row r="4117" spans="1: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v>4</v>
      </c>
      <c r="T4117">
        <v>0</v>
      </c>
      <c r="U4117">
        <v>134.19999999999999</v>
      </c>
      <c r="V4117">
        <f>COUNTIF(SalesData[Order ID],SalesData[[#This Row],[Order ID]])</f>
        <v>1</v>
      </c>
      <c r="W4117" t="str">
        <f>TEXT(SalesData[[#This Row],[Order Date]],"MMM-YYYY")</f>
        <v>Nov-2017</v>
      </c>
      <c r="X4117">
        <f>CHOOSE(MONTH(SalesData[[#This Row],[Order Date]]),1,1,1,2,2,2,3,3,3,4,4,4)</f>
        <v>4</v>
      </c>
      <c r="Y4117">
        <f>YEAR(SalesData[[#This Row],[Order Date]])*100+MONTH(SalesData[[#This Row],[Order Date]])</f>
        <v>201711</v>
      </c>
    </row>
    <row r="4118" spans="1: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v>3</v>
      </c>
      <c r="T4118">
        <v>0</v>
      </c>
      <c r="U4118">
        <v>0.82</v>
      </c>
      <c r="V4118">
        <f>COUNTIF(SalesData[Order ID],SalesData[[#This Row],[Order ID]])</f>
        <v>4</v>
      </c>
      <c r="W4118" t="str">
        <f>TEXT(SalesData[[#This Row],[Order Date]],"MMM-YYYY")</f>
        <v>Nov-2016</v>
      </c>
      <c r="X4118">
        <f>CHOOSE(MONTH(SalesData[[#This Row],[Order Date]]),1,1,1,2,2,2,3,3,3,4,4,4)</f>
        <v>4</v>
      </c>
      <c r="Y4118">
        <f>YEAR(SalesData[[#This Row],[Order Date]])*100+MONTH(SalesData[[#This Row],[Order Date]])</f>
        <v>201611</v>
      </c>
    </row>
    <row r="4119" spans="1: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v>8</v>
      </c>
      <c r="T4119">
        <v>0</v>
      </c>
      <c r="U4119">
        <v>1.75</v>
      </c>
      <c r="V4119">
        <f>COUNTIF(SalesData[Order ID],SalesData[[#This Row],[Order ID]])</f>
        <v>4</v>
      </c>
      <c r="W4119" t="str">
        <f>TEXT(SalesData[[#This Row],[Order Date]],"MMM-YYYY")</f>
        <v>Nov-2016</v>
      </c>
      <c r="X4119">
        <f>CHOOSE(MONTH(SalesData[[#This Row],[Order Date]]),1,1,1,2,2,2,3,3,3,4,4,4)</f>
        <v>4</v>
      </c>
      <c r="Y4119">
        <f>YEAR(SalesData[[#This Row],[Order Date]])*100+MONTH(SalesData[[#This Row],[Order Date]])</f>
        <v>201611</v>
      </c>
    </row>
    <row r="4120" spans="1: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v>5</v>
      </c>
      <c r="T4120">
        <v>0.3</v>
      </c>
      <c r="U4120">
        <v>-72.78</v>
      </c>
      <c r="V4120">
        <f>COUNTIF(SalesData[Order ID],SalesData[[#This Row],[Order ID]])</f>
        <v>4</v>
      </c>
      <c r="W4120" t="str">
        <f>TEXT(SalesData[[#This Row],[Order Date]],"MMM-YYYY")</f>
        <v>Nov-2016</v>
      </c>
      <c r="X4120">
        <f>CHOOSE(MONTH(SalesData[[#This Row],[Order Date]]),1,1,1,2,2,2,3,3,3,4,4,4)</f>
        <v>4</v>
      </c>
      <c r="Y4120">
        <f>YEAR(SalesData[[#This Row],[Order Date]])*100+MONTH(SalesData[[#This Row],[Order Date]])</f>
        <v>201611</v>
      </c>
    </row>
    <row r="4121" spans="1: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v>9</v>
      </c>
      <c r="T4121">
        <v>0</v>
      </c>
      <c r="U4121">
        <v>31.99</v>
      </c>
      <c r="V4121">
        <f>COUNTIF(SalesData[Order ID],SalesData[[#This Row],[Order ID]])</f>
        <v>4</v>
      </c>
      <c r="W4121" t="str">
        <f>TEXT(SalesData[[#This Row],[Order Date]],"MMM-YYYY")</f>
        <v>Nov-2016</v>
      </c>
      <c r="X4121">
        <f>CHOOSE(MONTH(SalesData[[#This Row],[Order Date]]),1,1,1,2,2,2,3,3,3,4,4,4)</f>
        <v>4</v>
      </c>
      <c r="Y4121">
        <f>YEAR(SalesData[[#This Row],[Order Date]])*100+MONTH(SalesData[[#This Row],[Order Date]])</f>
        <v>201611</v>
      </c>
    </row>
    <row r="4122" spans="1: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v>10</v>
      </c>
      <c r="T4122">
        <v>0.3</v>
      </c>
      <c r="U4122">
        <v>-0.95</v>
      </c>
      <c r="V4122">
        <f>COUNTIF(SalesData[Order ID],SalesData[[#This Row],[Order ID]])</f>
        <v>1</v>
      </c>
      <c r="W4122" t="str">
        <f>TEXT(SalesData[[#This Row],[Order Date]],"MMM-YYYY")</f>
        <v>Sep-2018</v>
      </c>
      <c r="X4122">
        <f>CHOOSE(MONTH(SalesData[[#This Row],[Order Date]]),1,1,1,2,2,2,3,3,3,4,4,4)</f>
        <v>3</v>
      </c>
      <c r="Y4122">
        <f>YEAR(SalesData[[#This Row],[Order Date]])*100+MONTH(SalesData[[#This Row],[Order Date]])</f>
        <v>201809</v>
      </c>
    </row>
    <row r="4123" spans="1: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v>3</v>
      </c>
      <c r="T4123">
        <v>0.2</v>
      </c>
      <c r="U4123">
        <v>2.25</v>
      </c>
      <c r="V4123">
        <f>COUNTIF(SalesData[Order ID],SalesData[[#This Row],[Order ID]])</f>
        <v>3</v>
      </c>
      <c r="W4123" t="str">
        <f>TEXT(SalesData[[#This Row],[Order Date]],"MMM-YYYY")</f>
        <v>May-2018</v>
      </c>
      <c r="X4123">
        <f>CHOOSE(MONTH(SalesData[[#This Row],[Order Date]]),1,1,1,2,2,2,3,3,3,4,4,4)</f>
        <v>2</v>
      </c>
      <c r="Y4123">
        <f>YEAR(SalesData[[#This Row],[Order Date]])*100+MONTH(SalesData[[#This Row],[Order Date]])</f>
        <v>201805</v>
      </c>
    </row>
    <row r="4124" spans="1: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v>5</v>
      </c>
      <c r="T4124">
        <v>0.2</v>
      </c>
      <c r="U4124">
        <v>12.78</v>
      </c>
      <c r="V4124">
        <f>COUNTIF(SalesData[Order ID],SalesData[[#This Row],[Order ID]])</f>
        <v>3</v>
      </c>
      <c r="W4124" t="str">
        <f>TEXT(SalesData[[#This Row],[Order Date]],"MMM-YYYY")</f>
        <v>May-2018</v>
      </c>
      <c r="X4124">
        <f>CHOOSE(MONTH(SalesData[[#This Row],[Order Date]]),1,1,1,2,2,2,3,3,3,4,4,4)</f>
        <v>2</v>
      </c>
      <c r="Y4124">
        <f>YEAR(SalesData[[#This Row],[Order Date]])*100+MONTH(SalesData[[#This Row],[Order Date]])</f>
        <v>201805</v>
      </c>
    </row>
    <row r="4125" spans="1: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v>1</v>
      </c>
      <c r="T4125">
        <v>0.3</v>
      </c>
      <c r="U4125">
        <v>-6.77</v>
      </c>
      <c r="V4125">
        <f>COUNTIF(SalesData[Order ID],SalesData[[#This Row],[Order ID]])</f>
        <v>3</v>
      </c>
      <c r="W4125" t="str">
        <f>TEXT(SalesData[[#This Row],[Order Date]],"MMM-YYYY")</f>
        <v>May-2018</v>
      </c>
      <c r="X4125">
        <f>CHOOSE(MONTH(SalesData[[#This Row],[Order Date]]),1,1,1,2,2,2,3,3,3,4,4,4)</f>
        <v>2</v>
      </c>
      <c r="Y4125">
        <f>YEAR(SalesData[[#This Row],[Order Date]])*100+MONTH(SalesData[[#This Row],[Order Date]])</f>
        <v>201805</v>
      </c>
    </row>
    <row r="4126" spans="1: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v>10</v>
      </c>
      <c r="T4126">
        <v>0.3</v>
      </c>
      <c r="U4126">
        <v>-2.87</v>
      </c>
      <c r="V4126">
        <f>COUNTIF(SalesData[Order ID],SalesData[[#This Row],[Order ID]])</f>
        <v>1</v>
      </c>
      <c r="W4126" t="str">
        <f>TEXT(SalesData[[#This Row],[Order Date]],"MMM-YYYY")</f>
        <v>May-2015</v>
      </c>
      <c r="X4126">
        <f>CHOOSE(MONTH(SalesData[[#This Row],[Order Date]]),1,1,1,2,2,2,3,3,3,4,4,4)</f>
        <v>2</v>
      </c>
      <c r="Y4126">
        <f>YEAR(SalesData[[#This Row],[Order Date]])*100+MONTH(SalesData[[#This Row],[Order Date]])</f>
        <v>201505</v>
      </c>
    </row>
    <row r="4127" spans="1: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v>6</v>
      </c>
      <c r="T4127">
        <v>0</v>
      </c>
      <c r="U4127">
        <v>5.46</v>
      </c>
      <c r="V4127">
        <f>COUNTIF(SalesData[Order ID],SalesData[[#This Row],[Order ID]])</f>
        <v>1</v>
      </c>
      <c r="W4127" t="str">
        <f>TEXT(SalesData[[#This Row],[Order Date]],"MMM-YYYY")</f>
        <v>Jul-2018</v>
      </c>
      <c r="X4127">
        <f>CHOOSE(MONTH(SalesData[[#This Row],[Order Date]]),1,1,1,2,2,2,3,3,3,4,4,4)</f>
        <v>3</v>
      </c>
      <c r="Y4127">
        <f>YEAR(SalesData[[#This Row],[Order Date]])*100+MONTH(SalesData[[#This Row],[Order Date]])</f>
        <v>201807</v>
      </c>
    </row>
    <row r="4128" spans="1: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v>2</v>
      </c>
      <c r="T4128">
        <v>0.2</v>
      </c>
      <c r="U4128">
        <v>2.73</v>
      </c>
      <c r="V4128">
        <f>COUNTIF(SalesData[Order ID],SalesData[[#This Row],[Order ID]])</f>
        <v>1</v>
      </c>
      <c r="W4128" t="str">
        <f>TEXT(SalesData[[#This Row],[Order Date]],"MMM-YYYY")</f>
        <v>May-2018</v>
      </c>
      <c r="X4128">
        <f>CHOOSE(MONTH(SalesData[[#This Row],[Order Date]]),1,1,1,2,2,2,3,3,3,4,4,4)</f>
        <v>2</v>
      </c>
      <c r="Y4128">
        <f>YEAR(SalesData[[#This Row],[Order Date]])*100+MONTH(SalesData[[#This Row],[Order Date]])</f>
        <v>201805</v>
      </c>
    </row>
    <row r="4129" spans="1: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v>7</v>
      </c>
      <c r="T4129">
        <v>0.2</v>
      </c>
      <c r="U4129">
        <v>10.1</v>
      </c>
      <c r="V4129">
        <f>COUNTIF(SalesData[Order ID],SalesData[[#This Row],[Order ID]])</f>
        <v>2</v>
      </c>
      <c r="W4129" t="str">
        <f>TEXT(SalesData[[#This Row],[Order Date]],"MMM-YYYY")</f>
        <v>Sep-2015</v>
      </c>
      <c r="X4129">
        <f>CHOOSE(MONTH(SalesData[[#This Row],[Order Date]]),1,1,1,2,2,2,3,3,3,4,4,4)</f>
        <v>3</v>
      </c>
      <c r="Y4129">
        <f>YEAR(SalesData[[#This Row],[Order Date]])*100+MONTH(SalesData[[#This Row],[Order Date]])</f>
        <v>201509</v>
      </c>
    </row>
    <row r="4130" spans="1: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v>3</v>
      </c>
      <c r="T4130">
        <v>0.3</v>
      </c>
      <c r="U4130">
        <v>-840</v>
      </c>
      <c r="V4130">
        <f>COUNTIF(SalesData[Order ID],SalesData[[#This Row],[Order ID]])</f>
        <v>2</v>
      </c>
      <c r="W4130" t="str">
        <f>TEXT(SalesData[[#This Row],[Order Date]],"MMM-YYYY")</f>
        <v>Sep-2015</v>
      </c>
      <c r="X4130">
        <f>CHOOSE(MONTH(SalesData[[#This Row],[Order Date]]),1,1,1,2,2,2,3,3,3,4,4,4)</f>
        <v>3</v>
      </c>
      <c r="Y4130">
        <f>YEAR(SalesData[[#This Row],[Order Date]])*100+MONTH(SalesData[[#This Row],[Order Date]])</f>
        <v>201509</v>
      </c>
    </row>
    <row r="4131" spans="1: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v>4</v>
      </c>
      <c r="T4131">
        <v>0.1</v>
      </c>
      <c r="U4131">
        <v>6.6</v>
      </c>
      <c r="V4131">
        <f>COUNTIF(SalesData[Order ID],SalesData[[#This Row],[Order ID]])</f>
        <v>1</v>
      </c>
      <c r="W4131" t="str">
        <f>TEXT(SalesData[[#This Row],[Order Date]],"MMM-YYYY")</f>
        <v>Mar-2016</v>
      </c>
      <c r="X4131">
        <f>CHOOSE(MONTH(SalesData[[#This Row],[Order Date]]),1,1,1,2,2,2,3,3,3,4,4,4)</f>
        <v>1</v>
      </c>
      <c r="Y4131">
        <f>YEAR(SalesData[[#This Row],[Order Date]])*100+MONTH(SalesData[[#This Row],[Order Date]])</f>
        <v>201603</v>
      </c>
    </row>
    <row r="4132" spans="1: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v>9</v>
      </c>
      <c r="T4132">
        <v>0.3</v>
      </c>
      <c r="U4132">
        <v>-4.92</v>
      </c>
      <c r="V4132">
        <f>COUNTIF(SalesData[Order ID],SalesData[[#This Row],[Order ID]])</f>
        <v>1</v>
      </c>
      <c r="W4132" t="str">
        <f>TEXT(SalesData[[#This Row],[Order Date]],"MMM-YYYY")</f>
        <v>Nov-2015</v>
      </c>
      <c r="X4132">
        <f>CHOOSE(MONTH(SalesData[[#This Row],[Order Date]]),1,1,1,2,2,2,3,3,3,4,4,4)</f>
        <v>4</v>
      </c>
      <c r="Y4132">
        <f>YEAR(SalesData[[#This Row],[Order Date]])*100+MONTH(SalesData[[#This Row],[Order Date]])</f>
        <v>201511</v>
      </c>
    </row>
    <row r="4133" spans="1: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v>9</v>
      </c>
      <c r="T4133">
        <v>0.3</v>
      </c>
      <c r="U4133">
        <v>-1.31</v>
      </c>
      <c r="V4133">
        <f>COUNTIF(SalesData[Order ID],SalesData[[#This Row],[Order ID]])</f>
        <v>2</v>
      </c>
      <c r="W4133" t="str">
        <f>TEXT(SalesData[[#This Row],[Order Date]],"MMM-YYYY")</f>
        <v>Jul-2016</v>
      </c>
      <c r="X4133">
        <f>CHOOSE(MONTH(SalesData[[#This Row],[Order Date]]),1,1,1,2,2,2,3,3,3,4,4,4)</f>
        <v>3</v>
      </c>
      <c r="Y4133">
        <f>YEAR(SalesData[[#This Row],[Order Date]])*100+MONTH(SalesData[[#This Row],[Order Date]])</f>
        <v>201607</v>
      </c>
    </row>
    <row r="4134" spans="1: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v>1</v>
      </c>
      <c r="T4134">
        <v>0</v>
      </c>
      <c r="U4134">
        <v>4.04</v>
      </c>
      <c r="V4134">
        <f>COUNTIF(SalesData[Order ID],SalesData[[#This Row],[Order ID]])</f>
        <v>2</v>
      </c>
      <c r="W4134" t="str">
        <f>TEXT(SalesData[[#This Row],[Order Date]],"MMM-YYYY")</f>
        <v>Jul-2016</v>
      </c>
      <c r="X4134">
        <f>CHOOSE(MONTH(SalesData[[#This Row],[Order Date]]),1,1,1,2,2,2,3,3,3,4,4,4)</f>
        <v>3</v>
      </c>
      <c r="Y4134">
        <f>YEAR(SalesData[[#This Row],[Order Date]])*100+MONTH(SalesData[[#This Row],[Order Date]])</f>
        <v>201607</v>
      </c>
    </row>
    <row r="4135" spans="1: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v>3</v>
      </c>
      <c r="T4135">
        <v>0.2</v>
      </c>
      <c r="U4135">
        <v>13.95</v>
      </c>
      <c r="V4135">
        <f>COUNTIF(SalesData[Order ID],SalesData[[#This Row],[Order ID]])</f>
        <v>2</v>
      </c>
      <c r="W4135" t="str">
        <f>TEXT(SalesData[[#This Row],[Order Date]],"MMM-YYYY")</f>
        <v>Sep-2015</v>
      </c>
      <c r="X4135">
        <f>CHOOSE(MONTH(SalesData[[#This Row],[Order Date]]),1,1,1,2,2,2,3,3,3,4,4,4)</f>
        <v>3</v>
      </c>
      <c r="Y4135">
        <f>YEAR(SalesData[[#This Row],[Order Date]])*100+MONTH(SalesData[[#This Row],[Order Date]])</f>
        <v>201509</v>
      </c>
    </row>
    <row r="4136" spans="1: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v>1</v>
      </c>
      <c r="T4136">
        <v>0.3</v>
      </c>
      <c r="U4136">
        <v>-27.3</v>
      </c>
      <c r="V4136">
        <f>COUNTIF(SalesData[Order ID],SalesData[[#This Row],[Order ID]])</f>
        <v>2</v>
      </c>
      <c r="W4136" t="str">
        <f>TEXT(SalesData[[#This Row],[Order Date]],"MMM-YYYY")</f>
        <v>Sep-2015</v>
      </c>
      <c r="X4136">
        <f>CHOOSE(MONTH(SalesData[[#This Row],[Order Date]]),1,1,1,2,2,2,3,3,3,4,4,4)</f>
        <v>3</v>
      </c>
      <c r="Y4136">
        <f>YEAR(SalesData[[#This Row],[Order Date]])*100+MONTH(SalesData[[#This Row],[Order Date]])</f>
        <v>201509</v>
      </c>
    </row>
    <row r="4137" spans="1: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v>8</v>
      </c>
      <c r="T4137">
        <v>0.3</v>
      </c>
      <c r="U4137">
        <v>-13.45</v>
      </c>
      <c r="V4137">
        <f>COUNTIF(SalesData[Order ID],SalesData[[#This Row],[Order ID]])</f>
        <v>2</v>
      </c>
      <c r="W4137" t="str">
        <f>TEXT(SalesData[[#This Row],[Order Date]],"MMM-YYYY")</f>
        <v>Oct-2018</v>
      </c>
      <c r="X4137">
        <f>CHOOSE(MONTH(SalesData[[#This Row],[Order Date]]),1,1,1,2,2,2,3,3,3,4,4,4)</f>
        <v>4</v>
      </c>
      <c r="Y4137">
        <f>YEAR(SalesData[[#This Row],[Order Date]])*100+MONTH(SalesData[[#This Row],[Order Date]])</f>
        <v>201810</v>
      </c>
    </row>
    <row r="4138" spans="1: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v>8</v>
      </c>
      <c r="T4138">
        <v>0.2</v>
      </c>
      <c r="U4138">
        <v>94.51</v>
      </c>
      <c r="V4138">
        <f>COUNTIF(SalesData[Order ID],SalesData[[#This Row],[Order ID]])</f>
        <v>2</v>
      </c>
      <c r="W4138" t="str">
        <f>TEXT(SalesData[[#This Row],[Order Date]],"MMM-YYYY")</f>
        <v>Oct-2018</v>
      </c>
      <c r="X4138">
        <f>CHOOSE(MONTH(SalesData[[#This Row],[Order Date]]),1,1,1,2,2,2,3,3,3,4,4,4)</f>
        <v>4</v>
      </c>
      <c r="Y4138">
        <f>YEAR(SalesData[[#This Row],[Order Date]])*100+MONTH(SalesData[[#This Row],[Order Date]])</f>
        <v>201810</v>
      </c>
    </row>
    <row r="4139" spans="1: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v>4</v>
      </c>
      <c r="T4139">
        <v>0.3</v>
      </c>
      <c r="U4139">
        <v>-4.26</v>
      </c>
      <c r="V4139">
        <f>COUNTIF(SalesData[Order ID],SalesData[[#This Row],[Order ID]])</f>
        <v>1</v>
      </c>
      <c r="W4139" t="str">
        <f>TEXT(SalesData[[#This Row],[Order Date]],"MMM-YYYY")</f>
        <v>Nov-2018</v>
      </c>
      <c r="X4139">
        <f>CHOOSE(MONTH(SalesData[[#This Row],[Order Date]]),1,1,1,2,2,2,3,3,3,4,4,4)</f>
        <v>4</v>
      </c>
      <c r="Y4139">
        <f>YEAR(SalesData[[#This Row],[Order Date]])*100+MONTH(SalesData[[#This Row],[Order Date]])</f>
        <v>201811</v>
      </c>
    </row>
    <row r="4140" spans="1: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v>6</v>
      </c>
      <c r="T4140">
        <v>0.3</v>
      </c>
      <c r="U4140">
        <v>-1.18</v>
      </c>
      <c r="V4140">
        <f>COUNTIF(SalesData[Order ID],SalesData[[#This Row],[Order ID]])</f>
        <v>1</v>
      </c>
      <c r="W4140" t="str">
        <f>TEXT(SalesData[[#This Row],[Order Date]],"MMM-YYYY")</f>
        <v>Dec-2017</v>
      </c>
      <c r="X4140">
        <f>CHOOSE(MONTH(SalesData[[#This Row],[Order Date]]),1,1,1,2,2,2,3,3,3,4,4,4)</f>
        <v>4</v>
      </c>
      <c r="Y4140">
        <f>YEAR(SalesData[[#This Row],[Order Date]])*100+MONTH(SalesData[[#This Row],[Order Date]])</f>
        <v>201712</v>
      </c>
    </row>
    <row r="4141" spans="1: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v>9</v>
      </c>
      <c r="T4141">
        <v>0</v>
      </c>
      <c r="U4141">
        <v>1.87</v>
      </c>
      <c r="V4141">
        <f>COUNTIF(SalesData[Order ID],SalesData[[#This Row],[Order ID]])</f>
        <v>2</v>
      </c>
      <c r="W4141" t="str">
        <f>TEXT(SalesData[[#This Row],[Order Date]],"MMM-YYYY")</f>
        <v>Dec-2018</v>
      </c>
      <c r="X4141">
        <f>CHOOSE(MONTH(SalesData[[#This Row],[Order Date]]),1,1,1,2,2,2,3,3,3,4,4,4)</f>
        <v>4</v>
      </c>
      <c r="Y4141">
        <f>YEAR(SalesData[[#This Row],[Order Date]])*100+MONTH(SalesData[[#This Row],[Order Date]])</f>
        <v>201812</v>
      </c>
    </row>
    <row r="4142" spans="1: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v>2</v>
      </c>
      <c r="T4142">
        <v>0.1</v>
      </c>
      <c r="U4142">
        <v>21.36</v>
      </c>
      <c r="V4142">
        <f>COUNTIF(SalesData[Order ID],SalesData[[#This Row],[Order ID]])</f>
        <v>2</v>
      </c>
      <c r="W4142" t="str">
        <f>TEXT(SalesData[[#This Row],[Order Date]],"MMM-YYYY")</f>
        <v>Dec-2018</v>
      </c>
      <c r="X4142">
        <f>CHOOSE(MONTH(SalesData[[#This Row],[Order Date]]),1,1,1,2,2,2,3,3,3,4,4,4)</f>
        <v>4</v>
      </c>
      <c r="Y4142">
        <f>YEAR(SalesData[[#This Row],[Order Date]])*100+MONTH(SalesData[[#This Row],[Order Date]])</f>
        <v>201812</v>
      </c>
    </row>
    <row r="4143" spans="1: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v>8</v>
      </c>
      <c r="T4143">
        <v>0.2</v>
      </c>
      <c r="U4143">
        <v>3.02</v>
      </c>
      <c r="V4143">
        <f>COUNTIF(SalesData[Order ID],SalesData[[#This Row],[Order ID]])</f>
        <v>1</v>
      </c>
      <c r="W4143" t="str">
        <f>TEXT(SalesData[[#This Row],[Order Date]],"MMM-YYYY")</f>
        <v>Jun-2017</v>
      </c>
      <c r="X4143">
        <f>CHOOSE(MONTH(SalesData[[#This Row],[Order Date]]),1,1,1,2,2,2,3,3,3,4,4,4)</f>
        <v>2</v>
      </c>
      <c r="Y4143">
        <f>YEAR(SalesData[[#This Row],[Order Date]])*100+MONTH(SalesData[[#This Row],[Order Date]])</f>
        <v>201706</v>
      </c>
    </row>
    <row r="4144" spans="1: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v>1</v>
      </c>
      <c r="T4144">
        <v>0</v>
      </c>
      <c r="U4144">
        <v>6.89</v>
      </c>
      <c r="V4144">
        <f>COUNTIF(SalesData[Order ID],SalesData[[#This Row],[Order ID]])</f>
        <v>1</v>
      </c>
      <c r="W4144" t="str">
        <f>TEXT(SalesData[[#This Row],[Order Date]],"MMM-YYYY")</f>
        <v>May-2015</v>
      </c>
      <c r="X4144">
        <f>CHOOSE(MONTH(SalesData[[#This Row],[Order Date]]),1,1,1,2,2,2,3,3,3,4,4,4)</f>
        <v>2</v>
      </c>
      <c r="Y4144">
        <f>YEAR(SalesData[[#This Row],[Order Date]])*100+MONTH(SalesData[[#This Row],[Order Date]])</f>
        <v>201505</v>
      </c>
    </row>
    <row r="4145" spans="1: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v>10</v>
      </c>
      <c r="T4145">
        <v>0.1</v>
      </c>
      <c r="U4145">
        <v>3.31</v>
      </c>
      <c r="V4145">
        <f>COUNTIF(SalesData[Order ID],SalesData[[#This Row],[Order ID]])</f>
        <v>3</v>
      </c>
      <c r="W4145" t="str">
        <f>TEXT(SalesData[[#This Row],[Order Date]],"MMM-YYYY")</f>
        <v>Jan-2018</v>
      </c>
      <c r="X4145">
        <f>CHOOSE(MONTH(SalesData[[#This Row],[Order Date]]),1,1,1,2,2,2,3,3,3,4,4,4)</f>
        <v>1</v>
      </c>
      <c r="Y4145">
        <f>YEAR(SalesData[[#This Row],[Order Date]])*100+MONTH(SalesData[[#This Row],[Order Date]])</f>
        <v>201801</v>
      </c>
    </row>
    <row r="4146" spans="1: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v>4</v>
      </c>
      <c r="T4146">
        <v>0.2</v>
      </c>
      <c r="U4146">
        <v>1.32</v>
      </c>
      <c r="V4146">
        <f>COUNTIF(SalesData[Order ID],SalesData[[#This Row],[Order ID]])</f>
        <v>3</v>
      </c>
      <c r="W4146" t="str">
        <f>TEXT(SalesData[[#This Row],[Order Date]],"MMM-YYYY")</f>
        <v>Jan-2018</v>
      </c>
      <c r="X4146">
        <f>CHOOSE(MONTH(SalesData[[#This Row],[Order Date]]),1,1,1,2,2,2,3,3,3,4,4,4)</f>
        <v>1</v>
      </c>
      <c r="Y4146">
        <f>YEAR(SalesData[[#This Row],[Order Date]])*100+MONTH(SalesData[[#This Row],[Order Date]])</f>
        <v>201801</v>
      </c>
    </row>
    <row r="4147" spans="1: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v>1</v>
      </c>
      <c r="T4147">
        <v>0</v>
      </c>
      <c r="U4147">
        <v>24.16</v>
      </c>
      <c r="V4147">
        <f>COUNTIF(SalesData[Order ID],SalesData[[#This Row],[Order ID]])</f>
        <v>3</v>
      </c>
      <c r="W4147" t="str">
        <f>TEXT(SalesData[[#This Row],[Order Date]],"MMM-YYYY")</f>
        <v>Jan-2018</v>
      </c>
      <c r="X4147">
        <f>CHOOSE(MONTH(SalesData[[#This Row],[Order Date]]),1,1,1,2,2,2,3,3,3,4,4,4)</f>
        <v>1</v>
      </c>
      <c r="Y4147">
        <f>YEAR(SalesData[[#This Row],[Order Date]])*100+MONTH(SalesData[[#This Row],[Order Date]])</f>
        <v>201801</v>
      </c>
    </row>
    <row r="4148" spans="1: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v>3</v>
      </c>
      <c r="T4148">
        <v>0</v>
      </c>
      <c r="U4148">
        <v>41.94</v>
      </c>
      <c r="V4148">
        <f>COUNTIF(SalesData[Order ID],SalesData[[#This Row],[Order ID]])</f>
        <v>1</v>
      </c>
      <c r="W4148" t="str">
        <f>TEXT(SalesData[[#This Row],[Order Date]],"MMM-YYYY")</f>
        <v>Nov-2016</v>
      </c>
      <c r="X4148">
        <f>CHOOSE(MONTH(SalesData[[#This Row],[Order Date]]),1,1,1,2,2,2,3,3,3,4,4,4)</f>
        <v>4</v>
      </c>
      <c r="Y4148">
        <f>YEAR(SalesData[[#This Row],[Order Date]])*100+MONTH(SalesData[[#This Row],[Order Date]])</f>
        <v>201611</v>
      </c>
    </row>
    <row r="4149" spans="1: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v>2</v>
      </c>
      <c r="T4149">
        <v>0.3</v>
      </c>
      <c r="U4149">
        <v>-2.64</v>
      </c>
      <c r="V4149">
        <f>COUNTIF(SalesData[Order ID],SalesData[[#This Row],[Order ID]])</f>
        <v>4</v>
      </c>
      <c r="W4149" t="str">
        <f>TEXT(SalesData[[#This Row],[Order Date]],"MMM-YYYY")</f>
        <v>Oct-2018</v>
      </c>
      <c r="X4149">
        <f>CHOOSE(MONTH(SalesData[[#This Row],[Order Date]]),1,1,1,2,2,2,3,3,3,4,4,4)</f>
        <v>4</v>
      </c>
      <c r="Y4149">
        <f>YEAR(SalesData[[#This Row],[Order Date]])*100+MONTH(SalesData[[#This Row],[Order Date]])</f>
        <v>201810</v>
      </c>
    </row>
    <row r="4150" spans="1: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v>6</v>
      </c>
      <c r="T4150">
        <v>0</v>
      </c>
      <c r="U4150">
        <v>3.57</v>
      </c>
      <c r="V4150">
        <f>COUNTIF(SalesData[Order ID],SalesData[[#This Row],[Order ID]])</f>
        <v>4</v>
      </c>
      <c r="W4150" t="str">
        <f>TEXT(SalesData[[#This Row],[Order Date]],"MMM-YYYY")</f>
        <v>Oct-2018</v>
      </c>
      <c r="X4150">
        <f>CHOOSE(MONTH(SalesData[[#This Row],[Order Date]]),1,1,1,2,2,2,3,3,3,4,4,4)</f>
        <v>4</v>
      </c>
      <c r="Y4150">
        <f>YEAR(SalesData[[#This Row],[Order Date]])*100+MONTH(SalesData[[#This Row],[Order Date]])</f>
        <v>201810</v>
      </c>
    </row>
    <row r="4151" spans="1: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v>5</v>
      </c>
      <c r="T4151">
        <v>0</v>
      </c>
      <c r="U4151">
        <v>6.62</v>
      </c>
      <c r="V4151">
        <f>COUNTIF(SalesData[Order ID],SalesData[[#This Row],[Order ID]])</f>
        <v>4</v>
      </c>
      <c r="W4151" t="str">
        <f>TEXT(SalesData[[#This Row],[Order Date]],"MMM-YYYY")</f>
        <v>Oct-2018</v>
      </c>
      <c r="X4151">
        <f>CHOOSE(MONTH(SalesData[[#This Row],[Order Date]]),1,1,1,2,2,2,3,3,3,4,4,4)</f>
        <v>4</v>
      </c>
      <c r="Y4151">
        <f>YEAR(SalesData[[#This Row],[Order Date]])*100+MONTH(SalesData[[#This Row],[Order Date]])</f>
        <v>201810</v>
      </c>
    </row>
    <row r="4152" spans="1: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v>1</v>
      </c>
      <c r="T4152">
        <v>0.2</v>
      </c>
      <c r="U4152">
        <v>67.38</v>
      </c>
      <c r="V4152">
        <f>COUNTIF(SalesData[Order ID],SalesData[[#This Row],[Order ID]])</f>
        <v>4</v>
      </c>
      <c r="W4152" t="str">
        <f>TEXT(SalesData[[#This Row],[Order Date]],"MMM-YYYY")</f>
        <v>Oct-2018</v>
      </c>
      <c r="X4152">
        <f>CHOOSE(MONTH(SalesData[[#This Row],[Order Date]]),1,1,1,2,2,2,3,3,3,4,4,4)</f>
        <v>4</v>
      </c>
      <c r="Y4152">
        <f>YEAR(SalesData[[#This Row],[Order Date]])*100+MONTH(SalesData[[#This Row],[Order Date]])</f>
        <v>201810</v>
      </c>
    </row>
    <row r="4153" spans="1: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v>3</v>
      </c>
      <c r="T4153">
        <v>0.1</v>
      </c>
      <c r="U4153">
        <v>9.36</v>
      </c>
      <c r="V4153">
        <f>COUNTIF(SalesData[Order ID],SalesData[[#This Row],[Order ID]])</f>
        <v>3</v>
      </c>
      <c r="W4153" t="str">
        <f>TEXT(SalesData[[#This Row],[Order Date]],"MMM-YYYY")</f>
        <v>Sep-2018</v>
      </c>
      <c r="X4153">
        <f>CHOOSE(MONTH(SalesData[[#This Row],[Order Date]]),1,1,1,2,2,2,3,3,3,4,4,4)</f>
        <v>3</v>
      </c>
      <c r="Y4153">
        <f>YEAR(SalesData[[#This Row],[Order Date]])*100+MONTH(SalesData[[#This Row],[Order Date]])</f>
        <v>201809</v>
      </c>
    </row>
    <row r="4154" spans="1: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v>5</v>
      </c>
      <c r="T4154">
        <v>0</v>
      </c>
      <c r="U4154">
        <v>0.93</v>
      </c>
      <c r="V4154">
        <f>COUNTIF(SalesData[Order ID],SalesData[[#This Row],[Order ID]])</f>
        <v>3</v>
      </c>
      <c r="W4154" t="str">
        <f>TEXT(SalesData[[#This Row],[Order Date]],"MMM-YYYY")</f>
        <v>Sep-2018</v>
      </c>
      <c r="X4154">
        <f>CHOOSE(MONTH(SalesData[[#This Row],[Order Date]]),1,1,1,2,2,2,3,3,3,4,4,4)</f>
        <v>3</v>
      </c>
      <c r="Y4154">
        <f>YEAR(SalesData[[#This Row],[Order Date]])*100+MONTH(SalesData[[#This Row],[Order Date]])</f>
        <v>201809</v>
      </c>
    </row>
    <row r="4155" spans="1: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v>9</v>
      </c>
      <c r="T4155">
        <v>0.3</v>
      </c>
      <c r="U4155">
        <v>-1.52</v>
      </c>
      <c r="V4155">
        <f>COUNTIF(SalesData[Order ID],SalesData[[#This Row],[Order ID]])</f>
        <v>3</v>
      </c>
      <c r="W4155" t="str">
        <f>TEXT(SalesData[[#This Row],[Order Date]],"MMM-YYYY")</f>
        <v>Sep-2018</v>
      </c>
      <c r="X4155">
        <f>CHOOSE(MONTH(SalesData[[#This Row],[Order Date]]),1,1,1,2,2,2,3,3,3,4,4,4)</f>
        <v>3</v>
      </c>
      <c r="Y4155">
        <f>YEAR(SalesData[[#This Row],[Order Date]])*100+MONTH(SalesData[[#This Row],[Order Date]])</f>
        <v>201809</v>
      </c>
    </row>
    <row r="4156" spans="1: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v>6</v>
      </c>
      <c r="T4156">
        <v>0</v>
      </c>
      <c r="U4156">
        <v>4.1900000000000004</v>
      </c>
      <c r="V4156">
        <f>COUNTIF(SalesData[Order ID],SalesData[[#This Row],[Order ID]])</f>
        <v>2</v>
      </c>
      <c r="W4156" t="str">
        <f>TEXT(SalesData[[#This Row],[Order Date]],"MMM-YYYY")</f>
        <v>Dec-2017</v>
      </c>
      <c r="X4156">
        <f>CHOOSE(MONTH(SalesData[[#This Row],[Order Date]]),1,1,1,2,2,2,3,3,3,4,4,4)</f>
        <v>4</v>
      </c>
      <c r="Y4156">
        <f>YEAR(SalesData[[#This Row],[Order Date]])*100+MONTH(SalesData[[#This Row],[Order Date]])</f>
        <v>201712</v>
      </c>
    </row>
    <row r="4157" spans="1: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v>7</v>
      </c>
      <c r="T4157">
        <v>0.2</v>
      </c>
      <c r="U4157">
        <v>0.31</v>
      </c>
      <c r="V4157">
        <f>COUNTIF(SalesData[Order ID],SalesData[[#This Row],[Order ID]])</f>
        <v>2</v>
      </c>
      <c r="W4157" t="str">
        <f>TEXT(SalesData[[#This Row],[Order Date]],"MMM-YYYY")</f>
        <v>Dec-2017</v>
      </c>
      <c r="X4157">
        <f>CHOOSE(MONTH(SalesData[[#This Row],[Order Date]]),1,1,1,2,2,2,3,3,3,4,4,4)</f>
        <v>4</v>
      </c>
      <c r="Y4157">
        <f>YEAR(SalesData[[#This Row],[Order Date]])*100+MONTH(SalesData[[#This Row],[Order Date]])</f>
        <v>201712</v>
      </c>
    </row>
    <row r="4158" spans="1: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v>9</v>
      </c>
      <c r="T4158">
        <v>0.1</v>
      </c>
      <c r="U4158">
        <v>12</v>
      </c>
      <c r="V4158">
        <f>COUNTIF(SalesData[Order ID],SalesData[[#This Row],[Order ID]])</f>
        <v>2</v>
      </c>
      <c r="W4158" t="str">
        <f>TEXT(SalesData[[#This Row],[Order Date]],"MMM-YYYY")</f>
        <v>Dec-2016</v>
      </c>
      <c r="X4158">
        <f>CHOOSE(MONTH(SalesData[[#This Row],[Order Date]]),1,1,1,2,2,2,3,3,3,4,4,4)</f>
        <v>4</v>
      </c>
      <c r="Y4158">
        <f>YEAR(SalesData[[#This Row],[Order Date]])*100+MONTH(SalesData[[#This Row],[Order Date]])</f>
        <v>201612</v>
      </c>
    </row>
    <row r="4159" spans="1: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v>6</v>
      </c>
      <c r="T4159">
        <v>0.3</v>
      </c>
      <c r="U4159">
        <v>-6.78</v>
      </c>
      <c r="V4159">
        <f>COUNTIF(SalesData[Order ID],SalesData[[#This Row],[Order ID]])</f>
        <v>2</v>
      </c>
      <c r="W4159" t="str">
        <f>TEXT(SalesData[[#This Row],[Order Date]],"MMM-YYYY")</f>
        <v>Dec-2016</v>
      </c>
      <c r="X4159">
        <f>CHOOSE(MONTH(SalesData[[#This Row],[Order Date]]),1,1,1,2,2,2,3,3,3,4,4,4)</f>
        <v>4</v>
      </c>
      <c r="Y4159">
        <f>YEAR(SalesData[[#This Row],[Order Date]])*100+MONTH(SalesData[[#This Row],[Order Date]])</f>
        <v>201612</v>
      </c>
    </row>
    <row r="4160" spans="1: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v>2</v>
      </c>
      <c r="T4160">
        <v>0.2</v>
      </c>
      <c r="U4160">
        <v>3.45</v>
      </c>
      <c r="V4160">
        <f>COUNTIF(SalesData[Order ID],SalesData[[#This Row],[Order ID]])</f>
        <v>1</v>
      </c>
      <c r="W4160" t="str">
        <f>TEXT(SalesData[[#This Row],[Order Date]],"MMM-YYYY")</f>
        <v>Nov-2015</v>
      </c>
      <c r="X4160">
        <f>CHOOSE(MONTH(SalesData[[#This Row],[Order Date]]),1,1,1,2,2,2,3,3,3,4,4,4)</f>
        <v>4</v>
      </c>
      <c r="Y4160">
        <f>YEAR(SalesData[[#This Row],[Order Date]])*100+MONTH(SalesData[[#This Row],[Order Date]])</f>
        <v>201511</v>
      </c>
    </row>
    <row r="4161" spans="1: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v>1</v>
      </c>
      <c r="T4161">
        <v>0.1</v>
      </c>
      <c r="U4161">
        <v>4.24</v>
      </c>
      <c r="V4161">
        <f>COUNTIF(SalesData[Order ID],SalesData[[#This Row],[Order ID]])</f>
        <v>1</v>
      </c>
      <c r="W4161" t="str">
        <f>TEXT(SalesData[[#This Row],[Order Date]],"MMM-YYYY")</f>
        <v>Apr-2017</v>
      </c>
      <c r="X4161">
        <f>CHOOSE(MONTH(SalesData[[#This Row],[Order Date]]),1,1,1,2,2,2,3,3,3,4,4,4)</f>
        <v>2</v>
      </c>
      <c r="Y4161">
        <f>YEAR(SalesData[[#This Row],[Order Date]])*100+MONTH(SalesData[[#This Row],[Order Date]])</f>
        <v>201704</v>
      </c>
    </row>
    <row r="4162" spans="1: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v>1</v>
      </c>
      <c r="T4162">
        <v>0.3</v>
      </c>
      <c r="U4162">
        <v>-102.59</v>
      </c>
      <c r="V4162">
        <f>COUNTIF(SalesData[Order ID],SalesData[[#This Row],[Order ID]])</f>
        <v>2</v>
      </c>
      <c r="W4162" t="str">
        <f>TEXT(SalesData[[#This Row],[Order Date]],"MMM-YYYY")</f>
        <v>May-2018</v>
      </c>
      <c r="X4162">
        <f>CHOOSE(MONTH(SalesData[[#This Row],[Order Date]]),1,1,1,2,2,2,3,3,3,4,4,4)</f>
        <v>2</v>
      </c>
      <c r="Y4162">
        <f>YEAR(SalesData[[#This Row],[Order Date]])*100+MONTH(SalesData[[#This Row],[Order Date]])</f>
        <v>201805</v>
      </c>
    </row>
    <row r="4163" spans="1: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v>9</v>
      </c>
      <c r="T4163">
        <v>0.1</v>
      </c>
      <c r="U4163">
        <v>4.74</v>
      </c>
      <c r="V4163">
        <f>COUNTIF(SalesData[Order ID],SalesData[[#This Row],[Order ID]])</f>
        <v>2</v>
      </c>
      <c r="W4163" t="str">
        <f>TEXT(SalesData[[#This Row],[Order Date]],"MMM-YYYY")</f>
        <v>May-2018</v>
      </c>
      <c r="X4163">
        <f>CHOOSE(MONTH(SalesData[[#This Row],[Order Date]]),1,1,1,2,2,2,3,3,3,4,4,4)</f>
        <v>2</v>
      </c>
      <c r="Y4163">
        <f>YEAR(SalesData[[#This Row],[Order Date]])*100+MONTH(SalesData[[#This Row],[Order Date]])</f>
        <v>201805</v>
      </c>
    </row>
    <row r="4164" spans="1: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v>2</v>
      </c>
      <c r="T4164">
        <v>0.3</v>
      </c>
      <c r="U4164">
        <v>-2.97</v>
      </c>
      <c r="V4164">
        <f>COUNTIF(SalesData[Order ID],SalesData[[#This Row],[Order ID]])</f>
        <v>2</v>
      </c>
      <c r="W4164" t="str">
        <f>TEXT(SalesData[[#This Row],[Order Date]],"MMM-YYYY")</f>
        <v>Mar-2016</v>
      </c>
      <c r="X4164">
        <f>CHOOSE(MONTH(SalesData[[#This Row],[Order Date]]),1,1,1,2,2,2,3,3,3,4,4,4)</f>
        <v>1</v>
      </c>
      <c r="Y4164">
        <f>YEAR(SalesData[[#This Row],[Order Date]])*100+MONTH(SalesData[[#This Row],[Order Date]])</f>
        <v>201603</v>
      </c>
    </row>
    <row r="4165" spans="1: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v>9</v>
      </c>
      <c r="T4165">
        <v>0.1</v>
      </c>
      <c r="U4165">
        <v>141.11000000000001</v>
      </c>
      <c r="V4165">
        <f>COUNTIF(SalesData[Order ID],SalesData[[#This Row],[Order ID]])</f>
        <v>2</v>
      </c>
      <c r="W4165" t="str">
        <f>TEXT(SalesData[[#This Row],[Order Date]],"MMM-YYYY")</f>
        <v>Mar-2016</v>
      </c>
      <c r="X4165">
        <f>CHOOSE(MONTH(SalesData[[#This Row],[Order Date]]),1,1,1,2,2,2,3,3,3,4,4,4)</f>
        <v>1</v>
      </c>
      <c r="Y4165">
        <f>YEAR(SalesData[[#This Row],[Order Date]])*100+MONTH(SalesData[[#This Row],[Order Date]])</f>
        <v>201603</v>
      </c>
    </row>
    <row r="4166" spans="1: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v>10</v>
      </c>
      <c r="T4166">
        <v>0</v>
      </c>
      <c r="U4166">
        <v>21.98</v>
      </c>
      <c r="V4166">
        <f>COUNTIF(SalesData[Order ID],SalesData[[#This Row],[Order ID]])</f>
        <v>2</v>
      </c>
      <c r="W4166" t="str">
        <f>TEXT(SalesData[[#This Row],[Order Date]],"MMM-YYYY")</f>
        <v>Jan-2018</v>
      </c>
      <c r="X4166">
        <f>CHOOSE(MONTH(SalesData[[#This Row],[Order Date]]),1,1,1,2,2,2,3,3,3,4,4,4)</f>
        <v>1</v>
      </c>
      <c r="Y4166">
        <f>YEAR(SalesData[[#This Row],[Order Date]])*100+MONTH(SalesData[[#This Row],[Order Date]])</f>
        <v>201801</v>
      </c>
    </row>
    <row r="4167" spans="1: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v>5</v>
      </c>
      <c r="T4167">
        <v>0</v>
      </c>
      <c r="U4167">
        <v>10.119999999999999</v>
      </c>
      <c r="V4167">
        <f>COUNTIF(SalesData[Order ID],SalesData[[#This Row],[Order ID]])</f>
        <v>2</v>
      </c>
      <c r="W4167" t="str">
        <f>TEXT(SalesData[[#This Row],[Order Date]],"MMM-YYYY")</f>
        <v>Jan-2018</v>
      </c>
      <c r="X4167">
        <f>CHOOSE(MONTH(SalesData[[#This Row],[Order Date]]),1,1,1,2,2,2,3,3,3,4,4,4)</f>
        <v>1</v>
      </c>
      <c r="Y4167">
        <f>YEAR(SalesData[[#This Row],[Order Date]])*100+MONTH(SalesData[[#This Row],[Order Date]])</f>
        <v>201801</v>
      </c>
    </row>
    <row r="4168" spans="1: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v>4</v>
      </c>
      <c r="T4168">
        <v>0.1</v>
      </c>
      <c r="U4168">
        <v>6.42</v>
      </c>
      <c r="V4168">
        <f>COUNTIF(SalesData[Order ID],SalesData[[#This Row],[Order ID]])</f>
        <v>1</v>
      </c>
      <c r="W4168" t="str">
        <f>TEXT(SalesData[[#This Row],[Order Date]],"MMM-YYYY")</f>
        <v>Mar-2016</v>
      </c>
      <c r="X4168">
        <f>CHOOSE(MONTH(SalesData[[#This Row],[Order Date]]),1,1,1,2,2,2,3,3,3,4,4,4)</f>
        <v>1</v>
      </c>
      <c r="Y4168">
        <f>YEAR(SalesData[[#This Row],[Order Date]])*100+MONTH(SalesData[[#This Row],[Order Date]])</f>
        <v>201603</v>
      </c>
    </row>
    <row r="4169" spans="1: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v>5</v>
      </c>
      <c r="T4169">
        <v>0</v>
      </c>
      <c r="U4169">
        <v>3.83</v>
      </c>
      <c r="V4169">
        <f>COUNTIF(SalesData[Order ID],SalesData[[#This Row],[Order ID]])</f>
        <v>2</v>
      </c>
      <c r="W4169" t="str">
        <f>TEXT(SalesData[[#This Row],[Order Date]],"MMM-YYYY")</f>
        <v>Oct-2015</v>
      </c>
      <c r="X4169">
        <f>CHOOSE(MONTH(SalesData[[#This Row],[Order Date]]),1,1,1,2,2,2,3,3,3,4,4,4)</f>
        <v>4</v>
      </c>
      <c r="Y4169">
        <f>YEAR(SalesData[[#This Row],[Order Date]])*100+MONTH(SalesData[[#This Row],[Order Date]])</f>
        <v>201510</v>
      </c>
    </row>
    <row r="4170" spans="1: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v>7</v>
      </c>
      <c r="T4170">
        <v>0</v>
      </c>
      <c r="U4170">
        <v>21.68</v>
      </c>
      <c r="V4170">
        <f>COUNTIF(SalesData[Order ID],SalesData[[#This Row],[Order ID]])</f>
        <v>2</v>
      </c>
      <c r="W4170" t="str">
        <f>TEXT(SalesData[[#This Row],[Order Date]],"MMM-YYYY")</f>
        <v>Oct-2015</v>
      </c>
      <c r="X4170">
        <f>CHOOSE(MONTH(SalesData[[#This Row],[Order Date]]),1,1,1,2,2,2,3,3,3,4,4,4)</f>
        <v>4</v>
      </c>
      <c r="Y4170">
        <f>YEAR(SalesData[[#This Row],[Order Date]])*100+MONTH(SalesData[[#This Row],[Order Date]])</f>
        <v>201510</v>
      </c>
    </row>
    <row r="4171" spans="1: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v>3</v>
      </c>
      <c r="T4171">
        <v>0</v>
      </c>
      <c r="U4171">
        <v>2.8</v>
      </c>
      <c r="V4171">
        <f>COUNTIF(SalesData[Order ID],SalesData[[#This Row],[Order ID]])</f>
        <v>2</v>
      </c>
      <c r="W4171" t="str">
        <f>TEXT(SalesData[[#This Row],[Order Date]],"MMM-YYYY")</f>
        <v>Apr-2016</v>
      </c>
      <c r="X4171">
        <f>CHOOSE(MONTH(SalesData[[#This Row],[Order Date]]),1,1,1,2,2,2,3,3,3,4,4,4)</f>
        <v>2</v>
      </c>
      <c r="Y4171">
        <f>YEAR(SalesData[[#This Row],[Order Date]])*100+MONTH(SalesData[[#This Row],[Order Date]])</f>
        <v>201604</v>
      </c>
    </row>
    <row r="4172" spans="1: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v>10</v>
      </c>
      <c r="T4172">
        <v>0.1</v>
      </c>
      <c r="U4172">
        <v>7.67</v>
      </c>
      <c r="V4172">
        <f>COUNTIF(SalesData[Order ID],SalesData[[#This Row],[Order ID]])</f>
        <v>2</v>
      </c>
      <c r="W4172" t="str">
        <f>TEXT(SalesData[[#This Row],[Order Date]],"MMM-YYYY")</f>
        <v>Apr-2016</v>
      </c>
      <c r="X4172">
        <f>CHOOSE(MONTH(SalesData[[#This Row],[Order Date]]),1,1,1,2,2,2,3,3,3,4,4,4)</f>
        <v>2</v>
      </c>
      <c r="Y4172">
        <f>YEAR(SalesData[[#This Row],[Order Date]])*100+MONTH(SalesData[[#This Row],[Order Date]])</f>
        <v>201604</v>
      </c>
    </row>
    <row r="4173" spans="1: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v>8</v>
      </c>
      <c r="T4173">
        <v>0.1</v>
      </c>
      <c r="U4173">
        <v>9.77</v>
      </c>
      <c r="V4173">
        <f>COUNTIF(SalesData[Order ID],SalesData[[#This Row],[Order ID]])</f>
        <v>1</v>
      </c>
      <c r="W4173" t="str">
        <f>TEXT(SalesData[[#This Row],[Order Date]],"MMM-YYYY")</f>
        <v>Nov-2018</v>
      </c>
      <c r="X4173">
        <f>CHOOSE(MONTH(SalesData[[#This Row],[Order Date]]),1,1,1,2,2,2,3,3,3,4,4,4)</f>
        <v>4</v>
      </c>
      <c r="Y4173">
        <f>YEAR(SalesData[[#This Row],[Order Date]])*100+MONTH(SalesData[[#This Row],[Order Date]])</f>
        <v>201811</v>
      </c>
    </row>
    <row r="4174" spans="1: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v>1</v>
      </c>
      <c r="T4174">
        <v>0.3</v>
      </c>
      <c r="U4174">
        <v>-3.41</v>
      </c>
      <c r="V4174">
        <f>COUNTIF(SalesData[Order ID],SalesData[[#This Row],[Order ID]])</f>
        <v>3</v>
      </c>
      <c r="W4174" t="str">
        <f>TEXT(SalesData[[#This Row],[Order Date]],"MMM-YYYY")</f>
        <v>Jul-2017</v>
      </c>
      <c r="X4174">
        <f>CHOOSE(MONTH(SalesData[[#This Row],[Order Date]]),1,1,1,2,2,2,3,3,3,4,4,4)</f>
        <v>3</v>
      </c>
      <c r="Y4174">
        <f>YEAR(SalesData[[#This Row],[Order Date]])*100+MONTH(SalesData[[#This Row],[Order Date]])</f>
        <v>201707</v>
      </c>
    </row>
    <row r="4175" spans="1: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v>1</v>
      </c>
      <c r="T4175">
        <v>0</v>
      </c>
      <c r="U4175">
        <v>3.5</v>
      </c>
      <c r="V4175">
        <f>COUNTIF(SalesData[Order ID],SalesData[[#This Row],[Order ID]])</f>
        <v>3</v>
      </c>
      <c r="W4175" t="str">
        <f>TEXT(SalesData[[#This Row],[Order Date]],"MMM-YYYY")</f>
        <v>Jul-2017</v>
      </c>
      <c r="X4175">
        <f>CHOOSE(MONTH(SalesData[[#This Row],[Order Date]]),1,1,1,2,2,2,3,3,3,4,4,4)</f>
        <v>3</v>
      </c>
      <c r="Y4175">
        <f>YEAR(SalesData[[#This Row],[Order Date]])*100+MONTH(SalesData[[#This Row],[Order Date]])</f>
        <v>201707</v>
      </c>
    </row>
    <row r="4176" spans="1: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v>5</v>
      </c>
      <c r="T4176">
        <v>0.1</v>
      </c>
      <c r="U4176">
        <v>14</v>
      </c>
      <c r="V4176">
        <f>COUNTIF(SalesData[Order ID],SalesData[[#This Row],[Order ID]])</f>
        <v>3</v>
      </c>
      <c r="W4176" t="str">
        <f>TEXT(SalesData[[#This Row],[Order Date]],"MMM-YYYY")</f>
        <v>Jul-2017</v>
      </c>
      <c r="X4176">
        <f>CHOOSE(MONTH(SalesData[[#This Row],[Order Date]]),1,1,1,2,2,2,3,3,3,4,4,4)</f>
        <v>3</v>
      </c>
      <c r="Y4176">
        <f>YEAR(SalesData[[#This Row],[Order Date]])*100+MONTH(SalesData[[#This Row],[Order Date]])</f>
        <v>201707</v>
      </c>
    </row>
    <row r="4177" spans="1: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v>2</v>
      </c>
      <c r="T4177">
        <v>0.1</v>
      </c>
      <c r="U4177">
        <v>5.07</v>
      </c>
      <c r="V4177">
        <f>COUNTIF(SalesData[Order ID],SalesData[[#This Row],[Order ID]])</f>
        <v>1</v>
      </c>
      <c r="W4177" t="str">
        <f>TEXT(SalesData[[#This Row],[Order Date]],"MMM-YYYY")</f>
        <v>Nov-2016</v>
      </c>
      <c r="X4177">
        <f>CHOOSE(MONTH(SalesData[[#This Row],[Order Date]]),1,1,1,2,2,2,3,3,3,4,4,4)</f>
        <v>4</v>
      </c>
      <c r="Y4177">
        <f>YEAR(SalesData[[#This Row],[Order Date]])*100+MONTH(SalesData[[#This Row],[Order Date]])</f>
        <v>201611</v>
      </c>
    </row>
    <row r="4178" spans="1: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v>1</v>
      </c>
      <c r="T4178">
        <v>0</v>
      </c>
      <c r="U4178">
        <v>119.69</v>
      </c>
      <c r="V4178">
        <f>COUNTIF(SalesData[Order ID],SalesData[[#This Row],[Order ID]])</f>
        <v>2</v>
      </c>
      <c r="W4178" t="str">
        <f>TEXT(SalesData[[#This Row],[Order Date]],"MMM-YYYY")</f>
        <v>Apr-2015</v>
      </c>
      <c r="X4178">
        <f>CHOOSE(MONTH(SalesData[[#This Row],[Order Date]]),1,1,1,2,2,2,3,3,3,4,4,4)</f>
        <v>2</v>
      </c>
      <c r="Y4178">
        <f>YEAR(SalesData[[#This Row],[Order Date]])*100+MONTH(SalesData[[#This Row],[Order Date]])</f>
        <v>201504</v>
      </c>
    </row>
    <row r="4179" spans="1: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v>1</v>
      </c>
      <c r="T4179">
        <v>0</v>
      </c>
      <c r="U4179">
        <v>24.59</v>
      </c>
      <c r="V4179">
        <f>COUNTIF(SalesData[Order ID],SalesData[[#This Row],[Order ID]])</f>
        <v>2</v>
      </c>
      <c r="W4179" t="str">
        <f>TEXT(SalesData[[#This Row],[Order Date]],"MMM-YYYY")</f>
        <v>Apr-2015</v>
      </c>
      <c r="X4179">
        <f>CHOOSE(MONTH(SalesData[[#This Row],[Order Date]]),1,1,1,2,2,2,3,3,3,4,4,4)</f>
        <v>2</v>
      </c>
      <c r="Y4179">
        <f>YEAR(SalesData[[#This Row],[Order Date]])*100+MONTH(SalesData[[#This Row],[Order Date]])</f>
        <v>201504</v>
      </c>
    </row>
    <row r="4180" spans="1: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v>9</v>
      </c>
      <c r="T4180">
        <v>0</v>
      </c>
      <c r="U4180">
        <v>7.88</v>
      </c>
      <c r="V4180">
        <f>COUNTIF(SalesData[Order ID],SalesData[[#This Row],[Order ID]])</f>
        <v>1</v>
      </c>
      <c r="W4180" t="str">
        <f>TEXT(SalesData[[#This Row],[Order Date]],"MMM-YYYY")</f>
        <v>Jun-2017</v>
      </c>
      <c r="X4180">
        <f>CHOOSE(MONTH(SalesData[[#This Row],[Order Date]]),1,1,1,2,2,2,3,3,3,4,4,4)</f>
        <v>2</v>
      </c>
      <c r="Y4180">
        <f>YEAR(SalesData[[#This Row],[Order Date]])*100+MONTH(SalesData[[#This Row],[Order Date]])</f>
        <v>201706</v>
      </c>
    </row>
    <row r="4181" spans="1: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v>6</v>
      </c>
      <c r="T4181">
        <v>0</v>
      </c>
      <c r="U4181">
        <v>4.49</v>
      </c>
      <c r="V4181">
        <f>COUNTIF(SalesData[Order ID],SalesData[[#This Row],[Order ID]])</f>
        <v>1</v>
      </c>
      <c r="W4181" t="str">
        <f>TEXT(SalesData[[#This Row],[Order Date]],"MMM-YYYY")</f>
        <v>Mar-2018</v>
      </c>
      <c r="X4181">
        <f>CHOOSE(MONTH(SalesData[[#This Row],[Order Date]]),1,1,1,2,2,2,3,3,3,4,4,4)</f>
        <v>1</v>
      </c>
      <c r="Y4181">
        <f>YEAR(SalesData[[#This Row],[Order Date]])*100+MONTH(SalesData[[#This Row],[Order Date]])</f>
        <v>201803</v>
      </c>
    </row>
    <row r="4182" spans="1: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v>6</v>
      </c>
      <c r="T4182">
        <v>0.1</v>
      </c>
      <c r="U4182">
        <v>0.51</v>
      </c>
      <c r="V4182">
        <f>COUNTIF(SalesData[Order ID],SalesData[[#This Row],[Order ID]])</f>
        <v>1</v>
      </c>
      <c r="W4182" t="str">
        <f>TEXT(SalesData[[#This Row],[Order Date]],"MMM-YYYY")</f>
        <v>Oct-2018</v>
      </c>
      <c r="X4182">
        <f>CHOOSE(MONTH(SalesData[[#This Row],[Order Date]]),1,1,1,2,2,2,3,3,3,4,4,4)</f>
        <v>4</v>
      </c>
      <c r="Y4182">
        <f>YEAR(SalesData[[#This Row],[Order Date]])*100+MONTH(SalesData[[#This Row],[Order Date]])</f>
        <v>201810</v>
      </c>
    </row>
    <row r="4183" spans="1: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v>6</v>
      </c>
      <c r="T4183">
        <v>0</v>
      </c>
      <c r="U4183">
        <v>73.59</v>
      </c>
      <c r="V4183">
        <f>COUNTIF(SalesData[Order ID],SalesData[[#This Row],[Order ID]])</f>
        <v>3</v>
      </c>
      <c r="W4183" t="str">
        <f>TEXT(SalesData[[#This Row],[Order Date]],"MMM-YYYY")</f>
        <v>Oct-2018</v>
      </c>
      <c r="X4183">
        <f>CHOOSE(MONTH(SalesData[[#This Row],[Order Date]]),1,1,1,2,2,2,3,3,3,4,4,4)</f>
        <v>4</v>
      </c>
      <c r="Y4183">
        <f>YEAR(SalesData[[#This Row],[Order Date]])*100+MONTH(SalesData[[#This Row],[Order Date]])</f>
        <v>201810</v>
      </c>
    </row>
    <row r="4184" spans="1: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v>3</v>
      </c>
      <c r="T4184">
        <v>0.2</v>
      </c>
      <c r="U4184">
        <v>4.5999999999999996</v>
      </c>
      <c r="V4184">
        <f>COUNTIF(SalesData[Order ID],SalesData[[#This Row],[Order ID]])</f>
        <v>3</v>
      </c>
      <c r="W4184" t="str">
        <f>TEXT(SalesData[[#This Row],[Order Date]],"MMM-YYYY")</f>
        <v>Oct-2018</v>
      </c>
      <c r="X4184">
        <f>CHOOSE(MONTH(SalesData[[#This Row],[Order Date]]),1,1,1,2,2,2,3,3,3,4,4,4)</f>
        <v>4</v>
      </c>
      <c r="Y4184">
        <f>YEAR(SalesData[[#This Row],[Order Date]])*100+MONTH(SalesData[[#This Row],[Order Date]])</f>
        <v>201810</v>
      </c>
    </row>
    <row r="4185" spans="1: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v>6</v>
      </c>
      <c r="T4185">
        <v>0.1</v>
      </c>
      <c r="U4185">
        <v>120.72</v>
      </c>
      <c r="V4185">
        <f>COUNTIF(SalesData[Order ID],SalesData[[#This Row],[Order ID]])</f>
        <v>3</v>
      </c>
      <c r="W4185" t="str">
        <f>TEXT(SalesData[[#This Row],[Order Date]],"MMM-YYYY")</f>
        <v>Oct-2018</v>
      </c>
      <c r="X4185">
        <f>CHOOSE(MONTH(SalesData[[#This Row],[Order Date]]),1,1,1,2,2,2,3,3,3,4,4,4)</f>
        <v>4</v>
      </c>
      <c r="Y4185">
        <f>YEAR(SalesData[[#This Row],[Order Date]])*100+MONTH(SalesData[[#This Row],[Order Date]])</f>
        <v>201810</v>
      </c>
    </row>
    <row r="4186" spans="1: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v>10</v>
      </c>
      <c r="T4186">
        <v>0.1</v>
      </c>
      <c r="U4186">
        <v>12.29</v>
      </c>
      <c r="V4186">
        <f>COUNTIF(SalesData[Order ID],SalesData[[#This Row],[Order ID]])</f>
        <v>1</v>
      </c>
      <c r="W4186" t="str">
        <f>TEXT(SalesData[[#This Row],[Order Date]],"MMM-YYYY")</f>
        <v>Dec-2017</v>
      </c>
      <c r="X4186">
        <f>CHOOSE(MONTH(SalesData[[#This Row],[Order Date]]),1,1,1,2,2,2,3,3,3,4,4,4)</f>
        <v>4</v>
      </c>
      <c r="Y4186">
        <f>YEAR(SalesData[[#This Row],[Order Date]])*100+MONTH(SalesData[[#This Row],[Order Date]])</f>
        <v>201712</v>
      </c>
    </row>
    <row r="4187" spans="1: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v>2</v>
      </c>
      <c r="T4187">
        <v>0</v>
      </c>
      <c r="U4187">
        <v>25.52</v>
      </c>
      <c r="V4187">
        <f>COUNTIF(SalesData[Order ID],SalesData[[#This Row],[Order ID]])</f>
        <v>1</v>
      </c>
      <c r="W4187" t="str">
        <f>TEXT(SalesData[[#This Row],[Order Date]],"MMM-YYYY")</f>
        <v>Oct-2017</v>
      </c>
      <c r="X4187">
        <f>CHOOSE(MONTH(SalesData[[#This Row],[Order Date]]),1,1,1,2,2,2,3,3,3,4,4,4)</f>
        <v>4</v>
      </c>
      <c r="Y4187">
        <f>YEAR(SalesData[[#This Row],[Order Date]])*100+MONTH(SalesData[[#This Row],[Order Date]])</f>
        <v>201710</v>
      </c>
    </row>
    <row r="4188" spans="1: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v>2</v>
      </c>
      <c r="T4188">
        <v>0</v>
      </c>
      <c r="U4188">
        <v>1.03</v>
      </c>
      <c r="V4188">
        <f>COUNTIF(SalesData[Order ID],SalesData[[#This Row],[Order ID]])</f>
        <v>3</v>
      </c>
      <c r="W4188" t="str">
        <f>TEXT(SalesData[[#This Row],[Order Date]],"MMM-YYYY")</f>
        <v>May-2018</v>
      </c>
      <c r="X4188">
        <f>CHOOSE(MONTH(SalesData[[#This Row],[Order Date]]),1,1,1,2,2,2,3,3,3,4,4,4)</f>
        <v>2</v>
      </c>
      <c r="Y4188">
        <f>YEAR(SalesData[[#This Row],[Order Date]])*100+MONTH(SalesData[[#This Row],[Order Date]])</f>
        <v>201805</v>
      </c>
    </row>
    <row r="4189" spans="1: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v>4</v>
      </c>
      <c r="T4189">
        <v>0.3</v>
      </c>
      <c r="U4189">
        <v>-0.12</v>
      </c>
      <c r="V4189">
        <f>COUNTIF(SalesData[Order ID],SalesData[[#This Row],[Order ID]])</f>
        <v>3</v>
      </c>
      <c r="W4189" t="str">
        <f>TEXT(SalesData[[#This Row],[Order Date]],"MMM-YYYY")</f>
        <v>May-2018</v>
      </c>
      <c r="X4189">
        <f>CHOOSE(MONTH(SalesData[[#This Row],[Order Date]]),1,1,1,2,2,2,3,3,3,4,4,4)</f>
        <v>2</v>
      </c>
      <c r="Y4189">
        <f>YEAR(SalesData[[#This Row],[Order Date]])*100+MONTH(SalesData[[#This Row],[Order Date]])</f>
        <v>201805</v>
      </c>
    </row>
    <row r="4190" spans="1: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v>5</v>
      </c>
      <c r="T4190">
        <v>0.3</v>
      </c>
      <c r="U4190">
        <v>-0.98</v>
      </c>
      <c r="V4190">
        <f>COUNTIF(SalesData[Order ID],SalesData[[#This Row],[Order ID]])</f>
        <v>3</v>
      </c>
      <c r="W4190" t="str">
        <f>TEXT(SalesData[[#This Row],[Order Date]],"MMM-YYYY")</f>
        <v>May-2018</v>
      </c>
      <c r="X4190">
        <f>CHOOSE(MONTH(SalesData[[#This Row],[Order Date]]),1,1,1,2,2,2,3,3,3,4,4,4)</f>
        <v>2</v>
      </c>
      <c r="Y4190">
        <f>YEAR(SalesData[[#This Row],[Order Date]])*100+MONTH(SalesData[[#This Row],[Order Date]])</f>
        <v>201805</v>
      </c>
    </row>
    <row r="4191" spans="1: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v>9</v>
      </c>
      <c r="T4191">
        <v>0.1</v>
      </c>
      <c r="U4191">
        <v>1.4</v>
      </c>
      <c r="V4191">
        <f>COUNTIF(SalesData[Order ID],SalesData[[#This Row],[Order ID]])</f>
        <v>1</v>
      </c>
      <c r="W4191" t="str">
        <f>TEXT(SalesData[[#This Row],[Order Date]],"MMM-YYYY")</f>
        <v>Sep-2017</v>
      </c>
      <c r="X4191">
        <f>CHOOSE(MONTH(SalesData[[#This Row],[Order Date]]),1,1,1,2,2,2,3,3,3,4,4,4)</f>
        <v>3</v>
      </c>
      <c r="Y4191">
        <f>YEAR(SalesData[[#This Row],[Order Date]])*100+MONTH(SalesData[[#This Row],[Order Date]])</f>
        <v>201709</v>
      </c>
    </row>
    <row r="4192" spans="1: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v>10</v>
      </c>
      <c r="T4192">
        <v>0.1</v>
      </c>
      <c r="U4192">
        <v>1680</v>
      </c>
      <c r="V4192">
        <f>COUNTIF(SalesData[Order ID],SalesData[[#This Row],[Order ID]])</f>
        <v>1</v>
      </c>
      <c r="W4192" t="str">
        <f>TEXT(SalesData[[#This Row],[Order Date]],"MMM-YYYY")</f>
        <v>Nov-2018</v>
      </c>
      <c r="X4192">
        <f>CHOOSE(MONTH(SalesData[[#This Row],[Order Date]]),1,1,1,2,2,2,3,3,3,4,4,4)</f>
        <v>4</v>
      </c>
      <c r="Y4192">
        <f>YEAR(SalesData[[#This Row],[Order Date]])*100+MONTH(SalesData[[#This Row],[Order Date]])</f>
        <v>201811</v>
      </c>
    </row>
    <row r="4193" spans="1: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v>1</v>
      </c>
      <c r="T4193">
        <v>0.3</v>
      </c>
      <c r="U4193">
        <v>-3.59</v>
      </c>
      <c r="V4193">
        <f>COUNTIF(SalesData[Order ID],SalesData[[#This Row],[Order ID]])</f>
        <v>1</v>
      </c>
      <c r="W4193" t="str">
        <f>TEXT(SalesData[[#This Row],[Order Date]],"MMM-YYYY")</f>
        <v>Jul-2016</v>
      </c>
      <c r="X4193">
        <f>CHOOSE(MONTH(SalesData[[#This Row],[Order Date]]),1,1,1,2,2,2,3,3,3,4,4,4)</f>
        <v>3</v>
      </c>
      <c r="Y4193">
        <f>YEAR(SalesData[[#This Row],[Order Date]])*100+MONTH(SalesData[[#This Row],[Order Date]])</f>
        <v>201607</v>
      </c>
    </row>
    <row r="4194" spans="1: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v>2</v>
      </c>
      <c r="T4194">
        <v>0.2</v>
      </c>
      <c r="U4194">
        <v>104.46</v>
      </c>
      <c r="V4194">
        <f>COUNTIF(SalesData[Order ID],SalesData[[#This Row],[Order ID]])</f>
        <v>2</v>
      </c>
      <c r="W4194" t="str">
        <f>TEXT(SalesData[[#This Row],[Order Date]],"MMM-YYYY")</f>
        <v>Nov-2016</v>
      </c>
      <c r="X4194">
        <f>CHOOSE(MONTH(SalesData[[#This Row],[Order Date]]),1,1,1,2,2,2,3,3,3,4,4,4)</f>
        <v>4</v>
      </c>
      <c r="Y4194">
        <f>YEAR(SalesData[[#This Row],[Order Date]])*100+MONTH(SalesData[[#This Row],[Order Date]])</f>
        <v>201611</v>
      </c>
    </row>
    <row r="4195" spans="1: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v>8</v>
      </c>
      <c r="T4195">
        <v>0</v>
      </c>
      <c r="U4195">
        <v>60.96</v>
      </c>
      <c r="V4195">
        <f>COUNTIF(SalesData[Order ID],SalesData[[#This Row],[Order ID]])</f>
        <v>2</v>
      </c>
      <c r="W4195" t="str">
        <f>TEXT(SalesData[[#This Row],[Order Date]],"MMM-YYYY")</f>
        <v>Nov-2016</v>
      </c>
      <c r="X4195">
        <f>CHOOSE(MONTH(SalesData[[#This Row],[Order Date]]),1,1,1,2,2,2,3,3,3,4,4,4)</f>
        <v>4</v>
      </c>
      <c r="Y4195">
        <f>YEAR(SalesData[[#This Row],[Order Date]])*100+MONTH(SalesData[[#This Row],[Order Date]])</f>
        <v>201611</v>
      </c>
    </row>
    <row r="4196" spans="1: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v>5</v>
      </c>
      <c r="T4196">
        <v>0.2</v>
      </c>
      <c r="U4196">
        <v>11.96</v>
      </c>
      <c r="V4196">
        <f>COUNTIF(SalesData[Order ID],SalesData[[#This Row],[Order ID]])</f>
        <v>1</v>
      </c>
      <c r="W4196" t="str">
        <f>TEXT(SalesData[[#This Row],[Order Date]],"MMM-YYYY")</f>
        <v>Jun-2016</v>
      </c>
      <c r="X4196">
        <f>CHOOSE(MONTH(SalesData[[#This Row],[Order Date]]),1,1,1,2,2,2,3,3,3,4,4,4)</f>
        <v>2</v>
      </c>
      <c r="Y4196">
        <f>YEAR(SalesData[[#This Row],[Order Date]])*100+MONTH(SalesData[[#This Row],[Order Date]])</f>
        <v>201606</v>
      </c>
    </row>
    <row r="4197" spans="1: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v>9</v>
      </c>
      <c r="T4197">
        <v>0</v>
      </c>
      <c r="U4197">
        <v>3.46</v>
      </c>
      <c r="V4197">
        <f>COUNTIF(SalesData[Order ID],SalesData[[#This Row],[Order ID]])</f>
        <v>1</v>
      </c>
      <c r="W4197" t="str">
        <f>TEXT(SalesData[[#This Row],[Order Date]],"MMM-YYYY")</f>
        <v>Apr-2017</v>
      </c>
      <c r="X4197">
        <f>CHOOSE(MONTH(SalesData[[#This Row],[Order Date]]),1,1,1,2,2,2,3,3,3,4,4,4)</f>
        <v>2</v>
      </c>
      <c r="Y4197">
        <f>YEAR(SalesData[[#This Row],[Order Date]])*100+MONTH(SalesData[[#This Row],[Order Date]])</f>
        <v>201704</v>
      </c>
    </row>
    <row r="4198" spans="1: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v>5</v>
      </c>
      <c r="T4198">
        <v>0.1</v>
      </c>
      <c r="U4198">
        <v>1.54</v>
      </c>
      <c r="V4198">
        <f>COUNTIF(SalesData[Order ID],SalesData[[#This Row],[Order ID]])</f>
        <v>1</v>
      </c>
      <c r="W4198" t="str">
        <f>TEXT(SalesData[[#This Row],[Order Date]],"MMM-YYYY")</f>
        <v>Apr-2016</v>
      </c>
      <c r="X4198">
        <f>CHOOSE(MONTH(SalesData[[#This Row],[Order Date]]),1,1,1,2,2,2,3,3,3,4,4,4)</f>
        <v>2</v>
      </c>
      <c r="Y4198">
        <f>YEAR(SalesData[[#This Row],[Order Date]])*100+MONTH(SalesData[[#This Row],[Order Date]])</f>
        <v>201604</v>
      </c>
    </row>
    <row r="4199" spans="1: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v>6</v>
      </c>
      <c r="T4199">
        <v>0</v>
      </c>
      <c r="U4199">
        <v>130.29</v>
      </c>
      <c r="V4199">
        <f>COUNTIF(SalesData[Order ID],SalesData[[#This Row],[Order ID]])</f>
        <v>2</v>
      </c>
      <c r="W4199" t="str">
        <f>TEXT(SalesData[[#This Row],[Order Date]],"MMM-YYYY")</f>
        <v>Dec-2017</v>
      </c>
      <c r="X4199">
        <f>CHOOSE(MONTH(SalesData[[#This Row],[Order Date]]),1,1,1,2,2,2,3,3,3,4,4,4)</f>
        <v>4</v>
      </c>
      <c r="Y4199">
        <f>YEAR(SalesData[[#This Row],[Order Date]])*100+MONTH(SalesData[[#This Row],[Order Date]])</f>
        <v>201712</v>
      </c>
    </row>
    <row r="4200" spans="1: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v>1</v>
      </c>
      <c r="T4200">
        <v>0</v>
      </c>
      <c r="U4200">
        <v>4</v>
      </c>
      <c r="V4200">
        <f>COUNTIF(SalesData[Order ID],SalesData[[#This Row],[Order ID]])</f>
        <v>2</v>
      </c>
      <c r="W4200" t="str">
        <f>TEXT(SalesData[[#This Row],[Order Date]],"MMM-YYYY")</f>
        <v>Dec-2017</v>
      </c>
      <c r="X4200">
        <f>CHOOSE(MONTH(SalesData[[#This Row],[Order Date]]),1,1,1,2,2,2,3,3,3,4,4,4)</f>
        <v>4</v>
      </c>
      <c r="Y4200">
        <f>YEAR(SalesData[[#This Row],[Order Date]])*100+MONTH(SalesData[[#This Row],[Order Date]])</f>
        <v>201712</v>
      </c>
    </row>
    <row r="4201" spans="1: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v>9</v>
      </c>
      <c r="T4201">
        <v>0.2</v>
      </c>
      <c r="U4201">
        <v>1.75</v>
      </c>
      <c r="V4201">
        <f>COUNTIF(SalesData[Order ID],SalesData[[#This Row],[Order ID]])</f>
        <v>4</v>
      </c>
      <c r="W4201" t="str">
        <f>TEXT(SalesData[[#This Row],[Order Date]],"MMM-YYYY")</f>
        <v>Dec-2016</v>
      </c>
      <c r="X4201">
        <f>CHOOSE(MONTH(SalesData[[#This Row],[Order Date]]),1,1,1,2,2,2,3,3,3,4,4,4)</f>
        <v>4</v>
      </c>
      <c r="Y4201">
        <f>YEAR(SalesData[[#This Row],[Order Date]])*100+MONTH(SalesData[[#This Row],[Order Date]])</f>
        <v>201612</v>
      </c>
    </row>
    <row r="4202" spans="1: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v>2</v>
      </c>
      <c r="T4202">
        <v>0</v>
      </c>
      <c r="U4202">
        <v>232</v>
      </c>
      <c r="V4202">
        <f>COUNTIF(SalesData[Order ID],SalesData[[#This Row],[Order ID]])</f>
        <v>4</v>
      </c>
      <c r="W4202" t="str">
        <f>TEXT(SalesData[[#This Row],[Order Date]],"MMM-YYYY")</f>
        <v>Dec-2016</v>
      </c>
      <c r="X4202">
        <f>CHOOSE(MONTH(SalesData[[#This Row],[Order Date]]),1,1,1,2,2,2,3,3,3,4,4,4)</f>
        <v>4</v>
      </c>
      <c r="Y4202">
        <f>YEAR(SalesData[[#This Row],[Order Date]])*100+MONTH(SalesData[[#This Row],[Order Date]])</f>
        <v>201612</v>
      </c>
    </row>
    <row r="4203" spans="1: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v>4</v>
      </c>
      <c r="T4203">
        <v>0</v>
      </c>
      <c r="U4203">
        <v>6.6</v>
      </c>
      <c r="V4203">
        <f>COUNTIF(SalesData[Order ID],SalesData[[#This Row],[Order ID]])</f>
        <v>4</v>
      </c>
      <c r="W4203" t="str">
        <f>TEXT(SalesData[[#This Row],[Order Date]],"MMM-YYYY")</f>
        <v>Dec-2016</v>
      </c>
      <c r="X4203">
        <f>CHOOSE(MONTH(SalesData[[#This Row],[Order Date]]),1,1,1,2,2,2,3,3,3,4,4,4)</f>
        <v>4</v>
      </c>
      <c r="Y4203">
        <f>YEAR(SalesData[[#This Row],[Order Date]])*100+MONTH(SalesData[[#This Row],[Order Date]])</f>
        <v>201612</v>
      </c>
    </row>
    <row r="4204" spans="1: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v>3</v>
      </c>
      <c r="T4204">
        <v>0.2</v>
      </c>
      <c r="U4204">
        <v>25.85</v>
      </c>
      <c r="V4204">
        <f>COUNTIF(SalesData[Order ID],SalesData[[#This Row],[Order ID]])</f>
        <v>4</v>
      </c>
      <c r="W4204" t="str">
        <f>TEXT(SalesData[[#This Row],[Order Date]],"MMM-YYYY")</f>
        <v>Dec-2016</v>
      </c>
      <c r="X4204">
        <f>CHOOSE(MONTH(SalesData[[#This Row],[Order Date]]),1,1,1,2,2,2,3,3,3,4,4,4)</f>
        <v>4</v>
      </c>
      <c r="Y4204">
        <f>YEAR(SalesData[[#This Row],[Order Date]])*100+MONTH(SalesData[[#This Row],[Order Date]])</f>
        <v>201612</v>
      </c>
    </row>
    <row r="4205" spans="1: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v>2</v>
      </c>
      <c r="T4205">
        <v>0.2</v>
      </c>
      <c r="U4205">
        <v>2.46</v>
      </c>
      <c r="V4205">
        <f>COUNTIF(SalesData[Order ID],SalesData[[#This Row],[Order ID]])</f>
        <v>7</v>
      </c>
      <c r="W4205" t="str">
        <f>TEXT(SalesData[[#This Row],[Order Date]],"MMM-YYYY")</f>
        <v>Oct-2015</v>
      </c>
      <c r="X4205">
        <f>CHOOSE(MONTH(SalesData[[#This Row],[Order Date]]),1,1,1,2,2,2,3,3,3,4,4,4)</f>
        <v>4</v>
      </c>
      <c r="Y4205">
        <f>YEAR(SalesData[[#This Row],[Order Date]])*100+MONTH(SalesData[[#This Row],[Order Date]])</f>
        <v>201510</v>
      </c>
    </row>
    <row r="4206" spans="1: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v>2</v>
      </c>
      <c r="T4206">
        <v>0.3</v>
      </c>
      <c r="U4206">
        <v>-1.42</v>
      </c>
      <c r="V4206">
        <f>COUNTIF(SalesData[Order ID],SalesData[[#This Row],[Order ID]])</f>
        <v>7</v>
      </c>
      <c r="W4206" t="str">
        <f>TEXT(SalesData[[#This Row],[Order Date]],"MMM-YYYY")</f>
        <v>Oct-2015</v>
      </c>
      <c r="X4206">
        <f>CHOOSE(MONTH(SalesData[[#This Row],[Order Date]]),1,1,1,2,2,2,3,3,3,4,4,4)</f>
        <v>4</v>
      </c>
      <c r="Y4206">
        <f>YEAR(SalesData[[#This Row],[Order Date]])*100+MONTH(SalesData[[#This Row],[Order Date]])</f>
        <v>201510</v>
      </c>
    </row>
    <row r="4207" spans="1: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v>2</v>
      </c>
      <c r="T4207">
        <v>0.2</v>
      </c>
      <c r="U4207">
        <v>5.0199999999999996</v>
      </c>
      <c r="V4207">
        <f>COUNTIF(SalesData[Order ID],SalesData[[#This Row],[Order ID]])</f>
        <v>7</v>
      </c>
      <c r="W4207" t="str">
        <f>TEXT(SalesData[[#This Row],[Order Date]],"MMM-YYYY")</f>
        <v>Oct-2015</v>
      </c>
      <c r="X4207">
        <f>CHOOSE(MONTH(SalesData[[#This Row],[Order Date]]),1,1,1,2,2,2,3,3,3,4,4,4)</f>
        <v>4</v>
      </c>
      <c r="Y4207">
        <f>YEAR(SalesData[[#This Row],[Order Date]])*100+MONTH(SalesData[[#This Row],[Order Date]])</f>
        <v>201510</v>
      </c>
    </row>
    <row r="4208" spans="1: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v>8</v>
      </c>
      <c r="T4208">
        <v>0</v>
      </c>
      <c r="U4208">
        <v>2.04</v>
      </c>
      <c r="V4208">
        <f>COUNTIF(SalesData[Order ID],SalesData[[#This Row],[Order ID]])</f>
        <v>7</v>
      </c>
      <c r="W4208" t="str">
        <f>TEXT(SalesData[[#This Row],[Order Date]],"MMM-YYYY")</f>
        <v>Oct-2015</v>
      </c>
      <c r="X4208">
        <f>CHOOSE(MONTH(SalesData[[#This Row],[Order Date]]),1,1,1,2,2,2,3,3,3,4,4,4)</f>
        <v>4</v>
      </c>
      <c r="Y4208">
        <f>YEAR(SalesData[[#This Row],[Order Date]])*100+MONTH(SalesData[[#This Row],[Order Date]])</f>
        <v>201510</v>
      </c>
    </row>
    <row r="4209" spans="1: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v>9</v>
      </c>
      <c r="T4209">
        <v>0</v>
      </c>
      <c r="U4209">
        <v>6.18</v>
      </c>
      <c r="V4209">
        <f>COUNTIF(SalesData[Order ID],SalesData[[#This Row],[Order ID]])</f>
        <v>7</v>
      </c>
      <c r="W4209" t="str">
        <f>TEXT(SalesData[[#This Row],[Order Date]],"MMM-YYYY")</f>
        <v>Oct-2015</v>
      </c>
      <c r="X4209">
        <f>CHOOSE(MONTH(SalesData[[#This Row],[Order Date]]),1,1,1,2,2,2,3,3,3,4,4,4)</f>
        <v>4</v>
      </c>
      <c r="Y4209">
        <f>YEAR(SalesData[[#This Row],[Order Date]])*100+MONTH(SalesData[[#This Row],[Order Date]])</f>
        <v>201510</v>
      </c>
    </row>
    <row r="4210" spans="1: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v>4</v>
      </c>
      <c r="T4210">
        <v>0.3</v>
      </c>
      <c r="U4210">
        <v>-353.08</v>
      </c>
      <c r="V4210">
        <f>COUNTIF(SalesData[Order ID],SalesData[[#This Row],[Order ID]])</f>
        <v>7</v>
      </c>
      <c r="W4210" t="str">
        <f>TEXT(SalesData[[#This Row],[Order Date]],"MMM-YYYY")</f>
        <v>Oct-2015</v>
      </c>
      <c r="X4210">
        <f>CHOOSE(MONTH(SalesData[[#This Row],[Order Date]]),1,1,1,2,2,2,3,3,3,4,4,4)</f>
        <v>4</v>
      </c>
      <c r="Y4210">
        <f>YEAR(SalesData[[#This Row],[Order Date]])*100+MONTH(SalesData[[#This Row],[Order Date]])</f>
        <v>201510</v>
      </c>
    </row>
    <row r="4211" spans="1: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v>4</v>
      </c>
      <c r="T4211">
        <v>0</v>
      </c>
      <c r="U4211">
        <v>38.57</v>
      </c>
      <c r="V4211">
        <f>COUNTIF(SalesData[Order ID],SalesData[[#This Row],[Order ID]])</f>
        <v>7</v>
      </c>
      <c r="W4211" t="str">
        <f>TEXT(SalesData[[#This Row],[Order Date]],"MMM-YYYY")</f>
        <v>Oct-2015</v>
      </c>
      <c r="X4211">
        <f>CHOOSE(MONTH(SalesData[[#This Row],[Order Date]]),1,1,1,2,2,2,3,3,3,4,4,4)</f>
        <v>4</v>
      </c>
      <c r="Y4211">
        <f>YEAR(SalesData[[#This Row],[Order Date]])*100+MONTH(SalesData[[#This Row],[Order Date]])</f>
        <v>201510</v>
      </c>
    </row>
    <row r="4212" spans="1: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v>1</v>
      </c>
      <c r="T4212">
        <v>0</v>
      </c>
      <c r="U4212">
        <v>0.8</v>
      </c>
      <c r="V4212">
        <f>COUNTIF(SalesData[Order ID],SalesData[[#This Row],[Order ID]])</f>
        <v>1</v>
      </c>
      <c r="W4212" t="str">
        <f>TEXT(SalesData[[#This Row],[Order Date]],"MMM-YYYY")</f>
        <v>Dec-2018</v>
      </c>
      <c r="X4212">
        <f>CHOOSE(MONTH(SalesData[[#This Row],[Order Date]]),1,1,1,2,2,2,3,3,3,4,4,4)</f>
        <v>4</v>
      </c>
      <c r="Y4212">
        <f>YEAR(SalesData[[#This Row],[Order Date]])*100+MONTH(SalesData[[#This Row],[Order Date]])</f>
        <v>201812</v>
      </c>
    </row>
    <row r="4213" spans="1: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v>3</v>
      </c>
      <c r="T4213">
        <v>0.2</v>
      </c>
      <c r="U4213">
        <v>1.98</v>
      </c>
      <c r="V4213">
        <f>COUNTIF(SalesData[Order ID],SalesData[[#This Row],[Order ID]])</f>
        <v>3</v>
      </c>
      <c r="W4213" t="str">
        <f>TEXT(SalesData[[#This Row],[Order Date]],"MMM-YYYY")</f>
        <v>May-2015</v>
      </c>
      <c r="X4213">
        <f>CHOOSE(MONTH(SalesData[[#This Row],[Order Date]]),1,1,1,2,2,2,3,3,3,4,4,4)</f>
        <v>2</v>
      </c>
      <c r="Y4213">
        <f>YEAR(SalesData[[#This Row],[Order Date]])*100+MONTH(SalesData[[#This Row],[Order Date]])</f>
        <v>201505</v>
      </c>
    </row>
    <row r="4214" spans="1: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v>4</v>
      </c>
      <c r="T4214">
        <v>0</v>
      </c>
      <c r="U4214">
        <v>1.57</v>
      </c>
      <c r="V4214">
        <f>COUNTIF(SalesData[Order ID],SalesData[[#This Row],[Order ID]])</f>
        <v>3</v>
      </c>
      <c r="W4214" t="str">
        <f>TEXT(SalesData[[#This Row],[Order Date]],"MMM-YYYY")</f>
        <v>May-2015</v>
      </c>
      <c r="X4214">
        <f>CHOOSE(MONTH(SalesData[[#This Row],[Order Date]]),1,1,1,2,2,2,3,3,3,4,4,4)</f>
        <v>2</v>
      </c>
      <c r="Y4214">
        <f>YEAR(SalesData[[#This Row],[Order Date]])*100+MONTH(SalesData[[#This Row],[Order Date]])</f>
        <v>201505</v>
      </c>
    </row>
    <row r="4215" spans="1: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v>4</v>
      </c>
      <c r="T4215">
        <v>0.1</v>
      </c>
      <c r="U4215">
        <v>1.47</v>
      </c>
      <c r="V4215">
        <f>COUNTIF(SalesData[Order ID],SalesData[[#This Row],[Order ID]])</f>
        <v>3</v>
      </c>
      <c r="W4215" t="str">
        <f>TEXT(SalesData[[#This Row],[Order Date]],"MMM-YYYY")</f>
        <v>May-2015</v>
      </c>
      <c r="X4215">
        <f>CHOOSE(MONTH(SalesData[[#This Row],[Order Date]]),1,1,1,2,2,2,3,3,3,4,4,4)</f>
        <v>2</v>
      </c>
      <c r="Y4215">
        <f>YEAR(SalesData[[#This Row],[Order Date]])*100+MONTH(SalesData[[#This Row],[Order Date]])</f>
        <v>201505</v>
      </c>
    </row>
    <row r="4216" spans="1: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v>5</v>
      </c>
      <c r="T4216">
        <v>0.3</v>
      </c>
      <c r="U4216">
        <v>-20.54</v>
      </c>
      <c r="V4216">
        <f>COUNTIF(SalesData[Order ID],SalesData[[#This Row],[Order ID]])</f>
        <v>1</v>
      </c>
      <c r="W4216" t="str">
        <f>TEXT(SalesData[[#This Row],[Order Date]],"MMM-YYYY")</f>
        <v>Mar-2017</v>
      </c>
      <c r="X4216">
        <f>CHOOSE(MONTH(SalesData[[#This Row],[Order Date]]),1,1,1,2,2,2,3,3,3,4,4,4)</f>
        <v>1</v>
      </c>
      <c r="Y4216">
        <f>YEAR(SalesData[[#This Row],[Order Date]])*100+MONTH(SalesData[[#This Row],[Order Date]])</f>
        <v>201703</v>
      </c>
    </row>
    <row r="4217" spans="1: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v>9</v>
      </c>
      <c r="T4217">
        <v>0</v>
      </c>
      <c r="U4217">
        <v>4.9800000000000004</v>
      </c>
      <c r="V4217">
        <f>COUNTIF(SalesData[Order ID],SalesData[[#This Row],[Order ID]])</f>
        <v>1</v>
      </c>
      <c r="W4217" t="str">
        <f>TEXT(SalesData[[#This Row],[Order Date]],"MMM-YYYY")</f>
        <v>Nov-2015</v>
      </c>
      <c r="X4217">
        <f>CHOOSE(MONTH(SalesData[[#This Row],[Order Date]]),1,1,1,2,2,2,3,3,3,4,4,4)</f>
        <v>4</v>
      </c>
      <c r="Y4217">
        <f>YEAR(SalesData[[#This Row],[Order Date]])*100+MONTH(SalesData[[#This Row],[Order Date]])</f>
        <v>201511</v>
      </c>
    </row>
    <row r="4218" spans="1: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v>10</v>
      </c>
      <c r="T4218">
        <v>0.1</v>
      </c>
      <c r="U4218">
        <v>2.59</v>
      </c>
      <c r="V4218">
        <f>COUNTIF(SalesData[Order ID],SalesData[[#This Row],[Order ID]])</f>
        <v>1</v>
      </c>
      <c r="W4218" t="str">
        <f>TEXT(SalesData[[#This Row],[Order Date]],"MMM-YYYY")</f>
        <v>Feb-2016</v>
      </c>
      <c r="X4218">
        <f>CHOOSE(MONTH(SalesData[[#This Row],[Order Date]]),1,1,1,2,2,2,3,3,3,4,4,4)</f>
        <v>1</v>
      </c>
      <c r="Y4218">
        <f>YEAR(SalesData[[#This Row],[Order Date]])*100+MONTH(SalesData[[#This Row],[Order Date]])</f>
        <v>201602</v>
      </c>
    </row>
    <row r="4219" spans="1: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v>10</v>
      </c>
      <c r="T4219">
        <v>0.3</v>
      </c>
      <c r="U4219">
        <v>-62.75</v>
      </c>
      <c r="V4219">
        <f>COUNTIF(SalesData[Order ID],SalesData[[#This Row],[Order ID]])</f>
        <v>2</v>
      </c>
      <c r="W4219" t="str">
        <f>TEXT(SalesData[[#This Row],[Order Date]],"MMM-YYYY")</f>
        <v>Apr-2018</v>
      </c>
      <c r="X4219">
        <f>CHOOSE(MONTH(SalesData[[#This Row],[Order Date]]),1,1,1,2,2,2,3,3,3,4,4,4)</f>
        <v>2</v>
      </c>
      <c r="Y4219">
        <f>YEAR(SalesData[[#This Row],[Order Date]])*100+MONTH(SalesData[[#This Row],[Order Date]])</f>
        <v>201804</v>
      </c>
    </row>
    <row r="4220" spans="1: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v>10</v>
      </c>
      <c r="T4220">
        <v>0.2</v>
      </c>
      <c r="U4220">
        <v>1679.99</v>
      </c>
      <c r="V4220">
        <f>COUNTIF(SalesData[Order ID],SalesData[[#This Row],[Order ID]])</f>
        <v>2</v>
      </c>
      <c r="W4220" t="str">
        <f>TEXT(SalesData[[#This Row],[Order Date]],"MMM-YYYY")</f>
        <v>Apr-2018</v>
      </c>
      <c r="X4220">
        <f>CHOOSE(MONTH(SalesData[[#This Row],[Order Date]]),1,1,1,2,2,2,3,3,3,4,4,4)</f>
        <v>2</v>
      </c>
      <c r="Y4220">
        <f>YEAR(SalesData[[#This Row],[Order Date]])*100+MONTH(SalesData[[#This Row],[Order Date]])</f>
        <v>201804</v>
      </c>
    </row>
    <row r="4221" spans="1: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v>6</v>
      </c>
      <c r="T4221">
        <v>0.1</v>
      </c>
      <c r="U4221">
        <v>12.14</v>
      </c>
      <c r="V4221">
        <f>COUNTIF(SalesData[Order ID],SalesData[[#This Row],[Order ID]])</f>
        <v>5</v>
      </c>
      <c r="W4221" t="str">
        <f>TEXT(SalesData[[#This Row],[Order Date]],"MMM-YYYY")</f>
        <v>Jun-2018</v>
      </c>
      <c r="X4221">
        <f>CHOOSE(MONTH(SalesData[[#This Row],[Order Date]]),1,1,1,2,2,2,3,3,3,4,4,4)</f>
        <v>2</v>
      </c>
      <c r="Y4221">
        <f>YEAR(SalesData[[#This Row],[Order Date]])*100+MONTH(SalesData[[#This Row],[Order Date]])</f>
        <v>201806</v>
      </c>
    </row>
    <row r="4222" spans="1: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v>6</v>
      </c>
      <c r="T4222">
        <v>0.3</v>
      </c>
      <c r="U4222">
        <v>-5.12</v>
      </c>
      <c r="V4222">
        <f>COUNTIF(SalesData[Order ID],SalesData[[#This Row],[Order ID]])</f>
        <v>5</v>
      </c>
      <c r="W4222" t="str">
        <f>TEXT(SalesData[[#This Row],[Order Date]],"MMM-YYYY")</f>
        <v>Jun-2018</v>
      </c>
      <c r="X4222">
        <f>CHOOSE(MONTH(SalesData[[#This Row],[Order Date]]),1,1,1,2,2,2,3,3,3,4,4,4)</f>
        <v>2</v>
      </c>
      <c r="Y4222">
        <f>YEAR(SalesData[[#This Row],[Order Date]])*100+MONTH(SalesData[[#This Row],[Order Date]])</f>
        <v>201806</v>
      </c>
    </row>
    <row r="4223" spans="1: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v>2</v>
      </c>
      <c r="T4223">
        <v>0</v>
      </c>
      <c r="U4223">
        <v>23.15</v>
      </c>
      <c r="V4223">
        <f>COUNTIF(SalesData[Order ID],SalesData[[#This Row],[Order ID]])</f>
        <v>5</v>
      </c>
      <c r="W4223" t="str">
        <f>TEXT(SalesData[[#This Row],[Order Date]],"MMM-YYYY")</f>
        <v>Jun-2018</v>
      </c>
      <c r="X4223">
        <f>CHOOSE(MONTH(SalesData[[#This Row],[Order Date]]),1,1,1,2,2,2,3,3,3,4,4,4)</f>
        <v>2</v>
      </c>
      <c r="Y4223">
        <f>YEAR(SalesData[[#This Row],[Order Date]])*100+MONTH(SalesData[[#This Row],[Order Date]])</f>
        <v>201806</v>
      </c>
    </row>
    <row r="4224" spans="1: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v>1</v>
      </c>
      <c r="T4224">
        <v>0.2</v>
      </c>
      <c r="U4224">
        <v>35.01</v>
      </c>
      <c r="V4224">
        <f>COUNTIF(SalesData[Order ID],SalesData[[#This Row],[Order ID]])</f>
        <v>5</v>
      </c>
      <c r="W4224" t="str">
        <f>TEXT(SalesData[[#This Row],[Order Date]],"MMM-YYYY")</f>
        <v>Jun-2018</v>
      </c>
      <c r="X4224">
        <f>CHOOSE(MONTH(SalesData[[#This Row],[Order Date]]),1,1,1,2,2,2,3,3,3,4,4,4)</f>
        <v>2</v>
      </c>
      <c r="Y4224">
        <f>YEAR(SalesData[[#This Row],[Order Date]])*100+MONTH(SalesData[[#This Row],[Order Date]])</f>
        <v>201806</v>
      </c>
    </row>
    <row r="4225" spans="1: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v>10</v>
      </c>
      <c r="T4225">
        <v>0</v>
      </c>
      <c r="U4225">
        <v>12.21</v>
      </c>
      <c r="V4225">
        <f>COUNTIF(SalesData[Order ID],SalesData[[#This Row],[Order ID]])</f>
        <v>5</v>
      </c>
      <c r="W4225" t="str">
        <f>TEXT(SalesData[[#This Row],[Order Date]],"MMM-YYYY")</f>
        <v>Jun-2018</v>
      </c>
      <c r="X4225">
        <f>CHOOSE(MONTH(SalesData[[#This Row],[Order Date]]),1,1,1,2,2,2,3,3,3,4,4,4)</f>
        <v>2</v>
      </c>
      <c r="Y4225">
        <f>YEAR(SalesData[[#This Row],[Order Date]])*100+MONTH(SalesData[[#This Row],[Order Date]])</f>
        <v>201806</v>
      </c>
    </row>
    <row r="4226" spans="1: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v>3</v>
      </c>
      <c r="T4226">
        <v>0.3</v>
      </c>
      <c r="U4226">
        <v>-0.35</v>
      </c>
      <c r="V4226">
        <f>COUNTIF(SalesData[Order ID],SalesData[[#This Row],[Order ID]])</f>
        <v>1</v>
      </c>
      <c r="W4226" t="str">
        <f>TEXT(SalesData[[#This Row],[Order Date]],"MMM-YYYY")</f>
        <v>Sep-2017</v>
      </c>
      <c r="X4226">
        <f>CHOOSE(MONTH(SalesData[[#This Row],[Order Date]]),1,1,1,2,2,2,3,3,3,4,4,4)</f>
        <v>3</v>
      </c>
      <c r="Y4226">
        <f>YEAR(SalesData[[#This Row],[Order Date]])*100+MONTH(SalesData[[#This Row],[Order Date]])</f>
        <v>201709</v>
      </c>
    </row>
    <row r="4227" spans="1: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v>6</v>
      </c>
      <c r="T4227">
        <v>0.3</v>
      </c>
      <c r="U4227">
        <v>-13.22</v>
      </c>
      <c r="V4227">
        <f>COUNTIF(SalesData[Order ID],SalesData[[#This Row],[Order ID]])</f>
        <v>1</v>
      </c>
      <c r="W4227" t="str">
        <f>TEXT(SalesData[[#This Row],[Order Date]],"MMM-YYYY")</f>
        <v>Dec-2015</v>
      </c>
      <c r="X4227">
        <f>CHOOSE(MONTH(SalesData[[#This Row],[Order Date]]),1,1,1,2,2,2,3,3,3,4,4,4)</f>
        <v>4</v>
      </c>
      <c r="Y4227">
        <f>YEAR(SalesData[[#This Row],[Order Date]])*100+MONTH(SalesData[[#This Row],[Order Date]])</f>
        <v>201512</v>
      </c>
    </row>
    <row r="4228" spans="1: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v>1</v>
      </c>
      <c r="T4228">
        <v>0.2</v>
      </c>
      <c r="U4228">
        <v>11.48</v>
      </c>
      <c r="V4228">
        <f>COUNTIF(SalesData[Order ID],SalesData[[#This Row],[Order ID]])</f>
        <v>1</v>
      </c>
      <c r="W4228" t="str">
        <f>TEXT(SalesData[[#This Row],[Order Date]],"MMM-YYYY")</f>
        <v>Nov-2018</v>
      </c>
      <c r="X4228">
        <f>CHOOSE(MONTH(SalesData[[#This Row],[Order Date]]),1,1,1,2,2,2,3,3,3,4,4,4)</f>
        <v>4</v>
      </c>
      <c r="Y4228">
        <f>YEAR(SalesData[[#This Row],[Order Date]])*100+MONTH(SalesData[[#This Row],[Order Date]])</f>
        <v>201811</v>
      </c>
    </row>
    <row r="4229" spans="1: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v>5</v>
      </c>
      <c r="T4229">
        <v>0</v>
      </c>
      <c r="U4229">
        <v>16.010000000000002</v>
      </c>
      <c r="V4229">
        <f>COUNTIF(SalesData[Order ID],SalesData[[#This Row],[Order ID]])</f>
        <v>1</v>
      </c>
      <c r="W4229" t="str">
        <f>TEXT(SalesData[[#This Row],[Order Date]],"MMM-YYYY")</f>
        <v>Jan-2016</v>
      </c>
      <c r="X4229">
        <f>CHOOSE(MONTH(SalesData[[#This Row],[Order Date]]),1,1,1,2,2,2,3,3,3,4,4,4)</f>
        <v>1</v>
      </c>
      <c r="Y4229">
        <f>YEAR(SalesData[[#This Row],[Order Date]])*100+MONTH(SalesData[[#This Row],[Order Date]])</f>
        <v>201601</v>
      </c>
    </row>
    <row r="4230" spans="1: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v>4</v>
      </c>
      <c r="T4230">
        <v>0.1</v>
      </c>
      <c r="U4230">
        <v>1.57</v>
      </c>
      <c r="V4230">
        <f>COUNTIF(SalesData[Order ID],SalesData[[#This Row],[Order ID]])</f>
        <v>1</v>
      </c>
      <c r="W4230" t="str">
        <f>TEXT(SalesData[[#This Row],[Order Date]],"MMM-YYYY")</f>
        <v>Mar-2017</v>
      </c>
      <c r="X4230">
        <f>CHOOSE(MONTH(SalesData[[#This Row],[Order Date]]),1,1,1,2,2,2,3,3,3,4,4,4)</f>
        <v>1</v>
      </c>
      <c r="Y4230">
        <f>YEAR(SalesData[[#This Row],[Order Date]])*100+MONTH(SalesData[[#This Row],[Order Date]])</f>
        <v>201703</v>
      </c>
    </row>
    <row r="4231" spans="1: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v>8</v>
      </c>
      <c r="T4231">
        <v>0.1</v>
      </c>
      <c r="U4231">
        <v>89.65</v>
      </c>
      <c r="V4231">
        <f>COUNTIF(SalesData[Order ID],SalesData[[#This Row],[Order ID]])</f>
        <v>5</v>
      </c>
      <c r="W4231" t="str">
        <f>TEXT(SalesData[[#This Row],[Order Date]],"MMM-YYYY")</f>
        <v>Jul-2018</v>
      </c>
      <c r="X4231">
        <f>CHOOSE(MONTH(SalesData[[#This Row],[Order Date]]),1,1,1,2,2,2,3,3,3,4,4,4)</f>
        <v>3</v>
      </c>
      <c r="Y4231">
        <f>YEAR(SalesData[[#This Row],[Order Date]])*100+MONTH(SalesData[[#This Row],[Order Date]])</f>
        <v>201807</v>
      </c>
    </row>
    <row r="4232" spans="1: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v>5</v>
      </c>
      <c r="T4232">
        <v>0</v>
      </c>
      <c r="U4232">
        <v>0.8</v>
      </c>
      <c r="V4232">
        <f>COUNTIF(SalesData[Order ID],SalesData[[#This Row],[Order ID]])</f>
        <v>5</v>
      </c>
      <c r="W4232" t="str">
        <f>TEXT(SalesData[[#This Row],[Order Date]],"MMM-YYYY")</f>
        <v>Jul-2018</v>
      </c>
      <c r="X4232">
        <f>CHOOSE(MONTH(SalesData[[#This Row],[Order Date]]),1,1,1,2,2,2,3,3,3,4,4,4)</f>
        <v>3</v>
      </c>
      <c r="Y4232">
        <f>YEAR(SalesData[[#This Row],[Order Date]])*100+MONTH(SalesData[[#This Row],[Order Date]])</f>
        <v>201807</v>
      </c>
    </row>
    <row r="4233" spans="1: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v>9</v>
      </c>
      <c r="T4233">
        <v>0.2</v>
      </c>
      <c r="U4233">
        <v>4.3499999999999996</v>
      </c>
      <c r="V4233">
        <f>COUNTIF(SalesData[Order ID],SalesData[[#This Row],[Order ID]])</f>
        <v>5</v>
      </c>
      <c r="W4233" t="str">
        <f>TEXT(SalesData[[#This Row],[Order Date]],"MMM-YYYY")</f>
        <v>Jul-2018</v>
      </c>
      <c r="X4233">
        <f>CHOOSE(MONTH(SalesData[[#This Row],[Order Date]]),1,1,1,2,2,2,3,3,3,4,4,4)</f>
        <v>3</v>
      </c>
      <c r="Y4233">
        <f>YEAR(SalesData[[#This Row],[Order Date]])*100+MONTH(SalesData[[#This Row],[Order Date]])</f>
        <v>201807</v>
      </c>
    </row>
    <row r="4234" spans="1: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v>3</v>
      </c>
      <c r="T4234">
        <v>0.1</v>
      </c>
      <c r="U4234">
        <v>5.6</v>
      </c>
      <c r="V4234">
        <f>COUNTIF(SalesData[Order ID],SalesData[[#This Row],[Order ID]])</f>
        <v>5</v>
      </c>
      <c r="W4234" t="str">
        <f>TEXT(SalesData[[#This Row],[Order Date]],"MMM-YYYY")</f>
        <v>Jul-2018</v>
      </c>
      <c r="X4234">
        <f>CHOOSE(MONTH(SalesData[[#This Row],[Order Date]]),1,1,1,2,2,2,3,3,3,4,4,4)</f>
        <v>3</v>
      </c>
      <c r="Y4234">
        <f>YEAR(SalesData[[#This Row],[Order Date]])*100+MONTH(SalesData[[#This Row],[Order Date]])</f>
        <v>201807</v>
      </c>
    </row>
    <row r="4235" spans="1: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v>3</v>
      </c>
      <c r="T4235">
        <v>0.3</v>
      </c>
      <c r="U4235">
        <v>-2.02</v>
      </c>
      <c r="V4235">
        <f>COUNTIF(SalesData[Order ID],SalesData[[#This Row],[Order ID]])</f>
        <v>5</v>
      </c>
      <c r="W4235" t="str">
        <f>TEXT(SalesData[[#This Row],[Order Date]],"MMM-YYYY")</f>
        <v>Jul-2018</v>
      </c>
      <c r="X4235">
        <f>CHOOSE(MONTH(SalesData[[#This Row],[Order Date]]),1,1,1,2,2,2,3,3,3,4,4,4)</f>
        <v>3</v>
      </c>
      <c r="Y4235">
        <f>YEAR(SalesData[[#This Row],[Order Date]])*100+MONTH(SalesData[[#This Row],[Order Date]])</f>
        <v>201807</v>
      </c>
    </row>
    <row r="4236" spans="1: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v>1</v>
      </c>
      <c r="T4236">
        <v>0.3</v>
      </c>
      <c r="U4236">
        <v>-3.63</v>
      </c>
      <c r="V4236">
        <f>COUNTIF(SalesData[Order ID],SalesData[[#This Row],[Order ID]])</f>
        <v>2</v>
      </c>
      <c r="W4236" t="str">
        <f>TEXT(SalesData[[#This Row],[Order Date]],"MMM-YYYY")</f>
        <v>Sep-2015</v>
      </c>
      <c r="X4236">
        <f>CHOOSE(MONTH(SalesData[[#This Row],[Order Date]]),1,1,1,2,2,2,3,3,3,4,4,4)</f>
        <v>3</v>
      </c>
      <c r="Y4236">
        <f>YEAR(SalesData[[#This Row],[Order Date]])*100+MONTH(SalesData[[#This Row],[Order Date]])</f>
        <v>201509</v>
      </c>
    </row>
    <row r="4237" spans="1: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v>7</v>
      </c>
      <c r="T4237">
        <v>0.1</v>
      </c>
      <c r="U4237">
        <v>6.87</v>
      </c>
      <c r="V4237">
        <f>COUNTIF(SalesData[Order ID],SalesData[[#This Row],[Order ID]])</f>
        <v>2</v>
      </c>
      <c r="W4237" t="str">
        <f>TEXT(SalesData[[#This Row],[Order Date]],"MMM-YYYY")</f>
        <v>Sep-2015</v>
      </c>
      <c r="X4237">
        <f>CHOOSE(MONTH(SalesData[[#This Row],[Order Date]]),1,1,1,2,2,2,3,3,3,4,4,4)</f>
        <v>3</v>
      </c>
      <c r="Y4237">
        <f>YEAR(SalesData[[#This Row],[Order Date]])*100+MONTH(SalesData[[#This Row],[Order Date]])</f>
        <v>201509</v>
      </c>
    </row>
    <row r="4238" spans="1: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v>7</v>
      </c>
      <c r="T4238">
        <v>0.1</v>
      </c>
      <c r="U4238">
        <v>1.26</v>
      </c>
      <c r="V4238">
        <f>COUNTIF(SalesData[Order ID],SalesData[[#This Row],[Order ID]])</f>
        <v>1</v>
      </c>
      <c r="W4238" t="str">
        <f>TEXT(SalesData[[#This Row],[Order Date]],"MMM-YYYY")</f>
        <v>Jul-2017</v>
      </c>
      <c r="X4238">
        <f>CHOOSE(MONTH(SalesData[[#This Row],[Order Date]]),1,1,1,2,2,2,3,3,3,4,4,4)</f>
        <v>3</v>
      </c>
      <c r="Y4238">
        <f>YEAR(SalesData[[#This Row],[Order Date]])*100+MONTH(SalesData[[#This Row],[Order Date]])</f>
        <v>201707</v>
      </c>
    </row>
    <row r="4239" spans="1: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v>4</v>
      </c>
      <c r="T4239">
        <v>0.1</v>
      </c>
      <c r="U4239">
        <v>3.1</v>
      </c>
      <c r="V4239">
        <f>COUNTIF(SalesData[Order ID],SalesData[[#This Row],[Order ID]])</f>
        <v>1</v>
      </c>
      <c r="W4239" t="str">
        <f>TEXT(SalesData[[#This Row],[Order Date]],"MMM-YYYY")</f>
        <v>Aug-2018</v>
      </c>
      <c r="X4239">
        <f>CHOOSE(MONTH(SalesData[[#This Row],[Order Date]]),1,1,1,2,2,2,3,3,3,4,4,4)</f>
        <v>3</v>
      </c>
      <c r="Y4239">
        <f>YEAR(SalesData[[#This Row],[Order Date]])*100+MONTH(SalesData[[#This Row],[Order Date]])</f>
        <v>201808</v>
      </c>
    </row>
    <row r="4240" spans="1: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v>6</v>
      </c>
      <c r="T4240">
        <v>0.1</v>
      </c>
      <c r="U4240">
        <v>2.78</v>
      </c>
      <c r="V4240">
        <f>COUNTIF(SalesData[Order ID],SalesData[[#This Row],[Order ID]])</f>
        <v>1</v>
      </c>
      <c r="W4240" t="str">
        <f>TEXT(SalesData[[#This Row],[Order Date]],"MMM-YYYY")</f>
        <v>Mar-2018</v>
      </c>
      <c r="X4240">
        <f>CHOOSE(MONTH(SalesData[[#This Row],[Order Date]]),1,1,1,2,2,2,3,3,3,4,4,4)</f>
        <v>1</v>
      </c>
      <c r="Y4240">
        <f>YEAR(SalesData[[#This Row],[Order Date]])*100+MONTH(SalesData[[#This Row],[Order Date]])</f>
        <v>201803</v>
      </c>
    </row>
    <row r="4241" spans="1: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v>8</v>
      </c>
      <c r="T4241">
        <v>0.1</v>
      </c>
      <c r="U4241">
        <v>16.78</v>
      </c>
      <c r="V4241">
        <f>COUNTIF(SalesData[Order ID],SalesData[[#This Row],[Order ID]])</f>
        <v>1</v>
      </c>
      <c r="W4241" t="str">
        <f>TEXT(SalesData[[#This Row],[Order Date]],"MMM-YYYY")</f>
        <v>Dec-2018</v>
      </c>
      <c r="X4241">
        <f>CHOOSE(MONTH(SalesData[[#This Row],[Order Date]]),1,1,1,2,2,2,3,3,3,4,4,4)</f>
        <v>4</v>
      </c>
      <c r="Y4241">
        <f>YEAR(SalesData[[#This Row],[Order Date]])*100+MONTH(SalesData[[#This Row],[Order Date]])</f>
        <v>201812</v>
      </c>
    </row>
    <row r="4242" spans="1: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v>9</v>
      </c>
      <c r="T4242">
        <v>0.2</v>
      </c>
      <c r="U4242">
        <v>5.71</v>
      </c>
      <c r="V4242">
        <f>COUNTIF(SalesData[Order ID],SalesData[[#This Row],[Order ID]])</f>
        <v>2</v>
      </c>
      <c r="W4242" t="str">
        <f>TEXT(SalesData[[#This Row],[Order Date]],"MMM-YYYY")</f>
        <v>Sep-2015</v>
      </c>
      <c r="X4242">
        <f>CHOOSE(MONTH(SalesData[[#This Row],[Order Date]]),1,1,1,2,2,2,3,3,3,4,4,4)</f>
        <v>3</v>
      </c>
      <c r="Y4242">
        <f>YEAR(SalesData[[#This Row],[Order Date]])*100+MONTH(SalesData[[#This Row],[Order Date]])</f>
        <v>201509</v>
      </c>
    </row>
    <row r="4243" spans="1: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v>9</v>
      </c>
      <c r="T4243">
        <v>0.3</v>
      </c>
      <c r="U4243">
        <v>-3.44</v>
      </c>
      <c r="V4243">
        <f>COUNTIF(SalesData[Order ID],SalesData[[#This Row],[Order ID]])</f>
        <v>2</v>
      </c>
      <c r="W4243" t="str">
        <f>TEXT(SalesData[[#This Row],[Order Date]],"MMM-YYYY")</f>
        <v>Sep-2015</v>
      </c>
      <c r="X4243">
        <f>CHOOSE(MONTH(SalesData[[#This Row],[Order Date]]),1,1,1,2,2,2,3,3,3,4,4,4)</f>
        <v>3</v>
      </c>
      <c r="Y4243">
        <f>YEAR(SalesData[[#This Row],[Order Date]])*100+MONTH(SalesData[[#This Row],[Order Date]])</f>
        <v>201509</v>
      </c>
    </row>
    <row r="4244" spans="1: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v>2</v>
      </c>
      <c r="T4244">
        <v>0.3</v>
      </c>
      <c r="U4244">
        <v>-22.5</v>
      </c>
      <c r="V4244">
        <f>COUNTIF(SalesData[Order ID],SalesData[[#This Row],[Order ID]])</f>
        <v>2</v>
      </c>
      <c r="W4244" t="str">
        <f>TEXT(SalesData[[#This Row],[Order Date]],"MMM-YYYY")</f>
        <v>Apr-2017</v>
      </c>
      <c r="X4244">
        <f>CHOOSE(MONTH(SalesData[[#This Row],[Order Date]]),1,1,1,2,2,2,3,3,3,4,4,4)</f>
        <v>2</v>
      </c>
      <c r="Y4244">
        <f>YEAR(SalesData[[#This Row],[Order Date]])*100+MONTH(SalesData[[#This Row],[Order Date]])</f>
        <v>201704</v>
      </c>
    </row>
    <row r="4245" spans="1: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v>5</v>
      </c>
      <c r="T4245">
        <v>0.2</v>
      </c>
      <c r="U4245">
        <v>7.79</v>
      </c>
      <c r="V4245">
        <f>COUNTIF(SalesData[Order ID],SalesData[[#This Row],[Order ID]])</f>
        <v>2</v>
      </c>
      <c r="W4245" t="str">
        <f>TEXT(SalesData[[#This Row],[Order Date]],"MMM-YYYY")</f>
        <v>Apr-2017</v>
      </c>
      <c r="X4245">
        <f>CHOOSE(MONTH(SalesData[[#This Row],[Order Date]]),1,1,1,2,2,2,3,3,3,4,4,4)</f>
        <v>2</v>
      </c>
      <c r="Y4245">
        <f>YEAR(SalesData[[#This Row],[Order Date]])*100+MONTH(SalesData[[#This Row],[Order Date]])</f>
        <v>201704</v>
      </c>
    </row>
    <row r="4246" spans="1: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v>10</v>
      </c>
      <c r="T4246">
        <v>0</v>
      </c>
      <c r="U4246">
        <v>21.88</v>
      </c>
      <c r="V4246">
        <f>COUNTIF(SalesData[Order ID],SalesData[[#This Row],[Order ID]])</f>
        <v>1</v>
      </c>
      <c r="W4246" t="str">
        <f>TEXT(SalesData[[#This Row],[Order Date]],"MMM-YYYY")</f>
        <v>Mar-2015</v>
      </c>
      <c r="X4246">
        <f>CHOOSE(MONTH(SalesData[[#This Row],[Order Date]]),1,1,1,2,2,2,3,3,3,4,4,4)</f>
        <v>1</v>
      </c>
      <c r="Y4246">
        <f>YEAR(SalesData[[#This Row],[Order Date]])*100+MONTH(SalesData[[#This Row],[Order Date]])</f>
        <v>201503</v>
      </c>
    </row>
    <row r="4247" spans="1: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v>6</v>
      </c>
      <c r="T4247">
        <v>0.3</v>
      </c>
      <c r="U4247">
        <v>-0.08</v>
      </c>
      <c r="V4247">
        <f>COUNTIF(SalesData[Order ID],SalesData[[#This Row],[Order ID]])</f>
        <v>3</v>
      </c>
      <c r="W4247" t="str">
        <f>TEXT(SalesData[[#This Row],[Order Date]],"MMM-YYYY")</f>
        <v>Nov-2018</v>
      </c>
      <c r="X4247">
        <f>CHOOSE(MONTH(SalesData[[#This Row],[Order Date]]),1,1,1,2,2,2,3,3,3,4,4,4)</f>
        <v>4</v>
      </c>
      <c r="Y4247">
        <f>YEAR(SalesData[[#This Row],[Order Date]])*100+MONTH(SalesData[[#This Row],[Order Date]])</f>
        <v>201811</v>
      </c>
    </row>
    <row r="4248" spans="1: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v>4</v>
      </c>
      <c r="T4248">
        <v>0</v>
      </c>
      <c r="U4248">
        <v>356.73</v>
      </c>
      <c r="V4248">
        <f>COUNTIF(SalesData[Order ID],SalesData[[#This Row],[Order ID]])</f>
        <v>3</v>
      </c>
      <c r="W4248" t="str">
        <f>TEXT(SalesData[[#This Row],[Order Date]],"MMM-YYYY")</f>
        <v>Nov-2018</v>
      </c>
      <c r="X4248">
        <f>CHOOSE(MONTH(SalesData[[#This Row],[Order Date]]),1,1,1,2,2,2,3,3,3,4,4,4)</f>
        <v>4</v>
      </c>
      <c r="Y4248">
        <f>YEAR(SalesData[[#This Row],[Order Date]])*100+MONTH(SalesData[[#This Row],[Order Date]])</f>
        <v>201811</v>
      </c>
    </row>
    <row r="4249" spans="1: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v>10</v>
      </c>
      <c r="T4249">
        <v>0</v>
      </c>
      <c r="U4249">
        <v>6.9</v>
      </c>
      <c r="V4249">
        <f>COUNTIF(SalesData[Order ID],SalesData[[#This Row],[Order ID]])</f>
        <v>3</v>
      </c>
      <c r="W4249" t="str">
        <f>TEXT(SalesData[[#This Row],[Order Date]],"MMM-YYYY")</f>
        <v>Nov-2018</v>
      </c>
      <c r="X4249">
        <f>CHOOSE(MONTH(SalesData[[#This Row],[Order Date]]),1,1,1,2,2,2,3,3,3,4,4,4)</f>
        <v>4</v>
      </c>
      <c r="Y4249">
        <f>YEAR(SalesData[[#This Row],[Order Date]])*100+MONTH(SalesData[[#This Row],[Order Date]])</f>
        <v>201811</v>
      </c>
    </row>
    <row r="4250" spans="1: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v>2</v>
      </c>
      <c r="T4250">
        <v>0</v>
      </c>
      <c r="U4250">
        <v>4.4000000000000004</v>
      </c>
      <c r="V4250">
        <f>COUNTIF(SalesData[Order ID],SalesData[[#This Row],[Order ID]])</f>
        <v>2</v>
      </c>
      <c r="W4250" t="str">
        <f>TEXT(SalesData[[#This Row],[Order Date]],"MMM-YYYY")</f>
        <v>Dec-2017</v>
      </c>
      <c r="X4250">
        <f>CHOOSE(MONTH(SalesData[[#This Row],[Order Date]]),1,1,1,2,2,2,3,3,3,4,4,4)</f>
        <v>4</v>
      </c>
      <c r="Y4250">
        <f>YEAR(SalesData[[#This Row],[Order Date]])*100+MONTH(SalesData[[#This Row],[Order Date]])</f>
        <v>201712</v>
      </c>
    </row>
    <row r="4251" spans="1: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v>2</v>
      </c>
      <c r="T4251">
        <v>0.1</v>
      </c>
      <c r="U4251">
        <v>225.58</v>
      </c>
      <c r="V4251">
        <f>COUNTIF(SalesData[Order ID],SalesData[[#This Row],[Order ID]])</f>
        <v>2</v>
      </c>
      <c r="W4251" t="str">
        <f>TEXT(SalesData[[#This Row],[Order Date]],"MMM-YYYY")</f>
        <v>Dec-2017</v>
      </c>
      <c r="X4251">
        <f>CHOOSE(MONTH(SalesData[[#This Row],[Order Date]]),1,1,1,2,2,2,3,3,3,4,4,4)</f>
        <v>4</v>
      </c>
      <c r="Y4251">
        <f>YEAR(SalesData[[#This Row],[Order Date]])*100+MONTH(SalesData[[#This Row],[Order Date]])</f>
        <v>201712</v>
      </c>
    </row>
    <row r="4252" spans="1: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v>3</v>
      </c>
      <c r="T4252">
        <v>0</v>
      </c>
      <c r="U4252">
        <v>283.87</v>
      </c>
      <c r="V4252">
        <f>COUNTIF(SalesData[Order ID],SalesData[[#This Row],[Order ID]])</f>
        <v>1</v>
      </c>
      <c r="W4252" t="str">
        <f>TEXT(SalesData[[#This Row],[Order Date]],"MMM-YYYY")</f>
        <v>Sep-2015</v>
      </c>
      <c r="X4252">
        <f>CHOOSE(MONTH(SalesData[[#This Row],[Order Date]]),1,1,1,2,2,2,3,3,3,4,4,4)</f>
        <v>3</v>
      </c>
      <c r="Y4252">
        <f>YEAR(SalesData[[#This Row],[Order Date]])*100+MONTH(SalesData[[#This Row],[Order Date]])</f>
        <v>201509</v>
      </c>
    </row>
    <row r="4253" spans="1: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v>7</v>
      </c>
      <c r="T4253">
        <v>0</v>
      </c>
      <c r="U4253">
        <v>2.8</v>
      </c>
      <c r="V4253">
        <f>COUNTIF(SalesData[Order ID],SalesData[[#This Row],[Order ID]])</f>
        <v>3</v>
      </c>
      <c r="W4253" t="str">
        <f>TEXT(SalesData[[#This Row],[Order Date]],"MMM-YYYY")</f>
        <v>Oct-2016</v>
      </c>
      <c r="X4253">
        <f>CHOOSE(MONTH(SalesData[[#This Row],[Order Date]]),1,1,1,2,2,2,3,3,3,4,4,4)</f>
        <v>4</v>
      </c>
      <c r="Y4253">
        <f>YEAR(SalesData[[#This Row],[Order Date]])*100+MONTH(SalesData[[#This Row],[Order Date]])</f>
        <v>201610</v>
      </c>
    </row>
    <row r="4254" spans="1: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v>9</v>
      </c>
      <c r="T4254">
        <v>0.3</v>
      </c>
      <c r="U4254">
        <v>-0.75</v>
      </c>
      <c r="V4254">
        <f>COUNTIF(SalesData[Order ID],SalesData[[#This Row],[Order ID]])</f>
        <v>3</v>
      </c>
      <c r="W4254" t="str">
        <f>TEXT(SalesData[[#This Row],[Order Date]],"MMM-YYYY")</f>
        <v>Oct-2016</v>
      </c>
      <c r="X4254">
        <f>CHOOSE(MONTH(SalesData[[#This Row],[Order Date]]),1,1,1,2,2,2,3,3,3,4,4,4)</f>
        <v>4</v>
      </c>
      <c r="Y4254">
        <f>YEAR(SalesData[[#This Row],[Order Date]])*100+MONTH(SalesData[[#This Row],[Order Date]])</f>
        <v>201610</v>
      </c>
    </row>
    <row r="4255" spans="1: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v>2</v>
      </c>
      <c r="T4255">
        <v>0.2</v>
      </c>
      <c r="U4255">
        <v>2.36</v>
      </c>
      <c r="V4255">
        <f>COUNTIF(SalesData[Order ID],SalesData[[#This Row],[Order ID]])</f>
        <v>3</v>
      </c>
      <c r="W4255" t="str">
        <f>TEXT(SalesData[[#This Row],[Order Date]],"MMM-YYYY")</f>
        <v>Oct-2016</v>
      </c>
      <c r="X4255">
        <f>CHOOSE(MONTH(SalesData[[#This Row],[Order Date]]),1,1,1,2,2,2,3,3,3,4,4,4)</f>
        <v>4</v>
      </c>
      <c r="Y4255">
        <f>YEAR(SalesData[[#This Row],[Order Date]])*100+MONTH(SalesData[[#This Row],[Order Date]])</f>
        <v>201610</v>
      </c>
    </row>
    <row r="4256" spans="1: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v>1</v>
      </c>
      <c r="T4256">
        <v>0.2</v>
      </c>
      <c r="U4256">
        <v>17.73</v>
      </c>
      <c r="V4256">
        <f>COUNTIF(SalesData[Order ID],SalesData[[#This Row],[Order ID]])</f>
        <v>3</v>
      </c>
      <c r="W4256" t="str">
        <f>TEXT(SalesData[[#This Row],[Order Date]],"MMM-YYYY")</f>
        <v>Oct-2018</v>
      </c>
      <c r="X4256">
        <f>CHOOSE(MONTH(SalesData[[#This Row],[Order Date]]),1,1,1,2,2,2,3,3,3,4,4,4)</f>
        <v>4</v>
      </c>
      <c r="Y4256">
        <f>YEAR(SalesData[[#This Row],[Order Date]])*100+MONTH(SalesData[[#This Row],[Order Date]])</f>
        <v>201810</v>
      </c>
    </row>
    <row r="4257" spans="1: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v>2</v>
      </c>
      <c r="T4257">
        <v>0.3</v>
      </c>
      <c r="U4257">
        <v>-4.84</v>
      </c>
      <c r="V4257">
        <f>COUNTIF(SalesData[Order ID],SalesData[[#This Row],[Order ID]])</f>
        <v>3</v>
      </c>
      <c r="W4257" t="str">
        <f>TEXT(SalesData[[#This Row],[Order Date]],"MMM-YYYY")</f>
        <v>Oct-2018</v>
      </c>
      <c r="X4257">
        <f>CHOOSE(MONTH(SalesData[[#This Row],[Order Date]]),1,1,1,2,2,2,3,3,3,4,4,4)</f>
        <v>4</v>
      </c>
      <c r="Y4257">
        <f>YEAR(SalesData[[#This Row],[Order Date]])*100+MONTH(SalesData[[#This Row],[Order Date]])</f>
        <v>201810</v>
      </c>
    </row>
    <row r="4258" spans="1: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v>8</v>
      </c>
      <c r="T4258">
        <v>0.2</v>
      </c>
      <c r="U4258">
        <v>0.73</v>
      </c>
      <c r="V4258">
        <f>COUNTIF(SalesData[Order ID],SalesData[[#This Row],[Order ID]])</f>
        <v>3</v>
      </c>
      <c r="W4258" t="str">
        <f>TEXT(SalesData[[#This Row],[Order Date]],"MMM-YYYY")</f>
        <v>Oct-2018</v>
      </c>
      <c r="X4258">
        <f>CHOOSE(MONTH(SalesData[[#This Row],[Order Date]]),1,1,1,2,2,2,3,3,3,4,4,4)</f>
        <v>4</v>
      </c>
      <c r="Y4258">
        <f>YEAR(SalesData[[#This Row],[Order Date]])*100+MONTH(SalesData[[#This Row],[Order Date]])</f>
        <v>201810</v>
      </c>
    </row>
    <row r="4259" spans="1: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v>10</v>
      </c>
      <c r="T4259">
        <v>0</v>
      </c>
      <c r="U4259">
        <v>3.22</v>
      </c>
      <c r="V4259">
        <f>COUNTIF(SalesData[Order ID],SalesData[[#This Row],[Order ID]])</f>
        <v>1</v>
      </c>
      <c r="W4259" t="str">
        <f>TEXT(SalesData[[#This Row],[Order Date]],"MMM-YYYY")</f>
        <v>Sep-2016</v>
      </c>
      <c r="X4259">
        <f>CHOOSE(MONTH(SalesData[[#This Row],[Order Date]]),1,1,1,2,2,2,3,3,3,4,4,4)</f>
        <v>3</v>
      </c>
      <c r="Y4259">
        <f>YEAR(SalesData[[#This Row],[Order Date]])*100+MONTH(SalesData[[#This Row],[Order Date]])</f>
        <v>201609</v>
      </c>
    </row>
    <row r="4260" spans="1: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v>5</v>
      </c>
      <c r="T4260">
        <v>0</v>
      </c>
      <c r="U4260">
        <v>31.49</v>
      </c>
      <c r="V4260">
        <f>COUNTIF(SalesData[Order ID],SalesData[[#This Row],[Order ID]])</f>
        <v>1</v>
      </c>
      <c r="W4260" t="str">
        <f>TEXT(SalesData[[#This Row],[Order Date]],"MMM-YYYY")</f>
        <v>Mar-2017</v>
      </c>
      <c r="X4260">
        <f>CHOOSE(MONTH(SalesData[[#This Row],[Order Date]]),1,1,1,2,2,2,3,3,3,4,4,4)</f>
        <v>1</v>
      </c>
      <c r="Y4260">
        <f>YEAR(SalesData[[#This Row],[Order Date]])*100+MONTH(SalesData[[#This Row],[Order Date]])</f>
        <v>201703</v>
      </c>
    </row>
    <row r="4261" spans="1: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v>4</v>
      </c>
      <c r="T4261">
        <v>0.3</v>
      </c>
      <c r="U4261">
        <v>-9.1199999999999992</v>
      </c>
      <c r="V4261">
        <f>COUNTIF(SalesData[Order ID],SalesData[[#This Row],[Order ID]])</f>
        <v>1</v>
      </c>
      <c r="W4261" t="str">
        <f>TEXT(SalesData[[#This Row],[Order Date]],"MMM-YYYY")</f>
        <v>Oct-2018</v>
      </c>
      <c r="X4261">
        <f>CHOOSE(MONTH(SalesData[[#This Row],[Order Date]]),1,1,1,2,2,2,3,3,3,4,4,4)</f>
        <v>4</v>
      </c>
      <c r="Y4261">
        <f>YEAR(SalesData[[#This Row],[Order Date]])*100+MONTH(SalesData[[#This Row],[Order Date]])</f>
        <v>201810</v>
      </c>
    </row>
    <row r="4262" spans="1: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v>10</v>
      </c>
      <c r="T4262">
        <v>0</v>
      </c>
      <c r="U4262">
        <v>1.44</v>
      </c>
      <c r="V4262">
        <f>COUNTIF(SalesData[Order ID],SalesData[[#This Row],[Order ID]])</f>
        <v>1</v>
      </c>
      <c r="W4262" t="str">
        <f>TEXT(SalesData[[#This Row],[Order Date]],"MMM-YYYY")</f>
        <v>Oct-2018</v>
      </c>
      <c r="X4262">
        <f>CHOOSE(MONTH(SalesData[[#This Row],[Order Date]]),1,1,1,2,2,2,3,3,3,4,4,4)</f>
        <v>4</v>
      </c>
      <c r="Y4262">
        <f>YEAR(SalesData[[#This Row],[Order Date]])*100+MONTH(SalesData[[#This Row],[Order Date]])</f>
        <v>201810</v>
      </c>
    </row>
    <row r="4263" spans="1: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v>9</v>
      </c>
      <c r="T4263">
        <v>0</v>
      </c>
      <c r="U4263">
        <v>3.2</v>
      </c>
      <c r="V4263">
        <f>COUNTIF(SalesData[Order ID],SalesData[[#This Row],[Order ID]])</f>
        <v>1</v>
      </c>
      <c r="W4263" t="str">
        <f>TEXT(SalesData[[#This Row],[Order Date]],"MMM-YYYY")</f>
        <v>Aug-2018</v>
      </c>
      <c r="X4263">
        <f>CHOOSE(MONTH(SalesData[[#This Row],[Order Date]]),1,1,1,2,2,2,3,3,3,4,4,4)</f>
        <v>3</v>
      </c>
      <c r="Y4263">
        <f>YEAR(SalesData[[#This Row],[Order Date]])*100+MONTH(SalesData[[#This Row],[Order Date]])</f>
        <v>201808</v>
      </c>
    </row>
    <row r="4264" spans="1: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v>9</v>
      </c>
      <c r="T4264">
        <v>0.2</v>
      </c>
      <c r="U4264">
        <v>23.34</v>
      </c>
      <c r="V4264">
        <f>COUNTIF(SalesData[Order ID],SalesData[[#This Row],[Order ID]])</f>
        <v>1</v>
      </c>
      <c r="W4264" t="str">
        <f>TEXT(SalesData[[#This Row],[Order Date]],"MMM-YYYY")</f>
        <v>Sep-2018</v>
      </c>
      <c r="X4264">
        <f>CHOOSE(MONTH(SalesData[[#This Row],[Order Date]]),1,1,1,2,2,2,3,3,3,4,4,4)</f>
        <v>3</v>
      </c>
      <c r="Y4264">
        <f>YEAR(SalesData[[#This Row],[Order Date]])*100+MONTH(SalesData[[#This Row],[Order Date]])</f>
        <v>201809</v>
      </c>
    </row>
    <row r="4265" spans="1: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v>5</v>
      </c>
      <c r="T4265">
        <v>0</v>
      </c>
      <c r="U4265">
        <v>2.2200000000000002</v>
      </c>
      <c r="V4265">
        <f>COUNTIF(SalesData[Order ID],SalesData[[#This Row],[Order ID]])</f>
        <v>1</v>
      </c>
      <c r="W4265" t="str">
        <f>TEXT(SalesData[[#This Row],[Order Date]],"MMM-YYYY")</f>
        <v>Nov-2018</v>
      </c>
      <c r="X4265">
        <f>CHOOSE(MONTH(SalesData[[#This Row],[Order Date]]),1,1,1,2,2,2,3,3,3,4,4,4)</f>
        <v>4</v>
      </c>
      <c r="Y4265">
        <f>YEAR(SalesData[[#This Row],[Order Date]])*100+MONTH(SalesData[[#This Row],[Order Date]])</f>
        <v>201811</v>
      </c>
    </row>
    <row r="4266" spans="1: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v>1</v>
      </c>
      <c r="T4266">
        <v>0.1</v>
      </c>
      <c r="U4266">
        <v>250.31</v>
      </c>
      <c r="V4266">
        <f>COUNTIF(SalesData[Order ID],SalesData[[#This Row],[Order ID]])</f>
        <v>5</v>
      </c>
      <c r="W4266" t="str">
        <f>TEXT(SalesData[[#This Row],[Order Date]],"MMM-YYYY")</f>
        <v>Nov-2017</v>
      </c>
      <c r="X4266">
        <f>CHOOSE(MONTH(SalesData[[#This Row],[Order Date]]),1,1,1,2,2,2,3,3,3,4,4,4)</f>
        <v>4</v>
      </c>
      <c r="Y4266">
        <f>YEAR(SalesData[[#This Row],[Order Date]])*100+MONTH(SalesData[[#This Row],[Order Date]])</f>
        <v>201711</v>
      </c>
    </row>
    <row r="4267" spans="1: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v>10</v>
      </c>
      <c r="T4267">
        <v>0.2</v>
      </c>
      <c r="U4267">
        <v>0.56999999999999995</v>
      </c>
      <c r="V4267">
        <f>COUNTIF(SalesData[Order ID],SalesData[[#This Row],[Order ID]])</f>
        <v>5</v>
      </c>
      <c r="W4267" t="str">
        <f>TEXT(SalesData[[#This Row],[Order Date]],"MMM-YYYY")</f>
        <v>Nov-2017</v>
      </c>
      <c r="X4267">
        <f>CHOOSE(MONTH(SalesData[[#This Row],[Order Date]]),1,1,1,2,2,2,3,3,3,4,4,4)</f>
        <v>4</v>
      </c>
      <c r="Y4267">
        <f>YEAR(SalesData[[#This Row],[Order Date]])*100+MONTH(SalesData[[#This Row],[Order Date]])</f>
        <v>201711</v>
      </c>
    </row>
    <row r="4268" spans="1: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v>7</v>
      </c>
      <c r="T4268">
        <v>0.2</v>
      </c>
      <c r="U4268">
        <v>325.27</v>
      </c>
      <c r="V4268">
        <f>COUNTIF(SalesData[Order ID],SalesData[[#This Row],[Order ID]])</f>
        <v>5</v>
      </c>
      <c r="W4268" t="str">
        <f>TEXT(SalesData[[#This Row],[Order Date]],"MMM-YYYY")</f>
        <v>Nov-2017</v>
      </c>
      <c r="X4268">
        <f>CHOOSE(MONTH(SalesData[[#This Row],[Order Date]]),1,1,1,2,2,2,3,3,3,4,4,4)</f>
        <v>4</v>
      </c>
      <c r="Y4268">
        <f>YEAR(SalesData[[#This Row],[Order Date]])*100+MONTH(SalesData[[#This Row],[Order Date]])</f>
        <v>201711</v>
      </c>
    </row>
    <row r="4269" spans="1: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v>4</v>
      </c>
      <c r="T4269">
        <v>0</v>
      </c>
      <c r="U4269">
        <v>1.76</v>
      </c>
      <c r="V4269">
        <f>COUNTIF(SalesData[Order ID],SalesData[[#This Row],[Order ID]])</f>
        <v>5</v>
      </c>
      <c r="W4269" t="str">
        <f>TEXT(SalesData[[#This Row],[Order Date]],"MMM-YYYY")</f>
        <v>Nov-2017</v>
      </c>
      <c r="X4269">
        <f>CHOOSE(MONTH(SalesData[[#This Row],[Order Date]]),1,1,1,2,2,2,3,3,3,4,4,4)</f>
        <v>4</v>
      </c>
      <c r="Y4269">
        <f>YEAR(SalesData[[#This Row],[Order Date]])*100+MONTH(SalesData[[#This Row],[Order Date]])</f>
        <v>201711</v>
      </c>
    </row>
    <row r="4270" spans="1: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v>8</v>
      </c>
      <c r="T4270">
        <v>0.3</v>
      </c>
      <c r="U4270">
        <v>-10.32</v>
      </c>
      <c r="V4270">
        <f>COUNTIF(SalesData[Order ID],SalesData[[#This Row],[Order ID]])</f>
        <v>5</v>
      </c>
      <c r="W4270" t="str">
        <f>TEXT(SalesData[[#This Row],[Order Date]],"MMM-YYYY")</f>
        <v>Nov-2017</v>
      </c>
      <c r="X4270">
        <f>CHOOSE(MONTH(SalesData[[#This Row],[Order Date]]),1,1,1,2,2,2,3,3,3,4,4,4)</f>
        <v>4</v>
      </c>
      <c r="Y4270">
        <f>YEAR(SalesData[[#This Row],[Order Date]])*100+MONTH(SalesData[[#This Row],[Order Date]])</f>
        <v>201711</v>
      </c>
    </row>
    <row r="4271" spans="1: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v>1</v>
      </c>
      <c r="T4271">
        <v>0.1</v>
      </c>
      <c r="U4271">
        <v>261.42</v>
      </c>
      <c r="V4271">
        <f>COUNTIF(SalesData[Order ID],SalesData[[#This Row],[Order ID]])</f>
        <v>1</v>
      </c>
      <c r="W4271" t="str">
        <f>TEXT(SalesData[[#This Row],[Order Date]],"MMM-YYYY")</f>
        <v>Jun-2018</v>
      </c>
      <c r="X4271">
        <f>CHOOSE(MONTH(SalesData[[#This Row],[Order Date]]),1,1,1,2,2,2,3,3,3,4,4,4)</f>
        <v>2</v>
      </c>
      <c r="Y4271">
        <f>YEAR(SalesData[[#This Row],[Order Date]])*100+MONTH(SalesData[[#This Row],[Order Date]])</f>
        <v>201806</v>
      </c>
    </row>
    <row r="4272" spans="1: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v>4</v>
      </c>
      <c r="T4272">
        <v>0</v>
      </c>
      <c r="U4272">
        <v>103.87</v>
      </c>
      <c r="V4272">
        <f>COUNTIF(SalesData[Order ID],SalesData[[#This Row],[Order ID]])</f>
        <v>1</v>
      </c>
      <c r="W4272" t="str">
        <f>TEXT(SalesData[[#This Row],[Order Date]],"MMM-YYYY")</f>
        <v>Nov-2016</v>
      </c>
      <c r="X4272">
        <f>CHOOSE(MONTH(SalesData[[#This Row],[Order Date]]),1,1,1,2,2,2,3,3,3,4,4,4)</f>
        <v>4</v>
      </c>
      <c r="Y4272">
        <f>YEAR(SalesData[[#This Row],[Order Date]])*100+MONTH(SalesData[[#This Row],[Order Date]])</f>
        <v>201611</v>
      </c>
    </row>
    <row r="4273" spans="1: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v>1</v>
      </c>
      <c r="T4273">
        <v>0.2</v>
      </c>
      <c r="U4273">
        <v>33.24</v>
      </c>
      <c r="V4273">
        <f>COUNTIF(SalesData[Order ID],SalesData[[#This Row],[Order ID]])</f>
        <v>1</v>
      </c>
      <c r="W4273" t="str">
        <f>TEXT(SalesData[[#This Row],[Order Date]],"MMM-YYYY")</f>
        <v>Nov-2017</v>
      </c>
      <c r="X4273">
        <f>CHOOSE(MONTH(SalesData[[#This Row],[Order Date]]),1,1,1,2,2,2,3,3,3,4,4,4)</f>
        <v>4</v>
      </c>
      <c r="Y4273">
        <f>YEAR(SalesData[[#This Row],[Order Date]])*100+MONTH(SalesData[[#This Row],[Order Date]])</f>
        <v>201711</v>
      </c>
    </row>
    <row r="4274" spans="1: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v>5</v>
      </c>
      <c r="T4274">
        <v>0</v>
      </c>
      <c r="U4274">
        <v>25.17</v>
      </c>
      <c r="V4274">
        <f>COUNTIF(SalesData[Order ID],SalesData[[#This Row],[Order ID]])</f>
        <v>2</v>
      </c>
      <c r="W4274" t="str">
        <f>TEXT(SalesData[[#This Row],[Order Date]],"MMM-YYYY")</f>
        <v>Jul-2018</v>
      </c>
      <c r="X4274">
        <f>CHOOSE(MONTH(SalesData[[#This Row],[Order Date]]),1,1,1,2,2,2,3,3,3,4,4,4)</f>
        <v>3</v>
      </c>
      <c r="Y4274">
        <f>YEAR(SalesData[[#This Row],[Order Date]])*100+MONTH(SalesData[[#This Row],[Order Date]])</f>
        <v>201807</v>
      </c>
    </row>
    <row r="4275" spans="1: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v>4</v>
      </c>
      <c r="T4275">
        <v>0</v>
      </c>
      <c r="U4275">
        <v>2.34</v>
      </c>
      <c r="V4275">
        <f>COUNTIF(SalesData[Order ID],SalesData[[#This Row],[Order ID]])</f>
        <v>2</v>
      </c>
      <c r="W4275" t="str">
        <f>TEXT(SalesData[[#This Row],[Order Date]],"MMM-YYYY")</f>
        <v>Jul-2018</v>
      </c>
      <c r="X4275">
        <f>CHOOSE(MONTH(SalesData[[#This Row],[Order Date]]),1,1,1,2,2,2,3,3,3,4,4,4)</f>
        <v>3</v>
      </c>
      <c r="Y4275">
        <f>YEAR(SalesData[[#This Row],[Order Date]])*100+MONTH(SalesData[[#This Row],[Order Date]])</f>
        <v>201807</v>
      </c>
    </row>
    <row r="4276" spans="1: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v>9</v>
      </c>
      <c r="T4276">
        <v>0.1</v>
      </c>
      <c r="U4276">
        <v>0.97</v>
      </c>
      <c r="V4276">
        <f>COUNTIF(SalesData[Order ID],SalesData[[#This Row],[Order ID]])</f>
        <v>1</v>
      </c>
      <c r="W4276" t="str">
        <f>TEXT(SalesData[[#This Row],[Order Date]],"MMM-YYYY")</f>
        <v>Oct-2016</v>
      </c>
      <c r="X4276">
        <f>CHOOSE(MONTH(SalesData[[#This Row],[Order Date]]),1,1,1,2,2,2,3,3,3,4,4,4)</f>
        <v>4</v>
      </c>
      <c r="Y4276">
        <f>YEAR(SalesData[[#This Row],[Order Date]])*100+MONTH(SalesData[[#This Row],[Order Date]])</f>
        <v>201610</v>
      </c>
    </row>
    <row r="4277" spans="1: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v>4</v>
      </c>
      <c r="T4277">
        <v>0</v>
      </c>
      <c r="U4277">
        <v>12.16</v>
      </c>
      <c r="V4277">
        <f>COUNTIF(SalesData[Order ID],SalesData[[#This Row],[Order ID]])</f>
        <v>1</v>
      </c>
      <c r="W4277" t="str">
        <f>TEXT(SalesData[[#This Row],[Order Date]],"MMM-YYYY")</f>
        <v>Jul-2016</v>
      </c>
      <c r="X4277">
        <f>CHOOSE(MONTH(SalesData[[#This Row],[Order Date]]),1,1,1,2,2,2,3,3,3,4,4,4)</f>
        <v>3</v>
      </c>
      <c r="Y4277">
        <f>YEAR(SalesData[[#This Row],[Order Date]])*100+MONTH(SalesData[[#This Row],[Order Date]])</f>
        <v>201607</v>
      </c>
    </row>
    <row r="4278" spans="1: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v>7</v>
      </c>
      <c r="T4278">
        <v>0.1</v>
      </c>
      <c r="U4278">
        <v>74.31</v>
      </c>
      <c r="V4278">
        <f>COUNTIF(SalesData[Order ID],SalesData[[#This Row],[Order ID]])</f>
        <v>1</v>
      </c>
      <c r="W4278" t="str">
        <f>TEXT(SalesData[[#This Row],[Order Date]],"MMM-YYYY")</f>
        <v>Aug-2018</v>
      </c>
      <c r="X4278">
        <f>CHOOSE(MONTH(SalesData[[#This Row],[Order Date]]),1,1,1,2,2,2,3,3,3,4,4,4)</f>
        <v>3</v>
      </c>
      <c r="Y4278">
        <f>YEAR(SalesData[[#This Row],[Order Date]])*100+MONTH(SalesData[[#This Row],[Order Date]])</f>
        <v>201808</v>
      </c>
    </row>
    <row r="4279" spans="1: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v>5</v>
      </c>
      <c r="T4279">
        <v>0.3</v>
      </c>
      <c r="U4279">
        <v>-1364.99</v>
      </c>
      <c r="V4279">
        <f>COUNTIF(SalesData[Order ID],SalesData[[#This Row],[Order ID]])</f>
        <v>3</v>
      </c>
      <c r="W4279" t="str">
        <f>TEXT(SalesData[[#This Row],[Order Date]],"MMM-YYYY")</f>
        <v>Apr-2017</v>
      </c>
      <c r="X4279">
        <f>CHOOSE(MONTH(SalesData[[#This Row],[Order Date]]),1,1,1,2,2,2,3,3,3,4,4,4)</f>
        <v>2</v>
      </c>
      <c r="Y4279">
        <f>YEAR(SalesData[[#This Row],[Order Date]])*100+MONTH(SalesData[[#This Row],[Order Date]])</f>
        <v>201704</v>
      </c>
    </row>
    <row r="4280" spans="1: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v>8</v>
      </c>
      <c r="T4280">
        <v>0</v>
      </c>
      <c r="U4280">
        <v>1.69</v>
      </c>
      <c r="V4280">
        <f>COUNTIF(SalesData[Order ID],SalesData[[#This Row],[Order ID]])</f>
        <v>3</v>
      </c>
      <c r="W4280" t="str">
        <f>TEXT(SalesData[[#This Row],[Order Date]],"MMM-YYYY")</f>
        <v>Apr-2017</v>
      </c>
      <c r="X4280">
        <f>CHOOSE(MONTH(SalesData[[#This Row],[Order Date]]),1,1,1,2,2,2,3,3,3,4,4,4)</f>
        <v>2</v>
      </c>
      <c r="Y4280">
        <f>YEAR(SalesData[[#This Row],[Order Date]])*100+MONTH(SalesData[[#This Row],[Order Date]])</f>
        <v>201704</v>
      </c>
    </row>
    <row r="4281" spans="1: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v>1</v>
      </c>
      <c r="T4281">
        <v>0.2</v>
      </c>
      <c r="U4281">
        <v>2.5299999999999998</v>
      </c>
      <c r="V4281">
        <f>COUNTIF(SalesData[Order ID],SalesData[[#This Row],[Order ID]])</f>
        <v>3</v>
      </c>
      <c r="W4281" t="str">
        <f>TEXT(SalesData[[#This Row],[Order Date]],"MMM-YYYY")</f>
        <v>Apr-2017</v>
      </c>
      <c r="X4281">
        <f>CHOOSE(MONTH(SalesData[[#This Row],[Order Date]]),1,1,1,2,2,2,3,3,3,4,4,4)</f>
        <v>2</v>
      </c>
      <c r="Y4281">
        <f>YEAR(SalesData[[#This Row],[Order Date]])*100+MONTH(SalesData[[#This Row],[Order Date]])</f>
        <v>201704</v>
      </c>
    </row>
    <row r="4282" spans="1: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v>2</v>
      </c>
      <c r="T4282">
        <v>0</v>
      </c>
      <c r="U4282">
        <v>0.68</v>
      </c>
      <c r="V4282">
        <f>COUNTIF(SalesData[Order ID],SalesData[[#This Row],[Order ID]])</f>
        <v>2</v>
      </c>
      <c r="W4282" t="str">
        <f>TEXT(SalesData[[#This Row],[Order Date]],"MMM-YYYY")</f>
        <v>Nov-2015</v>
      </c>
      <c r="X4282">
        <f>CHOOSE(MONTH(SalesData[[#This Row],[Order Date]]),1,1,1,2,2,2,3,3,3,4,4,4)</f>
        <v>4</v>
      </c>
      <c r="Y4282">
        <f>YEAR(SalesData[[#This Row],[Order Date]])*100+MONTH(SalesData[[#This Row],[Order Date]])</f>
        <v>201511</v>
      </c>
    </row>
    <row r="4283" spans="1: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v>9</v>
      </c>
      <c r="T4283">
        <v>0.2</v>
      </c>
      <c r="U4283">
        <v>24.24</v>
      </c>
      <c r="V4283">
        <f>COUNTIF(SalesData[Order ID],SalesData[[#This Row],[Order ID]])</f>
        <v>2</v>
      </c>
      <c r="W4283" t="str">
        <f>TEXT(SalesData[[#This Row],[Order Date]],"MMM-YYYY")</f>
        <v>Nov-2015</v>
      </c>
      <c r="X4283">
        <f>CHOOSE(MONTH(SalesData[[#This Row],[Order Date]]),1,1,1,2,2,2,3,3,3,4,4,4)</f>
        <v>4</v>
      </c>
      <c r="Y4283">
        <f>YEAR(SalesData[[#This Row],[Order Date]])*100+MONTH(SalesData[[#This Row],[Order Date]])</f>
        <v>201511</v>
      </c>
    </row>
    <row r="4284" spans="1: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v>5</v>
      </c>
      <c r="T4284">
        <v>0</v>
      </c>
      <c r="U4284">
        <v>1</v>
      </c>
      <c r="V4284">
        <f>COUNTIF(SalesData[Order ID],SalesData[[#This Row],[Order ID]])</f>
        <v>2</v>
      </c>
      <c r="W4284" t="str">
        <f>TEXT(SalesData[[#This Row],[Order Date]],"MMM-YYYY")</f>
        <v>Dec-2015</v>
      </c>
      <c r="X4284">
        <f>CHOOSE(MONTH(SalesData[[#This Row],[Order Date]]),1,1,1,2,2,2,3,3,3,4,4,4)</f>
        <v>4</v>
      </c>
      <c r="Y4284">
        <f>YEAR(SalesData[[#This Row],[Order Date]])*100+MONTH(SalesData[[#This Row],[Order Date]])</f>
        <v>201512</v>
      </c>
    </row>
    <row r="4285" spans="1: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v>7</v>
      </c>
      <c r="T4285">
        <v>0.1</v>
      </c>
      <c r="U4285">
        <v>66.239999999999995</v>
      </c>
      <c r="V4285">
        <f>COUNTIF(SalesData[Order ID],SalesData[[#This Row],[Order ID]])</f>
        <v>2</v>
      </c>
      <c r="W4285" t="str">
        <f>TEXT(SalesData[[#This Row],[Order Date]],"MMM-YYYY")</f>
        <v>Dec-2015</v>
      </c>
      <c r="X4285">
        <f>CHOOSE(MONTH(SalesData[[#This Row],[Order Date]]),1,1,1,2,2,2,3,3,3,4,4,4)</f>
        <v>4</v>
      </c>
      <c r="Y4285">
        <f>YEAR(SalesData[[#This Row],[Order Date]])*100+MONTH(SalesData[[#This Row],[Order Date]])</f>
        <v>201512</v>
      </c>
    </row>
    <row r="4286" spans="1: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v>10</v>
      </c>
      <c r="T4286">
        <v>0.1</v>
      </c>
      <c r="U4286">
        <v>61.53</v>
      </c>
      <c r="V4286">
        <f>COUNTIF(SalesData[Order ID],SalesData[[#This Row],[Order ID]])</f>
        <v>3</v>
      </c>
      <c r="W4286" t="str">
        <f>TEXT(SalesData[[#This Row],[Order Date]],"MMM-YYYY")</f>
        <v>Nov-2016</v>
      </c>
      <c r="X4286">
        <f>CHOOSE(MONTH(SalesData[[#This Row],[Order Date]]),1,1,1,2,2,2,3,3,3,4,4,4)</f>
        <v>4</v>
      </c>
      <c r="Y4286">
        <f>YEAR(SalesData[[#This Row],[Order Date]])*100+MONTH(SalesData[[#This Row],[Order Date]])</f>
        <v>201611</v>
      </c>
    </row>
    <row r="4287" spans="1: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v>9</v>
      </c>
      <c r="T4287">
        <v>0.3</v>
      </c>
      <c r="U4287">
        <v>-3.74</v>
      </c>
      <c r="V4287">
        <f>COUNTIF(SalesData[Order ID],SalesData[[#This Row],[Order ID]])</f>
        <v>3</v>
      </c>
      <c r="W4287" t="str">
        <f>TEXT(SalesData[[#This Row],[Order Date]],"MMM-YYYY")</f>
        <v>Nov-2016</v>
      </c>
      <c r="X4287">
        <f>CHOOSE(MONTH(SalesData[[#This Row],[Order Date]]),1,1,1,2,2,2,3,3,3,4,4,4)</f>
        <v>4</v>
      </c>
      <c r="Y4287">
        <f>YEAR(SalesData[[#This Row],[Order Date]])*100+MONTH(SalesData[[#This Row],[Order Date]])</f>
        <v>201611</v>
      </c>
    </row>
    <row r="4288" spans="1: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v>3</v>
      </c>
      <c r="T4288">
        <v>0</v>
      </c>
      <c r="U4288">
        <v>127.6</v>
      </c>
      <c r="V4288">
        <f>COUNTIF(SalesData[Order ID],SalesData[[#This Row],[Order ID]])</f>
        <v>3</v>
      </c>
      <c r="W4288" t="str">
        <f>TEXT(SalesData[[#This Row],[Order Date]],"MMM-YYYY")</f>
        <v>Nov-2016</v>
      </c>
      <c r="X4288">
        <f>CHOOSE(MONTH(SalesData[[#This Row],[Order Date]]),1,1,1,2,2,2,3,3,3,4,4,4)</f>
        <v>4</v>
      </c>
      <c r="Y4288">
        <f>YEAR(SalesData[[#This Row],[Order Date]])*100+MONTH(SalesData[[#This Row],[Order Date]])</f>
        <v>201611</v>
      </c>
    </row>
    <row r="4289" spans="1: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v>2</v>
      </c>
      <c r="T4289">
        <v>0.1</v>
      </c>
      <c r="U4289">
        <v>12.31</v>
      </c>
      <c r="V4289">
        <f>COUNTIF(SalesData[Order ID],SalesData[[#This Row],[Order ID]])</f>
        <v>1</v>
      </c>
      <c r="W4289" t="str">
        <f>TEXT(SalesData[[#This Row],[Order Date]],"MMM-YYYY")</f>
        <v>Dec-2018</v>
      </c>
      <c r="X4289">
        <f>CHOOSE(MONTH(SalesData[[#This Row],[Order Date]]),1,1,1,2,2,2,3,3,3,4,4,4)</f>
        <v>4</v>
      </c>
      <c r="Y4289">
        <f>YEAR(SalesData[[#This Row],[Order Date]])*100+MONTH(SalesData[[#This Row],[Order Date]])</f>
        <v>201812</v>
      </c>
    </row>
    <row r="4290" spans="1: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v>6</v>
      </c>
      <c r="T4290">
        <v>0</v>
      </c>
      <c r="U4290">
        <v>10.65</v>
      </c>
      <c r="V4290">
        <f>COUNTIF(SalesData[Order ID],SalesData[[#This Row],[Order ID]])</f>
        <v>2</v>
      </c>
      <c r="W4290" t="str">
        <f>TEXT(SalesData[[#This Row],[Order Date]],"MMM-YYYY")</f>
        <v>May-2016</v>
      </c>
      <c r="X4290">
        <f>CHOOSE(MONTH(SalesData[[#This Row],[Order Date]]),1,1,1,2,2,2,3,3,3,4,4,4)</f>
        <v>2</v>
      </c>
      <c r="Y4290">
        <f>YEAR(SalesData[[#This Row],[Order Date]])*100+MONTH(SalesData[[#This Row],[Order Date]])</f>
        <v>201605</v>
      </c>
    </row>
    <row r="4291" spans="1: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v>1</v>
      </c>
      <c r="T4291">
        <v>0</v>
      </c>
      <c r="U4291">
        <v>4.6500000000000004</v>
      </c>
      <c r="V4291">
        <f>COUNTIF(SalesData[Order ID],SalesData[[#This Row],[Order ID]])</f>
        <v>2</v>
      </c>
      <c r="W4291" t="str">
        <f>TEXT(SalesData[[#This Row],[Order Date]],"MMM-YYYY")</f>
        <v>May-2016</v>
      </c>
      <c r="X4291">
        <f>CHOOSE(MONTH(SalesData[[#This Row],[Order Date]]),1,1,1,2,2,2,3,3,3,4,4,4)</f>
        <v>2</v>
      </c>
      <c r="Y4291">
        <f>YEAR(SalesData[[#This Row],[Order Date]])*100+MONTH(SalesData[[#This Row],[Order Date]])</f>
        <v>201605</v>
      </c>
    </row>
    <row r="4292" spans="1: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v>10</v>
      </c>
      <c r="T4292">
        <v>0.3</v>
      </c>
      <c r="U4292">
        <v>-3.79</v>
      </c>
      <c r="V4292">
        <f>COUNTIF(SalesData[Order ID],SalesData[[#This Row],[Order ID]])</f>
        <v>3</v>
      </c>
      <c r="W4292" t="str">
        <f>TEXT(SalesData[[#This Row],[Order Date]],"MMM-YYYY")</f>
        <v>Dec-2018</v>
      </c>
      <c r="X4292">
        <f>CHOOSE(MONTH(SalesData[[#This Row],[Order Date]]),1,1,1,2,2,2,3,3,3,4,4,4)</f>
        <v>4</v>
      </c>
      <c r="Y4292">
        <f>YEAR(SalesData[[#This Row],[Order Date]])*100+MONTH(SalesData[[#This Row],[Order Date]])</f>
        <v>201812</v>
      </c>
    </row>
    <row r="4293" spans="1: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v>8</v>
      </c>
      <c r="T4293">
        <v>0.2</v>
      </c>
      <c r="U4293">
        <v>80.67</v>
      </c>
      <c r="V4293">
        <f>COUNTIF(SalesData[Order ID],SalesData[[#This Row],[Order ID]])</f>
        <v>3</v>
      </c>
      <c r="W4293" t="str">
        <f>TEXT(SalesData[[#This Row],[Order Date]],"MMM-YYYY")</f>
        <v>Dec-2018</v>
      </c>
      <c r="X4293">
        <f>CHOOSE(MONTH(SalesData[[#This Row],[Order Date]]),1,1,1,2,2,2,3,3,3,4,4,4)</f>
        <v>4</v>
      </c>
      <c r="Y4293">
        <f>YEAR(SalesData[[#This Row],[Order Date]])*100+MONTH(SalesData[[#This Row],[Order Date]])</f>
        <v>201812</v>
      </c>
    </row>
    <row r="4294" spans="1: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v>6</v>
      </c>
      <c r="T4294">
        <v>0</v>
      </c>
      <c r="U4294">
        <v>64.260000000000005</v>
      </c>
      <c r="V4294">
        <f>COUNTIF(SalesData[Order ID],SalesData[[#This Row],[Order ID]])</f>
        <v>3</v>
      </c>
      <c r="W4294" t="str">
        <f>TEXT(SalesData[[#This Row],[Order Date]],"MMM-YYYY")</f>
        <v>Dec-2018</v>
      </c>
      <c r="X4294">
        <f>CHOOSE(MONTH(SalesData[[#This Row],[Order Date]]),1,1,1,2,2,2,3,3,3,4,4,4)</f>
        <v>4</v>
      </c>
      <c r="Y4294">
        <f>YEAR(SalesData[[#This Row],[Order Date]])*100+MONTH(SalesData[[#This Row],[Order Date]])</f>
        <v>201812</v>
      </c>
    </row>
    <row r="4295" spans="1: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v>6</v>
      </c>
      <c r="T4295">
        <v>0.3</v>
      </c>
      <c r="U4295">
        <v>-15.65</v>
      </c>
      <c r="V4295">
        <f>COUNTIF(SalesData[Order ID],SalesData[[#This Row],[Order ID]])</f>
        <v>1</v>
      </c>
      <c r="W4295" t="str">
        <f>TEXT(SalesData[[#This Row],[Order Date]],"MMM-YYYY")</f>
        <v>Mar-2018</v>
      </c>
      <c r="X4295">
        <f>CHOOSE(MONTH(SalesData[[#This Row],[Order Date]]),1,1,1,2,2,2,3,3,3,4,4,4)</f>
        <v>1</v>
      </c>
      <c r="Y4295">
        <f>YEAR(SalesData[[#This Row],[Order Date]])*100+MONTH(SalesData[[#This Row],[Order Date]])</f>
        <v>201803</v>
      </c>
    </row>
    <row r="4296" spans="1: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v>3</v>
      </c>
      <c r="T4296">
        <v>0.2</v>
      </c>
      <c r="U4296">
        <v>40.76</v>
      </c>
      <c r="V4296">
        <f>COUNTIF(SalesData[Order ID],SalesData[[#This Row],[Order ID]])</f>
        <v>1</v>
      </c>
      <c r="W4296" t="str">
        <f>TEXT(SalesData[[#This Row],[Order Date]],"MMM-YYYY")</f>
        <v>Oct-2018</v>
      </c>
      <c r="X4296">
        <f>CHOOSE(MONTH(SalesData[[#This Row],[Order Date]]),1,1,1,2,2,2,3,3,3,4,4,4)</f>
        <v>4</v>
      </c>
      <c r="Y4296">
        <f>YEAR(SalesData[[#This Row],[Order Date]])*100+MONTH(SalesData[[#This Row],[Order Date]])</f>
        <v>201810</v>
      </c>
    </row>
    <row r="4297" spans="1: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v>4</v>
      </c>
      <c r="T4297">
        <v>0.2</v>
      </c>
      <c r="U4297">
        <v>23.29</v>
      </c>
      <c r="V4297">
        <f>COUNTIF(SalesData[Order ID],SalesData[[#This Row],[Order ID]])</f>
        <v>1</v>
      </c>
      <c r="W4297" t="str">
        <f>TEXT(SalesData[[#This Row],[Order Date]],"MMM-YYYY")</f>
        <v>Jul-2018</v>
      </c>
      <c r="X4297">
        <f>CHOOSE(MONTH(SalesData[[#This Row],[Order Date]]),1,1,1,2,2,2,3,3,3,4,4,4)</f>
        <v>3</v>
      </c>
      <c r="Y4297">
        <f>YEAR(SalesData[[#This Row],[Order Date]])*100+MONTH(SalesData[[#This Row],[Order Date]])</f>
        <v>201807</v>
      </c>
    </row>
    <row r="4298" spans="1: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v>3</v>
      </c>
      <c r="T4298">
        <v>0.1</v>
      </c>
      <c r="U4298">
        <v>3.8</v>
      </c>
      <c r="V4298">
        <f>COUNTIF(SalesData[Order ID],SalesData[[#This Row],[Order ID]])</f>
        <v>1</v>
      </c>
      <c r="W4298" t="str">
        <f>TEXT(SalesData[[#This Row],[Order Date]],"MMM-YYYY")</f>
        <v>Sep-2018</v>
      </c>
      <c r="X4298">
        <f>CHOOSE(MONTH(SalesData[[#This Row],[Order Date]]),1,1,1,2,2,2,3,3,3,4,4,4)</f>
        <v>3</v>
      </c>
      <c r="Y4298">
        <f>YEAR(SalesData[[#This Row],[Order Date]])*100+MONTH(SalesData[[#This Row],[Order Date]])</f>
        <v>201809</v>
      </c>
    </row>
    <row r="4299" spans="1: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v>7</v>
      </c>
      <c r="T4299">
        <v>0.1</v>
      </c>
      <c r="U4299">
        <v>305.75</v>
      </c>
      <c r="V4299">
        <f>COUNTIF(SalesData[Order ID],SalesData[[#This Row],[Order ID]])</f>
        <v>5</v>
      </c>
      <c r="W4299" t="str">
        <f>TEXT(SalesData[[#This Row],[Order Date]],"MMM-YYYY")</f>
        <v>Aug-2018</v>
      </c>
      <c r="X4299">
        <f>CHOOSE(MONTH(SalesData[[#This Row],[Order Date]]),1,1,1,2,2,2,3,3,3,4,4,4)</f>
        <v>3</v>
      </c>
      <c r="Y4299">
        <f>YEAR(SalesData[[#This Row],[Order Date]])*100+MONTH(SalesData[[#This Row],[Order Date]])</f>
        <v>201808</v>
      </c>
    </row>
    <row r="4300" spans="1: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v>6</v>
      </c>
      <c r="T4300">
        <v>0.3</v>
      </c>
      <c r="U4300">
        <v>-7.44</v>
      </c>
      <c r="V4300">
        <f>COUNTIF(SalesData[Order ID],SalesData[[#This Row],[Order ID]])</f>
        <v>5</v>
      </c>
      <c r="W4300" t="str">
        <f>TEXT(SalesData[[#This Row],[Order Date]],"MMM-YYYY")</f>
        <v>Aug-2018</v>
      </c>
      <c r="X4300">
        <f>CHOOSE(MONTH(SalesData[[#This Row],[Order Date]]),1,1,1,2,2,2,3,3,3,4,4,4)</f>
        <v>3</v>
      </c>
      <c r="Y4300">
        <f>YEAR(SalesData[[#This Row],[Order Date]])*100+MONTH(SalesData[[#This Row],[Order Date]])</f>
        <v>201808</v>
      </c>
    </row>
    <row r="4301" spans="1: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v>4</v>
      </c>
      <c r="T4301">
        <v>0.3</v>
      </c>
      <c r="U4301">
        <v>-33.89</v>
      </c>
      <c r="V4301">
        <f>COUNTIF(SalesData[Order ID],SalesData[[#This Row],[Order ID]])</f>
        <v>5</v>
      </c>
      <c r="W4301" t="str">
        <f>TEXT(SalesData[[#This Row],[Order Date]],"MMM-YYYY")</f>
        <v>Aug-2018</v>
      </c>
      <c r="X4301">
        <f>CHOOSE(MONTH(SalesData[[#This Row],[Order Date]]),1,1,1,2,2,2,3,3,3,4,4,4)</f>
        <v>3</v>
      </c>
      <c r="Y4301">
        <f>YEAR(SalesData[[#This Row],[Order Date]])*100+MONTH(SalesData[[#This Row],[Order Date]])</f>
        <v>201808</v>
      </c>
    </row>
    <row r="4302" spans="1: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v>4</v>
      </c>
      <c r="T4302">
        <v>0.2</v>
      </c>
      <c r="U4302">
        <v>0.14000000000000001</v>
      </c>
      <c r="V4302">
        <f>COUNTIF(SalesData[Order ID],SalesData[[#This Row],[Order ID]])</f>
        <v>5</v>
      </c>
      <c r="W4302" t="str">
        <f>TEXT(SalesData[[#This Row],[Order Date]],"MMM-YYYY")</f>
        <v>Aug-2018</v>
      </c>
      <c r="X4302">
        <f>CHOOSE(MONTH(SalesData[[#This Row],[Order Date]]),1,1,1,2,2,2,3,3,3,4,4,4)</f>
        <v>3</v>
      </c>
      <c r="Y4302">
        <f>YEAR(SalesData[[#This Row],[Order Date]])*100+MONTH(SalesData[[#This Row],[Order Date]])</f>
        <v>201808</v>
      </c>
    </row>
    <row r="4303" spans="1: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v>7</v>
      </c>
      <c r="T4303">
        <v>0.1</v>
      </c>
      <c r="U4303">
        <v>1.66</v>
      </c>
      <c r="V4303">
        <f>COUNTIF(SalesData[Order ID],SalesData[[#This Row],[Order ID]])</f>
        <v>5</v>
      </c>
      <c r="W4303" t="str">
        <f>TEXT(SalesData[[#This Row],[Order Date]],"MMM-YYYY")</f>
        <v>Aug-2018</v>
      </c>
      <c r="X4303">
        <f>CHOOSE(MONTH(SalesData[[#This Row],[Order Date]]),1,1,1,2,2,2,3,3,3,4,4,4)</f>
        <v>3</v>
      </c>
      <c r="Y4303">
        <f>YEAR(SalesData[[#This Row],[Order Date]])*100+MONTH(SalesData[[#This Row],[Order Date]])</f>
        <v>201808</v>
      </c>
    </row>
    <row r="4304" spans="1: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v>5</v>
      </c>
      <c r="T4304">
        <v>0.1</v>
      </c>
      <c r="U4304">
        <v>0.74</v>
      </c>
      <c r="V4304">
        <f>COUNTIF(SalesData[Order ID],SalesData[[#This Row],[Order ID]])</f>
        <v>1</v>
      </c>
      <c r="W4304" t="str">
        <f>TEXT(SalesData[[#This Row],[Order Date]],"MMM-YYYY")</f>
        <v>Aug-2015</v>
      </c>
      <c r="X4304">
        <f>CHOOSE(MONTH(SalesData[[#This Row],[Order Date]]),1,1,1,2,2,2,3,3,3,4,4,4)</f>
        <v>3</v>
      </c>
      <c r="Y4304">
        <f>YEAR(SalesData[[#This Row],[Order Date]])*100+MONTH(SalesData[[#This Row],[Order Date]])</f>
        <v>201508</v>
      </c>
    </row>
    <row r="4305" spans="1: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v>7</v>
      </c>
      <c r="T4305">
        <v>0.1</v>
      </c>
      <c r="U4305">
        <v>14.94</v>
      </c>
      <c r="V4305">
        <f>COUNTIF(SalesData[Order ID],SalesData[[#This Row],[Order ID]])</f>
        <v>1</v>
      </c>
      <c r="W4305" t="str">
        <f>TEXT(SalesData[[#This Row],[Order Date]],"MMM-YYYY")</f>
        <v>Oct-2017</v>
      </c>
      <c r="X4305">
        <f>CHOOSE(MONTH(SalesData[[#This Row],[Order Date]]),1,1,1,2,2,2,3,3,3,4,4,4)</f>
        <v>4</v>
      </c>
      <c r="Y4305">
        <f>YEAR(SalesData[[#This Row],[Order Date]])*100+MONTH(SalesData[[#This Row],[Order Date]])</f>
        <v>201710</v>
      </c>
    </row>
    <row r="4306" spans="1: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v>2</v>
      </c>
      <c r="T4306">
        <v>0.2</v>
      </c>
      <c r="U4306">
        <v>19.82</v>
      </c>
      <c r="V4306">
        <f>COUNTIF(SalesData[Order ID],SalesData[[#This Row],[Order ID]])</f>
        <v>2</v>
      </c>
      <c r="W4306" t="str">
        <f>TEXT(SalesData[[#This Row],[Order Date]],"MMM-YYYY")</f>
        <v>Oct-2015</v>
      </c>
      <c r="X4306">
        <f>CHOOSE(MONTH(SalesData[[#This Row],[Order Date]]),1,1,1,2,2,2,3,3,3,4,4,4)</f>
        <v>4</v>
      </c>
      <c r="Y4306">
        <f>YEAR(SalesData[[#This Row],[Order Date]])*100+MONTH(SalesData[[#This Row],[Order Date]])</f>
        <v>201510</v>
      </c>
    </row>
    <row r="4307" spans="1: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v>5</v>
      </c>
      <c r="T4307">
        <v>0</v>
      </c>
      <c r="U4307">
        <v>49.91</v>
      </c>
      <c r="V4307">
        <f>COUNTIF(SalesData[Order ID],SalesData[[#This Row],[Order ID]])</f>
        <v>2</v>
      </c>
      <c r="W4307" t="str">
        <f>TEXT(SalesData[[#This Row],[Order Date]],"MMM-YYYY")</f>
        <v>Oct-2015</v>
      </c>
      <c r="X4307">
        <f>CHOOSE(MONTH(SalesData[[#This Row],[Order Date]]),1,1,1,2,2,2,3,3,3,4,4,4)</f>
        <v>4</v>
      </c>
      <c r="Y4307">
        <f>YEAR(SalesData[[#This Row],[Order Date]])*100+MONTH(SalesData[[#This Row],[Order Date]])</f>
        <v>201510</v>
      </c>
    </row>
    <row r="4308" spans="1: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v>3</v>
      </c>
      <c r="T4308">
        <v>0.1</v>
      </c>
      <c r="U4308">
        <v>1.86</v>
      </c>
      <c r="V4308">
        <f>COUNTIF(SalesData[Order ID],SalesData[[#This Row],[Order ID]])</f>
        <v>2</v>
      </c>
      <c r="W4308" t="str">
        <f>TEXT(SalesData[[#This Row],[Order Date]],"MMM-YYYY")</f>
        <v>Jun-2017</v>
      </c>
      <c r="X4308">
        <f>CHOOSE(MONTH(SalesData[[#This Row],[Order Date]]),1,1,1,2,2,2,3,3,3,4,4,4)</f>
        <v>2</v>
      </c>
      <c r="Y4308">
        <f>YEAR(SalesData[[#This Row],[Order Date]])*100+MONTH(SalesData[[#This Row],[Order Date]])</f>
        <v>201706</v>
      </c>
    </row>
    <row r="4309" spans="1: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v>2</v>
      </c>
      <c r="T4309">
        <v>0.3</v>
      </c>
      <c r="U4309">
        <v>-5.37</v>
      </c>
      <c r="V4309">
        <f>COUNTIF(SalesData[Order ID],SalesData[[#This Row],[Order ID]])</f>
        <v>2</v>
      </c>
      <c r="W4309" t="str">
        <f>TEXT(SalesData[[#This Row],[Order Date]],"MMM-YYYY")</f>
        <v>Jun-2017</v>
      </c>
      <c r="X4309">
        <f>CHOOSE(MONTH(SalesData[[#This Row],[Order Date]]),1,1,1,2,2,2,3,3,3,4,4,4)</f>
        <v>2</v>
      </c>
      <c r="Y4309">
        <f>YEAR(SalesData[[#This Row],[Order Date]])*100+MONTH(SalesData[[#This Row],[Order Date]])</f>
        <v>201706</v>
      </c>
    </row>
    <row r="4310" spans="1: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v>10</v>
      </c>
      <c r="T4310">
        <v>0</v>
      </c>
      <c r="U4310">
        <v>86.62</v>
      </c>
      <c r="V4310">
        <f>COUNTIF(SalesData[Order ID],SalesData[[#This Row],[Order ID]])</f>
        <v>5</v>
      </c>
      <c r="W4310" t="str">
        <f>TEXT(SalesData[[#This Row],[Order Date]],"MMM-YYYY")</f>
        <v>Nov-2015</v>
      </c>
      <c r="X4310">
        <f>CHOOSE(MONTH(SalesData[[#This Row],[Order Date]]),1,1,1,2,2,2,3,3,3,4,4,4)</f>
        <v>4</v>
      </c>
      <c r="Y4310">
        <f>YEAR(SalesData[[#This Row],[Order Date]])*100+MONTH(SalesData[[#This Row],[Order Date]])</f>
        <v>201511</v>
      </c>
    </row>
    <row r="4311" spans="1: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v>10</v>
      </c>
      <c r="T4311">
        <v>0</v>
      </c>
      <c r="U4311">
        <v>149.16999999999999</v>
      </c>
      <c r="V4311">
        <f>COUNTIF(SalesData[Order ID],SalesData[[#This Row],[Order ID]])</f>
        <v>5</v>
      </c>
      <c r="W4311" t="str">
        <f>TEXT(SalesData[[#This Row],[Order Date]],"MMM-YYYY")</f>
        <v>Nov-2015</v>
      </c>
      <c r="X4311">
        <f>CHOOSE(MONTH(SalesData[[#This Row],[Order Date]]),1,1,1,2,2,2,3,3,3,4,4,4)</f>
        <v>4</v>
      </c>
      <c r="Y4311">
        <f>YEAR(SalesData[[#This Row],[Order Date]])*100+MONTH(SalesData[[#This Row],[Order Date]])</f>
        <v>201511</v>
      </c>
    </row>
    <row r="4312" spans="1: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v>8</v>
      </c>
      <c r="T4312">
        <v>0.2</v>
      </c>
      <c r="U4312">
        <v>2.85</v>
      </c>
      <c r="V4312">
        <f>COUNTIF(SalesData[Order ID],SalesData[[#This Row],[Order ID]])</f>
        <v>5</v>
      </c>
      <c r="W4312" t="str">
        <f>TEXT(SalesData[[#This Row],[Order Date]],"MMM-YYYY")</f>
        <v>Nov-2015</v>
      </c>
      <c r="X4312">
        <f>CHOOSE(MONTH(SalesData[[#This Row],[Order Date]]),1,1,1,2,2,2,3,3,3,4,4,4)</f>
        <v>4</v>
      </c>
      <c r="Y4312">
        <f>YEAR(SalesData[[#This Row],[Order Date]])*100+MONTH(SalesData[[#This Row],[Order Date]])</f>
        <v>201511</v>
      </c>
    </row>
    <row r="4313" spans="1: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v>3</v>
      </c>
      <c r="T4313">
        <v>0</v>
      </c>
      <c r="U4313">
        <v>2.33</v>
      </c>
      <c r="V4313">
        <f>COUNTIF(SalesData[Order ID],SalesData[[#This Row],[Order ID]])</f>
        <v>5</v>
      </c>
      <c r="W4313" t="str">
        <f>TEXT(SalesData[[#This Row],[Order Date]],"MMM-YYYY")</f>
        <v>Nov-2015</v>
      </c>
      <c r="X4313">
        <f>CHOOSE(MONTH(SalesData[[#This Row],[Order Date]]),1,1,1,2,2,2,3,3,3,4,4,4)</f>
        <v>4</v>
      </c>
      <c r="Y4313">
        <f>YEAR(SalesData[[#This Row],[Order Date]])*100+MONTH(SalesData[[#This Row],[Order Date]])</f>
        <v>201511</v>
      </c>
    </row>
    <row r="4314" spans="1: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v>3</v>
      </c>
      <c r="T4314">
        <v>0.1</v>
      </c>
      <c r="U4314">
        <v>125.43</v>
      </c>
      <c r="V4314">
        <f>COUNTIF(SalesData[Order ID],SalesData[[#This Row],[Order ID]])</f>
        <v>5</v>
      </c>
      <c r="W4314" t="str">
        <f>TEXT(SalesData[[#This Row],[Order Date]],"MMM-YYYY")</f>
        <v>Nov-2015</v>
      </c>
      <c r="X4314">
        <f>CHOOSE(MONTH(SalesData[[#This Row],[Order Date]]),1,1,1,2,2,2,3,3,3,4,4,4)</f>
        <v>4</v>
      </c>
      <c r="Y4314">
        <f>YEAR(SalesData[[#This Row],[Order Date]])*100+MONTH(SalesData[[#This Row],[Order Date]])</f>
        <v>201511</v>
      </c>
    </row>
    <row r="4315" spans="1: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v>1</v>
      </c>
      <c r="T4315">
        <v>0.1</v>
      </c>
      <c r="U4315">
        <v>2.1800000000000002</v>
      </c>
      <c r="V4315">
        <f>COUNTIF(SalesData[Order ID],SalesData[[#This Row],[Order ID]])</f>
        <v>1</v>
      </c>
      <c r="W4315" t="str">
        <f>TEXT(SalesData[[#This Row],[Order Date]],"MMM-YYYY")</f>
        <v>Sep-2015</v>
      </c>
      <c r="X4315">
        <f>CHOOSE(MONTH(SalesData[[#This Row],[Order Date]]),1,1,1,2,2,2,3,3,3,4,4,4)</f>
        <v>3</v>
      </c>
      <c r="Y4315">
        <f>YEAR(SalesData[[#This Row],[Order Date]])*100+MONTH(SalesData[[#This Row],[Order Date]])</f>
        <v>201509</v>
      </c>
    </row>
    <row r="4316" spans="1: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v>5</v>
      </c>
      <c r="T4316">
        <v>0.3</v>
      </c>
      <c r="U4316">
        <v>-4.1900000000000004</v>
      </c>
      <c r="V4316">
        <f>COUNTIF(SalesData[Order ID],SalesData[[#This Row],[Order ID]])</f>
        <v>3</v>
      </c>
      <c r="W4316" t="str">
        <f>TEXT(SalesData[[#This Row],[Order Date]],"MMM-YYYY")</f>
        <v>Jun-2016</v>
      </c>
      <c r="X4316">
        <f>CHOOSE(MONTH(SalesData[[#This Row],[Order Date]]),1,1,1,2,2,2,3,3,3,4,4,4)</f>
        <v>2</v>
      </c>
      <c r="Y4316">
        <f>YEAR(SalesData[[#This Row],[Order Date]])*100+MONTH(SalesData[[#This Row],[Order Date]])</f>
        <v>201606</v>
      </c>
    </row>
    <row r="4317" spans="1: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v>8</v>
      </c>
      <c r="T4317">
        <v>0.1</v>
      </c>
      <c r="U4317">
        <v>14.2</v>
      </c>
      <c r="V4317">
        <f>COUNTIF(SalesData[Order ID],SalesData[[#This Row],[Order ID]])</f>
        <v>3</v>
      </c>
      <c r="W4317" t="str">
        <f>TEXT(SalesData[[#This Row],[Order Date]],"MMM-YYYY")</f>
        <v>Jun-2016</v>
      </c>
      <c r="X4317">
        <f>CHOOSE(MONTH(SalesData[[#This Row],[Order Date]]),1,1,1,2,2,2,3,3,3,4,4,4)</f>
        <v>2</v>
      </c>
      <c r="Y4317">
        <f>YEAR(SalesData[[#This Row],[Order Date]])*100+MONTH(SalesData[[#This Row],[Order Date]])</f>
        <v>201606</v>
      </c>
    </row>
    <row r="4318" spans="1: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v>4</v>
      </c>
      <c r="T4318">
        <v>0</v>
      </c>
      <c r="U4318">
        <v>100.4</v>
      </c>
      <c r="V4318">
        <f>COUNTIF(SalesData[Order ID],SalesData[[#This Row],[Order ID]])</f>
        <v>3</v>
      </c>
      <c r="W4318" t="str">
        <f>TEXT(SalesData[[#This Row],[Order Date]],"MMM-YYYY")</f>
        <v>Jun-2016</v>
      </c>
      <c r="X4318">
        <f>CHOOSE(MONTH(SalesData[[#This Row],[Order Date]]),1,1,1,2,2,2,3,3,3,4,4,4)</f>
        <v>2</v>
      </c>
      <c r="Y4318">
        <f>YEAR(SalesData[[#This Row],[Order Date]])*100+MONTH(SalesData[[#This Row],[Order Date]])</f>
        <v>201606</v>
      </c>
    </row>
    <row r="4319" spans="1: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v>2</v>
      </c>
      <c r="T4319">
        <v>0</v>
      </c>
      <c r="U4319">
        <v>25.18</v>
      </c>
      <c r="V4319">
        <f>COUNTIF(SalesData[Order ID],SalesData[[#This Row],[Order ID]])</f>
        <v>1</v>
      </c>
      <c r="W4319" t="str">
        <f>TEXT(SalesData[[#This Row],[Order Date]],"MMM-YYYY")</f>
        <v>Jul-2016</v>
      </c>
      <c r="X4319">
        <f>CHOOSE(MONTH(SalesData[[#This Row],[Order Date]]),1,1,1,2,2,2,3,3,3,4,4,4)</f>
        <v>3</v>
      </c>
      <c r="Y4319">
        <f>YEAR(SalesData[[#This Row],[Order Date]])*100+MONTH(SalesData[[#This Row],[Order Date]])</f>
        <v>201607</v>
      </c>
    </row>
    <row r="4320" spans="1: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v>2</v>
      </c>
      <c r="T4320">
        <v>0.2</v>
      </c>
      <c r="U4320">
        <v>28.01</v>
      </c>
      <c r="V4320">
        <f>COUNTIF(SalesData[Order ID],SalesData[[#This Row],[Order ID]])</f>
        <v>1</v>
      </c>
      <c r="W4320" t="str">
        <f>TEXT(SalesData[[#This Row],[Order Date]],"MMM-YYYY")</f>
        <v>Dec-2018</v>
      </c>
      <c r="X4320">
        <f>CHOOSE(MONTH(SalesData[[#This Row],[Order Date]]),1,1,1,2,2,2,3,3,3,4,4,4)</f>
        <v>4</v>
      </c>
      <c r="Y4320">
        <f>YEAR(SalesData[[#This Row],[Order Date]])*100+MONTH(SalesData[[#This Row],[Order Date]])</f>
        <v>201812</v>
      </c>
    </row>
    <row r="4321" spans="1: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v>9</v>
      </c>
      <c r="T4321">
        <v>0</v>
      </c>
      <c r="U4321">
        <v>3.6</v>
      </c>
      <c r="V4321">
        <f>COUNTIF(SalesData[Order ID],SalesData[[#This Row],[Order ID]])</f>
        <v>2</v>
      </c>
      <c r="W4321" t="str">
        <f>TEXT(SalesData[[#This Row],[Order Date]],"MMM-YYYY")</f>
        <v>Dec-2015</v>
      </c>
      <c r="X4321">
        <f>CHOOSE(MONTH(SalesData[[#This Row],[Order Date]]),1,1,1,2,2,2,3,3,3,4,4,4)</f>
        <v>4</v>
      </c>
      <c r="Y4321">
        <f>YEAR(SalesData[[#This Row],[Order Date]])*100+MONTH(SalesData[[#This Row],[Order Date]])</f>
        <v>201512</v>
      </c>
    </row>
    <row r="4322" spans="1: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v>5</v>
      </c>
      <c r="T4322">
        <v>0.1</v>
      </c>
      <c r="U4322">
        <v>2.33</v>
      </c>
      <c r="V4322">
        <f>COUNTIF(SalesData[Order ID],SalesData[[#This Row],[Order ID]])</f>
        <v>2</v>
      </c>
      <c r="W4322" t="str">
        <f>TEXT(SalesData[[#This Row],[Order Date]],"MMM-YYYY")</f>
        <v>Dec-2015</v>
      </c>
      <c r="X4322">
        <f>CHOOSE(MONTH(SalesData[[#This Row],[Order Date]]),1,1,1,2,2,2,3,3,3,4,4,4)</f>
        <v>4</v>
      </c>
      <c r="Y4322">
        <f>YEAR(SalesData[[#This Row],[Order Date]])*100+MONTH(SalesData[[#This Row],[Order Date]])</f>
        <v>201512</v>
      </c>
    </row>
    <row r="4323" spans="1: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v>2</v>
      </c>
      <c r="T4323">
        <v>0</v>
      </c>
      <c r="U4323">
        <v>2.39</v>
      </c>
      <c r="V4323">
        <f>COUNTIF(SalesData[Order ID],SalesData[[#This Row],[Order ID]])</f>
        <v>5</v>
      </c>
      <c r="W4323" t="str">
        <f>TEXT(SalesData[[#This Row],[Order Date]],"MMM-YYYY")</f>
        <v>Feb-2016</v>
      </c>
      <c r="X4323">
        <f>CHOOSE(MONTH(SalesData[[#This Row],[Order Date]]),1,1,1,2,2,2,3,3,3,4,4,4)</f>
        <v>1</v>
      </c>
      <c r="Y4323">
        <f>YEAR(SalesData[[#This Row],[Order Date]])*100+MONTH(SalesData[[#This Row],[Order Date]])</f>
        <v>201602</v>
      </c>
    </row>
    <row r="4324" spans="1: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v>10</v>
      </c>
      <c r="T4324">
        <v>0</v>
      </c>
      <c r="U4324">
        <v>81</v>
      </c>
      <c r="V4324">
        <f>COUNTIF(SalesData[Order ID],SalesData[[#This Row],[Order ID]])</f>
        <v>5</v>
      </c>
      <c r="W4324" t="str">
        <f>TEXT(SalesData[[#This Row],[Order Date]],"MMM-YYYY")</f>
        <v>Feb-2016</v>
      </c>
      <c r="X4324">
        <f>CHOOSE(MONTH(SalesData[[#This Row],[Order Date]]),1,1,1,2,2,2,3,3,3,4,4,4)</f>
        <v>1</v>
      </c>
      <c r="Y4324">
        <f>YEAR(SalesData[[#This Row],[Order Date]])*100+MONTH(SalesData[[#This Row],[Order Date]])</f>
        <v>201602</v>
      </c>
    </row>
    <row r="4325" spans="1: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v>7</v>
      </c>
      <c r="T4325">
        <v>0</v>
      </c>
      <c r="U4325">
        <v>0.37</v>
      </c>
      <c r="V4325">
        <f>COUNTIF(SalesData[Order ID],SalesData[[#This Row],[Order ID]])</f>
        <v>5</v>
      </c>
      <c r="W4325" t="str">
        <f>TEXT(SalesData[[#This Row],[Order Date]],"MMM-YYYY")</f>
        <v>Feb-2016</v>
      </c>
      <c r="X4325">
        <f>CHOOSE(MONTH(SalesData[[#This Row],[Order Date]]),1,1,1,2,2,2,3,3,3,4,4,4)</f>
        <v>1</v>
      </c>
      <c r="Y4325">
        <f>YEAR(SalesData[[#This Row],[Order Date]])*100+MONTH(SalesData[[#This Row],[Order Date]])</f>
        <v>201602</v>
      </c>
    </row>
    <row r="4326" spans="1: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v>7</v>
      </c>
      <c r="T4326">
        <v>0.2</v>
      </c>
      <c r="U4326">
        <v>3.59</v>
      </c>
      <c r="V4326">
        <f>COUNTIF(SalesData[Order ID],SalesData[[#This Row],[Order ID]])</f>
        <v>5</v>
      </c>
      <c r="W4326" t="str">
        <f>TEXT(SalesData[[#This Row],[Order Date]],"MMM-YYYY")</f>
        <v>Feb-2016</v>
      </c>
      <c r="X4326">
        <f>CHOOSE(MONTH(SalesData[[#This Row],[Order Date]]),1,1,1,2,2,2,3,3,3,4,4,4)</f>
        <v>1</v>
      </c>
      <c r="Y4326">
        <f>YEAR(SalesData[[#This Row],[Order Date]])*100+MONTH(SalesData[[#This Row],[Order Date]])</f>
        <v>201602</v>
      </c>
    </row>
    <row r="4327" spans="1: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v>5</v>
      </c>
      <c r="T4327">
        <v>0.1</v>
      </c>
      <c r="U4327">
        <v>25.19</v>
      </c>
      <c r="V4327">
        <f>COUNTIF(SalesData[Order ID],SalesData[[#This Row],[Order ID]])</f>
        <v>5</v>
      </c>
      <c r="W4327" t="str">
        <f>TEXT(SalesData[[#This Row],[Order Date]],"MMM-YYYY")</f>
        <v>Feb-2016</v>
      </c>
      <c r="X4327">
        <f>CHOOSE(MONTH(SalesData[[#This Row],[Order Date]]),1,1,1,2,2,2,3,3,3,4,4,4)</f>
        <v>1</v>
      </c>
      <c r="Y4327">
        <f>YEAR(SalesData[[#This Row],[Order Date]])*100+MONTH(SalesData[[#This Row],[Order Date]])</f>
        <v>201602</v>
      </c>
    </row>
    <row r="4328" spans="1: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v>1</v>
      </c>
      <c r="T4328">
        <v>0.3</v>
      </c>
      <c r="U4328">
        <v>-1.38</v>
      </c>
      <c r="V4328">
        <f>COUNTIF(SalesData[Order ID],SalesData[[#This Row],[Order ID]])</f>
        <v>2</v>
      </c>
      <c r="W4328" t="str">
        <f>TEXT(SalesData[[#This Row],[Order Date]],"MMM-YYYY")</f>
        <v>Jan-2017</v>
      </c>
      <c r="X4328">
        <f>CHOOSE(MONTH(SalesData[[#This Row],[Order Date]]),1,1,1,2,2,2,3,3,3,4,4,4)</f>
        <v>1</v>
      </c>
      <c r="Y4328">
        <f>YEAR(SalesData[[#This Row],[Order Date]])*100+MONTH(SalesData[[#This Row],[Order Date]])</f>
        <v>201701</v>
      </c>
    </row>
    <row r="4329" spans="1: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v>8</v>
      </c>
      <c r="T4329">
        <v>0.3</v>
      </c>
      <c r="U4329">
        <v>-3.06</v>
      </c>
      <c r="V4329">
        <f>COUNTIF(SalesData[Order ID],SalesData[[#This Row],[Order ID]])</f>
        <v>2</v>
      </c>
      <c r="W4329" t="str">
        <f>TEXT(SalesData[[#This Row],[Order Date]],"MMM-YYYY")</f>
        <v>Jan-2017</v>
      </c>
      <c r="X4329">
        <f>CHOOSE(MONTH(SalesData[[#This Row],[Order Date]]),1,1,1,2,2,2,3,3,3,4,4,4)</f>
        <v>1</v>
      </c>
      <c r="Y4329">
        <f>YEAR(SalesData[[#This Row],[Order Date]])*100+MONTH(SalesData[[#This Row],[Order Date]])</f>
        <v>201701</v>
      </c>
    </row>
    <row r="4330" spans="1: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v>3</v>
      </c>
      <c r="T4330">
        <v>0</v>
      </c>
      <c r="U4330">
        <v>9.02</v>
      </c>
      <c r="V4330">
        <f>COUNTIF(SalesData[Order ID],SalesData[[#This Row],[Order ID]])</f>
        <v>1</v>
      </c>
      <c r="W4330" t="str">
        <f>TEXT(SalesData[[#This Row],[Order Date]],"MMM-YYYY")</f>
        <v>Apr-2018</v>
      </c>
      <c r="X4330">
        <f>CHOOSE(MONTH(SalesData[[#This Row],[Order Date]]),1,1,1,2,2,2,3,3,3,4,4,4)</f>
        <v>2</v>
      </c>
      <c r="Y4330">
        <f>YEAR(SalesData[[#This Row],[Order Date]])*100+MONTH(SalesData[[#This Row],[Order Date]])</f>
        <v>201804</v>
      </c>
    </row>
    <row r="4331" spans="1: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v>6</v>
      </c>
      <c r="T4331">
        <v>0.1</v>
      </c>
      <c r="U4331">
        <v>4.51</v>
      </c>
      <c r="V4331">
        <f>COUNTIF(SalesData[Order ID],SalesData[[#This Row],[Order ID]])</f>
        <v>2</v>
      </c>
      <c r="W4331" t="str">
        <f>TEXT(SalesData[[#This Row],[Order Date]],"MMM-YYYY")</f>
        <v>Oct-2018</v>
      </c>
      <c r="X4331">
        <f>CHOOSE(MONTH(SalesData[[#This Row],[Order Date]]),1,1,1,2,2,2,3,3,3,4,4,4)</f>
        <v>4</v>
      </c>
      <c r="Y4331">
        <f>YEAR(SalesData[[#This Row],[Order Date]])*100+MONTH(SalesData[[#This Row],[Order Date]])</f>
        <v>201810</v>
      </c>
    </row>
    <row r="4332" spans="1: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v>5</v>
      </c>
      <c r="T4332">
        <v>0</v>
      </c>
      <c r="U4332">
        <v>5.73</v>
      </c>
      <c r="V4332">
        <f>COUNTIF(SalesData[Order ID],SalesData[[#This Row],[Order ID]])</f>
        <v>2</v>
      </c>
      <c r="W4332" t="str">
        <f>TEXT(SalesData[[#This Row],[Order Date]],"MMM-YYYY")</f>
        <v>Oct-2018</v>
      </c>
      <c r="X4332">
        <f>CHOOSE(MONTH(SalesData[[#This Row],[Order Date]]),1,1,1,2,2,2,3,3,3,4,4,4)</f>
        <v>4</v>
      </c>
      <c r="Y4332">
        <f>YEAR(SalesData[[#This Row],[Order Date]])*100+MONTH(SalesData[[#This Row],[Order Date]])</f>
        <v>201810</v>
      </c>
    </row>
    <row r="4333" spans="1: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v>7</v>
      </c>
      <c r="T4333">
        <v>0</v>
      </c>
      <c r="U4333">
        <v>1.4</v>
      </c>
      <c r="V4333">
        <f>COUNTIF(SalesData[Order ID],SalesData[[#This Row],[Order ID]])</f>
        <v>2</v>
      </c>
      <c r="W4333" t="str">
        <f>TEXT(SalesData[[#This Row],[Order Date]],"MMM-YYYY")</f>
        <v>Sep-2018</v>
      </c>
      <c r="X4333">
        <f>CHOOSE(MONTH(SalesData[[#This Row],[Order Date]]),1,1,1,2,2,2,3,3,3,4,4,4)</f>
        <v>3</v>
      </c>
      <c r="Y4333">
        <f>YEAR(SalesData[[#This Row],[Order Date]])*100+MONTH(SalesData[[#This Row],[Order Date]])</f>
        <v>201809</v>
      </c>
    </row>
    <row r="4334" spans="1: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v>6</v>
      </c>
      <c r="T4334">
        <v>0.1</v>
      </c>
      <c r="U4334">
        <v>5.73</v>
      </c>
      <c r="V4334">
        <f>COUNTIF(SalesData[Order ID],SalesData[[#This Row],[Order ID]])</f>
        <v>2</v>
      </c>
      <c r="W4334" t="str">
        <f>TEXT(SalesData[[#This Row],[Order Date]],"MMM-YYYY")</f>
        <v>Sep-2018</v>
      </c>
      <c r="X4334">
        <f>CHOOSE(MONTH(SalesData[[#This Row],[Order Date]]),1,1,1,2,2,2,3,3,3,4,4,4)</f>
        <v>3</v>
      </c>
      <c r="Y4334">
        <f>YEAR(SalesData[[#This Row],[Order Date]])*100+MONTH(SalesData[[#This Row],[Order Date]])</f>
        <v>201809</v>
      </c>
    </row>
    <row r="4335" spans="1: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v>9</v>
      </c>
      <c r="T4335">
        <v>0.3</v>
      </c>
      <c r="U4335">
        <v>-15.26</v>
      </c>
      <c r="V4335">
        <f>COUNTIF(SalesData[Order ID],SalesData[[#This Row],[Order ID]])</f>
        <v>2</v>
      </c>
      <c r="W4335" t="str">
        <f>TEXT(SalesData[[#This Row],[Order Date]],"MMM-YYYY")</f>
        <v>Dec-2016</v>
      </c>
      <c r="X4335">
        <f>CHOOSE(MONTH(SalesData[[#This Row],[Order Date]]),1,1,1,2,2,2,3,3,3,4,4,4)</f>
        <v>4</v>
      </c>
      <c r="Y4335">
        <f>YEAR(SalesData[[#This Row],[Order Date]])*100+MONTH(SalesData[[#This Row],[Order Date]])</f>
        <v>201612</v>
      </c>
    </row>
    <row r="4336" spans="1: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v>4</v>
      </c>
      <c r="T4336">
        <v>0.1</v>
      </c>
      <c r="U4336">
        <v>6.01</v>
      </c>
      <c r="V4336">
        <f>COUNTIF(SalesData[Order ID],SalesData[[#This Row],[Order ID]])</f>
        <v>2</v>
      </c>
      <c r="W4336" t="str">
        <f>TEXT(SalesData[[#This Row],[Order Date]],"MMM-YYYY")</f>
        <v>Dec-2016</v>
      </c>
      <c r="X4336">
        <f>CHOOSE(MONTH(SalesData[[#This Row],[Order Date]]),1,1,1,2,2,2,3,3,3,4,4,4)</f>
        <v>4</v>
      </c>
      <c r="Y4336">
        <f>YEAR(SalesData[[#This Row],[Order Date]])*100+MONTH(SalesData[[#This Row],[Order Date]])</f>
        <v>201612</v>
      </c>
    </row>
    <row r="4337" spans="1: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v>9</v>
      </c>
      <c r="T4337">
        <v>0.3</v>
      </c>
      <c r="U4337">
        <v>-1.19</v>
      </c>
      <c r="V4337">
        <f>COUNTIF(SalesData[Order ID],SalesData[[#This Row],[Order ID]])</f>
        <v>2</v>
      </c>
      <c r="W4337" t="str">
        <f>TEXT(SalesData[[#This Row],[Order Date]],"MMM-YYYY")</f>
        <v>Dec-2016</v>
      </c>
      <c r="X4337">
        <f>CHOOSE(MONTH(SalesData[[#This Row],[Order Date]]),1,1,1,2,2,2,3,3,3,4,4,4)</f>
        <v>4</v>
      </c>
      <c r="Y4337">
        <f>YEAR(SalesData[[#This Row],[Order Date]])*100+MONTH(SalesData[[#This Row],[Order Date]])</f>
        <v>201612</v>
      </c>
    </row>
    <row r="4338" spans="1: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v>9</v>
      </c>
      <c r="T4338">
        <v>0.3</v>
      </c>
      <c r="U4338">
        <v>-4.5999999999999996</v>
      </c>
      <c r="V4338">
        <f>COUNTIF(SalesData[Order ID],SalesData[[#This Row],[Order ID]])</f>
        <v>2</v>
      </c>
      <c r="W4338" t="str">
        <f>TEXT(SalesData[[#This Row],[Order Date]],"MMM-YYYY")</f>
        <v>Dec-2016</v>
      </c>
      <c r="X4338">
        <f>CHOOSE(MONTH(SalesData[[#This Row],[Order Date]]),1,1,1,2,2,2,3,3,3,4,4,4)</f>
        <v>4</v>
      </c>
      <c r="Y4338">
        <f>YEAR(SalesData[[#This Row],[Order Date]])*100+MONTH(SalesData[[#This Row],[Order Date]])</f>
        <v>201612</v>
      </c>
    </row>
    <row r="4339" spans="1: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v>6</v>
      </c>
      <c r="T4339">
        <v>0</v>
      </c>
      <c r="U4339">
        <v>28.07</v>
      </c>
      <c r="V4339">
        <f>COUNTIF(SalesData[Order ID],SalesData[[#This Row],[Order ID]])</f>
        <v>2</v>
      </c>
      <c r="W4339" t="str">
        <f>TEXT(SalesData[[#This Row],[Order Date]],"MMM-YYYY")</f>
        <v>Nov-2016</v>
      </c>
      <c r="X4339">
        <f>CHOOSE(MONTH(SalesData[[#This Row],[Order Date]]),1,1,1,2,2,2,3,3,3,4,4,4)</f>
        <v>4</v>
      </c>
      <c r="Y4339">
        <f>YEAR(SalesData[[#This Row],[Order Date]])*100+MONTH(SalesData[[#This Row],[Order Date]])</f>
        <v>201611</v>
      </c>
    </row>
    <row r="4340" spans="1: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v>10</v>
      </c>
      <c r="T4340">
        <v>0</v>
      </c>
      <c r="U4340">
        <v>12.52</v>
      </c>
      <c r="V4340">
        <f>COUNTIF(SalesData[Order ID],SalesData[[#This Row],[Order ID]])</f>
        <v>2</v>
      </c>
      <c r="W4340" t="str">
        <f>TEXT(SalesData[[#This Row],[Order Date]],"MMM-YYYY")</f>
        <v>Nov-2016</v>
      </c>
      <c r="X4340">
        <f>CHOOSE(MONTH(SalesData[[#This Row],[Order Date]]),1,1,1,2,2,2,3,3,3,4,4,4)</f>
        <v>4</v>
      </c>
      <c r="Y4340">
        <f>YEAR(SalesData[[#This Row],[Order Date]])*100+MONTH(SalesData[[#This Row],[Order Date]])</f>
        <v>201611</v>
      </c>
    </row>
    <row r="4341" spans="1: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v>7</v>
      </c>
      <c r="T4341">
        <v>0</v>
      </c>
      <c r="U4341">
        <v>0.26</v>
      </c>
      <c r="V4341">
        <f>COUNTIF(SalesData[Order ID],SalesData[[#This Row],[Order ID]])</f>
        <v>1</v>
      </c>
      <c r="W4341" t="str">
        <f>TEXT(SalesData[[#This Row],[Order Date]],"MMM-YYYY")</f>
        <v>Aug-2018</v>
      </c>
      <c r="X4341">
        <f>CHOOSE(MONTH(SalesData[[#This Row],[Order Date]]),1,1,1,2,2,2,3,3,3,4,4,4)</f>
        <v>3</v>
      </c>
      <c r="Y4341">
        <f>YEAR(SalesData[[#This Row],[Order Date]])*100+MONTH(SalesData[[#This Row],[Order Date]])</f>
        <v>201808</v>
      </c>
    </row>
    <row r="4342" spans="1: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v>3</v>
      </c>
      <c r="T4342">
        <v>0</v>
      </c>
      <c r="U4342">
        <v>2.12</v>
      </c>
      <c r="V4342">
        <f>COUNTIF(SalesData[Order ID],SalesData[[#This Row],[Order ID]])</f>
        <v>1</v>
      </c>
      <c r="W4342" t="str">
        <f>TEXT(SalesData[[#This Row],[Order Date]],"MMM-YYYY")</f>
        <v>Mar-2015</v>
      </c>
      <c r="X4342">
        <f>CHOOSE(MONTH(SalesData[[#This Row],[Order Date]]),1,1,1,2,2,2,3,3,3,4,4,4)</f>
        <v>1</v>
      </c>
      <c r="Y4342">
        <f>YEAR(SalesData[[#This Row],[Order Date]])*100+MONTH(SalesData[[#This Row],[Order Date]])</f>
        <v>201503</v>
      </c>
    </row>
    <row r="4343" spans="1: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v>9</v>
      </c>
      <c r="T4343">
        <v>0</v>
      </c>
      <c r="U4343">
        <v>119.76</v>
      </c>
      <c r="V4343">
        <f>COUNTIF(SalesData[Order ID],SalesData[[#This Row],[Order ID]])</f>
        <v>1</v>
      </c>
      <c r="W4343" t="str">
        <f>TEXT(SalesData[[#This Row],[Order Date]],"MMM-YYYY")</f>
        <v>Dec-2018</v>
      </c>
      <c r="X4343">
        <f>CHOOSE(MONTH(SalesData[[#This Row],[Order Date]]),1,1,1,2,2,2,3,3,3,4,4,4)</f>
        <v>4</v>
      </c>
      <c r="Y4343">
        <f>YEAR(SalesData[[#This Row],[Order Date]])*100+MONTH(SalesData[[#This Row],[Order Date]])</f>
        <v>201812</v>
      </c>
    </row>
    <row r="4344" spans="1: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v>3</v>
      </c>
      <c r="T4344">
        <v>0.3</v>
      </c>
      <c r="U4344">
        <v>-5.75</v>
      </c>
      <c r="V4344">
        <f>COUNTIF(SalesData[Order ID],SalesData[[#This Row],[Order ID]])</f>
        <v>4</v>
      </c>
      <c r="W4344" t="str">
        <f>TEXT(SalesData[[#This Row],[Order Date]],"MMM-YYYY")</f>
        <v>Mar-2018</v>
      </c>
      <c r="X4344">
        <f>CHOOSE(MONTH(SalesData[[#This Row],[Order Date]]),1,1,1,2,2,2,3,3,3,4,4,4)</f>
        <v>1</v>
      </c>
      <c r="Y4344">
        <f>YEAR(SalesData[[#This Row],[Order Date]])*100+MONTH(SalesData[[#This Row],[Order Date]])</f>
        <v>201803</v>
      </c>
    </row>
    <row r="4345" spans="1: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v>8</v>
      </c>
      <c r="T4345">
        <v>0.1</v>
      </c>
      <c r="U4345">
        <v>138.08000000000001</v>
      </c>
      <c r="V4345">
        <f>COUNTIF(SalesData[Order ID],SalesData[[#This Row],[Order ID]])</f>
        <v>4</v>
      </c>
      <c r="W4345" t="str">
        <f>TEXT(SalesData[[#This Row],[Order Date]],"MMM-YYYY")</f>
        <v>Mar-2018</v>
      </c>
      <c r="X4345">
        <f>CHOOSE(MONTH(SalesData[[#This Row],[Order Date]]),1,1,1,2,2,2,3,3,3,4,4,4)</f>
        <v>1</v>
      </c>
      <c r="Y4345">
        <f>YEAR(SalesData[[#This Row],[Order Date]])*100+MONTH(SalesData[[#This Row],[Order Date]])</f>
        <v>201803</v>
      </c>
    </row>
    <row r="4346" spans="1: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v>10</v>
      </c>
      <c r="T4346">
        <v>0.1</v>
      </c>
      <c r="U4346">
        <v>18.91</v>
      </c>
      <c r="V4346">
        <f>COUNTIF(SalesData[Order ID],SalesData[[#This Row],[Order ID]])</f>
        <v>4</v>
      </c>
      <c r="W4346" t="str">
        <f>TEXT(SalesData[[#This Row],[Order Date]],"MMM-YYYY")</f>
        <v>Mar-2018</v>
      </c>
      <c r="X4346">
        <f>CHOOSE(MONTH(SalesData[[#This Row],[Order Date]]),1,1,1,2,2,2,3,3,3,4,4,4)</f>
        <v>1</v>
      </c>
      <c r="Y4346">
        <f>YEAR(SalesData[[#This Row],[Order Date]])*100+MONTH(SalesData[[#This Row],[Order Date]])</f>
        <v>201803</v>
      </c>
    </row>
    <row r="4347" spans="1: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v>10</v>
      </c>
      <c r="T4347">
        <v>0.3</v>
      </c>
      <c r="U4347">
        <v>-67.989999999999995</v>
      </c>
      <c r="V4347">
        <f>COUNTIF(SalesData[Order ID],SalesData[[#This Row],[Order ID]])</f>
        <v>4</v>
      </c>
      <c r="W4347" t="str">
        <f>TEXT(SalesData[[#This Row],[Order Date]],"MMM-YYYY")</f>
        <v>Mar-2018</v>
      </c>
      <c r="X4347">
        <f>CHOOSE(MONTH(SalesData[[#This Row],[Order Date]]),1,1,1,2,2,2,3,3,3,4,4,4)</f>
        <v>1</v>
      </c>
      <c r="Y4347">
        <f>YEAR(SalesData[[#This Row],[Order Date]])*100+MONTH(SalesData[[#This Row],[Order Date]])</f>
        <v>201803</v>
      </c>
    </row>
    <row r="4348" spans="1: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v>6</v>
      </c>
      <c r="T4348">
        <v>0.2</v>
      </c>
      <c r="U4348">
        <v>88.45</v>
      </c>
      <c r="V4348">
        <f>COUNTIF(SalesData[Order ID],SalesData[[#This Row],[Order ID]])</f>
        <v>2</v>
      </c>
      <c r="W4348" t="str">
        <f>TEXT(SalesData[[#This Row],[Order Date]],"MMM-YYYY")</f>
        <v>Sep-2017</v>
      </c>
      <c r="X4348">
        <f>CHOOSE(MONTH(SalesData[[#This Row],[Order Date]]),1,1,1,2,2,2,3,3,3,4,4,4)</f>
        <v>3</v>
      </c>
      <c r="Y4348">
        <f>YEAR(SalesData[[#This Row],[Order Date]])*100+MONTH(SalesData[[#This Row],[Order Date]])</f>
        <v>201709</v>
      </c>
    </row>
    <row r="4349" spans="1: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v>5</v>
      </c>
      <c r="T4349">
        <v>0.3</v>
      </c>
      <c r="U4349">
        <v>-17</v>
      </c>
      <c r="V4349">
        <f>COUNTIF(SalesData[Order ID],SalesData[[#This Row],[Order ID]])</f>
        <v>2</v>
      </c>
      <c r="W4349" t="str">
        <f>TEXT(SalesData[[#This Row],[Order Date]],"MMM-YYYY")</f>
        <v>Sep-2017</v>
      </c>
      <c r="X4349">
        <f>CHOOSE(MONTH(SalesData[[#This Row],[Order Date]]),1,1,1,2,2,2,3,3,3,4,4,4)</f>
        <v>3</v>
      </c>
      <c r="Y4349">
        <f>YEAR(SalesData[[#This Row],[Order Date]])*100+MONTH(SalesData[[#This Row],[Order Date]])</f>
        <v>201709</v>
      </c>
    </row>
    <row r="4350" spans="1: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v>7</v>
      </c>
      <c r="T4350">
        <v>0</v>
      </c>
      <c r="U4350">
        <v>5.18</v>
      </c>
      <c r="V4350">
        <f>COUNTIF(SalesData[Order ID],SalesData[[#This Row],[Order ID]])</f>
        <v>2</v>
      </c>
      <c r="W4350" t="str">
        <f>TEXT(SalesData[[#This Row],[Order Date]],"MMM-YYYY")</f>
        <v>Nov-2018</v>
      </c>
      <c r="X4350">
        <f>CHOOSE(MONTH(SalesData[[#This Row],[Order Date]]),1,1,1,2,2,2,3,3,3,4,4,4)</f>
        <v>4</v>
      </c>
      <c r="Y4350">
        <f>YEAR(SalesData[[#This Row],[Order Date]])*100+MONTH(SalesData[[#This Row],[Order Date]])</f>
        <v>201811</v>
      </c>
    </row>
    <row r="4351" spans="1: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v>8</v>
      </c>
      <c r="T4351">
        <v>0.1</v>
      </c>
      <c r="U4351">
        <v>141.4</v>
      </c>
      <c r="V4351">
        <f>COUNTIF(SalesData[Order ID],SalesData[[#This Row],[Order ID]])</f>
        <v>2</v>
      </c>
      <c r="W4351" t="str">
        <f>TEXT(SalesData[[#This Row],[Order Date]],"MMM-YYYY")</f>
        <v>Nov-2018</v>
      </c>
      <c r="X4351">
        <f>CHOOSE(MONTH(SalesData[[#This Row],[Order Date]]),1,1,1,2,2,2,3,3,3,4,4,4)</f>
        <v>4</v>
      </c>
      <c r="Y4351">
        <f>YEAR(SalesData[[#This Row],[Order Date]])*100+MONTH(SalesData[[#This Row],[Order Date]])</f>
        <v>201811</v>
      </c>
    </row>
    <row r="4352" spans="1: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v>5</v>
      </c>
      <c r="T4352">
        <v>0</v>
      </c>
      <c r="U4352">
        <v>4.7</v>
      </c>
      <c r="V4352">
        <f>COUNTIF(SalesData[Order ID],SalesData[[#This Row],[Order ID]])</f>
        <v>2</v>
      </c>
      <c r="W4352" t="str">
        <f>TEXT(SalesData[[#This Row],[Order Date]],"MMM-YYYY")</f>
        <v>Apr-2018</v>
      </c>
      <c r="X4352">
        <f>CHOOSE(MONTH(SalesData[[#This Row],[Order Date]]),1,1,1,2,2,2,3,3,3,4,4,4)</f>
        <v>2</v>
      </c>
      <c r="Y4352">
        <f>YEAR(SalesData[[#This Row],[Order Date]])*100+MONTH(SalesData[[#This Row],[Order Date]])</f>
        <v>201804</v>
      </c>
    </row>
    <row r="4353" spans="1: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v>3</v>
      </c>
      <c r="T4353">
        <v>0.3</v>
      </c>
      <c r="U4353">
        <v>-3.8</v>
      </c>
      <c r="V4353">
        <f>COUNTIF(SalesData[Order ID],SalesData[[#This Row],[Order ID]])</f>
        <v>2</v>
      </c>
      <c r="W4353" t="str">
        <f>TEXT(SalesData[[#This Row],[Order Date]],"MMM-YYYY")</f>
        <v>Apr-2018</v>
      </c>
      <c r="X4353">
        <f>CHOOSE(MONTH(SalesData[[#This Row],[Order Date]]),1,1,1,2,2,2,3,3,3,4,4,4)</f>
        <v>2</v>
      </c>
      <c r="Y4353">
        <f>YEAR(SalesData[[#This Row],[Order Date]])*100+MONTH(SalesData[[#This Row],[Order Date]])</f>
        <v>201804</v>
      </c>
    </row>
    <row r="4354" spans="1: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v>5</v>
      </c>
      <c r="T4354">
        <v>0</v>
      </c>
      <c r="U4354">
        <v>5.75</v>
      </c>
      <c r="V4354">
        <f>COUNTIF(SalesData[Order ID],SalesData[[#This Row],[Order ID]])</f>
        <v>2</v>
      </c>
      <c r="W4354" t="str">
        <f>TEXT(SalesData[[#This Row],[Order Date]],"MMM-YYYY")</f>
        <v>Dec-2018</v>
      </c>
      <c r="X4354">
        <f>CHOOSE(MONTH(SalesData[[#This Row],[Order Date]]),1,1,1,2,2,2,3,3,3,4,4,4)</f>
        <v>4</v>
      </c>
      <c r="Y4354">
        <f>YEAR(SalesData[[#This Row],[Order Date]])*100+MONTH(SalesData[[#This Row],[Order Date]])</f>
        <v>201812</v>
      </c>
    </row>
    <row r="4355" spans="1: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v>4</v>
      </c>
      <c r="T4355">
        <v>0.2</v>
      </c>
      <c r="U4355">
        <v>2.72</v>
      </c>
      <c r="V4355">
        <f>COUNTIF(SalesData[Order ID],SalesData[[#This Row],[Order ID]])</f>
        <v>2</v>
      </c>
      <c r="W4355" t="str">
        <f>TEXT(SalesData[[#This Row],[Order Date]],"MMM-YYYY")</f>
        <v>Dec-2018</v>
      </c>
      <c r="X4355">
        <f>CHOOSE(MONTH(SalesData[[#This Row],[Order Date]]),1,1,1,2,2,2,3,3,3,4,4,4)</f>
        <v>4</v>
      </c>
      <c r="Y4355">
        <f>YEAR(SalesData[[#This Row],[Order Date]])*100+MONTH(SalesData[[#This Row],[Order Date]])</f>
        <v>201812</v>
      </c>
    </row>
    <row r="4356" spans="1: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v>6</v>
      </c>
      <c r="T4356">
        <v>0.3</v>
      </c>
      <c r="U4356">
        <v>-3.99</v>
      </c>
      <c r="V4356">
        <f>COUNTIF(SalesData[Order ID],SalesData[[#This Row],[Order ID]])</f>
        <v>1</v>
      </c>
      <c r="W4356" t="str">
        <f>TEXT(SalesData[[#This Row],[Order Date]],"MMM-YYYY")</f>
        <v>Nov-2018</v>
      </c>
      <c r="X4356">
        <f>CHOOSE(MONTH(SalesData[[#This Row],[Order Date]]),1,1,1,2,2,2,3,3,3,4,4,4)</f>
        <v>4</v>
      </c>
      <c r="Y4356">
        <f>YEAR(SalesData[[#This Row],[Order Date]])*100+MONTH(SalesData[[#This Row],[Order Date]])</f>
        <v>201811</v>
      </c>
    </row>
    <row r="4357" spans="1: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v>7</v>
      </c>
      <c r="T4357">
        <v>0</v>
      </c>
      <c r="U4357">
        <v>127.84</v>
      </c>
      <c r="V4357">
        <f>COUNTIF(SalesData[Order ID],SalesData[[#This Row],[Order ID]])</f>
        <v>2</v>
      </c>
      <c r="W4357" t="str">
        <f>TEXT(SalesData[[#This Row],[Order Date]],"MMM-YYYY")</f>
        <v>Dec-2016</v>
      </c>
      <c r="X4357">
        <f>CHOOSE(MONTH(SalesData[[#This Row],[Order Date]]),1,1,1,2,2,2,3,3,3,4,4,4)</f>
        <v>4</v>
      </c>
      <c r="Y4357">
        <f>YEAR(SalesData[[#This Row],[Order Date]])*100+MONTH(SalesData[[#This Row],[Order Date]])</f>
        <v>201612</v>
      </c>
    </row>
    <row r="4358" spans="1: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v>7</v>
      </c>
      <c r="T4358">
        <v>0.2</v>
      </c>
      <c r="U4358">
        <v>8.8699999999999992</v>
      </c>
      <c r="V4358">
        <f>COUNTIF(SalesData[Order ID],SalesData[[#This Row],[Order ID]])</f>
        <v>2</v>
      </c>
      <c r="W4358" t="str">
        <f>TEXT(SalesData[[#This Row],[Order Date]],"MMM-YYYY")</f>
        <v>Dec-2016</v>
      </c>
      <c r="X4358">
        <f>CHOOSE(MONTH(SalesData[[#This Row],[Order Date]]),1,1,1,2,2,2,3,3,3,4,4,4)</f>
        <v>4</v>
      </c>
      <c r="Y4358">
        <f>YEAR(SalesData[[#This Row],[Order Date]])*100+MONTH(SalesData[[#This Row],[Order Date]])</f>
        <v>201612</v>
      </c>
    </row>
    <row r="4359" spans="1: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v>8</v>
      </c>
      <c r="T4359">
        <v>0.2</v>
      </c>
      <c r="U4359">
        <v>3.01</v>
      </c>
      <c r="V4359">
        <f>COUNTIF(SalesData[Order ID],SalesData[[#This Row],[Order ID]])</f>
        <v>3</v>
      </c>
      <c r="W4359" t="str">
        <f>TEXT(SalesData[[#This Row],[Order Date]],"MMM-YYYY")</f>
        <v>Dec-2018</v>
      </c>
      <c r="X4359">
        <f>CHOOSE(MONTH(SalesData[[#This Row],[Order Date]]),1,1,1,2,2,2,3,3,3,4,4,4)</f>
        <v>4</v>
      </c>
      <c r="Y4359">
        <f>YEAR(SalesData[[#This Row],[Order Date]])*100+MONTH(SalesData[[#This Row],[Order Date]])</f>
        <v>201812</v>
      </c>
    </row>
    <row r="4360" spans="1: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v>9</v>
      </c>
      <c r="T4360">
        <v>0</v>
      </c>
      <c r="U4360">
        <v>10.1</v>
      </c>
      <c r="V4360">
        <f>COUNTIF(SalesData[Order ID],SalesData[[#This Row],[Order ID]])</f>
        <v>3</v>
      </c>
      <c r="W4360" t="str">
        <f>TEXT(SalesData[[#This Row],[Order Date]],"MMM-YYYY")</f>
        <v>Dec-2018</v>
      </c>
      <c r="X4360">
        <f>CHOOSE(MONTH(SalesData[[#This Row],[Order Date]]),1,1,1,2,2,2,3,3,3,4,4,4)</f>
        <v>4</v>
      </c>
      <c r="Y4360">
        <f>YEAR(SalesData[[#This Row],[Order Date]])*100+MONTH(SalesData[[#This Row],[Order Date]])</f>
        <v>201812</v>
      </c>
    </row>
    <row r="4361" spans="1: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v>5</v>
      </c>
      <c r="T4361">
        <v>0.3</v>
      </c>
      <c r="U4361">
        <v>-46.84</v>
      </c>
      <c r="V4361">
        <f>COUNTIF(SalesData[Order ID],SalesData[[#This Row],[Order ID]])</f>
        <v>3</v>
      </c>
      <c r="W4361" t="str">
        <f>TEXT(SalesData[[#This Row],[Order Date]],"MMM-YYYY")</f>
        <v>Dec-2018</v>
      </c>
      <c r="X4361">
        <f>CHOOSE(MONTH(SalesData[[#This Row],[Order Date]]),1,1,1,2,2,2,3,3,3,4,4,4)</f>
        <v>4</v>
      </c>
      <c r="Y4361">
        <f>YEAR(SalesData[[#This Row],[Order Date]])*100+MONTH(SalesData[[#This Row],[Order Date]])</f>
        <v>201812</v>
      </c>
    </row>
    <row r="4362" spans="1: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v>7</v>
      </c>
      <c r="T4362">
        <v>0</v>
      </c>
      <c r="U4362">
        <v>39.19</v>
      </c>
      <c r="V4362">
        <f>COUNTIF(SalesData[Order ID],SalesData[[#This Row],[Order ID]])</f>
        <v>1</v>
      </c>
      <c r="W4362" t="str">
        <f>TEXT(SalesData[[#This Row],[Order Date]],"MMM-YYYY")</f>
        <v>May-2017</v>
      </c>
      <c r="X4362">
        <f>CHOOSE(MONTH(SalesData[[#This Row],[Order Date]]),1,1,1,2,2,2,3,3,3,4,4,4)</f>
        <v>2</v>
      </c>
      <c r="Y4362">
        <f>YEAR(SalesData[[#This Row],[Order Date]])*100+MONTH(SalesData[[#This Row],[Order Date]])</f>
        <v>201705</v>
      </c>
    </row>
    <row r="4363" spans="1: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v>2</v>
      </c>
      <c r="T4363">
        <v>0.1</v>
      </c>
      <c r="U4363">
        <v>6.71</v>
      </c>
      <c r="V4363">
        <f>COUNTIF(SalesData[Order ID],SalesData[[#This Row],[Order ID]])</f>
        <v>1</v>
      </c>
      <c r="W4363" t="str">
        <f>TEXT(SalesData[[#This Row],[Order Date]],"MMM-YYYY")</f>
        <v>Feb-2018</v>
      </c>
      <c r="X4363">
        <f>CHOOSE(MONTH(SalesData[[#This Row],[Order Date]]),1,1,1,2,2,2,3,3,3,4,4,4)</f>
        <v>1</v>
      </c>
      <c r="Y4363">
        <f>YEAR(SalesData[[#This Row],[Order Date]])*100+MONTH(SalesData[[#This Row],[Order Date]])</f>
        <v>201802</v>
      </c>
    </row>
    <row r="4364" spans="1: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v>8</v>
      </c>
      <c r="T4364">
        <v>0</v>
      </c>
      <c r="U4364">
        <v>9.24</v>
      </c>
      <c r="V4364">
        <f>COUNTIF(SalesData[Order ID],SalesData[[#This Row],[Order ID]])</f>
        <v>5</v>
      </c>
      <c r="W4364" t="str">
        <f>TEXT(SalesData[[#This Row],[Order Date]],"MMM-YYYY")</f>
        <v>May-2018</v>
      </c>
      <c r="X4364">
        <f>CHOOSE(MONTH(SalesData[[#This Row],[Order Date]]),1,1,1,2,2,2,3,3,3,4,4,4)</f>
        <v>2</v>
      </c>
      <c r="Y4364">
        <f>YEAR(SalesData[[#This Row],[Order Date]])*100+MONTH(SalesData[[#This Row],[Order Date]])</f>
        <v>201805</v>
      </c>
    </row>
    <row r="4365" spans="1: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v>2</v>
      </c>
      <c r="T4365">
        <v>0</v>
      </c>
      <c r="U4365">
        <v>3.37</v>
      </c>
      <c r="V4365">
        <f>COUNTIF(SalesData[Order ID],SalesData[[#This Row],[Order ID]])</f>
        <v>5</v>
      </c>
      <c r="W4365" t="str">
        <f>TEXT(SalesData[[#This Row],[Order Date]],"MMM-YYYY")</f>
        <v>May-2018</v>
      </c>
      <c r="X4365">
        <f>CHOOSE(MONTH(SalesData[[#This Row],[Order Date]]),1,1,1,2,2,2,3,3,3,4,4,4)</f>
        <v>2</v>
      </c>
      <c r="Y4365">
        <f>YEAR(SalesData[[#This Row],[Order Date]])*100+MONTH(SalesData[[#This Row],[Order Date]])</f>
        <v>201805</v>
      </c>
    </row>
    <row r="4366" spans="1: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v>6</v>
      </c>
      <c r="T4366">
        <v>0</v>
      </c>
      <c r="U4366">
        <v>148</v>
      </c>
      <c r="V4366">
        <f>COUNTIF(SalesData[Order ID],SalesData[[#This Row],[Order ID]])</f>
        <v>5</v>
      </c>
      <c r="W4366" t="str">
        <f>TEXT(SalesData[[#This Row],[Order Date]],"MMM-YYYY")</f>
        <v>May-2018</v>
      </c>
      <c r="X4366">
        <f>CHOOSE(MONTH(SalesData[[#This Row],[Order Date]]),1,1,1,2,2,2,3,3,3,4,4,4)</f>
        <v>2</v>
      </c>
      <c r="Y4366">
        <f>YEAR(SalesData[[#This Row],[Order Date]])*100+MONTH(SalesData[[#This Row],[Order Date]])</f>
        <v>201805</v>
      </c>
    </row>
    <row r="4367" spans="1: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v>9</v>
      </c>
      <c r="T4367">
        <v>0.3</v>
      </c>
      <c r="U4367">
        <v>-2.59</v>
      </c>
      <c r="V4367">
        <f>COUNTIF(SalesData[Order ID],SalesData[[#This Row],[Order ID]])</f>
        <v>5</v>
      </c>
      <c r="W4367" t="str">
        <f>TEXT(SalesData[[#This Row],[Order Date]],"MMM-YYYY")</f>
        <v>May-2018</v>
      </c>
      <c r="X4367">
        <f>CHOOSE(MONTH(SalesData[[#This Row],[Order Date]]),1,1,1,2,2,2,3,3,3,4,4,4)</f>
        <v>2</v>
      </c>
      <c r="Y4367">
        <f>YEAR(SalesData[[#This Row],[Order Date]])*100+MONTH(SalesData[[#This Row],[Order Date]])</f>
        <v>201805</v>
      </c>
    </row>
    <row r="4368" spans="1: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v>2</v>
      </c>
      <c r="T4368">
        <v>0.3</v>
      </c>
      <c r="U4368">
        <v>-1.72</v>
      </c>
      <c r="V4368">
        <f>COUNTIF(SalesData[Order ID],SalesData[[#This Row],[Order ID]])</f>
        <v>5</v>
      </c>
      <c r="W4368" t="str">
        <f>TEXT(SalesData[[#This Row],[Order Date]],"MMM-YYYY")</f>
        <v>May-2018</v>
      </c>
      <c r="X4368">
        <f>CHOOSE(MONTH(SalesData[[#This Row],[Order Date]]),1,1,1,2,2,2,3,3,3,4,4,4)</f>
        <v>2</v>
      </c>
      <c r="Y4368">
        <f>YEAR(SalesData[[#This Row],[Order Date]])*100+MONTH(SalesData[[#This Row],[Order Date]])</f>
        <v>201805</v>
      </c>
    </row>
    <row r="4369" spans="1: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v>6</v>
      </c>
      <c r="T4369">
        <v>0.2</v>
      </c>
      <c r="U4369">
        <v>1.9</v>
      </c>
      <c r="V4369">
        <f>COUNTIF(SalesData[Order ID],SalesData[[#This Row],[Order ID]])</f>
        <v>2</v>
      </c>
      <c r="W4369" t="str">
        <f>TEXT(SalesData[[#This Row],[Order Date]],"MMM-YYYY")</f>
        <v>Sep-2018</v>
      </c>
      <c r="X4369">
        <f>CHOOSE(MONTH(SalesData[[#This Row],[Order Date]]),1,1,1,2,2,2,3,3,3,4,4,4)</f>
        <v>3</v>
      </c>
      <c r="Y4369">
        <f>YEAR(SalesData[[#This Row],[Order Date]])*100+MONTH(SalesData[[#This Row],[Order Date]])</f>
        <v>201809</v>
      </c>
    </row>
    <row r="4370" spans="1: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v>7</v>
      </c>
      <c r="T4370">
        <v>0.2</v>
      </c>
      <c r="U4370">
        <v>4.5199999999999996</v>
      </c>
      <c r="V4370">
        <f>COUNTIF(SalesData[Order ID],SalesData[[#This Row],[Order ID]])</f>
        <v>2</v>
      </c>
      <c r="W4370" t="str">
        <f>TEXT(SalesData[[#This Row],[Order Date]],"MMM-YYYY")</f>
        <v>Sep-2018</v>
      </c>
      <c r="X4370">
        <f>CHOOSE(MONTH(SalesData[[#This Row],[Order Date]]),1,1,1,2,2,2,3,3,3,4,4,4)</f>
        <v>3</v>
      </c>
      <c r="Y4370">
        <f>YEAR(SalesData[[#This Row],[Order Date]])*100+MONTH(SalesData[[#This Row],[Order Date]])</f>
        <v>201809</v>
      </c>
    </row>
    <row r="4371" spans="1: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v>8</v>
      </c>
      <c r="T4371">
        <v>0</v>
      </c>
      <c r="U4371">
        <v>18.88</v>
      </c>
      <c r="V4371">
        <f>COUNTIF(SalesData[Order ID],SalesData[[#This Row],[Order ID]])</f>
        <v>3</v>
      </c>
      <c r="W4371" t="str">
        <f>TEXT(SalesData[[#This Row],[Order Date]],"MMM-YYYY")</f>
        <v>Nov-2017</v>
      </c>
      <c r="X4371">
        <f>CHOOSE(MONTH(SalesData[[#This Row],[Order Date]]),1,1,1,2,2,2,3,3,3,4,4,4)</f>
        <v>4</v>
      </c>
      <c r="Y4371">
        <f>YEAR(SalesData[[#This Row],[Order Date]])*100+MONTH(SalesData[[#This Row],[Order Date]])</f>
        <v>201711</v>
      </c>
    </row>
    <row r="4372" spans="1: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v>8</v>
      </c>
      <c r="T4372">
        <v>0.3</v>
      </c>
      <c r="U4372">
        <v>-1.98</v>
      </c>
      <c r="V4372">
        <f>COUNTIF(SalesData[Order ID],SalesData[[#This Row],[Order ID]])</f>
        <v>3</v>
      </c>
      <c r="W4372" t="str">
        <f>TEXT(SalesData[[#This Row],[Order Date]],"MMM-YYYY")</f>
        <v>Nov-2017</v>
      </c>
      <c r="X4372">
        <f>CHOOSE(MONTH(SalesData[[#This Row],[Order Date]]),1,1,1,2,2,2,3,3,3,4,4,4)</f>
        <v>4</v>
      </c>
      <c r="Y4372">
        <f>YEAR(SalesData[[#This Row],[Order Date]])*100+MONTH(SalesData[[#This Row],[Order Date]])</f>
        <v>201711</v>
      </c>
    </row>
    <row r="4373" spans="1: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v>3</v>
      </c>
      <c r="T4373">
        <v>0</v>
      </c>
      <c r="U4373">
        <v>5.18</v>
      </c>
      <c r="V4373">
        <f>COUNTIF(SalesData[Order ID],SalesData[[#This Row],[Order ID]])</f>
        <v>3</v>
      </c>
      <c r="W4373" t="str">
        <f>TEXT(SalesData[[#This Row],[Order Date]],"MMM-YYYY")</f>
        <v>Nov-2017</v>
      </c>
      <c r="X4373">
        <f>CHOOSE(MONTH(SalesData[[#This Row],[Order Date]]),1,1,1,2,2,2,3,3,3,4,4,4)</f>
        <v>4</v>
      </c>
      <c r="Y4373">
        <f>YEAR(SalesData[[#This Row],[Order Date]])*100+MONTH(SalesData[[#This Row],[Order Date]])</f>
        <v>201711</v>
      </c>
    </row>
    <row r="4374" spans="1: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v>7</v>
      </c>
      <c r="T4374">
        <v>0.3</v>
      </c>
      <c r="U4374">
        <v>-1.99</v>
      </c>
      <c r="V4374">
        <f>COUNTIF(SalesData[Order ID],SalesData[[#This Row],[Order ID]])</f>
        <v>2</v>
      </c>
      <c r="W4374" t="str">
        <f>TEXT(SalesData[[#This Row],[Order Date]],"MMM-YYYY")</f>
        <v>Jul-2018</v>
      </c>
      <c r="X4374">
        <f>CHOOSE(MONTH(SalesData[[#This Row],[Order Date]]),1,1,1,2,2,2,3,3,3,4,4,4)</f>
        <v>3</v>
      </c>
      <c r="Y4374">
        <f>YEAR(SalesData[[#This Row],[Order Date]])*100+MONTH(SalesData[[#This Row],[Order Date]])</f>
        <v>201807</v>
      </c>
    </row>
    <row r="4375" spans="1: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v>10</v>
      </c>
      <c r="T4375">
        <v>0</v>
      </c>
      <c r="U4375">
        <v>7.99</v>
      </c>
      <c r="V4375">
        <f>COUNTIF(SalesData[Order ID],SalesData[[#This Row],[Order ID]])</f>
        <v>2</v>
      </c>
      <c r="W4375" t="str">
        <f>TEXT(SalesData[[#This Row],[Order Date]],"MMM-YYYY")</f>
        <v>Jul-2018</v>
      </c>
      <c r="X4375">
        <f>CHOOSE(MONTH(SalesData[[#This Row],[Order Date]]),1,1,1,2,2,2,3,3,3,4,4,4)</f>
        <v>3</v>
      </c>
      <c r="Y4375">
        <f>YEAR(SalesData[[#This Row],[Order Date]])*100+MONTH(SalesData[[#This Row],[Order Date]])</f>
        <v>201807</v>
      </c>
    </row>
    <row r="4376" spans="1: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v>5</v>
      </c>
      <c r="T4376">
        <v>0</v>
      </c>
      <c r="U4376">
        <v>24.95</v>
      </c>
      <c r="V4376">
        <f>COUNTIF(SalesData[Order ID],SalesData[[#This Row],[Order ID]])</f>
        <v>1</v>
      </c>
      <c r="W4376" t="str">
        <f>TEXT(SalesData[[#This Row],[Order Date]],"MMM-YYYY")</f>
        <v>Nov-2017</v>
      </c>
      <c r="X4376">
        <f>CHOOSE(MONTH(SalesData[[#This Row],[Order Date]]),1,1,1,2,2,2,3,3,3,4,4,4)</f>
        <v>4</v>
      </c>
      <c r="Y4376">
        <f>YEAR(SalesData[[#This Row],[Order Date]])*100+MONTH(SalesData[[#This Row],[Order Date]])</f>
        <v>201711</v>
      </c>
    </row>
    <row r="4377" spans="1: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v>4</v>
      </c>
      <c r="T4377">
        <v>0.1</v>
      </c>
      <c r="U4377">
        <v>63.68</v>
      </c>
      <c r="V4377">
        <f>COUNTIF(SalesData[Order ID],SalesData[[#This Row],[Order ID]])</f>
        <v>3</v>
      </c>
      <c r="W4377" t="str">
        <f>TEXT(SalesData[[#This Row],[Order Date]],"MMM-YYYY")</f>
        <v>Apr-2015</v>
      </c>
      <c r="X4377">
        <f>CHOOSE(MONTH(SalesData[[#This Row],[Order Date]]),1,1,1,2,2,2,3,3,3,4,4,4)</f>
        <v>2</v>
      </c>
      <c r="Y4377">
        <f>YEAR(SalesData[[#This Row],[Order Date]])*100+MONTH(SalesData[[#This Row],[Order Date]])</f>
        <v>201504</v>
      </c>
    </row>
    <row r="4378" spans="1: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v>4</v>
      </c>
      <c r="T4378">
        <v>0.3</v>
      </c>
      <c r="U4378">
        <v>-59.56</v>
      </c>
      <c r="V4378">
        <f>COUNTIF(SalesData[Order ID],SalesData[[#This Row],[Order ID]])</f>
        <v>3</v>
      </c>
      <c r="W4378" t="str">
        <f>TEXT(SalesData[[#This Row],[Order Date]],"MMM-YYYY")</f>
        <v>Apr-2015</v>
      </c>
      <c r="X4378">
        <f>CHOOSE(MONTH(SalesData[[#This Row],[Order Date]]),1,1,1,2,2,2,3,3,3,4,4,4)</f>
        <v>2</v>
      </c>
      <c r="Y4378">
        <f>YEAR(SalesData[[#This Row],[Order Date]])*100+MONTH(SalesData[[#This Row],[Order Date]])</f>
        <v>201504</v>
      </c>
    </row>
    <row r="4379" spans="1: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v>2</v>
      </c>
      <c r="T4379">
        <v>0.1</v>
      </c>
      <c r="U4379">
        <v>178.44</v>
      </c>
      <c r="V4379">
        <f>COUNTIF(SalesData[Order ID],SalesData[[#This Row],[Order ID]])</f>
        <v>3</v>
      </c>
      <c r="W4379" t="str">
        <f>TEXT(SalesData[[#This Row],[Order Date]],"MMM-YYYY")</f>
        <v>Apr-2015</v>
      </c>
      <c r="X4379">
        <f>CHOOSE(MONTH(SalesData[[#This Row],[Order Date]]),1,1,1,2,2,2,3,3,3,4,4,4)</f>
        <v>2</v>
      </c>
      <c r="Y4379">
        <f>YEAR(SalesData[[#This Row],[Order Date]])*100+MONTH(SalesData[[#This Row],[Order Date]])</f>
        <v>201504</v>
      </c>
    </row>
    <row r="4380" spans="1: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v>8</v>
      </c>
      <c r="T4380">
        <v>0.3</v>
      </c>
      <c r="U4380">
        <v>-5.24</v>
      </c>
      <c r="V4380">
        <f>COUNTIF(SalesData[Order ID],SalesData[[#This Row],[Order ID]])</f>
        <v>2</v>
      </c>
      <c r="W4380" t="str">
        <f>TEXT(SalesData[[#This Row],[Order Date]],"MMM-YYYY")</f>
        <v>Nov-2016</v>
      </c>
      <c r="X4380">
        <f>CHOOSE(MONTH(SalesData[[#This Row],[Order Date]]),1,1,1,2,2,2,3,3,3,4,4,4)</f>
        <v>4</v>
      </c>
      <c r="Y4380">
        <f>YEAR(SalesData[[#This Row],[Order Date]])*100+MONTH(SalesData[[#This Row],[Order Date]])</f>
        <v>201611</v>
      </c>
    </row>
    <row r="4381" spans="1: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v>2</v>
      </c>
      <c r="T4381">
        <v>0.1</v>
      </c>
      <c r="U4381">
        <v>13.66</v>
      </c>
      <c r="V4381">
        <f>COUNTIF(SalesData[Order ID],SalesData[[#This Row],[Order ID]])</f>
        <v>2</v>
      </c>
      <c r="W4381" t="str">
        <f>TEXT(SalesData[[#This Row],[Order Date]],"MMM-YYYY")</f>
        <v>Nov-2016</v>
      </c>
      <c r="X4381">
        <f>CHOOSE(MONTH(SalesData[[#This Row],[Order Date]]),1,1,1,2,2,2,3,3,3,4,4,4)</f>
        <v>4</v>
      </c>
      <c r="Y4381">
        <f>YEAR(SalesData[[#This Row],[Order Date]])*100+MONTH(SalesData[[#This Row],[Order Date]])</f>
        <v>201611</v>
      </c>
    </row>
    <row r="4382" spans="1: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v>2</v>
      </c>
      <c r="T4382">
        <v>0</v>
      </c>
      <c r="U4382">
        <v>13.9</v>
      </c>
      <c r="V4382">
        <f>COUNTIF(SalesData[Order ID],SalesData[[#This Row],[Order ID]])</f>
        <v>2</v>
      </c>
      <c r="W4382" t="str">
        <f>TEXT(SalesData[[#This Row],[Order Date]],"MMM-YYYY")</f>
        <v>Oct-2016</v>
      </c>
      <c r="X4382">
        <f>CHOOSE(MONTH(SalesData[[#This Row],[Order Date]]),1,1,1,2,2,2,3,3,3,4,4,4)</f>
        <v>4</v>
      </c>
      <c r="Y4382">
        <f>YEAR(SalesData[[#This Row],[Order Date]])*100+MONTH(SalesData[[#This Row],[Order Date]])</f>
        <v>201610</v>
      </c>
    </row>
    <row r="4383" spans="1: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v>8</v>
      </c>
      <c r="T4383">
        <v>0.1</v>
      </c>
      <c r="U4383">
        <v>12.66</v>
      </c>
      <c r="V4383">
        <f>COUNTIF(SalesData[Order ID],SalesData[[#This Row],[Order ID]])</f>
        <v>2</v>
      </c>
      <c r="W4383" t="str">
        <f>TEXT(SalesData[[#This Row],[Order Date]],"MMM-YYYY")</f>
        <v>Oct-2016</v>
      </c>
      <c r="X4383">
        <f>CHOOSE(MONTH(SalesData[[#This Row],[Order Date]]),1,1,1,2,2,2,3,3,3,4,4,4)</f>
        <v>4</v>
      </c>
      <c r="Y4383">
        <f>YEAR(SalesData[[#This Row],[Order Date]])*100+MONTH(SalesData[[#This Row],[Order Date]])</f>
        <v>201610</v>
      </c>
    </row>
    <row r="4384" spans="1: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v>8</v>
      </c>
      <c r="T4384">
        <v>0.2</v>
      </c>
      <c r="U4384">
        <v>0.17</v>
      </c>
      <c r="V4384">
        <f>COUNTIF(SalesData[Order ID],SalesData[[#This Row],[Order ID]])</f>
        <v>4</v>
      </c>
      <c r="W4384" t="str">
        <f>TEXT(SalesData[[#This Row],[Order Date]],"MMM-YYYY")</f>
        <v>Jul-2016</v>
      </c>
      <c r="X4384">
        <f>CHOOSE(MONTH(SalesData[[#This Row],[Order Date]]),1,1,1,2,2,2,3,3,3,4,4,4)</f>
        <v>3</v>
      </c>
      <c r="Y4384">
        <f>YEAR(SalesData[[#This Row],[Order Date]])*100+MONTH(SalesData[[#This Row],[Order Date]])</f>
        <v>201607</v>
      </c>
    </row>
    <row r="4385" spans="1: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v>8</v>
      </c>
      <c r="T4385">
        <v>0</v>
      </c>
      <c r="U4385">
        <v>103.93</v>
      </c>
      <c r="V4385">
        <f>COUNTIF(SalesData[Order ID],SalesData[[#This Row],[Order ID]])</f>
        <v>4</v>
      </c>
      <c r="W4385" t="str">
        <f>TEXT(SalesData[[#This Row],[Order Date]],"MMM-YYYY")</f>
        <v>Jul-2016</v>
      </c>
      <c r="X4385">
        <f>CHOOSE(MONTH(SalesData[[#This Row],[Order Date]]),1,1,1,2,2,2,3,3,3,4,4,4)</f>
        <v>3</v>
      </c>
      <c r="Y4385">
        <f>YEAR(SalesData[[#This Row],[Order Date]])*100+MONTH(SalesData[[#This Row],[Order Date]])</f>
        <v>201607</v>
      </c>
    </row>
    <row r="4386" spans="1: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v>10</v>
      </c>
      <c r="T4386">
        <v>0</v>
      </c>
      <c r="U4386">
        <v>52.22</v>
      </c>
      <c r="V4386">
        <f>COUNTIF(SalesData[Order ID],SalesData[[#This Row],[Order ID]])</f>
        <v>4</v>
      </c>
      <c r="W4386" t="str">
        <f>TEXT(SalesData[[#This Row],[Order Date]],"MMM-YYYY")</f>
        <v>Jul-2016</v>
      </c>
      <c r="X4386">
        <f>CHOOSE(MONTH(SalesData[[#This Row],[Order Date]]),1,1,1,2,2,2,3,3,3,4,4,4)</f>
        <v>3</v>
      </c>
      <c r="Y4386">
        <f>YEAR(SalesData[[#This Row],[Order Date]])*100+MONTH(SalesData[[#This Row],[Order Date]])</f>
        <v>201607</v>
      </c>
    </row>
    <row r="4387" spans="1: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v>8</v>
      </c>
      <c r="T4387">
        <v>0.2</v>
      </c>
      <c r="U4387">
        <v>146.15</v>
      </c>
      <c r="V4387">
        <f>COUNTIF(SalesData[Order ID],SalesData[[#This Row],[Order ID]])</f>
        <v>4</v>
      </c>
      <c r="W4387" t="str">
        <f>TEXT(SalesData[[#This Row],[Order Date]],"MMM-YYYY")</f>
        <v>Jul-2016</v>
      </c>
      <c r="X4387">
        <f>CHOOSE(MONTH(SalesData[[#This Row],[Order Date]]),1,1,1,2,2,2,3,3,3,4,4,4)</f>
        <v>3</v>
      </c>
      <c r="Y4387">
        <f>YEAR(SalesData[[#This Row],[Order Date]])*100+MONTH(SalesData[[#This Row],[Order Date]])</f>
        <v>201607</v>
      </c>
    </row>
    <row r="4388" spans="1: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v>3</v>
      </c>
      <c r="T4388">
        <v>0.2</v>
      </c>
      <c r="U4388">
        <v>8.7799999999999994</v>
      </c>
      <c r="V4388">
        <f>COUNTIF(SalesData[Order ID],SalesData[[#This Row],[Order ID]])</f>
        <v>2</v>
      </c>
      <c r="W4388" t="str">
        <f>TEXT(SalesData[[#This Row],[Order Date]],"MMM-YYYY")</f>
        <v>Oct-2017</v>
      </c>
      <c r="X4388">
        <f>CHOOSE(MONTH(SalesData[[#This Row],[Order Date]]),1,1,1,2,2,2,3,3,3,4,4,4)</f>
        <v>4</v>
      </c>
      <c r="Y4388">
        <f>YEAR(SalesData[[#This Row],[Order Date]])*100+MONTH(SalesData[[#This Row],[Order Date]])</f>
        <v>201710</v>
      </c>
    </row>
    <row r="4389" spans="1: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v>8</v>
      </c>
      <c r="T4389">
        <v>0.2</v>
      </c>
      <c r="U4389">
        <v>7.51</v>
      </c>
      <c r="V4389">
        <f>COUNTIF(SalesData[Order ID],SalesData[[#This Row],[Order ID]])</f>
        <v>2</v>
      </c>
      <c r="W4389" t="str">
        <f>TEXT(SalesData[[#This Row],[Order Date]],"MMM-YYYY")</f>
        <v>Oct-2017</v>
      </c>
      <c r="X4389">
        <f>CHOOSE(MONTH(SalesData[[#This Row],[Order Date]]),1,1,1,2,2,2,3,3,3,4,4,4)</f>
        <v>4</v>
      </c>
      <c r="Y4389">
        <f>YEAR(SalesData[[#This Row],[Order Date]])*100+MONTH(SalesData[[#This Row],[Order Date]])</f>
        <v>201710</v>
      </c>
    </row>
    <row r="4390" spans="1: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v>10</v>
      </c>
      <c r="T4390">
        <v>0.3</v>
      </c>
      <c r="U4390">
        <v>-11.22</v>
      </c>
      <c r="V4390">
        <f>COUNTIF(SalesData[Order ID],SalesData[[#This Row],[Order ID]])</f>
        <v>4</v>
      </c>
      <c r="W4390" t="str">
        <f>TEXT(SalesData[[#This Row],[Order Date]],"MMM-YYYY")</f>
        <v>Nov-2018</v>
      </c>
      <c r="X4390">
        <f>CHOOSE(MONTH(SalesData[[#This Row],[Order Date]]),1,1,1,2,2,2,3,3,3,4,4,4)</f>
        <v>4</v>
      </c>
      <c r="Y4390">
        <f>YEAR(SalesData[[#This Row],[Order Date]])*100+MONTH(SalesData[[#This Row],[Order Date]])</f>
        <v>201811</v>
      </c>
    </row>
    <row r="4391" spans="1: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v>4</v>
      </c>
      <c r="T4391">
        <v>0.3</v>
      </c>
      <c r="U4391">
        <v>-44.15</v>
      </c>
      <c r="V4391">
        <f>COUNTIF(SalesData[Order ID],SalesData[[#This Row],[Order ID]])</f>
        <v>4</v>
      </c>
      <c r="W4391" t="str">
        <f>TEXT(SalesData[[#This Row],[Order Date]],"MMM-YYYY")</f>
        <v>Nov-2018</v>
      </c>
      <c r="X4391">
        <f>CHOOSE(MONTH(SalesData[[#This Row],[Order Date]]),1,1,1,2,2,2,3,3,3,4,4,4)</f>
        <v>4</v>
      </c>
      <c r="Y4391">
        <f>YEAR(SalesData[[#This Row],[Order Date]])*100+MONTH(SalesData[[#This Row],[Order Date]])</f>
        <v>201811</v>
      </c>
    </row>
    <row r="4392" spans="1: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v>9</v>
      </c>
      <c r="T4392">
        <v>0.3</v>
      </c>
      <c r="U4392">
        <v>-277.19</v>
      </c>
      <c r="V4392">
        <f>COUNTIF(SalesData[Order ID],SalesData[[#This Row],[Order ID]])</f>
        <v>4</v>
      </c>
      <c r="W4392" t="str">
        <f>TEXT(SalesData[[#This Row],[Order Date]],"MMM-YYYY")</f>
        <v>Nov-2018</v>
      </c>
      <c r="X4392">
        <f>CHOOSE(MONTH(SalesData[[#This Row],[Order Date]]),1,1,1,2,2,2,3,3,3,4,4,4)</f>
        <v>4</v>
      </c>
      <c r="Y4392">
        <f>YEAR(SalesData[[#This Row],[Order Date]])*100+MONTH(SalesData[[#This Row],[Order Date]])</f>
        <v>201811</v>
      </c>
    </row>
    <row r="4393" spans="1: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v>6</v>
      </c>
      <c r="T4393">
        <v>0</v>
      </c>
      <c r="U4393">
        <v>4.1399999999999997</v>
      </c>
      <c r="V4393">
        <f>COUNTIF(SalesData[Order ID],SalesData[[#This Row],[Order ID]])</f>
        <v>4</v>
      </c>
      <c r="W4393" t="str">
        <f>TEXT(SalesData[[#This Row],[Order Date]],"MMM-YYYY")</f>
        <v>Nov-2018</v>
      </c>
      <c r="X4393">
        <f>CHOOSE(MONTH(SalesData[[#This Row],[Order Date]]),1,1,1,2,2,2,3,3,3,4,4,4)</f>
        <v>4</v>
      </c>
      <c r="Y4393">
        <f>YEAR(SalesData[[#This Row],[Order Date]])*100+MONTH(SalesData[[#This Row],[Order Date]])</f>
        <v>201811</v>
      </c>
    </row>
    <row r="4394" spans="1: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v>2</v>
      </c>
      <c r="T4394">
        <v>0</v>
      </c>
      <c r="U4394">
        <v>10.56</v>
      </c>
      <c r="V4394">
        <f>COUNTIF(SalesData[Order ID],SalesData[[#This Row],[Order ID]])</f>
        <v>2</v>
      </c>
      <c r="W4394" t="str">
        <f>TEXT(SalesData[[#This Row],[Order Date]],"MMM-YYYY")</f>
        <v>Sep-2017</v>
      </c>
      <c r="X4394">
        <f>CHOOSE(MONTH(SalesData[[#This Row],[Order Date]]),1,1,1,2,2,2,3,3,3,4,4,4)</f>
        <v>3</v>
      </c>
      <c r="Y4394">
        <f>YEAR(SalesData[[#This Row],[Order Date]])*100+MONTH(SalesData[[#This Row],[Order Date]])</f>
        <v>201709</v>
      </c>
    </row>
    <row r="4395" spans="1: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v>5</v>
      </c>
      <c r="T4395">
        <v>0.2</v>
      </c>
      <c r="U4395">
        <v>9.59</v>
      </c>
      <c r="V4395">
        <f>COUNTIF(SalesData[Order ID],SalesData[[#This Row],[Order ID]])</f>
        <v>2</v>
      </c>
      <c r="W4395" t="str">
        <f>TEXT(SalesData[[#This Row],[Order Date]],"MMM-YYYY")</f>
        <v>Sep-2017</v>
      </c>
      <c r="X4395">
        <f>CHOOSE(MONTH(SalesData[[#This Row],[Order Date]]),1,1,1,2,2,2,3,3,3,4,4,4)</f>
        <v>3</v>
      </c>
      <c r="Y4395">
        <f>YEAR(SalesData[[#This Row],[Order Date]])*100+MONTH(SalesData[[#This Row],[Order Date]])</f>
        <v>201709</v>
      </c>
    </row>
    <row r="4396" spans="1: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v>10</v>
      </c>
      <c r="T4396">
        <v>0.2</v>
      </c>
      <c r="U4396">
        <v>8.31</v>
      </c>
      <c r="V4396">
        <f>COUNTIF(SalesData[Order ID],SalesData[[#This Row],[Order ID]])</f>
        <v>2</v>
      </c>
      <c r="W4396" t="str">
        <f>TEXT(SalesData[[#This Row],[Order Date]],"MMM-YYYY")</f>
        <v>Jul-2015</v>
      </c>
      <c r="X4396">
        <f>CHOOSE(MONTH(SalesData[[#This Row],[Order Date]]),1,1,1,2,2,2,3,3,3,4,4,4)</f>
        <v>3</v>
      </c>
      <c r="Y4396">
        <f>YEAR(SalesData[[#This Row],[Order Date]])*100+MONTH(SalesData[[#This Row],[Order Date]])</f>
        <v>201507</v>
      </c>
    </row>
    <row r="4397" spans="1: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v>8</v>
      </c>
      <c r="T4397">
        <v>0</v>
      </c>
      <c r="U4397">
        <v>3.56</v>
      </c>
      <c r="V4397">
        <f>COUNTIF(SalesData[Order ID],SalesData[[#This Row],[Order ID]])</f>
        <v>2</v>
      </c>
      <c r="W4397" t="str">
        <f>TEXT(SalesData[[#This Row],[Order Date]],"MMM-YYYY")</f>
        <v>Jul-2015</v>
      </c>
      <c r="X4397">
        <f>CHOOSE(MONTH(SalesData[[#This Row],[Order Date]]),1,1,1,2,2,2,3,3,3,4,4,4)</f>
        <v>3</v>
      </c>
      <c r="Y4397">
        <f>YEAR(SalesData[[#This Row],[Order Date]])*100+MONTH(SalesData[[#This Row],[Order Date]])</f>
        <v>201507</v>
      </c>
    </row>
    <row r="4398" spans="1: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v>7</v>
      </c>
      <c r="T4398">
        <v>0.2</v>
      </c>
      <c r="U4398">
        <v>36.14</v>
      </c>
      <c r="V4398">
        <f>COUNTIF(SalesData[Order ID],SalesData[[#This Row],[Order ID]])</f>
        <v>1</v>
      </c>
      <c r="W4398" t="str">
        <f>TEXT(SalesData[[#This Row],[Order Date]],"MMM-YYYY")</f>
        <v>Nov-2017</v>
      </c>
      <c r="X4398">
        <f>CHOOSE(MONTH(SalesData[[#This Row],[Order Date]]),1,1,1,2,2,2,3,3,3,4,4,4)</f>
        <v>4</v>
      </c>
      <c r="Y4398">
        <f>YEAR(SalesData[[#This Row],[Order Date]])*100+MONTH(SalesData[[#This Row],[Order Date]])</f>
        <v>201711</v>
      </c>
    </row>
    <row r="4399" spans="1: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v>6</v>
      </c>
      <c r="T4399">
        <v>0.3</v>
      </c>
      <c r="U4399">
        <v>-60.27</v>
      </c>
      <c r="V4399">
        <f>COUNTIF(SalesData[Order ID],SalesData[[#This Row],[Order ID]])</f>
        <v>2</v>
      </c>
      <c r="W4399" t="str">
        <f>TEXT(SalesData[[#This Row],[Order Date]],"MMM-YYYY")</f>
        <v>Jul-2015</v>
      </c>
      <c r="X4399">
        <f>CHOOSE(MONTH(SalesData[[#This Row],[Order Date]]),1,1,1,2,2,2,3,3,3,4,4,4)</f>
        <v>3</v>
      </c>
      <c r="Y4399">
        <f>YEAR(SalesData[[#This Row],[Order Date]])*100+MONTH(SalesData[[#This Row],[Order Date]])</f>
        <v>201507</v>
      </c>
    </row>
    <row r="4400" spans="1: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v>9</v>
      </c>
      <c r="T4400">
        <v>0.3</v>
      </c>
      <c r="U4400">
        <v>-11.04</v>
      </c>
      <c r="V4400">
        <f>COUNTIF(SalesData[Order ID],SalesData[[#This Row],[Order ID]])</f>
        <v>2</v>
      </c>
      <c r="W4400" t="str">
        <f>TEXT(SalesData[[#This Row],[Order Date]],"MMM-YYYY")</f>
        <v>Jul-2015</v>
      </c>
      <c r="X4400">
        <f>CHOOSE(MONTH(SalesData[[#This Row],[Order Date]]),1,1,1,2,2,2,3,3,3,4,4,4)</f>
        <v>3</v>
      </c>
      <c r="Y4400">
        <f>YEAR(SalesData[[#This Row],[Order Date]])*100+MONTH(SalesData[[#This Row],[Order Date]])</f>
        <v>201507</v>
      </c>
    </row>
    <row r="4401" spans="1: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v>3</v>
      </c>
      <c r="T4401">
        <v>0</v>
      </c>
      <c r="U4401">
        <v>65.97</v>
      </c>
      <c r="V4401">
        <f>COUNTIF(SalesData[Order ID],SalesData[[#This Row],[Order ID]])</f>
        <v>3</v>
      </c>
      <c r="W4401" t="str">
        <f>TEXT(SalesData[[#This Row],[Order Date]],"MMM-YYYY")</f>
        <v>Mar-2017</v>
      </c>
      <c r="X4401">
        <f>CHOOSE(MONTH(SalesData[[#This Row],[Order Date]]),1,1,1,2,2,2,3,3,3,4,4,4)</f>
        <v>1</v>
      </c>
      <c r="Y4401">
        <f>YEAR(SalesData[[#This Row],[Order Date]])*100+MONTH(SalesData[[#This Row],[Order Date]])</f>
        <v>201703</v>
      </c>
    </row>
    <row r="4402" spans="1: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v>10</v>
      </c>
      <c r="T4402">
        <v>0.2</v>
      </c>
      <c r="U4402">
        <v>225.49</v>
      </c>
      <c r="V4402">
        <f>COUNTIF(SalesData[Order ID],SalesData[[#This Row],[Order ID]])</f>
        <v>3</v>
      </c>
      <c r="W4402" t="str">
        <f>TEXT(SalesData[[#This Row],[Order Date]],"MMM-YYYY")</f>
        <v>Mar-2017</v>
      </c>
      <c r="X4402">
        <f>CHOOSE(MONTH(SalesData[[#This Row],[Order Date]]),1,1,1,2,2,2,3,3,3,4,4,4)</f>
        <v>1</v>
      </c>
      <c r="Y4402">
        <f>YEAR(SalesData[[#This Row],[Order Date]])*100+MONTH(SalesData[[#This Row],[Order Date]])</f>
        <v>201703</v>
      </c>
    </row>
    <row r="4403" spans="1: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v>6</v>
      </c>
      <c r="T4403">
        <v>0</v>
      </c>
      <c r="U4403">
        <v>233.16</v>
      </c>
      <c r="V4403">
        <f>COUNTIF(SalesData[Order ID],SalesData[[#This Row],[Order ID]])</f>
        <v>3</v>
      </c>
      <c r="W4403" t="str">
        <f>TEXT(SalesData[[#This Row],[Order Date]],"MMM-YYYY")</f>
        <v>Mar-2017</v>
      </c>
      <c r="X4403">
        <f>CHOOSE(MONTH(SalesData[[#This Row],[Order Date]]),1,1,1,2,2,2,3,3,3,4,4,4)</f>
        <v>1</v>
      </c>
      <c r="Y4403">
        <f>YEAR(SalesData[[#This Row],[Order Date]])*100+MONTH(SalesData[[#This Row],[Order Date]])</f>
        <v>201703</v>
      </c>
    </row>
    <row r="4404" spans="1: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v>2</v>
      </c>
      <c r="T4404">
        <v>0</v>
      </c>
      <c r="U4404">
        <v>0.91</v>
      </c>
      <c r="V4404">
        <f>COUNTIF(SalesData[Order ID],SalesData[[#This Row],[Order ID]])</f>
        <v>1</v>
      </c>
      <c r="W4404" t="str">
        <f>TEXT(SalesData[[#This Row],[Order Date]],"MMM-YYYY")</f>
        <v>Dec-2017</v>
      </c>
      <c r="X4404">
        <f>CHOOSE(MONTH(SalesData[[#This Row],[Order Date]]),1,1,1,2,2,2,3,3,3,4,4,4)</f>
        <v>4</v>
      </c>
      <c r="Y4404">
        <f>YEAR(SalesData[[#This Row],[Order Date]])*100+MONTH(SalesData[[#This Row],[Order Date]])</f>
        <v>201712</v>
      </c>
    </row>
    <row r="4405" spans="1: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v>6</v>
      </c>
      <c r="T4405">
        <v>0.3</v>
      </c>
      <c r="U4405">
        <v>-7.43</v>
      </c>
      <c r="V4405">
        <f>COUNTIF(SalesData[Order ID],SalesData[[#This Row],[Order ID]])</f>
        <v>1</v>
      </c>
      <c r="W4405" t="str">
        <f>TEXT(SalesData[[#This Row],[Order Date]],"MMM-YYYY")</f>
        <v>Sep-2015</v>
      </c>
      <c r="X4405">
        <f>CHOOSE(MONTH(SalesData[[#This Row],[Order Date]]),1,1,1,2,2,2,3,3,3,4,4,4)</f>
        <v>3</v>
      </c>
      <c r="Y4405">
        <f>YEAR(SalesData[[#This Row],[Order Date]])*100+MONTH(SalesData[[#This Row],[Order Date]])</f>
        <v>201509</v>
      </c>
    </row>
    <row r="4406" spans="1: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v>4</v>
      </c>
      <c r="T4406">
        <v>0.1</v>
      </c>
      <c r="U4406">
        <v>3.83</v>
      </c>
      <c r="V4406">
        <f>COUNTIF(SalesData[Order ID],SalesData[[#This Row],[Order ID]])</f>
        <v>2</v>
      </c>
      <c r="W4406" t="str">
        <f>TEXT(SalesData[[#This Row],[Order Date]],"MMM-YYYY")</f>
        <v>Jul-2016</v>
      </c>
      <c r="X4406">
        <f>CHOOSE(MONTH(SalesData[[#This Row],[Order Date]]),1,1,1,2,2,2,3,3,3,4,4,4)</f>
        <v>3</v>
      </c>
      <c r="Y4406">
        <f>YEAR(SalesData[[#This Row],[Order Date]])*100+MONTH(SalesData[[#This Row],[Order Date]])</f>
        <v>201607</v>
      </c>
    </row>
    <row r="4407" spans="1: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v>2</v>
      </c>
      <c r="T4407">
        <v>0.1</v>
      </c>
      <c r="U4407">
        <v>2.73</v>
      </c>
      <c r="V4407">
        <f>COUNTIF(SalesData[Order ID],SalesData[[#This Row],[Order ID]])</f>
        <v>2</v>
      </c>
      <c r="W4407" t="str">
        <f>TEXT(SalesData[[#This Row],[Order Date]],"MMM-YYYY")</f>
        <v>Jul-2016</v>
      </c>
      <c r="X4407">
        <f>CHOOSE(MONTH(SalesData[[#This Row],[Order Date]]),1,1,1,2,2,2,3,3,3,4,4,4)</f>
        <v>3</v>
      </c>
      <c r="Y4407">
        <f>YEAR(SalesData[[#This Row],[Order Date]])*100+MONTH(SalesData[[#This Row],[Order Date]])</f>
        <v>201607</v>
      </c>
    </row>
    <row r="4408" spans="1: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v>4</v>
      </c>
      <c r="T4408">
        <v>0</v>
      </c>
      <c r="U4408">
        <v>0.91</v>
      </c>
      <c r="V4408">
        <f>COUNTIF(SalesData[Order ID],SalesData[[#This Row],[Order ID]])</f>
        <v>3</v>
      </c>
      <c r="W4408" t="str">
        <f>TEXT(SalesData[[#This Row],[Order Date]],"MMM-YYYY")</f>
        <v>Nov-2017</v>
      </c>
      <c r="X4408">
        <f>CHOOSE(MONTH(SalesData[[#This Row],[Order Date]]),1,1,1,2,2,2,3,3,3,4,4,4)</f>
        <v>4</v>
      </c>
      <c r="Y4408">
        <f>YEAR(SalesData[[#This Row],[Order Date]])*100+MONTH(SalesData[[#This Row],[Order Date]])</f>
        <v>201711</v>
      </c>
    </row>
    <row r="4409" spans="1: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v>5</v>
      </c>
      <c r="T4409">
        <v>0.3</v>
      </c>
      <c r="U4409">
        <v>-110.09</v>
      </c>
      <c r="V4409">
        <f>COUNTIF(SalesData[Order ID],SalesData[[#This Row],[Order ID]])</f>
        <v>3</v>
      </c>
      <c r="W4409" t="str">
        <f>TEXT(SalesData[[#This Row],[Order Date]],"MMM-YYYY")</f>
        <v>Nov-2017</v>
      </c>
      <c r="X4409">
        <f>CHOOSE(MONTH(SalesData[[#This Row],[Order Date]]),1,1,1,2,2,2,3,3,3,4,4,4)</f>
        <v>4</v>
      </c>
      <c r="Y4409">
        <f>YEAR(SalesData[[#This Row],[Order Date]])*100+MONTH(SalesData[[#This Row],[Order Date]])</f>
        <v>201711</v>
      </c>
    </row>
    <row r="4410" spans="1: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v>7</v>
      </c>
      <c r="T4410">
        <v>0.2</v>
      </c>
      <c r="U4410">
        <v>0.39</v>
      </c>
      <c r="V4410">
        <f>COUNTIF(SalesData[Order ID],SalesData[[#This Row],[Order ID]])</f>
        <v>3</v>
      </c>
      <c r="W4410" t="str">
        <f>TEXT(SalesData[[#This Row],[Order Date]],"MMM-YYYY")</f>
        <v>Nov-2017</v>
      </c>
      <c r="X4410">
        <f>CHOOSE(MONTH(SalesData[[#This Row],[Order Date]]),1,1,1,2,2,2,3,3,3,4,4,4)</f>
        <v>4</v>
      </c>
      <c r="Y4410">
        <f>YEAR(SalesData[[#This Row],[Order Date]])*100+MONTH(SalesData[[#This Row],[Order Date]])</f>
        <v>201711</v>
      </c>
    </row>
    <row r="4411" spans="1: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v>2</v>
      </c>
      <c r="T4411">
        <v>0</v>
      </c>
      <c r="U4411">
        <v>1.91</v>
      </c>
      <c r="V4411">
        <f>COUNTIF(SalesData[Order ID],SalesData[[#This Row],[Order ID]])</f>
        <v>2</v>
      </c>
      <c r="W4411" t="str">
        <f>TEXT(SalesData[[#This Row],[Order Date]],"MMM-YYYY")</f>
        <v>May-2015</v>
      </c>
      <c r="X4411">
        <f>CHOOSE(MONTH(SalesData[[#This Row],[Order Date]]),1,1,1,2,2,2,3,3,3,4,4,4)</f>
        <v>2</v>
      </c>
      <c r="Y4411">
        <f>YEAR(SalesData[[#This Row],[Order Date]])*100+MONTH(SalesData[[#This Row],[Order Date]])</f>
        <v>201505</v>
      </c>
    </row>
    <row r="4412" spans="1: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v>10</v>
      </c>
      <c r="T4412">
        <v>0.1</v>
      </c>
      <c r="U4412">
        <v>20.51</v>
      </c>
      <c r="V4412">
        <f>COUNTIF(SalesData[Order ID],SalesData[[#This Row],[Order ID]])</f>
        <v>2</v>
      </c>
      <c r="W4412" t="str">
        <f>TEXT(SalesData[[#This Row],[Order Date]],"MMM-YYYY")</f>
        <v>May-2015</v>
      </c>
      <c r="X4412">
        <f>CHOOSE(MONTH(SalesData[[#This Row],[Order Date]]),1,1,1,2,2,2,3,3,3,4,4,4)</f>
        <v>2</v>
      </c>
      <c r="Y4412">
        <f>YEAR(SalesData[[#This Row],[Order Date]])*100+MONTH(SalesData[[#This Row],[Order Date]])</f>
        <v>201505</v>
      </c>
    </row>
    <row r="4413" spans="1: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v>2</v>
      </c>
      <c r="T4413">
        <v>0</v>
      </c>
      <c r="U4413">
        <v>6.09</v>
      </c>
      <c r="V4413">
        <f>COUNTIF(SalesData[Order ID],SalesData[[#This Row],[Order ID]])</f>
        <v>3</v>
      </c>
      <c r="W4413" t="str">
        <f>TEXT(SalesData[[#This Row],[Order Date]],"MMM-YYYY")</f>
        <v>Jun-2015</v>
      </c>
      <c r="X4413">
        <f>CHOOSE(MONTH(SalesData[[#This Row],[Order Date]]),1,1,1,2,2,2,3,3,3,4,4,4)</f>
        <v>2</v>
      </c>
      <c r="Y4413">
        <f>YEAR(SalesData[[#This Row],[Order Date]])*100+MONTH(SalesData[[#This Row],[Order Date]])</f>
        <v>201506</v>
      </c>
    </row>
    <row r="4414" spans="1: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v>7</v>
      </c>
      <c r="T4414">
        <v>0</v>
      </c>
      <c r="U4414">
        <v>129.77000000000001</v>
      </c>
      <c r="V4414">
        <f>COUNTIF(SalesData[Order ID],SalesData[[#This Row],[Order ID]])</f>
        <v>3</v>
      </c>
      <c r="W4414" t="str">
        <f>TEXT(SalesData[[#This Row],[Order Date]],"MMM-YYYY")</f>
        <v>Jun-2015</v>
      </c>
      <c r="X4414">
        <f>CHOOSE(MONTH(SalesData[[#This Row],[Order Date]]),1,1,1,2,2,2,3,3,3,4,4,4)</f>
        <v>2</v>
      </c>
      <c r="Y4414">
        <f>YEAR(SalesData[[#This Row],[Order Date]])*100+MONTH(SalesData[[#This Row],[Order Date]])</f>
        <v>201506</v>
      </c>
    </row>
    <row r="4415" spans="1: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v>8</v>
      </c>
      <c r="T4415">
        <v>0.1</v>
      </c>
      <c r="U4415">
        <v>11.34</v>
      </c>
      <c r="V4415">
        <f>COUNTIF(SalesData[Order ID],SalesData[[#This Row],[Order ID]])</f>
        <v>3</v>
      </c>
      <c r="W4415" t="str">
        <f>TEXT(SalesData[[#This Row],[Order Date]],"MMM-YYYY")</f>
        <v>Jun-2015</v>
      </c>
      <c r="X4415">
        <f>CHOOSE(MONTH(SalesData[[#This Row],[Order Date]]),1,1,1,2,2,2,3,3,3,4,4,4)</f>
        <v>2</v>
      </c>
      <c r="Y4415">
        <f>YEAR(SalesData[[#This Row],[Order Date]])*100+MONTH(SalesData[[#This Row],[Order Date]])</f>
        <v>201506</v>
      </c>
    </row>
    <row r="4416" spans="1: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v>1</v>
      </c>
      <c r="T4416">
        <v>0.1</v>
      </c>
      <c r="U4416">
        <v>77.599999999999994</v>
      </c>
      <c r="V4416">
        <f>COUNTIF(SalesData[Order ID],SalesData[[#This Row],[Order ID]])</f>
        <v>1</v>
      </c>
      <c r="W4416" t="str">
        <f>TEXT(SalesData[[#This Row],[Order Date]],"MMM-YYYY")</f>
        <v>Aug-2018</v>
      </c>
      <c r="X4416">
        <f>CHOOSE(MONTH(SalesData[[#This Row],[Order Date]]),1,1,1,2,2,2,3,3,3,4,4,4)</f>
        <v>3</v>
      </c>
      <c r="Y4416">
        <f>YEAR(SalesData[[#This Row],[Order Date]])*100+MONTH(SalesData[[#This Row],[Order Date]])</f>
        <v>201808</v>
      </c>
    </row>
    <row r="4417" spans="1: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v>3</v>
      </c>
      <c r="T4417">
        <v>0.1</v>
      </c>
      <c r="U4417">
        <v>51.83</v>
      </c>
      <c r="V4417">
        <f>COUNTIF(SalesData[Order ID],SalesData[[#This Row],[Order ID]])</f>
        <v>2</v>
      </c>
      <c r="W4417" t="str">
        <f>TEXT(SalesData[[#This Row],[Order Date]],"MMM-YYYY")</f>
        <v>Nov-2015</v>
      </c>
      <c r="X4417">
        <f>CHOOSE(MONTH(SalesData[[#This Row],[Order Date]]),1,1,1,2,2,2,3,3,3,4,4,4)</f>
        <v>4</v>
      </c>
      <c r="Y4417">
        <f>YEAR(SalesData[[#This Row],[Order Date]])*100+MONTH(SalesData[[#This Row],[Order Date]])</f>
        <v>201511</v>
      </c>
    </row>
    <row r="4418" spans="1: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v>3</v>
      </c>
      <c r="T4418">
        <v>0.1</v>
      </c>
      <c r="U4418">
        <v>9.1199999999999992</v>
      </c>
      <c r="V4418">
        <f>COUNTIF(SalesData[Order ID],SalesData[[#This Row],[Order ID]])</f>
        <v>2</v>
      </c>
      <c r="W4418" t="str">
        <f>TEXT(SalesData[[#This Row],[Order Date]],"MMM-YYYY")</f>
        <v>Nov-2015</v>
      </c>
      <c r="X4418">
        <f>CHOOSE(MONTH(SalesData[[#This Row],[Order Date]]),1,1,1,2,2,2,3,3,3,4,4,4)</f>
        <v>4</v>
      </c>
      <c r="Y4418">
        <f>YEAR(SalesData[[#This Row],[Order Date]])*100+MONTH(SalesData[[#This Row],[Order Date]])</f>
        <v>201511</v>
      </c>
    </row>
    <row r="4419" spans="1: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v>1</v>
      </c>
      <c r="T4419">
        <v>0.1</v>
      </c>
      <c r="U4419">
        <v>95.65</v>
      </c>
      <c r="V4419">
        <f>COUNTIF(SalesData[Order ID],SalesData[[#This Row],[Order ID]])</f>
        <v>1</v>
      </c>
      <c r="W4419" t="str">
        <f>TEXT(SalesData[[#This Row],[Order Date]],"MMM-YYYY")</f>
        <v>Apr-2018</v>
      </c>
      <c r="X4419">
        <f>CHOOSE(MONTH(SalesData[[#This Row],[Order Date]]),1,1,1,2,2,2,3,3,3,4,4,4)</f>
        <v>2</v>
      </c>
      <c r="Y4419">
        <f>YEAR(SalesData[[#This Row],[Order Date]])*100+MONTH(SalesData[[#This Row],[Order Date]])</f>
        <v>201804</v>
      </c>
    </row>
    <row r="4420" spans="1: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v>10</v>
      </c>
      <c r="T4420">
        <v>0</v>
      </c>
      <c r="U4420">
        <v>36.26</v>
      </c>
      <c r="V4420">
        <f>COUNTIF(SalesData[Order ID],SalesData[[#This Row],[Order ID]])</f>
        <v>1</v>
      </c>
      <c r="W4420" t="str">
        <f>TEXT(SalesData[[#This Row],[Order Date]],"MMM-YYYY")</f>
        <v>Dec-2015</v>
      </c>
      <c r="X4420">
        <f>CHOOSE(MONTH(SalesData[[#This Row],[Order Date]]),1,1,1,2,2,2,3,3,3,4,4,4)</f>
        <v>4</v>
      </c>
      <c r="Y4420">
        <f>YEAR(SalesData[[#This Row],[Order Date]])*100+MONTH(SalesData[[#This Row],[Order Date]])</f>
        <v>201512</v>
      </c>
    </row>
    <row r="4421" spans="1: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v>9</v>
      </c>
      <c r="T4421">
        <v>0.2</v>
      </c>
      <c r="U4421">
        <v>0.55000000000000004</v>
      </c>
      <c r="V4421">
        <f>COUNTIF(SalesData[Order ID],SalesData[[#This Row],[Order ID]])</f>
        <v>1</v>
      </c>
      <c r="W4421" t="str">
        <f>TEXT(SalesData[[#This Row],[Order Date]],"MMM-YYYY")</f>
        <v>Dec-2015</v>
      </c>
      <c r="X4421">
        <f>CHOOSE(MONTH(SalesData[[#This Row],[Order Date]]),1,1,1,2,2,2,3,3,3,4,4,4)</f>
        <v>4</v>
      </c>
      <c r="Y4421">
        <f>YEAR(SalesData[[#This Row],[Order Date]])*100+MONTH(SalesData[[#This Row],[Order Date]])</f>
        <v>201512</v>
      </c>
    </row>
    <row r="4422" spans="1: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v>8</v>
      </c>
      <c r="T4422">
        <v>0</v>
      </c>
      <c r="U4422">
        <v>12.28</v>
      </c>
      <c r="V4422">
        <f>COUNTIF(SalesData[Order ID],SalesData[[#This Row],[Order ID]])</f>
        <v>1</v>
      </c>
      <c r="W4422" t="str">
        <f>TEXT(SalesData[[#This Row],[Order Date]],"MMM-YYYY")</f>
        <v>Nov-2016</v>
      </c>
      <c r="X4422">
        <f>CHOOSE(MONTH(SalesData[[#This Row],[Order Date]]),1,1,1,2,2,2,3,3,3,4,4,4)</f>
        <v>4</v>
      </c>
      <c r="Y4422">
        <f>YEAR(SalesData[[#This Row],[Order Date]])*100+MONTH(SalesData[[#This Row],[Order Date]])</f>
        <v>201611</v>
      </c>
    </row>
    <row r="4423" spans="1: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v>7</v>
      </c>
      <c r="T4423">
        <v>0</v>
      </c>
      <c r="U4423">
        <v>3.42</v>
      </c>
      <c r="V4423">
        <f>COUNTIF(SalesData[Order ID],SalesData[[#This Row],[Order ID]])</f>
        <v>1</v>
      </c>
      <c r="W4423" t="str">
        <f>TEXT(SalesData[[#This Row],[Order Date]],"MMM-YYYY")</f>
        <v>Mar-2015</v>
      </c>
      <c r="X4423">
        <f>CHOOSE(MONTH(SalesData[[#This Row],[Order Date]]),1,1,1,2,2,2,3,3,3,4,4,4)</f>
        <v>1</v>
      </c>
      <c r="Y4423">
        <f>YEAR(SalesData[[#This Row],[Order Date]])*100+MONTH(SalesData[[#This Row],[Order Date]])</f>
        <v>201503</v>
      </c>
    </row>
    <row r="4424" spans="1: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v>2</v>
      </c>
      <c r="T4424">
        <v>0.3</v>
      </c>
      <c r="U4424">
        <v>-5.52</v>
      </c>
      <c r="V4424">
        <f>COUNTIF(SalesData[Order ID],SalesData[[#This Row],[Order ID]])</f>
        <v>5</v>
      </c>
      <c r="W4424" t="str">
        <f>TEXT(SalesData[[#This Row],[Order Date]],"MMM-YYYY")</f>
        <v>May-2018</v>
      </c>
      <c r="X4424">
        <f>CHOOSE(MONTH(SalesData[[#This Row],[Order Date]]),1,1,1,2,2,2,3,3,3,4,4,4)</f>
        <v>2</v>
      </c>
      <c r="Y4424">
        <f>YEAR(SalesData[[#This Row],[Order Date]])*100+MONTH(SalesData[[#This Row],[Order Date]])</f>
        <v>201805</v>
      </c>
    </row>
    <row r="4425" spans="1: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v>10</v>
      </c>
      <c r="T4425">
        <v>0.2</v>
      </c>
      <c r="U4425">
        <v>81.790000000000006</v>
      </c>
      <c r="V4425">
        <f>COUNTIF(SalesData[Order ID],SalesData[[#This Row],[Order ID]])</f>
        <v>5</v>
      </c>
      <c r="W4425" t="str">
        <f>TEXT(SalesData[[#This Row],[Order Date]],"MMM-YYYY")</f>
        <v>May-2018</v>
      </c>
      <c r="X4425">
        <f>CHOOSE(MONTH(SalesData[[#This Row],[Order Date]]),1,1,1,2,2,2,3,3,3,4,4,4)</f>
        <v>2</v>
      </c>
      <c r="Y4425">
        <f>YEAR(SalesData[[#This Row],[Order Date]])*100+MONTH(SalesData[[#This Row],[Order Date]])</f>
        <v>201805</v>
      </c>
    </row>
    <row r="4426" spans="1: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v>6</v>
      </c>
      <c r="T4426">
        <v>0.2</v>
      </c>
      <c r="U4426">
        <v>4.87</v>
      </c>
      <c r="V4426">
        <f>COUNTIF(SalesData[Order ID],SalesData[[#This Row],[Order ID]])</f>
        <v>5</v>
      </c>
      <c r="W4426" t="str">
        <f>TEXT(SalesData[[#This Row],[Order Date]],"MMM-YYYY")</f>
        <v>May-2018</v>
      </c>
      <c r="X4426">
        <f>CHOOSE(MONTH(SalesData[[#This Row],[Order Date]]),1,1,1,2,2,2,3,3,3,4,4,4)</f>
        <v>2</v>
      </c>
      <c r="Y4426">
        <f>YEAR(SalesData[[#This Row],[Order Date]])*100+MONTH(SalesData[[#This Row],[Order Date]])</f>
        <v>201805</v>
      </c>
    </row>
    <row r="4427" spans="1: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v>10</v>
      </c>
      <c r="T4427">
        <v>0.3</v>
      </c>
      <c r="U4427">
        <v>-7.98</v>
      </c>
      <c r="V4427">
        <f>COUNTIF(SalesData[Order ID],SalesData[[#This Row],[Order ID]])</f>
        <v>5</v>
      </c>
      <c r="W4427" t="str">
        <f>TEXT(SalesData[[#This Row],[Order Date]],"MMM-YYYY")</f>
        <v>May-2018</v>
      </c>
      <c r="X4427">
        <f>CHOOSE(MONTH(SalesData[[#This Row],[Order Date]]),1,1,1,2,2,2,3,3,3,4,4,4)</f>
        <v>2</v>
      </c>
      <c r="Y4427">
        <f>YEAR(SalesData[[#This Row],[Order Date]])*100+MONTH(SalesData[[#This Row],[Order Date]])</f>
        <v>201805</v>
      </c>
    </row>
    <row r="4428" spans="1: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v>3</v>
      </c>
      <c r="T4428">
        <v>0</v>
      </c>
      <c r="U4428">
        <v>10.08</v>
      </c>
      <c r="V4428">
        <f>COUNTIF(SalesData[Order ID],SalesData[[#This Row],[Order ID]])</f>
        <v>5</v>
      </c>
      <c r="W4428" t="str">
        <f>TEXT(SalesData[[#This Row],[Order Date]],"MMM-YYYY")</f>
        <v>May-2018</v>
      </c>
      <c r="X4428">
        <f>CHOOSE(MONTH(SalesData[[#This Row],[Order Date]]),1,1,1,2,2,2,3,3,3,4,4,4)</f>
        <v>2</v>
      </c>
      <c r="Y4428">
        <f>YEAR(SalesData[[#This Row],[Order Date]])*100+MONTH(SalesData[[#This Row],[Order Date]])</f>
        <v>201805</v>
      </c>
    </row>
    <row r="4429" spans="1: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v>5</v>
      </c>
      <c r="T4429">
        <v>0.2</v>
      </c>
      <c r="U4429">
        <v>6.25</v>
      </c>
      <c r="V4429">
        <f>COUNTIF(SalesData[Order ID],SalesData[[#This Row],[Order ID]])</f>
        <v>1</v>
      </c>
      <c r="W4429" t="str">
        <f>TEXT(SalesData[[#This Row],[Order Date]],"MMM-YYYY")</f>
        <v>Sep-2018</v>
      </c>
      <c r="X4429">
        <f>CHOOSE(MONTH(SalesData[[#This Row],[Order Date]]),1,1,1,2,2,2,3,3,3,4,4,4)</f>
        <v>3</v>
      </c>
      <c r="Y4429">
        <f>YEAR(SalesData[[#This Row],[Order Date]])*100+MONTH(SalesData[[#This Row],[Order Date]])</f>
        <v>201809</v>
      </c>
    </row>
    <row r="4430" spans="1: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v>10</v>
      </c>
      <c r="T4430">
        <v>0</v>
      </c>
      <c r="U4430">
        <v>343.12</v>
      </c>
      <c r="V4430">
        <f>COUNTIF(SalesData[Order ID],SalesData[[#This Row],[Order ID]])</f>
        <v>1</v>
      </c>
      <c r="W4430" t="str">
        <f>TEXT(SalesData[[#This Row],[Order Date]],"MMM-YYYY")</f>
        <v>Mar-2018</v>
      </c>
      <c r="X4430">
        <f>CHOOSE(MONTH(SalesData[[#This Row],[Order Date]]),1,1,1,2,2,2,3,3,3,4,4,4)</f>
        <v>1</v>
      </c>
      <c r="Y4430">
        <f>YEAR(SalesData[[#This Row],[Order Date]])*100+MONTH(SalesData[[#This Row],[Order Date]])</f>
        <v>201803</v>
      </c>
    </row>
    <row r="4431" spans="1: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v>8</v>
      </c>
      <c r="T4431">
        <v>0.1</v>
      </c>
      <c r="U4431">
        <v>21.29</v>
      </c>
      <c r="V4431">
        <f>COUNTIF(SalesData[Order ID],SalesData[[#This Row],[Order ID]])</f>
        <v>1</v>
      </c>
      <c r="W4431" t="str">
        <f>TEXT(SalesData[[#This Row],[Order Date]],"MMM-YYYY")</f>
        <v>Sep-2018</v>
      </c>
      <c r="X4431">
        <f>CHOOSE(MONTH(SalesData[[#This Row],[Order Date]]),1,1,1,2,2,2,3,3,3,4,4,4)</f>
        <v>3</v>
      </c>
      <c r="Y4431">
        <f>YEAR(SalesData[[#This Row],[Order Date]])*100+MONTH(SalesData[[#This Row],[Order Date]])</f>
        <v>201809</v>
      </c>
    </row>
    <row r="4432" spans="1: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v>4</v>
      </c>
      <c r="T4432">
        <v>0</v>
      </c>
      <c r="U4432">
        <v>5.6</v>
      </c>
      <c r="V4432">
        <f>COUNTIF(SalesData[Order ID],SalesData[[#This Row],[Order ID]])</f>
        <v>5</v>
      </c>
      <c r="W4432" t="str">
        <f>TEXT(SalesData[[#This Row],[Order Date]],"MMM-YYYY")</f>
        <v>Nov-2017</v>
      </c>
      <c r="X4432">
        <f>CHOOSE(MONTH(SalesData[[#This Row],[Order Date]]),1,1,1,2,2,2,3,3,3,4,4,4)</f>
        <v>4</v>
      </c>
      <c r="Y4432">
        <f>YEAR(SalesData[[#This Row],[Order Date]])*100+MONTH(SalesData[[#This Row],[Order Date]])</f>
        <v>201711</v>
      </c>
    </row>
    <row r="4433" spans="1: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v>5</v>
      </c>
      <c r="T4433">
        <v>0.2</v>
      </c>
      <c r="U4433">
        <v>1.1200000000000001</v>
      </c>
      <c r="V4433">
        <f>COUNTIF(SalesData[Order ID],SalesData[[#This Row],[Order ID]])</f>
        <v>5</v>
      </c>
      <c r="W4433" t="str">
        <f>TEXT(SalesData[[#This Row],[Order Date]],"MMM-YYYY")</f>
        <v>Nov-2017</v>
      </c>
      <c r="X4433">
        <f>CHOOSE(MONTH(SalesData[[#This Row],[Order Date]]),1,1,1,2,2,2,3,3,3,4,4,4)</f>
        <v>4</v>
      </c>
      <c r="Y4433">
        <f>YEAR(SalesData[[#This Row],[Order Date]])*100+MONTH(SalesData[[#This Row],[Order Date]])</f>
        <v>201711</v>
      </c>
    </row>
    <row r="4434" spans="1: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v>2</v>
      </c>
      <c r="T4434">
        <v>0</v>
      </c>
      <c r="U4434">
        <v>2.41</v>
      </c>
      <c r="V4434">
        <f>COUNTIF(SalesData[Order ID],SalesData[[#This Row],[Order ID]])</f>
        <v>5</v>
      </c>
      <c r="W4434" t="str">
        <f>TEXT(SalesData[[#This Row],[Order Date]],"MMM-YYYY")</f>
        <v>Nov-2017</v>
      </c>
      <c r="X4434">
        <f>CHOOSE(MONTH(SalesData[[#This Row],[Order Date]]),1,1,1,2,2,2,3,3,3,4,4,4)</f>
        <v>4</v>
      </c>
      <c r="Y4434">
        <f>YEAR(SalesData[[#This Row],[Order Date]])*100+MONTH(SalesData[[#This Row],[Order Date]])</f>
        <v>201711</v>
      </c>
    </row>
    <row r="4435" spans="1: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v>10</v>
      </c>
      <c r="T4435">
        <v>0.3</v>
      </c>
      <c r="U4435">
        <v>-0.79</v>
      </c>
      <c r="V4435">
        <f>COUNTIF(SalesData[Order ID],SalesData[[#This Row],[Order ID]])</f>
        <v>5</v>
      </c>
      <c r="W4435" t="str">
        <f>TEXT(SalesData[[#This Row],[Order Date]],"MMM-YYYY")</f>
        <v>Nov-2017</v>
      </c>
      <c r="X4435">
        <f>CHOOSE(MONTH(SalesData[[#This Row],[Order Date]]),1,1,1,2,2,2,3,3,3,4,4,4)</f>
        <v>4</v>
      </c>
      <c r="Y4435">
        <f>YEAR(SalesData[[#This Row],[Order Date]])*100+MONTH(SalesData[[#This Row],[Order Date]])</f>
        <v>201711</v>
      </c>
    </row>
    <row r="4436" spans="1: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v>1</v>
      </c>
      <c r="T4436">
        <v>0.2</v>
      </c>
      <c r="U4436">
        <v>252.88</v>
      </c>
      <c r="V4436">
        <f>COUNTIF(SalesData[Order ID],SalesData[[#This Row],[Order ID]])</f>
        <v>5</v>
      </c>
      <c r="W4436" t="str">
        <f>TEXT(SalesData[[#This Row],[Order Date]],"MMM-YYYY")</f>
        <v>Nov-2017</v>
      </c>
      <c r="X4436">
        <f>CHOOSE(MONTH(SalesData[[#This Row],[Order Date]]),1,1,1,2,2,2,3,3,3,4,4,4)</f>
        <v>4</v>
      </c>
      <c r="Y4436">
        <f>YEAR(SalesData[[#This Row],[Order Date]])*100+MONTH(SalesData[[#This Row],[Order Date]])</f>
        <v>201711</v>
      </c>
    </row>
    <row r="4437" spans="1: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v>8</v>
      </c>
      <c r="T4437">
        <v>0</v>
      </c>
      <c r="U4437">
        <v>0.52</v>
      </c>
      <c r="V4437">
        <f>COUNTIF(SalesData[Order ID],SalesData[[#This Row],[Order ID]])</f>
        <v>3</v>
      </c>
      <c r="W4437" t="str">
        <f>TEXT(SalesData[[#This Row],[Order Date]],"MMM-YYYY")</f>
        <v>May-2017</v>
      </c>
      <c r="X4437">
        <f>CHOOSE(MONTH(SalesData[[#This Row],[Order Date]]),1,1,1,2,2,2,3,3,3,4,4,4)</f>
        <v>2</v>
      </c>
      <c r="Y4437">
        <f>YEAR(SalesData[[#This Row],[Order Date]])*100+MONTH(SalesData[[#This Row],[Order Date]])</f>
        <v>201705</v>
      </c>
    </row>
    <row r="4438" spans="1: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v>10</v>
      </c>
      <c r="T4438">
        <v>0.3</v>
      </c>
      <c r="U4438">
        <v>-1.37</v>
      </c>
      <c r="V4438">
        <f>COUNTIF(SalesData[Order ID],SalesData[[#This Row],[Order ID]])</f>
        <v>3</v>
      </c>
      <c r="W4438" t="str">
        <f>TEXT(SalesData[[#This Row],[Order Date]],"MMM-YYYY")</f>
        <v>May-2017</v>
      </c>
      <c r="X4438">
        <f>CHOOSE(MONTH(SalesData[[#This Row],[Order Date]]),1,1,1,2,2,2,3,3,3,4,4,4)</f>
        <v>2</v>
      </c>
      <c r="Y4438">
        <f>YEAR(SalesData[[#This Row],[Order Date]])*100+MONTH(SalesData[[#This Row],[Order Date]])</f>
        <v>201705</v>
      </c>
    </row>
    <row r="4439" spans="1: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v>7</v>
      </c>
      <c r="T4439">
        <v>0</v>
      </c>
      <c r="U4439">
        <v>6.34</v>
      </c>
      <c r="V4439">
        <f>COUNTIF(SalesData[Order ID],SalesData[[#This Row],[Order ID]])</f>
        <v>3</v>
      </c>
      <c r="W4439" t="str">
        <f>TEXT(SalesData[[#This Row],[Order Date]],"MMM-YYYY")</f>
        <v>May-2017</v>
      </c>
      <c r="X4439">
        <f>CHOOSE(MONTH(SalesData[[#This Row],[Order Date]]),1,1,1,2,2,2,3,3,3,4,4,4)</f>
        <v>2</v>
      </c>
      <c r="Y4439">
        <f>YEAR(SalesData[[#This Row],[Order Date]])*100+MONTH(SalesData[[#This Row],[Order Date]])</f>
        <v>201705</v>
      </c>
    </row>
    <row r="4440" spans="1: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v>9</v>
      </c>
      <c r="T4440">
        <v>0.1</v>
      </c>
      <c r="U4440">
        <v>1.35</v>
      </c>
      <c r="V4440">
        <f>COUNTIF(SalesData[Order ID],SalesData[[#This Row],[Order ID]])</f>
        <v>2</v>
      </c>
      <c r="W4440" t="str">
        <f>TEXT(SalesData[[#This Row],[Order Date]],"MMM-YYYY")</f>
        <v>Dec-2017</v>
      </c>
      <c r="X4440">
        <f>CHOOSE(MONTH(SalesData[[#This Row],[Order Date]]),1,1,1,2,2,2,3,3,3,4,4,4)</f>
        <v>4</v>
      </c>
      <c r="Y4440">
        <f>YEAR(SalesData[[#This Row],[Order Date]])*100+MONTH(SalesData[[#This Row],[Order Date]])</f>
        <v>201712</v>
      </c>
    </row>
    <row r="4441" spans="1: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v>5</v>
      </c>
      <c r="T4441">
        <v>0</v>
      </c>
      <c r="U4441">
        <v>8.2899999999999991</v>
      </c>
      <c r="V4441">
        <f>COUNTIF(SalesData[Order ID],SalesData[[#This Row],[Order ID]])</f>
        <v>2</v>
      </c>
      <c r="W4441" t="str">
        <f>TEXT(SalesData[[#This Row],[Order Date]],"MMM-YYYY")</f>
        <v>Dec-2017</v>
      </c>
      <c r="X4441">
        <f>CHOOSE(MONTH(SalesData[[#This Row],[Order Date]]),1,1,1,2,2,2,3,3,3,4,4,4)</f>
        <v>4</v>
      </c>
      <c r="Y4441">
        <f>YEAR(SalesData[[#This Row],[Order Date]])*100+MONTH(SalesData[[#This Row],[Order Date]])</f>
        <v>201712</v>
      </c>
    </row>
    <row r="4442" spans="1: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v>7</v>
      </c>
      <c r="T4442">
        <v>0.1</v>
      </c>
      <c r="U4442">
        <v>9.9</v>
      </c>
      <c r="V4442">
        <f>COUNTIF(SalesData[Order ID],SalesData[[#This Row],[Order ID]])</f>
        <v>4</v>
      </c>
      <c r="W4442" t="str">
        <f>TEXT(SalesData[[#This Row],[Order Date]],"MMM-YYYY")</f>
        <v>Jul-2017</v>
      </c>
      <c r="X4442">
        <f>CHOOSE(MONTH(SalesData[[#This Row],[Order Date]]),1,1,1,2,2,2,3,3,3,4,4,4)</f>
        <v>3</v>
      </c>
      <c r="Y4442">
        <f>YEAR(SalesData[[#This Row],[Order Date]])*100+MONTH(SalesData[[#This Row],[Order Date]])</f>
        <v>201707</v>
      </c>
    </row>
    <row r="4443" spans="1: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v>10</v>
      </c>
      <c r="T4443">
        <v>0</v>
      </c>
      <c r="U4443">
        <v>144.88</v>
      </c>
      <c r="V4443">
        <f>COUNTIF(SalesData[Order ID],SalesData[[#This Row],[Order ID]])</f>
        <v>4</v>
      </c>
      <c r="W4443" t="str">
        <f>TEXT(SalesData[[#This Row],[Order Date]],"MMM-YYYY")</f>
        <v>Jul-2017</v>
      </c>
      <c r="X4443">
        <f>CHOOSE(MONTH(SalesData[[#This Row],[Order Date]]),1,1,1,2,2,2,3,3,3,4,4,4)</f>
        <v>3</v>
      </c>
      <c r="Y4443">
        <f>YEAR(SalesData[[#This Row],[Order Date]])*100+MONTH(SalesData[[#This Row],[Order Date]])</f>
        <v>201707</v>
      </c>
    </row>
    <row r="4444" spans="1: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v>4</v>
      </c>
      <c r="T4444">
        <v>0</v>
      </c>
      <c r="U4444">
        <v>6.72</v>
      </c>
      <c r="V4444">
        <f>COUNTIF(SalesData[Order ID],SalesData[[#This Row],[Order ID]])</f>
        <v>4</v>
      </c>
      <c r="W4444" t="str">
        <f>TEXT(SalesData[[#This Row],[Order Date]],"MMM-YYYY")</f>
        <v>Jul-2017</v>
      </c>
      <c r="X4444">
        <f>CHOOSE(MONTH(SalesData[[#This Row],[Order Date]]),1,1,1,2,2,2,3,3,3,4,4,4)</f>
        <v>3</v>
      </c>
      <c r="Y4444">
        <f>YEAR(SalesData[[#This Row],[Order Date]])*100+MONTH(SalesData[[#This Row],[Order Date]])</f>
        <v>201707</v>
      </c>
    </row>
    <row r="4445" spans="1: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v>6</v>
      </c>
      <c r="T4445">
        <v>0.1</v>
      </c>
      <c r="U4445">
        <v>4.21</v>
      </c>
      <c r="V4445">
        <f>COUNTIF(SalesData[Order ID],SalesData[[#This Row],[Order ID]])</f>
        <v>4</v>
      </c>
      <c r="W4445" t="str">
        <f>TEXT(SalesData[[#This Row],[Order Date]],"MMM-YYYY")</f>
        <v>Jul-2017</v>
      </c>
      <c r="X4445">
        <f>CHOOSE(MONTH(SalesData[[#This Row],[Order Date]]),1,1,1,2,2,2,3,3,3,4,4,4)</f>
        <v>3</v>
      </c>
      <c r="Y4445">
        <f>YEAR(SalesData[[#This Row],[Order Date]])*100+MONTH(SalesData[[#This Row],[Order Date]])</f>
        <v>201707</v>
      </c>
    </row>
    <row r="4446" spans="1: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v>7</v>
      </c>
      <c r="T4446">
        <v>0.3</v>
      </c>
      <c r="U4446">
        <v>-25.07</v>
      </c>
      <c r="V4446">
        <f>COUNTIF(SalesData[Order ID],SalesData[[#This Row],[Order ID]])</f>
        <v>4</v>
      </c>
      <c r="W4446" t="str">
        <f>TEXT(SalesData[[#This Row],[Order Date]],"MMM-YYYY")</f>
        <v>Nov-2015</v>
      </c>
      <c r="X4446">
        <f>CHOOSE(MONTH(SalesData[[#This Row],[Order Date]]),1,1,1,2,2,2,3,3,3,4,4,4)</f>
        <v>4</v>
      </c>
      <c r="Y4446">
        <f>YEAR(SalesData[[#This Row],[Order Date]])*100+MONTH(SalesData[[#This Row],[Order Date]])</f>
        <v>201511</v>
      </c>
    </row>
    <row r="4447" spans="1: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v>5</v>
      </c>
      <c r="T4447">
        <v>0.1</v>
      </c>
      <c r="U4447">
        <v>10.45</v>
      </c>
      <c r="V4447">
        <f>COUNTIF(SalesData[Order ID],SalesData[[#This Row],[Order ID]])</f>
        <v>4</v>
      </c>
      <c r="W4447" t="str">
        <f>TEXT(SalesData[[#This Row],[Order Date]],"MMM-YYYY")</f>
        <v>Nov-2015</v>
      </c>
      <c r="X4447">
        <f>CHOOSE(MONTH(SalesData[[#This Row],[Order Date]]),1,1,1,2,2,2,3,3,3,4,4,4)</f>
        <v>4</v>
      </c>
      <c r="Y4447">
        <f>YEAR(SalesData[[#This Row],[Order Date]])*100+MONTH(SalesData[[#This Row],[Order Date]])</f>
        <v>201511</v>
      </c>
    </row>
    <row r="4448" spans="1: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v>1</v>
      </c>
      <c r="T4448">
        <v>0</v>
      </c>
      <c r="U4448">
        <v>3.49</v>
      </c>
      <c r="V4448">
        <f>COUNTIF(SalesData[Order ID],SalesData[[#This Row],[Order ID]])</f>
        <v>4</v>
      </c>
      <c r="W4448" t="str">
        <f>TEXT(SalesData[[#This Row],[Order Date]],"MMM-YYYY")</f>
        <v>Nov-2015</v>
      </c>
      <c r="X4448">
        <f>CHOOSE(MONTH(SalesData[[#This Row],[Order Date]]),1,1,1,2,2,2,3,3,3,4,4,4)</f>
        <v>4</v>
      </c>
      <c r="Y4448">
        <f>YEAR(SalesData[[#This Row],[Order Date]])*100+MONTH(SalesData[[#This Row],[Order Date]])</f>
        <v>201511</v>
      </c>
    </row>
    <row r="4449" spans="1: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v>5</v>
      </c>
      <c r="T4449">
        <v>0.2</v>
      </c>
      <c r="U4449">
        <v>8.4700000000000006</v>
      </c>
      <c r="V4449">
        <f>COUNTIF(SalesData[Order ID],SalesData[[#This Row],[Order ID]])</f>
        <v>4</v>
      </c>
      <c r="W4449" t="str">
        <f>TEXT(SalesData[[#This Row],[Order Date]],"MMM-YYYY")</f>
        <v>Nov-2015</v>
      </c>
      <c r="X4449">
        <f>CHOOSE(MONTH(SalesData[[#This Row],[Order Date]]),1,1,1,2,2,2,3,3,3,4,4,4)</f>
        <v>4</v>
      </c>
      <c r="Y4449">
        <f>YEAR(SalesData[[#This Row],[Order Date]])*100+MONTH(SalesData[[#This Row],[Order Date]])</f>
        <v>201511</v>
      </c>
    </row>
    <row r="4450" spans="1: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v>4</v>
      </c>
      <c r="T4450">
        <v>0</v>
      </c>
      <c r="U4450">
        <v>1.26</v>
      </c>
      <c r="V4450">
        <f>COUNTIF(SalesData[Order ID],SalesData[[#This Row],[Order ID]])</f>
        <v>3</v>
      </c>
      <c r="W4450" t="str">
        <f>TEXT(SalesData[[#This Row],[Order Date]],"MMM-YYYY")</f>
        <v>Jun-2016</v>
      </c>
      <c r="X4450">
        <f>CHOOSE(MONTH(SalesData[[#This Row],[Order Date]]),1,1,1,2,2,2,3,3,3,4,4,4)</f>
        <v>2</v>
      </c>
      <c r="Y4450">
        <f>YEAR(SalesData[[#This Row],[Order Date]])*100+MONTH(SalesData[[#This Row],[Order Date]])</f>
        <v>201606</v>
      </c>
    </row>
    <row r="4451" spans="1: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v>6</v>
      </c>
      <c r="T4451">
        <v>0.3</v>
      </c>
      <c r="U4451">
        <v>-1.36</v>
      </c>
      <c r="V4451">
        <f>COUNTIF(SalesData[Order ID],SalesData[[#This Row],[Order ID]])</f>
        <v>3</v>
      </c>
      <c r="W4451" t="str">
        <f>TEXT(SalesData[[#This Row],[Order Date]],"MMM-YYYY")</f>
        <v>Jun-2016</v>
      </c>
      <c r="X4451">
        <f>CHOOSE(MONTH(SalesData[[#This Row],[Order Date]]),1,1,1,2,2,2,3,3,3,4,4,4)</f>
        <v>2</v>
      </c>
      <c r="Y4451">
        <f>YEAR(SalesData[[#This Row],[Order Date]])*100+MONTH(SalesData[[#This Row],[Order Date]])</f>
        <v>201606</v>
      </c>
    </row>
    <row r="4452" spans="1: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v>10</v>
      </c>
      <c r="T4452">
        <v>0.1</v>
      </c>
      <c r="U4452">
        <v>46.67</v>
      </c>
      <c r="V4452">
        <f>COUNTIF(SalesData[Order ID],SalesData[[#This Row],[Order ID]])</f>
        <v>3</v>
      </c>
      <c r="W4452" t="str">
        <f>TEXT(SalesData[[#This Row],[Order Date]],"MMM-YYYY")</f>
        <v>Jun-2016</v>
      </c>
      <c r="X4452">
        <f>CHOOSE(MONTH(SalesData[[#This Row],[Order Date]]),1,1,1,2,2,2,3,3,3,4,4,4)</f>
        <v>2</v>
      </c>
      <c r="Y4452">
        <f>YEAR(SalesData[[#This Row],[Order Date]])*100+MONTH(SalesData[[#This Row],[Order Date]])</f>
        <v>201606</v>
      </c>
    </row>
    <row r="4453" spans="1: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v>6</v>
      </c>
      <c r="T4453">
        <v>0.3</v>
      </c>
      <c r="U4453">
        <v>-5.84</v>
      </c>
      <c r="V4453">
        <f>COUNTIF(SalesData[Order ID],SalesData[[#This Row],[Order ID]])</f>
        <v>4</v>
      </c>
      <c r="W4453" t="str">
        <f>TEXT(SalesData[[#This Row],[Order Date]],"MMM-YYYY")</f>
        <v>Jul-2017</v>
      </c>
      <c r="X4453">
        <f>CHOOSE(MONTH(SalesData[[#This Row],[Order Date]]),1,1,1,2,2,2,3,3,3,4,4,4)</f>
        <v>3</v>
      </c>
      <c r="Y4453">
        <f>YEAR(SalesData[[#This Row],[Order Date]])*100+MONTH(SalesData[[#This Row],[Order Date]])</f>
        <v>201707</v>
      </c>
    </row>
    <row r="4454" spans="1: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v>3</v>
      </c>
      <c r="T4454">
        <v>0.2</v>
      </c>
      <c r="U4454">
        <v>3.96</v>
      </c>
      <c r="V4454">
        <f>COUNTIF(SalesData[Order ID],SalesData[[#This Row],[Order ID]])</f>
        <v>4</v>
      </c>
      <c r="W4454" t="str">
        <f>TEXT(SalesData[[#This Row],[Order Date]],"MMM-YYYY")</f>
        <v>Jul-2017</v>
      </c>
      <c r="X4454">
        <f>CHOOSE(MONTH(SalesData[[#This Row],[Order Date]]),1,1,1,2,2,2,3,3,3,4,4,4)</f>
        <v>3</v>
      </c>
      <c r="Y4454">
        <f>YEAR(SalesData[[#This Row],[Order Date]])*100+MONTH(SalesData[[#This Row],[Order Date]])</f>
        <v>201707</v>
      </c>
    </row>
    <row r="4455" spans="1: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v>2</v>
      </c>
      <c r="T4455">
        <v>0.1</v>
      </c>
      <c r="U4455">
        <v>319.79000000000002</v>
      </c>
      <c r="V4455">
        <f>COUNTIF(SalesData[Order ID],SalesData[[#This Row],[Order ID]])</f>
        <v>4</v>
      </c>
      <c r="W4455" t="str">
        <f>TEXT(SalesData[[#This Row],[Order Date]],"MMM-YYYY")</f>
        <v>Jul-2017</v>
      </c>
      <c r="X4455">
        <f>CHOOSE(MONTH(SalesData[[#This Row],[Order Date]]),1,1,1,2,2,2,3,3,3,4,4,4)</f>
        <v>3</v>
      </c>
      <c r="Y4455">
        <f>YEAR(SalesData[[#This Row],[Order Date]])*100+MONTH(SalesData[[#This Row],[Order Date]])</f>
        <v>201707</v>
      </c>
    </row>
    <row r="4456" spans="1: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v>2</v>
      </c>
      <c r="T4456">
        <v>0.2</v>
      </c>
      <c r="U4456">
        <v>4.47</v>
      </c>
      <c r="V4456">
        <f>COUNTIF(SalesData[Order ID],SalesData[[#This Row],[Order ID]])</f>
        <v>4</v>
      </c>
      <c r="W4456" t="str">
        <f>TEXT(SalesData[[#This Row],[Order Date]],"MMM-YYYY")</f>
        <v>Jul-2017</v>
      </c>
      <c r="X4456">
        <f>CHOOSE(MONTH(SalesData[[#This Row],[Order Date]]),1,1,1,2,2,2,3,3,3,4,4,4)</f>
        <v>3</v>
      </c>
      <c r="Y4456">
        <f>YEAR(SalesData[[#This Row],[Order Date]])*100+MONTH(SalesData[[#This Row],[Order Date]])</f>
        <v>201707</v>
      </c>
    </row>
    <row r="4457" spans="1: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v>8</v>
      </c>
      <c r="T4457">
        <v>0.2</v>
      </c>
      <c r="U4457">
        <v>7.77</v>
      </c>
      <c r="V4457">
        <f>COUNTIF(SalesData[Order ID],SalesData[[#This Row],[Order ID]])</f>
        <v>2</v>
      </c>
      <c r="W4457" t="str">
        <f>TEXT(SalesData[[#This Row],[Order Date]],"MMM-YYYY")</f>
        <v>Sep-2016</v>
      </c>
      <c r="X4457">
        <f>CHOOSE(MONTH(SalesData[[#This Row],[Order Date]]),1,1,1,2,2,2,3,3,3,4,4,4)</f>
        <v>3</v>
      </c>
      <c r="Y4457">
        <f>YEAR(SalesData[[#This Row],[Order Date]])*100+MONTH(SalesData[[#This Row],[Order Date]])</f>
        <v>201609</v>
      </c>
    </row>
    <row r="4458" spans="1: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v>3</v>
      </c>
      <c r="T4458">
        <v>0.2</v>
      </c>
      <c r="U4458">
        <v>1.78</v>
      </c>
      <c r="V4458">
        <f>COUNTIF(SalesData[Order ID],SalesData[[#This Row],[Order ID]])</f>
        <v>2</v>
      </c>
      <c r="W4458" t="str">
        <f>TEXT(SalesData[[#This Row],[Order Date]],"MMM-YYYY")</f>
        <v>Sep-2016</v>
      </c>
      <c r="X4458">
        <f>CHOOSE(MONTH(SalesData[[#This Row],[Order Date]]),1,1,1,2,2,2,3,3,3,4,4,4)</f>
        <v>3</v>
      </c>
      <c r="Y4458">
        <f>YEAR(SalesData[[#This Row],[Order Date]])*100+MONTH(SalesData[[#This Row],[Order Date]])</f>
        <v>201609</v>
      </c>
    </row>
    <row r="4459" spans="1: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v>6</v>
      </c>
      <c r="T4459">
        <v>0</v>
      </c>
      <c r="U4459">
        <v>46.46</v>
      </c>
      <c r="V4459">
        <f>COUNTIF(SalesData[Order ID],SalesData[[#This Row],[Order ID]])</f>
        <v>1</v>
      </c>
      <c r="W4459" t="str">
        <f>TEXT(SalesData[[#This Row],[Order Date]],"MMM-YYYY")</f>
        <v>Aug-2018</v>
      </c>
      <c r="X4459">
        <f>CHOOSE(MONTH(SalesData[[#This Row],[Order Date]]),1,1,1,2,2,2,3,3,3,4,4,4)</f>
        <v>3</v>
      </c>
      <c r="Y4459">
        <f>YEAR(SalesData[[#This Row],[Order Date]])*100+MONTH(SalesData[[#This Row],[Order Date]])</f>
        <v>201808</v>
      </c>
    </row>
    <row r="4460" spans="1: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v>1</v>
      </c>
      <c r="T4460">
        <v>0.1</v>
      </c>
      <c r="U4460">
        <v>253.17</v>
      </c>
      <c r="V4460">
        <f>COUNTIF(SalesData[Order ID],SalesData[[#This Row],[Order ID]])</f>
        <v>1</v>
      </c>
      <c r="W4460" t="str">
        <f>TEXT(SalesData[[#This Row],[Order Date]],"MMM-YYYY")</f>
        <v>Mar-2018</v>
      </c>
      <c r="X4460">
        <f>CHOOSE(MONTH(SalesData[[#This Row],[Order Date]]),1,1,1,2,2,2,3,3,3,4,4,4)</f>
        <v>1</v>
      </c>
      <c r="Y4460">
        <f>YEAR(SalesData[[#This Row],[Order Date]])*100+MONTH(SalesData[[#This Row],[Order Date]])</f>
        <v>201803</v>
      </c>
    </row>
    <row r="4461" spans="1: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v>8</v>
      </c>
      <c r="T4461">
        <v>0.3</v>
      </c>
      <c r="U4461">
        <v>-7.21</v>
      </c>
      <c r="V4461">
        <f>COUNTIF(SalesData[Order ID],SalesData[[#This Row],[Order ID]])</f>
        <v>6</v>
      </c>
      <c r="W4461" t="str">
        <f>TEXT(SalesData[[#This Row],[Order Date]],"MMM-YYYY")</f>
        <v>Sep-2018</v>
      </c>
      <c r="X4461">
        <f>CHOOSE(MONTH(SalesData[[#This Row],[Order Date]]),1,1,1,2,2,2,3,3,3,4,4,4)</f>
        <v>3</v>
      </c>
      <c r="Y4461">
        <f>YEAR(SalesData[[#This Row],[Order Date]])*100+MONTH(SalesData[[#This Row],[Order Date]])</f>
        <v>201809</v>
      </c>
    </row>
    <row r="4462" spans="1: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v>5</v>
      </c>
      <c r="T4462">
        <v>0.1</v>
      </c>
      <c r="U4462">
        <v>38.270000000000003</v>
      </c>
      <c r="V4462">
        <f>COUNTIF(SalesData[Order ID],SalesData[[#This Row],[Order ID]])</f>
        <v>6</v>
      </c>
      <c r="W4462" t="str">
        <f>TEXT(SalesData[[#This Row],[Order Date]],"MMM-YYYY")</f>
        <v>Sep-2018</v>
      </c>
      <c r="X4462">
        <f>CHOOSE(MONTH(SalesData[[#This Row],[Order Date]]),1,1,1,2,2,2,3,3,3,4,4,4)</f>
        <v>3</v>
      </c>
      <c r="Y4462">
        <f>YEAR(SalesData[[#This Row],[Order Date]])*100+MONTH(SalesData[[#This Row],[Order Date]])</f>
        <v>201809</v>
      </c>
    </row>
    <row r="4463" spans="1: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v>7</v>
      </c>
      <c r="T4463">
        <v>0.2</v>
      </c>
      <c r="U4463">
        <v>18.489999999999998</v>
      </c>
      <c r="V4463">
        <f>COUNTIF(SalesData[Order ID],SalesData[[#This Row],[Order ID]])</f>
        <v>6</v>
      </c>
      <c r="W4463" t="str">
        <f>TEXT(SalesData[[#This Row],[Order Date]],"MMM-YYYY")</f>
        <v>Sep-2018</v>
      </c>
      <c r="X4463">
        <f>CHOOSE(MONTH(SalesData[[#This Row],[Order Date]]),1,1,1,2,2,2,3,3,3,4,4,4)</f>
        <v>3</v>
      </c>
      <c r="Y4463">
        <f>YEAR(SalesData[[#This Row],[Order Date]])*100+MONTH(SalesData[[#This Row],[Order Date]])</f>
        <v>201809</v>
      </c>
    </row>
    <row r="4464" spans="1: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v>2</v>
      </c>
      <c r="T4464">
        <v>0.1</v>
      </c>
      <c r="U4464">
        <v>19.190000000000001</v>
      </c>
      <c r="V4464">
        <f>COUNTIF(SalesData[Order ID],SalesData[[#This Row],[Order ID]])</f>
        <v>6</v>
      </c>
      <c r="W4464" t="str">
        <f>TEXT(SalesData[[#This Row],[Order Date]],"MMM-YYYY")</f>
        <v>Sep-2018</v>
      </c>
      <c r="X4464">
        <f>CHOOSE(MONTH(SalesData[[#This Row],[Order Date]]),1,1,1,2,2,2,3,3,3,4,4,4)</f>
        <v>3</v>
      </c>
      <c r="Y4464">
        <f>YEAR(SalesData[[#This Row],[Order Date]])*100+MONTH(SalesData[[#This Row],[Order Date]])</f>
        <v>201809</v>
      </c>
    </row>
    <row r="4465" spans="1: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v>6</v>
      </c>
      <c r="T4465">
        <v>0</v>
      </c>
      <c r="U4465">
        <v>3.44</v>
      </c>
      <c r="V4465">
        <f>COUNTIF(SalesData[Order ID],SalesData[[#This Row],[Order ID]])</f>
        <v>6</v>
      </c>
      <c r="W4465" t="str">
        <f>TEXT(SalesData[[#This Row],[Order Date]],"MMM-YYYY")</f>
        <v>Sep-2018</v>
      </c>
      <c r="X4465">
        <f>CHOOSE(MONTH(SalesData[[#This Row],[Order Date]]),1,1,1,2,2,2,3,3,3,4,4,4)</f>
        <v>3</v>
      </c>
      <c r="Y4465">
        <f>YEAR(SalesData[[#This Row],[Order Date]])*100+MONTH(SalesData[[#This Row],[Order Date]])</f>
        <v>201809</v>
      </c>
    </row>
    <row r="4466" spans="1: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v>7</v>
      </c>
      <c r="T4466">
        <v>0</v>
      </c>
      <c r="U4466">
        <v>67.13</v>
      </c>
      <c r="V4466">
        <f>COUNTIF(SalesData[Order ID],SalesData[[#This Row],[Order ID]])</f>
        <v>6</v>
      </c>
      <c r="W4466" t="str">
        <f>TEXT(SalesData[[#This Row],[Order Date]],"MMM-YYYY")</f>
        <v>Sep-2018</v>
      </c>
      <c r="X4466">
        <f>CHOOSE(MONTH(SalesData[[#This Row],[Order Date]]),1,1,1,2,2,2,3,3,3,4,4,4)</f>
        <v>3</v>
      </c>
      <c r="Y4466">
        <f>YEAR(SalesData[[#This Row],[Order Date]])*100+MONTH(SalesData[[#This Row],[Order Date]])</f>
        <v>201809</v>
      </c>
    </row>
    <row r="4467" spans="1: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v>6</v>
      </c>
      <c r="T4467">
        <v>0.3</v>
      </c>
      <c r="U4467">
        <v>-0.76</v>
      </c>
      <c r="V4467">
        <f>COUNTIF(SalesData[Order ID],SalesData[[#This Row],[Order ID]])</f>
        <v>1</v>
      </c>
      <c r="W4467" t="str">
        <f>TEXT(SalesData[[#This Row],[Order Date]],"MMM-YYYY")</f>
        <v>Aug-2016</v>
      </c>
      <c r="X4467">
        <f>CHOOSE(MONTH(SalesData[[#This Row],[Order Date]]),1,1,1,2,2,2,3,3,3,4,4,4)</f>
        <v>3</v>
      </c>
      <c r="Y4467">
        <f>YEAR(SalesData[[#This Row],[Order Date]])*100+MONTH(SalesData[[#This Row],[Order Date]])</f>
        <v>201608</v>
      </c>
    </row>
    <row r="4468" spans="1: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v>8</v>
      </c>
      <c r="T4468">
        <v>0</v>
      </c>
      <c r="U4468">
        <v>3.6</v>
      </c>
      <c r="V4468">
        <f>COUNTIF(SalesData[Order ID],SalesData[[#This Row],[Order ID]])</f>
        <v>4</v>
      </c>
      <c r="W4468" t="str">
        <f>TEXT(SalesData[[#This Row],[Order Date]],"MMM-YYYY")</f>
        <v>Nov-2018</v>
      </c>
      <c r="X4468">
        <f>CHOOSE(MONTH(SalesData[[#This Row],[Order Date]]),1,1,1,2,2,2,3,3,3,4,4,4)</f>
        <v>4</v>
      </c>
      <c r="Y4468">
        <f>YEAR(SalesData[[#This Row],[Order Date]])*100+MONTH(SalesData[[#This Row],[Order Date]])</f>
        <v>201811</v>
      </c>
    </row>
    <row r="4469" spans="1: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v>5</v>
      </c>
      <c r="T4469">
        <v>0.2</v>
      </c>
      <c r="U4469">
        <v>26.87</v>
      </c>
      <c r="V4469">
        <f>COUNTIF(SalesData[Order ID],SalesData[[#This Row],[Order ID]])</f>
        <v>4</v>
      </c>
      <c r="W4469" t="str">
        <f>TEXT(SalesData[[#This Row],[Order Date]],"MMM-YYYY")</f>
        <v>Nov-2018</v>
      </c>
      <c r="X4469">
        <f>CHOOSE(MONTH(SalesData[[#This Row],[Order Date]]),1,1,1,2,2,2,3,3,3,4,4,4)</f>
        <v>4</v>
      </c>
      <c r="Y4469">
        <f>YEAR(SalesData[[#This Row],[Order Date]])*100+MONTH(SalesData[[#This Row],[Order Date]])</f>
        <v>201811</v>
      </c>
    </row>
    <row r="4470" spans="1: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v>10</v>
      </c>
      <c r="T4470">
        <v>0.1</v>
      </c>
      <c r="U4470">
        <v>25.73</v>
      </c>
      <c r="V4470">
        <f>COUNTIF(SalesData[Order ID],SalesData[[#This Row],[Order ID]])</f>
        <v>4</v>
      </c>
      <c r="W4470" t="str">
        <f>TEXT(SalesData[[#This Row],[Order Date]],"MMM-YYYY")</f>
        <v>Nov-2018</v>
      </c>
      <c r="X4470">
        <f>CHOOSE(MONTH(SalesData[[#This Row],[Order Date]]),1,1,1,2,2,2,3,3,3,4,4,4)</f>
        <v>4</v>
      </c>
      <c r="Y4470">
        <f>YEAR(SalesData[[#This Row],[Order Date]])*100+MONTH(SalesData[[#This Row],[Order Date]])</f>
        <v>201811</v>
      </c>
    </row>
    <row r="4471" spans="1: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v>3</v>
      </c>
      <c r="T4471">
        <v>0</v>
      </c>
      <c r="U4471">
        <v>2.72</v>
      </c>
      <c r="V4471">
        <f>COUNTIF(SalesData[Order ID],SalesData[[#This Row],[Order ID]])</f>
        <v>4</v>
      </c>
      <c r="W4471" t="str">
        <f>TEXT(SalesData[[#This Row],[Order Date]],"MMM-YYYY")</f>
        <v>Nov-2018</v>
      </c>
      <c r="X4471">
        <f>CHOOSE(MONTH(SalesData[[#This Row],[Order Date]]),1,1,1,2,2,2,3,3,3,4,4,4)</f>
        <v>4</v>
      </c>
      <c r="Y4471">
        <f>YEAR(SalesData[[#This Row],[Order Date]])*100+MONTH(SalesData[[#This Row],[Order Date]])</f>
        <v>201811</v>
      </c>
    </row>
    <row r="4472" spans="1: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v>1</v>
      </c>
      <c r="T4472">
        <v>0</v>
      </c>
      <c r="U4472">
        <v>40.98</v>
      </c>
      <c r="V4472">
        <f>COUNTIF(SalesData[Order ID],SalesData[[#This Row],[Order ID]])</f>
        <v>1</v>
      </c>
      <c r="W4472" t="str">
        <f>TEXT(SalesData[[#This Row],[Order Date]],"MMM-YYYY")</f>
        <v>May-2018</v>
      </c>
      <c r="X4472">
        <f>CHOOSE(MONTH(SalesData[[#This Row],[Order Date]]),1,1,1,2,2,2,3,3,3,4,4,4)</f>
        <v>2</v>
      </c>
      <c r="Y4472">
        <f>YEAR(SalesData[[#This Row],[Order Date]])*100+MONTH(SalesData[[#This Row],[Order Date]])</f>
        <v>201805</v>
      </c>
    </row>
    <row r="4473" spans="1: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v>4</v>
      </c>
      <c r="T4473">
        <v>0</v>
      </c>
      <c r="U4473">
        <v>15.92</v>
      </c>
      <c r="V4473">
        <f>COUNTIF(SalesData[Order ID],SalesData[[#This Row],[Order ID]])</f>
        <v>6</v>
      </c>
      <c r="W4473" t="str">
        <f>TEXT(SalesData[[#This Row],[Order Date]],"MMM-YYYY")</f>
        <v>Sep-2018</v>
      </c>
      <c r="X4473">
        <f>CHOOSE(MONTH(SalesData[[#This Row],[Order Date]]),1,1,1,2,2,2,3,3,3,4,4,4)</f>
        <v>3</v>
      </c>
      <c r="Y4473">
        <f>YEAR(SalesData[[#This Row],[Order Date]])*100+MONTH(SalesData[[#This Row],[Order Date]])</f>
        <v>201809</v>
      </c>
    </row>
    <row r="4474" spans="1: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v>9</v>
      </c>
      <c r="T4474">
        <v>0.1</v>
      </c>
      <c r="U4474">
        <v>55.19</v>
      </c>
      <c r="V4474">
        <f>COUNTIF(SalesData[Order ID],SalesData[[#This Row],[Order ID]])</f>
        <v>6</v>
      </c>
      <c r="W4474" t="str">
        <f>TEXT(SalesData[[#This Row],[Order Date]],"MMM-YYYY")</f>
        <v>Sep-2018</v>
      </c>
      <c r="X4474">
        <f>CHOOSE(MONTH(SalesData[[#This Row],[Order Date]]),1,1,1,2,2,2,3,3,3,4,4,4)</f>
        <v>3</v>
      </c>
      <c r="Y4474">
        <f>YEAR(SalesData[[#This Row],[Order Date]])*100+MONTH(SalesData[[#This Row],[Order Date]])</f>
        <v>201809</v>
      </c>
    </row>
    <row r="4475" spans="1: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v>5</v>
      </c>
      <c r="T4475">
        <v>0</v>
      </c>
      <c r="U4475">
        <v>24.1</v>
      </c>
      <c r="V4475">
        <f>COUNTIF(SalesData[Order ID],SalesData[[#This Row],[Order ID]])</f>
        <v>6</v>
      </c>
      <c r="W4475" t="str">
        <f>TEXT(SalesData[[#This Row],[Order Date]],"MMM-YYYY")</f>
        <v>Sep-2018</v>
      </c>
      <c r="X4475">
        <f>CHOOSE(MONTH(SalesData[[#This Row],[Order Date]]),1,1,1,2,2,2,3,3,3,4,4,4)</f>
        <v>3</v>
      </c>
      <c r="Y4475">
        <f>YEAR(SalesData[[#This Row],[Order Date]])*100+MONTH(SalesData[[#This Row],[Order Date]])</f>
        <v>201809</v>
      </c>
    </row>
    <row r="4476" spans="1: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v>2</v>
      </c>
      <c r="T4476">
        <v>0</v>
      </c>
      <c r="U4476">
        <v>4.04</v>
      </c>
      <c r="V4476">
        <f>COUNTIF(SalesData[Order ID],SalesData[[#This Row],[Order ID]])</f>
        <v>6</v>
      </c>
      <c r="W4476" t="str">
        <f>TEXT(SalesData[[#This Row],[Order Date]],"MMM-YYYY")</f>
        <v>Sep-2018</v>
      </c>
      <c r="X4476">
        <f>CHOOSE(MONTH(SalesData[[#This Row],[Order Date]]),1,1,1,2,2,2,3,3,3,4,4,4)</f>
        <v>3</v>
      </c>
      <c r="Y4476">
        <f>YEAR(SalesData[[#This Row],[Order Date]])*100+MONTH(SalesData[[#This Row],[Order Date]])</f>
        <v>201809</v>
      </c>
    </row>
    <row r="4477" spans="1: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v>7</v>
      </c>
      <c r="T4477">
        <v>0</v>
      </c>
      <c r="U4477">
        <v>4.04</v>
      </c>
      <c r="V4477">
        <f>COUNTIF(SalesData[Order ID],SalesData[[#This Row],[Order ID]])</f>
        <v>6</v>
      </c>
      <c r="W4477" t="str">
        <f>TEXT(SalesData[[#This Row],[Order Date]],"MMM-YYYY")</f>
        <v>Sep-2018</v>
      </c>
      <c r="X4477">
        <f>CHOOSE(MONTH(SalesData[[#This Row],[Order Date]]),1,1,1,2,2,2,3,3,3,4,4,4)</f>
        <v>3</v>
      </c>
      <c r="Y4477">
        <f>YEAR(SalesData[[#This Row],[Order Date]])*100+MONTH(SalesData[[#This Row],[Order Date]])</f>
        <v>201809</v>
      </c>
    </row>
    <row r="4478" spans="1: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v>1</v>
      </c>
      <c r="T4478">
        <v>0.3</v>
      </c>
      <c r="U4478">
        <v>-1.1000000000000001</v>
      </c>
      <c r="V4478">
        <f>COUNTIF(SalesData[Order ID],SalesData[[#This Row],[Order ID]])</f>
        <v>6</v>
      </c>
      <c r="W4478" t="str">
        <f>TEXT(SalesData[[#This Row],[Order Date]],"MMM-YYYY")</f>
        <v>Sep-2018</v>
      </c>
      <c r="X4478">
        <f>CHOOSE(MONTH(SalesData[[#This Row],[Order Date]]),1,1,1,2,2,2,3,3,3,4,4,4)</f>
        <v>3</v>
      </c>
      <c r="Y4478">
        <f>YEAR(SalesData[[#This Row],[Order Date]])*100+MONTH(SalesData[[#This Row],[Order Date]])</f>
        <v>201809</v>
      </c>
    </row>
    <row r="4479" spans="1: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v>4</v>
      </c>
      <c r="T4479">
        <v>0</v>
      </c>
      <c r="U4479">
        <v>46.63</v>
      </c>
      <c r="V4479">
        <f>COUNTIF(SalesData[Order ID],SalesData[[#This Row],[Order ID]])</f>
        <v>2</v>
      </c>
      <c r="W4479" t="str">
        <f>TEXT(SalesData[[#This Row],[Order Date]],"MMM-YYYY")</f>
        <v>Oct-2018</v>
      </c>
      <c r="X4479">
        <f>CHOOSE(MONTH(SalesData[[#This Row],[Order Date]]),1,1,1,2,2,2,3,3,3,4,4,4)</f>
        <v>4</v>
      </c>
      <c r="Y4479">
        <f>YEAR(SalesData[[#This Row],[Order Date]])*100+MONTH(SalesData[[#This Row],[Order Date]])</f>
        <v>201810</v>
      </c>
    </row>
    <row r="4480" spans="1: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v>2</v>
      </c>
      <c r="T4480">
        <v>0.2</v>
      </c>
      <c r="U4480">
        <v>39.840000000000003</v>
      </c>
      <c r="V4480">
        <f>COUNTIF(SalesData[Order ID],SalesData[[#This Row],[Order ID]])</f>
        <v>2</v>
      </c>
      <c r="W4480" t="str">
        <f>TEXT(SalesData[[#This Row],[Order Date]],"MMM-YYYY")</f>
        <v>Oct-2018</v>
      </c>
      <c r="X4480">
        <f>CHOOSE(MONTH(SalesData[[#This Row],[Order Date]]),1,1,1,2,2,2,3,3,3,4,4,4)</f>
        <v>4</v>
      </c>
      <c r="Y4480">
        <f>YEAR(SalesData[[#This Row],[Order Date]])*100+MONTH(SalesData[[#This Row],[Order Date]])</f>
        <v>201810</v>
      </c>
    </row>
    <row r="4481" spans="1: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v>7</v>
      </c>
      <c r="T4481">
        <v>0.3</v>
      </c>
      <c r="U4481">
        <v>-6.72</v>
      </c>
      <c r="V4481">
        <f>COUNTIF(SalesData[Order ID],SalesData[[#This Row],[Order ID]])</f>
        <v>1</v>
      </c>
      <c r="W4481" t="str">
        <f>TEXT(SalesData[[#This Row],[Order Date]],"MMM-YYYY")</f>
        <v>Mar-2015</v>
      </c>
      <c r="X4481">
        <f>CHOOSE(MONTH(SalesData[[#This Row],[Order Date]]),1,1,1,2,2,2,3,3,3,4,4,4)</f>
        <v>1</v>
      </c>
      <c r="Y4481">
        <f>YEAR(SalesData[[#This Row],[Order Date]])*100+MONTH(SalesData[[#This Row],[Order Date]])</f>
        <v>201503</v>
      </c>
    </row>
    <row r="4482" spans="1: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v>2</v>
      </c>
      <c r="T4482">
        <v>0.2</v>
      </c>
      <c r="U4482">
        <v>1.98</v>
      </c>
      <c r="V4482">
        <f>COUNTIF(SalesData[Order ID],SalesData[[#This Row],[Order ID]])</f>
        <v>7</v>
      </c>
      <c r="W4482" t="str">
        <f>TEXT(SalesData[[#This Row],[Order Date]],"MMM-YYYY")</f>
        <v>Nov-2017</v>
      </c>
      <c r="X4482">
        <f>CHOOSE(MONTH(SalesData[[#This Row],[Order Date]]),1,1,1,2,2,2,3,3,3,4,4,4)</f>
        <v>4</v>
      </c>
      <c r="Y4482">
        <f>YEAR(SalesData[[#This Row],[Order Date]])*100+MONTH(SalesData[[#This Row],[Order Date]])</f>
        <v>201711</v>
      </c>
    </row>
    <row r="4483" spans="1: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v>5</v>
      </c>
      <c r="T4483">
        <v>0</v>
      </c>
      <c r="U4483">
        <v>6.06</v>
      </c>
      <c r="V4483">
        <f>COUNTIF(SalesData[Order ID],SalesData[[#This Row],[Order ID]])</f>
        <v>7</v>
      </c>
      <c r="W4483" t="str">
        <f>TEXT(SalesData[[#This Row],[Order Date]],"MMM-YYYY")</f>
        <v>Nov-2017</v>
      </c>
      <c r="X4483">
        <f>CHOOSE(MONTH(SalesData[[#This Row],[Order Date]]),1,1,1,2,2,2,3,3,3,4,4,4)</f>
        <v>4</v>
      </c>
      <c r="Y4483">
        <f>YEAR(SalesData[[#This Row],[Order Date]])*100+MONTH(SalesData[[#This Row],[Order Date]])</f>
        <v>201711</v>
      </c>
    </row>
    <row r="4484" spans="1: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v>6</v>
      </c>
      <c r="T4484">
        <v>0.1</v>
      </c>
      <c r="U4484">
        <v>8.7200000000000006</v>
      </c>
      <c r="V4484">
        <f>COUNTIF(SalesData[Order ID],SalesData[[#This Row],[Order ID]])</f>
        <v>7</v>
      </c>
      <c r="W4484" t="str">
        <f>TEXT(SalesData[[#This Row],[Order Date]],"MMM-YYYY")</f>
        <v>Nov-2017</v>
      </c>
      <c r="X4484">
        <f>CHOOSE(MONTH(SalesData[[#This Row],[Order Date]]),1,1,1,2,2,2,3,3,3,4,4,4)</f>
        <v>4</v>
      </c>
      <c r="Y4484">
        <f>YEAR(SalesData[[#This Row],[Order Date]])*100+MONTH(SalesData[[#This Row],[Order Date]])</f>
        <v>201711</v>
      </c>
    </row>
    <row r="4485" spans="1: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v>10</v>
      </c>
      <c r="T4485">
        <v>0</v>
      </c>
      <c r="U4485">
        <v>16.28</v>
      </c>
      <c r="V4485">
        <f>COUNTIF(SalesData[Order ID],SalesData[[#This Row],[Order ID]])</f>
        <v>7</v>
      </c>
      <c r="W4485" t="str">
        <f>TEXT(SalesData[[#This Row],[Order Date]],"MMM-YYYY")</f>
        <v>Nov-2017</v>
      </c>
      <c r="X4485">
        <f>CHOOSE(MONTH(SalesData[[#This Row],[Order Date]]),1,1,1,2,2,2,3,3,3,4,4,4)</f>
        <v>4</v>
      </c>
      <c r="Y4485">
        <f>YEAR(SalesData[[#This Row],[Order Date]])*100+MONTH(SalesData[[#This Row],[Order Date]])</f>
        <v>201711</v>
      </c>
    </row>
    <row r="4486" spans="1: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v>1</v>
      </c>
      <c r="T4486">
        <v>0.3</v>
      </c>
      <c r="U4486">
        <v>-2.3199999999999998</v>
      </c>
      <c r="V4486">
        <f>COUNTIF(SalesData[Order ID],SalesData[[#This Row],[Order ID]])</f>
        <v>7</v>
      </c>
      <c r="W4486" t="str">
        <f>TEXT(SalesData[[#This Row],[Order Date]],"MMM-YYYY")</f>
        <v>Nov-2017</v>
      </c>
      <c r="X4486">
        <f>CHOOSE(MONTH(SalesData[[#This Row],[Order Date]]),1,1,1,2,2,2,3,3,3,4,4,4)</f>
        <v>4</v>
      </c>
      <c r="Y4486">
        <f>YEAR(SalesData[[#This Row],[Order Date]])*100+MONTH(SalesData[[#This Row],[Order Date]])</f>
        <v>201711</v>
      </c>
    </row>
    <row r="4487" spans="1: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v>7</v>
      </c>
      <c r="T4487">
        <v>0.2</v>
      </c>
      <c r="U4487">
        <v>2.33</v>
      </c>
      <c r="V4487">
        <f>COUNTIF(SalesData[Order ID],SalesData[[#This Row],[Order ID]])</f>
        <v>7</v>
      </c>
      <c r="W4487" t="str">
        <f>TEXT(SalesData[[#This Row],[Order Date]],"MMM-YYYY")</f>
        <v>Nov-2017</v>
      </c>
      <c r="X4487">
        <f>CHOOSE(MONTH(SalesData[[#This Row],[Order Date]]),1,1,1,2,2,2,3,3,3,4,4,4)</f>
        <v>4</v>
      </c>
      <c r="Y4487">
        <f>YEAR(SalesData[[#This Row],[Order Date]])*100+MONTH(SalesData[[#This Row],[Order Date]])</f>
        <v>201711</v>
      </c>
    </row>
    <row r="4488" spans="1: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v>5</v>
      </c>
      <c r="T4488">
        <v>0</v>
      </c>
      <c r="U4488">
        <v>15.73</v>
      </c>
      <c r="V4488">
        <f>COUNTIF(SalesData[Order ID],SalesData[[#This Row],[Order ID]])</f>
        <v>7</v>
      </c>
      <c r="W4488" t="str">
        <f>TEXT(SalesData[[#This Row],[Order Date]],"MMM-YYYY")</f>
        <v>Nov-2017</v>
      </c>
      <c r="X4488">
        <f>CHOOSE(MONTH(SalesData[[#This Row],[Order Date]]),1,1,1,2,2,2,3,3,3,4,4,4)</f>
        <v>4</v>
      </c>
      <c r="Y4488">
        <f>YEAR(SalesData[[#This Row],[Order Date]])*100+MONTH(SalesData[[#This Row],[Order Date]])</f>
        <v>201711</v>
      </c>
    </row>
    <row r="4489" spans="1: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v>6</v>
      </c>
      <c r="T4489">
        <v>0</v>
      </c>
      <c r="U4489">
        <v>4.2300000000000004</v>
      </c>
      <c r="V4489">
        <f>COUNTIF(SalesData[Order ID],SalesData[[#This Row],[Order ID]])</f>
        <v>3</v>
      </c>
      <c r="W4489" t="str">
        <f>TEXT(SalesData[[#This Row],[Order Date]],"MMM-YYYY")</f>
        <v>Sep-2016</v>
      </c>
      <c r="X4489">
        <f>CHOOSE(MONTH(SalesData[[#This Row],[Order Date]]),1,1,1,2,2,2,3,3,3,4,4,4)</f>
        <v>3</v>
      </c>
      <c r="Y4489">
        <f>YEAR(SalesData[[#This Row],[Order Date]])*100+MONTH(SalesData[[#This Row],[Order Date]])</f>
        <v>201609</v>
      </c>
    </row>
    <row r="4490" spans="1: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v>9</v>
      </c>
      <c r="T4490">
        <v>0</v>
      </c>
      <c r="U4490">
        <v>20.04</v>
      </c>
      <c r="V4490">
        <f>COUNTIF(SalesData[Order ID],SalesData[[#This Row],[Order ID]])</f>
        <v>3</v>
      </c>
      <c r="W4490" t="str">
        <f>TEXT(SalesData[[#This Row],[Order Date]],"MMM-YYYY")</f>
        <v>Sep-2016</v>
      </c>
      <c r="X4490">
        <f>CHOOSE(MONTH(SalesData[[#This Row],[Order Date]]),1,1,1,2,2,2,3,3,3,4,4,4)</f>
        <v>3</v>
      </c>
      <c r="Y4490">
        <f>YEAR(SalesData[[#This Row],[Order Date]])*100+MONTH(SalesData[[#This Row],[Order Date]])</f>
        <v>201609</v>
      </c>
    </row>
    <row r="4491" spans="1: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v>2</v>
      </c>
      <c r="T4491">
        <v>0.2</v>
      </c>
      <c r="U4491">
        <v>0.98</v>
      </c>
      <c r="V4491">
        <f>COUNTIF(SalesData[Order ID],SalesData[[#This Row],[Order ID]])</f>
        <v>3</v>
      </c>
      <c r="W4491" t="str">
        <f>TEXT(SalesData[[#This Row],[Order Date]],"MMM-YYYY")</f>
        <v>Sep-2016</v>
      </c>
      <c r="X4491">
        <f>CHOOSE(MONTH(SalesData[[#This Row],[Order Date]]),1,1,1,2,2,2,3,3,3,4,4,4)</f>
        <v>3</v>
      </c>
      <c r="Y4491">
        <f>YEAR(SalesData[[#This Row],[Order Date]])*100+MONTH(SalesData[[#This Row],[Order Date]])</f>
        <v>201609</v>
      </c>
    </row>
    <row r="4492" spans="1: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v>9</v>
      </c>
      <c r="T4492">
        <v>0</v>
      </c>
      <c r="U4492">
        <v>100.39</v>
      </c>
      <c r="V4492">
        <f>COUNTIF(SalesData[Order ID],SalesData[[#This Row],[Order ID]])</f>
        <v>1</v>
      </c>
      <c r="W4492" t="str">
        <f>TEXT(SalesData[[#This Row],[Order Date]],"MMM-YYYY")</f>
        <v>Aug-2018</v>
      </c>
      <c r="X4492">
        <f>CHOOSE(MONTH(SalesData[[#This Row],[Order Date]]),1,1,1,2,2,2,3,3,3,4,4,4)</f>
        <v>3</v>
      </c>
      <c r="Y4492">
        <f>YEAR(SalesData[[#This Row],[Order Date]])*100+MONTH(SalesData[[#This Row],[Order Date]])</f>
        <v>201808</v>
      </c>
    </row>
    <row r="4493" spans="1: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v>3</v>
      </c>
      <c r="T4493">
        <v>0.2</v>
      </c>
      <c r="U4493">
        <v>79.2</v>
      </c>
      <c r="V4493">
        <f>COUNTIF(SalesData[Order ID],SalesData[[#This Row],[Order ID]])</f>
        <v>4</v>
      </c>
      <c r="W4493" t="str">
        <f>TEXT(SalesData[[#This Row],[Order Date]],"MMM-YYYY")</f>
        <v>Dec-2015</v>
      </c>
      <c r="X4493">
        <f>CHOOSE(MONTH(SalesData[[#This Row],[Order Date]]),1,1,1,2,2,2,3,3,3,4,4,4)</f>
        <v>4</v>
      </c>
      <c r="Y4493">
        <f>YEAR(SalesData[[#This Row],[Order Date]])*100+MONTH(SalesData[[#This Row],[Order Date]])</f>
        <v>201512</v>
      </c>
    </row>
    <row r="4494" spans="1: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v>5</v>
      </c>
      <c r="T4494">
        <v>0.1</v>
      </c>
      <c r="U4494">
        <v>1.95</v>
      </c>
      <c r="V4494">
        <f>COUNTIF(SalesData[Order ID],SalesData[[#This Row],[Order ID]])</f>
        <v>4</v>
      </c>
      <c r="W4494" t="str">
        <f>TEXT(SalesData[[#This Row],[Order Date]],"MMM-YYYY")</f>
        <v>Dec-2015</v>
      </c>
      <c r="X4494">
        <f>CHOOSE(MONTH(SalesData[[#This Row],[Order Date]]),1,1,1,2,2,2,3,3,3,4,4,4)</f>
        <v>4</v>
      </c>
      <c r="Y4494">
        <f>YEAR(SalesData[[#This Row],[Order Date]])*100+MONTH(SalesData[[#This Row],[Order Date]])</f>
        <v>201512</v>
      </c>
    </row>
    <row r="4495" spans="1: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v>7</v>
      </c>
      <c r="T4495">
        <v>0</v>
      </c>
      <c r="U4495">
        <v>2.54</v>
      </c>
      <c r="V4495">
        <f>COUNTIF(SalesData[Order ID],SalesData[[#This Row],[Order ID]])</f>
        <v>4</v>
      </c>
      <c r="W4495" t="str">
        <f>TEXT(SalesData[[#This Row],[Order Date]],"MMM-YYYY")</f>
        <v>Dec-2015</v>
      </c>
      <c r="X4495">
        <f>CHOOSE(MONTH(SalesData[[#This Row],[Order Date]]),1,1,1,2,2,2,3,3,3,4,4,4)</f>
        <v>4</v>
      </c>
      <c r="Y4495">
        <f>YEAR(SalesData[[#This Row],[Order Date]])*100+MONTH(SalesData[[#This Row],[Order Date]])</f>
        <v>201512</v>
      </c>
    </row>
    <row r="4496" spans="1: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v>8</v>
      </c>
      <c r="T4496">
        <v>0.2</v>
      </c>
      <c r="U4496">
        <v>191.04</v>
      </c>
      <c r="V4496">
        <f>COUNTIF(SalesData[Order ID],SalesData[[#This Row],[Order ID]])</f>
        <v>4</v>
      </c>
      <c r="W4496" t="str">
        <f>TEXT(SalesData[[#This Row],[Order Date]],"MMM-YYYY")</f>
        <v>Dec-2015</v>
      </c>
      <c r="X4496">
        <f>CHOOSE(MONTH(SalesData[[#This Row],[Order Date]]),1,1,1,2,2,2,3,3,3,4,4,4)</f>
        <v>4</v>
      </c>
      <c r="Y4496">
        <f>YEAR(SalesData[[#This Row],[Order Date]])*100+MONTH(SalesData[[#This Row],[Order Date]])</f>
        <v>201512</v>
      </c>
    </row>
    <row r="4497" spans="1: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v>8</v>
      </c>
      <c r="T4497">
        <v>0.3</v>
      </c>
      <c r="U4497">
        <v>-82.61</v>
      </c>
      <c r="V4497">
        <f>COUNTIF(SalesData[Order ID],SalesData[[#This Row],[Order ID]])</f>
        <v>2</v>
      </c>
      <c r="W4497" t="str">
        <f>TEXT(SalesData[[#This Row],[Order Date]],"MMM-YYYY")</f>
        <v>Jun-2018</v>
      </c>
      <c r="X4497">
        <f>CHOOSE(MONTH(SalesData[[#This Row],[Order Date]]),1,1,1,2,2,2,3,3,3,4,4,4)</f>
        <v>2</v>
      </c>
      <c r="Y4497">
        <f>YEAR(SalesData[[#This Row],[Order Date]])*100+MONTH(SalesData[[#This Row],[Order Date]])</f>
        <v>201806</v>
      </c>
    </row>
    <row r="4498" spans="1: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v>2</v>
      </c>
      <c r="T4498">
        <v>0.3</v>
      </c>
      <c r="U4498">
        <v>-10.5</v>
      </c>
      <c r="V4498">
        <f>COUNTIF(SalesData[Order ID],SalesData[[#This Row],[Order ID]])</f>
        <v>2</v>
      </c>
      <c r="W4498" t="str">
        <f>TEXT(SalesData[[#This Row],[Order Date]],"MMM-YYYY")</f>
        <v>Jun-2018</v>
      </c>
      <c r="X4498">
        <f>CHOOSE(MONTH(SalesData[[#This Row],[Order Date]]),1,1,1,2,2,2,3,3,3,4,4,4)</f>
        <v>2</v>
      </c>
      <c r="Y4498">
        <f>YEAR(SalesData[[#This Row],[Order Date]])*100+MONTH(SalesData[[#This Row],[Order Date]])</f>
        <v>201806</v>
      </c>
    </row>
    <row r="4499" spans="1: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v>6</v>
      </c>
      <c r="T4499">
        <v>0</v>
      </c>
      <c r="U4499">
        <v>31.56</v>
      </c>
      <c r="V4499">
        <f>COUNTIF(SalesData[Order ID],SalesData[[#This Row],[Order ID]])</f>
        <v>1</v>
      </c>
      <c r="W4499" t="str">
        <f>TEXT(SalesData[[#This Row],[Order Date]],"MMM-YYYY")</f>
        <v>Dec-2018</v>
      </c>
      <c r="X4499">
        <f>CHOOSE(MONTH(SalesData[[#This Row],[Order Date]]),1,1,1,2,2,2,3,3,3,4,4,4)</f>
        <v>4</v>
      </c>
      <c r="Y4499">
        <f>YEAR(SalesData[[#This Row],[Order Date]])*100+MONTH(SalesData[[#This Row],[Order Date]])</f>
        <v>201812</v>
      </c>
    </row>
    <row r="4500" spans="1: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v>3</v>
      </c>
      <c r="T4500">
        <v>0</v>
      </c>
      <c r="U4500">
        <v>2.85</v>
      </c>
      <c r="V4500">
        <f>COUNTIF(SalesData[Order ID],SalesData[[#This Row],[Order ID]])</f>
        <v>1</v>
      </c>
      <c r="W4500" t="str">
        <f>TEXT(SalesData[[#This Row],[Order Date]],"MMM-YYYY")</f>
        <v>Nov-2015</v>
      </c>
      <c r="X4500">
        <f>CHOOSE(MONTH(SalesData[[#This Row],[Order Date]]),1,1,1,2,2,2,3,3,3,4,4,4)</f>
        <v>4</v>
      </c>
      <c r="Y4500">
        <f>YEAR(SalesData[[#This Row],[Order Date]])*100+MONTH(SalesData[[#This Row],[Order Date]])</f>
        <v>201511</v>
      </c>
    </row>
    <row r="4501" spans="1: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v>7</v>
      </c>
      <c r="T4501">
        <v>0.3</v>
      </c>
      <c r="U4501">
        <v>-2.46</v>
      </c>
      <c r="V4501">
        <f>COUNTIF(SalesData[Order ID],SalesData[[#This Row],[Order ID]])</f>
        <v>2</v>
      </c>
      <c r="W4501" t="str">
        <f>TEXT(SalesData[[#This Row],[Order Date]],"MMM-YYYY")</f>
        <v>Apr-2017</v>
      </c>
      <c r="X4501">
        <f>CHOOSE(MONTH(SalesData[[#This Row],[Order Date]]),1,1,1,2,2,2,3,3,3,4,4,4)</f>
        <v>2</v>
      </c>
      <c r="Y4501">
        <f>YEAR(SalesData[[#This Row],[Order Date]])*100+MONTH(SalesData[[#This Row],[Order Date]])</f>
        <v>201704</v>
      </c>
    </row>
    <row r="4502" spans="1: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v>10</v>
      </c>
      <c r="T4502">
        <v>0</v>
      </c>
      <c r="U4502">
        <v>4.18</v>
      </c>
      <c r="V4502">
        <f>COUNTIF(SalesData[Order ID],SalesData[[#This Row],[Order ID]])</f>
        <v>2</v>
      </c>
      <c r="W4502" t="str">
        <f>TEXT(SalesData[[#This Row],[Order Date]],"MMM-YYYY")</f>
        <v>Apr-2017</v>
      </c>
      <c r="X4502">
        <f>CHOOSE(MONTH(SalesData[[#This Row],[Order Date]]),1,1,1,2,2,2,3,3,3,4,4,4)</f>
        <v>2</v>
      </c>
      <c r="Y4502">
        <f>YEAR(SalesData[[#This Row],[Order Date]])*100+MONTH(SalesData[[#This Row],[Order Date]])</f>
        <v>201704</v>
      </c>
    </row>
    <row r="4503" spans="1: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v>1</v>
      </c>
      <c r="T4503">
        <v>0</v>
      </c>
      <c r="U4503">
        <v>8.0399999999999991</v>
      </c>
      <c r="V4503">
        <f>COUNTIF(SalesData[Order ID],SalesData[[#This Row],[Order ID]])</f>
        <v>2</v>
      </c>
      <c r="W4503" t="str">
        <f>TEXT(SalesData[[#This Row],[Order Date]],"MMM-YYYY")</f>
        <v>Jun-2015</v>
      </c>
      <c r="X4503">
        <f>CHOOSE(MONTH(SalesData[[#This Row],[Order Date]]),1,1,1,2,2,2,3,3,3,4,4,4)</f>
        <v>2</v>
      </c>
      <c r="Y4503">
        <f>YEAR(SalesData[[#This Row],[Order Date]])*100+MONTH(SalesData[[#This Row],[Order Date]])</f>
        <v>201506</v>
      </c>
    </row>
    <row r="4504" spans="1: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v>1</v>
      </c>
      <c r="T4504">
        <v>0.2</v>
      </c>
      <c r="U4504">
        <v>6.61</v>
      </c>
      <c r="V4504">
        <f>COUNTIF(SalesData[Order ID],SalesData[[#This Row],[Order ID]])</f>
        <v>2</v>
      </c>
      <c r="W4504" t="str">
        <f>TEXT(SalesData[[#This Row],[Order Date]],"MMM-YYYY")</f>
        <v>Jun-2015</v>
      </c>
      <c r="X4504">
        <f>CHOOSE(MONTH(SalesData[[#This Row],[Order Date]]),1,1,1,2,2,2,3,3,3,4,4,4)</f>
        <v>2</v>
      </c>
      <c r="Y4504">
        <f>YEAR(SalesData[[#This Row],[Order Date]])*100+MONTH(SalesData[[#This Row],[Order Date]])</f>
        <v>201506</v>
      </c>
    </row>
    <row r="4505" spans="1: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v>8</v>
      </c>
      <c r="T4505">
        <v>0.2</v>
      </c>
      <c r="U4505">
        <v>34.729999999999997</v>
      </c>
      <c r="V4505">
        <f>COUNTIF(SalesData[Order ID],SalesData[[#This Row],[Order ID]])</f>
        <v>6</v>
      </c>
      <c r="W4505" t="str">
        <f>TEXT(SalesData[[#This Row],[Order Date]],"MMM-YYYY")</f>
        <v>Dec-2015</v>
      </c>
      <c r="X4505">
        <f>CHOOSE(MONTH(SalesData[[#This Row],[Order Date]]),1,1,1,2,2,2,3,3,3,4,4,4)</f>
        <v>4</v>
      </c>
      <c r="Y4505">
        <f>YEAR(SalesData[[#This Row],[Order Date]])*100+MONTH(SalesData[[#This Row],[Order Date]])</f>
        <v>201512</v>
      </c>
    </row>
    <row r="4506" spans="1: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v>1</v>
      </c>
      <c r="T4506">
        <v>0.3</v>
      </c>
      <c r="U4506">
        <v>-25.34</v>
      </c>
      <c r="V4506">
        <f>COUNTIF(SalesData[Order ID],SalesData[[#This Row],[Order ID]])</f>
        <v>6</v>
      </c>
      <c r="W4506" t="str">
        <f>TEXT(SalesData[[#This Row],[Order Date]],"MMM-YYYY")</f>
        <v>Dec-2015</v>
      </c>
      <c r="X4506">
        <f>CHOOSE(MONTH(SalesData[[#This Row],[Order Date]]),1,1,1,2,2,2,3,3,3,4,4,4)</f>
        <v>4</v>
      </c>
      <c r="Y4506">
        <f>YEAR(SalesData[[#This Row],[Order Date]])*100+MONTH(SalesData[[#This Row],[Order Date]])</f>
        <v>201512</v>
      </c>
    </row>
    <row r="4507" spans="1: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v>4</v>
      </c>
      <c r="T4507">
        <v>0</v>
      </c>
      <c r="U4507">
        <v>15.08</v>
      </c>
      <c r="V4507">
        <f>COUNTIF(SalesData[Order ID],SalesData[[#This Row],[Order ID]])</f>
        <v>6</v>
      </c>
      <c r="W4507" t="str">
        <f>TEXT(SalesData[[#This Row],[Order Date]],"MMM-YYYY")</f>
        <v>Dec-2015</v>
      </c>
      <c r="X4507">
        <f>CHOOSE(MONTH(SalesData[[#This Row],[Order Date]]),1,1,1,2,2,2,3,3,3,4,4,4)</f>
        <v>4</v>
      </c>
      <c r="Y4507">
        <f>YEAR(SalesData[[#This Row],[Order Date]])*100+MONTH(SalesData[[#This Row],[Order Date]])</f>
        <v>201512</v>
      </c>
    </row>
    <row r="4508" spans="1: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v>2</v>
      </c>
      <c r="T4508">
        <v>0.1</v>
      </c>
      <c r="U4508">
        <v>90.02</v>
      </c>
      <c r="V4508">
        <f>COUNTIF(SalesData[Order ID],SalesData[[#This Row],[Order ID]])</f>
        <v>6</v>
      </c>
      <c r="W4508" t="str">
        <f>TEXT(SalesData[[#This Row],[Order Date]],"MMM-YYYY")</f>
        <v>Dec-2015</v>
      </c>
      <c r="X4508">
        <f>CHOOSE(MONTH(SalesData[[#This Row],[Order Date]]),1,1,1,2,2,2,3,3,3,4,4,4)</f>
        <v>4</v>
      </c>
      <c r="Y4508">
        <f>YEAR(SalesData[[#This Row],[Order Date]])*100+MONTH(SalesData[[#This Row],[Order Date]])</f>
        <v>201512</v>
      </c>
    </row>
    <row r="4509" spans="1: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v>1</v>
      </c>
      <c r="T4509">
        <v>0.3</v>
      </c>
      <c r="U4509">
        <v>-6.71</v>
      </c>
      <c r="V4509">
        <f>COUNTIF(SalesData[Order ID],SalesData[[#This Row],[Order ID]])</f>
        <v>6</v>
      </c>
      <c r="W4509" t="str">
        <f>TEXT(SalesData[[#This Row],[Order Date]],"MMM-YYYY")</f>
        <v>Dec-2015</v>
      </c>
      <c r="X4509">
        <f>CHOOSE(MONTH(SalesData[[#This Row],[Order Date]]),1,1,1,2,2,2,3,3,3,4,4,4)</f>
        <v>4</v>
      </c>
      <c r="Y4509">
        <f>YEAR(SalesData[[#This Row],[Order Date]])*100+MONTH(SalesData[[#This Row],[Order Date]])</f>
        <v>201512</v>
      </c>
    </row>
    <row r="4510" spans="1: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v>5</v>
      </c>
      <c r="T4510">
        <v>0</v>
      </c>
      <c r="U4510">
        <v>5.04</v>
      </c>
      <c r="V4510">
        <f>COUNTIF(SalesData[Order ID],SalesData[[#This Row],[Order ID]])</f>
        <v>6</v>
      </c>
      <c r="W4510" t="str">
        <f>TEXT(SalesData[[#This Row],[Order Date]],"MMM-YYYY")</f>
        <v>Dec-2015</v>
      </c>
      <c r="X4510">
        <f>CHOOSE(MONTH(SalesData[[#This Row],[Order Date]]),1,1,1,2,2,2,3,3,3,4,4,4)</f>
        <v>4</v>
      </c>
      <c r="Y4510">
        <f>YEAR(SalesData[[#This Row],[Order Date]])*100+MONTH(SalesData[[#This Row],[Order Date]])</f>
        <v>201512</v>
      </c>
    </row>
    <row r="4511" spans="1: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v>10</v>
      </c>
      <c r="T4511">
        <v>0</v>
      </c>
      <c r="U4511">
        <v>54.81</v>
      </c>
      <c r="V4511">
        <f>COUNTIF(SalesData[Order ID],SalesData[[#This Row],[Order ID]])</f>
        <v>1</v>
      </c>
      <c r="W4511" t="str">
        <f>TEXT(SalesData[[#This Row],[Order Date]],"MMM-YYYY")</f>
        <v>May-2018</v>
      </c>
      <c r="X4511">
        <f>CHOOSE(MONTH(SalesData[[#This Row],[Order Date]]),1,1,1,2,2,2,3,3,3,4,4,4)</f>
        <v>2</v>
      </c>
      <c r="Y4511">
        <f>YEAR(SalesData[[#This Row],[Order Date]])*100+MONTH(SalesData[[#This Row],[Order Date]])</f>
        <v>201805</v>
      </c>
    </row>
    <row r="4512" spans="1: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v>2</v>
      </c>
      <c r="T4512">
        <v>0.2</v>
      </c>
      <c r="U4512">
        <v>11.19</v>
      </c>
      <c r="V4512">
        <f>COUNTIF(SalesData[Order ID],SalesData[[#This Row],[Order ID]])</f>
        <v>2</v>
      </c>
      <c r="W4512" t="str">
        <f>TEXT(SalesData[[#This Row],[Order Date]],"MMM-YYYY")</f>
        <v>Nov-2017</v>
      </c>
      <c r="X4512">
        <f>CHOOSE(MONTH(SalesData[[#This Row],[Order Date]]),1,1,1,2,2,2,3,3,3,4,4,4)</f>
        <v>4</v>
      </c>
      <c r="Y4512">
        <f>YEAR(SalesData[[#This Row],[Order Date]])*100+MONTH(SalesData[[#This Row],[Order Date]])</f>
        <v>201711</v>
      </c>
    </row>
    <row r="4513" spans="1: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v>4</v>
      </c>
      <c r="T4513">
        <v>0.2</v>
      </c>
      <c r="U4513">
        <v>24.59</v>
      </c>
      <c r="V4513">
        <f>COUNTIF(SalesData[Order ID],SalesData[[#This Row],[Order ID]])</f>
        <v>2</v>
      </c>
      <c r="W4513" t="str">
        <f>TEXT(SalesData[[#This Row],[Order Date]],"MMM-YYYY")</f>
        <v>Nov-2017</v>
      </c>
      <c r="X4513">
        <f>CHOOSE(MONTH(SalesData[[#This Row],[Order Date]]),1,1,1,2,2,2,3,3,3,4,4,4)</f>
        <v>4</v>
      </c>
      <c r="Y4513">
        <f>YEAR(SalesData[[#This Row],[Order Date]])*100+MONTH(SalesData[[#This Row],[Order Date]])</f>
        <v>201711</v>
      </c>
    </row>
    <row r="4514" spans="1: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v>3</v>
      </c>
      <c r="T4514">
        <v>0.1</v>
      </c>
      <c r="U4514">
        <v>8.77</v>
      </c>
      <c r="V4514">
        <f>COUNTIF(SalesData[Order ID],SalesData[[#This Row],[Order ID]])</f>
        <v>1</v>
      </c>
      <c r="W4514" t="str">
        <f>TEXT(SalesData[[#This Row],[Order Date]],"MMM-YYYY")</f>
        <v>Oct-2017</v>
      </c>
      <c r="X4514">
        <f>CHOOSE(MONTH(SalesData[[#This Row],[Order Date]]),1,1,1,2,2,2,3,3,3,4,4,4)</f>
        <v>4</v>
      </c>
      <c r="Y4514">
        <f>YEAR(SalesData[[#This Row],[Order Date]])*100+MONTH(SalesData[[#This Row],[Order Date]])</f>
        <v>201710</v>
      </c>
    </row>
    <row r="4515" spans="1: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v>6</v>
      </c>
      <c r="T4515">
        <v>0</v>
      </c>
      <c r="U4515">
        <v>1.51</v>
      </c>
      <c r="V4515">
        <f>COUNTIF(SalesData[Order ID],SalesData[[#This Row],[Order ID]])</f>
        <v>1</v>
      </c>
      <c r="W4515" t="str">
        <f>TEXT(SalesData[[#This Row],[Order Date]],"MMM-YYYY")</f>
        <v>Sep-2017</v>
      </c>
      <c r="X4515">
        <f>CHOOSE(MONTH(SalesData[[#This Row],[Order Date]]),1,1,1,2,2,2,3,3,3,4,4,4)</f>
        <v>3</v>
      </c>
      <c r="Y4515">
        <f>YEAR(SalesData[[#This Row],[Order Date]])*100+MONTH(SalesData[[#This Row],[Order Date]])</f>
        <v>201709</v>
      </c>
    </row>
    <row r="4516" spans="1: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v>8</v>
      </c>
      <c r="T4516">
        <v>0</v>
      </c>
      <c r="U4516">
        <v>17.46</v>
      </c>
      <c r="V4516">
        <f>COUNTIF(SalesData[Order ID],SalesData[[#This Row],[Order ID]])</f>
        <v>1</v>
      </c>
      <c r="W4516" t="str">
        <f>TEXT(SalesData[[#This Row],[Order Date]],"MMM-YYYY")</f>
        <v>Oct-2017</v>
      </c>
      <c r="X4516">
        <f>CHOOSE(MONTH(SalesData[[#This Row],[Order Date]]),1,1,1,2,2,2,3,3,3,4,4,4)</f>
        <v>4</v>
      </c>
      <c r="Y4516">
        <f>YEAR(SalesData[[#This Row],[Order Date]])*100+MONTH(SalesData[[#This Row],[Order Date]])</f>
        <v>201710</v>
      </c>
    </row>
    <row r="4517" spans="1: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v>9</v>
      </c>
      <c r="T4517">
        <v>0.1</v>
      </c>
      <c r="U4517">
        <v>6.19</v>
      </c>
      <c r="V4517">
        <f>COUNTIF(SalesData[Order ID],SalesData[[#This Row],[Order ID]])</f>
        <v>1</v>
      </c>
      <c r="W4517" t="str">
        <f>TEXT(SalesData[[#This Row],[Order Date]],"MMM-YYYY")</f>
        <v>Oct-2018</v>
      </c>
      <c r="X4517">
        <f>CHOOSE(MONTH(SalesData[[#This Row],[Order Date]]),1,1,1,2,2,2,3,3,3,4,4,4)</f>
        <v>4</v>
      </c>
      <c r="Y4517">
        <f>YEAR(SalesData[[#This Row],[Order Date]])*100+MONTH(SalesData[[#This Row],[Order Date]])</f>
        <v>201810</v>
      </c>
    </row>
    <row r="4518" spans="1: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v>4</v>
      </c>
      <c r="T4518">
        <v>0.3</v>
      </c>
      <c r="U4518">
        <v>-5.35</v>
      </c>
      <c r="V4518">
        <f>COUNTIF(SalesData[Order ID],SalesData[[#This Row],[Order ID]])</f>
        <v>2</v>
      </c>
      <c r="W4518" t="str">
        <f>TEXT(SalesData[[#This Row],[Order Date]],"MMM-YYYY")</f>
        <v>Sep-2017</v>
      </c>
      <c r="X4518">
        <f>CHOOSE(MONTH(SalesData[[#This Row],[Order Date]]),1,1,1,2,2,2,3,3,3,4,4,4)</f>
        <v>3</v>
      </c>
      <c r="Y4518">
        <f>YEAR(SalesData[[#This Row],[Order Date]])*100+MONTH(SalesData[[#This Row],[Order Date]])</f>
        <v>201709</v>
      </c>
    </row>
    <row r="4519" spans="1: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v>5</v>
      </c>
      <c r="T4519">
        <v>0</v>
      </c>
      <c r="U4519">
        <v>15.57</v>
      </c>
      <c r="V4519">
        <f>COUNTIF(SalesData[Order ID],SalesData[[#This Row],[Order ID]])</f>
        <v>2</v>
      </c>
      <c r="W4519" t="str">
        <f>TEXT(SalesData[[#This Row],[Order Date]],"MMM-YYYY")</f>
        <v>Sep-2017</v>
      </c>
      <c r="X4519">
        <f>CHOOSE(MONTH(SalesData[[#This Row],[Order Date]]),1,1,1,2,2,2,3,3,3,4,4,4)</f>
        <v>3</v>
      </c>
      <c r="Y4519">
        <f>YEAR(SalesData[[#This Row],[Order Date]])*100+MONTH(SalesData[[#This Row],[Order Date]])</f>
        <v>201709</v>
      </c>
    </row>
    <row r="4520" spans="1: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v>4</v>
      </c>
      <c r="T4520">
        <v>0.2</v>
      </c>
      <c r="U4520">
        <v>5.63</v>
      </c>
      <c r="V4520">
        <f>COUNTIF(SalesData[Order ID],SalesData[[#This Row],[Order ID]])</f>
        <v>1</v>
      </c>
      <c r="W4520" t="str">
        <f>TEXT(SalesData[[#This Row],[Order Date]],"MMM-YYYY")</f>
        <v>Sep-2017</v>
      </c>
      <c r="X4520">
        <f>CHOOSE(MONTH(SalesData[[#This Row],[Order Date]]),1,1,1,2,2,2,3,3,3,4,4,4)</f>
        <v>3</v>
      </c>
      <c r="Y4520">
        <f>YEAR(SalesData[[#This Row],[Order Date]])*100+MONTH(SalesData[[#This Row],[Order Date]])</f>
        <v>201709</v>
      </c>
    </row>
    <row r="4521" spans="1: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v>8</v>
      </c>
      <c r="T4521">
        <v>0</v>
      </c>
      <c r="U4521">
        <v>148.22999999999999</v>
      </c>
      <c r="V4521">
        <f>COUNTIF(SalesData[Order ID],SalesData[[#This Row],[Order ID]])</f>
        <v>1</v>
      </c>
      <c r="W4521" t="str">
        <f>TEXT(SalesData[[#This Row],[Order Date]],"MMM-YYYY")</f>
        <v>Jun-2018</v>
      </c>
      <c r="X4521">
        <f>CHOOSE(MONTH(SalesData[[#This Row],[Order Date]]),1,1,1,2,2,2,3,3,3,4,4,4)</f>
        <v>2</v>
      </c>
      <c r="Y4521">
        <f>YEAR(SalesData[[#This Row],[Order Date]])*100+MONTH(SalesData[[#This Row],[Order Date]])</f>
        <v>201806</v>
      </c>
    </row>
    <row r="4522" spans="1: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v>10</v>
      </c>
      <c r="T4522">
        <v>0.3</v>
      </c>
      <c r="U4522">
        <v>-8.1</v>
      </c>
      <c r="V4522">
        <f>COUNTIF(SalesData[Order ID],SalesData[[#This Row],[Order ID]])</f>
        <v>2</v>
      </c>
      <c r="W4522" t="str">
        <f>TEXT(SalesData[[#This Row],[Order Date]],"MMM-YYYY")</f>
        <v>Feb-2015</v>
      </c>
      <c r="X4522">
        <f>CHOOSE(MONTH(SalesData[[#This Row],[Order Date]]),1,1,1,2,2,2,3,3,3,4,4,4)</f>
        <v>1</v>
      </c>
      <c r="Y4522">
        <f>YEAR(SalesData[[#This Row],[Order Date]])*100+MONTH(SalesData[[#This Row],[Order Date]])</f>
        <v>201502</v>
      </c>
    </row>
    <row r="4523" spans="1: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v>2</v>
      </c>
      <c r="T4523">
        <v>0</v>
      </c>
      <c r="U4523">
        <v>6.71</v>
      </c>
      <c r="V4523">
        <f>COUNTIF(SalesData[Order ID],SalesData[[#This Row],[Order ID]])</f>
        <v>2</v>
      </c>
      <c r="W4523" t="str">
        <f>TEXT(SalesData[[#This Row],[Order Date]],"MMM-YYYY")</f>
        <v>Feb-2015</v>
      </c>
      <c r="X4523">
        <f>CHOOSE(MONTH(SalesData[[#This Row],[Order Date]]),1,1,1,2,2,2,3,3,3,4,4,4)</f>
        <v>1</v>
      </c>
      <c r="Y4523">
        <f>YEAR(SalesData[[#This Row],[Order Date]])*100+MONTH(SalesData[[#This Row],[Order Date]])</f>
        <v>201502</v>
      </c>
    </row>
    <row r="4524" spans="1: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v>5</v>
      </c>
      <c r="T4524">
        <v>0</v>
      </c>
      <c r="U4524">
        <v>2.36</v>
      </c>
      <c r="V4524">
        <f>COUNTIF(SalesData[Order ID],SalesData[[#This Row],[Order ID]])</f>
        <v>1</v>
      </c>
      <c r="W4524" t="str">
        <f>TEXT(SalesData[[#This Row],[Order Date]],"MMM-YYYY")</f>
        <v>Feb-2018</v>
      </c>
      <c r="X4524">
        <f>CHOOSE(MONTH(SalesData[[#This Row],[Order Date]]),1,1,1,2,2,2,3,3,3,4,4,4)</f>
        <v>1</v>
      </c>
      <c r="Y4524">
        <f>YEAR(SalesData[[#This Row],[Order Date]])*100+MONTH(SalesData[[#This Row],[Order Date]])</f>
        <v>201802</v>
      </c>
    </row>
    <row r="4525" spans="1: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v>4</v>
      </c>
      <c r="T4525">
        <v>0.2</v>
      </c>
      <c r="U4525">
        <v>6.97</v>
      </c>
      <c r="V4525">
        <f>COUNTIF(SalesData[Order ID],SalesData[[#This Row],[Order ID]])</f>
        <v>2</v>
      </c>
      <c r="W4525" t="str">
        <f>TEXT(SalesData[[#This Row],[Order Date]],"MMM-YYYY")</f>
        <v>Nov-2015</v>
      </c>
      <c r="X4525">
        <f>CHOOSE(MONTH(SalesData[[#This Row],[Order Date]]),1,1,1,2,2,2,3,3,3,4,4,4)</f>
        <v>4</v>
      </c>
      <c r="Y4525">
        <f>YEAR(SalesData[[#This Row],[Order Date]])*100+MONTH(SalesData[[#This Row],[Order Date]])</f>
        <v>201511</v>
      </c>
    </row>
    <row r="4526" spans="1: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v>3</v>
      </c>
      <c r="T4526">
        <v>0.2</v>
      </c>
      <c r="U4526">
        <v>12.51</v>
      </c>
      <c r="V4526">
        <f>COUNTIF(SalesData[Order ID],SalesData[[#This Row],[Order ID]])</f>
        <v>2</v>
      </c>
      <c r="W4526" t="str">
        <f>TEXT(SalesData[[#This Row],[Order Date]],"MMM-YYYY")</f>
        <v>Nov-2015</v>
      </c>
      <c r="X4526">
        <f>CHOOSE(MONTH(SalesData[[#This Row],[Order Date]]),1,1,1,2,2,2,3,3,3,4,4,4)</f>
        <v>4</v>
      </c>
      <c r="Y4526">
        <f>YEAR(SalesData[[#This Row],[Order Date]])*100+MONTH(SalesData[[#This Row],[Order Date]])</f>
        <v>201511</v>
      </c>
    </row>
    <row r="4527" spans="1: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v>7</v>
      </c>
      <c r="T4527">
        <v>0.1</v>
      </c>
      <c r="U4527">
        <v>54</v>
      </c>
      <c r="V4527">
        <f>COUNTIF(SalesData[Order ID],SalesData[[#This Row],[Order ID]])</f>
        <v>3</v>
      </c>
      <c r="W4527" t="str">
        <f>TEXT(SalesData[[#This Row],[Order Date]],"MMM-YYYY")</f>
        <v>Jul-2018</v>
      </c>
      <c r="X4527">
        <f>CHOOSE(MONTH(SalesData[[#This Row],[Order Date]]),1,1,1,2,2,2,3,3,3,4,4,4)</f>
        <v>3</v>
      </c>
      <c r="Y4527">
        <f>YEAR(SalesData[[#This Row],[Order Date]])*100+MONTH(SalesData[[#This Row],[Order Date]])</f>
        <v>201807</v>
      </c>
    </row>
    <row r="4528" spans="1: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v>7</v>
      </c>
      <c r="T4528">
        <v>0</v>
      </c>
      <c r="U4528">
        <v>20.98</v>
      </c>
      <c r="V4528">
        <f>COUNTIF(SalesData[Order ID],SalesData[[#This Row],[Order ID]])</f>
        <v>3</v>
      </c>
      <c r="W4528" t="str">
        <f>TEXT(SalesData[[#This Row],[Order Date]],"MMM-YYYY")</f>
        <v>Jul-2018</v>
      </c>
      <c r="X4528">
        <f>CHOOSE(MONTH(SalesData[[#This Row],[Order Date]]),1,1,1,2,2,2,3,3,3,4,4,4)</f>
        <v>3</v>
      </c>
      <c r="Y4528">
        <f>YEAR(SalesData[[#This Row],[Order Date]])*100+MONTH(SalesData[[#This Row],[Order Date]])</f>
        <v>201807</v>
      </c>
    </row>
    <row r="4529" spans="1: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v>7</v>
      </c>
      <c r="T4529">
        <v>0</v>
      </c>
      <c r="U4529">
        <v>6.64</v>
      </c>
      <c r="V4529">
        <f>COUNTIF(SalesData[Order ID],SalesData[[#This Row],[Order ID]])</f>
        <v>3</v>
      </c>
      <c r="W4529" t="str">
        <f>TEXT(SalesData[[#This Row],[Order Date]],"MMM-YYYY")</f>
        <v>Jul-2018</v>
      </c>
      <c r="X4529">
        <f>CHOOSE(MONTH(SalesData[[#This Row],[Order Date]]),1,1,1,2,2,2,3,3,3,4,4,4)</f>
        <v>3</v>
      </c>
      <c r="Y4529">
        <f>YEAR(SalesData[[#This Row],[Order Date]])*100+MONTH(SalesData[[#This Row],[Order Date]])</f>
        <v>201807</v>
      </c>
    </row>
    <row r="4530" spans="1: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v>6</v>
      </c>
      <c r="T4530">
        <v>0.1</v>
      </c>
      <c r="U4530">
        <v>16.36</v>
      </c>
      <c r="V4530">
        <f>COUNTIF(SalesData[Order ID],SalesData[[#This Row],[Order ID]])</f>
        <v>1</v>
      </c>
      <c r="W4530" t="str">
        <f>TEXT(SalesData[[#This Row],[Order Date]],"MMM-YYYY")</f>
        <v>Sep-2018</v>
      </c>
      <c r="X4530">
        <f>CHOOSE(MONTH(SalesData[[#This Row],[Order Date]]),1,1,1,2,2,2,3,3,3,4,4,4)</f>
        <v>3</v>
      </c>
      <c r="Y4530">
        <f>YEAR(SalesData[[#This Row],[Order Date]])*100+MONTH(SalesData[[#This Row],[Order Date]])</f>
        <v>201809</v>
      </c>
    </row>
    <row r="4531" spans="1: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v>10</v>
      </c>
      <c r="T4531">
        <v>0.2</v>
      </c>
      <c r="U4531">
        <v>0.44</v>
      </c>
      <c r="V4531">
        <f>COUNTIF(SalesData[Order ID],SalesData[[#This Row],[Order ID]])</f>
        <v>1</v>
      </c>
      <c r="W4531" t="str">
        <f>TEXT(SalesData[[#This Row],[Order Date]],"MMM-YYYY")</f>
        <v>Nov-2017</v>
      </c>
      <c r="X4531">
        <f>CHOOSE(MONTH(SalesData[[#This Row],[Order Date]]),1,1,1,2,2,2,3,3,3,4,4,4)</f>
        <v>4</v>
      </c>
      <c r="Y4531">
        <f>YEAR(SalesData[[#This Row],[Order Date]])*100+MONTH(SalesData[[#This Row],[Order Date]])</f>
        <v>201711</v>
      </c>
    </row>
    <row r="4532" spans="1: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v>2</v>
      </c>
      <c r="T4532">
        <v>0.2</v>
      </c>
      <c r="U4532">
        <v>89.76</v>
      </c>
      <c r="V4532">
        <f>COUNTIF(SalesData[Order ID],SalesData[[#This Row],[Order ID]])</f>
        <v>2</v>
      </c>
      <c r="W4532" t="str">
        <f>TEXT(SalesData[[#This Row],[Order Date]],"MMM-YYYY")</f>
        <v>Nov-2017</v>
      </c>
      <c r="X4532">
        <f>CHOOSE(MONTH(SalesData[[#This Row],[Order Date]]),1,1,1,2,2,2,3,3,3,4,4,4)</f>
        <v>4</v>
      </c>
      <c r="Y4532">
        <f>YEAR(SalesData[[#This Row],[Order Date]])*100+MONTH(SalesData[[#This Row],[Order Date]])</f>
        <v>201711</v>
      </c>
    </row>
    <row r="4533" spans="1: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v>8</v>
      </c>
      <c r="T4533">
        <v>0.2</v>
      </c>
      <c r="U4533">
        <v>4.45</v>
      </c>
      <c r="V4533">
        <f>COUNTIF(SalesData[Order ID],SalesData[[#This Row],[Order ID]])</f>
        <v>2</v>
      </c>
      <c r="W4533" t="str">
        <f>TEXT(SalesData[[#This Row],[Order Date]],"MMM-YYYY")</f>
        <v>Nov-2017</v>
      </c>
      <c r="X4533">
        <f>CHOOSE(MONTH(SalesData[[#This Row],[Order Date]]),1,1,1,2,2,2,3,3,3,4,4,4)</f>
        <v>4</v>
      </c>
      <c r="Y4533">
        <f>YEAR(SalesData[[#This Row],[Order Date]])*100+MONTH(SalesData[[#This Row],[Order Date]])</f>
        <v>201711</v>
      </c>
    </row>
    <row r="4534" spans="1: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v>10</v>
      </c>
      <c r="T4534">
        <v>0.1</v>
      </c>
      <c r="U4534">
        <v>23.25</v>
      </c>
      <c r="V4534">
        <f>COUNTIF(SalesData[Order ID],SalesData[[#This Row],[Order ID]])</f>
        <v>2</v>
      </c>
      <c r="W4534" t="str">
        <f>TEXT(SalesData[[#This Row],[Order Date]],"MMM-YYYY")</f>
        <v>Oct-2015</v>
      </c>
      <c r="X4534">
        <f>CHOOSE(MONTH(SalesData[[#This Row],[Order Date]]),1,1,1,2,2,2,3,3,3,4,4,4)</f>
        <v>4</v>
      </c>
      <c r="Y4534">
        <f>YEAR(SalesData[[#This Row],[Order Date]])*100+MONTH(SalesData[[#This Row],[Order Date]])</f>
        <v>201510</v>
      </c>
    </row>
    <row r="4535" spans="1: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v>2</v>
      </c>
      <c r="T4535">
        <v>0.1</v>
      </c>
      <c r="U4535">
        <v>4.58</v>
      </c>
      <c r="V4535">
        <f>COUNTIF(SalesData[Order ID],SalesData[[#This Row],[Order ID]])</f>
        <v>2</v>
      </c>
      <c r="W4535" t="str">
        <f>TEXT(SalesData[[#This Row],[Order Date]],"MMM-YYYY")</f>
        <v>Oct-2015</v>
      </c>
      <c r="X4535">
        <f>CHOOSE(MONTH(SalesData[[#This Row],[Order Date]]),1,1,1,2,2,2,3,3,3,4,4,4)</f>
        <v>4</v>
      </c>
      <c r="Y4535">
        <f>YEAR(SalesData[[#This Row],[Order Date]])*100+MONTH(SalesData[[#This Row],[Order Date]])</f>
        <v>201510</v>
      </c>
    </row>
    <row r="4536" spans="1: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v>9</v>
      </c>
      <c r="T4536">
        <v>0.2</v>
      </c>
      <c r="U4536">
        <v>1.55</v>
      </c>
      <c r="V4536">
        <f>COUNTIF(SalesData[Order ID],SalesData[[#This Row],[Order ID]])</f>
        <v>1</v>
      </c>
      <c r="W4536" t="str">
        <f>TEXT(SalesData[[#This Row],[Order Date]],"MMM-YYYY")</f>
        <v>Mar-2016</v>
      </c>
      <c r="X4536">
        <f>CHOOSE(MONTH(SalesData[[#This Row],[Order Date]]),1,1,1,2,2,2,3,3,3,4,4,4)</f>
        <v>1</v>
      </c>
      <c r="Y4536">
        <f>YEAR(SalesData[[#This Row],[Order Date]])*100+MONTH(SalesData[[#This Row],[Order Date]])</f>
        <v>201603</v>
      </c>
    </row>
    <row r="4537" spans="1: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v>4</v>
      </c>
      <c r="T4537">
        <v>0.3</v>
      </c>
      <c r="U4537">
        <v>-2.06</v>
      </c>
      <c r="V4537">
        <f>COUNTIF(SalesData[Order ID],SalesData[[#This Row],[Order ID]])</f>
        <v>4</v>
      </c>
      <c r="W4537" t="str">
        <f>TEXT(SalesData[[#This Row],[Order Date]],"MMM-YYYY")</f>
        <v>Jul-2018</v>
      </c>
      <c r="X4537">
        <f>CHOOSE(MONTH(SalesData[[#This Row],[Order Date]]),1,1,1,2,2,2,3,3,3,4,4,4)</f>
        <v>3</v>
      </c>
      <c r="Y4537">
        <f>YEAR(SalesData[[#This Row],[Order Date]])*100+MONTH(SalesData[[#This Row],[Order Date]])</f>
        <v>201807</v>
      </c>
    </row>
    <row r="4538" spans="1: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v>9</v>
      </c>
      <c r="T4538">
        <v>0.1</v>
      </c>
      <c r="U4538">
        <v>7.77</v>
      </c>
      <c r="V4538">
        <f>COUNTIF(SalesData[Order ID],SalesData[[#This Row],[Order ID]])</f>
        <v>4</v>
      </c>
      <c r="W4538" t="str">
        <f>TEXT(SalesData[[#This Row],[Order Date]],"MMM-YYYY")</f>
        <v>Jul-2018</v>
      </c>
      <c r="X4538">
        <f>CHOOSE(MONTH(SalesData[[#This Row],[Order Date]]),1,1,1,2,2,2,3,3,3,4,4,4)</f>
        <v>3</v>
      </c>
      <c r="Y4538">
        <f>YEAR(SalesData[[#This Row],[Order Date]])*100+MONTH(SalesData[[#This Row],[Order Date]])</f>
        <v>201807</v>
      </c>
    </row>
    <row r="4539" spans="1: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v>4</v>
      </c>
      <c r="T4539">
        <v>0</v>
      </c>
      <c r="U4539">
        <v>2.0099999999999998</v>
      </c>
      <c r="V4539">
        <f>COUNTIF(SalesData[Order ID],SalesData[[#This Row],[Order ID]])</f>
        <v>4</v>
      </c>
      <c r="W4539" t="str">
        <f>TEXT(SalesData[[#This Row],[Order Date]],"MMM-YYYY")</f>
        <v>Jul-2018</v>
      </c>
      <c r="X4539">
        <f>CHOOSE(MONTH(SalesData[[#This Row],[Order Date]]),1,1,1,2,2,2,3,3,3,4,4,4)</f>
        <v>3</v>
      </c>
      <c r="Y4539">
        <f>YEAR(SalesData[[#This Row],[Order Date]])*100+MONTH(SalesData[[#This Row],[Order Date]])</f>
        <v>201807</v>
      </c>
    </row>
    <row r="4540" spans="1: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v>2</v>
      </c>
      <c r="T4540">
        <v>0</v>
      </c>
      <c r="U4540">
        <v>3.15</v>
      </c>
      <c r="V4540">
        <f>COUNTIF(SalesData[Order ID],SalesData[[#This Row],[Order ID]])</f>
        <v>4</v>
      </c>
      <c r="W4540" t="str">
        <f>TEXT(SalesData[[#This Row],[Order Date]],"MMM-YYYY")</f>
        <v>Jul-2018</v>
      </c>
      <c r="X4540">
        <f>CHOOSE(MONTH(SalesData[[#This Row],[Order Date]]),1,1,1,2,2,2,3,3,3,4,4,4)</f>
        <v>3</v>
      </c>
      <c r="Y4540">
        <f>YEAR(SalesData[[#This Row],[Order Date]])*100+MONTH(SalesData[[#This Row],[Order Date]])</f>
        <v>201807</v>
      </c>
    </row>
    <row r="4541" spans="1: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v>9</v>
      </c>
      <c r="T4541">
        <v>0.3</v>
      </c>
      <c r="U4541">
        <v>-9.5399999999999991</v>
      </c>
      <c r="V4541">
        <f>COUNTIF(SalesData[Order ID],SalesData[[#This Row],[Order ID]])</f>
        <v>2</v>
      </c>
      <c r="W4541" t="str">
        <f>TEXT(SalesData[[#This Row],[Order Date]],"MMM-YYYY")</f>
        <v>Feb-2016</v>
      </c>
      <c r="X4541">
        <f>CHOOSE(MONTH(SalesData[[#This Row],[Order Date]]),1,1,1,2,2,2,3,3,3,4,4,4)</f>
        <v>1</v>
      </c>
      <c r="Y4541">
        <f>YEAR(SalesData[[#This Row],[Order Date]])*100+MONTH(SalesData[[#This Row],[Order Date]])</f>
        <v>201602</v>
      </c>
    </row>
    <row r="4542" spans="1: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v>3</v>
      </c>
      <c r="T4542">
        <v>0.3</v>
      </c>
      <c r="U4542">
        <v>-133.36000000000001</v>
      </c>
      <c r="V4542">
        <f>COUNTIF(SalesData[Order ID],SalesData[[#This Row],[Order ID]])</f>
        <v>2</v>
      </c>
      <c r="W4542" t="str">
        <f>TEXT(SalesData[[#This Row],[Order Date]],"MMM-YYYY")</f>
        <v>Feb-2016</v>
      </c>
      <c r="X4542">
        <f>CHOOSE(MONTH(SalesData[[#This Row],[Order Date]]),1,1,1,2,2,2,3,3,3,4,4,4)</f>
        <v>1</v>
      </c>
      <c r="Y4542">
        <f>YEAR(SalesData[[#This Row],[Order Date]])*100+MONTH(SalesData[[#This Row],[Order Date]])</f>
        <v>201602</v>
      </c>
    </row>
    <row r="4543" spans="1: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v>9</v>
      </c>
      <c r="T4543">
        <v>0</v>
      </c>
      <c r="U4543">
        <v>0.95</v>
      </c>
      <c r="V4543">
        <f>COUNTIF(SalesData[Order ID],SalesData[[#This Row],[Order ID]])</f>
        <v>1</v>
      </c>
      <c r="W4543" t="str">
        <f>TEXT(SalesData[[#This Row],[Order Date]],"MMM-YYYY")</f>
        <v>Jun-2018</v>
      </c>
      <c r="X4543">
        <f>CHOOSE(MONTH(SalesData[[#This Row],[Order Date]]),1,1,1,2,2,2,3,3,3,4,4,4)</f>
        <v>2</v>
      </c>
      <c r="Y4543">
        <f>YEAR(SalesData[[#This Row],[Order Date]])*100+MONTH(SalesData[[#This Row],[Order Date]])</f>
        <v>201806</v>
      </c>
    </row>
    <row r="4544" spans="1: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v>4</v>
      </c>
      <c r="T4544">
        <v>0.1</v>
      </c>
      <c r="U4544">
        <v>48.88</v>
      </c>
      <c r="V4544">
        <f>COUNTIF(SalesData[Order ID],SalesData[[#This Row],[Order ID]])</f>
        <v>1</v>
      </c>
      <c r="W4544" t="str">
        <f>TEXT(SalesData[[#This Row],[Order Date]],"MMM-YYYY")</f>
        <v>Mar-2018</v>
      </c>
      <c r="X4544">
        <f>CHOOSE(MONTH(SalesData[[#This Row],[Order Date]]),1,1,1,2,2,2,3,3,3,4,4,4)</f>
        <v>1</v>
      </c>
      <c r="Y4544">
        <f>YEAR(SalesData[[#This Row],[Order Date]])*100+MONTH(SalesData[[#This Row],[Order Date]])</f>
        <v>201803</v>
      </c>
    </row>
    <row r="4545" spans="1: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v>3</v>
      </c>
      <c r="T4545">
        <v>0</v>
      </c>
      <c r="U4545">
        <v>57.54</v>
      </c>
      <c r="V4545">
        <f>COUNTIF(SalesData[Order ID],SalesData[[#This Row],[Order ID]])</f>
        <v>7</v>
      </c>
      <c r="W4545" t="str">
        <f>TEXT(SalesData[[#This Row],[Order Date]],"MMM-YYYY")</f>
        <v>Jul-2016</v>
      </c>
      <c r="X4545">
        <f>CHOOSE(MONTH(SalesData[[#This Row],[Order Date]]),1,1,1,2,2,2,3,3,3,4,4,4)</f>
        <v>3</v>
      </c>
      <c r="Y4545">
        <f>YEAR(SalesData[[#This Row],[Order Date]])*100+MONTH(SalesData[[#This Row],[Order Date]])</f>
        <v>201607</v>
      </c>
    </row>
    <row r="4546" spans="1: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v>2</v>
      </c>
      <c r="T4546">
        <v>0</v>
      </c>
      <c r="U4546">
        <v>44.54</v>
      </c>
      <c r="V4546">
        <f>COUNTIF(SalesData[Order ID],SalesData[[#This Row],[Order ID]])</f>
        <v>7</v>
      </c>
      <c r="W4546" t="str">
        <f>TEXT(SalesData[[#This Row],[Order Date]],"MMM-YYYY")</f>
        <v>Jul-2016</v>
      </c>
      <c r="X4546">
        <f>CHOOSE(MONTH(SalesData[[#This Row],[Order Date]]),1,1,1,2,2,2,3,3,3,4,4,4)</f>
        <v>3</v>
      </c>
      <c r="Y4546">
        <f>YEAR(SalesData[[#This Row],[Order Date]])*100+MONTH(SalesData[[#This Row],[Order Date]])</f>
        <v>201607</v>
      </c>
    </row>
    <row r="4547" spans="1: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v>4</v>
      </c>
      <c r="T4547">
        <v>0</v>
      </c>
      <c r="U4547">
        <v>59.13</v>
      </c>
      <c r="V4547">
        <f>COUNTIF(SalesData[Order ID],SalesData[[#This Row],[Order ID]])</f>
        <v>7</v>
      </c>
      <c r="W4547" t="str">
        <f>TEXT(SalesData[[#This Row],[Order Date]],"MMM-YYYY")</f>
        <v>Jul-2016</v>
      </c>
      <c r="X4547">
        <f>CHOOSE(MONTH(SalesData[[#This Row],[Order Date]]),1,1,1,2,2,2,3,3,3,4,4,4)</f>
        <v>3</v>
      </c>
      <c r="Y4547">
        <f>YEAR(SalesData[[#This Row],[Order Date]])*100+MONTH(SalesData[[#This Row],[Order Date]])</f>
        <v>201607</v>
      </c>
    </row>
    <row r="4548" spans="1: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v>1</v>
      </c>
      <c r="T4548">
        <v>0</v>
      </c>
      <c r="U4548">
        <v>0.21</v>
      </c>
      <c r="V4548">
        <f>COUNTIF(SalesData[Order ID],SalesData[[#This Row],[Order ID]])</f>
        <v>7</v>
      </c>
      <c r="W4548" t="str">
        <f>TEXT(SalesData[[#This Row],[Order Date]],"MMM-YYYY")</f>
        <v>Jul-2016</v>
      </c>
      <c r="X4548">
        <f>CHOOSE(MONTH(SalesData[[#This Row],[Order Date]]),1,1,1,2,2,2,3,3,3,4,4,4)</f>
        <v>3</v>
      </c>
      <c r="Y4548">
        <f>YEAR(SalesData[[#This Row],[Order Date]])*100+MONTH(SalesData[[#This Row],[Order Date]])</f>
        <v>201607</v>
      </c>
    </row>
    <row r="4549" spans="1: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v>3</v>
      </c>
      <c r="T4549">
        <v>0</v>
      </c>
      <c r="U4549">
        <v>0.9</v>
      </c>
      <c r="V4549">
        <f>COUNTIF(SalesData[Order ID],SalesData[[#This Row],[Order ID]])</f>
        <v>7</v>
      </c>
      <c r="W4549" t="str">
        <f>TEXT(SalesData[[#This Row],[Order Date]],"MMM-YYYY")</f>
        <v>Jul-2016</v>
      </c>
      <c r="X4549">
        <f>CHOOSE(MONTH(SalesData[[#This Row],[Order Date]]),1,1,1,2,2,2,3,3,3,4,4,4)</f>
        <v>3</v>
      </c>
      <c r="Y4549">
        <f>YEAR(SalesData[[#This Row],[Order Date]])*100+MONTH(SalesData[[#This Row],[Order Date]])</f>
        <v>201607</v>
      </c>
    </row>
    <row r="4550" spans="1: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v>10</v>
      </c>
      <c r="T4550">
        <v>0.1</v>
      </c>
      <c r="U4550">
        <v>1.47</v>
      </c>
      <c r="V4550">
        <f>COUNTIF(SalesData[Order ID],SalesData[[#This Row],[Order ID]])</f>
        <v>7</v>
      </c>
      <c r="W4550" t="str">
        <f>TEXT(SalesData[[#This Row],[Order Date]],"MMM-YYYY")</f>
        <v>Jul-2016</v>
      </c>
      <c r="X4550">
        <f>CHOOSE(MONTH(SalesData[[#This Row],[Order Date]]),1,1,1,2,2,2,3,3,3,4,4,4)</f>
        <v>3</v>
      </c>
      <c r="Y4550">
        <f>YEAR(SalesData[[#This Row],[Order Date]])*100+MONTH(SalesData[[#This Row],[Order Date]])</f>
        <v>201607</v>
      </c>
    </row>
    <row r="4551" spans="1: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v>2</v>
      </c>
      <c r="T4551">
        <v>0.1</v>
      </c>
      <c r="U4551">
        <v>204.34</v>
      </c>
      <c r="V4551">
        <f>COUNTIF(SalesData[Order ID],SalesData[[#This Row],[Order ID]])</f>
        <v>7</v>
      </c>
      <c r="W4551" t="str">
        <f>TEXT(SalesData[[#This Row],[Order Date]],"MMM-YYYY")</f>
        <v>Jul-2016</v>
      </c>
      <c r="X4551">
        <f>CHOOSE(MONTH(SalesData[[#This Row],[Order Date]]),1,1,1,2,2,2,3,3,3,4,4,4)</f>
        <v>3</v>
      </c>
      <c r="Y4551">
        <f>YEAR(SalesData[[#This Row],[Order Date]])*100+MONTH(SalesData[[#This Row],[Order Date]])</f>
        <v>201607</v>
      </c>
    </row>
    <row r="4552" spans="1: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v>1</v>
      </c>
      <c r="T4552">
        <v>0.2</v>
      </c>
      <c r="U4552">
        <v>0.57999999999999996</v>
      </c>
      <c r="V4552">
        <f>COUNTIF(SalesData[Order ID],SalesData[[#This Row],[Order ID]])</f>
        <v>1</v>
      </c>
      <c r="W4552" t="str">
        <f>TEXT(SalesData[[#This Row],[Order Date]],"MMM-YYYY")</f>
        <v>Apr-2018</v>
      </c>
      <c r="X4552">
        <f>CHOOSE(MONTH(SalesData[[#This Row],[Order Date]]),1,1,1,2,2,2,3,3,3,4,4,4)</f>
        <v>2</v>
      </c>
      <c r="Y4552">
        <f>YEAR(SalesData[[#This Row],[Order Date]])*100+MONTH(SalesData[[#This Row],[Order Date]])</f>
        <v>201804</v>
      </c>
    </row>
    <row r="4553" spans="1: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v>3</v>
      </c>
      <c r="T4553">
        <v>0.1</v>
      </c>
      <c r="U4553">
        <v>28.1</v>
      </c>
      <c r="V4553">
        <f>COUNTIF(SalesData[Order ID],SalesData[[#This Row],[Order ID]])</f>
        <v>1</v>
      </c>
      <c r="W4553" t="str">
        <f>TEXT(SalesData[[#This Row],[Order Date]],"MMM-YYYY")</f>
        <v>Jul-2015</v>
      </c>
      <c r="X4553">
        <f>CHOOSE(MONTH(SalesData[[#This Row],[Order Date]]),1,1,1,2,2,2,3,3,3,4,4,4)</f>
        <v>3</v>
      </c>
      <c r="Y4553">
        <f>YEAR(SalesData[[#This Row],[Order Date]])*100+MONTH(SalesData[[#This Row],[Order Date]])</f>
        <v>201507</v>
      </c>
    </row>
    <row r="4554" spans="1: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v>4</v>
      </c>
      <c r="T4554">
        <v>0</v>
      </c>
      <c r="U4554">
        <v>55.27</v>
      </c>
      <c r="V4554">
        <f>COUNTIF(SalesData[Order ID],SalesData[[#This Row],[Order ID]])</f>
        <v>2</v>
      </c>
      <c r="W4554" t="str">
        <f>TEXT(SalesData[[#This Row],[Order Date]],"MMM-YYYY")</f>
        <v>Dec-2015</v>
      </c>
      <c r="X4554">
        <f>CHOOSE(MONTH(SalesData[[#This Row],[Order Date]]),1,1,1,2,2,2,3,3,3,4,4,4)</f>
        <v>4</v>
      </c>
      <c r="Y4554">
        <f>YEAR(SalesData[[#This Row],[Order Date]])*100+MONTH(SalesData[[#This Row],[Order Date]])</f>
        <v>201512</v>
      </c>
    </row>
    <row r="4555" spans="1: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v>3</v>
      </c>
      <c r="T4555">
        <v>0</v>
      </c>
      <c r="U4555">
        <v>3.34</v>
      </c>
      <c r="V4555">
        <f>COUNTIF(SalesData[Order ID],SalesData[[#This Row],[Order ID]])</f>
        <v>2</v>
      </c>
      <c r="W4555" t="str">
        <f>TEXT(SalesData[[#This Row],[Order Date]],"MMM-YYYY")</f>
        <v>Dec-2015</v>
      </c>
      <c r="X4555">
        <f>CHOOSE(MONTH(SalesData[[#This Row],[Order Date]]),1,1,1,2,2,2,3,3,3,4,4,4)</f>
        <v>4</v>
      </c>
      <c r="Y4555">
        <f>YEAR(SalesData[[#This Row],[Order Date]])*100+MONTH(SalesData[[#This Row],[Order Date]])</f>
        <v>201512</v>
      </c>
    </row>
    <row r="4556" spans="1: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v>3</v>
      </c>
      <c r="T4556">
        <v>0</v>
      </c>
      <c r="U4556">
        <v>19.32</v>
      </c>
      <c r="V4556">
        <f>COUNTIF(SalesData[Order ID],SalesData[[#This Row],[Order ID]])</f>
        <v>1</v>
      </c>
      <c r="W4556" t="str">
        <f>TEXT(SalesData[[#This Row],[Order Date]],"MMM-YYYY")</f>
        <v>Feb-2017</v>
      </c>
      <c r="X4556">
        <f>CHOOSE(MONTH(SalesData[[#This Row],[Order Date]]),1,1,1,2,2,2,3,3,3,4,4,4)</f>
        <v>1</v>
      </c>
      <c r="Y4556">
        <f>YEAR(SalesData[[#This Row],[Order Date]])*100+MONTH(SalesData[[#This Row],[Order Date]])</f>
        <v>201702</v>
      </c>
    </row>
    <row r="4557" spans="1: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v>1</v>
      </c>
      <c r="T4557">
        <v>0.1</v>
      </c>
      <c r="U4557">
        <v>9.7799999999999994</v>
      </c>
      <c r="V4557">
        <f>COUNTIF(SalesData[Order ID],SalesData[[#This Row],[Order ID]])</f>
        <v>2</v>
      </c>
      <c r="W4557" t="str">
        <f>TEXT(SalesData[[#This Row],[Order Date]],"MMM-YYYY")</f>
        <v>Mar-2016</v>
      </c>
      <c r="X4557">
        <f>CHOOSE(MONTH(SalesData[[#This Row],[Order Date]]),1,1,1,2,2,2,3,3,3,4,4,4)</f>
        <v>1</v>
      </c>
      <c r="Y4557">
        <f>YEAR(SalesData[[#This Row],[Order Date]])*100+MONTH(SalesData[[#This Row],[Order Date]])</f>
        <v>201603</v>
      </c>
    </row>
    <row r="4558" spans="1: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v>6</v>
      </c>
      <c r="T4558">
        <v>0.3</v>
      </c>
      <c r="U4558">
        <v>-9.2100000000000009</v>
      </c>
      <c r="V4558">
        <f>COUNTIF(SalesData[Order ID],SalesData[[#This Row],[Order ID]])</f>
        <v>2</v>
      </c>
      <c r="W4558" t="str">
        <f>TEXT(SalesData[[#This Row],[Order Date]],"MMM-YYYY")</f>
        <v>Mar-2016</v>
      </c>
      <c r="X4558">
        <f>CHOOSE(MONTH(SalesData[[#This Row],[Order Date]]),1,1,1,2,2,2,3,3,3,4,4,4)</f>
        <v>1</v>
      </c>
      <c r="Y4558">
        <f>YEAR(SalesData[[#This Row],[Order Date]])*100+MONTH(SalesData[[#This Row],[Order Date]])</f>
        <v>201603</v>
      </c>
    </row>
    <row r="4559" spans="1: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v>4</v>
      </c>
      <c r="T4559">
        <v>0</v>
      </c>
      <c r="U4559">
        <v>2.23</v>
      </c>
      <c r="V4559">
        <f>COUNTIF(SalesData[Order ID],SalesData[[#This Row],[Order ID]])</f>
        <v>1</v>
      </c>
      <c r="W4559" t="str">
        <f>TEXT(SalesData[[#This Row],[Order Date]],"MMM-YYYY")</f>
        <v>Oct-2018</v>
      </c>
      <c r="X4559">
        <f>CHOOSE(MONTH(SalesData[[#This Row],[Order Date]]),1,1,1,2,2,2,3,3,3,4,4,4)</f>
        <v>4</v>
      </c>
      <c r="Y4559">
        <f>YEAR(SalesData[[#This Row],[Order Date]])*100+MONTH(SalesData[[#This Row],[Order Date]])</f>
        <v>201810</v>
      </c>
    </row>
    <row r="4560" spans="1: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v>3</v>
      </c>
      <c r="T4560">
        <v>0.2</v>
      </c>
      <c r="U4560">
        <v>3.47</v>
      </c>
      <c r="V4560">
        <f>COUNTIF(SalesData[Order ID],SalesData[[#This Row],[Order ID]])</f>
        <v>1</v>
      </c>
      <c r="W4560" t="str">
        <f>TEXT(SalesData[[#This Row],[Order Date]],"MMM-YYYY")</f>
        <v>Dec-2015</v>
      </c>
      <c r="X4560">
        <f>CHOOSE(MONTH(SalesData[[#This Row],[Order Date]]),1,1,1,2,2,2,3,3,3,4,4,4)</f>
        <v>4</v>
      </c>
      <c r="Y4560">
        <f>YEAR(SalesData[[#This Row],[Order Date]])*100+MONTH(SalesData[[#This Row],[Order Date]])</f>
        <v>201512</v>
      </c>
    </row>
    <row r="4561" spans="1: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v>4</v>
      </c>
      <c r="T4561">
        <v>0.1</v>
      </c>
      <c r="U4561">
        <v>42.2</v>
      </c>
      <c r="V4561">
        <f>COUNTIF(SalesData[Order ID],SalesData[[#This Row],[Order ID]])</f>
        <v>1</v>
      </c>
      <c r="W4561" t="str">
        <f>TEXT(SalesData[[#This Row],[Order Date]],"MMM-YYYY")</f>
        <v>May-2015</v>
      </c>
      <c r="X4561">
        <f>CHOOSE(MONTH(SalesData[[#This Row],[Order Date]]),1,1,1,2,2,2,3,3,3,4,4,4)</f>
        <v>2</v>
      </c>
      <c r="Y4561">
        <f>YEAR(SalesData[[#This Row],[Order Date]])*100+MONTH(SalesData[[#This Row],[Order Date]])</f>
        <v>201505</v>
      </c>
    </row>
    <row r="4562" spans="1: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v>8</v>
      </c>
      <c r="T4562">
        <v>0.2</v>
      </c>
      <c r="U4562">
        <v>43.43</v>
      </c>
      <c r="V4562">
        <f>COUNTIF(SalesData[Order ID],SalesData[[#This Row],[Order ID]])</f>
        <v>3</v>
      </c>
      <c r="W4562" t="str">
        <f>TEXT(SalesData[[#This Row],[Order Date]],"MMM-YYYY")</f>
        <v>Dec-2016</v>
      </c>
      <c r="X4562">
        <f>CHOOSE(MONTH(SalesData[[#This Row],[Order Date]]),1,1,1,2,2,2,3,3,3,4,4,4)</f>
        <v>4</v>
      </c>
      <c r="Y4562">
        <f>YEAR(SalesData[[#This Row],[Order Date]])*100+MONTH(SalesData[[#This Row],[Order Date]])</f>
        <v>201612</v>
      </c>
    </row>
    <row r="4563" spans="1: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v>6</v>
      </c>
      <c r="T4563">
        <v>0.1</v>
      </c>
      <c r="U4563">
        <v>5.52</v>
      </c>
      <c r="V4563">
        <f>COUNTIF(SalesData[Order ID],SalesData[[#This Row],[Order ID]])</f>
        <v>3</v>
      </c>
      <c r="W4563" t="str">
        <f>TEXT(SalesData[[#This Row],[Order Date]],"MMM-YYYY")</f>
        <v>Dec-2016</v>
      </c>
      <c r="X4563">
        <f>CHOOSE(MONTH(SalesData[[#This Row],[Order Date]]),1,1,1,2,2,2,3,3,3,4,4,4)</f>
        <v>4</v>
      </c>
      <c r="Y4563">
        <f>YEAR(SalesData[[#This Row],[Order Date]])*100+MONTH(SalesData[[#This Row],[Order Date]])</f>
        <v>201612</v>
      </c>
    </row>
    <row r="4564" spans="1: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v>1</v>
      </c>
      <c r="T4564">
        <v>0.2</v>
      </c>
      <c r="U4564">
        <v>6.19</v>
      </c>
      <c r="V4564">
        <f>COUNTIF(SalesData[Order ID],SalesData[[#This Row],[Order ID]])</f>
        <v>3</v>
      </c>
      <c r="W4564" t="str">
        <f>TEXT(SalesData[[#This Row],[Order Date]],"MMM-YYYY")</f>
        <v>Dec-2016</v>
      </c>
      <c r="X4564">
        <f>CHOOSE(MONTH(SalesData[[#This Row],[Order Date]]),1,1,1,2,2,2,3,3,3,4,4,4)</f>
        <v>4</v>
      </c>
      <c r="Y4564">
        <f>YEAR(SalesData[[#This Row],[Order Date]])*100+MONTH(SalesData[[#This Row],[Order Date]])</f>
        <v>201612</v>
      </c>
    </row>
    <row r="4565" spans="1: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v>1</v>
      </c>
      <c r="T4565">
        <v>0.2</v>
      </c>
      <c r="U4565">
        <v>33.53</v>
      </c>
      <c r="V4565">
        <f>COUNTIF(SalesData[Order ID],SalesData[[#This Row],[Order ID]])</f>
        <v>1</v>
      </c>
      <c r="W4565" t="str">
        <f>TEXT(SalesData[[#This Row],[Order Date]],"MMM-YYYY")</f>
        <v>Sep-2018</v>
      </c>
      <c r="X4565">
        <f>CHOOSE(MONTH(SalesData[[#This Row],[Order Date]]),1,1,1,2,2,2,3,3,3,4,4,4)</f>
        <v>3</v>
      </c>
      <c r="Y4565">
        <f>YEAR(SalesData[[#This Row],[Order Date]])*100+MONTH(SalesData[[#This Row],[Order Date]])</f>
        <v>201809</v>
      </c>
    </row>
    <row r="4566" spans="1: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v>1</v>
      </c>
      <c r="T4566">
        <v>0.3</v>
      </c>
      <c r="U4566">
        <v>-32.229999999999997</v>
      </c>
      <c r="V4566">
        <f>COUNTIF(SalesData[Order ID],SalesData[[#This Row],[Order ID]])</f>
        <v>1</v>
      </c>
      <c r="W4566" t="str">
        <f>TEXT(SalesData[[#This Row],[Order Date]],"MMM-YYYY")</f>
        <v>Dec-2015</v>
      </c>
      <c r="X4566">
        <f>CHOOSE(MONTH(SalesData[[#This Row],[Order Date]]),1,1,1,2,2,2,3,3,3,4,4,4)</f>
        <v>4</v>
      </c>
      <c r="Y4566">
        <f>YEAR(SalesData[[#This Row],[Order Date]])*100+MONTH(SalesData[[#This Row],[Order Date]])</f>
        <v>201512</v>
      </c>
    </row>
    <row r="4567" spans="1: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v>8</v>
      </c>
      <c r="T4567">
        <v>0.1</v>
      </c>
      <c r="U4567">
        <v>10.85</v>
      </c>
      <c r="V4567">
        <f>COUNTIF(SalesData[Order ID],SalesData[[#This Row],[Order ID]])</f>
        <v>3</v>
      </c>
      <c r="W4567" t="str">
        <f>TEXT(SalesData[[#This Row],[Order Date]],"MMM-YYYY")</f>
        <v>Dec-2018</v>
      </c>
      <c r="X4567">
        <f>CHOOSE(MONTH(SalesData[[#This Row],[Order Date]]),1,1,1,2,2,2,3,3,3,4,4,4)</f>
        <v>4</v>
      </c>
      <c r="Y4567">
        <f>YEAR(SalesData[[#This Row],[Order Date]])*100+MONTH(SalesData[[#This Row],[Order Date]])</f>
        <v>201812</v>
      </c>
    </row>
    <row r="4568" spans="1: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v>9</v>
      </c>
      <c r="T4568">
        <v>0</v>
      </c>
      <c r="U4568">
        <v>8.35</v>
      </c>
      <c r="V4568">
        <f>COUNTIF(SalesData[Order ID],SalesData[[#This Row],[Order ID]])</f>
        <v>3</v>
      </c>
      <c r="W4568" t="str">
        <f>TEXT(SalesData[[#This Row],[Order Date]],"MMM-YYYY")</f>
        <v>Dec-2018</v>
      </c>
      <c r="X4568">
        <f>CHOOSE(MONTH(SalesData[[#This Row],[Order Date]]),1,1,1,2,2,2,3,3,3,4,4,4)</f>
        <v>4</v>
      </c>
      <c r="Y4568">
        <f>YEAR(SalesData[[#This Row],[Order Date]])*100+MONTH(SalesData[[#This Row],[Order Date]])</f>
        <v>201812</v>
      </c>
    </row>
    <row r="4569" spans="1: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v>10</v>
      </c>
      <c r="T4569">
        <v>0.2</v>
      </c>
      <c r="U4569">
        <v>8.31</v>
      </c>
      <c r="V4569">
        <f>COUNTIF(SalesData[Order ID],SalesData[[#This Row],[Order ID]])</f>
        <v>3</v>
      </c>
      <c r="W4569" t="str">
        <f>TEXT(SalesData[[#This Row],[Order Date]],"MMM-YYYY")</f>
        <v>Dec-2018</v>
      </c>
      <c r="X4569">
        <f>CHOOSE(MONTH(SalesData[[#This Row],[Order Date]]),1,1,1,2,2,2,3,3,3,4,4,4)</f>
        <v>4</v>
      </c>
      <c r="Y4569">
        <f>YEAR(SalesData[[#This Row],[Order Date]])*100+MONTH(SalesData[[#This Row],[Order Date]])</f>
        <v>201812</v>
      </c>
    </row>
    <row r="4570" spans="1: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v>9</v>
      </c>
      <c r="T4570">
        <v>0</v>
      </c>
      <c r="U4570">
        <v>1.99</v>
      </c>
      <c r="V4570">
        <f>COUNTIF(SalesData[Order ID],SalesData[[#This Row],[Order ID]])</f>
        <v>1</v>
      </c>
      <c r="W4570" t="str">
        <f>TEXT(SalesData[[#This Row],[Order Date]],"MMM-YYYY")</f>
        <v>Nov-2016</v>
      </c>
      <c r="X4570">
        <f>CHOOSE(MONTH(SalesData[[#This Row],[Order Date]]),1,1,1,2,2,2,3,3,3,4,4,4)</f>
        <v>4</v>
      </c>
      <c r="Y4570">
        <f>YEAR(SalesData[[#This Row],[Order Date]])*100+MONTH(SalesData[[#This Row],[Order Date]])</f>
        <v>201611</v>
      </c>
    </row>
    <row r="4571" spans="1: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v>2</v>
      </c>
      <c r="T4571">
        <v>0.1</v>
      </c>
      <c r="U4571">
        <v>15.99</v>
      </c>
      <c r="V4571">
        <f>COUNTIF(SalesData[Order ID],SalesData[[#This Row],[Order ID]])</f>
        <v>1</v>
      </c>
      <c r="W4571" t="str">
        <f>TEXT(SalesData[[#This Row],[Order Date]],"MMM-YYYY")</f>
        <v>Apr-2015</v>
      </c>
      <c r="X4571">
        <f>CHOOSE(MONTH(SalesData[[#This Row],[Order Date]]),1,1,1,2,2,2,3,3,3,4,4,4)</f>
        <v>2</v>
      </c>
      <c r="Y4571">
        <f>YEAR(SalesData[[#This Row],[Order Date]])*100+MONTH(SalesData[[#This Row],[Order Date]])</f>
        <v>201504</v>
      </c>
    </row>
    <row r="4572" spans="1: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v>1</v>
      </c>
      <c r="T4572">
        <v>0.3</v>
      </c>
      <c r="U4572">
        <v>-6.58</v>
      </c>
      <c r="V4572">
        <f>COUNTIF(SalesData[Order ID],SalesData[[#This Row],[Order ID]])</f>
        <v>2</v>
      </c>
      <c r="W4572" t="str">
        <f>TEXT(SalesData[[#This Row],[Order Date]],"MMM-YYYY")</f>
        <v>May-2016</v>
      </c>
      <c r="X4572">
        <f>CHOOSE(MONTH(SalesData[[#This Row],[Order Date]]),1,1,1,2,2,2,3,3,3,4,4,4)</f>
        <v>2</v>
      </c>
      <c r="Y4572">
        <f>YEAR(SalesData[[#This Row],[Order Date]])*100+MONTH(SalesData[[#This Row],[Order Date]])</f>
        <v>201605</v>
      </c>
    </row>
    <row r="4573" spans="1: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v>4</v>
      </c>
      <c r="T4573">
        <v>0</v>
      </c>
      <c r="U4573">
        <v>40.950000000000003</v>
      </c>
      <c r="V4573">
        <f>COUNTIF(SalesData[Order ID],SalesData[[#This Row],[Order ID]])</f>
        <v>2</v>
      </c>
      <c r="W4573" t="str">
        <f>TEXT(SalesData[[#This Row],[Order Date]],"MMM-YYYY")</f>
        <v>May-2016</v>
      </c>
      <c r="X4573">
        <f>CHOOSE(MONTH(SalesData[[#This Row],[Order Date]]),1,1,1,2,2,2,3,3,3,4,4,4)</f>
        <v>2</v>
      </c>
      <c r="Y4573">
        <f>YEAR(SalesData[[#This Row],[Order Date]])*100+MONTH(SalesData[[#This Row],[Order Date]])</f>
        <v>201605</v>
      </c>
    </row>
    <row r="4574" spans="1: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v>2</v>
      </c>
      <c r="T4574">
        <v>0</v>
      </c>
      <c r="U4574">
        <v>28.8</v>
      </c>
      <c r="V4574">
        <f>COUNTIF(SalesData[Order ID],SalesData[[#This Row],[Order ID]])</f>
        <v>1</v>
      </c>
      <c r="W4574" t="str">
        <f>TEXT(SalesData[[#This Row],[Order Date]],"MMM-YYYY")</f>
        <v>Jul-2018</v>
      </c>
      <c r="X4574">
        <f>CHOOSE(MONTH(SalesData[[#This Row],[Order Date]]),1,1,1,2,2,2,3,3,3,4,4,4)</f>
        <v>3</v>
      </c>
      <c r="Y4574">
        <f>YEAR(SalesData[[#This Row],[Order Date]])*100+MONTH(SalesData[[#This Row],[Order Date]])</f>
        <v>201807</v>
      </c>
    </row>
    <row r="4575" spans="1: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v>3</v>
      </c>
      <c r="T4575">
        <v>0</v>
      </c>
      <c r="U4575">
        <v>78.95</v>
      </c>
      <c r="V4575">
        <f>COUNTIF(SalesData[Order ID],SalesData[[#This Row],[Order ID]])</f>
        <v>4</v>
      </c>
      <c r="W4575" t="str">
        <f>TEXT(SalesData[[#This Row],[Order Date]],"MMM-YYYY")</f>
        <v>Dec-2017</v>
      </c>
      <c r="X4575">
        <f>CHOOSE(MONTH(SalesData[[#This Row],[Order Date]]),1,1,1,2,2,2,3,3,3,4,4,4)</f>
        <v>4</v>
      </c>
      <c r="Y4575">
        <f>YEAR(SalesData[[#This Row],[Order Date]])*100+MONTH(SalesData[[#This Row],[Order Date]])</f>
        <v>201712</v>
      </c>
    </row>
    <row r="4576" spans="1: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v>5</v>
      </c>
      <c r="T4576">
        <v>0</v>
      </c>
      <c r="U4576">
        <v>2.68</v>
      </c>
      <c r="V4576">
        <f>COUNTIF(SalesData[Order ID],SalesData[[#This Row],[Order ID]])</f>
        <v>4</v>
      </c>
      <c r="W4576" t="str">
        <f>TEXT(SalesData[[#This Row],[Order Date]],"MMM-YYYY")</f>
        <v>Dec-2017</v>
      </c>
      <c r="X4576">
        <f>CHOOSE(MONTH(SalesData[[#This Row],[Order Date]]),1,1,1,2,2,2,3,3,3,4,4,4)</f>
        <v>4</v>
      </c>
      <c r="Y4576">
        <f>YEAR(SalesData[[#This Row],[Order Date]])*100+MONTH(SalesData[[#This Row],[Order Date]])</f>
        <v>201712</v>
      </c>
    </row>
    <row r="4577" spans="1: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v>4</v>
      </c>
      <c r="T4577">
        <v>0</v>
      </c>
      <c r="U4577">
        <v>1.81</v>
      </c>
      <c r="V4577">
        <f>COUNTIF(SalesData[Order ID],SalesData[[#This Row],[Order ID]])</f>
        <v>4</v>
      </c>
      <c r="W4577" t="str">
        <f>TEXT(SalesData[[#This Row],[Order Date]],"MMM-YYYY")</f>
        <v>Dec-2017</v>
      </c>
      <c r="X4577">
        <f>CHOOSE(MONTH(SalesData[[#This Row],[Order Date]]),1,1,1,2,2,2,3,3,3,4,4,4)</f>
        <v>4</v>
      </c>
      <c r="Y4577">
        <f>YEAR(SalesData[[#This Row],[Order Date]])*100+MONTH(SalesData[[#This Row],[Order Date]])</f>
        <v>201712</v>
      </c>
    </row>
    <row r="4578" spans="1: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v>4</v>
      </c>
      <c r="T4578">
        <v>0.1</v>
      </c>
      <c r="U4578">
        <v>1.88</v>
      </c>
      <c r="V4578">
        <f>COUNTIF(SalesData[Order ID],SalesData[[#This Row],[Order ID]])</f>
        <v>4</v>
      </c>
      <c r="W4578" t="str">
        <f>TEXT(SalesData[[#This Row],[Order Date]],"MMM-YYYY")</f>
        <v>Dec-2017</v>
      </c>
      <c r="X4578">
        <f>CHOOSE(MONTH(SalesData[[#This Row],[Order Date]]),1,1,1,2,2,2,3,3,3,4,4,4)</f>
        <v>4</v>
      </c>
      <c r="Y4578">
        <f>YEAR(SalesData[[#This Row],[Order Date]])*100+MONTH(SalesData[[#This Row],[Order Date]])</f>
        <v>201712</v>
      </c>
    </row>
    <row r="4579" spans="1: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v>1</v>
      </c>
      <c r="T4579">
        <v>0</v>
      </c>
      <c r="U4579">
        <v>1.63</v>
      </c>
      <c r="V4579">
        <f>COUNTIF(SalesData[Order ID],SalesData[[#This Row],[Order ID]])</f>
        <v>1</v>
      </c>
      <c r="W4579" t="str">
        <f>TEXT(SalesData[[#This Row],[Order Date]],"MMM-YYYY")</f>
        <v>Apr-2015</v>
      </c>
      <c r="X4579">
        <f>CHOOSE(MONTH(SalesData[[#This Row],[Order Date]]),1,1,1,2,2,2,3,3,3,4,4,4)</f>
        <v>2</v>
      </c>
      <c r="Y4579">
        <f>YEAR(SalesData[[#This Row],[Order Date]])*100+MONTH(SalesData[[#This Row],[Order Date]])</f>
        <v>201504</v>
      </c>
    </row>
    <row r="4580" spans="1: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v>5</v>
      </c>
      <c r="T4580">
        <v>0.2</v>
      </c>
      <c r="U4580">
        <v>26.01</v>
      </c>
      <c r="V4580">
        <f>COUNTIF(SalesData[Order ID],SalesData[[#This Row],[Order ID]])</f>
        <v>1</v>
      </c>
      <c r="W4580" t="str">
        <f>TEXT(SalesData[[#This Row],[Order Date]],"MMM-YYYY")</f>
        <v>Jun-2016</v>
      </c>
      <c r="X4580">
        <f>CHOOSE(MONTH(SalesData[[#This Row],[Order Date]]),1,1,1,2,2,2,3,3,3,4,4,4)</f>
        <v>2</v>
      </c>
      <c r="Y4580">
        <f>YEAR(SalesData[[#This Row],[Order Date]])*100+MONTH(SalesData[[#This Row],[Order Date]])</f>
        <v>201606</v>
      </c>
    </row>
    <row r="4581" spans="1: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v>10</v>
      </c>
      <c r="T4581">
        <v>0</v>
      </c>
      <c r="U4581">
        <v>23.02</v>
      </c>
      <c r="V4581">
        <f>COUNTIF(SalesData[Order ID],SalesData[[#This Row],[Order ID]])</f>
        <v>1</v>
      </c>
      <c r="W4581" t="str">
        <f>TEXT(SalesData[[#This Row],[Order Date]],"MMM-YYYY")</f>
        <v>Jul-2015</v>
      </c>
      <c r="X4581">
        <f>CHOOSE(MONTH(SalesData[[#This Row],[Order Date]]),1,1,1,2,2,2,3,3,3,4,4,4)</f>
        <v>3</v>
      </c>
      <c r="Y4581">
        <f>YEAR(SalesData[[#This Row],[Order Date]])*100+MONTH(SalesData[[#This Row],[Order Date]])</f>
        <v>201507</v>
      </c>
    </row>
    <row r="4582" spans="1: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v>2</v>
      </c>
      <c r="T4582">
        <v>0.2</v>
      </c>
      <c r="U4582">
        <v>38.35</v>
      </c>
      <c r="V4582">
        <f>COUNTIF(SalesData[Order ID],SalesData[[#This Row],[Order ID]])</f>
        <v>1</v>
      </c>
      <c r="W4582" t="str">
        <f>TEXT(SalesData[[#This Row],[Order Date]],"MMM-YYYY")</f>
        <v>Jul-2016</v>
      </c>
      <c r="X4582">
        <f>CHOOSE(MONTH(SalesData[[#This Row],[Order Date]]),1,1,1,2,2,2,3,3,3,4,4,4)</f>
        <v>3</v>
      </c>
      <c r="Y4582">
        <f>YEAR(SalesData[[#This Row],[Order Date]])*100+MONTH(SalesData[[#This Row],[Order Date]])</f>
        <v>201607</v>
      </c>
    </row>
    <row r="4583" spans="1: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v>6</v>
      </c>
      <c r="T4583">
        <v>0.2</v>
      </c>
      <c r="U4583">
        <v>4.87</v>
      </c>
      <c r="V4583">
        <f>COUNTIF(SalesData[Order ID],SalesData[[#This Row],[Order ID]])</f>
        <v>1</v>
      </c>
      <c r="W4583" t="str">
        <f>TEXT(SalesData[[#This Row],[Order Date]],"MMM-YYYY")</f>
        <v>Sep-2017</v>
      </c>
      <c r="X4583">
        <f>CHOOSE(MONTH(SalesData[[#This Row],[Order Date]]),1,1,1,2,2,2,3,3,3,4,4,4)</f>
        <v>3</v>
      </c>
      <c r="Y4583">
        <f>YEAR(SalesData[[#This Row],[Order Date]])*100+MONTH(SalesData[[#This Row],[Order Date]])</f>
        <v>201709</v>
      </c>
    </row>
    <row r="4584" spans="1: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v>1</v>
      </c>
      <c r="T4584">
        <v>0</v>
      </c>
      <c r="U4584">
        <v>6.61</v>
      </c>
      <c r="V4584">
        <f>COUNTIF(SalesData[Order ID],SalesData[[#This Row],[Order ID]])</f>
        <v>1</v>
      </c>
      <c r="W4584" t="str">
        <f>TEXT(SalesData[[#This Row],[Order Date]],"MMM-YYYY")</f>
        <v>Jun-2017</v>
      </c>
      <c r="X4584">
        <f>CHOOSE(MONTH(SalesData[[#This Row],[Order Date]]),1,1,1,2,2,2,3,3,3,4,4,4)</f>
        <v>2</v>
      </c>
      <c r="Y4584">
        <f>YEAR(SalesData[[#This Row],[Order Date]])*100+MONTH(SalesData[[#This Row],[Order Date]])</f>
        <v>201706</v>
      </c>
    </row>
    <row r="4585" spans="1: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v>4</v>
      </c>
      <c r="T4585">
        <v>0.3</v>
      </c>
      <c r="U4585">
        <v>-2.89</v>
      </c>
      <c r="V4585">
        <f>COUNTIF(SalesData[Order ID],SalesData[[#This Row],[Order ID]])</f>
        <v>1</v>
      </c>
      <c r="W4585" t="str">
        <f>TEXT(SalesData[[#This Row],[Order Date]],"MMM-YYYY")</f>
        <v>Aug-2017</v>
      </c>
      <c r="X4585">
        <f>CHOOSE(MONTH(SalesData[[#This Row],[Order Date]]),1,1,1,2,2,2,3,3,3,4,4,4)</f>
        <v>3</v>
      </c>
      <c r="Y4585">
        <f>YEAR(SalesData[[#This Row],[Order Date]])*100+MONTH(SalesData[[#This Row],[Order Date]])</f>
        <v>201708</v>
      </c>
    </row>
    <row r="4586" spans="1: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v>6</v>
      </c>
      <c r="T4586">
        <v>0</v>
      </c>
      <c r="U4586">
        <v>3.83</v>
      </c>
      <c r="V4586">
        <f>COUNTIF(SalesData[Order ID],SalesData[[#This Row],[Order ID]])</f>
        <v>6</v>
      </c>
      <c r="W4586" t="str">
        <f>TEXT(SalesData[[#This Row],[Order Date]],"MMM-YYYY")</f>
        <v>Nov-2018</v>
      </c>
      <c r="X4586">
        <f>CHOOSE(MONTH(SalesData[[#This Row],[Order Date]]),1,1,1,2,2,2,3,3,3,4,4,4)</f>
        <v>4</v>
      </c>
      <c r="Y4586">
        <f>YEAR(SalesData[[#This Row],[Order Date]])*100+MONTH(SalesData[[#This Row],[Order Date]])</f>
        <v>201811</v>
      </c>
    </row>
    <row r="4587" spans="1: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v>9</v>
      </c>
      <c r="T4587">
        <v>0.2</v>
      </c>
      <c r="U4587">
        <v>2.9</v>
      </c>
      <c r="V4587">
        <f>COUNTIF(SalesData[Order ID],SalesData[[#This Row],[Order ID]])</f>
        <v>6</v>
      </c>
      <c r="W4587" t="str">
        <f>TEXT(SalesData[[#This Row],[Order Date]],"MMM-YYYY")</f>
        <v>Nov-2018</v>
      </c>
      <c r="X4587">
        <f>CHOOSE(MONTH(SalesData[[#This Row],[Order Date]]),1,1,1,2,2,2,3,3,3,4,4,4)</f>
        <v>4</v>
      </c>
      <c r="Y4587">
        <f>YEAR(SalesData[[#This Row],[Order Date]])*100+MONTH(SalesData[[#This Row],[Order Date]])</f>
        <v>201811</v>
      </c>
    </row>
    <row r="4588" spans="1: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v>9</v>
      </c>
      <c r="T4588">
        <v>0.1</v>
      </c>
      <c r="U4588">
        <v>35.42</v>
      </c>
      <c r="V4588">
        <f>COUNTIF(SalesData[Order ID],SalesData[[#This Row],[Order ID]])</f>
        <v>6</v>
      </c>
      <c r="W4588" t="str">
        <f>TEXT(SalesData[[#This Row],[Order Date]],"MMM-YYYY")</f>
        <v>Nov-2018</v>
      </c>
      <c r="X4588">
        <f>CHOOSE(MONTH(SalesData[[#This Row],[Order Date]]),1,1,1,2,2,2,3,3,3,4,4,4)</f>
        <v>4</v>
      </c>
      <c r="Y4588">
        <f>YEAR(SalesData[[#This Row],[Order Date]])*100+MONTH(SalesData[[#This Row],[Order Date]])</f>
        <v>201811</v>
      </c>
    </row>
    <row r="4589" spans="1: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v>2</v>
      </c>
      <c r="T4589">
        <v>0.1</v>
      </c>
      <c r="U4589">
        <v>0.28000000000000003</v>
      </c>
      <c r="V4589">
        <f>COUNTIF(SalesData[Order ID],SalesData[[#This Row],[Order ID]])</f>
        <v>6</v>
      </c>
      <c r="W4589" t="str">
        <f>TEXT(SalesData[[#This Row],[Order Date]],"MMM-YYYY")</f>
        <v>Nov-2018</v>
      </c>
      <c r="X4589">
        <f>CHOOSE(MONTH(SalesData[[#This Row],[Order Date]]),1,1,1,2,2,2,3,3,3,4,4,4)</f>
        <v>4</v>
      </c>
      <c r="Y4589">
        <f>YEAR(SalesData[[#This Row],[Order Date]])*100+MONTH(SalesData[[#This Row],[Order Date]])</f>
        <v>201811</v>
      </c>
    </row>
    <row r="4590" spans="1: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v>2</v>
      </c>
      <c r="T4590">
        <v>0.3</v>
      </c>
      <c r="U4590">
        <v>-7.26</v>
      </c>
      <c r="V4590">
        <f>COUNTIF(SalesData[Order ID],SalesData[[#This Row],[Order ID]])</f>
        <v>6</v>
      </c>
      <c r="W4590" t="str">
        <f>TEXT(SalesData[[#This Row],[Order Date]],"MMM-YYYY")</f>
        <v>Nov-2018</v>
      </c>
      <c r="X4590">
        <f>CHOOSE(MONTH(SalesData[[#This Row],[Order Date]]),1,1,1,2,2,2,3,3,3,4,4,4)</f>
        <v>4</v>
      </c>
      <c r="Y4590">
        <f>YEAR(SalesData[[#This Row],[Order Date]])*100+MONTH(SalesData[[#This Row],[Order Date]])</f>
        <v>201811</v>
      </c>
    </row>
    <row r="4591" spans="1: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v>5</v>
      </c>
      <c r="T4591">
        <v>0.2</v>
      </c>
      <c r="U4591">
        <v>153.87</v>
      </c>
      <c r="V4591">
        <f>COUNTIF(SalesData[Order ID],SalesData[[#This Row],[Order ID]])</f>
        <v>6</v>
      </c>
      <c r="W4591" t="str">
        <f>TEXT(SalesData[[#This Row],[Order Date]],"MMM-YYYY")</f>
        <v>Nov-2018</v>
      </c>
      <c r="X4591">
        <f>CHOOSE(MONTH(SalesData[[#This Row],[Order Date]]),1,1,1,2,2,2,3,3,3,4,4,4)</f>
        <v>4</v>
      </c>
      <c r="Y4591">
        <f>YEAR(SalesData[[#This Row],[Order Date]])*100+MONTH(SalesData[[#This Row],[Order Date]])</f>
        <v>201811</v>
      </c>
    </row>
    <row r="4592" spans="1: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v>3</v>
      </c>
      <c r="T4592">
        <v>0</v>
      </c>
      <c r="U4592">
        <v>5.33</v>
      </c>
      <c r="V4592">
        <f>COUNTIF(SalesData[Order ID],SalesData[[#This Row],[Order ID]])</f>
        <v>6</v>
      </c>
      <c r="W4592" t="str">
        <f>TEXT(SalesData[[#This Row],[Order Date]],"MMM-YYYY")</f>
        <v>Dec-2017</v>
      </c>
      <c r="X4592">
        <f>CHOOSE(MONTH(SalesData[[#This Row],[Order Date]]),1,1,1,2,2,2,3,3,3,4,4,4)</f>
        <v>4</v>
      </c>
      <c r="Y4592">
        <f>YEAR(SalesData[[#This Row],[Order Date]])*100+MONTH(SalesData[[#This Row],[Order Date]])</f>
        <v>201712</v>
      </c>
    </row>
    <row r="4593" spans="1: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v>2</v>
      </c>
      <c r="T4593">
        <v>0</v>
      </c>
      <c r="U4593">
        <v>72.569999999999993</v>
      </c>
      <c r="V4593">
        <f>COUNTIF(SalesData[Order ID],SalesData[[#This Row],[Order ID]])</f>
        <v>6</v>
      </c>
      <c r="W4593" t="str">
        <f>TEXT(SalesData[[#This Row],[Order Date]],"MMM-YYYY")</f>
        <v>Dec-2017</v>
      </c>
      <c r="X4593">
        <f>CHOOSE(MONTH(SalesData[[#This Row],[Order Date]]),1,1,1,2,2,2,3,3,3,4,4,4)</f>
        <v>4</v>
      </c>
      <c r="Y4593">
        <f>YEAR(SalesData[[#This Row],[Order Date]])*100+MONTH(SalesData[[#This Row],[Order Date]])</f>
        <v>201712</v>
      </c>
    </row>
    <row r="4594" spans="1: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v>1</v>
      </c>
      <c r="T4594">
        <v>0.2</v>
      </c>
      <c r="U4594">
        <v>46.83</v>
      </c>
      <c r="V4594">
        <f>COUNTIF(SalesData[Order ID],SalesData[[#This Row],[Order ID]])</f>
        <v>6</v>
      </c>
      <c r="W4594" t="str">
        <f>TEXT(SalesData[[#This Row],[Order Date]],"MMM-YYYY")</f>
        <v>Dec-2017</v>
      </c>
      <c r="X4594">
        <f>CHOOSE(MONTH(SalesData[[#This Row],[Order Date]]),1,1,1,2,2,2,3,3,3,4,4,4)</f>
        <v>4</v>
      </c>
      <c r="Y4594">
        <f>YEAR(SalesData[[#This Row],[Order Date]])*100+MONTH(SalesData[[#This Row],[Order Date]])</f>
        <v>201712</v>
      </c>
    </row>
    <row r="4595" spans="1: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v>2</v>
      </c>
      <c r="T4595">
        <v>0.3</v>
      </c>
      <c r="U4595">
        <v>-1.98</v>
      </c>
      <c r="V4595">
        <f>COUNTIF(SalesData[Order ID],SalesData[[#This Row],[Order ID]])</f>
        <v>6</v>
      </c>
      <c r="W4595" t="str">
        <f>TEXT(SalesData[[#This Row],[Order Date]],"MMM-YYYY")</f>
        <v>Dec-2017</v>
      </c>
      <c r="X4595">
        <f>CHOOSE(MONTH(SalesData[[#This Row],[Order Date]]),1,1,1,2,2,2,3,3,3,4,4,4)</f>
        <v>4</v>
      </c>
      <c r="Y4595">
        <f>YEAR(SalesData[[#This Row],[Order Date]])*100+MONTH(SalesData[[#This Row],[Order Date]])</f>
        <v>201712</v>
      </c>
    </row>
    <row r="4596" spans="1: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v>7</v>
      </c>
      <c r="T4596">
        <v>0.2</v>
      </c>
      <c r="U4596">
        <v>117.35</v>
      </c>
      <c r="V4596">
        <f>COUNTIF(SalesData[Order ID],SalesData[[#This Row],[Order ID]])</f>
        <v>6</v>
      </c>
      <c r="W4596" t="str">
        <f>TEXT(SalesData[[#This Row],[Order Date]],"MMM-YYYY")</f>
        <v>Dec-2017</v>
      </c>
      <c r="X4596">
        <f>CHOOSE(MONTH(SalesData[[#This Row],[Order Date]]),1,1,1,2,2,2,3,3,3,4,4,4)</f>
        <v>4</v>
      </c>
      <c r="Y4596">
        <f>YEAR(SalesData[[#This Row],[Order Date]])*100+MONTH(SalesData[[#This Row],[Order Date]])</f>
        <v>201712</v>
      </c>
    </row>
    <row r="4597" spans="1: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v>1</v>
      </c>
      <c r="T4597">
        <v>0.1</v>
      </c>
      <c r="U4597">
        <v>17.809999999999999</v>
      </c>
      <c r="V4597">
        <f>COUNTIF(SalesData[Order ID],SalesData[[#This Row],[Order ID]])</f>
        <v>6</v>
      </c>
      <c r="W4597" t="str">
        <f>TEXT(SalesData[[#This Row],[Order Date]],"MMM-YYYY")</f>
        <v>Dec-2017</v>
      </c>
      <c r="X4597">
        <f>CHOOSE(MONTH(SalesData[[#This Row],[Order Date]]),1,1,1,2,2,2,3,3,3,4,4,4)</f>
        <v>4</v>
      </c>
      <c r="Y4597">
        <f>YEAR(SalesData[[#This Row],[Order Date]])*100+MONTH(SalesData[[#This Row],[Order Date]])</f>
        <v>201712</v>
      </c>
    </row>
    <row r="4598" spans="1: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v>9</v>
      </c>
      <c r="T4598">
        <v>0.2</v>
      </c>
      <c r="U4598">
        <v>5.77</v>
      </c>
      <c r="V4598">
        <f>COUNTIF(SalesData[Order ID],SalesData[[#This Row],[Order ID]])</f>
        <v>1</v>
      </c>
      <c r="W4598" t="str">
        <f>TEXT(SalesData[[#This Row],[Order Date]],"MMM-YYYY")</f>
        <v>Dec-2017</v>
      </c>
      <c r="X4598">
        <f>CHOOSE(MONTH(SalesData[[#This Row],[Order Date]]),1,1,1,2,2,2,3,3,3,4,4,4)</f>
        <v>4</v>
      </c>
      <c r="Y4598">
        <f>YEAR(SalesData[[#This Row],[Order Date]])*100+MONTH(SalesData[[#This Row],[Order Date]])</f>
        <v>201712</v>
      </c>
    </row>
    <row r="4599" spans="1: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v>6</v>
      </c>
      <c r="T4599">
        <v>0</v>
      </c>
      <c r="U4599">
        <v>5.0199999999999996</v>
      </c>
      <c r="V4599">
        <f>COUNTIF(SalesData[Order ID],SalesData[[#This Row],[Order ID]])</f>
        <v>2</v>
      </c>
      <c r="W4599" t="str">
        <f>TEXT(SalesData[[#This Row],[Order Date]],"MMM-YYYY")</f>
        <v>Aug-2018</v>
      </c>
      <c r="X4599">
        <f>CHOOSE(MONTH(SalesData[[#This Row],[Order Date]]),1,1,1,2,2,2,3,3,3,4,4,4)</f>
        <v>3</v>
      </c>
      <c r="Y4599">
        <f>YEAR(SalesData[[#This Row],[Order Date]])*100+MONTH(SalesData[[#This Row],[Order Date]])</f>
        <v>201808</v>
      </c>
    </row>
    <row r="4600" spans="1: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v>6</v>
      </c>
      <c r="T4600">
        <v>0.2</v>
      </c>
      <c r="U4600">
        <v>10.99</v>
      </c>
      <c r="V4600">
        <f>COUNTIF(SalesData[Order ID],SalesData[[#This Row],[Order ID]])</f>
        <v>2</v>
      </c>
      <c r="W4600" t="str">
        <f>TEXT(SalesData[[#This Row],[Order Date]],"MMM-YYYY")</f>
        <v>Aug-2018</v>
      </c>
      <c r="X4600">
        <f>CHOOSE(MONTH(SalesData[[#This Row],[Order Date]]),1,1,1,2,2,2,3,3,3,4,4,4)</f>
        <v>3</v>
      </c>
      <c r="Y4600">
        <f>YEAR(SalesData[[#This Row],[Order Date]])*100+MONTH(SalesData[[#This Row],[Order Date]])</f>
        <v>201808</v>
      </c>
    </row>
    <row r="4601" spans="1: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v>7</v>
      </c>
      <c r="T4601">
        <v>0</v>
      </c>
      <c r="U4601">
        <v>46.8</v>
      </c>
      <c r="V4601">
        <f>COUNTIF(SalesData[Order ID],SalesData[[#This Row],[Order ID]])</f>
        <v>3</v>
      </c>
      <c r="W4601" t="str">
        <f>TEXT(SalesData[[#This Row],[Order Date]],"MMM-YYYY")</f>
        <v>Jul-2016</v>
      </c>
      <c r="X4601">
        <f>CHOOSE(MONTH(SalesData[[#This Row],[Order Date]]),1,1,1,2,2,2,3,3,3,4,4,4)</f>
        <v>3</v>
      </c>
      <c r="Y4601">
        <f>YEAR(SalesData[[#This Row],[Order Date]])*100+MONTH(SalesData[[#This Row],[Order Date]])</f>
        <v>201607</v>
      </c>
    </row>
    <row r="4602" spans="1: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v>5</v>
      </c>
      <c r="T4602">
        <v>0</v>
      </c>
      <c r="U4602">
        <v>17.84</v>
      </c>
      <c r="V4602">
        <f>COUNTIF(SalesData[Order ID],SalesData[[#This Row],[Order ID]])</f>
        <v>3</v>
      </c>
      <c r="W4602" t="str">
        <f>TEXT(SalesData[[#This Row],[Order Date]],"MMM-YYYY")</f>
        <v>Jul-2016</v>
      </c>
      <c r="X4602">
        <f>CHOOSE(MONTH(SalesData[[#This Row],[Order Date]]),1,1,1,2,2,2,3,3,3,4,4,4)</f>
        <v>3</v>
      </c>
      <c r="Y4602">
        <f>YEAR(SalesData[[#This Row],[Order Date]])*100+MONTH(SalesData[[#This Row],[Order Date]])</f>
        <v>201607</v>
      </c>
    </row>
    <row r="4603" spans="1: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v>8</v>
      </c>
      <c r="T4603">
        <v>0</v>
      </c>
      <c r="U4603">
        <v>1.1499999999999999</v>
      </c>
      <c r="V4603">
        <f>COUNTIF(SalesData[Order ID],SalesData[[#This Row],[Order ID]])</f>
        <v>3</v>
      </c>
      <c r="W4603" t="str">
        <f>TEXT(SalesData[[#This Row],[Order Date]],"MMM-YYYY")</f>
        <v>Jul-2016</v>
      </c>
      <c r="X4603">
        <f>CHOOSE(MONTH(SalesData[[#This Row],[Order Date]]),1,1,1,2,2,2,3,3,3,4,4,4)</f>
        <v>3</v>
      </c>
      <c r="Y4603">
        <f>YEAR(SalesData[[#This Row],[Order Date]])*100+MONTH(SalesData[[#This Row],[Order Date]])</f>
        <v>201607</v>
      </c>
    </row>
    <row r="4604" spans="1: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v>8</v>
      </c>
      <c r="T4604">
        <v>0</v>
      </c>
      <c r="U4604">
        <v>1.28</v>
      </c>
      <c r="V4604">
        <f>COUNTIF(SalesData[Order ID],SalesData[[#This Row],[Order ID]])</f>
        <v>4</v>
      </c>
      <c r="W4604" t="str">
        <f>TEXT(SalesData[[#This Row],[Order Date]],"MMM-YYYY")</f>
        <v>May-2016</v>
      </c>
      <c r="X4604">
        <f>CHOOSE(MONTH(SalesData[[#This Row],[Order Date]]),1,1,1,2,2,2,3,3,3,4,4,4)</f>
        <v>2</v>
      </c>
      <c r="Y4604">
        <f>YEAR(SalesData[[#This Row],[Order Date]])*100+MONTH(SalesData[[#This Row],[Order Date]])</f>
        <v>201605</v>
      </c>
    </row>
    <row r="4605" spans="1: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v>6</v>
      </c>
      <c r="T4605">
        <v>0.2</v>
      </c>
      <c r="U4605">
        <v>39.97</v>
      </c>
      <c r="V4605">
        <f>COUNTIF(SalesData[Order ID],SalesData[[#This Row],[Order ID]])</f>
        <v>4</v>
      </c>
      <c r="W4605" t="str">
        <f>TEXT(SalesData[[#This Row],[Order Date]],"MMM-YYYY")</f>
        <v>May-2016</v>
      </c>
      <c r="X4605">
        <f>CHOOSE(MONTH(SalesData[[#This Row],[Order Date]]),1,1,1,2,2,2,3,3,3,4,4,4)</f>
        <v>2</v>
      </c>
      <c r="Y4605">
        <f>YEAR(SalesData[[#This Row],[Order Date]])*100+MONTH(SalesData[[#This Row],[Order Date]])</f>
        <v>201605</v>
      </c>
    </row>
    <row r="4606" spans="1: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v>1</v>
      </c>
      <c r="T4606">
        <v>0</v>
      </c>
      <c r="U4606">
        <v>1.59</v>
      </c>
      <c r="V4606">
        <f>COUNTIF(SalesData[Order ID],SalesData[[#This Row],[Order ID]])</f>
        <v>4</v>
      </c>
      <c r="W4606" t="str">
        <f>TEXT(SalesData[[#This Row],[Order Date]],"MMM-YYYY")</f>
        <v>May-2016</v>
      </c>
      <c r="X4606">
        <f>CHOOSE(MONTH(SalesData[[#This Row],[Order Date]]),1,1,1,2,2,2,3,3,3,4,4,4)</f>
        <v>2</v>
      </c>
      <c r="Y4606">
        <f>YEAR(SalesData[[#This Row],[Order Date]])*100+MONTH(SalesData[[#This Row],[Order Date]])</f>
        <v>201605</v>
      </c>
    </row>
    <row r="4607" spans="1: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v>2</v>
      </c>
      <c r="T4607">
        <v>0.1</v>
      </c>
      <c r="U4607">
        <v>48.7</v>
      </c>
      <c r="V4607">
        <f>COUNTIF(SalesData[Order ID],SalesData[[#This Row],[Order ID]])</f>
        <v>4</v>
      </c>
      <c r="W4607" t="str">
        <f>TEXT(SalesData[[#This Row],[Order Date]],"MMM-YYYY")</f>
        <v>May-2016</v>
      </c>
      <c r="X4607">
        <f>CHOOSE(MONTH(SalesData[[#This Row],[Order Date]]),1,1,1,2,2,2,3,3,3,4,4,4)</f>
        <v>2</v>
      </c>
      <c r="Y4607">
        <f>YEAR(SalesData[[#This Row],[Order Date]])*100+MONTH(SalesData[[#This Row],[Order Date]])</f>
        <v>201605</v>
      </c>
    </row>
    <row r="4608" spans="1: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v>8</v>
      </c>
      <c r="T4608">
        <v>0</v>
      </c>
      <c r="U4608">
        <v>3.22</v>
      </c>
      <c r="V4608">
        <f>COUNTIF(SalesData[Order ID],SalesData[[#This Row],[Order ID]])</f>
        <v>4</v>
      </c>
      <c r="W4608" t="str">
        <f>TEXT(SalesData[[#This Row],[Order Date]],"MMM-YYYY")</f>
        <v>May-2016</v>
      </c>
      <c r="X4608">
        <f>CHOOSE(MONTH(SalesData[[#This Row],[Order Date]]),1,1,1,2,2,2,3,3,3,4,4,4)</f>
        <v>2</v>
      </c>
      <c r="Y4608">
        <f>YEAR(SalesData[[#This Row],[Order Date]])*100+MONTH(SalesData[[#This Row],[Order Date]])</f>
        <v>201605</v>
      </c>
    </row>
    <row r="4609" spans="1: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v>6</v>
      </c>
      <c r="T4609">
        <v>0</v>
      </c>
      <c r="U4609">
        <v>149.91</v>
      </c>
      <c r="V4609">
        <f>COUNTIF(SalesData[Order ID],SalesData[[#This Row],[Order ID]])</f>
        <v>4</v>
      </c>
      <c r="W4609" t="str">
        <f>TEXT(SalesData[[#This Row],[Order Date]],"MMM-YYYY")</f>
        <v>May-2016</v>
      </c>
      <c r="X4609">
        <f>CHOOSE(MONTH(SalesData[[#This Row],[Order Date]]),1,1,1,2,2,2,3,3,3,4,4,4)</f>
        <v>2</v>
      </c>
      <c r="Y4609">
        <f>YEAR(SalesData[[#This Row],[Order Date]])*100+MONTH(SalesData[[#This Row],[Order Date]])</f>
        <v>201605</v>
      </c>
    </row>
    <row r="4610" spans="1: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v>10</v>
      </c>
      <c r="T4610">
        <v>0.1</v>
      </c>
      <c r="U4610">
        <v>1.65</v>
      </c>
      <c r="V4610">
        <f>COUNTIF(SalesData[Order ID],SalesData[[#This Row],[Order ID]])</f>
        <v>4</v>
      </c>
      <c r="W4610" t="str">
        <f>TEXT(SalesData[[#This Row],[Order Date]],"MMM-YYYY")</f>
        <v>May-2016</v>
      </c>
      <c r="X4610">
        <f>CHOOSE(MONTH(SalesData[[#This Row],[Order Date]]),1,1,1,2,2,2,3,3,3,4,4,4)</f>
        <v>2</v>
      </c>
      <c r="Y4610">
        <f>YEAR(SalesData[[#This Row],[Order Date]])*100+MONTH(SalesData[[#This Row],[Order Date]])</f>
        <v>201605</v>
      </c>
    </row>
    <row r="4611" spans="1: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v>2</v>
      </c>
      <c r="T4611">
        <v>0</v>
      </c>
      <c r="U4611">
        <v>15.88</v>
      </c>
      <c r="V4611">
        <f>COUNTIF(SalesData[Order ID],SalesData[[#This Row],[Order ID]])</f>
        <v>4</v>
      </c>
      <c r="W4611" t="str">
        <f>TEXT(SalesData[[#This Row],[Order Date]],"MMM-YYYY")</f>
        <v>May-2016</v>
      </c>
      <c r="X4611">
        <f>CHOOSE(MONTH(SalesData[[#This Row],[Order Date]]),1,1,1,2,2,2,3,3,3,4,4,4)</f>
        <v>2</v>
      </c>
      <c r="Y4611">
        <f>YEAR(SalesData[[#This Row],[Order Date]])*100+MONTH(SalesData[[#This Row],[Order Date]])</f>
        <v>201605</v>
      </c>
    </row>
    <row r="4612" spans="1: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v>4</v>
      </c>
      <c r="T4612">
        <v>0</v>
      </c>
      <c r="U4612">
        <v>16.02</v>
      </c>
      <c r="V4612">
        <f>COUNTIF(SalesData[Order ID],SalesData[[#This Row],[Order ID]])</f>
        <v>1</v>
      </c>
      <c r="W4612" t="str">
        <f>TEXT(SalesData[[#This Row],[Order Date]],"MMM-YYYY")</f>
        <v>Nov-2018</v>
      </c>
      <c r="X4612">
        <f>CHOOSE(MONTH(SalesData[[#This Row],[Order Date]]),1,1,1,2,2,2,3,3,3,4,4,4)</f>
        <v>4</v>
      </c>
      <c r="Y4612">
        <f>YEAR(SalesData[[#This Row],[Order Date]])*100+MONTH(SalesData[[#This Row],[Order Date]])</f>
        <v>201811</v>
      </c>
    </row>
    <row r="4613" spans="1: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v>1</v>
      </c>
      <c r="T4613">
        <v>0</v>
      </c>
      <c r="U4613">
        <v>6.27</v>
      </c>
      <c r="V4613">
        <f>COUNTIF(SalesData[Order ID],SalesData[[#This Row],[Order ID]])</f>
        <v>1</v>
      </c>
      <c r="W4613" t="str">
        <f>TEXT(SalesData[[#This Row],[Order Date]],"MMM-YYYY")</f>
        <v>Jan-2017</v>
      </c>
      <c r="X4613">
        <f>CHOOSE(MONTH(SalesData[[#This Row],[Order Date]]),1,1,1,2,2,2,3,3,3,4,4,4)</f>
        <v>1</v>
      </c>
      <c r="Y4613">
        <f>YEAR(SalesData[[#This Row],[Order Date]])*100+MONTH(SalesData[[#This Row],[Order Date]])</f>
        <v>201701</v>
      </c>
    </row>
    <row r="4614" spans="1: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v>5</v>
      </c>
      <c r="T4614">
        <v>0</v>
      </c>
      <c r="U4614">
        <v>8.09</v>
      </c>
      <c r="V4614">
        <f>COUNTIF(SalesData[Order ID],SalesData[[#This Row],[Order ID]])</f>
        <v>2</v>
      </c>
      <c r="W4614" t="str">
        <f>TEXT(SalesData[[#This Row],[Order Date]],"MMM-YYYY")</f>
        <v>Dec-2017</v>
      </c>
      <c r="X4614">
        <f>CHOOSE(MONTH(SalesData[[#This Row],[Order Date]]),1,1,1,2,2,2,3,3,3,4,4,4)</f>
        <v>4</v>
      </c>
      <c r="Y4614">
        <f>YEAR(SalesData[[#This Row],[Order Date]])*100+MONTH(SalesData[[#This Row],[Order Date]])</f>
        <v>201712</v>
      </c>
    </row>
    <row r="4615" spans="1: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v>5</v>
      </c>
      <c r="T4615">
        <v>0</v>
      </c>
      <c r="U4615">
        <v>6.1</v>
      </c>
      <c r="V4615">
        <f>COUNTIF(SalesData[Order ID],SalesData[[#This Row],[Order ID]])</f>
        <v>2</v>
      </c>
      <c r="W4615" t="str">
        <f>TEXT(SalesData[[#This Row],[Order Date]],"MMM-YYYY")</f>
        <v>Dec-2017</v>
      </c>
      <c r="X4615">
        <f>CHOOSE(MONTH(SalesData[[#This Row],[Order Date]]),1,1,1,2,2,2,3,3,3,4,4,4)</f>
        <v>4</v>
      </c>
      <c r="Y4615">
        <f>YEAR(SalesData[[#This Row],[Order Date]])*100+MONTH(SalesData[[#This Row],[Order Date]])</f>
        <v>201712</v>
      </c>
    </row>
    <row r="4616" spans="1: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v>7</v>
      </c>
      <c r="T4616">
        <v>0</v>
      </c>
      <c r="U4616">
        <v>16.95</v>
      </c>
      <c r="V4616">
        <f>COUNTIF(SalesData[Order ID],SalesData[[#This Row],[Order ID]])</f>
        <v>2</v>
      </c>
      <c r="W4616" t="str">
        <f>TEXT(SalesData[[#This Row],[Order Date]],"MMM-YYYY")</f>
        <v>Sep-2017</v>
      </c>
      <c r="X4616">
        <f>CHOOSE(MONTH(SalesData[[#This Row],[Order Date]]),1,1,1,2,2,2,3,3,3,4,4,4)</f>
        <v>3</v>
      </c>
      <c r="Y4616">
        <f>YEAR(SalesData[[#This Row],[Order Date]])*100+MONTH(SalesData[[#This Row],[Order Date]])</f>
        <v>201709</v>
      </c>
    </row>
    <row r="4617" spans="1: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v>8</v>
      </c>
      <c r="T4617">
        <v>0</v>
      </c>
      <c r="U4617">
        <v>5.69</v>
      </c>
      <c r="V4617">
        <f>COUNTIF(SalesData[Order ID],SalesData[[#This Row],[Order ID]])</f>
        <v>2</v>
      </c>
      <c r="W4617" t="str">
        <f>TEXT(SalesData[[#This Row],[Order Date]],"MMM-YYYY")</f>
        <v>Sep-2017</v>
      </c>
      <c r="X4617">
        <f>CHOOSE(MONTH(SalesData[[#This Row],[Order Date]]),1,1,1,2,2,2,3,3,3,4,4,4)</f>
        <v>3</v>
      </c>
      <c r="Y4617">
        <f>YEAR(SalesData[[#This Row],[Order Date]])*100+MONTH(SalesData[[#This Row],[Order Date]])</f>
        <v>201709</v>
      </c>
    </row>
    <row r="4618" spans="1: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v>4</v>
      </c>
      <c r="T4618">
        <v>0</v>
      </c>
      <c r="U4618">
        <v>16.13</v>
      </c>
      <c r="V4618">
        <f>COUNTIF(SalesData[Order ID],SalesData[[#This Row],[Order ID]])</f>
        <v>1</v>
      </c>
      <c r="W4618" t="str">
        <f>TEXT(SalesData[[#This Row],[Order Date]],"MMM-YYYY")</f>
        <v>Sep-2016</v>
      </c>
      <c r="X4618">
        <f>CHOOSE(MONTH(SalesData[[#This Row],[Order Date]]),1,1,1,2,2,2,3,3,3,4,4,4)</f>
        <v>3</v>
      </c>
      <c r="Y4618">
        <f>YEAR(SalesData[[#This Row],[Order Date]])*100+MONTH(SalesData[[#This Row],[Order Date]])</f>
        <v>201609</v>
      </c>
    </row>
    <row r="4619" spans="1: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v>2</v>
      </c>
      <c r="T4619">
        <v>0.1</v>
      </c>
      <c r="U4619">
        <v>176.97</v>
      </c>
      <c r="V4619">
        <f>COUNTIF(SalesData[Order ID],SalesData[[#This Row],[Order ID]])</f>
        <v>2</v>
      </c>
      <c r="W4619" t="str">
        <f>TEXT(SalesData[[#This Row],[Order Date]],"MMM-YYYY")</f>
        <v>Sep-2016</v>
      </c>
      <c r="X4619">
        <f>CHOOSE(MONTH(SalesData[[#This Row],[Order Date]]),1,1,1,2,2,2,3,3,3,4,4,4)</f>
        <v>3</v>
      </c>
      <c r="Y4619">
        <f>YEAR(SalesData[[#This Row],[Order Date]])*100+MONTH(SalesData[[#This Row],[Order Date]])</f>
        <v>201609</v>
      </c>
    </row>
    <row r="4620" spans="1: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v>10</v>
      </c>
      <c r="T4620">
        <v>0.1</v>
      </c>
      <c r="U4620">
        <v>38.01</v>
      </c>
      <c r="V4620">
        <f>COUNTIF(SalesData[Order ID],SalesData[[#This Row],[Order ID]])</f>
        <v>2</v>
      </c>
      <c r="W4620" t="str">
        <f>TEXT(SalesData[[#This Row],[Order Date]],"MMM-YYYY")</f>
        <v>Sep-2016</v>
      </c>
      <c r="X4620">
        <f>CHOOSE(MONTH(SalesData[[#This Row],[Order Date]]),1,1,1,2,2,2,3,3,3,4,4,4)</f>
        <v>3</v>
      </c>
      <c r="Y4620">
        <f>YEAR(SalesData[[#This Row],[Order Date]])*100+MONTH(SalesData[[#This Row],[Order Date]])</f>
        <v>201609</v>
      </c>
    </row>
    <row r="4621" spans="1: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v>3</v>
      </c>
      <c r="T4621">
        <v>0</v>
      </c>
      <c r="U4621">
        <v>863.99</v>
      </c>
      <c r="V4621">
        <f>COUNTIF(SalesData[Order ID],SalesData[[#This Row],[Order ID]])</f>
        <v>2</v>
      </c>
      <c r="W4621" t="str">
        <f>TEXT(SalesData[[#This Row],[Order Date]],"MMM-YYYY")</f>
        <v>Dec-2018</v>
      </c>
      <c r="X4621">
        <f>CHOOSE(MONTH(SalesData[[#This Row],[Order Date]]),1,1,1,2,2,2,3,3,3,4,4,4)</f>
        <v>4</v>
      </c>
      <c r="Y4621">
        <f>YEAR(SalesData[[#This Row],[Order Date]])*100+MONTH(SalesData[[#This Row],[Order Date]])</f>
        <v>201812</v>
      </c>
    </row>
    <row r="4622" spans="1: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v>3</v>
      </c>
      <c r="T4622">
        <v>0.3</v>
      </c>
      <c r="U4622">
        <v>-23.52</v>
      </c>
      <c r="V4622">
        <f>COUNTIF(SalesData[Order ID],SalesData[[#This Row],[Order ID]])</f>
        <v>2</v>
      </c>
      <c r="W4622" t="str">
        <f>TEXT(SalesData[[#This Row],[Order Date]],"MMM-YYYY")</f>
        <v>Dec-2018</v>
      </c>
      <c r="X4622">
        <f>CHOOSE(MONTH(SalesData[[#This Row],[Order Date]]),1,1,1,2,2,2,3,3,3,4,4,4)</f>
        <v>4</v>
      </c>
      <c r="Y4622">
        <f>YEAR(SalesData[[#This Row],[Order Date]])*100+MONTH(SalesData[[#This Row],[Order Date]])</f>
        <v>201812</v>
      </c>
    </row>
    <row r="4623" spans="1: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v>3</v>
      </c>
      <c r="T4623">
        <v>0</v>
      </c>
      <c r="U4623">
        <v>11.63</v>
      </c>
      <c r="V4623">
        <f>COUNTIF(SalesData[Order ID],SalesData[[#This Row],[Order ID]])</f>
        <v>1</v>
      </c>
      <c r="W4623" t="str">
        <f>TEXT(SalesData[[#This Row],[Order Date]],"MMM-YYYY")</f>
        <v>Oct-2016</v>
      </c>
      <c r="X4623">
        <f>CHOOSE(MONTH(SalesData[[#This Row],[Order Date]]),1,1,1,2,2,2,3,3,3,4,4,4)</f>
        <v>4</v>
      </c>
      <c r="Y4623">
        <f>YEAR(SalesData[[#This Row],[Order Date]])*100+MONTH(SalesData[[#This Row],[Order Date]])</f>
        <v>201610</v>
      </c>
    </row>
    <row r="4624" spans="1: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v>3</v>
      </c>
      <c r="T4624">
        <v>0.1</v>
      </c>
      <c r="U4624">
        <v>2.65</v>
      </c>
      <c r="V4624">
        <f>COUNTIF(SalesData[Order ID],SalesData[[#This Row],[Order ID]])</f>
        <v>4</v>
      </c>
      <c r="W4624" t="str">
        <f>TEXT(SalesData[[#This Row],[Order Date]],"MMM-YYYY")</f>
        <v>Sep-2018</v>
      </c>
      <c r="X4624">
        <f>CHOOSE(MONTH(SalesData[[#This Row],[Order Date]]),1,1,1,2,2,2,3,3,3,4,4,4)</f>
        <v>3</v>
      </c>
      <c r="Y4624">
        <f>YEAR(SalesData[[#This Row],[Order Date]])*100+MONTH(SalesData[[#This Row],[Order Date]])</f>
        <v>201809</v>
      </c>
    </row>
    <row r="4625" spans="1: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v>7</v>
      </c>
      <c r="T4625">
        <v>0.3</v>
      </c>
      <c r="U4625">
        <v>-26.63</v>
      </c>
      <c r="V4625">
        <f>COUNTIF(SalesData[Order ID],SalesData[[#This Row],[Order ID]])</f>
        <v>4</v>
      </c>
      <c r="W4625" t="str">
        <f>TEXT(SalesData[[#This Row],[Order Date]],"MMM-YYYY")</f>
        <v>Sep-2018</v>
      </c>
      <c r="X4625">
        <f>CHOOSE(MONTH(SalesData[[#This Row],[Order Date]]),1,1,1,2,2,2,3,3,3,4,4,4)</f>
        <v>3</v>
      </c>
      <c r="Y4625">
        <f>YEAR(SalesData[[#This Row],[Order Date]])*100+MONTH(SalesData[[#This Row],[Order Date]])</f>
        <v>201809</v>
      </c>
    </row>
    <row r="4626" spans="1: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v>7</v>
      </c>
      <c r="T4626">
        <v>0</v>
      </c>
      <c r="U4626">
        <v>56.87</v>
      </c>
      <c r="V4626">
        <f>COUNTIF(SalesData[Order ID],SalesData[[#This Row],[Order ID]])</f>
        <v>4</v>
      </c>
      <c r="W4626" t="str">
        <f>TEXT(SalesData[[#This Row],[Order Date]],"MMM-YYYY")</f>
        <v>Sep-2018</v>
      </c>
      <c r="X4626">
        <f>CHOOSE(MONTH(SalesData[[#This Row],[Order Date]]),1,1,1,2,2,2,3,3,3,4,4,4)</f>
        <v>3</v>
      </c>
      <c r="Y4626">
        <f>YEAR(SalesData[[#This Row],[Order Date]])*100+MONTH(SalesData[[#This Row],[Order Date]])</f>
        <v>201809</v>
      </c>
    </row>
    <row r="4627" spans="1: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v>7</v>
      </c>
      <c r="T4627">
        <v>0.3</v>
      </c>
      <c r="U4627">
        <v>-2.2599999999999998</v>
      </c>
      <c r="V4627">
        <f>COUNTIF(SalesData[Order ID],SalesData[[#This Row],[Order ID]])</f>
        <v>4</v>
      </c>
      <c r="W4627" t="str">
        <f>TEXT(SalesData[[#This Row],[Order Date]],"MMM-YYYY")</f>
        <v>Sep-2018</v>
      </c>
      <c r="X4627">
        <f>CHOOSE(MONTH(SalesData[[#This Row],[Order Date]]),1,1,1,2,2,2,3,3,3,4,4,4)</f>
        <v>3</v>
      </c>
      <c r="Y4627">
        <f>YEAR(SalesData[[#This Row],[Order Date]])*100+MONTH(SalesData[[#This Row],[Order Date]])</f>
        <v>201809</v>
      </c>
    </row>
    <row r="4628" spans="1: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v>4</v>
      </c>
      <c r="T4628">
        <v>0</v>
      </c>
      <c r="U4628">
        <v>6.2</v>
      </c>
      <c r="V4628">
        <f>COUNTIF(SalesData[Order ID],SalesData[[#This Row],[Order ID]])</f>
        <v>4</v>
      </c>
      <c r="W4628" t="str">
        <f>TEXT(SalesData[[#This Row],[Order Date]],"MMM-YYYY")</f>
        <v>Nov-2017</v>
      </c>
      <c r="X4628">
        <f>CHOOSE(MONTH(SalesData[[#This Row],[Order Date]]),1,1,1,2,2,2,3,3,3,4,4,4)</f>
        <v>4</v>
      </c>
      <c r="Y4628">
        <f>YEAR(SalesData[[#This Row],[Order Date]])*100+MONTH(SalesData[[#This Row],[Order Date]])</f>
        <v>201711</v>
      </c>
    </row>
    <row r="4629" spans="1: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v>2</v>
      </c>
      <c r="T4629">
        <v>0.2</v>
      </c>
      <c r="U4629">
        <v>1.74</v>
      </c>
      <c r="V4629">
        <f>COUNTIF(SalesData[Order ID],SalesData[[#This Row],[Order ID]])</f>
        <v>4</v>
      </c>
      <c r="W4629" t="str">
        <f>TEXT(SalesData[[#This Row],[Order Date]],"MMM-YYYY")</f>
        <v>Nov-2017</v>
      </c>
      <c r="X4629">
        <f>CHOOSE(MONTH(SalesData[[#This Row],[Order Date]]),1,1,1,2,2,2,3,3,3,4,4,4)</f>
        <v>4</v>
      </c>
      <c r="Y4629">
        <f>YEAR(SalesData[[#This Row],[Order Date]])*100+MONTH(SalesData[[#This Row],[Order Date]])</f>
        <v>201711</v>
      </c>
    </row>
    <row r="4630" spans="1: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v>8</v>
      </c>
      <c r="T4630">
        <v>0</v>
      </c>
      <c r="U4630">
        <v>38</v>
      </c>
      <c r="V4630">
        <f>COUNTIF(SalesData[Order ID],SalesData[[#This Row],[Order ID]])</f>
        <v>4</v>
      </c>
      <c r="W4630" t="str">
        <f>TEXT(SalesData[[#This Row],[Order Date]],"MMM-YYYY")</f>
        <v>Nov-2017</v>
      </c>
      <c r="X4630">
        <f>CHOOSE(MONTH(SalesData[[#This Row],[Order Date]]),1,1,1,2,2,2,3,3,3,4,4,4)</f>
        <v>4</v>
      </c>
      <c r="Y4630">
        <f>YEAR(SalesData[[#This Row],[Order Date]])*100+MONTH(SalesData[[#This Row],[Order Date]])</f>
        <v>201711</v>
      </c>
    </row>
    <row r="4631" spans="1: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v>7</v>
      </c>
      <c r="T4631">
        <v>0</v>
      </c>
      <c r="U4631">
        <v>1.83</v>
      </c>
      <c r="V4631">
        <f>COUNTIF(SalesData[Order ID],SalesData[[#This Row],[Order ID]])</f>
        <v>4</v>
      </c>
      <c r="W4631" t="str">
        <f>TEXT(SalesData[[#This Row],[Order Date]],"MMM-YYYY")</f>
        <v>Nov-2017</v>
      </c>
      <c r="X4631">
        <f>CHOOSE(MONTH(SalesData[[#This Row],[Order Date]]),1,1,1,2,2,2,3,3,3,4,4,4)</f>
        <v>4</v>
      </c>
      <c r="Y4631">
        <f>YEAR(SalesData[[#This Row],[Order Date]])*100+MONTH(SalesData[[#This Row],[Order Date]])</f>
        <v>201711</v>
      </c>
    </row>
    <row r="4632" spans="1: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v>1</v>
      </c>
      <c r="T4632">
        <v>0.1</v>
      </c>
      <c r="U4632">
        <v>3.43</v>
      </c>
      <c r="V4632">
        <f>COUNTIF(SalesData[Order ID],SalesData[[#This Row],[Order ID]])</f>
        <v>1</v>
      </c>
      <c r="W4632" t="str">
        <f>TEXT(SalesData[[#This Row],[Order Date]],"MMM-YYYY")</f>
        <v>Oct-2016</v>
      </c>
      <c r="X4632">
        <f>CHOOSE(MONTH(SalesData[[#This Row],[Order Date]]),1,1,1,2,2,2,3,3,3,4,4,4)</f>
        <v>4</v>
      </c>
      <c r="Y4632">
        <f>YEAR(SalesData[[#This Row],[Order Date]])*100+MONTH(SalesData[[#This Row],[Order Date]])</f>
        <v>201610</v>
      </c>
    </row>
    <row r="4633" spans="1: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v>1</v>
      </c>
      <c r="T4633">
        <v>0</v>
      </c>
      <c r="U4633">
        <v>11.39</v>
      </c>
      <c r="V4633">
        <f>COUNTIF(SalesData[Order ID],SalesData[[#This Row],[Order ID]])</f>
        <v>2</v>
      </c>
      <c r="W4633" t="str">
        <f>TEXT(SalesData[[#This Row],[Order Date]],"MMM-YYYY")</f>
        <v>Aug-2018</v>
      </c>
      <c r="X4633">
        <f>CHOOSE(MONTH(SalesData[[#This Row],[Order Date]]),1,1,1,2,2,2,3,3,3,4,4,4)</f>
        <v>3</v>
      </c>
      <c r="Y4633">
        <f>YEAR(SalesData[[#This Row],[Order Date]])*100+MONTH(SalesData[[#This Row],[Order Date]])</f>
        <v>201808</v>
      </c>
    </row>
    <row r="4634" spans="1: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v>2</v>
      </c>
      <c r="T4634">
        <v>0</v>
      </c>
      <c r="U4634">
        <v>13.64</v>
      </c>
      <c r="V4634">
        <f>COUNTIF(SalesData[Order ID],SalesData[[#This Row],[Order ID]])</f>
        <v>2</v>
      </c>
      <c r="W4634" t="str">
        <f>TEXT(SalesData[[#This Row],[Order Date]],"MMM-YYYY")</f>
        <v>Aug-2018</v>
      </c>
      <c r="X4634">
        <f>CHOOSE(MONTH(SalesData[[#This Row],[Order Date]]),1,1,1,2,2,2,3,3,3,4,4,4)</f>
        <v>3</v>
      </c>
      <c r="Y4634">
        <f>YEAR(SalesData[[#This Row],[Order Date]])*100+MONTH(SalesData[[#This Row],[Order Date]])</f>
        <v>201808</v>
      </c>
    </row>
    <row r="4635" spans="1: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v>8</v>
      </c>
      <c r="T4635">
        <v>0</v>
      </c>
      <c r="U4635">
        <v>35.18</v>
      </c>
      <c r="V4635">
        <f>COUNTIF(SalesData[Order ID],SalesData[[#This Row],[Order ID]])</f>
        <v>2</v>
      </c>
      <c r="W4635" t="str">
        <f>TEXT(SalesData[[#This Row],[Order Date]],"MMM-YYYY")</f>
        <v>Aug-2016</v>
      </c>
      <c r="X4635">
        <f>CHOOSE(MONTH(SalesData[[#This Row],[Order Date]]),1,1,1,2,2,2,3,3,3,4,4,4)</f>
        <v>3</v>
      </c>
      <c r="Y4635">
        <f>YEAR(SalesData[[#This Row],[Order Date]])*100+MONTH(SalesData[[#This Row],[Order Date]])</f>
        <v>201608</v>
      </c>
    </row>
    <row r="4636" spans="1: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v>4</v>
      </c>
      <c r="T4636">
        <v>0.3</v>
      </c>
      <c r="U4636">
        <v>-16.2</v>
      </c>
      <c r="V4636">
        <f>COUNTIF(SalesData[Order ID],SalesData[[#This Row],[Order ID]])</f>
        <v>2</v>
      </c>
      <c r="W4636" t="str">
        <f>TEXT(SalesData[[#This Row],[Order Date]],"MMM-YYYY")</f>
        <v>Aug-2016</v>
      </c>
      <c r="X4636">
        <f>CHOOSE(MONTH(SalesData[[#This Row],[Order Date]]),1,1,1,2,2,2,3,3,3,4,4,4)</f>
        <v>3</v>
      </c>
      <c r="Y4636">
        <f>YEAR(SalesData[[#This Row],[Order Date]])*100+MONTH(SalesData[[#This Row],[Order Date]])</f>
        <v>201608</v>
      </c>
    </row>
    <row r="4637" spans="1: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v>8</v>
      </c>
      <c r="T4637">
        <v>0</v>
      </c>
      <c r="U4637">
        <v>24.29</v>
      </c>
      <c r="V4637">
        <f>COUNTIF(SalesData[Order ID],SalesData[[#This Row],[Order ID]])</f>
        <v>1</v>
      </c>
      <c r="W4637" t="str">
        <f>TEXT(SalesData[[#This Row],[Order Date]],"MMM-YYYY")</f>
        <v>Mar-2018</v>
      </c>
      <c r="X4637">
        <f>CHOOSE(MONTH(SalesData[[#This Row],[Order Date]]),1,1,1,2,2,2,3,3,3,4,4,4)</f>
        <v>1</v>
      </c>
      <c r="Y4637">
        <f>YEAR(SalesData[[#This Row],[Order Date]])*100+MONTH(SalesData[[#This Row],[Order Date]])</f>
        <v>201803</v>
      </c>
    </row>
    <row r="4638" spans="1: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v>10</v>
      </c>
      <c r="T4638">
        <v>0.3</v>
      </c>
      <c r="U4638">
        <v>-35.94</v>
      </c>
      <c r="V4638">
        <f>COUNTIF(SalesData[Order ID],SalesData[[#This Row],[Order ID]])</f>
        <v>3</v>
      </c>
      <c r="W4638" t="str">
        <f>TEXT(SalesData[[#This Row],[Order Date]],"MMM-YYYY")</f>
        <v>Apr-2018</v>
      </c>
      <c r="X4638">
        <f>CHOOSE(MONTH(SalesData[[#This Row],[Order Date]]),1,1,1,2,2,2,3,3,3,4,4,4)</f>
        <v>2</v>
      </c>
      <c r="Y4638">
        <f>YEAR(SalesData[[#This Row],[Order Date]])*100+MONTH(SalesData[[#This Row],[Order Date]])</f>
        <v>201804</v>
      </c>
    </row>
    <row r="4639" spans="1: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v>1</v>
      </c>
      <c r="T4639">
        <v>0.3</v>
      </c>
      <c r="U4639">
        <v>-1.24</v>
      </c>
      <c r="V4639">
        <f>COUNTIF(SalesData[Order ID],SalesData[[#This Row],[Order ID]])</f>
        <v>3</v>
      </c>
      <c r="W4639" t="str">
        <f>TEXT(SalesData[[#This Row],[Order Date]],"MMM-YYYY")</f>
        <v>Apr-2018</v>
      </c>
      <c r="X4639">
        <f>CHOOSE(MONTH(SalesData[[#This Row],[Order Date]]),1,1,1,2,2,2,3,3,3,4,4,4)</f>
        <v>2</v>
      </c>
      <c r="Y4639">
        <f>YEAR(SalesData[[#This Row],[Order Date]])*100+MONTH(SalesData[[#This Row],[Order Date]])</f>
        <v>201804</v>
      </c>
    </row>
    <row r="4640" spans="1: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v>7</v>
      </c>
      <c r="T4640">
        <v>0</v>
      </c>
      <c r="U4640">
        <v>2.84</v>
      </c>
      <c r="V4640">
        <f>COUNTIF(SalesData[Order ID],SalesData[[#This Row],[Order ID]])</f>
        <v>3</v>
      </c>
      <c r="W4640" t="str">
        <f>TEXT(SalesData[[#This Row],[Order Date]],"MMM-YYYY")</f>
        <v>Apr-2018</v>
      </c>
      <c r="X4640">
        <f>CHOOSE(MONTH(SalesData[[#This Row],[Order Date]]),1,1,1,2,2,2,3,3,3,4,4,4)</f>
        <v>2</v>
      </c>
      <c r="Y4640">
        <f>YEAR(SalesData[[#This Row],[Order Date]])*100+MONTH(SalesData[[#This Row],[Order Date]])</f>
        <v>201804</v>
      </c>
    </row>
    <row r="4641" spans="1: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v>2</v>
      </c>
      <c r="T4641">
        <v>0.2</v>
      </c>
      <c r="U4641">
        <v>415.98</v>
      </c>
      <c r="V4641">
        <f>COUNTIF(SalesData[Order ID],SalesData[[#This Row],[Order ID]])</f>
        <v>2</v>
      </c>
      <c r="W4641" t="str">
        <f>TEXT(SalesData[[#This Row],[Order Date]],"MMM-YYYY")</f>
        <v>Sep-2017</v>
      </c>
      <c r="X4641">
        <f>CHOOSE(MONTH(SalesData[[#This Row],[Order Date]]),1,1,1,2,2,2,3,3,3,4,4,4)</f>
        <v>3</v>
      </c>
      <c r="Y4641">
        <f>YEAR(SalesData[[#This Row],[Order Date]])*100+MONTH(SalesData[[#This Row],[Order Date]])</f>
        <v>201709</v>
      </c>
    </row>
    <row r="4642" spans="1: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v>5</v>
      </c>
      <c r="T4642">
        <v>0.2</v>
      </c>
      <c r="U4642">
        <v>3.22</v>
      </c>
      <c r="V4642">
        <f>COUNTIF(SalesData[Order ID],SalesData[[#This Row],[Order ID]])</f>
        <v>2</v>
      </c>
      <c r="W4642" t="str">
        <f>TEXT(SalesData[[#This Row],[Order Date]],"MMM-YYYY")</f>
        <v>Sep-2017</v>
      </c>
      <c r="X4642">
        <f>CHOOSE(MONTH(SalesData[[#This Row],[Order Date]]),1,1,1,2,2,2,3,3,3,4,4,4)</f>
        <v>3</v>
      </c>
      <c r="Y4642">
        <f>YEAR(SalesData[[#This Row],[Order Date]])*100+MONTH(SalesData[[#This Row],[Order Date]])</f>
        <v>201709</v>
      </c>
    </row>
    <row r="4643" spans="1: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v>4</v>
      </c>
      <c r="T4643">
        <v>0</v>
      </c>
      <c r="U4643">
        <v>0.7</v>
      </c>
      <c r="V4643">
        <f>COUNTIF(SalesData[Order ID],SalesData[[#This Row],[Order ID]])</f>
        <v>2</v>
      </c>
      <c r="W4643" t="str">
        <f>TEXT(SalesData[[#This Row],[Order Date]],"MMM-YYYY")</f>
        <v>Oct-2018</v>
      </c>
      <c r="X4643">
        <f>CHOOSE(MONTH(SalesData[[#This Row],[Order Date]]),1,1,1,2,2,2,3,3,3,4,4,4)</f>
        <v>4</v>
      </c>
      <c r="Y4643">
        <f>YEAR(SalesData[[#This Row],[Order Date]])*100+MONTH(SalesData[[#This Row],[Order Date]])</f>
        <v>201810</v>
      </c>
    </row>
    <row r="4644" spans="1: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v>7</v>
      </c>
      <c r="T4644">
        <v>0.1</v>
      </c>
      <c r="U4644">
        <v>144.78</v>
      </c>
      <c r="V4644">
        <f>COUNTIF(SalesData[Order ID],SalesData[[#This Row],[Order ID]])</f>
        <v>2</v>
      </c>
      <c r="W4644" t="str">
        <f>TEXT(SalesData[[#This Row],[Order Date]],"MMM-YYYY")</f>
        <v>Oct-2018</v>
      </c>
      <c r="X4644">
        <f>CHOOSE(MONTH(SalesData[[#This Row],[Order Date]]),1,1,1,2,2,2,3,3,3,4,4,4)</f>
        <v>4</v>
      </c>
      <c r="Y4644">
        <f>YEAR(SalesData[[#This Row],[Order Date]])*100+MONTH(SalesData[[#This Row],[Order Date]])</f>
        <v>201810</v>
      </c>
    </row>
    <row r="4645" spans="1: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v>6</v>
      </c>
      <c r="T4645">
        <v>0.2</v>
      </c>
      <c r="U4645">
        <v>0.7</v>
      </c>
      <c r="V4645">
        <f>COUNTIF(SalesData[Order ID],SalesData[[#This Row],[Order ID]])</f>
        <v>2</v>
      </c>
      <c r="W4645" t="str">
        <f>TEXT(SalesData[[#This Row],[Order Date]],"MMM-YYYY")</f>
        <v>Aug-2016</v>
      </c>
      <c r="X4645">
        <f>CHOOSE(MONTH(SalesData[[#This Row],[Order Date]]),1,1,1,2,2,2,3,3,3,4,4,4)</f>
        <v>3</v>
      </c>
      <c r="Y4645">
        <f>YEAR(SalesData[[#This Row],[Order Date]])*100+MONTH(SalesData[[#This Row],[Order Date]])</f>
        <v>201608</v>
      </c>
    </row>
    <row r="4646" spans="1: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v>9</v>
      </c>
      <c r="T4646">
        <v>0</v>
      </c>
      <c r="U4646">
        <v>128.43</v>
      </c>
      <c r="V4646">
        <f>COUNTIF(SalesData[Order ID],SalesData[[#This Row],[Order ID]])</f>
        <v>2</v>
      </c>
      <c r="W4646" t="str">
        <f>TEXT(SalesData[[#This Row],[Order Date]],"MMM-YYYY")</f>
        <v>Aug-2016</v>
      </c>
      <c r="X4646">
        <f>CHOOSE(MONTH(SalesData[[#This Row],[Order Date]]),1,1,1,2,2,2,3,3,3,4,4,4)</f>
        <v>3</v>
      </c>
      <c r="Y4646">
        <f>YEAR(SalesData[[#This Row],[Order Date]])*100+MONTH(SalesData[[#This Row],[Order Date]])</f>
        <v>201608</v>
      </c>
    </row>
    <row r="4647" spans="1: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v>3</v>
      </c>
      <c r="T4647">
        <v>0.2</v>
      </c>
      <c r="U4647">
        <v>34.979999999999997</v>
      </c>
      <c r="V4647">
        <f>COUNTIF(SalesData[Order ID],SalesData[[#This Row],[Order ID]])</f>
        <v>1</v>
      </c>
      <c r="W4647" t="str">
        <f>TEXT(SalesData[[#This Row],[Order Date]],"MMM-YYYY")</f>
        <v>Aug-2017</v>
      </c>
      <c r="X4647">
        <f>CHOOSE(MONTH(SalesData[[#This Row],[Order Date]]),1,1,1,2,2,2,3,3,3,4,4,4)</f>
        <v>3</v>
      </c>
      <c r="Y4647">
        <f>YEAR(SalesData[[#This Row],[Order Date]])*100+MONTH(SalesData[[#This Row],[Order Date]])</f>
        <v>201708</v>
      </c>
    </row>
    <row r="4648" spans="1: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v>2</v>
      </c>
      <c r="T4648">
        <v>0</v>
      </c>
      <c r="U4648">
        <v>1.23</v>
      </c>
      <c r="V4648">
        <f>COUNTIF(SalesData[Order ID],SalesData[[#This Row],[Order ID]])</f>
        <v>1</v>
      </c>
      <c r="W4648" t="str">
        <f>TEXT(SalesData[[#This Row],[Order Date]],"MMM-YYYY")</f>
        <v>May-2015</v>
      </c>
      <c r="X4648">
        <f>CHOOSE(MONTH(SalesData[[#This Row],[Order Date]]),1,1,1,2,2,2,3,3,3,4,4,4)</f>
        <v>2</v>
      </c>
      <c r="Y4648">
        <f>YEAR(SalesData[[#This Row],[Order Date]])*100+MONTH(SalesData[[#This Row],[Order Date]])</f>
        <v>201505</v>
      </c>
    </row>
    <row r="4649" spans="1: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v>10</v>
      </c>
      <c r="T4649">
        <v>0</v>
      </c>
      <c r="U4649">
        <v>30.43</v>
      </c>
      <c r="V4649">
        <f>COUNTIF(SalesData[Order ID],SalesData[[#This Row],[Order ID]])</f>
        <v>1</v>
      </c>
      <c r="W4649" t="str">
        <f>TEXT(SalesData[[#This Row],[Order Date]],"MMM-YYYY")</f>
        <v>Apr-2017</v>
      </c>
      <c r="X4649">
        <f>CHOOSE(MONTH(SalesData[[#This Row],[Order Date]]),1,1,1,2,2,2,3,3,3,4,4,4)</f>
        <v>2</v>
      </c>
      <c r="Y4649">
        <f>YEAR(SalesData[[#This Row],[Order Date]])*100+MONTH(SalesData[[#This Row],[Order Date]])</f>
        <v>201704</v>
      </c>
    </row>
    <row r="4650" spans="1: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v>6</v>
      </c>
      <c r="T4650">
        <v>0.2</v>
      </c>
      <c r="U4650">
        <v>61.63</v>
      </c>
      <c r="V4650">
        <f>COUNTIF(SalesData[Order ID],SalesData[[#This Row],[Order ID]])</f>
        <v>2</v>
      </c>
      <c r="W4650" t="str">
        <f>TEXT(SalesData[[#This Row],[Order Date]],"MMM-YYYY")</f>
        <v>May-2018</v>
      </c>
      <c r="X4650">
        <f>CHOOSE(MONTH(SalesData[[#This Row],[Order Date]]),1,1,1,2,2,2,3,3,3,4,4,4)</f>
        <v>2</v>
      </c>
      <c r="Y4650">
        <f>YEAR(SalesData[[#This Row],[Order Date]])*100+MONTH(SalesData[[#This Row],[Order Date]])</f>
        <v>201805</v>
      </c>
    </row>
    <row r="4651" spans="1: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v>4</v>
      </c>
      <c r="T4651">
        <v>0.1</v>
      </c>
      <c r="U4651">
        <v>9.66</v>
      </c>
      <c r="V4651">
        <f>COUNTIF(SalesData[Order ID],SalesData[[#This Row],[Order ID]])</f>
        <v>2</v>
      </c>
      <c r="W4651" t="str">
        <f>TEXT(SalesData[[#This Row],[Order Date]],"MMM-YYYY")</f>
        <v>May-2018</v>
      </c>
      <c r="X4651">
        <f>CHOOSE(MONTH(SalesData[[#This Row],[Order Date]]),1,1,1,2,2,2,3,3,3,4,4,4)</f>
        <v>2</v>
      </c>
      <c r="Y4651">
        <f>YEAR(SalesData[[#This Row],[Order Date]])*100+MONTH(SalesData[[#This Row],[Order Date]])</f>
        <v>201805</v>
      </c>
    </row>
    <row r="4652" spans="1: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v>8</v>
      </c>
      <c r="T4652">
        <v>0</v>
      </c>
      <c r="U4652">
        <v>31.79</v>
      </c>
      <c r="V4652">
        <f>COUNTIF(SalesData[Order ID],SalesData[[#This Row],[Order ID]])</f>
        <v>2</v>
      </c>
      <c r="W4652" t="str">
        <f>TEXT(SalesData[[#This Row],[Order Date]],"MMM-YYYY")</f>
        <v>Apr-2018</v>
      </c>
      <c r="X4652">
        <f>CHOOSE(MONTH(SalesData[[#This Row],[Order Date]]),1,1,1,2,2,2,3,3,3,4,4,4)</f>
        <v>2</v>
      </c>
      <c r="Y4652">
        <f>YEAR(SalesData[[#This Row],[Order Date]])*100+MONTH(SalesData[[#This Row],[Order Date]])</f>
        <v>201804</v>
      </c>
    </row>
    <row r="4653" spans="1: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v>10</v>
      </c>
      <c r="T4653">
        <v>0</v>
      </c>
      <c r="U4653">
        <v>50.9</v>
      </c>
      <c r="V4653">
        <f>COUNTIF(SalesData[Order ID],SalesData[[#This Row],[Order ID]])</f>
        <v>2</v>
      </c>
      <c r="W4653" t="str">
        <f>TEXT(SalesData[[#This Row],[Order Date]],"MMM-YYYY")</f>
        <v>Apr-2018</v>
      </c>
      <c r="X4653">
        <f>CHOOSE(MONTH(SalesData[[#This Row],[Order Date]]),1,1,1,2,2,2,3,3,3,4,4,4)</f>
        <v>2</v>
      </c>
      <c r="Y4653">
        <f>YEAR(SalesData[[#This Row],[Order Date]])*100+MONTH(SalesData[[#This Row],[Order Date]])</f>
        <v>201804</v>
      </c>
    </row>
    <row r="4654" spans="1: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v>4</v>
      </c>
      <c r="T4654">
        <v>0.1</v>
      </c>
      <c r="U4654">
        <v>2.82</v>
      </c>
      <c r="V4654">
        <f>COUNTIF(SalesData[Order ID],SalesData[[#This Row],[Order ID]])</f>
        <v>2</v>
      </c>
      <c r="W4654" t="str">
        <f>TEXT(SalesData[[#This Row],[Order Date]],"MMM-YYYY")</f>
        <v>Feb-2018</v>
      </c>
      <c r="X4654">
        <f>CHOOSE(MONTH(SalesData[[#This Row],[Order Date]]),1,1,1,2,2,2,3,3,3,4,4,4)</f>
        <v>1</v>
      </c>
      <c r="Y4654">
        <f>YEAR(SalesData[[#This Row],[Order Date]])*100+MONTH(SalesData[[#This Row],[Order Date]])</f>
        <v>201802</v>
      </c>
    </row>
    <row r="4655" spans="1: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v>8</v>
      </c>
      <c r="T4655">
        <v>0</v>
      </c>
      <c r="U4655">
        <v>31.63</v>
      </c>
      <c r="V4655">
        <f>COUNTIF(SalesData[Order ID],SalesData[[#This Row],[Order ID]])</f>
        <v>2</v>
      </c>
      <c r="W4655" t="str">
        <f>TEXT(SalesData[[#This Row],[Order Date]],"MMM-YYYY")</f>
        <v>Feb-2018</v>
      </c>
      <c r="X4655">
        <f>CHOOSE(MONTH(SalesData[[#This Row],[Order Date]]),1,1,1,2,2,2,3,3,3,4,4,4)</f>
        <v>1</v>
      </c>
      <c r="Y4655">
        <f>YEAR(SalesData[[#This Row],[Order Date]])*100+MONTH(SalesData[[#This Row],[Order Date]])</f>
        <v>201802</v>
      </c>
    </row>
    <row r="4656" spans="1: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v>6</v>
      </c>
      <c r="T4656">
        <v>0</v>
      </c>
      <c r="U4656">
        <v>0.84</v>
      </c>
      <c r="V4656">
        <f>COUNTIF(SalesData[Order ID],SalesData[[#This Row],[Order ID]])</f>
        <v>1</v>
      </c>
      <c r="W4656" t="str">
        <f>TEXT(SalesData[[#This Row],[Order Date]],"MMM-YYYY")</f>
        <v>Jun-2018</v>
      </c>
      <c r="X4656">
        <f>CHOOSE(MONTH(SalesData[[#This Row],[Order Date]]),1,1,1,2,2,2,3,3,3,4,4,4)</f>
        <v>2</v>
      </c>
      <c r="Y4656">
        <f>YEAR(SalesData[[#This Row],[Order Date]])*100+MONTH(SalesData[[#This Row],[Order Date]])</f>
        <v>201806</v>
      </c>
    </row>
    <row r="4657" spans="1: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v>5</v>
      </c>
      <c r="T4657">
        <v>0.3</v>
      </c>
      <c r="U4657">
        <v>-6.79</v>
      </c>
      <c r="V4657">
        <f>COUNTIF(SalesData[Order ID],SalesData[[#This Row],[Order ID]])</f>
        <v>1</v>
      </c>
      <c r="W4657" t="str">
        <f>TEXT(SalesData[[#This Row],[Order Date]],"MMM-YYYY")</f>
        <v>May-2015</v>
      </c>
      <c r="X4657">
        <f>CHOOSE(MONTH(SalesData[[#This Row],[Order Date]]),1,1,1,2,2,2,3,3,3,4,4,4)</f>
        <v>2</v>
      </c>
      <c r="Y4657">
        <f>YEAR(SalesData[[#This Row],[Order Date]])*100+MONTH(SalesData[[#This Row],[Order Date]])</f>
        <v>201505</v>
      </c>
    </row>
    <row r="4658" spans="1: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v>10</v>
      </c>
      <c r="T4658">
        <v>0.1</v>
      </c>
      <c r="U4658">
        <v>6.59</v>
      </c>
      <c r="V4658">
        <f>COUNTIF(SalesData[Order ID],SalesData[[#This Row],[Order ID]])</f>
        <v>7</v>
      </c>
      <c r="W4658" t="str">
        <f>TEXT(SalesData[[#This Row],[Order Date]],"MMM-YYYY")</f>
        <v>May-2016</v>
      </c>
      <c r="X4658">
        <f>CHOOSE(MONTH(SalesData[[#This Row],[Order Date]]),1,1,1,2,2,2,3,3,3,4,4,4)</f>
        <v>2</v>
      </c>
      <c r="Y4658">
        <f>YEAR(SalesData[[#This Row],[Order Date]])*100+MONTH(SalesData[[#This Row],[Order Date]])</f>
        <v>201605</v>
      </c>
    </row>
    <row r="4659" spans="1: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v>1</v>
      </c>
      <c r="T4659">
        <v>0</v>
      </c>
      <c r="U4659">
        <v>8.2899999999999991</v>
      </c>
      <c r="V4659">
        <f>COUNTIF(SalesData[Order ID],SalesData[[#This Row],[Order ID]])</f>
        <v>7</v>
      </c>
      <c r="W4659" t="str">
        <f>TEXT(SalesData[[#This Row],[Order Date]],"MMM-YYYY")</f>
        <v>May-2016</v>
      </c>
      <c r="X4659">
        <f>CHOOSE(MONTH(SalesData[[#This Row],[Order Date]]),1,1,1,2,2,2,3,3,3,4,4,4)</f>
        <v>2</v>
      </c>
      <c r="Y4659">
        <f>YEAR(SalesData[[#This Row],[Order Date]])*100+MONTH(SalesData[[#This Row],[Order Date]])</f>
        <v>201605</v>
      </c>
    </row>
    <row r="4660" spans="1: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v>5</v>
      </c>
      <c r="T4660">
        <v>0.2</v>
      </c>
      <c r="U4660">
        <v>2.5499999999999998</v>
      </c>
      <c r="V4660">
        <f>COUNTIF(SalesData[Order ID],SalesData[[#This Row],[Order ID]])</f>
        <v>7</v>
      </c>
      <c r="W4660" t="str">
        <f>TEXT(SalesData[[#This Row],[Order Date]],"MMM-YYYY")</f>
        <v>May-2016</v>
      </c>
      <c r="X4660">
        <f>CHOOSE(MONTH(SalesData[[#This Row],[Order Date]]),1,1,1,2,2,2,3,3,3,4,4,4)</f>
        <v>2</v>
      </c>
      <c r="Y4660">
        <f>YEAR(SalesData[[#This Row],[Order Date]])*100+MONTH(SalesData[[#This Row],[Order Date]])</f>
        <v>201605</v>
      </c>
    </row>
    <row r="4661" spans="1: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v>5</v>
      </c>
      <c r="T4661">
        <v>0.1</v>
      </c>
      <c r="U4661">
        <v>2</v>
      </c>
      <c r="V4661">
        <f>COUNTIF(SalesData[Order ID],SalesData[[#This Row],[Order ID]])</f>
        <v>7</v>
      </c>
      <c r="W4661" t="str">
        <f>TEXT(SalesData[[#This Row],[Order Date]],"MMM-YYYY")</f>
        <v>May-2016</v>
      </c>
      <c r="X4661">
        <f>CHOOSE(MONTH(SalesData[[#This Row],[Order Date]]),1,1,1,2,2,2,3,3,3,4,4,4)</f>
        <v>2</v>
      </c>
      <c r="Y4661">
        <f>YEAR(SalesData[[#This Row],[Order Date]])*100+MONTH(SalesData[[#This Row],[Order Date]])</f>
        <v>201605</v>
      </c>
    </row>
    <row r="4662" spans="1: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v>8</v>
      </c>
      <c r="T4662">
        <v>0.1</v>
      </c>
      <c r="U4662">
        <v>1.38</v>
      </c>
      <c r="V4662">
        <f>COUNTIF(SalesData[Order ID],SalesData[[#This Row],[Order ID]])</f>
        <v>7</v>
      </c>
      <c r="W4662" t="str">
        <f>TEXT(SalesData[[#This Row],[Order Date]],"MMM-YYYY")</f>
        <v>May-2016</v>
      </c>
      <c r="X4662">
        <f>CHOOSE(MONTH(SalesData[[#This Row],[Order Date]]),1,1,1,2,2,2,3,3,3,4,4,4)</f>
        <v>2</v>
      </c>
      <c r="Y4662">
        <f>YEAR(SalesData[[#This Row],[Order Date]])*100+MONTH(SalesData[[#This Row],[Order Date]])</f>
        <v>201605</v>
      </c>
    </row>
    <row r="4663" spans="1: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v>8</v>
      </c>
      <c r="T4663">
        <v>0.2</v>
      </c>
      <c r="U4663">
        <v>177.26</v>
      </c>
      <c r="V4663">
        <f>COUNTIF(SalesData[Order ID],SalesData[[#This Row],[Order ID]])</f>
        <v>7</v>
      </c>
      <c r="W4663" t="str">
        <f>TEXT(SalesData[[#This Row],[Order Date]],"MMM-YYYY")</f>
        <v>May-2016</v>
      </c>
      <c r="X4663">
        <f>CHOOSE(MONTH(SalesData[[#This Row],[Order Date]]),1,1,1,2,2,2,3,3,3,4,4,4)</f>
        <v>2</v>
      </c>
      <c r="Y4663">
        <f>YEAR(SalesData[[#This Row],[Order Date]])*100+MONTH(SalesData[[#This Row],[Order Date]])</f>
        <v>201605</v>
      </c>
    </row>
    <row r="4664" spans="1: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v>10</v>
      </c>
      <c r="T4664">
        <v>0.2</v>
      </c>
      <c r="U4664">
        <v>18.420000000000002</v>
      </c>
      <c r="V4664">
        <f>COUNTIF(SalesData[Order ID],SalesData[[#This Row],[Order ID]])</f>
        <v>7</v>
      </c>
      <c r="W4664" t="str">
        <f>TEXT(SalesData[[#This Row],[Order Date]],"MMM-YYYY")</f>
        <v>May-2016</v>
      </c>
      <c r="X4664">
        <f>CHOOSE(MONTH(SalesData[[#This Row],[Order Date]]),1,1,1,2,2,2,3,3,3,4,4,4)</f>
        <v>2</v>
      </c>
      <c r="Y4664">
        <f>YEAR(SalesData[[#This Row],[Order Date]])*100+MONTH(SalesData[[#This Row],[Order Date]])</f>
        <v>201605</v>
      </c>
    </row>
    <row r="4665" spans="1: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v>7</v>
      </c>
      <c r="T4665">
        <v>0</v>
      </c>
      <c r="U4665">
        <v>0.45</v>
      </c>
      <c r="V4665">
        <f>COUNTIF(SalesData[Order ID],SalesData[[#This Row],[Order ID]])</f>
        <v>1</v>
      </c>
      <c r="W4665" t="str">
        <f>TEXT(SalesData[[#This Row],[Order Date]],"MMM-YYYY")</f>
        <v>Sep-2017</v>
      </c>
      <c r="X4665">
        <f>CHOOSE(MONTH(SalesData[[#This Row],[Order Date]]),1,1,1,2,2,2,3,3,3,4,4,4)</f>
        <v>3</v>
      </c>
      <c r="Y4665">
        <f>YEAR(SalesData[[#This Row],[Order Date]])*100+MONTH(SalesData[[#This Row],[Order Date]])</f>
        <v>201709</v>
      </c>
    </row>
    <row r="4666" spans="1: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v>10</v>
      </c>
      <c r="T4666">
        <v>0</v>
      </c>
      <c r="U4666">
        <v>1.5</v>
      </c>
      <c r="V4666">
        <f>COUNTIF(SalesData[Order ID],SalesData[[#This Row],[Order ID]])</f>
        <v>2</v>
      </c>
      <c r="W4666" t="str">
        <f>TEXT(SalesData[[#This Row],[Order Date]],"MMM-YYYY")</f>
        <v>Sep-2017</v>
      </c>
      <c r="X4666">
        <f>CHOOSE(MONTH(SalesData[[#This Row],[Order Date]]),1,1,1,2,2,2,3,3,3,4,4,4)</f>
        <v>3</v>
      </c>
      <c r="Y4666">
        <f>YEAR(SalesData[[#This Row],[Order Date]])*100+MONTH(SalesData[[#This Row],[Order Date]])</f>
        <v>201709</v>
      </c>
    </row>
    <row r="4667" spans="1: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v>9</v>
      </c>
      <c r="T4667">
        <v>0</v>
      </c>
      <c r="U4667">
        <v>5.8</v>
      </c>
      <c r="V4667">
        <f>COUNTIF(SalesData[Order ID],SalesData[[#This Row],[Order ID]])</f>
        <v>2</v>
      </c>
      <c r="W4667" t="str">
        <f>TEXT(SalesData[[#This Row],[Order Date]],"MMM-YYYY")</f>
        <v>Sep-2017</v>
      </c>
      <c r="X4667">
        <f>CHOOSE(MONTH(SalesData[[#This Row],[Order Date]]),1,1,1,2,2,2,3,3,3,4,4,4)</f>
        <v>3</v>
      </c>
      <c r="Y4667">
        <f>YEAR(SalesData[[#This Row],[Order Date]])*100+MONTH(SalesData[[#This Row],[Order Date]])</f>
        <v>201709</v>
      </c>
    </row>
    <row r="4668" spans="1: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v>5</v>
      </c>
      <c r="T4668">
        <v>0.3</v>
      </c>
      <c r="U4668">
        <v>-23.98</v>
      </c>
      <c r="V4668">
        <f>COUNTIF(SalesData[Order ID],SalesData[[#This Row],[Order ID]])</f>
        <v>2</v>
      </c>
      <c r="W4668" t="str">
        <f>TEXT(SalesData[[#This Row],[Order Date]],"MMM-YYYY")</f>
        <v>Jan-2017</v>
      </c>
      <c r="X4668">
        <f>CHOOSE(MONTH(SalesData[[#This Row],[Order Date]]),1,1,1,2,2,2,3,3,3,4,4,4)</f>
        <v>1</v>
      </c>
      <c r="Y4668">
        <f>YEAR(SalesData[[#This Row],[Order Date]])*100+MONTH(SalesData[[#This Row],[Order Date]])</f>
        <v>201701</v>
      </c>
    </row>
    <row r="4669" spans="1: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v>5</v>
      </c>
      <c r="T4669">
        <v>0.3</v>
      </c>
      <c r="U4669">
        <v>-22.39</v>
      </c>
      <c r="V4669">
        <f>COUNTIF(SalesData[Order ID],SalesData[[#This Row],[Order ID]])</f>
        <v>2</v>
      </c>
      <c r="W4669" t="str">
        <f>TEXT(SalesData[[#This Row],[Order Date]],"MMM-YYYY")</f>
        <v>Jan-2017</v>
      </c>
      <c r="X4669">
        <f>CHOOSE(MONTH(SalesData[[#This Row],[Order Date]]),1,1,1,2,2,2,3,3,3,4,4,4)</f>
        <v>1</v>
      </c>
      <c r="Y4669">
        <f>YEAR(SalesData[[#This Row],[Order Date]])*100+MONTH(SalesData[[#This Row],[Order Date]])</f>
        <v>201701</v>
      </c>
    </row>
    <row r="4670" spans="1: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v>3</v>
      </c>
      <c r="T4670">
        <v>0.2</v>
      </c>
      <c r="U4670">
        <v>1.99</v>
      </c>
      <c r="V4670">
        <f>COUNTIF(SalesData[Order ID],SalesData[[#This Row],[Order ID]])</f>
        <v>3</v>
      </c>
      <c r="W4670" t="str">
        <f>TEXT(SalesData[[#This Row],[Order Date]],"MMM-YYYY")</f>
        <v>May-2018</v>
      </c>
      <c r="X4670">
        <f>CHOOSE(MONTH(SalesData[[#This Row],[Order Date]]),1,1,1,2,2,2,3,3,3,4,4,4)</f>
        <v>2</v>
      </c>
      <c r="Y4670">
        <f>YEAR(SalesData[[#This Row],[Order Date]])*100+MONTH(SalesData[[#This Row],[Order Date]])</f>
        <v>201805</v>
      </c>
    </row>
    <row r="4671" spans="1: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v>2</v>
      </c>
      <c r="T4671">
        <v>0.2</v>
      </c>
      <c r="U4671">
        <v>168.34</v>
      </c>
      <c r="V4671">
        <f>COUNTIF(SalesData[Order ID],SalesData[[#This Row],[Order ID]])</f>
        <v>3</v>
      </c>
      <c r="W4671" t="str">
        <f>TEXT(SalesData[[#This Row],[Order Date]],"MMM-YYYY")</f>
        <v>May-2018</v>
      </c>
      <c r="X4671">
        <f>CHOOSE(MONTH(SalesData[[#This Row],[Order Date]]),1,1,1,2,2,2,3,3,3,4,4,4)</f>
        <v>2</v>
      </c>
      <c r="Y4671">
        <f>YEAR(SalesData[[#This Row],[Order Date]])*100+MONTH(SalesData[[#This Row],[Order Date]])</f>
        <v>201805</v>
      </c>
    </row>
    <row r="4672" spans="1: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v>10</v>
      </c>
      <c r="T4672">
        <v>0.1</v>
      </c>
      <c r="U4672">
        <v>38.630000000000003</v>
      </c>
      <c r="V4672">
        <f>COUNTIF(SalesData[Order ID],SalesData[[#This Row],[Order ID]])</f>
        <v>3</v>
      </c>
      <c r="W4672" t="str">
        <f>TEXT(SalesData[[#This Row],[Order Date]],"MMM-YYYY")</f>
        <v>May-2018</v>
      </c>
      <c r="X4672">
        <f>CHOOSE(MONTH(SalesData[[#This Row],[Order Date]]),1,1,1,2,2,2,3,3,3,4,4,4)</f>
        <v>2</v>
      </c>
      <c r="Y4672">
        <f>YEAR(SalesData[[#This Row],[Order Date]])*100+MONTH(SalesData[[#This Row],[Order Date]])</f>
        <v>201805</v>
      </c>
    </row>
    <row r="4673" spans="1: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v>9</v>
      </c>
      <c r="T4673">
        <v>0</v>
      </c>
      <c r="U4673">
        <v>19.82</v>
      </c>
      <c r="V4673">
        <f>COUNTIF(SalesData[Order ID],SalesData[[#This Row],[Order ID]])</f>
        <v>4</v>
      </c>
      <c r="W4673" t="str">
        <f>TEXT(SalesData[[#This Row],[Order Date]],"MMM-YYYY")</f>
        <v>Jul-2017</v>
      </c>
      <c r="X4673">
        <f>CHOOSE(MONTH(SalesData[[#This Row],[Order Date]]),1,1,1,2,2,2,3,3,3,4,4,4)</f>
        <v>3</v>
      </c>
      <c r="Y4673">
        <f>YEAR(SalesData[[#This Row],[Order Date]])*100+MONTH(SalesData[[#This Row],[Order Date]])</f>
        <v>201707</v>
      </c>
    </row>
    <row r="4674" spans="1: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v>5</v>
      </c>
      <c r="T4674">
        <v>0.1</v>
      </c>
      <c r="U4674">
        <v>95.39</v>
      </c>
      <c r="V4674">
        <f>COUNTIF(SalesData[Order ID],SalesData[[#This Row],[Order ID]])</f>
        <v>4</v>
      </c>
      <c r="W4674" t="str">
        <f>TEXT(SalesData[[#This Row],[Order Date]],"MMM-YYYY")</f>
        <v>Jul-2017</v>
      </c>
      <c r="X4674">
        <f>CHOOSE(MONTH(SalesData[[#This Row],[Order Date]]),1,1,1,2,2,2,3,3,3,4,4,4)</f>
        <v>3</v>
      </c>
      <c r="Y4674">
        <f>YEAR(SalesData[[#This Row],[Order Date]])*100+MONTH(SalesData[[#This Row],[Order Date]])</f>
        <v>201707</v>
      </c>
    </row>
    <row r="4675" spans="1: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v>3</v>
      </c>
      <c r="T4675">
        <v>0.1</v>
      </c>
      <c r="U4675">
        <v>5.95</v>
      </c>
      <c r="V4675">
        <f>COUNTIF(SalesData[Order ID],SalesData[[#This Row],[Order ID]])</f>
        <v>4</v>
      </c>
      <c r="W4675" t="str">
        <f>TEXT(SalesData[[#This Row],[Order Date]],"MMM-YYYY")</f>
        <v>Jul-2017</v>
      </c>
      <c r="X4675">
        <f>CHOOSE(MONTH(SalesData[[#This Row],[Order Date]]),1,1,1,2,2,2,3,3,3,4,4,4)</f>
        <v>3</v>
      </c>
      <c r="Y4675">
        <f>YEAR(SalesData[[#This Row],[Order Date]])*100+MONTH(SalesData[[#This Row],[Order Date]])</f>
        <v>201707</v>
      </c>
    </row>
    <row r="4676" spans="1: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v>3</v>
      </c>
      <c r="T4676">
        <v>0</v>
      </c>
      <c r="U4676">
        <v>30.02</v>
      </c>
      <c r="V4676">
        <f>COUNTIF(SalesData[Order ID],SalesData[[#This Row],[Order ID]])</f>
        <v>4</v>
      </c>
      <c r="W4676" t="str">
        <f>TEXT(SalesData[[#This Row],[Order Date]],"MMM-YYYY")</f>
        <v>Jul-2017</v>
      </c>
      <c r="X4676">
        <f>CHOOSE(MONTH(SalesData[[#This Row],[Order Date]]),1,1,1,2,2,2,3,3,3,4,4,4)</f>
        <v>3</v>
      </c>
      <c r="Y4676">
        <f>YEAR(SalesData[[#This Row],[Order Date]])*100+MONTH(SalesData[[#This Row],[Order Date]])</f>
        <v>201707</v>
      </c>
    </row>
    <row r="4677" spans="1: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v>7</v>
      </c>
      <c r="T4677">
        <v>0.2</v>
      </c>
      <c r="U4677">
        <v>3.6</v>
      </c>
      <c r="V4677">
        <f>COUNTIF(SalesData[Order ID],SalesData[[#This Row],[Order ID]])</f>
        <v>1</v>
      </c>
      <c r="W4677" t="str">
        <f>TEXT(SalesData[[#This Row],[Order Date]],"MMM-YYYY")</f>
        <v>Mar-2018</v>
      </c>
      <c r="X4677">
        <f>CHOOSE(MONTH(SalesData[[#This Row],[Order Date]]),1,1,1,2,2,2,3,3,3,4,4,4)</f>
        <v>1</v>
      </c>
      <c r="Y4677">
        <f>YEAR(SalesData[[#This Row],[Order Date]])*100+MONTH(SalesData[[#This Row],[Order Date]])</f>
        <v>201803</v>
      </c>
    </row>
    <row r="4678" spans="1: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v>1</v>
      </c>
      <c r="T4678">
        <v>0</v>
      </c>
      <c r="U4678">
        <v>9.6</v>
      </c>
      <c r="V4678">
        <f>COUNTIF(SalesData[Order ID],SalesData[[#This Row],[Order ID]])</f>
        <v>5</v>
      </c>
      <c r="W4678" t="str">
        <f>TEXT(SalesData[[#This Row],[Order Date]],"MMM-YYYY")</f>
        <v>Mar-2015</v>
      </c>
      <c r="X4678">
        <f>CHOOSE(MONTH(SalesData[[#This Row],[Order Date]]),1,1,1,2,2,2,3,3,3,4,4,4)</f>
        <v>1</v>
      </c>
      <c r="Y4678">
        <f>YEAR(SalesData[[#This Row],[Order Date]])*100+MONTH(SalesData[[#This Row],[Order Date]])</f>
        <v>201503</v>
      </c>
    </row>
    <row r="4679" spans="1: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v>1</v>
      </c>
      <c r="T4679">
        <v>0.3</v>
      </c>
      <c r="U4679">
        <v>-25.91</v>
      </c>
      <c r="V4679">
        <f>COUNTIF(SalesData[Order ID],SalesData[[#This Row],[Order ID]])</f>
        <v>5</v>
      </c>
      <c r="W4679" t="str">
        <f>TEXT(SalesData[[#This Row],[Order Date]],"MMM-YYYY")</f>
        <v>Mar-2015</v>
      </c>
      <c r="X4679">
        <f>CHOOSE(MONTH(SalesData[[#This Row],[Order Date]]),1,1,1,2,2,2,3,3,3,4,4,4)</f>
        <v>1</v>
      </c>
      <c r="Y4679">
        <f>YEAR(SalesData[[#This Row],[Order Date]])*100+MONTH(SalesData[[#This Row],[Order Date]])</f>
        <v>201503</v>
      </c>
    </row>
    <row r="4680" spans="1: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v>10</v>
      </c>
      <c r="T4680">
        <v>0</v>
      </c>
      <c r="U4680">
        <v>15.73</v>
      </c>
      <c r="V4680">
        <f>COUNTIF(SalesData[Order ID],SalesData[[#This Row],[Order ID]])</f>
        <v>5</v>
      </c>
      <c r="W4680" t="str">
        <f>TEXT(SalesData[[#This Row],[Order Date]],"MMM-YYYY")</f>
        <v>Mar-2015</v>
      </c>
      <c r="X4680">
        <f>CHOOSE(MONTH(SalesData[[#This Row],[Order Date]]),1,1,1,2,2,2,3,3,3,4,4,4)</f>
        <v>1</v>
      </c>
      <c r="Y4680">
        <f>YEAR(SalesData[[#This Row],[Order Date]])*100+MONTH(SalesData[[#This Row],[Order Date]])</f>
        <v>201503</v>
      </c>
    </row>
    <row r="4681" spans="1: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v>7</v>
      </c>
      <c r="T4681">
        <v>0.2</v>
      </c>
      <c r="U4681">
        <v>3.84</v>
      </c>
      <c r="V4681">
        <f>COUNTIF(SalesData[Order ID],SalesData[[#This Row],[Order ID]])</f>
        <v>5</v>
      </c>
      <c r="W4681" t="str">
        <f>TEXT(SalesData[[#This Row],[Order Date]],"MMM-YYYY")</f>
        <v>Mar-2015</v>
      </c>
      <c r="X4681">
        <f>CHOOSE(MONTH(SalesData[[#This Row],[Order Date]]),1,1,1,2,2,2,3,3,3,4,4,4)</f>
        <v>1</v>
      </c>
      <c r="Y4681">
        <f>YEAR(SalesData[[#This Row],[Order Date]])*100+MONTH(SalesData[[#This Row],[Order Date]])</f>
        <v>201503</v>
      </c>
    </row>
    <row r="4682" spans="1: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v>2</v>
      </c>
      <c r="T4682">
        <v>0.3</v>
      </c>
      <c r="U4682">
        <v>-11.79</v>
      </c>
      <c r="V4682">
        <f>COUNTIF(SalesData[Order ID],SalesData[[#This Row],[Order ID]])</f>
        <v>5</v>
      </c>
      <c r="W4682" t="str">
        <f>TEXT(SalesData[[#This Row],[Order Date]],"MMM-YYYY")</f>
        <v>Mar-2015</v>
      </c>
      <c r="X4682">
        <f>CHOOSE(MONTH(SalesData[[#This Row],[Order Date]]),1,1,1,2,2,2,3,3,3,4,4,4)</f>
        <v>1</v>
      </c>
      <c r="Y4682">
        <f>YEAR(SalesData[[#This Row],[Order Date]])*100+MONTH(SalesData[[#This Row],[Order Date]])</f>
        <v>201503</v>
      </c>
    </row>
    <row r="4683" spans="1: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v>6</v>
      </c>
      <c r="T4683">
        <v>0.3</v>
      </c>
      <c r="U4683">
        <v>-2.0699999999999998</v>
      </c>
      <c r="V4683">
        <f>COUNTIF(SalesData[Order ID],SalesData[[#This Row],[Order ID]])</f>
        <v>1</v>
      </c>
      <c r="W4683" t="str">
        <f>TEXT(SalesData[[#This Row],[Order Date]],"MMM-YYYY")</f>
        <v>Jul-2017</v>
      </c>
      <c r="X4683">
        <f>CHOOSE(MONTH(SalesData[[#This Row],[Order Date]]),1,1,1,2,2,2,3,3,3,4,4,4)</f>
        <v>3</v>
      </c>
      <c r="Y4683">
        <f>YEAR(SalesData[[#This Row],[Order Date]])*100+MONTH(SalesData[[#This Row],[Order Date]])</f>
        <v>201707</v>
      </c>
    </row>
    <row r="4684" spans="1: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v>5</v>
      </c>
      <c r="T4684">
        <v>0.3</v>
      </c>
      <c r="U4684">
        <v>-77.75</v>
      </c>
      <c r="V4684">
        <f>COUNTIF(SalesData[Order ID],SalesData[[#This Row],[Order ID]])</f>
        <v>1</v>
      </c>
      <c r="W4684" t="str">
        <f>TEXT(SalesData[[#This Row],[Order Date]],"MMM-YYYY")</f>
        <v>Dec-2017</v>
      </c>
      <c r="X4684">
        <f>CHOOSE(MONTH(SalesData[[#This Row],[Order Date]]),1,1,1,2,2,2,3,3,3,4,4,4)</f>
        <v>4</v>
      </c>
      <c r="Y4684">
        <f>YEAR(SalesData[[#This Row],[Order Date]])*100+MONTH(SalesData[[#This Row],[Order Date]])</f>
        <v>201712</v>
      </c>
    </row>
    <row r="4685" spans="1: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v>6</v>
      </c>
      <c r="T4685">
        <v>0</v>
      </c>
      <c r="U4685">
        <v>24.19</v>
      </c>
      <c r="V4685">
        <f>COUNTIF(SalesData[Order ID],SalesData[[#This Row],[Order ID]])</f>
        <v>4</v>
      </c>
      <c r="W4685" t="str">
        <f>TEXT(SalesData[[#This Row],[Order Date]],"MMM-YYYY")</f>
        <v>Aug-2017</v>
      </c>
      <c r="X4685">
        <f>CHOOSE(MONTH(SalesData[[#This Row],[Order Date]]),1,1,1,2,2,2,3,3,3,4,4,4)</f>
        <v>3</v>
      </c>
      <c r="Y4685">
        <f>YEAR(SalesData[[#This Row],[Order Date]])*100+MONTH(SalesData[[#This Row],[Order Date]])</f>
        <v>201708</v>
      </c>
    </row>
    <row r="4686" spans="1: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v>1</v>
      </c>
      <c r="T4686">
        <v>0.2</v>
      </c>
      <c r="U4686">
        <v>39.33</v>
      </c>
      <c r="V4686">
        <f>COUNTIF(SalesData[Order ID],SalesData[[#This Row],[Order ID]])</f>
        <v>4</v>
      </c>
      <c r="W4686" t="str">
        <f>TEXT(SalesData[[#This Row],[Order Date]],"MMM-YYYY")</f>
        <v>Aug-2017</v>
      </c>
      <c r="X4686">
        <f>CHOOSE(MONTH(SalesData[[#This Row],[Order Date]]),1,1,1,2,2,2,3,3,3,4,4,4)</f>
        <v>3</v>
      </c>
      <c r="Y4686">
        <f>YEAR(SalesData[[#This Row],[Order Date]])*100+MONTH(SalesData[[#This Row],[Order Date]])</f>
        <v>201708</v>
      </c>
    </row>
    <row r="4687" spans="1: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v>5</v>
      </c>
      <c r="T4687">
        <v>0.3</v>
      </c>
      <c r="U4687">
        <v>-0.52</v>
      </c>
      <c r="V4687">
        <f>COUNTIF(SalesData[Order ID],SalesData[[#This Row],[Order ID]])</f>
        <v>4</v>
      </c>
      <c r="W4687" t="str">
        <f>TEXT(SalesData[[#This Row],[Order Date]],"MMM-YYYY")</f>
        <v>Aug-2017</v>
      </c>
      <c r="X4687">
        <f>CHOOSE(MONTH(SalesData[[#This Row],[Order Date]]),1,1,1,2,2,2,3,3,3,4,4,4)</f>
        <v>3</v>
      </c>
      <c r="Y4687">
        <f>YEAR(SalesData[[#This Row],[Order Date]])*100+MONTH(SalesData[[#This Row],[Order Date]])</f>
        <v>201708</v>
      </c>
    </row>
    <row r="4688" spans="1: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v>1</v>
      </c>
      <c r="T4688">
        <v>0.3</v>
      </c>
      <c r="U4688">
        <v>-2.54</v>
      </c>
      <c r="V4688">
        <f>COUNTIF(SalesData[Order ID],SalesData[[#This Row],[Order ID]])</f>
        <v>4</v>
      </c>
      <c r="W4688" t="str">
        <f>TEXT(SalesData[[#This Row],[Order Date]],"MMM-YYYY")</f>
        <v>Aug-2017</v>
      </c>
      <c r="X4688">
        <f>CHOOSE(MONTH(SalesData[[#This Row],[Order Date]]),1,1,1,2,2,2,3,3,3,4,4,4)</f>
        <v>3</v>
      </c>
      <c r="Y4688">
        <f>YEAR(SalesData[[#This Row],[Order Date]])*100+MONTH(SalesData[[#This Row],[Order Date]])</f>
        <v>201708</v>
      </c>
    </row>
    <row r="4689" spans="1: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v>7</v>
      </c>
      <c r="T4689">
        <v>0.3</v>
      </c>
      <c r="U4689">
        <v>-141.09</v>
      </c>
      <c r="V4689">
        <f>COUNTIF(SalesData[Order ID],SalesData[[#This Row],[Order ID]])</f>
        <v>1</v>
      </c>
      <c r="W4689" t="str">
        <f>TEXT(SalesData[[#This Row],[Order Date]],"MMM-YYYY")</f>
        <v>Jun-2017</v>
      </c>
      <c r="X4689">
        <f>CHOOSE(MONTH(SalesData[[#This Row],[Order Date]]),1,1,1,2,2,2,3,3,3,4,4,4)</f>
        <v>2</v>
      </c>
      <c r="Y4689">
        <f>YEAR(SalesData[[#This Row],[Order Date]])*100+MONTH(SalesData[[#This Row],[Order Date]])</f>
        <v>201706</v>
      </c>
    </row>
    <row r="4690" spans="1: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v>9</v>
      </c>
      <c r="T4690">
        <v>0</v>
      </c>
      <c r="U4690">
        <v>0.74</v>
      </c>
      <c r="V4690">
        <f>COUNTIF(SalesData[Order ID],SalesData[[#This Row],[Order ID]])</f>
        <v>1</v>
      </c>
      <c r="W4690" t="str">
        <f>TEXT(SalesData[[#This Row],[Order Date]],"MMM-YYYY")</f>
        <v>Mar-2018</v>
      </c>
      <c r="X4690">
        <f>CHOOSE(MONTH(SalesData[[#This Row],[Order Date]]),1,1,1,2,2,2,3,3,3,4,4,4)</f>
        <v>1</v>
      </c>
      <c r="Y4690">
        <f>YEAR(SalesData[[#This Row],[Order Date]])*100+MONTH(SalesData[[#This Row],[Order Date]])</f>
        <v>201803</v>
      </c>
    </row>
    <row r="4691" spans="1: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v>7</v>
      </c>
      <c r="T4691">
        <v>0.3</v>
      </c>
      <c r="U4691">
        <v>-17.149999999999999</v>
      </c>
      <c r="V4691">
        <f>COUNTIF(SalesData[Order ID],SalesData[[#This Row],[Order ID]])</f>
        <v>5</v>
      </c>
      <c r="W4691" t="str">
        <f>TEXT(SalesData[[#This Row],[Order Date]],"MMM-YYYY")</f>
        <v>Dec-2015</v>
      </c>
      <c r="X4691">
        <f>CHOOSE(MONTH(SalesData[[#This Row],[Order Date]]),1,1,1,2,2,2,3,3,3,4,4,4)</f>
        <v>4</v>
      </c>
      <c r="Y4691">
        <f>YEAR(SalesData[[#This Row],[Order Date]])*100+MONTH(SalesData[[#This Row],[Order Date]])</f>
        <v>201512</v>
      </c>
    </row>
    <row r="4692" spans="1: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v>5</v>
      </c>
      <c r="T4692">
        <v>0.2</v>
      </c>
      <c r="U4692">
        <v>17.989999999999998</v>
      </c>
      <c r="V4692">
        <f>COUNTIF(SalesData[Order ID],SalesData[[#This Row],[Order ID]])</f>
        <v>5</v>
      </c>
      <c r="W4692" t="str">
        <f>TEXT(SalesData[[#This Row],[Order Date]],"MMM-YYYY")</f>
        <v>Dec-2015</v>
      </c>
      <c r="X4692">
        <f>CHOOSE(MONTH(SalesData[[#This Row],[Order Date]]),1,1,1,2,2,2,3,3,3,4,4,4)</f>
        <v>4</v>
      </c>
      <c r="Y4692">
        <f>YEAR(SalesData[[#This Row],[Order Date]])*100+MONTH(SalesData[[#This Row],[Order Date]])</f>
        <v>201512</v>
      </c>
    </row>
    <row r="4693" spans="1: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v>3</v>
      </c>
      <c r="T4693">
        <v>0</v>
      </c>
      <c r="U4693">
        <v>77.55</v>
      </c>
      <c r="V4693">
        <f>COUNTIF(SalesData[Order ID],SalesData[[#This Row],[Order ID]])</f>
        <v>5</v>
      </c>
      <c r="W4693" t="str">
        <f>TEXT(SalesData[[#This Row],[Order Date]],"MMM-YYYY")</f>
        <v>Dec-2015</v>
      </c>
      <c r="X4693">
        <f>CHOOSE(MONTH(SalesData[[#This Row],[Order Date]]),1,1,1,2,2,2,3,3,3,4,4,4)</f>
        <v>4</v>
      </c>
      <c r="Y4693">
        <f>YEAR(SalesData[[#This Row],[Order Date]])*100+MONTH(SalesData[[#This Row],[Order Date]])</f>
        <v>201512</v>
      </c>
    </row>
    <row r="4694" spans="1: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v>6</v>
      </c>
      <c r="T4694">
        <v>0.2</v>
      </c>
      <c r="U4694">
        <v>53.26</v>
      </c>
      <c r="V4694">
        <f>COUNTIF(SalesData[Order ID],SalesData[[#This Row],[Order ID]])</f>
        <v>5</v>
      </c>
      <c r="W4694" t="str">
        <f>TEXT(SalesData[[#This Row],[Order Date]],"MMM-YYYY")</f>
        <v>Dec-2015</v>
      </c>
      <c r="X4694">
        <f>CHOOSE(MONTH(SalesData[[#This Row],[Order Date]]),1,1,1,2,2,2,3,3,3,4,4,4)</f>
        <v>4</v>
      </c>
      <c r="Y4694">
        <f>YEAR(SalesData[[#This Row],[Order Date]])*100+MONTH(SalesData[[#This Row],[Order Date]])</f>
        <v>201512</v>
      </c>
    </row>
    <row r="4695" spans="1: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v>5</v>
      </c>
      <c r="T4695">
        <v>0.2</v>
      </c>
      <c r="U4695">
        <v>1.01</v>
      </c>
      <c r="V4695">
        <f>COUNTIF(SalesData[Order ID],SalesData[[#This Row],[Order ID]])</f>
        <v>5</v>
      </c>
      <c r="W4695" t="str">
        <f>TEXT(SalesData[[#This Row],[Order Date]],"MMM-YYYY")</f>
        <v>Dec-2015</v>
      </c>
      <c r="X4695">
        <f>CHOOSE(MONTH(SalesData[[#This Row],[Order Date]]),1,1,1,2,2,2,3,3,3,4,4,4)</f>
        <v>4</v>
      </c>
      <c r="Y4695">
        <f>YEAR(SalesData[[#This Row],[Order Date]])*100+MONTH(SalesData[[#This Row],[Order Date]])</f>
        <v>201512</v>
      </c>
    </row>
    <row r="4696" spans="1: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v>8</v>
      </c>
      <c r="T4696">
        <v>0.2</v>
      </c>
      <c r="U4696">
        <v>7.97</v>
      </c>
      <c r="V4696">
        <f>COUNTIF(SalesData[Order ID],SalesData[[#This Row],[Order ID]])</f>
        <v>5</v>
      </c>
      <c r="W4696" t="str">
        <f>TEXT(SalesData[[#This Row],[Order Date]],"MMM-YYYY")</f>
        <v>Dec-2016</v>
      </c>
      <c r="X4696">
        <f>CHOOSE(MONTH(SalesData[[#This Row],[Order Date]]),1,1,1,2,2,2,3,3,3,4,4,4)</f>
        <v>4</v>
      </c>
      <c r="Y4696">
        <f>YEAR(SalesData[[#This Row],[Order Date]])*100+MONTH(SalesData[[#This Row],[Order Date]])</f>
        <v>201612</v>
      </c>
    </row>
    <row r="4697" spans="1: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v>8</v>
      </c>
      <c r="T4697">
        <v>0.2</v>
      </c>
      <c r="U4697">
        <v>30.29</v>
      </c>
      <c r="V4697">
        <f>COUNTIF(SalesData[Order ID],SalesData[[#This Row],[Order ID]])</f>
        <v>5</v>
      </c>
      <c r="W4697" t="str">
        <f>TEXT(SalesData[[#This Row],[Order Date]],"MMM-YYYY")</f>
        <v>Dec-2016</v>
      </c>
      <c r="X4697">
        <f>CHOOSE(MONTH(SalesData[[#This Row],[Order Date]]),1,1,1,2,2,2,3,3,3,4,4,4)</f>
        <v>4</v>
      </c>
      <c r="Y4697">
        <f>YEAR(SalesData[[#This Row],[Order Date]])*100+MONTH(SalesData[[#This Row],[Order Date]])</f>
        <v>201612</v>
      </c>
    </row>
    <row r="4698" spans="1: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v>5</v>
      </c>
      <c r="T4698">
        <v>0</v>
      </c>
      <c r="U4698">
        <v>48.4</v>
      </c>
      <c r="V4698">
        <f>COUNTIF(SalesData[Order ID],SalesData[[#This Row],[Order ID]])</f>
        <v>5</v>
      </c>
      <c r="W4698" t="str">
        <f>TEXT(SalesData[[#This Row],[Order Date]],"MMM-YYYY")</f>
        <v>Dec-2016</v>
      </c>
      <c r="X4698">
        <f>CHOOSE(MONTH(SalesData[[#This Row],[Order Date]]),1,1,1,2,2,2,3,3,3,4,4,4)</f>
        <v>4</v>
      </c>
      <c r="Y4698">
        <f>YEAR(SalesData[[#This Row],[Order Date]])*100+MONTH(SalesData[[#This Row],[Order Date]])</f>
        <v>201612</v>
      </c>
    </row>
    <row r="4699" spans="1: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v>9</v>
      </c>
      <c r="T4699">
        <v>0.3</v>
      </c>
      <c r="U4699">
        <v>-82</v>
      </c>
      <c r="V4699">
        <f>COUNTIF(SalesData[Order ID],SalesData[[#This Row],[Order ID]])</f>
        <v>5</v>
      </c>
      <c r="W4699" t="str">
        <f>TEXT(SalesData[[#This Row],[Order Date]],"MMM-YYYY")</f>
        <v>Dec-2016</v>
      </c>
      <c r="X4699">
        <f>CHOOSE(MONTH(SalesData[[#This Row],[Order Date]]),1,1,1,2,2,2,3,3,3,4,4,4)</f>
        <v>4</v>
      </c>
      <c r="Y4699">
        <f>YEAR(SalesData[[#This Row],[Order Date]])*100+MONTH(SalesData[[#This Row],[Order Date]])</f>
        <v>201612</v>
      </c>
    </row>
    <row r="4700" spans="1: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v>2</v>
      </c>
      <c r="T4700">
        <v>0.1</v>
      </c>
      <c r="U4700">
        <v>50.91</v>
      </c>
      <c r="V4700">
        <f>COUNTIF(SalesData[Order ID],SalesData[[#This Row],[Order ID]])</f>
        <v>5</v>
      </c>
      <c r="W4700" t="str">
        <f>TEXT(SalesData[[#This Row],[Order Date]],"MMM-YYYY")</f>
        <v>Dec-2016</v>
      </c>
      <c r="X4700">
        <f>CHOOSE(MONTH(SalesData[[#This Row],[Order Date]]),1,1,1,2,2,2,3,3,3,4,4,4)</f>
        <v>4</v>
      </c>
      <c r="Y4700">
        <f>YEAR(SalesData[[#This Row],[Order Date]])*100+MONTH(SalesData[[#This Row],[Order Date]])</f>
        <v>201612</v>
      </c>
    </row>
    <row r="4701" spans="1: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v>7</v>
      </c>
      <c r="T4701">
        <v>0.1</v>
      </c>
      <c r="U4701">
        <v>0.26</v>
      </c>
      <c r="V4701">
        <f>COUNTIF(SalesData[Order ID],SalesData[[#This Row],[Order ID]])</f>
        <v>4</v>
      </c>
      <c r="W4701" t="str">
        <f>TEXT(SalesData[[#This Row],[Order Date]],"MMM-YYYY")</f>
        <v>May-2018</v>
      </c>
      <c r="X4701">
        <f>CHOOSE(MONTH(SalesData[[#This Row],[Order Date]]),1,1,1,2,2,2,3,3,3,4,4,4)</f>
        <v>2</v>
      </c>
      <c r="Y4701">
        <f>YEAR(SalesData[[#This Row],[Order Date]])*100+MONTH(SalesData[[#This Row],[Order Date]])</f>
        <v>201805</v>
      </c>
    </row>
    <row r="4702" spans="1: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v>1</v>
      </c>
      <c r="T4702">
        <v>0</v>
      </c>
      <c r="U4702">
        <v>23.81</v>
      </c>
      <c r="V4702">
        <f>COUNTIF(SalesData[Order ID],SalesData[[#This Row],[Order ID]])</f>
        <v>4</v>
      </c>
      <c r="W4702" t="str">
        <f>TEXT(SalesData[[#This Row],[Order Date]],"MMM-YYYY")</f>
        <v>May-2018</v>
      </c>
      <c r="X4702">
        <f>CHOOSE(MONTH(SalesData[[#This Row],[Order Date]]),1,1,1,2,2,2,3,3,3,4,4,4)</f>
        <v>2</v>
      </c>
      <c r="Y4702">
        <f>YEAR(SalesData[[#This Row],[Order Date]])*100+MONTH(SalesData[[#This Row],[Order Date]])</f>
        <v>201805</v>
      </c>
    </row>
    <row r="4703" spans="1: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v>4</v>
      </c>
      <c r="T4703">
        <v>0</v>
      </c>
      <c r="U4703">
        <v>1.1000000000000001</v>
      </c>
      <c r="V4703">
        <f>COUNTIF(SalesData[Order ID],SalesData[[#This Row],[Order ID]])</f>
        <v>4</v>
      </c>
      <c r="W4703" t="str">
        <f>TEXT(SalesData[[#This Row],[Order Date]],"MMM-YYYY")</f>
        <v>May-2018</v>
      </c>
      <c r="X4703">
        <f>CHOOSE(MONTH(SalesData[[#This Row],[Order Date]]),1,1,1,2,2,2,3,3,3,4,4,4)</f>
        <v>2</v>
      </c>
      <c r="Y4703">
        <f>YEAR(SalesData[[#This Row],[Order Date]])*100+MONTH(SalesData[[#This Row],[Order Date]])</f>
        <v>201805</v>
      </c>
    </row>
    <row r="4704" spans="1: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v>10</v>
      </c>
      <c r="T4704">
        <v>0</v>
      </c>
      <c r="U4704">
        <v>1.28</v>
      </c>
      <c r="V4704">
        <f>COUNTIF(SalesData[Order ID],SalesData[[#This Row],[Order ID]])</f>
        <v>4</v>
      </c>
      <c r="W4704" t="str">
        <f>TEXT(SalesData[[#This Row],[Order Date]],"MMM-YYYY")</f>
        <v>May-2018</v>
      </c>
      <c r="X4704">
        <f>CHOOSE(MONTH(SalesData[[#This Row],[Order Date]]),1,1,1,2,2,2,3,3,3,4,4,4)</f>
        <v>2</v>
      </c>
      <c r="Y4704">
        <f>YEAR(SalesData[[#This Row],[Order Date]])*100+MONTH(SalesData[[#This Row],[Order Date]])</f>
        <v>201805</v>
      </c>
    </row>
    <row r="4705" spans="1: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v>2</v>
      </c>
      <c r="T4705">
        <v>0</v>
      </c>
      <c r="U4705">
        <v>0.61</v>
      </c>
      <c r="V4705">
        <f>COUNTIF(SalesData[Order ID],SalesData[[#This Row],[Order ID]])</f>
        <v>1</v>
      </c>
      <c r="W4705" t="str">
        <f>TEXT(SalesData[[#This Row],[Order Date]],"MMM-YYYY")</f>
        <v>Jun-2017</v>
      </c>
      <c r="X4705">
        <f>CHOOSE(MONTH(SalesData[[#This Row],[Order Date]]),1,1,1,2,2,2,3,3,3,4,4,4)</f>
        <v>2</v>
      </c>
      <c r="Y4705">
        <f>YEAR(SalesData[[#This Row],[Order Date]])*100+MONTH(SalesData[[#This Row],[Order Date]])</f>
        <v>201706</v>
      </c>
    </row>
    <row r="4706" spans="1: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v>1</v>
      </c>
      <c r="T4706">
        <v>0</v>
      </c>
      <c r="U4706">
        <v>10.43</v>
      </c>
      <c r="V4706">
        <f>COUNTIF(SalesData[Order ID],SalesData[[#This Row],[Order ID]])</f>
        <v>3</v>
      </c>
      <c r="W4706" t="str">
        <f>TEXT(SalesData[[#This Row],[Order Date]],"MMM-YYYY")</f>
        <v>May-2017</v>
      </c>
      <c r="X4706">
        <f>CHOOSE(MONTH(SalesData[[#This Row],[Order Date]]),1,1,1,2,2,2,3,3,3,4,4,4)</f>
        <v>2</v>
      </c>
      <c r="Y4706">
        <f>YEAR(SalesData[[#This Row],[Order Date]])*100+MONTH(SalesData[[#This Row],[Order Date]])</f>
        <v>201705</v>
      </c>
    </row>
    <row r="4707" spans="1: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v>8</v>
      </c>
      <c r="T4707">
        <v>0.3</v>
      </c>
      <c r="U4707">
        <v>-4.3899999999999997</v>
      </c>
      <c r="V4707">
        <f>COUNTIF(SalesData[Order ID],SalesData[[#This Row],[Order ID]])</f>
        <v>3</v>
      </c>
      <c r="W4707" t="str">
        <f>TEXT(SalesData[[#This Row],[Order Date]],"MMM-YYYY")</f>
        <v>May-2017</v>
      </c>
      <c r="X4707">
        <f>CHOOSE(MONTH(SalesData[[#This Row],[Order Date]]),1,1,1,2,2,2,3,3,3,4,4,4)</f>
        <v>2</v>
      </c>
      <c r="Y4707">
        <f>YEAR(SalesData[[#This Row],[Order Date]])*100+MONTH(SalesData[[#This Row],[Order Date]])</f>
        <v>201705</v>
      </c>
    </row>
    <row r="4708" spans="1: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v>5</v>
      </c>
      <c r="T4708">
        <v>0.3</v>
      </c>
      <c r="U4708">
        <v>-48.51</v>
      </c>
      <c r="V4708">
        <f>COUNTIF(SalesData[Order ID],SalesData[[#This Row],[Order ID]])</f>
        <v>3</v>
      </c>
      <c r="W4708" t="str">
        <f>TEXT(SalesData[[#This Row],[Order Date]],"MMM-YYYY")</f>
        <v>May-2017</v>
      </c>
      <c r="X4708">
        <f>CHOOSE(MONTH(SalesData[[#This Row],[Order Date]]),1,1,1,2,2,2,3,3,3,4,4,4)</f>
        <v>2</v>
      </c>
      <c r="Y4708">
        <f>YEAR(SalesData[[#This Row],[Order Date]])*100+MONTH(SalesData[[#This Row],[Order Date]])</f>
        <v>201705</v>
      </c>
    </row>
    <row r="4709" spans="1: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v>9</v>
      </c>
      <c r="T4709">
        <v>0</v>
      </c>
      <c r="U4709">
        <v>62.71</v>
      </c>
      <c r="V4709">
        <f>COUNTIF(SalesData[Order ID],SalesData[[#This Row],[Order ID]])</f>
        <v>4</v>
      </c>
      <c r="W4709" t="str">
        <f>TEXT(SalesData[[#This Row],[Order Date]],"MMM-YYYY")</f>
        <v>Jun-2018</v>
      </c>
      <c r="X4709">
        <f>CHOOSE(MONTH(SalesData[[#This Row],[Order Date]]),1,1,1,2,2,2,3,3,3,4,4,4)</f>
        <v>2</v>
      </c>
      <c r="Y4709">
        <f>YEAR(SalesData[[#This Row],[Order Date]])*100+MONTH(SalesData[[#This Row],[Order Date]])</f>
        <v>201806</v>
      </c>
    </row>
    <row r="4710" spans="1: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v>7</v>
      </c>
      <c r="T4710">
        <v>0</v>
      </c>
      <c r="U4710">
        <v>36.6</v>
      </c>
      <c r="V4710">
        <f>COUNTIF(SalesData[Order ID],SalesData[[#This Row],[Order ID]])</f>
        <v>4</v>
      </c>
      <c r="W4710" t="str">
        <f>TEXT(SalesData[[#This Row],[Order Date]],"MMM-YYYY")</f>
        <v>Jun-2018</v>
      </c>
      <c r="X4710">
        <f>CHOOSE(MONTH(SalesData[[#This Row],[Order Date]]),1,1,1,2,2,2,3,3,3,4,4,4)</f>
        <v>2</v>
      </c>
      <c r="Y4710">
        <f>YEAR(SalesData[[#This Row],[Order Date]])*100+MONTH(SalesData[[#This Row],[Order Date]])</f>
        <v>201806</v>
      </c>
    </row>
    <row r="4711" spans="1: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v>9</v>
      </c>
      <c r="T4711">
        <v>0.2</v>
      </c>
      <c r="U4711">
        <v>2.4500000000000002</v>
      </c>
      <c r="V4711">
        <f>COUNTIF(SalesData[Order ID],SalesData[[#This Row],[Order ID]])</f>
        <v>4</v>
      </c>
      <c r="W4711" t="str">
        <f>TEXT(SalesData[[#This Row],[Order Date]],"MMM-YYYY")</f>
        <v>Jun-2018</v>
      </c>
      <c r="X4711">
        <f>CHOOSE(MONTH(SalesData[[#This Row],[Order Date]]),1,1,1,2,2,2,3,3,3,4,4,4)</f>
        <v>2</v>
      </c>
      <c r="Y4711">
        <f>YEAR(SalesData[[#This Row],[Order Date]])*100+MONTH(SalesData[[#This Row],[Order Date]])</f>
        <v>201806</v>
      </c>
    </row>
    <row r="4712" spans="1: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v>4</v>
      </c>
      <c r="T4712">
        <v>0.3</v>
      </c>
      <c r="U4712">
        <v>-14.95</v>
      </c>
      <c r="V4712">
        <f>COUNTIF(SalesData[Order ID],SalesData[[#This Row],[Order ID]])</f>
        <v>4</v>
      </c>
      <c r="W4712" t="str">
        <f>TEXT(SalesData[[#This Row],[Order Date]],"MMM-YYYY")</f>
        <v>Jun-2018</v>
      </c>
      <c r="X4712">
        <f>CHOOSE(MONTH(SalesData[[#This Row],[Order Date]]),1,1,1,2,2,2,3,3,3,4,4,4)</f>
        <v>2</v>
      </c>
      <c r="Y4712">
        <f>YEAR(SalesData[[#This Row],[Order Date]])*100+MONTH(SalesData[[#This Row],[Order Date]])</f>
        <v>201806</v>
      </c>
    </row>
    <row r="4713" spans="1: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v>10</v>
      </c>
      <c r="T4713">
        <v>0.2</v>
      </c>
      <c r="U4713">
        <v>0.04</v>
      </c>
      <c r="V4713">
        <f>COUNTIF(SalesData[Order ID],SalesData[[#This Row],[Order ID]])</f>
        <v>1</v>
      </c>
      <c r="W4713" t="str">
        <f>TEXT(SalesData[[#This Row],[Order Date]],"MMM-YYYY")</f>
        <v>Mar-2015</v>
      </c>
      <c r="X4713">
        <f>CHOOSE(MONTH(SalesData[[#This Row],[Order Date]]),1,1,1,2,2,2,3,3,3,4,4,4)</f>
        <v>1</v>
      </c>
      <c r="Y4713">
        <f>YEAR(SalesData[[#This Row],[Order Date]])*100+MONTH(SalesData[[#This Row],[Order Date]])</f>
        <v>201503</v>
      </c>
    </row>
    <row r="4714" spans="1: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v>6</v>
      </c>
      <c r="T4714">
        <v>0.2</v>
      </c>
      <c r="U4714">
        <v>2.9</v>
      </c>
      <c r="V4714">
        <f>COUNTIF(SalesData[Order ID],SalesData[[#This Row],[Order ID]])</f>
        <v>2</v>
      </c>
      <c r="W4714" t="str">
        <f>TEXT(SalesData[[#This Row],[Order Date]],"MMM-YYYY")</f>
        <v>Dec-2015</v>
      </c>
      <c r="X4714">
        <f>CHOOSE(MONTH(SalesData[[#This Row],[Order Date]]),1,1,1,2,2,2,3,3,3,4,4,4)</f>
        <v>4</v>
      </c>
      <c r="Y4714">
        <f>YEAR(SalesData[[#This Row],[Order Date]])*100+MONTH(SalesData[[#This Row],[Order Date]])</f>
        <v>201512</v>
      </c>
    </row>
    <row r="4715" spans="1: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v>6</v>
      </c>
      <c r="T4715">
        <v>0</v>
      </c>
      <c r="U4715">
        <v>10.18</v>
      </c>
      <c r="V4715">
        <f>COUNTIF(SalesData[Order ID],SalesData[[#This Row],[Order ID]])</f>
        <v>2</v>
      </c>
      <c r="W4715" t="str">
        <f>TEXT(SalesData[[#This Row],[Order Date]],"MMM-YYYY")</f>
        <v>Dec-2015</v>
      </c>
      <c r="X4715">
        <f>CHOOSE(MONTH(SalesData[[#This Row],[Order Date]]),1,1,1,2,2,2,3,3,3,4,4,4)</f>
        <v>4</v>
      </c>
      <c r="Y4715">
        <f>YEAR(SalesData[[#This Row],[Order Date]])*100+MONTH(SalesData[[#This Row],[Order Date]])</f>
        <v>201512</v>
      </c>
    </row>
    <row r="4716" spans="1: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v>1</v>
      </c>
      <c r="T4716">
        <v>0.3</v>
      </c>
      <c r="U4716">
        <v>-31.02</v>
      </c>
      <c r="V4716">
        <f>COUNTIF(SalesData[Order ID],SalesData[[#This Row],[Order ID]])</f>
        <v>1</v>
      </c>
      <c r="W4716" t="str">
        <f>TEXT(SalesData[[#This Row],[Order Date]],"MMM-YYYY")</f>
        <v>May-2018</v>
      </c>
      <c r="X4716">
        <f>CHOOSE(MONTH(SalesData[[#This Row],[Order Date]]),1,1,1,2,2,2,3,3,3,4,4,4)</f>
        <v>2</v>
      </c>
      <c r="Y4716">
        <f>YEAR(SalesData[[#This Row],[Order Date]])*100+MONTH(SalesData[[#This Row],[Order Date]])</f>
        <v>201805</v>
      </c>
    </row>
    <row r="4717" spans="1: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v>7</v>
      </c>
      <c r="T4717">
        <v>0.1</v>
      </c>
      <c r="U4717">
        <v>24.19</v>
      </c>
      <c r="V4717">
        <f>COUNTIF(SalesData[Order ID],SalesData[[#This Row],[Order ID]])</f>
        <v>1</v>
      </c>
      <c r="W4717" t="str">
        <f>TEXT(SalesData[[#This Row],[Order Date]],"MMM-YYYY")</f>
        <v>May-2016</v>
      </c>
      <c r="X4717">
        <f>CHOOSE(MONTH(SalesData[[#This Row],[Order Date]]),1,1,1,2,2,2,3,3,3,4,4,4)</f>
        <v>2</v>
      </c>
      <c r="Y4717">
        <f>YEAR(SalesData[[#This Row],[Order Date]])*100+MONTH(SalesData[[#This Row],[Order Date]])</f>
        <v>201605</v>
      </c>
    </row>
    <row r="4718" spans="1: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v>7</v>
      </c>
      <c r="T4718">
        <v>0.3</v>
      </c>
      <c r="U4718">
        <v>-41.76</v>
      </c>
      <c r="V4718">
        <f>COUNTIF(SalesData[Order ID],SalesData[[#This Row],[Order ID]])</f>
        <v>1</v>
      </c>
      <c r="W4718" t="str">
        <f>TEXT(SalesData[[#This Row],[Order Date]],"MMM-YYYY")</f>
        <v>Dec-2018</v>
      </c>
      <c r="X4718">
        <f>CHOOSE(MONTH(SalesData[[#This Row],[Order Date]]),1,1,1,2,2,2,3,3,3,4,4,4)</f>
        <v>4</v>
      </c>
      <c r="Y4718">
        <f>YEAR(SalesData[[#This Row],[Order Date]])*100+MONTH(SalesData[[#This Row],[Order Date]])</f>
        <v>201812</v>
      </c>
    </row>
    <row r="4719" spans="1: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v>1</v>
      </c>
      <c r="T4719">
        <v>0.1</v>
      </c>
      <c r="U4719">
        <v>0.57999999999999996</v>
      </c>
      <c r="V4719">
        <f>COUNTIF(SalesData[Order ID],SalesData[[#This Row],[Order ID]])</f>
        <v>1</v>
      </c>
      <c r="W4719" t="str">
        <f>TEXT(SalesData[[#This Row],[Order Date]],"MMM-YYYY")</f>
        <v>Dec-2016</v>
      </c>
      <c r="X4719">
        <f>CHOOSE(MONTH(SalesData[[#This Row],[Order Date]]),1,1,1,2,2,2,3,3,3,4,4,4)</f>
        <v>4</v>
      </c>
      <c r="Y4719">
        <f>YEAR(SalesData[[#This Row],[Order Date]])*100+MONTH(SalesData[[#This Row],[Order Date]])</f>
        <v>201612</v>
      </c>
    </row>
    <row r="4720" spans="1: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v>4</v>
      </c>
      <c r="T4720">
        <v>0.1</v>
      </c>
      <c r="U4720">
        <v>6.35</v>
      </c>
      <c r="V4720">
        <f>COUNTIF(SalesData[Order ID],SalesData[[#This Row],[Order ID]])</f>
        <v>1</v>
      </c>
      <c r="W4720" t="str">
        <f>TEXT(SalesData[[#This Row],[Order Date]],"MMM-YYYY")</f>
        <v>Oct-2016</v>
      </c>
      <c r="X4720">
        <f>CHOOSE(MONTH(SalesData[[#This Row],[Order Date]]),1,1,1,2,2,2,3,3,3,4,4,4)</f>
        <v>4</v>
      </c>
      <c r="Y4720">
        <f>YEAR(SalesData[[#This Row],[Order Date]])*100+MONTH(SalesData[[#This Row],[Order Date]])</f>
        <v>201610</v>
      </c>
    </row>
    <row r="4721" spans="1: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v>9</v>
      </c>
      <c r="T4721">
        <v>0</v>
      </c>
      <c r="U4721">
        <v>94.72</v>
      </c>
      <c r="V4721">
        <f>COUNTIF(SalesData[Order ID],SalesData[[#This Row],[Order ID]])</f>
        <v>2</v>
      </c>
      <c r="W4721" t="str">
        <f>TEXT(SalesData[[#This Row],[Order Date]],"MMM-YYYY")</f>
        <v>Apr-2016</v>
      </c>
      <c r="X4721">
        <f>CHOOSE(MONTH(SalesData[[#This Row],[Order Date]]),1,1,1,2,2,2,3,3,3,4,4,4)</f>
        <v>2</v>
      </c>
      <c r="Y4721">
        <f>YEAR(SalesData[[#This Row],[Order Date]])*100+MONTH(SalesData[[#This Row],[Order Date]])</f>
        <v>201604</v>
      </c>
    </row>
    <row r="4722" spans="1: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v>8</v>
      </c>
      <c r="T4722">
        <v>0</v>
      </c>
      <c r="U4722">
        <v>7.44</v>
      </c>
      <c r="V4722">
        <f>COUNTIF(SalesData[Order ID],SalesData[[#This Row],[Order ID]])</f>
        <v>2</v>
      </c>
      <c r="W4722" t="str">
        <f>TEXT(SalesData[[#This Row],[Order Date]],"MMM-YYYY")</f>
        <v>Apr-2016</v>
      </c>
      <c r="X4722">
        <f>CHOOSE(MONTH(SalesData[[#This Row],[Order Date]]),1,1,1,2,2,2,3,3,3,4,4,4)</f>
        <v>2</v>
      </c>
      <c r="Y4722">
        <f>YEAR(SalesData[[#This Row],[Order Date]])*100+MONTH(SalesData[[#This Row],[Order Date]])</f>
        <v>201604</v>
      </c>
    </row>
    <row r="4723" spans="1: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v>10</v>
      </c>
      <c r="T4723">
        <v>0</v>
      </c>
      <c r="U4723">
        <v>59.17</v>
      </c>
      <c r="V4723">
        <f>COUNTIF(SalesData[Order ID],SalesData[[#This Row],[Order ID]])</f>
        <v>1</v>
      </c>
      <c r="W4723" t="str">
        <f>TEXT(SalesData[[#This Row],[Order Date]],"MMM-YYYY")</f>
        <v>Jun-2015</v>
      </c>
      <c r="X4723">
        <f>CHOOSE(MONTH(SalesData[[#This Row],[Order Date]]),1,1,1,2,2,2,3,3,3,4,4,4)</f>
        <v>2</v>
      </c>
      <c r="Y4723">
        <f>YEAR(SalesData[[#This Row],[Order Date]])*100+MONTH(SalesData[[#This Row],[Order Date]])</f>
        <v>201506</v>
      </c>
    </row>
    <row r="4724" spans="1: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v>3</v>
      </c>
      <c r="T4724">
        <v>0</v>
      </c>
      <c r="U4724">
        <v>0.83</v>
      </c>
      <c r="V4724">
        <f>COUNTIF(SalesData[Order ID],SalesData[[#This Row],[Order ID]])</f>
        <v>1</v>
      </c>
      <c r="W4724" t="str">
        <f>TEXT(SalesData[[#This Row],[Order Date]],"MMM-YYYY")</f>
        <v>Sep-2018</v>
      </c>
      <c r="X4724">
        <f>CHOOSE(MONTH(SalesData[[#This Row],[Order Date]]),1,1,1,2,2,2,3,3,3,4,4,4)</f>
        <v>3</v>
      </c>
      <c r="Y4724">
        <f>YEAR(SalesData[[#This Row],[Order Date]])*100+MONTH(SalesData[[#This Row],[Order Date]])</f>
        <v>201809</v>
      </c>
    </row>
    <row r="4725" spans="1: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v>3</v>
      </c>
      <c r="T4725">
        <v>0.2</v>
      </c>
      <c r="U4725">
        <v>3.24</v>
      </c>
      <c r="V4725">
        <f>COUNTIF(SalesData[Order ID],SalesData[[#This Row],[Order ID]])</f>
        <v>1</v>
      </c>
      <c r="W4725" t="str">
        <f>TEXT(SalesData[[#This Row],[Order Date]],"MMM-YYYY")</f>
        <v>May-2017</v>
      </c>
      <c r="X4725">
        <f>CHOOSE(MONTH(SalesData[[#This Row],[Order Date]]),1,1,1,2,2,2,3,3,3,4,4,4)</f>
        <v>2</v>
      </c>
      <c r="Y4725">
        <f>YEAR(SalesData[[#This Row],[Order Date]])*100+MONTH(SalesData[[#This Row],[Order Date]])</f>
        <v>201705</v>
      </c>
    </row>
    <row r="4726" spans="1: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v>9</v>
      </c>
      <c r="T4726">
        <v>0</v>
      </c>
      <c r="U4726">
        <v>1.19</v>
      </c>
      <c r="V4726">
        <f>COUNTIF(SalesData[Order ID],SalesData[[#This Row],[Order ID]])</f>
        <v>2</v>
      </c>
      <c r="W4726" t="str">
        <f>TEXT(SalesData[[#This Row],[Order Date]],"MMM-YYYY")</f>
        <v>Nov-2017</v>
      </c>
      <c r="X4726">
        <f>CHOOSE(MONTH(SalesData[[#This Row],[Order Date]]),1,1,1,2,2,2,3,3,3,4,4,4)</f>
        <v>4</v>
      </c>
      <c r="Y4726">
        <f>YEAR(SalesData[[#This Row],[Order Date]])*100+MONTH(SalesData[[#This Row],[Order Date]])</f>
        <v>201711</v>
      </c>
    </row>
    <row r="4727" spans="1: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v>6</v>
      </c>
      <c r="T4727">
        <v>0</v>
      </c>
      <c r="U4727">
        <v>47.01</v>
      </c>
      <c r="V4727">
        <f>COUNTIF(SalesData[Order ID],SalesData[[#This Row],[Order ID]])</f>
        <v>2</v>
      </c>
      <c r="W4727" t="str">
        <f>TEXT(SalesData[[#This Row],[Order Date]],"MMM-YYYY")</f>
        <v>Nov-2017</v>
      </c>
      <c r="X4727">
        <f>CHOOSE(MONTH(SalesData[[#This Row],[Order Date]]),1,1,1,2,2,2,3,3,3,4,4,4)</f>
        <v>4</v>
      </c>
      <c r="Y4727">
        <f>YEAR(SalesData[[#This Row],[Order Date]])*100+MONTH(SalesData[[#This Row],[Order Date]])</f>
        <v>201711</v>
      </c>
    </row>
    <row r="4728" spans="1: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v>5</v>
      </c>
      <c r="T4728">
        <v>0.1</v>
      </c>
      <c r="U4728">
        <v>156.51</v>
      </c>
      <c r="V4728">
        <f>COUNTIF(SalesData[Order ID],SalesData[[#This Row],[Order ID]])</f>
        <v>2</v>
      </c>
      <c r="W4728" t="str">
        <f>TEXT(SalesData[[#This Row],[Order Date]],"MMM-YYYY")</f>
        <v>Nov-2015</v>
      </c>
      <c r="X4728">
        <f>CHOOSE(MONTH(SalesData[[#This Row],[Order Date]]),1,1,1,2,2,2,3,3,3,4,4,4)</f>
        <v>4</v>
      </c>
      <c r="Y4728">
        <f>YEAR(SalesData[[#This Row],[Order Date]])*100+MONTH(SalesData[[#This Row],[Order Date]])</f>
        <v>201511</v>
      </c>
    </row>
    <row r="4729" spans="1: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v>10</v>
      </c>
      <c r="T4729">
        <v>0.3</v>
      </c>
      <c r="U4729">
        <v>-22.08</v>
      </c>
      <c r="V4729">
        <f>COUNTIF(SalesData[Order ID],SalesData[[#This Row],[Order ID]])</f>
        <v>2</v>
      </c>
      <c r="W4729" t="str">
        <f>TEXT(SalesData[[#This Row],[Order Date]],"MMM-YYYY")</f>
        <v>Nov-2015</v>
      </c>
      <c r="X4729">
        <f>CHOOSE(MONTH(SalesData[[#This Row],[Order Date]]),1,1,1,2,2,2,3,3,3,4,4,4)</f>
        <v>4</v>
      </c>
      <c r="Y4729">
        <f>YEAR(SalesData[[#This Row],[Order Date]])*100+MONTH(SalesData[[#This Row],[Order Date]])</f>
        <v>201511</v>
      </c>
    </row>
    <row r="4730" spans="1: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v>6</v>
      </c>
      <c r="T4730">
        <v>0.3</v>
      </c>
      <c r="U4730">
        <v>-18.47</v>
      </c>
      <c r="V4730">
        <f>COUNTIF(SalesData[Order ID],SalesData[[#This Row],[Order ID]])</f>
        <v>1</v>
      </c>
      <c r="W4730" t="str">
        <f>TEXT(SalesData[[#This Row],[Order Date]],"MMM-YYYY")</f>
        <v>Nov-2015</v>
      </c>
      <c r="X4730">
        <f>CHOOSE(MONTH(SalesData[[#This Row],[Order Date]]),1,1,1,2,2,2,3,3,3,4,4,4)</f>
        <v>4</v>
      </c>
      <c r="Y4730">
        <f>YEAR(SalesData[[#This Row],[Order Date]])*100+MONTH(SalesData[[#This Row],[Order Date]])</f>
        <v>201511</v>
      </c>
    </row>
    <row r="4731" spans="1: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v>7</v>
      </c>
      <c r="T4731">
        <v>0.1</v>
      </c>
      <c r="U4731">
        <v>3.58</v>
      </c>
      <c r="V4731">
        <f>COUNTIF(SalesData[Order ID],SalesData[[#This Row],[Order ID]])</f>
        <v>1</v>
      </c>
      <c r="W4731" t="str">
        <f>TEXT(SalesData[[#This Row],[Order Date]],"MMM-YYYY")</f>
        <v>Jul-2017</v>
      </c>
      <c r="X4731">
        <f>CHOOSE(MONTH(SalesData[[#This Row],[Order Date]]),1,1,1,2,2,2,3,3,3,4,4,4)</f>
        <v>3</v>
      </c>
      <c r="Y4731">
        <f>YEAR(SalesData[[#This Row],[Order Date]])*100+MONTH(SalesData[[#This Row],[Order Date]])</f>
        <v>201707</v>
      </c>
    </row>
    <row r="4732" spans="1: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v>1</v>
      </c>
      <c r="T4732">
        <v>0</v>
      </c>
      <c r="U4732">
        <v>23.39</v>
      </c>
      <c r="V4732">
        <f>COUNTIF(SalesData[Order ID],SalesData[[#This Row],[Order ID]])</f>
        <v>4</v>
      </c>
      <c r="W4732" t="str">
        <f>TEXT(SalesData[[#This Row],[Order Date]],"MMM-YYYY")</f>
        <v>Mar-2016</v>
      </c>
      <c r="X4732">
        <f>CHOOSE(MONTH(SalesData[[#This Row],[Order Date]]),1,1,1,2,2,2,3,3,3,4,4,4)</f>
        <v>1</v>
      </c>
      <c r="Y4732">
        <f>YEAR(SalesData[[#This Row],[Order Date]])*100+MONTH(SalesData[[#This Row],[Order Date]])</f>
        <v>201603</v>
      </c>
    </row>
    <row r="4733" spans="1: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v>5</v>
      </c>
      <c r="T4733">
        <v>0</v>
      </c>
      <c r="U4733">
        <v>2.17</v>
      </c>
      <c r="V4733">
        <f>COUNTIF(SalesData[Order ID],SalesData[[#This Row],[Order ID]])</f>
        <v>4</v>
      </c>
      <c r="W4733" t="str">
        <f>TEXT(SalesData[[#This Row],[Order Date]],"MMM-YYYY")</f>
        <v>Mar-2016</v>
      </c>
      <c r="X4733">
        <f>CHOOSE(MONTH(SalesData[[#This Row],[Order Date]]),1,1,1,2,2,2,3,3,3,4,4,4)</f>
        <v>1</v>
      </c>
      <c r="Y4733">
        <f>YEAR(SalesData[[#This Row],[Order Date]])*100+MONTH(SalesData[[#This Row],[Order Date]])</f>
        <v>201603</v>
      </c>
    </row>
    <row r="4734" spans="1: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v>8</v>
      </c>
      <c r="T4734">
        <v>0.1</v>
      </c>
      <c r="U4734">
        <v>11.72</v>
      </c>
      <c r="V4734">
        <f>COUNTIF(SalesData[Order ID],SalesData[[#This Row],[Order ID]])</f>
        <v>4</v>
      </c>
      <c r="W4734" t="str">
        <f>TEXT(SalesData[[#This Row],[Order Date]],"MMM-YYYY")</f>
        <v>Mar-2016</v>
      </c>
      <c r="X4734">
        <f>CHOOSE(MONTH(SalesData[[#This Row],[Order Date]]),1,1,1,2,2,2,3,3,3,4,4,4)</f>
        <v>1</v>
      </c>
      <c r="Y4734">
        <f>YEAR(SalesData[[#This Row],[Order Date]])*100+MONTH(SalesData[[#This Row],[Order Date]])</f>
        <v>201603</v>
      </c>
    </row>
    <row r="4735" spans="1: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v>1</v>
      </c>
      <c r="T4735">
        <v>0</v>
      </c>
      <c r="U4735">
        <v>5.58</v>
      </c>
      <c r="V4735">
        <f>COUNTIF(SalesData[Order ID],SalesData[[#This Row],[Order ID]])</f>
        <v>4</v>
      </c>
      <c r="W4735" t="str">
        <f>TEXT(SalesData[[#This Row],[Order Date]],"MMM-YYYY")</f>
        <v>Mar-2016</v>
      </c>
      <c r="X4735">
        <f>CHOOSE(MONTH(SalesData[[#This Row],[Order Date]]),1,1,1,2,2,2,3,3,3,4,4,4)</f>
        <v>1</v>
      </c>
      <c r="Y4735">
        <f>YEAR(SalesData[[#This Row],[Order Date]])*100+MONTH(SalesData[[#This Row],[Order Date]])</f>
        <v>201603</v>
      </c>
    </row>
    <row r="4736" spans="1: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v>3</v>
      </c>
      <c r="T4736">
        <v>0.3</v>
      </c>
      <c r="U4736">
        <v>-184.45</v>
      </c>
      <c r="V4736">
        <f>COUNTIF(SalesData[Order ID],SalesData[[#This Row],[Order ID]])</f>
        <v>1</v>
      </c>
      <c r="W4736" t="str">
        <f>TEXT(SalesData[[#This Row],[Order Date]],"MMM-YYYY")</f>
        <v>Apr-2017</v>
      </c>
      <c r="X4736">
        <f>CHOOSE(MONTH(SalesData[[#This Row],[Order Date]]),1,1,1,2,2,2,3,3,3,4,4,4)</f>
        <v>2</v>
      </c>
      <c r="Y4736">
        <f>YEAR(SalesData[[#This Row],[Order Date]])*100+MONTH(SalesData[[#This Row],[Order Date]])</f>
        <v>201704</v>
      </c>
    </row>
    <row r="4737" spans="1: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v>4</v>
      </c>
      <c r="T4737">
        <v>0.2</v>
      </c>
      <c r="U4737">
        <v>1.24</v>
      </c>
      <c r="V4737">
        <f>COUNTIF(SalesData[Order ID],SalesData[[#This Row],[Order ID]])</f>
        <v>3</v>
      </c>
      <c r="W4737" t="str">
        <f>TEXT(SalesData[[#This Row],[Order Date]],"MMM-YYYY")</f>
        <v>Jun-2016</v>
      </c>
      <c r="X4737">
        <f>CHOOSE(MONTH(SalesData[[#This Row],[Order Date]]),1,1,1,2,2,2,3,3,3,4,4,4)</f>
        <v>2</v>
      </c>
      <c r="Y4737">
        <f>YEAR(SalesData[[#This Row],[Order Date]])*100+MONTH(SalesData[[#This Row],[Order Date]])</f>
        <v>201606</v>
      </c>
    </row>
    <row r="4738" spans="1: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v>7</v>
      </c>
      <c r="T4738">
        <v>0.1</v>
      </c>
      <c r="U4738">
        <v>6.86</v>
      </c>
      <c r="V4738">
        <f>COUNTIF(SalesData[Order ID],SalesData[[#This Row],[Order ID]])</f>
        <v>3</v>
      </c>
      <c r="W4738" t="str">
        <f>TEXT(SalesData[[#This Row],[Order Date]],"MMM-YYYY")</f>
        <v>Jun-2016</v>
      </c>
      <c r="X4738">
        <f>CHOOSE(MONTH(SalesData[[#This Row],[Order Date]]),1,1,1,2,2,2,3,3,3,4,4,4)</f>
        <v>2</v>
      </c>
      <c r="Y4738">
        <f>YEAR(SalesData[[#This Row],[Order Date]])*100+MONTH(SalesData[[#This Row],[Order Date]])</f>
        <v>201606</v>
      </c>
    </row>
    <row r="4739" spans="1: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v>7</v>
      </c>
      <c r="T4739">
        <v>0</v>
      </c>
      <c r="U4739">
        <v>14.96</v>
      </c>
      <c r="V4739">
        <f>COUNTIF(SalesData[Order ID],SalesData[[#This Row],[Order ID]])</f>
        <v>3</v>
      </c>
      <c r="W4739" t="str">
        <f>TEXT(SalesData[[#This Row],[Order Date]],"MMM-YYYY")</f>
        <v>Jun-2016</v>
      </c>
      <c r="X4739">
        <f>CHOOSE(MONTH(SalesData[[#This Row],[Order Date]]),1,1,1,2,2,2,3,3,3,4,4,4)</f>
        <v>2</v>
      </c>
      <c r="Y4739">
        <f>YEAR(SalesData[[#This Row],[Order Date]])*100+MONTH(SalesData[[#This Row],[Order Date]])</f>
        <v>201606</v>
      </c>
    </row>
    <row r="4740" spans="1: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v>7</v>
      </c>
      <c r="T4740">
        <v>0.3</v>
      </c>
      <c r="U4740">
        <v>-13.43</v>
      </c>
      <c r="V4740">
        <f>COUNTIF(SalesData[Order ID],SalesData[[#This Row],[Order ID]])</f>
        <v>2</v>
      </c>
      <c r="W4740" t="str">
        <f>TEXT(SalesData[[#This Row],[Order Date]],"MMM-YYYY")</f>
        <v>Feb-2016</v>
      </c>
      <c r="X4740">
        <f>CHOOSE(MONTH(SalesData[[#This Row],[Order Date]]),1,1,1,2,2,2,3,3,3,4,4,4)</f>
        <v>1</v>
      </c>
      <c r="Y4740">
        <f>YEAR(SalesData[[#This Row],[Order Date]])*100+MONTH(SalesData[[#This Row],[Order Date]])</f>
        <v>201602</v>
      </c>
    </row>
    <row r="4741" spans="1: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v>5</v>
      </c>
      <c r="T4741">
        <v>0</v>
      </c>
      <c r="U4741">
        <v>3.91</v>
      </c>
      <c r="V4741">
        <f>COUNTIF(SalesData[Order ID],SalesData[[#This Row],[Order ID]])</f>
        <v>2</v>
      </c>
      <c r="W4741" t="str">
        <f>TEXT(SalesData[[#This Row],[Order Date]],"MMM-YYYY")</f>
        <v>Feb-2016</v>
      </c>
      <c r="X4741">
        <f>CHOOSE(MONTH(SalesData[[#This Row],[Order Date]]),1,1,1,2,2,2,3,3,3,4,4,4)</f>
        <v>1</v>
      </c>
      <c r="Y4741">
        <f>YEAR(SalesData[[#This Row],[Order Date]])*100+MONTH(SalesData[[#This Row],[Order Date]])</f>
        <v>201602</v>
      </c>
    </row>
    <row r="4742" spans="1: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v>3</v>
      </c>
      <c r="T4742">
        <v>0</v>
      </c>
      <c r="U4742">
        <v>3.29</v>
      </c>
      <c r="V4742">
        <f>COUNTIF(SalesData[Order ID],SalesData[[#This Row],[Order ID]])</f>
        <v>3</v>
      </c>
      <c r="W4742" t="str">
        <f>TEXT(SalesData[[#This Row],[Order Date]],"MMM-YYYY")</f>
        <v>Nov-2018</v>
      </c>
      <c r="X4742">
        <f>CHOOSE(MONTH(SalesData[[#This Row],[Order Date]]),1,1,1,2,2,2,3,3,3,4,4,4)</f>
        <v>4</v>
      </c>
      <c r="Y4742">
        <f>YEAR(SalesData[[#This Row],[Order Date]])*100+MONTH(SalesData[[#This Row],[Order Date]])</f>
        <v>201811</v>
      </c>
    </row>
    <row r="4743" spans="1: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v>4</v>
      </c>
      <c r="T4743">
        <v>0.3</v>
      </c>
      <c r="U4743">
        <v>-1.1100000000000001</v>
      </c>
      <c r="V4743">
        <f>COUNTIF(SalesData[Order ID],SalesData[[#This Row],[Order ID]])</f>
        <v>3</v>
      </c>
      <c r="W4743" t="str">
        <f>TEXT(SalesData[[#This Row],[Order Date]],"MMM-YYYY")</f>
        <v>Nov-2018</v>
      </c>
      <c r="X4743">
        <f>CHOOSE(MONTH(SalesData[[#This Row],[Order Date]]),1,1,1,2,2,2,3,3,3,4,4,4)</f>
        <v>4</v>
      </c>
      <c r="Y4743">
        <f>YEAR(SalesData[[#This Row],[Order Date]])*100+MONTH(SalesData[[#This Row],[Order Date]])</f>
        <v>201811</v>
      </c>
    </row>
    <row r="4744" spans="1: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v>7</v>
      </c>
      <c r="T4744">
        <v>0.1</v>
      </c>
      <c r="U4744">
        <v>6.98</v>
      </c>
      <c r="V4744">
        <f>COUNTIF(SalesData[Order ID],SalesData[[#This Row],[Order ID]])</f>
        <v>3</v>
      </c>
      <c r="W4744" t="str">
        <f>TEXT(SalesData[[#This Row],[Order Date]],"MMM-YYYY")</f>
        <v>Nov-2018</v>
      </c>
      <c r="X4744">
        <f>CHOOSE(MONTH(SalesData[[#This Row],[Order Date]]),1,1,1,2,2,2,3,3,3,4,4,4)</f>
        <v>4</v>
      </c>
      <c r="Y4744">
        <f>YEAR(SalesData[[#This Row],[Order Date]])*100+MONTH(SalesData[[#This Row],[Order Date]])</f>
        <v>201811</v>
      </c>
    </row>
    <row r="4745" spans="1: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v>5</v>
      </c>
      <c r="T4745">
        <v>0.3</v>
      </c>
      <c r="U4745">
        <v>-2.5299999999999998</v>
      </c>
      <c r="V4745">
        <f>COUNTIF(SalesData[Order ID],SalesData[[#This Row],[Order ID]])</f>
        <v>4</v>
      </c>
      <c r="W4745" t="str">
        <f>TEXT(SalesData[[#This Row],[Order Date]],"MMM-YYYY")</f>
        <v>Mar-2018</v>
      </c>
      <c r="X4745">
        <f>CHOOSE(MONTH(SalesData[[#This Row],[Order Date]]),1,1,1,2,2,2,3,3,3,4,4,4)</f>
        <v>1</v>
      </c>
      <c r="Y4745">
        <f>YEAR(SalesData[[#This Row],[Order Date]])*100+MONTH(SalesData[[#This Row],[Order Date]])</f>
        <v>201803</v>
      </c>
    </row>
    <row r="4746" spans="1: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v>5</v>
      </c>
      <c r="T4746">
        <v>0.2</v>
      </c>
      <c r="U4746">
        <v>53.08</v>
      </c>
      <c r="V4746">
        <f>COUNTIF(SalesData[Order ID],SalesData[[#This Row],[Order ID]])</f>
        <v>4</v>
      </c>
      <c r="W4746" t="str">
        <f>TEXT(SalesData[[#This Row],[Order Date]],"MMM-YYYY")</f>
        <v>Mar-2018</v>
      </c>
      <c r="X4746">
        <f>CHOOSE(MONTH(SalesData[[#This Row],[Order Date]]),1,1,1,2,2,2,3,3,3,4,4,4)</f>
        <v>1</v>
      </c>
      <c r="Y4746">
        <f>YEAR(SalesData[[#This Row],[Order Date]])*100+MONTH(SalesData[[#This Row],[Order Date]])</f>
        <v>201803</v>
      </c>
    </row>
    <row r="4747" spans="1: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v>9</v>
      </c>
      <c r="T4747">
        <v>0.1</v>
      </c>
      <c r="U4747">
        <v>28.15</v>
      </c>
      <c r="V4747">
        <f>COUNTIF(SalesData[Order ID],SalesData[[#This Row],[Order ID]])</f>
        <v>4</v>
      </c>
      <c r="W4747" t="str">
        <f>TEXT(SalesData[[#This Row],[Order Date]],"MMM-YYYY")</f>
        <v>Mar-2018</v>
      </c>
      <c r="X4747">
        <f>CHOOSE(MONTH(SalesData[[#This Row],[Order Date]]),1,1,1,2,2,2,3,3,3,4,4,4)</f>
        <v>1</v>
      </c>
      <c r="Y4747">
        <f>YEAR(SalesData[[#This Row],[Order Date]])*100+MONTH(SalesData[[#This Row],[Order Date]])</f>
        <v>201803</v>
      </c>
    </row>
    <row r="4748" spans="1: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v>5</v>
      </c>
      <c r="T4748">
        <v>0</v>
      </c>
      <c r="U4748">
        <v>3.55</v>
      </c>
      <c r="V4748">
        <f>COUNTIF(SalesData[Order ID],SalesData[[#This Row],[Order ID]])</f>
        <v>4</v>
      </c>
      <c r="W4748" t="str">
        <f>TEXT(SalesData[[#This Row],[Order Date]],"MMM-YYYY")</f>
        <v>Mar-2018</v>
      </c>
      <c r="X4748">
        <f>CHOOSE(MONTH(SalesData[[#This Row],[Order Date]]),1,1,1,2,2,2,3,3,3,4,4,4)</f>
        <v>1</v>
      </c>
      <c r="Y4748">
        <f>YEAR(SalesData[[#This Row],[Order Date]])*100+MONTH(SalesData[[#This Row],[Order Date]])</f>
        <v>201803</v>
      </c>
    </row>
    <row r="4749" spans="1: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v>1</v>
      </c>
      <c r="T4749">
        <v>0.2</v>
      </c>
      <c r="U4749">
        <v>8.6199999999999992</v>
      </c>
      <c r="V4749">
        <f>COUNTIF(SalesData[Order ID],SalesData[[#This Row],[Order ID]])</f>
        <v>2</v>
      </c>
      <c r="W4749" t="str">
        <f>TEXT(SalesData[[#This Row],[Order Date]],"MMM-YYYY")</f>
        <v>Mar-2017</v>
      </c>
      <c r="X4749">
        <f>CHOOSE(MONTH(SalesData[[#This Row],[Order Date]]),1,1,1,2,2,2,3,3,3,4,4,4)</f>
        <v>1</v>
      </c>
      <c r="Y4749">
        <f>YEAR(SalesData[[#This Row],[Order Date]])*100+MONTH(SalesData[[#This Row],[Order Date]])</f>
        <v>201703</v>
      </c>
    </row>
    <row r="4750" spans="1: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v>9</v>
      </c>
      <c r="T4750">
        <v>0.1</v>
      </c>
      <c r="U4750">
        <v>2.82</v>
      </c>
      <c r="V4750">
        <f>COUNTIF(SalesData[Order ID],SalesData[[#This Row],[Order ID]])</f>
        <v>2</v>
      </c>
      <c r="W4750" t="str">
        <f>TEXT(SalesData[[#This Row],[Order Date]],"MMM-YYYY")</f>
        <v>Mar-2017</v>
      </c>
      <c r="X4750">
        <f>CHOOSE(MONTH(SalesData[[#This Row],[Order Date]]),1,1,1,2,2,2,3,3,3,4,4,4)</f>
        <v>1</v>
      </c>
      <c r="Y4750">
        <f>YEAR(SalesData[[#This Row],[Order Date]])*100+MONTH(SalesData[[#This Row],[Order Date]])</f>
        <v>201703</v>
      </c>
    </row>
    <row r="4751" spans="1: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v>4</v>
      </c>
      <c r="T4751">
        <v>0.3</v>
      </c>
      <c r="U4751">
        <v>-5.68</v>
      </c>
      <c r="V4751">
        <f>COUNTIF(SalesData[Order ID],SalesData[[#This Row],[Order ID]])</f>
        <v>1</v>
      </c>
      <c r="W4751" t="str">
        <f>TEXT(SalesData[[#This Row],[Order Date]],"MMM-YYYY")</f>
        <v>Dec-2017</v>
      </c>
      <c r="X4751">
        <f>CHOOSE(MONTH(SalesData[[#This Row],[Order Date]]),1,1,1,2,2,2,3,3,3,4,4,4)</f>
        <v>4</v>
      </c>
      <c r="Y4751">
        <f>YEAR(SalesData[[#This Row],[Order Date]])*100+MONTH(SalesData[[#This Row],[Order Date]])</f>
        <v>201712</v>
      </c>
    </row>
    <row r="4752" spans="1: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v>3</v>
      </c>
      <c r="T4752">
        <v>0.2</v>
      </c>
      <c r="U4752">
        <v>125.64</v>
      </c>
      <c r="V4752">
        <f>COUNTIF(SalesData[Order ID],SalesData[[#This Row],[Order ID]])</f>
        <v>1</v>
      </c>
      <c r="W4752" t="str">
        <f>TEXT(SalesData[[#This Row],[Order Date]],"MMM-YYYY")</f>
        <v>Oct-2017</v>
      </c>
      <c r="X4752">
        <f>CHOOSE(MONTH(SalesData[[#This Row],[Order Date]]),1,1,1,2,2,2,3,3,3,4,4,4)</f>
        <v>4</v>
      </c>
      <c r="Y4752">
        <f>YEAR(SalesData[[#This Row],[Order Date]])*100+MONTH(SalesData[[#This Row],[Order Date]])</f>
        <v>201710</v>
      </c>
    </row>
    <row r="4753" spans="1: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v>3</v>
      </c>
      <c r="T4753">
        <v>0</v>
      </c>
      <c r="U4753">
        <v>6.51</v>
      </c>
      <c r="V4753">
        <f>COUNTIF(SalesData[Order ID],SalesData[[#This Row],[Order ID]])</f>
        <v>1</v>
      </c>
      <c r="W4753" t="str">
        <f>TEXT(SalesData[[#This Row],[Order Date]],"MMM-YYYY")</f>
        <v>Dec-2017</v>
      </c>
      <c r="X4753">
        <f>CHOOSE(MONTH(SalesData[[#This Row],[Order Date]]),1,1,1,2,2,2,3,3,3,4,4,4)</f>
        <v>4</v>
      </c>
      <c r="Y4753">
        <f>YEAR(SalesData[[#This Row],[Order Date]])*100+MONTH(SalesData[[#This Row],[Order Date]])</f>
        <v>201712</v>
      </c>
    </row>
    <row r="4754" spans="1: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v>5</v>
      </c>
      <c r="T4754">
        <v>0</v>
      </c>
      <c r="U4754">
        <v>12.57</v>
      </c>
      <c r="V4754">
        <f>COUNTIF(SalesData[Order ID],SalesData[[#This Row],[Order ID]])</f>
        <v>1</v>
      </c>
      <c r="W4754" t="str">
        <f>TEXT(SalesData[[#This Row],[Order Date]],"MMM-YYYY")</f>
        <v>Nov-2018</v>
      </c>
      <c r="X4754">
        <f>CHOOSE(MONTH(SalesData[[#This Row],[Order Date]]),1,1,1,2,2,2,3,3,3,4,4,4)</f>
        <v>4</v>
      </c>
      <c r="Y4754">
        <f>YEAR(SalesData[[#This Row],[Order Date]])*100+MONTH(SalesData[[#This Row],[Order Date]])</f>
        <v>201811</v>
      </c>
    </row>
    <row r="4755" spans="1: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v>1</v>
      </c>
      <c r="T4755">
        <v>0.2</v>
      </c>
      <c r="U4755">
        <v>5.37</v>
      </c>
      <c r="V4755">
        <f>COUNTIF(SalesData[Order ID],SalesData[[#This Row],[Order ID]])</f>
        <v>1</v>
      </c>
      <c r="W4755" t="str">
        <f>TEXT(SalesData[[#This Row],[Order Date]],"MMM-YYYY")</f>
        <v>Dec-2016</v>
      </c>
      <c r="X4755">
        <f>CHOOSE(MONTH(SalesData[[#This Row],[Order Date]]),1,1,1,2,2,2,3,3,3,4,4,4)</f>
        <v>4</v>
      </c>
      <c r="Y4755">
        <f>YEAR(SalesData[[#This Row],[Order Date]])*100+MONTH(SalesData[[#This Row],[Order Date]])</f>
        <v>201612</v>
      </c>
    </row>
    <row r="4756" spans="1: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v>2</v>
      </c>
      <c r="T4756">
        <v>0.1</v>
      </c>
      <c r="U4756">
        <v>0.43</v>
      </c>
      <c r="V4756">
        <f>COUNTIF(SalesData[Order ID],SalesData[[#This Row],[Order ID]])</f>
        <v>2</v>
      </c>
      <c r="W4756" t="str">
        <f>TEXT(SalesData[[#This Row],[Order Date]],"MMM-YYYY")</f>
        <v>Feb-2018</v>
      </c>
      <c r="X4756">
        <f>CHOOSE(MONTH(SalesData[[#This Row],[Order Date]]),1,1,1,2,2,2,3,3,3,4,4,4)</f>
        <v>1</v>
      </c>
      <c r="Y4756">
        <f>YEAR(SalesData[[#This Row],[Order Date]])*100+MONTH(SalesData[[#This Row],[Order Date]])</f>
        <v>201802</v>
      </c>
    </row>
    <row r="4757" spans="1: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v>9</v>
      </c>
      <c r="T4757">
        <v>0</v>
      </c>
      <c r="U4757">
        <v>39.200000000000003</v>
      </c>
      <c r="V4757">
        <f>COUNTIF(SalesData[Order ID],SalesData[[#This Row],[Order ID]])</f>
        <v>2</v>
      </c>
      <c r="W4757" t="str">
        <f>TEXT(SalesData[[#This Row],[Order Date]],"MMM-YYYY")</f>
        <v>Feb-2018</v>
      </c>
      <c r="X4757">
        <f>CHOOSE(MONTH(SalesData[[#This Row],[Order Date]]),1,1,1,2,2,2,3,3,3,4,4,4)</f>
        <v>1</v>
      </c>
      <c r="Y4757">
        <f>YEAR(SalesData[[#This Row],[Order Date]])*100+MONTH(SalesData[[#This Row],[Order Date]])</f>
        <v>201802</v>
      </c>
    </row>
    <row r="4758" spans="1: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v>10</v>
      </c>
      <c r="T4758">
        <v>0.2</v>
      </c>
      <c r="U4758">
        <v>0.65</v>
      </c>
      <c r="V4758">
        <f>COUNTIF(SalesData[Order ID],SalesData[[#This Row],[Order ID]])</f>
        <v>1</v>
      </c>
      <c r="W4758" t="str">
        <f>TEXT(SalesData[[#This Row],[Order Date]],"MMM-YYYY")</f>
        <v>Sep-2018</v>
      </c>
      <c r="X4758">
        <f>CHOOSE(MONTH(SalesData[[#This Row],[Order Date]]),1,1,1,2,2,2,3,3,3,4,4,4)</f>
        <v>3</v>
      </c>
      <c r="Y4758">
        <f>YEAR(SalesData[[#This Row],[Order Date]])*100+MONTH(SalesData[[#This Row],[Order Date]])</f>
        <v>201809</v>
      </c>
    </row>
    <row r="4759" spans="1: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v>2</v>
      </c>
      <c r="T4759">
        <v>0</v>
      </c>
      <c r="U4759">
        <v>6.51</v>
      </c>
      <c r="V4759">
        <f>COUNTIF(SalesData[Order ID],SalesData[[#This Row],[Order ID]])</f>
        <v>1</v>
      </c>
      <c r="W4759" t="str">
        <f>TEXT(SalesData[[#This Row],[Order Date]],"MMM-YYYY")</f>
        <v>Apr-2018</v>
      </c>
      <c r="X4759">
        <f>CHOOSE(MONTH(SalesData[[#This Row],[Order Date]]),1,1,1,2,2,2,3,3,3,4,4,4)</f>
        <v>2</v>
      </c>
      <c r="Y4759">
        <f>YEAR(SalesData[[#This Row],[Order Date]])*100+MONTH(SalesData[[#This Row],[Order Date]])</f>
        <v>201804</v>
      </c>
    </row>
    <row r="4760" spans="1: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v>6</v>
      </c>
      <c r="T4760">
        <v>0</v>
      </c>
      <c r="U4760">
        <v>117.59</v>
      </c>
      <c r="V4760">
        <f>COUNTIF(SalesData[Order ID],SalesData[[#This Row],[Order ID]])</f>
        <v>3</v>
      </c>
      <c r="W4760" t="str">
        <f>TEXT(SalesData[[#This Row],[Order Date]],"MMM-YYYY")</f>
        <v>Nov-2015</v>
      </c>
      <c r="X4760">
        <f>CHOOSE(MONTH(SalesData[[#This Row],[Order Date]]),1,1,1,2,2,2,3,3,3,4,4,4)</f>
        <v>4</v>
      </c>
      <c r="Y4760">
        <f>YEAR(SalesData[[#This Row],[Order Date]])*100+MONTH(SalesData[[#This Row],[Order Date]])</f>
        <v>201511</v>
      </c>
    </row>
    <row r="4761" spans="1: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v>8</v>
      </c>
      <c r="T4761">
        <v>0.3</v>
      </c>
      <c r="U4761">
        <v>-10.27</v>
      </c>
      <c r="V4761">
        <f>COUNTIF(SalesData[Order ID],SalesData[[#This Row],[Order ID]])</f>
        <v>3</v>
      </c>
      <c r="W4761" t="str">
        <f>TEXT(SalesData[[#This Row],[Order Date]],"MMM-YYYY")</f>
        <v>Nov-2015</v>
      </c>
      <c r="X4761">
        <f>CHOOSE(MONTH(SalesData[[#This Row],[Order Date]]),1,1,1,2,2,2,3,3,3,4,4,4)</f>
        <v>4</v>
      </c>
      <c r="Y4761">
        <f>YEAR(SalesData[[#This Row],[Order Date]])*100+MONTH(SalesData[[#This Row],[Order Date]])</f>
        <v>201511</v>
      </c>
    </row>
    <row r="4762" spans="1: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v>2</v>
      </c>
      <c r="T4762">
        <v>0</v>
      </c>
      <c r="U4762">
        <v>2.44</v>
      </c>
      <c r="V4762">
        <f>COUNTIF(SalesData[Order ID],SalesData[[#This Row],[Order ID]])</f>
        <v>3</v>
      </c>
      <c r="W4762" t="str">
        <f>TEXT(SalesData[[#This Row],[Order Date]],"MMM-YYYY")</f>
        <v>Nov-2015</v>
      </c>
      <c r="X4762">
        <f>CHOOSE(MONTH(SalesData[[#This Row],[Order Date]]),1,1,1,2,2,2,3,3,3,4,4,4)</f>
        <v>4</v>
      </c>
      <c r="Y4762">
        <f>YEAR(SalesData[[#This Row],[Order Date]])*100+MONTH(SalesData[[#This Row],[Order Date]])</f>
        <v>201511</v>
      </c>
    </row>
    <row r="4763" spans="1: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v>9</v>
      </c>
      <c r="T4763">
        <v>0.1</v>
      </c>
      <c r="U4763">
        <v>0.41</v>
      </c>
      <c r="V4763">
        <f>COUNTIF(SalesData[Order ID],SalesData[[#This Row],[Order ID]])</f>
        <v>2</v>
      </c>
      <c r="W4763" t="str">
        <f>TEXT(SalesData[[#This Row],[Order Date]],"MMM-YYYY")</f>
        <v>Dec-2017</v>
      </c>
      <c r="X4763">
        <f>CHOOSE(MONTH(SalesData[[#This Row],[Order Date]]),1,1,1,2,2,2,3,3,3,4,4,4)</f>
        <v>4</v>
      </c>
      <c r="Y4763">
        <f>YEAR(SalesData[[#This Row],[Order Date]])*100+MONTH(SalesData[[#This Row],[Order Date]])</f>
        <v>201712</v>
      </c>
    </row>
    <row r="4764" spans="1: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v>1</v>
      </c>
      <c r="T4764">
        <v>0.3</v>
      </c>
      <c r="U4764">
        <v>-3.43</v>
      </c>
      <c r="V4764">
        <f>COUNTIF(SalesData[Order ID],SalesData[[#This Row],[Order ID]])</f>
        <v>2</v>
      </c>
      <c r="W4764" t="str">
        <f>TEXT(SalesData[[#This Row],[Order Date]],"MMM-YYYY")</f>
        <v>Dec-2017</v>
      </c>
      <c r="X4764">
        <f>CHOOSE(MONTH(SalesData[[#This Row],[Order Date]]),1,1,1,2,2,2,3,3,3,4,4,4)</f>
        <v>4</v>
      </c>
      <c r="Y4764">
        <f>YEAR(SalesData[[#This Row],[Order Date]])*100+MONTH(SalesData[[#This Row],[Order Date]])</f>
        <v>201712</v>
      </c>
    </row>
    <row r="4765" spans="1: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v>7</v>
      </c>
      <c r="T4765">
        <v>0.3</v>
      </c>
      <c r="U4765">
        <v>-27.44</v>
      </c>
      <c r="V4765">
        <f>COUNTIF(SalesData[Order ID],SalesData[[#This Row],[Order ID]])</f>
        <v>1</v>
      </c>
      <c r="W4765" t="str">
        <f>TEXT(SalesData[[#This Row],[Order Date]],"MMM-YYYY")</f>
        <v>Sep-2015</v>
      </c>
      <c r="X4765">
        <f>CHOOSE(MONTH(SalesData[[#This Row],[Order Date]]),1,1,1,2,2,2,3,3,3,4,4,4)</f>
        <v>3</v>
      </c>
      <c r="Y4765">
        <f>YEAR(SalesData[[#This Row],[Order Date]])*100+MONTH(SalesData[[#This Row],[Order Date]])</f>
        <v>201509</v>
      </c>
    </row>
    <row r="4766" spans="1: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v>3</v>
      </c>
      <c r="T4766">
        <v>0.3</v>
      </c>
      <c r="U4766">
        <v>-5.55</v>
      </c>
      <c r="V4766">
        <f>COUNTIF(SalesData[Order ID],SalesData[[#This Row],[Order ID]])</f>
        <v>1</v>
      </c>
      <c r="W4766" t="str">
        <f>TEXT(SalesData[[#This Row],[Order Date]],"MMM-YYYY")</f>
        <v>Nov-2018</v>
      </c>
      <c r="X4766">
        <f>CHOOSE(MONTH(SalesData[[#This Row],[Order Date]]),1,1,1,2,2,2,3,3,3,4,4,4)</f>
        <v>4</v>
      </c>
      <c r="Y4766">
        <f>YEAR(SalesData[[#This Row],[Order Date]])*100+MONTH(SalesData[[#This Row],[Order Date]])</f>
        <v>201811</v>
      </c>
    </row>
    <row r="4767" spans="1: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v>7</v>
      </c>
      <c r="T4767">
        <v>0.1</v>
      </c>
      <c r="U4767">
        <v>2.86</v>
      </c>
      <c r="V4767">
        <f>COUNTIF(SalesData[Order ID],SalesData[[#This Row],[Order ID]])</f>
        <v>1</v>
      </c>
      <c r="W4767" t="str">
        <f>TEXT(SalesData[[#This Row],[Order Date]],"MMM-YYYY")</f>
        <v>Apr-2016</v>
      </c>
      <c r="X4767">
        <f>CHOOSE(MONTH(SalesData[[#This Row],[Order Date]]),1,1,1,2,2,2,3,3,3,4,4,4)</f>
        <v>2</v>
      </c>
      <c r="Y4767">
        <f>YEAR(SalesData[[#This Row],[Order Date]])*100+MONTH(SalesData[[#This Row],[Order Date]])</f>
        <v>201604</v>
      </c>
    </row>
    <row r="4768" spans="1: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v>7</v>
      </c>
      <c r="T4768">
        <v>0</v>
      </c>
      <c r="U4768">
        <v>20.43</v>
      </c>
      <c r="V4768">
        <f>COUNTIF(SalesData[Order ID],SalesData[[#This Row],[Order ID]])</f>
        <v>2</v>
      </c>
      <c r="W4768" t="str">
        <f>TEXT(SalesData[[#This Row],[Order Date]],"MMM-YYYY")</f>
        <v>Mar-2016</v>
      </c>
      <c r="X4768">
        <f>CHOOSE(MONTH(SalesData[[#This Row],[Order Date]]),1,1,1,2,2,2,3,3,3,4,4,4)</f>
        <v>1</v>
      </c>
      <c r="Y4768">
        <f>YEAR(SalesData[[#This Row],[Order Date]])*100+MONTH(SalesData[[#This Row],[Order Date]])</f>
        <v>201603</v>
      </c>
    </row>
    <row r="4769" spans="1: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v>5</v>
      </c>
      <c r="T4769">
        <v>0.3</v>
      </c>
      <c r="U4769">
        <v>-57.58</v>
      </c>
      <c r="V4769">
        <f>COUNTIF(SalesData[Order ID],SalesData[[#This Row],[Order ID]])</f>
        <v>2</v>
      </c>
      <c r="W4769" t="str">
        <f>TEXT(SalesData[[#This Row],[Order Date]],"MMM-YYYY")</f>
        <v>Mar-2016</v>
      </c>
      <c r="X4769">
        <f>CHOOSE(MONTH(SalesData[[#This Row],[Order Date]]),1,1,1,2,2,2,3,3,3,4,4,4)</f>
        <v>1</v>
      </c>
      <c r="Y4769">
        <f>YEAR(SalesData[[#This Row],[Order Date]])*100+MONTH(SalesData[[#This Row],[Order Date]])</f>
        <v>201603</v>
      </c>
    </row>
    <row r="4770" spans="1: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v>1</v>
      </c>
      <c r="T4770">
        <v>0</v>
      </c>
      <c r="U4770">
        <v>8.36</v>
      </c>
      <c r="V4770">
        <f>COUNTIF(SalesData[Order ID],SalesData[[#This Row],[Order ID]])</f>
        <v>1</v>
      </c>
      <c r="W4770" t="str">
        <f>TEXT(SalesData[[#This Row],[Order Date]],"MMM-YYYY")</f>
        <v>Jun-2018</v>
      </c>
      <c r="X4770">
        <f>CHOOSE(MONTH(SalesData[[#This Row],[Order Date]]),1,1,1,2,2,2,3,3,3,4,4,4)</f>
        <v>2</v>
      </c>
      <c r="Y4770">
        <f>YEAR(SalesData[[#This Row],[Order Date]])*100+MONTH(SalesData[[#This Row],[Order Date]])</f>
        <v>201806</v>
      </c>
    </row>
    <row r="4771" spans="1: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v>5</v>
      </c>
      <c r="T4771">
        <v>0.3</v>
      </c>
      <c r="U4771">
        <v>-1.2</v>
      </c>
      <c r="V4771">
        <f>COUNTIF(SalesData[Order ID],SalesData[[#This Row],[Order ID]])</f>
        <v>2</v>
      </c>
      <c r="W4771" t="str">
        <f>TEXT(SalesData[[#This Row],[Order Date]],"MMM-YYYY")</f>
        <v>Sep-2017</v>
      </c>
      <c r="X4771">
        <f>CHOOSE(MONTH(SalesData[[#This Row],[Order Date]]),1,1,1,2,2,2,3,3,3,4,4,4)</f>
        <v>3</v>
      </c>
      <c r="Y4771">
        <f>YEAR(SalesData[[#This Row],[Order Date]])*100+MONTH(SalesData[[#This Row],[Order Date]])</f>
        <v>201709</v>
      </c>
    </row>
    <row r="4772" spans="1: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v>1</v>
      </c>
      <c r="T4772">
        <v>0</v>
      </c>
      <c r="U4772">
        <v>1.93</v>
      </c>
      <c r="V4772">
        <f>COUNTIF(SalesData[Order ID],SalesData[[#This Row],[Order ID]])</f>
        <v>2</v>
      </c>
      <c r="W4772" t="str">
        <f>TEXT(SalesData[[#This Row],[Order Date]],"MMM-YYYY")</f>
        <v>Sep-2017</v>
      </c>
      <c r="X4772">
        <f>CHOOSE(MONTH(SalesData[[#This Row],[Order Date]]),1,1,1,2,2,2,3,3,3,4,4,4)</f>
        <v>3</v>
      </c>
      <c r="Y4772">
        <f>YEAR(SalesData[[#This Row],[Order Date]])*100+MONTH(SalesData[[#This Row],[Order Date]])</f>
        <v>201709</v>
      </c>
    </row>
    <row r="4773" spans="1: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v>2</v>
      </c>
      <c r="T4773">
        <v>0</v>
      </c>
      <c r="U4773">
        <v>81.66</v>
      </c>
      <c r="V4773">
        <f>COUNTIF(SalesData[Order ID],SalesData[[#This Row],[Order ID]])</f>
        <v>1</v>
      </c>
      <c r="W4773" t="str">
        <f>TEXT(SalesData[[#This Row],[Order Date]],"MMM-YYYY")</f>
        <v>Oct-2015</v>
      </c>
      <c r="X4773">
        <f>CHOOSE(MONTH(SalesData[[#This Row],[Order Date]]),1,1,1,2,2,2,3,3,3,4,4,4)</f>
        <v>4</v>
      </c>
      <c r="Y4773">
        <f>YEAR(SalesData[[#This Row],[Order Date]])*100+MONTH(SalesData[[#This Row],[Order Date]])</f>
        <v>201510</v>
      </c>
    </row>
    <row r="4774" spans="1: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v>2</v>
      </c>
      <c r="T4774">
        <v>0.3</v>
      </c>
      <c r="U4774">
        <v>-1.68</v>
      </c>
      <c r="V4774">
        <f>COUNTIF(SalesData[Order ID],SalesData[[#This Row],[Order ID]])</f>
        <v>3</v>
      </c>
      <c r="W4774" t="str">
        <f>TEXT(SalesData[[#This Row],[Order Date]],"MMM-YYYY")</f>
        <v>Nov-2018</v>
      </c>
      <c r="X4774">
        <f>CHOOSE(MONTH(SalesData[[#This Row],[Order Date]]),1,1,1,2,2,2,3,3,3,4,4,4)</f>
        <v>4</v>
      </c>
      <c r="Y4774">
        <f>YEAR(SalesData[[#This Row],[Order Date]])*100+MONTH(SalesData[[#This Row],[Order Date]])</f>
        <v>201811</v>
      </c>
    </row>
    <row r="4775" spans="1: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v>5</v>
      </c>
      <c r="T4775">
        <v>0.3</v>
      </c>
      <c r="U4775">
        <v>-1.04</v>
      </c>
      <c r="V4775">
        <f>COUNTIF(SalesData[Order ID],SalesData[[#This Row],[Order ID]])</f>
        <v>3</v>
      </c>
      <c r="W4775" t="str">
        <f>TEXT(SalesData[[#This Row],[Order Date]],"MMM-YYYY")</f>
        <v>Nov-2018</v>
      </c>
      <c r="X4775">
        <f>CHOOSE(MONTH(SalesData[[#This Row],[Order Date]]),1,1,1,2,2,2,3,3,3,4,4,4)</f>
        <v>4</v>
      </c>
      <c r="Y4775">
        <f>YEAR(SalesData[[#This Row],[Order Date]])*100+MONTH(SalesData[[#This Row],[Order Date]])</f>
        <v>201811</v>
      </c>
    </row>
    <row r="4776" spans="1: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v>9</v>
      </c>
      <c r="T4776">
        <v>0</v>
      </c>
      <c r="U4776">
        <v>55.6</v>
      </c>
      <c r="V4776">
        <f>COUNTIF(SalesData[Order ID],SalesData[[#This Row],[Order ID]])</f>
        <v>3</v>
      </c>
      <c r="W4776" t="str">
        <f>TEXT(SalesData[[#This Row],[Order Date]],"MMM-YYYY")</f>
        <v>Nov-2018</v>
      </c>
      <c r="X4776">
        <f>CHOOSE(MONTH(SalesData[[#This Row],[Order Date]]),1,1,1,2,2,2,3,3,3,4,4,4)</f>
        <v>4</v>
      </c>
      <c r="Y4776">
        <f>YEAR(SalesData[[#This Row],[Order Date]])*100+MONTH(SalesData[[#This Row],[Order Date]])</f>
        <v>201811</v>
      </c>
    </row>
    <row r="4777" spans="1: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v>8</v>
      </c>
      <c r="T4777">
        <v>0.2</v>
      </c>
      <c r="U4777">
        <v>8.18</v>
      </c>
      <c r="V4777">
        <f>COUNTIF(SalesData[Order ID],SalesData[[#This Row],[Order ID]])</f>
        <v>1</v>
      </c>
      <c r="W4777" t="str">
        <f>TEXT(SalesData[[#This Row],[Order Date]],"MMM-YYYY")</f>
        <v>Nov-2018</v>
      </c>
      <c r="X4777">
        <f>CHOOSE(MONTH(SalesData[[#This Row],[Order Date]]),1,1,1,2,2,2,3,3,3,4,4,4)</f>
        <v>4</v>
      </c>
      <c r="Y4777">
        <f>YEAR(SalesData[[#This Row],[Order Date]])*100+MONTH(SalesData[[#This Row],[Order Date]])</f>
        <v>201811</v>
      </c>
    </row>
    <row r="4778" spans="1: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v>8</v>
      </c>
      <c r="T4778">
        <v>0</v>
      </c>
      <c r="U4778">
        <v>1.3</v>
      </c>
      <c r="V4778">
        <f>COUNTIF(SalesData[Order ID],SalesData[[#This Row],[Order ID]])</f>
        <v>2</v>
      </c>
      <c r="W4778" t="str">
        <f>TEXT(SalesData[[#This Row],[Order Date]],"MMM-YYYY")</f>
        <v>Feb-2017</v>
      </c>
      <c r="X4778">
        <f>CHOOSE(MONTH(SalesData[[#This Row],[Order Date]]),1,1,1,2,2,2,3,3,3,4,4,4)</f>
        <v>1</v>
      </c>
      <c r="Y4778">
        <f>YEAR(SalesData[[#This Row],[Order Date]])*100+MONTH(SalesData[[#This Row],[Order Date]])</f>
        <v>201702</v>
      </c>
    </row>
    <row r="4779" spans="1: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v>10</v>
      </c>
      <c r="T4779">
        <v>0.3</v>
      </c>
      <c r="U4779">
        <v>-9</v>
      </c>
      <c r="V4779">
        <f>COUNTIF(SalesData[Order ID],SalesData[[#This Row],[Order ID]])</f>
        <v>2</v>
      </c>
      <c r="W4779" t="str">
        <f>TEXT(SalesData[[#This Row],[Order Date]],"MMM-YYYY")</f>
        <v>Feb-2017</v>
      </c>
      <c r="X4779">
        <f>CHOOSE(MONTH(SalesData[[#This Row],[Order Date]]),1,1,1,2,2,2,3,3,3,4,4,4)</f>
        <v>1</v>
      </c>
      <c r="Y4779">
        <f>YEAR(SalesData[[#This Row],[Order Date]])*100+MONTH(SalesData[[#This Row],[Order Date]])</f>
        <v>201702</v>
      </c>
    </row>
    <row r="4780" spans="1: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v>3</v>
      </c>
      <c r="T4780">
        <v>0</v>
      </c>
      <c r="U4780">
        <v>14.13</v>
      </c>
      <c r="V4780">
        <f>COUNTIF(SalesData[Order ID],SalesData[[#This Row],[Order ID]])</f>
        <v>1</v>
      </c>
      <c r="W4780" t="str">
        <f>TEXT(SalesData[[#This Row],[Order Date]],"MMM-YYYY")</f>
        <v>Nov-2018</v>
      </c>
      <c r="X4780">
        <f>CHOOSE(MONTH(SalesData[[#This Row],[Order Date]]),1,1,1,2,2,2,3,3,3,4,4,4)</f>
        <v>4</v>
      </c>
      <c r="Y4780">
        <f>YEAR(SalesData[[#This Row],[Order Date]])*100+MONTH(SalesData[[#This Row],[Order Date]])</f>
        <v>201811</v>
      </c>
    </row>
    <row r="4781" spans="1: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v>8</v>
      </c>
      <c r="T4781">
        <v>0</v>
      </c>
      <c r="U4781">
        <v>7.03</v>
      </c>
      <c r="V4781">
        <f>COUNTIF(SalesData[Order ID],SalesData[[#This Row],[Order ID]])</f>
        <v>1</v>
      </c>
      <c r="W4781" t="str">
        <f>TEXT(SalesData[[#This Row],[Order Date]],"MMM-YYYY")</f>
        <v>Jul-2015</v>
      </c>
      <c r="X4781">
        <f>CHOOSE(MONTH(SalesData[[#This Row],[Order Date]]),1,1,1,2,2,2,3,3,3,4,4,4)</f>
        <v>3</v>
      </c>
      <c r="Y4781">
        <f>YEAR(SalesData[[#This Row],[Order Date]])*100+MONTH(SalesData[[#This Row],[Order Date]])</f>
        <v>201507</v>
      </c>
    </row>
    <row r="4782" spans="1: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v>7</v>
      </c>
      <c r="T4782">
        <v>0.1</v>
      </c>
      <c r="U4782">
        <v>102.47</v>
      </c>
      <c r="V4782">
        <f>COUNTIF(SalesData[Order ID],SalesData[[#This Row],[Order ID]])</f>
        <v>3</v>
      </c>
      <c r="W4782" t="str">
        <f>TEXT(SalesData[[#This Row],[Order Date]],"MMM-YYYY")</f>
        <v>Nov-2015</v>
      </c>
      <c r="X4782">
        <f>CHOOSE(MONTH(SalesData[[#This Row],[Order Date]]),1,1,1,2,2,2,3,3,3,4,4,4)</f>
        <v>4</v>
      </c>
      <c r="Y4782">
        <f>YEAR(SalesData[[#This Row],[Order Date]])*100+MONTH(SalesData[[#This Row],[Order Date]])</f>
        <v>201511</v>
      </c>
    </row>
    <row r="4783" spans="1: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v>3</v>
      </c>
      <c r="T4783">
        <v>0.2</v>
      </c>
      <c r="U4783">
        <v>0.09</v>
      </c>
      <c r="V4783">
        <f>COUNTIF(SalesData[Order ID],SalesData[[#This Row],[Order ID]])</f>
        <v>3</v>
      </c>
      <c r="W4783" t="str">
        <f>TEXT(SalesData[[#This Row],[Order Date]],"MMM-YYYY")</f>
        <v>Nov-2015</v>
      </c>
      <c r="X4783">
        <f>CHOOSE(MONTH(SalesData[[#This Row],[Order Date]]),1,1,1,2,2,2,3,3,3,4,4,4)</f>
        <v>4</v>
      </c>
      <c r="Y4783">
        <f>YEAR(SalesData[[#This Row],[Order Date]])*100+MONTH(SalesData[[#This Row],[Order Date]])</f>
        <v>201511</v>
      </c>
    </row>
    <row r="4784" spans="1: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v>2</v>
      </c>
      <c r="T4784">
        <v>0.3</v>
      </c>
      <c r="U4784">
        <v>-13.03</v>
      </c>
      <c r="V4784">
        <f>COUNTIF(SalesData[Order ID],SalesData[[#This Row],[Order ID]])</f>
        <v>3</v>
      </c>
      <c r="W4784" t="str">
        <f>TEXT(SalesData[[#This Row],[Order Date]],"MMM-YYYY")</f>
        <v>Nov-2015</v>
      </c>
      <c r="X4784">
        <f>CHOOSE(MONTH(SalesData[[#This Row],[Order Date]]),1,1,1,2,2,2,3,3,3,4,4,4)</f>
        <v>4</v>
      </c>
      <c r="Y4784">
        <f>YEAR(SalesData[[#This Row],[Order Date]])*100+MONTH(SalesData[[#This Row],[Order Date]])</f>
        <v>201511</v>
      </c>
    </row>
    <row r="4785" spans="1: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v>10</v>
      </c>
      <c r="T4785">
        <v>0</v>
      </c>
      <c r="U4785">
        <v>50.38</v>
      </c>
      <c r="V4785">
        <f>COUNTIF(SalesData[Order ID],SalesData[[#This Row],[Order ID]])</f>
        <v>1</v>
      </c>
      <c r="W4785" t="str">
        <f>TEXT(SalesData[[#This Row],[Order Date]],"MMM-YYYY")</f>
        <v>Jan-2018</v>
      </c>
      <c r="X4785">
        <f>CHOOSE(MONTH(SalesData[[#This Row],[Order Date]]),1,1,1,2,2,2,3,3,3,4,4,4)</f>
        <v>1</v>
      </c>
      <c r="Y4785">
        <f>YEAR(SalesData[[#This Row],[Order Date]])*100+MONTH(SalesData[[#This Row],[Order Date]])</f>
        <v>201801</v>
      </c>
    </row>
    <row r="4786" spans="1: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v>6</v>
      </c>
      <c r="T4786">
        <v>0</v>
      </c>
      <c r="U4786">
        <v>3.54</v>
      </c>
      <c r="V4786">
        <f>COUNTIF(SalesData[Order ID],SalesData[[#This Row],[Order ID]])</f>
        <v>9</v>
      </c>
      <c r="W4786" t="str">
        <f>TEXT(SalesData[[#This Row],[Order Date]],"MMM-YYYY")</f>
        <v>Dec-2016</v>
      </c>
      <c r="X4786">
        <f>CHOOSE(MONTH(SalesData[[#This Row],[Order Date]]),1,1,1,2,2,2,3,3,3,4,4,4)</f>
        <v>4</v>
      </c>
      <c r="Y4786">
        <f>YEAR(SalesData[[#This Row],[Order Date]])*100+MONTH(SalesData[[#This Row],[Order Date]])</f>
        <v>201612</v>
      </c>
    </row>
    <row r="4787" spans="1: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v>1</v>
      </c>
      <c r="T4787">
        <v>0</v>
      </c>
      <c r="U4787">
        <v>11.13</v>
      </c>
      <c r="V4787">
        <f>COUNTIF(SalesData[Order ID],SalesData[[#This Row],[Order ID]])</f>
        <v>9</v>
      </c>
      <c r="W4787" t="str">
        <f>TEXT(SalesData[[#This Row],[Order Date]],"MMM-YYYY")</f>
        <v>Dec-2016</v>
      </c>
      <c r="X4787">
        <f>CHOOSE(MONTH(SalesData[[#This Row],[Order Date]]),1,1,1,2,2,2,3,3,3,4,4,4)</f>
        <v>4</v>
      </c>
      <c r="Y4787">
        <f>YEAR(SalesData[[#This Row],[Order Date]])*100+MONTH(SalesData[[#This Row],[Order Date]])</f>
        <v>201612</v>
      </c>
    </row>
    <row r="4788" spans="1: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v>8</v>
      </c>
      <c r="T4788">
        <v>0.2</v>
      </c>
      <c r="U4788">
        <v>1.1399999999999999</v>
      </c>
      <c r="V4788">
        <f>COUNTIF(SalesData[Order ID],SalesData[[#This Row],[Order ID]])</f>
        <v>9</v>
      </c>
      <c r="W4788" t="str">
        <f>TEXT(SalesData[[#This Row],[Order Date]],"MMM-YYYY")</f>
        <v>Dec-2016</v>
      </c>
      <c r="X4788">
        <f>CHOOSE(MONTH(SalesData[[#This Row],[Order Date]]),1,1,1,2,2,2,3,3,3,4,4,4)</f>
        <v>4</v>
      </c>
      <c r="Y4788">
        <f>YEAR(SalesData[[#This Row],[Order Date]])*100+MONTH(SalesData[[#This Row],[Order Date]])</f>
        <v>201612</v>
      </c>
    </row>
    <row r="4789" spans="1: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v>1</v>
      </c>
      <c r="T4789">
        <v>0.1</v>
      </c>
      <c r="U4789">
        <v>13.94</v>
      </c>
      <c r="V4789">
        <f>COUNTIF(SalesData[Order ID],SalesData[[#This Row],[Order ID]])</f>
        <v>9</v>
      </c>
      <c r="W4789" t="str">
        <f>TEXT(SalesData[[#This Row],[Order Date]],"MMM-YYYY")</f>
        <v>Dec-2016</v>
      </c>
      <c r="X4789">
        <f>CHOOSE(MONTH(SalesData[[#This Row],[Order Date]]),1,1,1,2,2,2,3,3,3,4,4,4)</f>
        <v>4</v>
      </c>
      <c r="Y4789">
        <f>YEAR(SalesData[[#This Row],[Order Date]])*100+MONTH(SalesData[[#This Row],[Order Date]])</f>
        <v>201612</v>
      </c>
    </row>
    <row r="4790" spans="1: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v>10</v>
      </c>
      <c r="T4790">
        <v>0</v>
      </c>
      <c r="U4790">
        <v>7.86</v>
      </c>
      <c r="V4790">
        <f>COUNTIF(SalesData[Order ID],SalesData[[#This Row],[Order ID]])</f>
        <v>9</v>
      </c>
      <c r="W4790" t="str">
        <f>TEXT(SalesData[[#This Row],[Order Date]],"MMM-YYYY")</f>
        <v>Dec-2016</v>
      </c>
      <c r="X4790">
        <f>CHOOSE(MONTH(SalesData[[#This Row],[Order Date]]),1,1,1,2,2,2,3,3,3,4,4,4)</f>
        <v>4</v>
      </c>
      <c r="Y4790">
        <f>YEAR(SalesData[[#This Row],[Order Date]])*100+MONTH(SalesData[[#This Row],[Order Date]])</f>
        <v>201612</v>
      </c>
    </row>
    <row r="4791" spans="1: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v>8</v>
      </c>
      <c r="T4791">
        <v>0</v>
      </c>
      <c r="U4791">
        <v>9.34</v>
      </c>
      <c r="V4791">
        <f>COUNTIF(SalesData[Order ID],SalesData[[#This Row],[Order ID]])</f>
        <v>9</v>
      </c>
      <c r="W4791" t="str">
        <f>TEXT(SalesData[[#This Row],[Order Date]],"MMM-YYYY")</f>
        <v>Dec-2016</v>
      </c>
      <c r="X4791">
        <f>CHOOSE(MONTH(SalesData[[#This Row],[Order Date]]),1,1,1,2,2,2,3,3,3,4,4,4)</f>
        <v>4</v>
      </c>
      <c r="Y4791">
        <f>YEAR(SalesData[[#This Row],[Order Date]])*100+MONTH(SalesData[[#This Row],[Order Date]])</f>
        <v>201612</v>
      </c>
    </row>
    <row r="4792" spans="1: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v>10</v>
      </c>
      <c r="T4792">
        <v>0.3</v>
      </c>
      <c r="U4792">
        <v>-32.85</v>
      </c>
      <c r="V4792">
        <f>COUNTIF(SalesData[Order ID],SalesData[[#This Row],[Order ID]])</f>
        <v>9</v>
      </c>
      <c r="W4792" t="str">
        <f>TEXT(SalesData[[#This Row],[Order Date]],"MMM-YYYY")</f>
        <v>Dec-2016</v>
      </c>
      <c r="X4792">
        <f>CHOOSE(MONTH(SalesData[[#This Row],[Order Date]]),1,1,1,2,2,2,3,3,3,4,4,4)</f>
        <v>4</v>
      </c>
      <c r="Y4792">
        <f>YEAR(SalesData[[#This Row],[Order Date]])*100+MONTH(SalesData[[#This Row],[Order Date]])</f>
        <v>201612</v>
      </c>
    </row>
    <row r="4793" spans="1: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v>3</v>
      </c>
      <c r="T4793">
        <v>0.2</v>
      </c>
      <c r="U4793">
        <v>13.61</v>
      </c>
      <c r="V4793">
        <f>COUNTIF(SalesData[Order ID],SalesData[[#This Row],[Order ID]])</f>
        <v>9</v>
      </c>
      <c r="W4793" t="str">
        <f>TEXT(SalesData[[#This Row],[Order Date]],"MMM-YYYY")</f>
        <v>Dec-2016</v>
      </c>
      <c r="X4793">
        <f>CHOOSE(MONTH(SalesData[[#This Row],[Order Date]]),1,1,1,2,2,2,3,3,3,4,4,4)</f>
        <v>4</v>
      </c>
      <c r="Y4793">
        <f>YEAR(SalesData[[#This Row],[Order Date]])*100+MONTH(SalesData[[#This Row],[Order Date]])</f>
        <v>201612</v>
      </c>
    </row>
    <row r="4794" spans="1: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v>9</v>
      </c>
      <c r="T4794">
        <v>0</v>
      </c>
      <c r="U4794">
        <v>1.66</v>
      </c>
      <c r="V4794">
        <f>COUNTIF(SalesData[Order ID],SalesData[[#This Row],[Order ID]])</f>
        <v>9</v>
      </c>
      <c r="W4794" t="str">
        <f>TEXT(SalesData[[#This Row],[Order Date]],"MMM-YYYY")</f>
        <v>Dec-2016</v>
      </c>
      <c r="X4794">
        <f>CHOOSE(MONTH(SalesData[[#This Row],[Order Date]]),1,1,1,2,2,2,3,3,3,4,4,4)</f>
        <v>4</v>
      </c>
      <c r="Y4794">
        <f>YEAR(SalesData[[#This Row],[Order Date]])*100+MONTH(SalesData[[#This Row],[Order Date]])</f>
        <v>201612</v>
      </c>
    </row>
    <row r="4795" spans="1: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v>3</v>
      </c>
      <c r="T4795">
        <v>0</v>
      </c>
      <c r="U4795">
        <v>4.24</v>
      </c>
      <c r="V4795">
        <f>COUNTIF(SalesData[Order ID],SalesData[[#This Row],[Order ID]])</f>
        <v>1</v>
      </c>
      <c r="W4795" t="str">
        <f>TEXT(SalesData[[#This Row],[Order Date]],"MMM-YYYY")</f>
        <v>Jun-2016</v>
      </c>
      <c r="X4795">
        <f>CHOOSE(MONTH(SalesData[[#This Row],[Order Date]]),1,1,1,2,2,2,3,3,3,4,4,4)</f>
        <v>2</v>
      </c>
      <c r="Y4795">
        <f>YEAR(SalesData[[#This Row],[Order Date]])*100+MONTH(SalesData[[#This Row],[Order Date]])</f>
        <v>201606</v>
      </c>
    </row>
    <row r="4796" spans="1: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v>5</v>
      </c>
      <c r="T4796">
        <v>0</v>
      </c>
      <c r="U4796">
        <v>12.94</v>
      </c>
      <c r="V4796">
        <f>COUNTIF(SalesData[Order ID],SalesData[[#This Row],[Order ID]])</f>
        <v>1</v>
      </c>
      <c r="W4796" t="str">
        <f>TEXT(SalesData[[#This Row],[Order Date]],"MMM-YYYY")</f>
        <v>Mar-2016</v>
      </c>
      <c r="X4796">
        <f>CHOOSE(MONTH(SalesData[[#This Row],[Order Date]]),1,1,1,2,2,2,3,3,3,4,4,4)</f>
        <v>1</v>
      </c>
      <c r="Y4796">
        <f>YEAR(SalesData[[#This Row],[Order Date]])*100+MONTH(SalesData[[#This Row],[Order Date]])</f>
        <v>201603</v>
      </c>
    </row>
    <row r="4797" spans="1: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v>3</v>
      </c>
      <c r="T4797">
        <v>0.3</v>
      </c>
      <c r="U4797">
        <v>-1.52</v>
      </c>
      <c r="V4797">
        <f>COUNTIF(SalesData[Order ID],SalesData[[#This Row],[Order ID]])</f>
        <v>1</v>
      </c>
      <c r="W4797" t="str">
        <f>TEXT(SalesData[[#This Row],[Order Date]],"MMM-YYYY")</f>
        <v>Aug-2016</v>
      </c>
      <c r="X4797">
        <f>CHOOSE(MONTH(SalesData[[#This Row],[Order Date]]),1,1,1,2,2,2,3,3,3,4,4,4)</f>
        <v>3</v>
      </c>
      <c r="Y4797">
        <f>YEAR(SalesData[[#This Row],[Order Date]])*100+MONTH(SalesData[[#This Row],[Order Date]])</f>
        <v>201608</v>
      </c>
    </row>
    <row r="4798" spans="1: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v>6</v>
      </c>
      <c r="T4798">
        <v>0.1</v>
      </c>
      <c r="U4798">
        <v>19</v>
      </c>
      <c r="V4798">
        <f>COUNTIF(SalesData[Order ID],SalesData[[#This Row],[Order ID]])</f>
        <v>7</v>
      </c>
      <c r="W4798" t="str">
        <f>TEXT(SalesData[[#This Row],[Order Date]],"MMM-YYYY")</f>
        <v>May-2017</v>
      </c>
      <c r="X4798">
        <f>CHOOSE(MONTH(SalesData[[#This Row],[Order Date]]),1,1,1,2,2,2,3,3,3,4,4,4)</f>
        <v>2</v>
      </c>
      <c r="Y4798">
        <f>YEAR(SalesData[[#This Row],[Order Date]])*100+MONTH(SalesData[[#This Row],[Order Date]])</f>
        <v>201705</v>
      </c>
    </row>
    <row r="4799" spans="1: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v>3</v>
      </c>
      <c r="T4799">
        <v>0.1</v>
      </c>
      <c r="U4799">
        <v>10.26</v>
      </c>
      <c r="V4799">
        <f>COUNTIF(SalesData[Order ID],SalesData[[#This Row],[Order ID]])</f>
        <v>7</v>
      </c>
      <c r="W4799" t="str">
        <f>TEXT(SalesData[[#This Row],[Order Date]],"MMM-YYYY")</f>
        <v>May-2017</v>
      </c>
      <c r="X4799">
        <f>CHOOSE(MONTH(SalesData[[#This Row],[Order Date]]),1,1,1,2,2,2,3,3,3,4,4,4)</f>
        <v>2</v>
      </c>
      <c r="Y4799">
        <f>YEAR(SalesData[[#This Row],[Order Date]])*100+MONTH(SalesData[[#This Row],[Order Date]])</f>
        <v>201705</v>
      </c>
    </row>
    <row r="4800" spans="1: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v>4</v>
      </c>
      <c r="T4800">
        <v>0.2</v>
      </c>
      <c r="U4800">
        <v>5.13</v>
      </c>
      <c r="V4800">
        <f>COUNTIF(SalesData[Order ID],SalesData[[#This Row],[Order ID]])</f>
        <v>7</v>
      </c>
      <c r="W4800" t="str">
        <f>TEXT(SalesData[[#This Row],[Order Date]],"MMM-YYYY")</f>
        <v>May-2017</v>
      </c>
      <c r="X4800">
        <f>CHOOSE(MONTH(SalesData[[#This Row],[Order Date]]),1,1,1,2,2,2,3,3,3,4,4,4)</f>
        <v>2</v>
      </c>
      <c r="Y4800">
        <f>YEAR(SalesData[[#This Row],[Order Date]])*100+MONTH(SalesData[[#This Row],[Order Date]])</f>
        <v>201705</v>
      </c>
    </row>
    <row r="4801" spans="1: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v>10</v>
      </c>
      <c r="T4801">
        <v>0</v>
      </c>
      <c r="U4801">
        <v>4.8</v>
      </c>
      <c r="V4801">
        <f>COUNTIF(SalesData[Order ID],SalesData[[#This Row],[Order ID]])</f>
        <v>7</v>
      </c>
      <c r="W4801" t="str">
        <f>TEXT(SalesData[[#This Row],[Order Date]],"MMM-YYYY")</f>
        <v>May-2017</v>
      </c>
      <c r="X4801">
        <f>CHOOSE(MONTH(SalesData[[#This Row],[Order Date]]),1,1,1,2,2,2,3,3,3,4,4,4)</f>
        <v>2</v>
      </c>
      <c r="Y4801">
        <f>YEAR(SalesData[[#This Row],[Order Date]])*100+MONTH(SalesData[[#This Row],[Order Date]])</f>
        <v>201705</v>
      </c>
    </row>
    <row r="4802" spans="1: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v>3</v>
      </c>
      <c r="T4802">
        <v>0.3</v>
      </c>
      <c r="U4802">
        <v>-1.43</v>
      </c>
      <c r="V4802">
        <f>COUNTIF(SalesData[Order ID],SalesData[[#This Row],[Order ID]])</f>
        <v>7</v>
      </c>
      <c r="W4802" t="str">
        <f>TEXT(SalesData[[#This Row],[Order Date]],"MMM-YYYY")</f>
        <v>May-2017</v>
      </c>
      <c r="X4802">
        <f>CHOOSE(MONTH(SalesData[[#This Row],[Order Date]]),1,1,1,2,2,2,3,3,3,4,4,4)</f>
        <v>2</v>
      </c>
      <c r="Y4802">
        <f>YEAR(SalesData[[#This Row],[Order Date]])*100+MONTH(SalesData[[#This Row],[Order Date]])</f>
        <v>201705</v>
      </c>
    </row>
    <row r="4803" spans="1: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v>9</v>
      </c>
      <c r="T4803">
        <v>0.2</v>
      </c>
      <c r="U4803">
        <v>3.22</v>
      </c>
      <c r="V4803">
        <f>COUNTIF(SalesData[Order ID],SalesData[[#This Row],[Order ID]])</f>
        <v>7</v>
      </c>
      <c r="W4803" t="str">
        <f>TEXT(SalesData[[#This Row],[Order Date]],"MMM-YYYY")</f>
        <v>May-2017</v>
      </c>
      <c r="X4803">
        <f>CHOOSE(MONTH(SalesData[[#This Row],[Order Date]]),1,1,1,2,2,2,3,3,3,4,4,4)</f>
        <v>2</v>
      </c>
      <c r="Y4803">
        <f>YEAR(SalesData[[#This Row],[Order Date]])*100+MONTH(SalesData[[#This Row],[Order Date]])</f>
        <v>201705</v>
      </c>
    </row>
    <row r="4804" spans="1: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v>6</v>
      </c>
      <c r="T4804">
        <v>0</v>
      </c>
      <c r="U4804">
        <v>4.42</v>
      </c>
      <c r="V4804">
        <f>COUNTIF(SalesData[Order ID],SalesData[[#This Row],[Order ID]])</f>
        <v>7</v>
      </c>
      <c r="W4804" t="str">
        <f>TEXT(SalesData[[#This Row],[Order Date]],"MMM-YYYY")</f>
        <v>May-2017</v>
      </c>
      <c r="X4804">
        <f>CHOOSE(MONTH(SalesData[[#This Row],[Order Date]]),1,1,1,2,2,2,3,3,3,4,4,4)</f>
        <v>2</v>
      </c>
      <c r="Y4804">
        <f>YEAR(SalesData[[#This Row],[Order Date]])*100+MONTH(SalesData[[#This Row],[Order Date]])</f>
        <v>201705</v>
      </c>
    </row>
    <row r="4805" spans="1: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v>10</v>
      </c>
      <c r="T4805">
        <v>0</v>
      </c>
      <c r="U4805">
        <v>7.92</v>
      </c>
      <c r="V4805">
        <f>COUNTIF(SalesData[Order ID],SalesData[[#This Row],[Order ID]])</f>
        <v>2</v>
      </c>
      <c r="W4805" t="str">
        <f>TEXT(SalesData[[#This Row],[Order Date]],"MMM-YYYY")</f>
        <v>Jul-2018</v>
      </c>
      <c r="X4805">
        <f>CHOOSE(MONTH(SalesData[[#This Row],[Order Date]]),1,1,1,2,2,2,3,3,3,4,4,4)</f>
        <v>3</v>
      </c>
      <c r="Y4805">
        <f>YEAR(SalesData[[#This Row],[Order Date]])*100+MONTH(SalesData[[#This Row],[Order Date]])</f>
        <v>201807</v>
      </c>
    </row>
    <row r="4806" spans="1: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v>8</v>
      </c>
      <c r="T4806">
        <v>0.1</v>
      </c>
      <c r="U4806">
        <v>29.12</v>
      </c>
      <c r="V4806">
        <f>COUNTIF(SalesData[Order ID],SalesData[[#This Row],[Order ID]])</f>
        <v>2</v>
      </c>
      <c r="W4806" t="str">
        <f>TEXT(SalesData[[#This Row],[Order Date]],"MMM-YYYY")</f>
        <v>Jul-2018</v>
      </c>
      <c r="X4806">
        <f>CHOOSE(MONTH(SalesData[[#This Row],[Order Date]]),1,1,1,2,2,2,3,3,3,4,4,4)</f>
        <v>3</v>
      </c>
      <c r="Y4806">
        <f>YEAR(SalesData[[#This Row],[Order Date]])*100+MONTH(SalesData[[#This Row],[Order Date]])</f>
        <v>201807</v>
      </c>
    </row>
    <row r="4807" spans="1: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v>2</v>
      </c>
      <c r="T4807">
        <v>0.3</v>
      </c>
      <c r="U4807">
        <v>-9.11</v>
      </c>
      <c r="V4807">
        <f>COUNTIF(SalesData[Order ID],SalesData[[#This Row],[Order ID]])</f>
        <v>3</v>
      </c>
      <c r="W4807" t="str">
        <f>TEXT(SalesData[[#This Row],[Order Date]],"MMM-YYYY")</f>
        <v>Nov-2016</v>
      </c>
      <c r="X4807">
        <f>CHOOSE(MONTH(SalesData[[#This Row],[Order Date]]),1,1,1,2,2,2,3,3,3,4,4,4)</f>
        <v>4</v>
      </c>
      <c r="Y4807">
        <f>YEAR(SalesData[[#This Row],[Order Date]])*100+MONTH(SalesData[[#This Row],[Order Date]])</f>
        <v>201611</v>
      </c>
    </row>
    <row r="4808" spans="1: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v>6</v>
      </c>
      <c r="T4808">
        <v>0.2</v>
      </c>
      <c r="U4808">
        <v>13.7</v>
      </c>
      <c r="V4808">
        <f>COUNTIF(SalesData[Order ID],SalesData[[#This Row],[Order ID]])</f>
        <v>3</v>
      </c>
      <c r="W4808" t="str">
        <f>TEXT(SalesData[[#This Row],[Order Date]],"MMM-YYYY")</f>
        <v>Nov-2016</v>
      </c>
      <c r="X4808">
        <f>CHOOSE(MONTH(SalesData[[#This Row],[Order Date]]),1,1,1,2,2,2,3,3,3,4,4,4)</f>
        <v>4</v>
      </c>
      <c r="Y4808">
        <f>YEAR(SalesData[[#This Row],[Order Date]])*100+MONTH(SalesData[[#This Row],[Order Date]])</f>
        <v>201611</v>
      </c>
    </row>
    <row r="4809" spans="1: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v>5</v>
      </c>
      <c r="T4809">
        <v>0</v>
      </c>
      <c r="U4809">
        <v>11.43</v>
      </c>
      <c r="V4809">
        <f>COUNTIF(SalesData[Order ID],SalesData[[#This Row],[Order ID]])</f>
        <v>3</v>
      </c>
      <c r="W4809" t="str">
        <f>TEXT(SalesData[[#This Row],[Order Date]],"MMM-YYYY")</f>
        <v>Nov-2016</v>
      </c>
      <c r="X4809">
        <f>CHOOSE(MONTH(SalesData[[#This Row],[Order Date]]),1,1,1,2,2,2,3,3,3,4,4,4)</f>
        <v>4</v>
      </c>
      <c r="Y4809">
        <f>YEAR(SalesData[[#This Row],[Order Date]])*100+MONTH(SalesData[[#This Row],[Order Date]])</f>
        <v>201611</v>
      </c>
    </row>
    <row r="4810" spans="1: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v>9</v>
      </c>
      <c r="T4810">
        <v>0.1</v>
      </c>
      <c r="U4810">
        <v>3.77</v>
      </c>
      <c r="V4810">
        <f>COUNTIF(SalesData[Order ID],SalesData[[#This Row],[Order ID]])</f>
        <v>1</v>
      </c>
      <c r="W4810" t="str">
        <f>TEXT(SalesData[[#This Row],[Order Date]],"MMM-YYYY")</f>
        <v>Nov-2015</v>
      </c>
      <c r="X4810">
        <f>CHOOSE(MONTH(SalesData[[#This Row],[Order Date]]),1,1,1,2,2,2,3,3,3,4,4,4)</f>
        <v>4</v>
      </c>
      <c r="Y4810">
        <f>YEAR(SalesData[[#This Row],[Order Date]])*100+MONTH(SalesData[[#This Row],[Order Date]])</f>
        <v>201511</v>
      </c>
    </row>
    <row r="4811" spans="1: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v>9</v>
      </c>
      <c r="T4811">
        <v>0.3</v>
      </c>
      <c r="U4811">
        <v>-15.65</v>
      </c>
      <c r="V4811">
        <f>COUNTIF(SalesData[Order ID],SalesData[[#This Row],[Order ID]])</f>
        <v>2</v>
      </c>
      <c r="W4811" t="str">
        <f>TEXT(SalesData[[#This Row],[Order Date]],"MMM-YYYY")</f>
        <v>Dec-2016</v>
      </c>
      <c r="X4811">
        <f>CHOOSE(MONTH(SalesData[[#This Row],[Order Date]]),1,1,1,2,2,2,3,3,3,4,4,4)</f>
        <v>4</v>
      </c>
      <c r="Y4811">
        <f>YEAR(SalesData[[#This Row],[Order Date]])*100+MONTH(SalesData[[#This Row],[Order Date]])</f>
        <v>201612</v>
      </c>
    </row>
    <row r="4812" spans="1: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v>4</v>
      </c>
      <c r="T4812">
        <v>0.3</v>
      </c>
      <c r="U4812">
        <v>-21.59</v>
      </c>
      <c r="V4812">
        <f>COUNTIF(SalesData[Order ID],SalesData[[#This Row],[Order ID]])</f>
        <v>2</v>
      </c>
      <c r="W4812" t="str">
        <f>TEXT(SalesData[[#This Row],[Order Date]],"MMM-YYYY")</f>
        <v>Dec-2016</v>
      </c>
      <c r="X4812">
        <f>CHOOSE(MONTH(SalesData[[#This Row],[Order Date]]),1,1,1,2,2,2,3,3,3,4,4,4)</f>
        <v>4</v>
      </c>
      <c r="Y4812">
        <f>YEAR(SalesData[[#This Row],[Order Date]])*100+MONTH(SalesData[[#This Row],[Order Date]])</f>
        <v>201612</v>
      </c>
    </row>
    <row r="4813" spans="1: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v>1</v>
      </c>
      <c r="T4813">
        <v>0</v>
      </c>
      <c r="U4813">
        <v>95.01</v>
      </c>
      <c r="V4813">
        <f>COUNTIF(SalesData[Order ID],SalesData[[#This Row],[Order ID]])</f>
        <v>3</v>
      </c>
      <c r="W4813" t="str">
        <f>TEXT(SalesData[[#This Row],[Order Date]],"MMM-YYYY")</f>
        <v>Nov-2017</v>
      </c>
      <c r="X4813">
        <f>CHOOSE(MONTH(SalesData[[#This Row],[Order Date]]),1,1,1,2,2,2,3,3,3,4,4,4)</f>
        <v>4</v>
      </c>
      <c r="Y4813">
        <f>YEAR(SalesData[[#This Row],[Order Date]])*100+MONTH(SalesData[[#This Row],[Order Date]])</f>
        <v>201711</v>
      </c>
    </row>
    <row r="4814" spans="1: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v>7</v>
      </c>
      <c r="T4814">
        <v>0.3</v>
      </c>
      <c r="U4814">
        <v>-180</v>
      </c>
      <c r="V4814">
        <f>COUNTIF(SalesData[Order ID],SalesData[[#This Row],[Order ID]])</f>
        <v>3</v>
      </c>
      <c r="W4814" t="str">
        <f>TEXT(SalesData[[#This Row],[Order Date]],"MMM-YYYY")</f>
        <v>Nov-2017</v>
      </c>
      <c r="X4814">
        <f>CHOOSE(MONTH(SalesData[[#This Row],[Order Date]]),1,1,1,2,2,2,3,3,3,4,4,4)</f>
        <v>4</v>
      </c>
      <c r="Y4814">
        <f>YEAR(SalesData[[#This Row],[Order Date]])*100+MONTH(SalesData[[#This Row],[Order Date]])</f>
        <v>201711</v>
      </c>
    </row>
    <row r="4815" spans="1: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v>5</v>
      </c>
      <c r="T4815">
        <v>0</v>
      </c>
      <c r="U4815">
        <v>16.52</v>
      </c>
      <c r="V4815">
        <f>COUNTIF(SalesData[Order ID],SalesData[[#This Row],[Order ID]])</f>
        <v>3</v>
      </c>
      <c r="W4815" t="str">
        <f>TEXT(SalesData[[#This Row],[Order Date]],"MMM-YYYY")</f>
        <v>Nov-2017</v>
      </c>
      <c r="X4815">
        <f>CHOOSE(MONTH(SalesData[[#This Row],[Order Date]]),1,1,1,2,2,2,3,3,3,4,4,4)</f>
        <v>4</v>
      </c>
      <c r="Y4815">
        <f>YEAR(SalesData[[#This Row],[Order Date]])*100+MONTH(SalesData[[#This Row],[Order Date]])</f>
        <v>201711</v>
      </c>
    </row>
    <row r="4816" spans="1: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v>5</v>
      </c>
      <c r="T4816">
        <v>0.2</v>
      </c>
      <c r="U4816">
        <v>2.15</v>
      </c>
      <c r="V4816">
        <f>COUNTIF(SalesData[Order ID],SalesData[[#This Row],[Order ID]])</f>
        <v>1</v>
      </c>
      <c r="W4816" t="str">
        <f>TEXT(SalesData[[#This Row],[Order Date]],"MMM-YYYY")</f>
        <v>May-2017</v>
      </c>
      <c r="X4816">
        <f>CHOOSE(MONTH(SalesData[[#This Row],[Order Date]]),1,1,1,2,2,2,3,3,3,4,4,4)</f>
        <v>2</v>
      </c>
      <c r="Y4816">
        <f>YEAR(SalesData[[#This Row],[Order Date]])*100+MONTH(SalesData[[#This Row],[Order Date]])</f>
        <v>201705</v>
      </c>
    </row>
    <row r="4817" spans="1: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v>5</v>
      </c>
      <c r="T4817">
        <v>0.3</v>
      </c>
      <c r="U4817">
        <v>-5.66</v>
      </c>
      <c r="V4817">
        <f>COUNTIF(SalesData[Order ID],SalesData[[#This Row],[Order ID]])</f>
        <v>4</v>
      </c>
      <c r="W4817" t="str">
        <f>TEXT(SalesData[[#This Row],[Order Date]],"MMM-YYYY")</f>
        <v>Dec-2015</v>
      </c>
      <c r="X4817">
        <f>CHOOSE(MONTH(SalesData[[#This Row],[Order Date]]),1,1,1,2,2,2,3,3,3,4,4,4)</f>
        <v>4</v>
      </c>
      <c r="Y4817">
        <f>YEAR(SalesData[[#This Row],[Order Date]])*100+MONTH(SalesData[[#This Row],[Order Date]])</f>
        <v>201512</v>
      </c>
    </row>
    <row r="4818" spans="1: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v>10</v>
      </c>
      <c r="T4818">
        <v>0.2</v>
      </c>
      <c r="U4818">
        <v>7.97</v>
      </c>
      <c r="V4818">
        <f>COUNTIF(SalesData[Order ID],SalesData[[#This Row],[Order ID]])</f>
        <v>4</v>
      </c>
      <c r="W4818" t="str">
        <f>TEXT(SalesData[[#This Row],[Order Date]],"MMM-YYYY")</f>
        <v>Dec-2015</v>
      </c>
      <c r="X4818">
        <f>CHOOSE(MONTH(SalesData[[#This Row],[Order Date]]),1,1,1,2,2,2,3,3,3,4,4,4)</f>
        <v>4</v>
      </c>
      <c r="Y4818">
        <f>YEAR(SalesData[[#This Row],[Order Date]])*100+MONTH(SalesData[[#This Row],[Order Date]])</f>
        <v>201512</v>
      </c>
    </row>
    <row r="4819" spans="1: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v>7</v>
      </c>
      <c r="T4819">
        <v>0.2</v>
      </c>
      <c r="U4819">
        <v>12.23</v>
      </c>
      <c r="V4819">
        <f>COUNTIF(SalesData[Order ID],SalesData[[#This Row],[Order ID]])</f>
        <v>4</v>
      </c>
      <c r="W4819" t="str">
        <f>TEXT(SalesData[[#This Row],[Order Date]],"MMM-YYYY")</f>
        <v>Dec-2015</v>
      </c>
      <c r="X4819">
        <f>CHOOSE(MONTH(SalesData[[#This Row],[Order Date]]),1,1,1,2,2,2,3,3,3,4,4,4)</f>
        <v>4</v>
      </c>
      <c r="Y4819">
        <f>YEAR(SalesData[[#This Row],[Order Date]])*100+MONTH(SalesData[[#This Row],[Order Date]])</f>
        <v>201512</v>
      </c>
    </row>
    <row r="4820" spans="1: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v>8</v>
      </c>
      <c r="T4820">
        <v>0</v>
      </c>
      <c r="U4820">
        <v>29.53</v>
      </c>
      <c r="V4820">
        <f>COUNTIF(SalesData[Order ID],SalesData[[#This Row],[Order ID]])</f>
        <v>4</v>
      </c>
      <c r="W4820" t="str">
        <f>TEXT(SalesData[[#This Row],[Order Date]],"MMM-YYYY")</f>
        <v>Dec-2015</v>
      </c>
      <c r="X4820">
        <f>CHOOSE(MONTH(SalesData[[#This Row],[Order Date]]),1,1,1,2,2,2,3,3,3,4,4,4)</f>
        <v>4</v>
      </c>
      <c r="Y4820">
        <f>YEAR(SalesData[[#This Row],[Order Date]])*100+MONTH(SalesData[[#This Row],[Order Date]])</f>
        <v>201512</v>
      </c>
    </row>
    <row r="4821" spans="1: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v>1</v>
      </c>
      <c r="T4821">
        <v>0</v>
      </c>
      <c r="U4821">
        <v>2.38</v>
      </c>
      <c r="V4821">
        <f>COUNTIF(SalesData[Order ID],SalesData[[#This Row],[Order ID]])</f>
        <v>1</v>
      </c>
      <c r="W4821" t="str">
        <f>TEXT(SalesData[[#This Row],[Order Date]],"MMM-YYYY")</f>
        <v>Jun-2018</v>
      </c>
      <c r="X4821">
        <f>CHOOSE(MONTH(SalesData[[#This Row],[Order Date]]),1,1,1,2,2,2,3,3,3,4,4,4)</f>
        <v>2</v>
      </c>
      <c r="Y4821">
        <f>YEAR(SalesData[[#This Row],[Order Date]])*100+MONTH(SalesData[[#This Row],[Order Date]])</f>
        <v>201806</v>
      </c>
    </row>
    <row r="4822" spans="1: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v>1</v>
      </c>
      <c r="T4822">
        <v>0.1</v>
      </c>
      <c r="U4822">
        <v>74.12</v>
      </c>
      <c r="V4822">
        <f>COUNTIF(SalesData[Order ID],SalesData[[#This Row],[Order ID]])</f>
        <v>2</v>
      </c>
      <c r="W4822" t="str">
        <f>TEXT(SalesData[[#This Row],[Order Date]],"MMM-YYYY")</f>
        <v>Apr-2016</v>
      </c>
      <c r="X4822">
        <f>CHOOSE(MONTH(SalesData[[#This Row],[Order Date]]),1,1,1,2,2,2,3,3,3,4,4,4)</f>
        <v>2</v>
      </c>
      <c r="Y4822">
        <f>YEAR(SalesData[[#This Row],[Order Date]])*100+MONTH(SalesData[[#This Row],[Order Date]])</f>
        <v>201604</v>
      </c>
    </row>
    <row r="4823" spans="1: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v>6</v>
      </c>
      <c r="T4823">
        <v>0.1</v>
      </c>
      <c r="U4823">
        <v>115.19</v>
      </c>
      <c r="V4823">
        <f>COUNTIF(SalesData[Order ID],SalesData[[#This Row],[Order ID]])</f>
        <v>2</v>
      </c>
      <c r="W4823" t="str">
        <f>TEXT(SalesData[[#This Row],[Order Date]],"MMM-YYYY")</f>
        <v>Apr-2016</v>
      </c>
      <c r="X4823">
        <f>CHOOSE(MONTH(SalesData[[#This Row],[Order Date]]),1,1,1,2,2,2,3,3,3,4,4,4)</f>
        <v>2</v>
      </c>
      <c r="Y4823">
        <f>YEAR(SalesData[[#This Row],[Order Date]])*100+MONTH(SalesData[[#This Row],[Order Date]])</f>
        <v>201604</v>
      </c>
    </row>
    <row r="4824" spans="1: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v>1</v>
      </c>
      <c r="T4824">
        <v>0.3</v>
      </c>
      <c r="U4824">
        <v>-4.49</v>
      </c>
      <c r="V4824">
        <f>COUNTIF(SalesData[Order ID],SalesData[[#This Row],[Order ID]])</f>
        <v>1</v>
      </c>
      <c r="W4824" t="str">
        <f>TEXT(SalesData[[#This Row],[Order Date]],"MMM-YYYY")</f>
        <v>Jul-2017</v>
      </c>
      <c r="X4824">
        <f>CHOOSE(MONTH(SalesData[[#This Row],[Order Date]]),1,1,1,2,2,2,3,3,3,4,4,4)</f>
        <v>3</v>
      </c>
      <c r="Y4824">
        <f>YEAR(SalesData[[#This Row],[Order Date]])*100+MONTH(SalesData[[#This Row],[Order Date]])</f>
        <v>201707</v>
      </c>
    </row>
    <row r="4825" spans="1: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v>8</v>
      </c>
      <c r="T4825">
        <v>0.3</v>
      </c>
      <c r="U4825">
        <v>-1.52</v>
      </c>
      <c r="V4825">
        <f>COUNTIF(SalesData[Order ID],SalesData[[#This Row],[Order ID]])</f>
        <v>3</v>
      </c>
      <c r="W4825" t="str">
        <f>TEXT(SalesData[[#This Row],[Order Date]],"MMM-YYYY")</f>
        <v>Nov-2017</v>
      </c>
      <c r="X4825">
        <f>CHOOSE(MONTH(SalesData[[#This Row],[Order Date]]),1,1,1,2,2,2,3,3,3,4,4,4)</f>
        <v>4</v>
      </c>
      <c r="Y4825">
        <f>YEAR(SalesData[[#This Row],[Order Date]])*100+MONTH(SalesData[[#This Row],[Order Date]])</f>
        <v>201711</v>
      </c>
    </row>
    <row r="4826" spans="1: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v>1</v>
      </c>
      <c r="T4826">
        <v>0.3</v>
      </c>
      <c r="U4826">
        <v>-10.199999999999999</v>
      </c>
      <c r="V4826">
        <f>COUNTIF(SalesData[Order ID],SalesData[[#This Row],[Order ID]])</f>
        <v>3</v>
      </c>
      <c r="W4826" t="str">
        <f>TEXT(SalesData[[#This Row],[Order Date]],"MMM-YYYY")</f>
        <v>Nov-2017</v>
      </c>
      <c r="X4826">
        <f>CHOOSE(MONTH(SalesData[[#This Row],[Order Date]]),1,1,1,2,2,2,3,3,3,4,4,4)</f>
        <v>4</v>
      </c>
      <c r="Y4826">
        <f>YEAR(SalesData[[#This Row],[Order Date]])*100+MONTH(SalesData[[#This Row],[Order Date]])</f>
        <v>201711</v>
      </c>
    </row>
    <row r="4827" spans="1: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v>1</v>
      </c>
      <c r="T4827">
        <v>0.1</v>
      </c>
      <c r="U4827">
        <v>19.489999999999998</v>
      </c>
      <c r="V4827">
        <f>COUNTIF(SalesData[Order ID],SalesData[[#This Row],[Order ID]])</f>
        <v>3</v>
      </c>
      <c r="W4827" t="str">
        <f>TEXT(SalesData[[#This Row],[Order Date]],"MMM-YYYY")</f>
        <v>Nov-2017</v>
      </c>
      <c r="X4827">
        <f>CHOOSE(MONTH(SalesData[[#This Row],[Order Date]]),1,1,1,2,2,2,3,3,3,4,4,4)</f>
        <v>4</v>
      </c>
      <c r="Y4827">
        <f>YEAR(SalesData[[#This Row],[Order Date]])*100+MONTH(SalesData[[#This Row],[Order Date]])</f>
        <v>201711</v>
      </c>
    </row>
    <row r="4828" spans="1: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v>8</v>
      </c>
      <c r="T4828">
        <v>0.1</v>
      </c>
      <c r="U4828">
        <v>2.38</v>
      </c>
      <c r="V4828">
        <f>COUNTIF(SalesData[Order ID],SalesData[[#This Row],[Order ID]])</f>
        <v>1</v>
      </c>
      <c r="W4828" t="str">
        <f>TEXT(SalesData[[#This Row],[Order Date]],"MMM-YYYY")</f>
        <v>Nov-2018</v>
      </c>
      <c r="X4828">
        <f>CHOOSE(MONTH(SalesData[[#This Row],[Order Date]]),1,1,1,2,2,2,3,3,3,4,4,4)</f>
        <v>4</v>
      </c>
      <c r="Y4828">
        <f>YEAR(SalesData[[#This Row],[Order Date]])*100+MONTH(SalesData[[#This Row],[Order Date]])</f>
        <v>201811</v>
      </c>
    </row>
    <row r="4829" spans="1: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v>9</v>
      </c>
      <c r="T4829">
        <v>0.1</v>
      </c>
      <c r="U4829">
        <v>22.94</v>
      </c>
      <c r="V4829">
        <f>COUNTIF(SalesData[Order ID],SalesData[[#This Row],[Order ID]])</f>
        <v>2</v>
      </c>
      <c r="W4829" t="str">
        <f>TEXT(SalesData[[#This Row],[Order Date]],"MMM-YYYY")</f>
        <v>Nov-2015</v>
      </c>
      <c r="X4829">
        <f>CHOOSE(MONTH(SalesData[[#This Row],[Order Date]]),1,1,1,2,2,2,3,3,3,4,4,4)</f>
        <v>4</v>
      </c>
      <c r="Y4829">
        <f>YEAR(SalesData[[#This Row],[Order Date]])*100+MONTH(SalesData[[#This Row],[Order Date]])</f>
        <v>201511</v>
      </c>
    </row>
    <row r="4830" spans="1: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v>5</v>
      </c>
      <c r="T4830">
        <v>0</v>
      </c>
      <c r="U4830">
        <v>0.45</v>
      </c>
      <c r="V4830">
        <f>COUNTIF(SalesData[Order ID],SalesData[[#This Row],[Order ID]])</f>
        <v>2</v>
      </c>
      <c r="W4830" t="str">
        <f>TEXT(SalesData[[#This Row],[Order Date]],"MMM-YYYY")</f>
        <v>Nov-2015</v>
      </c>
      <c r="X4830">
        <f>CHOOSE(MONTH(SalesData[[#This Row],[Order Date]]),1,1,1,2,2,2,3,3,3,4,4,4)</f>
        <v>4</v>
      </c>
      <c r="Y4830">
        <f>YEAR(SalesData[[#This Row],[Order Date]])*100+MONTH(SalesData[[#This Row],[Order Date]])</f>
        <v>201511</v>
      </c>
    </row>
    <row r="4831" spans="1: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v>4</v>
      </c>
      <c r="T4831">
        <v>0</v>
      </c>
      <c r="U4831">
        <v>4.55</v>
      </c>
      <c r="V4831">
        <f>COUNTIF(SalesData[Order ID],SalesData[[#This Row],[Order ID]])</f>
        <v>1</v>
      </c>
      <c r="W4831" t="str">
        <f>TEXT(SalesData[[#This Row],[Order Date]],"MMM-YYYY")</f>
        <v>May-2017</v>
      </c>
      <c r="X4831">
        <f>CHOOSE(MONTH(SalesData[[#This Row],[Order Date]]),1,1,1,2,2,2,3,3,3,4,4,4)</f>
        <v>2</v>
      </c>
      <c r="Y4831">
        <f>YEAR(SalesData[[#This Row],[Order Date]])*100+MONTH(SalesData[[#This Row],[Order Date]])</f>
        <v>201705</v>
      </c>
    </row>
    <row r="4832" spans="1: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v>4</v>
      </c>
      <c r="T4832">
        <v>0.3</v>
      </c>
      <c r="U4832">
        <v>-78.680000000000007</v>
      </c>
      <c r="V4832">
        <f>COUNTIF(SalesData[Order ID],SalesData[[#This Row],[Order ID]])</f>
        <v>4</v>
      </c>
      <c r="W4832" t="str">
        <f>TEXT(SalesData[[#This Row],[Order Date]],"MMM-YYYY")</f>
        <v>Nov-2015</v>
      </c>
      <c r="X4832">
        <f>CHOOSE(MONTH(SalesData[[#This Row],[Order Date]]),1,1,1,2,2,2,3,3,3,4,4,4)</f>
        <v>4</v>
      </c>
      <c r="Y4832">
        <f>YEAR(SalesData[[#This Row],[Order Date]])*100+MONTH(SalesData[[#This Row],[Order Date]])</f>
        <v>201511</v>
      </c>
    </row>
    <row r="4833" spans="1: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v>2</v>
      </c>
      <c r="T4833">
        <v>0.3</v>
      </c>
      <c r="U4833">
        <v>-7.33</v>
      </c>
      <c r="V4833">
        <f>COUNTIF(SalesData[Order ID],SalesData[[#This Row],[Order ID]])</f>
        <v>4</v>
      </c>
      <c r="W4833" t="str">
        <f>TEXT(SalesData[[#This Row],[Order Date]],"MMM-YYYY")</f>
        <v>Nov-2015</v>
      </c>
      <c r="X4833">
        <f>CHOOSE(MONTH(SalesData[[#This Row],[Order Date]]),1,1,1,2,2,2,3,3,3,4,4,4)</f>
        <v>4</v>
      </c>
      <c r="Y4833">
        <f>YEAR(SalesData[[#This Row],[Order Date]])*100+MONTH(SalesData[[#This Row],[Order Date]])</f>
        <v>201511</v>
      </c>
    </row>
    <row r="4834" spans="1: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v>3</v>
      </c>
      <c r="T4834">
        <v>0</v>
      </c>
      <c r="U4834">
        <v>7.23</v>
      </c>
      <c r="V4834">
        <f>COUNTIF(SalesData[Order ID],SalesData[[#This Row],[Order ID]])</f>
        <v>4</v>
      </c>
      <c r="W4834" t="str">
        <f>TEXT(SalesData[[#This Row],[Order Date]],"MMM-YYYY")</f>
        <v>Nov-2015</v>
      </c>
      <c r="X4834">
        <f>CHOOSE(MONTH(SalesData[[#This Row],[Order Date]]),1,1,1,2,2,2,3,3,3,4,4,4)</f>
        <v>4</v>
      </c>
      <c r="Y4834">
        <f>YEAR(SalesData[[#This Row],[Order Date]])*100+MONTH(SalesData[[#This Row],[Order Date]])</f>
        <v>201511</v>
      </c>
    </row>
    <row r="4835" spans="1: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v>3</v>
      </c>
      <c r="T4835">
        <v>0</v>
      </c>
      <c r="U4835">
        <v>1.61</v>
      </c>
      <c r="V4835">
        <f>COUNTIF(SalesData[Order ID],SalesData[[#This Row],[Order ID]])</f>
        <v>4</v>
      </c>
      <c r="W4835" t="str">
        <f>TEXT(SalesData[[#This Row],[Order Date]],"MMM-YYYY")</f>
        <v>Nov-2015</v>
      </c>
      <c r="X4835">
        <f>CHOOSE(MONTH(SalesData[[#This Row],[Order Date]]),1,1,1,2,2,2,3,3,3,4,4,4)</f>
        <v>4</v>
      </c>
      <c r="Y4835">
        <f>YEAR(SalesData[[#This Row],[Order Date]])*100+MONTH(SalesData[[#This Row],[Order Date]])</f>
        <v>201511</v>
      </c>
    </row>
    <row r="4836" spans="1: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v>9</v>
      </c>
      <c r="T4836">
        <v>0.3</v>
      </c>
      <c r="U4836">
        <v>-8.3800000000000008</v>
      </c>
      <c r="V4836">
        <f>COUNTIF(SalesData[Order ID],SalesData[[#This Row],[Order ID]])</f>
        <v>3</v>
      </c>
      <c r="W4836" t="str">
        <f>TEXT(SalesData[[#This Row],[Order Date]],"MMM-YYYY")</f>
        <v>Oct-2018</v>
      </c>
      <c r="X4836">
        <f>CHOOSE(MONTH(SalesData[[#This Row],[Order Date]]),1,1,1,2,2,2,3,3,3,4,4,4)</f>
        <v>4</v>
      </c>
      <c r="Y4836">
        <f>YEAR(SalesData[[#This Row],[Order Date]])*100+MONTH(SalesData[[#This Row],[Order Date]])</f>
        <v>201810</v>
      </c>
    </row>
    <row r="4837" spans="1: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v>8</v>
      </c>
      <c r="T4837">
        <v>0.2</v>
      </c>
      <c r="U4837">
        <v>13.01</v>
      </c>
      <c r="V4837">
        <f>COUNTIF(SalesData[Order ID],SalesData[[#This Row],[Order ID]])</f>
        <v>3</v>
      </c>
      <c r="W4837" t="str">
        <f>TEXT(SalesData[[#This Row],[Order Date]],"MMM-YYYY")</f>
        <v>Oct-2018</v>
      </c>
      <c r="X4837">
        <f>CHOOSE(MONTH(SalesData[[#This Row],[Order Date]]),1,1,1,2,2,2,3,3,3,4,4,4)</f>
        <v>4</v>
      </c>
      <c r="Y4837">
        <f>YEAR(SalesData[[#This Row],[Order Date]])*100+MONTH(SalesData[[#This Row],[Order Date]])</f>
        <v>201810</v>
      </c>
    </row>
    <row r="4838" spans="1: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v>10</v>
      </c>
      <c r="T4838">
        <v>0.3</v>
      </c>
      <c r="U4838">
        <v>-3.99</v>
      </c>
      <c r="V4838">
        <f>COUNTIF(SalesData[Order ID],SalesData[[#This Row],[Order ID]])</f>
        <v>3</v>
      </c>
      <c r="W4838" t="str">
        <f>TEXT(SalesData[[#This Row],[Order Date]],"MMM-YYYY")</f>
        <v>Oct-2018</v>
      </c>
      <c r="X4838">
        <f>CHOOSE(MONTH(SalesData[[#This Row],[Order Date]]),1,1,1,2,2,2,3,3,3,4,4,4)</f>
        <v>4</v>
      </c>
      <c r="Y4838">
        <f>YEAR(SalesData[[#This Row],[Order Date]])*100+MONTH(SalesData[[#This Row],[Order Date]])</f>
        <v>201810</v>
      </c>
    </row>
    <row r="4839" spans="1: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v>2</v>
      </c>
      <c r="T4839">
        <v>0.1</v>
      </c>
      <c r="U4839">
        <v>1.06</v>
      </c>
      <c r="V4839">
        <f>COUNTIF(SalesData[Order ID],SalesData[[#This Row],[Order ID]])</f>
        <v>3</v>
      </c>
      <c r="W4839" t="str">
        <f>TEXT(SalesData[[#This Row],[Order Date]],"MMM-YYYY")</f>
        <v>Jun-2018</v>
      </c>
      <c r="X4839">
        <f>CHOOSE(MONTH(SalesData[[#This Row],[Order Date]]),1,1,1,2,2,2,3,3,3,4,4,4)</f>
        <v>2</v>
      </c>
      <c r="Y4839">
        <f>YEAR(SalesData[[#This Row],[Order Date]])*100+MONTH(SalesData[[#This Row],[Order Date]])</f>
        <v>201806</v>
      </c>
    </row>
    <row r="4840" spans="1: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v>3</v>
      </c>
      <c r="T4840">
        <v>0.1</v>
      </c>
      <c r="U4840">
        <v>1.66</v>
      </c>
      <c r="V4840">
        <f>COUNTIF(SalesData[Order ID],SalesData[[#This Row],[Order ID]])</f>
        <v>3</v>
      </c>
      <c r="W4840" t="str">
        <f>TEXT(SalesData[[#This Row],[Order Date]],"MMM-YYYY")</f>
        <v>Jun-2018</v>
      </c>
      <c r="X4840">
        <f>CHOOSE(MONTH(SalesData[[#This Row],[Order Date]]),1,1,1,2,2,2,3,3,3,4,4,4)</f>
        <v>2</v>
      </c>
      <c r="Y4840">
        <f>YEAR(SalesData[[#This Row],[Order Date]])*100+MONTH(SalesData[[#This Row],[Order Date]])</f>
        <v>201806</v>
      </c>
    </row>
    <row r="4841" spans="1: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v>6</v>
      </c>
      <c r="T4841">
        <v>0</v>
      </c>
      <c r="U4841">
        <v>20.59</v>
      </c>
      <c r="V4841">
        <f>COUNTIF(SalesData[Order ID],SalesData[[#This Row],[Order ID]])</f>
        <v>3</v>
      </c>
      <c r="W4841" t="str">
        <f>TEXT(SalesData[[#This Row],[Order Date]],"MMM-YYYY")</f>
        <v>Jun-2018</v>
      </c>
      <c r="X4841">
        <f>CHOOSE(MONTH(SalesData[[#This Row],[Order Date]]),1,1,1,2,2,2,3,3,3,4,4,4)</f>
        <v>2</v>
      </c>
      <c r="Y4841">
        <f>YEAR(SalesData[[#This Row],[Order Date]])*100+MONTH(SalesData[[#This Row],[Order Date]])</f>
        <v>201806</v>
      </c>
    </row>
    <row r="4842" spans="1: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v>7</v>
      </c>
      <c r="T4842">
        <v>0</v>
      </c>
      <c r="U4842">
        <v>4.1399999999999997</v>
      </c>
      <c r="V4842">
        <f>COUNTIF(SalesData[Order ID],SalesData[[#This Row],[Order ID]])</f>
        <v>1</v>
      </c>
      <c r="W4842" t="str">
        <f>TEXT(SalesData[[#This Row],[Order Date]],"MMM-YYYY")</f>
        <v>Nov-2018</v>
      </c>
      <c r="X4842">
        <f>CHOOSE(MONTH(SalesData[[#This Row],[Order Date]]),1,1,1,2,2,2,3,3,3,4,4,4)</f>
        <v>4</v>
      </c>
      <c r="Y4842">
        <f>YEAR(SalesData[[#This Row],[Order Date]])*100+MONTH(SalesData[[#This Row],[Order Date]])</f>
        <v>201811</v>
      </c>
    </row>
    <row r="4843" spans="1: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v>1</v>
      </c>
      <c r="T4843">
        <v>0</v>
      </c>
      <c r="U4843">
        <v>1.33</v>
      </c>
      <c r="V4843">
        <f>COUNTIF(SalesData[Order ID],SalesData[[#This Row],[Order ID]])</f>
        <v>1</v>
      </c>
      <c r="W4843" t="str">
        <f>TEXT(SalesData[[#This Row],[Order Date]],"MMM-YYYY")</f>
        <v>Dec-2017</v>
      </c>
      <c r="X4843">
        <f>CHOOSE(MONTH(SalesData[[#This Row],[Order Date]]),1,1,1,2,2,2,3,3,3,4,4,4)</f>
        <v>4</v>
      </c>
      <c r="Y4843">
        <f>YEAR(SalesData[[#This Row],[Order Date]])*100+MONTH(SalesData[[#This Row],[Order Date]])</f>
        <v>201712</v>
      </c>
    </row>
    <row r="4844" spans="1: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v>5</v>
      </c>
      <c r="T4844">
        <v>0</v>
      </c>
      <c r="U4844">
        <v>39.03</v>
      </c>
      <c r="V4844">
        <f>COUNTIF(SalesData[Order ID],SalesData[[#This Row],[Order ID]])</f>
        <v>1</v>
      </c>
      <c r="W4844" t="str">
        <f>TEXT(SalesData[[#This Row],[Order Date]],"MMM-YYYY")</f>
        <v>Sep-2018</v>
      </c>
      <c r="X4844">
        <f>CHOOSE(MONTH(SalesData[[#This Row],[Order Date]]),1,1,1,2,2,2,3,3,3,4,4,4)</f>
        <v>3</v>
      </c>
      <c r="Y4844">
        <f>YEAR(SalesData[[#This Row],[Order Date]])*100+MONTH(SalesData[[#This Row],[Order Date]])</f>
        <v>201809</v>
      </c>
    </row>
    <row r="4845" spans="1: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v>8</v>
      </c>
      <c r="T4845">
        <v>0</v>
      </c>
      <c r="U4845">
        <v>2.84</v>
      </c>
      <c r="V4845">
        <f>COUNTIF(SalesData[Order ID],SalesData[[#This Row],[Order ID]])</f>
        <v>1</v>
      </c>
      <c r="W4845" t="str">
        <f>TEXT(SalesData[[#This Row],[Order Date]],"MMM-YYYY")</f>
        <v>Nov-2017</v>
      </c>
      <c r="X4845">
        <f>CHOOSE(MONTH(SalesData[[#This Row],[Order Date]]),1,1,1,2,2,2,3,3,3,4,4,4)</f>
        <v>4</v>
      </c>
      <c r="Y4845">
        <f>YEAR(SalesData[[#This Row],[Order Date]])*100+MONTH(SalesData[[#This Row],[Order Date]])</f>
        <v>201711</v>
      </c>
    </row>
    <row r="4846" spans="1: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v>5</v>
      </c>
      <c r="T4846">
        <v>0.1</v>
      </c>
      <c r="U4846">
        <v>2.16</v>
      </c>
      <c r="V4846">
        <f>COUNTIF(SalesData[Order ID],SalesData[[#This Row],[Order ID]])</f>
        <v>1</v>
      </c>
      <c r="W4846" t="str">
        <f>TEXT(SalesData[[#This Row],[Order Date]],"MMM-YYYY")</f>
        <v>Apr-2015</v>
      </c>
      <c r="X4846">
        <f>CHOOSE(MONTH(SalesData[[#This Row],[Order Date]]),1,1,1,2,2,2,3,3,3,4,4,4)</f>
        <v>2</v>
      </c>
      <c r="Y4846">
        <f>YEAR(SalesData[[#This Row],[Order Date]])*100+MONTH(SalesData[[#This Row],[Order Date]])</f>
        <v>201504</v>
      </c>
    </row>
    <row r="4847" spans="1: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v>7</v>
      </c>
      <c r="T4847">
        <v>0</v>
      </c>
      <c r="U4847">
        <v>3.36</v>
      </c>
      <c r="V4847">
        <f>COUNTIF(SalesData[Order ID],SalesData[[#This Row],[Order ID]])</f>
        <v>1</v>
      </c>
      <c r="W4847" t="str">
        <f>TEXT(SalesData[[#This Row],[Order Date]],"MMM-YYYY")</f>
        <v>Jul-2016</v>
      </c>
      <c r="X4847">
        <f>CHOOSE(MONTH(SalesData[[#This Row],[Order Date]]),1,1,1,2,2,2,3,3,3,4,4,4)</f>
        <v>3</v>
      </c>
      <c r="Y4847">
        <f>YEAR(SalesData[[#This Row],[Order Date]])*100+MONTH(SalesData[[#This Row],[Order Date]])</f>
        <v>201607</v>
      </c>
    </row>
    <row r="4848" spans="1: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v>4</v>
      </c>
      <c r="T4848">
        <v>0</v>
      </c>
      <c r="U4848">
        <v>26.4</v>
      </c>
      <c r="V4848">
        <f>COUNTIF(SalesData[Order ID],SalesData[[#This Row],[Order ID]])</f>
        <v>3</v>
      </c>
      <c r="W4848" t="str">
        <f>TEXT(SalesData[[#This Row],[Order Date]],"MMM-YYYY")</f>
        <v>Jun-2015</v>
      </c>
      <c r="X4848">
        <f>CHOOSE(MONTH(SalesData[[#This Row],[Order Date]]),1,1,1,2,2,2,3,3,3,4,4,4)</f>
        <v>2</v>
      </c>
      <c r="Y4848">
        <f>YEAR(SalesData[[#This Row],[Order Date]])*100+MONTH(SalesData[[#This Row],[Order Date]])</f>
        <v>201506</v>
      </c>
    </row>
    <row r="4849" spans="1: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v>8</v>
      </c>
      <c r="T4849">
        <v>0.2</v>
      </c>
      <c r="U4849">
        <v>15.76</v>
      </c>
      <c r="V4849">
        <f>COUNTIF(SalesData[Order ID],SalesData[[#This Row],[Order ID]])</f>
        <v>3</v>
      </c>
      <c r="W4849" t="str">
        <f>TEXT(SalesData[[#This Row],[Order Date]],"MMM-YYYY")</f>
        <v>Jun-2015</v>
      </c>
      <c r="X4849">
        <f>CHOOSE(MONTH(SalesData[[#This Row],[Order Date]]),1,1,1,2,2,2,3,3,3,4,4,4)</f>
        <v>2</v>
      </c>
      <c r="Y4849">
        <f>YEAR(SalesData[[#This Row],[Order Date]])*100+MONTH(SalesData[[#This Row],[Order Date]])</f>
        <v>201506</v>
      </c>
    </row>
    <row r="4850" spans="1: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v>6</v>
      </c>
      <c r="T4850">
        <v>0.2</v>
      </c>
      <c r="U4850">
        <v>2.15</v>
      </c>
      <c r="V4850">
        <f>COUNTIF(SalesData[Order ID],SalesData[[#This Row],[Order ID]])</f>
        <v>3</v>
      </c>
      <c r="W4850" t="str">
        <f>TEXT(SalesData[[#This Row],[Order Date]],"MMM-YYYY")</f>
        <v>Jun-2015</v>
      </c>
      <c r="X4850">
        <f>CHOOSE(MONTH(SalesData[[#This Row],[Order Date]]),1,1,1,2,2,2,3,3,3,4,4,4)</f>
        <v>2</v>
      </c>
      <c r="Y4850">
        <f>YEAR(SalesData[[#This Row],[Order Date]])*100+MONTH(SalesData[[#This Row],[Order Date]])</f>
        <v>201506</v>
      </c>
    </row>
    <row r="4851" spans="1: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v>1</v>
      </c>
      <c r="T4851">
        <v>0.2</v>
      </c>
      <c r="U4851">
        <v>0.88</v>
      </c>
      <c r="V4851">
        <f>COUNTIF(SalesData[Order ID],SalesData[[#This Row],[Order ID]])</f>
        <v>4</v>
      </c>
      <c r="W4851" t="str">
        <f>TEXT(SalesData[[#This Row],[Order Date]],"MMM-YYYY")</f>
        <v>Sep-2015</v>
      </c>
      <c r="X4851">
        <f>CHOOSE(MONTH(SalesData[[#This Row],[Order Date]]),1,1,1,2,2,2,3,3,3,4,4,4)</f>
        <v>3</v>
      </c>
      <c r="Y4851">
        <f>YEAR(SalesData[[#This Row],[Order Date]])*100+MONTH(SalesData[[#This Row],[Order Date]])</f>
        <v>201509</v>
      </c>
    </row>
    <row r="4852" spans="1: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v>7</v>
      </c>
      <c r="T4852">
        <v>0.2</v>
      </c>
      <c r="U4852">
        <v>156.15</v>
      </c>
      <c r="V4852">
        <f>COUNTIF(SalesData[Order ID],SalesData[[#This Row],[Order ID]])</f>
        <v>4</v>
      </c>
      <c r="W4852" t="str">
        <f>TEXT(SalesData[[#This Row],[Order Date]],"MMM-YYYY")</f>
        <v>Sep-2015</v>
      </c>
      <c r="X4852">
        <f>CHOOSE(MONTH(SalesData[[#This Row],[Order Date]]),1,1,1,2,2,2,3,3,3,4,4,4)</f>
        <v>3</v>
      </c>
      <c r="Y4852">
        <f>YEAR(SalesData[[#This Row],[Order Date]])*100+MONTH(SalesData[[#This Row],[Order Date]])</f>
        <v>201509</v>
      </c>
    </row>
    <row r="4853" spans="1: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v>9</v>
      </c>
      <c r="T4853">
        <v>0.1</v>
      </c>
      <c r="U4853">
        <v>54.69</v>
      </c>
      <c r="V4853">
        <f>COUNTIF(SalesData[Order ID],SalesData[[#This Row],[Order ID]])</f>
        <v>4</v>
      </c>
      <c r="W4853" t="str">
        <f>TEXT(SalesData[[#This Row],[Order Date]],"MMM-YYYY")</f>
        <v>Sep-2015</v>
      </c>
      <c r="X4853">
        <f>CHOOSE(MONTH(SalesData[[#This Row],[Order Date]]),1,1,1,2,2,2,3,3,3,4,4,4)</f>
        <v>3</v>
      </c>
      <c r="Y4853">
        <f>YEAR(SalesData[[#This Row],[Order Date]])*100+MONTH(SalesData[[#This Row],[Order Date]])</f>
        <v>201509</v>
      </c>
    </row>
    <row r="4854" spans="1: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v>3</v>
      </c>
      <c r="T4854">
        <v>0</v>
      </c>
      <c r="U4854">
        <v>116.61</v>
      </c>
      <c r="V4854">
        <f>COUNTIF(SalesData[Order ID],SalesData[[#This Row],[Order ID]])</f>
        <v>4</v>
      </c>
      <c r="W4854" t="str">
        <f>TEXT(SalesData[[#This Row],[Order Date]],"MMM-YYYY")</f>
        <v>Sep-2015</v>
      </c>
      <c r="X4854">
        <f>CHOOSE(MONTH(SalesData[[#This Row],[Order Date]]),1,1,1,2,2,2,3,3,3,4,4,4)</f>
        <v>3</v>
      </c>
      <c r="Y4854">
        <f>YEAR(SalesData[[#This Row],[Order Date]])*100+MONTH(SalesData[[#This Row],[Order Date]])</f>
        <v>201509</v>
      </c>
    </row>
    <row r="4855" spans="1: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v>1</v>
      </c>
      <c r="T4855">
        <v>0</v>
      </c>
      <c r="U4855">
        <v>1</v>
      </c>
      <c r="V4855">
        <f>COUNTIF(SalesData[Order ID],SalesData[[#This Row],[Order ID]])</f>
        <v>3</v>
      </c>
      <c r="W4855" t="str">
        <f>TEXT(SalesData[[#This Row],[Order Date]],"MMM-YYYY")</f>
        <v>Dec-2015</v>
      </c>
      <c r="X4855">
        <f>CHOOSE(MONTH(SalesData[[#This Row],[Order Date]]),1,1,1,2,2,2,3,3,3,4,4,4)</f>
        <v>4</v>
      </c>
      <c r="Y4855">
        <f>YEAR(SalesData[[#This Row],[Order Date]])*100+MONTH(SalesData[[#This Row],[Order Date]])</f>
        <v>201512</v>
      </c>
    </row>
    <row r="4856" spans="1: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v>9</v>
      </c>
      <c r="T4856">
        <v>0</v>
      </c>
      <c r="U4856">
        <v>0.8</v>
      </c>
      <c r="V4856">
        <f>COUNTIF(SalesData[Order ID],SalesData[[#This Row],[Order ID]])</f>
        <v>3</v>
      </c>
      <c r="W4856" t="str">
        <f>TEXT(SalesData[[#This Row],[Order Date]],"MMM-YYYY")</f>
        <v>Dec-2015</v>
      </c>
      <c r="X4856">
        <f>CHOOSE(MONTH(SalesData[[#This Row],[Order Date]]),1,1,1,2,2,2,3,3,3,4,4,4)</f>
        <v>4</v>
      </c>
      <c r="Y4856">
        <f>YEAR(SalesData[[#This Row],[Order Date]])*100+MONTH(SalesData[[#This Row],[Order Date]])</f>
        <v>201512</v>
      </c>
    </row>
    <row r="4857" spans="1: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v>1</v>
      </c>
      <c r="T4857">
        <v>0.1</v>
      </c>
      <c r="U4857">
        <v>2.31</v>
      </c>
      <c r="V4857">
        <f>COUNTIF(SalesData[Order ID],SalesData[[#This Row],[Order ID]])</f>
        <v>3</v>
      </c>
      <c r="W4857" t="str">
        <f>TEXT(SalesData[[#This Row],[Order Date]],"MMM-YYYY")</f>
        <v>Dec-2015</v>
      </c>
      <c r="X4857">
        <f>CHOOSE(MONTH(SalesData[[#This Row],[Order Date]]),1,1,1,2,2,2,3,3,3,4,4,4)</f>
        <v>4</v>
      </c>
      <c r="Y4857">
        <f>YEAR(SalesData[[#This Row],[Order Date]])*100+MONTH(SalesData[[#This Row],[Order Date]])</f>
        <v>201512</v>
      </c>
    </row>
    <row r="4858" spans="1: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v>4</v>
      </c>
      <c r="T4858">
        <v>0.2</v>
      </c>
      <c r="U4858">
        <v>22.4</v>
      </c>
      <c r="V4858">
        <f>COUNTIF(SalesData[Order ID],SalesData[[#This Row],[Order ID]])</f>
        <v>3</v>
      </c>
      <c r="W4858" t="str">
        <f>TEXT(SalesData[[#This Row],[Order Date]],"MMM-YYYY")</f>
        <v>Jan-2016</v>
      </c>
      <c r="X4858">
        <f>CHOOSE(MONTH(SalesData[[#This Row],[Order Date]]),1,1,1,2,2,2,3,3,3,4,4,4)</f>
        <v>1</v>
      </c>
      <c r="Y4858">
        <f>YEAR(SalesData[[#This Row],[Order Date]])*100+MONTH(SalesData[[#This Row],[Order Date]])</f>
        <v>201601</v>
      </c>
    </row>
    <row r="4859" spans="1: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v>9</v>
      </c>
      <c r="T4859">
        <v>0.3</v>
      </c>
      <c r="U4859">
        <v>-13.19</v>
      </c>
      <c r="V4859">
        <f>COUNTIF(SalesData[Order ID],SalesData[[#This Row],[Order ID]])</f>
        <v>3</v>
      </c>
      <c r="W4859" t="str">
        <f>TEXT(SalesData[[#This Row],[Order Date]],"MMM-YYYY")</f>
        <v>Jan-2016</v>
      </c>
      <c r="X4859">
        <f>CHOOSE(MONTH(SalesData[[#This Row],[Order Date]]),1,1,1,2,2,2,3,3,3,4,4,4)</f>
        <v>1</v>
      </c>
      <c r="Y4859">
        <f>YEAR(SalesData[[#This Row],[Order Date]])*100+MONTH(SalesData[[#This Row],[Order Date]])</f>
        <v>201601</v>
      </c>
    </row>
    <row r="4860" spans="1: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v>7</v>
      </c>
      <c r="T4860">
        <v>0.2</v>
      </c>
      <c r="U4860">
        <v>106.92</v>
      </c>
      <c r="V4860">
        <f>COUNTIF(SalesData[Order ID],SalesData[[#This Row],[Order ID]])</f>
        <v>3</v>
      </c>
      <c r="W4860" t="str">
        <f>TEXT(SalesData[[#This Row],[Order Date]],"MMM-YYYY")</f>
        <v>Jan-2016</v>
      </c>
      <c r="X4860">
        <f>CHOOSE(MONTH(SalesData[[#This Row],[Order Date]]),1,1,1,2,2,2,3,3,3,4,4,4)</f>
        <v>1</v>
      </c>
      <c r="Y4860">
        <f>YEAR(SalesData[[#This Row],[Order Date]])*100+MONTH(SalesData[[#This Row],[Order Date]])</f>
        <v>201601</v>
      </c>
    </row>
    <row r="4861" spans="1: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v>8</v>
      </c>
      <c r="T4861">
        <v>0.3</v>
      </c>
      <c r="U4861">
        <v>-2.85</v>
      </c>
      <c r="V4861">
        <f>COUNTIF(SalesData[Order ID],SalesData[[#This Row],[Order ID]])</f>
        <v>1</v>
      </c>
      <c r="W4861" t="str">
        <f>TEXT(SalesData[[#This Row],[Order Date]],"MMM-YYYY")</f>
        <v>Dec-2018</v>
      </c>
      <c r="X4861">
        <f>CHOOSE(MONTH(SalesData[[#This Row],[Order Date]]),1,1,1,2,2,2,3,3,3,4,4,4)</f>
        <v>4</v>
      </c>
      <c r="Y4861">
        <f>YEAR(SalesData[[#This Row],[Order Date]])*100+MONTH(SalesData[[#This Row],[Order Date]])</f>
        <v>201812</v>
      </c>
    </row>
    <row r="4862" spans="1: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v>9</v>
      </c>
      <c r="T4862">
        <v>0.2</v>
      </c>
      <c r="U4862">
        <v>89.7</v>
      </c>
      <c r="V4862">
        <f>COUNTIF(SalesData[Order ID],SalesData[[#This Row],[Order ID]])</f>
        <v>1</v>
      </c>
      <c r="W4862" t="str">
        <f>TEXT(SalesData[[#This Row],[Order Date]],"MMM-YYYY")</f>
        <v>Dec-2017</v>
      </c>
      <c r="X4862">
        <f>CHOOSE(MONTH(SalesData[[#This Row],[Order Date]]),1,1,1,2,2,2,3,3,3,4,4,4)</f>
        <v>4</v>
      </c>
      <c r="Y4862">
        <f>YEAR(SalesData[[#This Row],[Order Date]])*100+MONTH(SalesData[[#This Row],[Order Date]])</f>
        <v>201712</v>
      </c>
    </row>
    <row r="4863" spans="1: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v>7</v>
      </c>
      <c r="T4863">
        <v>0.2</v>
      </c>
      <c r="U4863">
        <v>113.75</v>
      </c>
      <c r="V4863">
        <f>COUNTIF(SalesData[Order ID],SalesData[[#This Row],[Order ID]])</f>
        <v>1</v>
      </c>
      <c r="W4863" t="str">
        <f>TEXT(SalesData[[#This Row],[Order Date]],"MMM-YYYY")</f>
        <v>Apr-2015</v>
      </c>
      <c r="X4863">
        <f>CHOOSE(MONTH(SalesData[[#This Row],[Order Date]]),1,1,1,2,2,2,3,3,3,4,4,4)</f>
        <v>2</v>
      </c>
      <c r="Y4863">
        <f>YEAR(SalesData[[#This Row],[Order Date]])*100+MONTH(SalesData[[#This Row],[Order Date]])</f>
        <v>201504</v>
      </c>
    </row>
    <row r="4864" spans="1: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v>4</v>
      </c>
      <c r="T4864">
        <v>0</v>
      </c>
      <c r="U4864">
        <v>5.91</v>
      </c>
      <c r="V4864">
        <f>COUNTIF(SalesData[Order ID],SalesData[[#This Row],[Order ID]])</f>
        <v>2</v>
      </c>
      <c r="W4864" t="str">
        <f>TEXT(SalesData[[#This Row],[Order Date]],"MMM-YYYY")</f>
        <v>Nov-2017</v>
      </c>
      <c r="X4864">
        <f>CHOOSE(MONTH(SalesData[[#This Row],[Order Date]]),1,1,1,2,2,2,3,3,3,4,4,4)</f>
        <v>4</v>
      </c>
      <c r="Y4864">
        <f>YEAR(SalesData[[#This Row],[Order Date]])*100+MONTH(SalesData[[#This Row],[Order Date]])</f>
        <v>201711</v>
      </c>
    </row>
    <row r="4865" spans="1: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v>4</v>
      </c>
      <c r="T4865">
        <v>0.1</v>
      </c>
      <c r="U4865">
        <v>10.47</v>
      </c>
      <c r="V4865">
        <f>COUNTIF(SalesData[Order ID],SalesData[[#This Row],[Order ID]])</f>
        <v>2</v>
      </c>
      <c r="W4865" t="str">
        <f>TEXT(SalesData[[#This Row],[Order Date]],"MMM-YYYY")</f>
        <v>Nov-2017</v>
      </c>
      <c r="X4865">
        <f>CHOOSE(MONTH(SalesData[[#This Row],[Order Date]]),1,1,1,2,2,2,3,3,3,4,4,4)</f>
        <v>4</v>
      </c>
      <c r="Y4865">
        <f>YEAR(SalesData[[#This Row],[Order Date]])*100+MONTH(SalesData[[#This Row],[Order Date]])</f>
        <v>201711</v>
      </c>
    </row>
    <row r="4866" spans="1: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v>7</v>
      </c>
      <c r="T4866">
        <v>0.2</v>
      </c>
      <c r="U4866">
        <v>31.2</v>
      </c>
      <c r="V4866">
        <f>COUNTIF(SalesData[Order ID],SalesData[[#This Row],[Order ID]])</f>
        <v>1</v>
      </c>
      <c r="W4866" t="str">
        <f>TEXT(SalesData[[#This Row],[Order Date]],"MMM-YYYY")</f>
        <v>Jun-2018</v>
      </c>
      <c r="X4866">
        <f>CHOOSE(MONTH(SalesData[[#This Row],[Order Date]]),1,1,1,2,2,2,3,3,3,4,4,4)</f>
        <v>2</v>
      </c>
      <c r="Y4866">
        <f>YEAR(SalesData[[#This Row],[Order Date]])*100+MONTH(SalesData[[#This Row],[Order Date]])</f>
        <v>201806</v>
      </c>
    </row>
    <row r="4867" spans="1: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v>4</v>
      </c>
      <c r="T4867">
        <v>0</v>
      </c>
      <c r="U4867">
        <v>769.51</v>
      </c>
      <c r="V4867">
        <f>COUNTIF(SalesData[Order ID],SalesData[[#This Row],[Order ID]])</f>
        <v>4</v>
      </c>
      <c r="W4867" t="str">
        <f>TEXT(SalesData[[#This Row],[Order Date]],"MMM-YYYY")</f>
        <v>Nov-2018</v>
      </c>
      <c r="X4867">
        <f>CHOOSE(MONTH(SalesData[[#This Row],[Order Date]]),1,1,1,2,2,2,3,3,3,4,4,4)</f>
        <v>4</v>
      </c>
      <c r="Y4867">
        <f>YEAR(SalesData[[#This Row],[Order Date]])*100+MONTH(SalesData[[#This Row],[Order Date]])</f>
        <v>201811</v>
      </c>
    </row>
    <row r="4868" spans="1: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v>3</v>
      </c>
      <c r="T4868">
        <v>0.2</v>
      </c>
      <c r="U4868">
        <v>197.06</v>
      </c>
      <c r="V4868">
        <f>COUNTIF(SalesData[Order ID],SalesData[[#This Row],[Order ID]])</f>
        <v>4</v>
      </c>
      <c r="W4868" t="str">
        <f>TEXT(SalesData[[#This Row],[Order Date]],"MMM-YYYY")</f>
        <v>Nov-2018</v>
      </c>
      <c r="X4868">
        <f>CHOOSE(MONTH(SalesData[[#This Row],[Order Date]]),1,1,1,2,2,2,3,3,3,4,4,4)</f>
        <v>4</v>
      </c>
      <c r="Y4868">
        <f>YEAR(SalesData[[#This Row],[Order Date]])*100+MONTH(SalesData[[#This Row],[Order Date]])</f>
        <v>201811</v>
      </c>
    </row>
    <row r="4869" spans="1: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v>9</v>
      </c>
      <c r="T4869">
        <v>0.1</v>
      </c>
      <c r="U4869">
        <v>113.82</v>
      </c>
      <c r="V4869">
        <f>COUNTIF(SalesData[Order ID],SalesData[[#This Row],[Order ID]])</f>
        <v>4</v>
      </c>
      <c r="W4869" t="str">
        <f>TEXT(SalesData[[#This Row],[Order Date]],"MMM-YYYY")</f>
        <v>Nov-2018</v>
      </c>
      <c r="X4869">
        <f>CHOOSE(MONTH(SalesData[[#This Row],[Order Date]]),1,1,1,2,2,2,3,3,3,4,4,4)</f>
        <v>4</v>
      </c>
      <c r="Y4869">
        <f>YEAR(SalesData[[#This Row],[Order Date]])*100+MONTH(SalesData[[#This Row],[Order Date]])</f>
        <v>201811</v>
      </c>
    </row>
    <row r="4870" spans="1: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v>9</v>
      </c>
      <c r="T4870">
        <v>0.1</v>
      </c>
      <c r="U4870">
        <v>1.81</v>
      </c>
      <c r="V4870">
        <f>COUNTIF(SalesData[Order ID],SalesData[[#This Row],[Order ID]])</f>
        <v>4</v>
      </c>
      <c r="W4870" t="str">
        <f>TEXT(SalesData[[#This Row],[Order Date]],"MMM-YYYY")</f>
        <v>Nov-2018</v>
      </c>
      <c r="X4870">
        <f>CHOOSE(MONTH(SalesData[[#This Row],[Order Date]]),1,1,1,2,2,2,3,3,3,4,4,4)</f>
        <v>4</v>
      </c>
      <c r="Y4870">
        <f>YEAR(SalesData[[#This Row],[Order Date]])*100+MONTH(SalesData[[#This Row],[Order Date]])</f>
        <v>201811</v>
      </c>
    </row>
    <row r="4871" spans="1: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v>2</v>
      </c>
      <c r="T4871">
        <v>0.2</v>
      </c>
      <c r="U4871">
        <v>18</v>
      </c>
      <c r="V4871">
        <f>COUNTIF(SalesData[Order ID],SalesData[[#This Row],[Order ID]])</f>
        <v>2</v>
      </c>
      <c r="W4871" t="str">
        <f>TEXT(SalesData[[#This Row],[Order Date]],"MMM-YYYY")</f>
        <v>Nov-2018</v>
      </c>
      <c r="X4871">
        <f>CHOOSE(MONTH(SalesData[[#This Row],[Order Date]]),1,1,1,2,2,2,3,3,3,4,4,4)</f>
        <v>4</v>
      </c>
      <c r="Y4871">
        <f>YEAR(SalesData[[#This Row],[Order Date]])*100+MONTH(SalesData[[#This Row],[Order Date]])</f>
        <v>201811</v>
      </c>
    </row>
    <row r="4872" spans="1: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v>8</v>
      </c>
      <c r="T4872">
        <v>0</v>
      </c>
      <c r="U4872">
        <v>61.98</v>
      </c>
      <c r="V4872">
        <f>COUNTIF(SalesData[Order ID],SalesData[[#This Row],[Order ID]])</f>
        <v>2</v>
      </c>
      <c r="W4872" t="str">
        <f>TEXT(SalesData[[#This Row],[Order Date]],"MMM-YYYY")</f>
        <v>Nov-2018</v>
      </c>
      <c r="X4872">
        <f>CHOOSE(MONTH(SalesData[[#This Row],[Order Date]]),1,1,1,2,2,2,3,3,3,4,4,4)</f>
        <v>4</v>
      </c>
      <c r="Y4872">
        <f>YEAR(SalesData[[#This Row],[Order Date]])*100+MONTH(SalesData[[#This Row],[Order Date]])</f>
        <v>201811</v>
      </c>
    </row>
    <row r="4873" spans="1: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v>10</v>
      </c>
      <c r="T4873">
        <v>0</v>
      </c>
      <c r="U4873">
        <v>0.31</v>
      </c>
      <c r="V4873">
        <f>COUNTIF(SalesData[Order ID],SalesData[[#This Row],[Order ID]])</f>
        <v>4</v>
      </c>
      <c r="W4873" t="str">
        <f>TEXT(SalesData[[#This Row],[Order Date]],"MMM-YYYY")</f>
        <v>May-2018</v>
      </c>
      <c r="X4873">
        <f>CHOOSE(MONTH(SalesData[[#This Row],[Order Date]]),1,1,1,2,2,2,3,3,3,4,4,4)</f>
        <v>2</v>
      </c>
      <c r="Y4873">
        <f>YEAR(SalesData[[#This Row],[Order Date]])*100+MONTH(SalesData[[#This Row],[Order Date]])</f>
        <v>201805</v>
      </c>
    </row>
    <row r="4874" spans="1: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v>7</v>
      </c>
      <c r="T4874">
        <v>0.3</v>
      </c>
      <c r="U4874">
        <v>-6.05</v>
      </c>
      <c r="V4874">
        <f>COUNTIF(SalesData[Order ID],SalesData[[#This Row],[Order ID]])</f>
        <v>4</v>
      </c>
      <c r="W4874" t="str">
        <f>TEXT(SalesData[[#This Row],[Order Date]],"MMM-YYYY")</f>
        <v>May-2018</v>
      </c>
      <c r="X4874">
        <f>CHOOSE(MONTH(SalesData[[#This Row],[Order Date]]),1,1,1,2,2,2,3,3,3,4,4,4)</f>
        <v>2</v>
      </c>
      <c r="Y4874">
        <f>YEAR(SalesData[[#This Row],[Order Date]])*100+MONTH(SalesData[[#This Row],[Order Date]])</f>
        <v>201805</v>
      </c>
    </row>
    <row r="4875" spans="1: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v>10</v>
      </c>
      <c r="T4875">
        <v>0.3</v>
      </c>
      <c r="U4875">
        <v>-15.62</v>
      </c>
      <c r="V4875">
        <f>COUNTIF(SalesData[Order ID],SalesData[[#This Row],[Order ID]])</f>
        <v>4</v>
      </c>
      <c r="W4875" t="str">
        <f>TEXT(SalesData[[#This Row],[Order Date]],"MMM-YYYY")</f>
        <v>May-2018</v>
      </c>
      <c r="X4875">
        <f>CHOOSE(MONTH(SalesData[[#This Row],[Order Date]]),1,1,1,2,2,2,3,3,3,4,4,4)</f>
        <v>2</v>
      </c>
      <c r="Y4875">
        <f>YEAR(SalesData[[#This Row],[Order Date]])*100+MONTH(SalesData[[#This Row],[Order Date]])</f>
        <v>201805</v>
      </c>
    </row>
    <row r="4876" spans="1: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v>2</v>
      </c>
      <c r="T4876">
        <v>0.2</v>
      </c>
      <c r="U4876">
        <v>0.38</v>
      </c>
      <c r="V4876">
        <f>COUNTIF(SalesData[Order ID],SalesData[[#This Row],[Order ID]])</f>
        <v>4</v>
      </c>
      <c r="W4876" t="str">
        <f>TEXT(SalesData[[#This Row],[Order Date]],"MMM-YYYY")</f>
        <v>May-2018</v>
      </c>
      <c r="X4876">
        <f>CHOOSE(MONTH(SalesData[[#This Row],[Order Date]]),1,1,1,2,2,2,3,3,3,4,4,4)</f>
        <v>2</v>
      </c>
      <c r="Y4876">
        <f>YEAR(SalesData[[#This Row],[Order Date]])*100+MONTH(SalesData[[#This Row],[Order Date]])</f>
        <v>201805</v>
      </c>
    </row>
    <row r="4877" spans="1: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v>8</v>
      </c>
      <c r="T4877">
        <v>0.2</v>
      </c>
      <c r="U4877">
        <v>13.18</v>
      </c>
      <c r="V4877">
        <f>COUNTIF(SalesData[Order ID],SalesData[[#This Row],[Order ID]])</f>
        <v>1</v>
      </c>
      <c r="W4877" t="str">
        <f>TEXT(SalesData[[#This Row],[Order Date]],"MMM-YYYY")</f>
        <v>Dec-2015</v>
      </c>
      <c r="X4877">
        <f>CHOOSE(MONTH(SalesData[[#This Row],[Order Date]]),1,1,1,2,2,2,3,3,3,4,4,4)</f>
        <v>4</v>
      </c>
      <c r="Y4877">
        <f>YEAR(SalesData[[#This Row],[Order Date]])*100+MONTH(SalesData[[#This Row],[Order Date]])</f>
        <v>201512</v>
      </c>
    </row>
    <row r="4878" spans="1: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v>7</v>
      </c>
      <c r="T4878">
        <v>0.1</v>
      </c>
      <c r="U4878">
        <v>3.08</v>
      </c>
      <c r="V4878">
        <f>COUNTIF(SalesData[Order ID],SalesData[[#This Row],[Order ID]])</f>
        <v>2</v>
      </c>
      <c r="W4878" t="str">
        <f>TEXT(SalesData[[#This Row],[Order Date]],"MMM-YYYY")</f>
        <v>Oct-2015</v>
      </c>
      <c r="X4878">
        <f>CHOOSE(MONTH(SalesData[[#This Row],[Order Date]]),1,1,1,2,2,2,3,3,3,4,4,4)</f>
        <v>4</v>
      </c>
      <c r="Y4878">
        <f>YEAR(SalesData[[#This Row],[Order Date]])*100+MONTH(SalesData[[#This Row],[Order Date]])</f>
        <v>201510</v>
      </c>
    </row>
    <row r="4879" spans="1: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v>4</v>
      </c>
      <c r="T4879">
        <v>0.3</v>
      </c>
      <c r="U4879">
        <v>-0.31</v>
      </c>
      <c r="V4879">
        <f>COUNTIF(SalesData[Order ID],SalesData[[#This Row],[Order ID]])</f>
        <v>2</v>
      </c>
      <c r="W4879" t="str">
        <f>TEXT(SalesData[[#This Row],[Order Date]],"MMM-YYYY")</f>
        <v>Oct-2015</v>
      </c>
      <c r="X4879">
        <f>CHOOSE(MONTH(SalesData[[#This Row],[Order Date]]),1,1,1,2,2,2,3,3,3,4,4,4)</f>
        <v>4</v>
      </c>
      <c r="Y4879">
        <f>YEAR(SalesData[[#This Row],[Order Date]])*100+MONTH(SalesData[[#This Row],[Order Date]])</f>
        <v>201510</v>
      </c>
    </row>
    <row r="4880" spans="1: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v>9</v>
      </c>
      <c r="T4880">
        <v>0</v>
      </c>
      <c r="U4880">
        <v>0.31</v>
      </c>
      <c r="V4880">
        <f>COUNTIF(SalesData[Order ID],SalesData[[#This Row],[Order ID]])</f>
        <v>1</v>
      </c>
      <c r="W4880" t="str">
        <f>TEXT(SalesData[[#This Row],[Order Date]],"MMM-YYYY")</f>
        <v>Jul-2017</v>
      </c>
      <c r="X4880">
        <f>CHOOSE(MONTH(SalesData[[#This Row],[Order Date]]),1,1,1,2,2,2,3,3,3,4,4,4)</f>
        <v>3</v>
      </c>
      <c r="Y4880">
        <f>YEAR(SalesData[[#This Row],[Order Date]])*100+MONTH(SalesData[[#This Row],[Order Date]])</f>
        <v>201707</v>
      </c>
    </row>
    <row r="4881" spans="1: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v>10</v>
      </c>
      <c r="T4881">
        <v>0</v>
      </c>
      <c r="U4881">
        <v>1.54</v>
      </c>
      <c r="V4881">
        <f>COUNTIF(SalesData[Order ID],SalesData[[#This Row],[Order ID]])</f>
        <v>4</v>
      </c>
      <c r="W4881" t="str">
        <f>TEXT(SalesData[[#This Row],[Order Date]],"MMM-YYYY")</f>
        <v>Nov-2018</v>
      </c>
      <c r="X4881">
        <f>CHOOSE(MONTH(SalesData[[#This Row],[Order Date]]),1,1,1,2,2,2,3,3,3,4,4,4)</f>
        <v>4</v>
      </c>
      <c r="Y4881">
        <f>YEAR(SalesData[[#This Row],[Order Date]])*100+MONTH(SalesData[[#This Row],[Order Date]])</f>
        <v>201811</v>
      </c>
    </row>
    <row r="4882" spans="1: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v>6</v>
      </c>
      <c r="T4882">
        <v>0</v>
      </c>
      <c r="U4882">
        <v>263.5</v>
      </c>
      <c r="V4882">
        <f>COUNTIF(SalesData[Order ID],SalesData[[#This Row],[Order ID]])</f>
        <v>4</v>
      </c>
      <c r="W4882" t="str">
        <f>TEXT(SalesData[[#This Row],[Order Date]],"MMM-YYYY")</f>
        <v>Nov-2018</v>
      </c>
      <c r="X4882">
        <f>CHOOSE(MONTH(SalesData[[#This Row],[Order Date]]),1,1,1,2,2,2,3,3,3,4,4,4)</f>
        <v>4</v>
      </c>
      <c r="Y4882">
        <f>YEAR(SalesData[[#This Row],[Order Date]])*100+MONTH(SalesData[[#This Row],[Order Date]])</f>
        <v>201811</v>
      </c>
    </row>
    <row r="4883" spans="1: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v>7</v>
      </c>
      <c r="T4883">
        <v>0</v>
      </c>
      <c r="U4883">
        <v>517.48</v>
      </c>
      <c r="V4883">
        <f>COUNTIF(SalesData[Order ID],SalesData[[#This Row],[Order ID]])</f>
        <v>4</v>
      </c>
      <c r="W4883" t="str">
        <f>TEXT(SalesData[[#This Row],[Order Date]],"MMM-YYYY")</f>
        <v>Nov-2018</v>
      </c>
      <c r="X4883">
        <f>CHOOSE(MONTH(SalesData[[#This Row],[Order Date]]),1,1,1,2,2,2,3,3,3,4,4,4)</f>
        <v>4</v>
      </c>
      <c r="Y4883">
        <f>YEAR(SalesData[[#This Row],[Order Date]])*100+MONTH(SalesData[[#This Row],[Order Date]])</f>
        <v>201811</v>
      </c>
    </row>
    <row r="4884" spans="1: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v>10</v>
      </c>
      <c r="T4884">
        <v>0</v>
      </c>
      <c r="U4884">
        <v>16.78</v>
      </c>
      <c r="V4884">
        <f>COUNTIF(SalesData[Order ID],SalesData[[#This Row],[Order ID]])</f>
        <v>4</v>
      </c>
      <c r="W4884" t="str">
        <f>TEXT(SalesData[[#This Row],[Order Date]],"MMM-YYYY")</f>
        <v>Nov-2018</v>
      </c>
      <c r="X4884">
        <f>CHOOSE(MONTH(SalesData[[#This Row],[Order Date]]),1,1,1,2,2,2,3,3,3,4,4,4)</f>
        <v>4</v>
      </c>
      <c r="Y4884">
        <f>YEAR(SalesData[[#This Row],[Order Date]])*100+MONTH(SalesData[[#This Row],[Order Date]])</f>
        <v>201811</v>
      </c>
    </row>
    <row r="4885" spans="1: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v>7</v>
      </c>
      <c r="T4885">
        <v>0.1</v>
      </c>
      <c r="U4885">
        <v>49.65</v>
      </c>
      <c r="V4885">
        <f>COUNTIF(SalesData[Order ID],SalesData[[#This Row],[Order ID]])</f>
        <v>2</v>
      </c>
      <c r="W4885" t="str">
        <f>TEXT(SalesData[[#This Row],[Order Date]],"MMM-YYYY")</f>
        <v>Mar-2018</v>
      </c>
      <c r="X4885">
        <f>CHOOSE(MONTH(SalesData[[#This Row],[Order Date]]),1,1,1,2,2,2,3,3,3,4,4,4)</f>
        <v>1</v>
      </c>
      <c r="Y4885">
        <f>YEAR(SalesData[[#This Row],[Order Date]])*100+MONTH(SalesData[[#This Row],[Order Date]])</f>
        <v>201803</v>
      </c>
    </row>
    <row r="4886" spans="1: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v>8</v>
      </c>
      <c r="T4886">
        <v>0</v>
      </c>
      <c r="U4886">
        <v>0.24</v>
      </c>
      <c r="V4886">
        <f>COUNTIF(SalesData[Order ID],SalesData[[#This Row],[Order ID]])</f>
        <v>2</v>
      </c>
      <c r="W4886" t="str">
        <f>TEXT(SalesData[[#This Row],[Order Date]],"MMM-YYYY")</f>
        <v>Mar-2018</v>
      </c>
      <c r="X4886">
        <f>CHOOSE(MONTH(SalesData[[#This Row],[Order Date]]),1,1,1,2,2,2,3,3,3,4,4,4)</f>
        <v>1</v>
      </c>
      <c r="Y4886">
        <f>YEAR(SalesData[[#This Row],[Order Date]])*100+MONTH(SalesData[[#This Row],[Order Date]])</f>
        <v>201803</v>
      </c>
    </row>
    <row r="4887" spans="1: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v>1</v>
      </c>
      <c r="T4887">
        <v>0</v>
      </c>
      <c r="U4887">
        <v>15.99</v>
      </c>
      <c r="V4887">
        <f>COUNTIF(SalesData[Order ID],SalesData[[#This Row],[Order ID]])</f>
        <v>1</v>
      </c>
      <c r="W4887" t="str">
        <f>TEXT(SalesData[[#This Row],[Order Date]],"MMM-YYYY")</f>
        <v>Dec-2015</v>
      </c>
      <c r="X4887">
        <f>CHOOSE(MONTH(SalesData[[#This Row],[Order Date]]),1,1,1,2,2,2,3,3,3,4,4,4)</f>
        <v>4</v>
      </c>
      <c r="Y4887">
        <f>YEAR(SalesData[[#This Row],[Order Date]])*100+MONTH(SalesData[[#This Row],[Order Date]])</f>
        <v>201512</v>
      </c>
    </row>
    <row r="4888" spans="1: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v>2</v>
      </c>
      <c r="T4888">
        <v>0.3</v>
      </c>
      <c r="U4888">
        <v>-45.67</v>
      </c>
      <c r="V4888">
        <f>COUNTIF(SalesData[Order ID],SalesData[[#This Row],[Order ID]])</f>
        <v>4</v>
      </c>
      <c r="W4888" t="str">
        <f>TEXT(SalesData[[#This Row],[Order Date]],"MMM-YYYY")</f>
        <v>Nov-2017</v>
      </c>
      <c r="X4888">
        <f>CHOOSE(MONTH(SalesData[[#This Row],[Order Date]]),1,1,1,2,2,2,3,3,3,4,4,4)</f>
        <v>4</v>
      </c>
      <c r="Y4888">
        <f>YEAR(SalesData[[#This Row],[Order Date]])*100+MONTH(SalesData[[#This Row],[Order Date]])</f>
        <v>201711</v>
      </c>
    </row>
    <row r="4889" spans="1: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v>7</v>
      </c>
      <c r="T4889">
        <v>0</v>
      </c>
      <c r="U4889">
        <v>29.49</v>
      </c>
      <c r="V4889">
        <f>COUNTIF(SalesData[Order ID],SalesData[[#This Row],[Order ID]])</f>
        <v>4</v>
      </c>
      <c r="W4889" t="str">
        <f>TEXT(SalesData[[#This Row],[Order Date]],"MMM-YYYY")</f>
        <v>Nov-2017</v>
      </c>
      <c r="X4889">
        <f>CHOOSE(MONTH(SalesData[[#This Row],[Order Date]]),1,1,1,2,2,2,3,3,3,4,4,4)</f>
        <v>4</v>
      </c>
      <c r="Y4889">
        <f>YEAR(SalesData[[#This Row],[Order Date]])*100+MONTH(SalesData[[#This Row],[Order Date]])</f>
        <v>201711</v>
      </c>
    </row>
    <row r="4890" spans="1: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v>9</v>
      </c>
      <c r="T4890">
        <v>0.2</v>
      </c>
      <c r="U4890">
        <v>180.16</v>
      </c>
      <c r="V4890">
        <f>COUNTIF(SalesData[Order ID],SalesData[[#This Row],[Order ID]])</f>
        <v>4</v>
      </c>
      <c r="W4890" t="str">
        <f>TEXT(SalesData[[#This Row],[Order Date]],"MMM-YYYY")</f>
        <v>Nov-2017</v>
      </c>
      <c r="X4890">
        <f>CHOOSE(MONTH(SalesData[[#This Row],[Order Date]]),1,1,1,2,2,2,3,3,3,4,4,4)</f>
        <v>4</v>
      </c>
      <c r="Y4890">
        <f>YEAR(SalesData[[#This Row],[Order Date]])*100+MONTH(SalesData[[#This Row],[Order Date]])</f>
        <v>201711</v>
      </c>
    </row>
    <row r="4891" spans="1: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v>5</v>
      </c>
      <c r="T4891">
        <v>0.2</v>
      </c>
      <c r="U4891">
        <v>240.03</v>
      </c>
      <c r="V4891">
        <f>COUNTIF(SalesData[Order ID],SalesData[[#This Row],[Order ID]])</f>
        <v>4</v>
      </c>
      <c r="W4891" t="str">
        <f>TEXT(SalesData[[#This Row],[Order Date]],"MMM-YYYY")</f>
        <v>Nov-2017</v>
      </c>
      <c r="X4891">
        <f>CHOOSE(MONTH(SalesData[[#This Row],[Order Date]]),1,1,1,2,2,2,3,3,3,4,4,4)</f>
        <v>4</v>
      </c>
      <c r="Y4891">
        <f>YEAR(SalesData[[#This Row],[Order Date]])*100+MONTH(SalesData[[#This Row],[Order Date]])</f>
        <v>201711</v>
      </c>
    </row>
    <row r="4892" spans="1: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v>5</v>
      </c>
      <c r="T4892">
        <v>0.3</v>
      </c>
      <c r="U4892">
        <v>-1.68</v>
      </c>
      <c r="V4892">
        <f>COUNTIF(SalesData[Order ID],SalesData[[#This Row],[Order ID]])</f>
        <v>7</v>
      </c>
      <c r="W4892" t="str">
        <f>TEXT(SalesData[[#This Row],[Order Date]],"MMM-YYYY")</f>
        <v>Dec-2017</v>
      </c>
      <c r="X4892">
        <f>CHOOSE(MONTH(SalesData[[#This Row],[Order Date]]),1,1,1,2,2,2,3,3,3,4,4,4)</f>
        <v>4</v>
      </c>
      <c r="Y4892">
        <f>YEAR(SalesData[[#This Row],[Order Date]])*100+MONTH(SalesData[[#This Row],[Order Date]])</f>
        <v>201712</v>
      </c>
    </row>
    <row r="4893" spans="1: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v>5</v>
      </c>
      <c r="T4893">
        <v>0.3</v>
      </c>
      <c r="U4893">
        <v>-2.2799999999999998</v>
      </c>
      <c r="V4893">
        <f>COUNTIF(SalesData[Order ID],SalesData[[#This Row],[Order ID]])</f>
        <v>7</v>
      </c>
      <c r="W4893" t="str">
        <f>TEXT(SalesData[[#This Row],[Order Date]],"MMM-YYYY")</f>
        <v>Dec-2017</v>
      </c>
      <c r="X4893">
        <f>CHOOSE(MONTH(SalesData[[#This Row],[Order Date]]),1,1,1,2,2,2,3,3,3,4,4,4)</f>
        <v>4</v>
      </c>
      <c r="Y4893">
        <f>YEAR(SalesData[[#This Row],[Order Date]])*100+MONTH(SalesData[[#This Row],[Order Date]])</f>
        <v>201712</v>
      </c>
    </row>
    <row r="4894" spans="1: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v>7</v>
      </c>
      <c r="T4894">
        <v>0.1</v>
      </c>
      <c r="U4894">
        <v>0.88</v>
      </c>
      <c r="V4894">
        <f>COUNTIF(SalesData[Order ID],SalesData[[#This Row],[Order ID]])</f>
        <v>7</v>
      </c>
      <c r="W4894" t="str">
        <f>TEXT(SalesData[[#This Row],[Order Date]],"MMM-YYYY")</f>
        <v>Dec-2017</v>
      </c>
      <c r="X4894">
        <f>CHOOSE(MONTH(SalesData[[#This Row],[Order Date]]),1,1,1,2,2,2,3,3,3,4,4,4)</f>
        <v>4</v>
      </c>
      <c r="Y4894">
        <f>YEAR(SalesData[[#This Row],[Order Date]])*100+MONTH(SalesData[[#This Row],[Order Date]])</f>
        <v>201712</v>
      </c>
    </row>
    <row r="4895" spans="1: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v>3</v>
      </c>
      <c r="T4895">
        <v>0.3</v>
      </c>
      <c r="U4895">
        <v>-31.82</v>
      </c>
      <c r="V4895">
        <f>COUNTIF(SalesData[Order ID],SalesData[[#This Row],[Order ID]])</f>
        <v>7</v>
      </c>
      <c r="W4895" t="str">
        <f>TEXT(SalesData[[#This Row],[Order Date]],"MMM-YYYY")</f>
        <v>Dec-2017</v>
      </c>
      <c r="X4895">
        <f>CHOOSE(MONTH(SalesData[[#This Row],[Order Date]]),1,1,1,2,2,2,3,3,3,4,4,4)</f>
        <v>4</v>
      </c>
      <c r="Y4895">
        <f>YEAR(SalesData[[#This Row],[Order Date]])*100+MONTH(SalesData[[#This Row],[Order Date]])</f>
        <v>201712</v>
      </c>
    </row>
    <row r="4896" spans="1: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v>5</v>
      </c>
      <c r="T4896">
        <v>0.2</v>
      </c>
      <c r="U4896">
        <v>5.75</v>
      </c>
      <c r="V4896">
        <f>COUNTIF(SalesData[Order ID],SalesData[[#This Row],[Order ID]])</f>
        <v>7</v>
      </c>
      <c r="W4896" t="str">
        <f>TEXT(SalesData[[#This Row],[Order Date]],"MMM-YYYY")</f>
        <v>Dec-2017</v>
      </c>
      <c r="X4896">
        <f>CHOOSE(MONTH(SalesData[[#This Row],[Order Date]]),1,1,1,2,2,2,3,3,3,4,4,4)</f>
        <v>4</v>
      </c>
      <c r="Y4896">
        <f>YEAR(SalesData[[#This Row],[Order Date]])*100+MONTH(SalesData[[#This Row],[Order Date]])</f>
        <v>201712</v>
      </c>
    </row>
    <row r="4897" spans="1: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v>10</v>
      </c>
      <c r="T4897">
        <v>0.1</v>
      </c>
      <c r="U4897">
        <v>7.44</v>
      </c>
      <c r="V4897">
        <f>COUNTIF(SalesData[Order ID],SalesData[[#This Row],[Order ID]])</f>
        <v>7</v>
      </c>
      <c r="W4897" t="str">
        <f>TEXT(SalesData[[#This Row],[Order Date]],"MMM-YYYY")</f>
        <v>Dec-2017</v>
      </c>
      <c r="X4897">
        <f>CHOOSE(MONTH(SalesData[[#This Row],[Order Date]]),1,1,1,2,2,2,3,3,3,4,4,4)</f>
        <v>4</v>
      </c>
      <c r="Y4897">
        <f>YEAR(SalesData[[#This Row],[Order Date]])*100+MONTH(SalesData[[#This Row],[Order Date]])</f>
        <v>201712</v>
      </c>
    </row>
    <row r="4898" spans="1: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v>5</v>
      </c>
      <c r="T4898">
        <v>0</v>
      </c>
      <c r="U4898">
        <v>111.79</v>
      </c>
      <c r="V4898">
        <f>COUNTIF(SalesData[Order ID],SalesData[[#This Row],[Order ID]])</f>
        <v>7</v>
      </c>
      <c r="W4898" t="str">
        <f>TEXT(SalesData[[#This Row],[Order Date]],"MMM-YYYY")</f>
        <v>Dec-2017</v>
      </c>
      <c r="X4898">
        <f>CHOOSE(MONTH(SalesData[[#This Row],[Order Date]]),1,1,1,2,2,2,3,3,3,4,4,4)</f>
        <v>4</v>
      </c>
      <c r="Y4898">
        <f>YEAR(SalesData[[#This Row],[Order Date]])*100+MONTH(SalesData[[#This Row],[Order Date]])</f>
        <v>201712</v>
      </c>
    </row>
    <row r="4899" spans="1: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v>7</v>
      </c>
      <c r="T4899">
        <v>0.2</v>
      </c>
      <c r="U4899">
        <v>16.5</v>
      </c>
      <c r="V4899">
        <f>COUNTIF(SalesData[Order ID],SalesData[[#This Row],[Order ID]])</f>
        <v>2</v>
      </c>
      <c r="W4899" t="str">
        <f>TEXT(SalesData[[#This Row],[Order Date]],"MMM-YYYY")</f>
        <v>Oct-2015</v>
      </c>
      <c r="X4899">
        <f>CHOOSE(MONTH(SalesData[[#This Row],[Order Date]]),1,1,1,2,2,2,3,3,3,4,4,4)</f>
        <v>4</v>
      </c>
      <c r="Y4899">
        <f>YEAR(SalesData[[#This Row],[Order Date]])*100+MONTH(SalesData[[#This Row],[Order Date]])</f>
        <v>201510</v>
      </c>
    </row>
    <row r="4900" spans="1: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v>5</v>
      </c>
      <c r="T4900">
        <v>0.3</v>
      </c>
      <c r="U4900">
        <v>-2.71</v>
      </c>
      <c r="V4900">
        <f>COUNTIF(SalesData[Order ID],SalesData[[#This Row],[Order ID]])</f>
        <v>2</v>
      </c>
      <c r="W4900" t="str">
        <f>TEXT(SalesData[[#This Row],[Order Date]],"MMM-YYYY")</f>
        <v>Oct-2015</v>
      </c>
      <c r="X4900">
        <f>CHOOSE(MONTH(SalesData[[#This Row],[Order Date]]),1,1,1,2,2,2,3,3,3,4,4,4)</f>
        <v>4</v>
      </c>
      <c r="Y4900">
        <f>YEAR(SalesData[[#This Row],[Order Date]])*100+MONTH(SalesData[[#This Row],[Order Date]])</f>
        <v>201510</v>
      </c>
    </row>
    <row r="4901" spans="1: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v>8</v>
      </c>
      <c r="T4901">
        <v>0.2</v>
      </c>
      <c r="U4901">
        <v>5.27</v>
      </c>
      <c r="V4901">
        <f>COUNTIF(SalesData[Order ID],SalesData[[#This Row],[Order ID]])</f>
        <v>1</v>
      </c>
      <c r="W4901" t="str">
        <f>TEXT(SalesData[[#This Row],[Order Date]],"MMM-YYYY")</f>
        <v>Aug-2017</v>
      </c>
      <c r="X4901">
        <f>CHOOSE(MONTH(SalesData[[#This Row],[Order Date]]),1,1,1,2,2,2,3,3,3,4,4,4)</f>
        <v>3</v>
      </c>
      <c r="Y4901">
        <f>YEAR(SalesData[[#This Row],[Order Date]])*100+MONTH(SalesData[[#This Row],[Order Date]])</f>
        <v>201708</v>
      </c>
    </row>
    <row r="4902" spans="1: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v>2</v>
      </c>
      <c r="T4902">
        <v>0</v>
      </c>
      <c r="U4902">
        <v>43.32</v>
      </c>
      <c r="V4902">
        <f>COUNTIF(SalesData[Order ID],SalesData[[#This Row],[Order ID]])</f>
        <v>2</v>
      </c>
      <c r="W4902" t="str">
        <f>TEXT(SalesData[[#This Row],[Order Date]],"MMM-YYYY")</f>
        <v>Dec-2018</v>
      </c>
      <c r="X4902">
        <f>CHOOSE(MONTH(SalesData[[#This Row],[Order Date]]),1,1,1,2,2,2,3,3,3,4,4,4)</f>
        <v>4</v>
      </c>
      <c r="Y4902">
        <f>YEAR(SalesData[[#This Row],[Order Date]])*100+MONTH(SalesData[[#This Row],[Order Date]])</f>
        <v>201812</v>
      </c>
    </row>
    <row r="4903" spans="1: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v>9</v>
      </c>
      <c r="T4903">
        <v>0</v>
      </c>
      <c r="U4903">
        <v>1.54</v>
      </c>
      <c r="V4903">
        <f>COUNTIF(SalesData[Order ID],SalesData[[#This Row],[Order ID]])</f>
        <v>2</v>
      </c>
      <c r="W4903" t="str">
        <f>TEXT(SalesData[[#This Row],[Order Date]],"MMM-YYYY")</f>
        <v>Dec-2018</v>
      </c>
      <c r="X4903">
        <f>CHOOSE(MONTH(SalesData[[#This Row],[Order Date]]),1,1,1,2,2,2,3,3,3,4,4,4)</f>
        <v>4</v>
      </c>
      <c r="Y4903">
        <f>YEAR(SalesData[[#This Row],[Order Date]])*100+MONTH(SalesData[[#This Row],[Order Date]])</f>
        <v>201812</v>
      </c>
    </row>
    <row r="4904" spans="1: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v>7</v>
      </c>
      <c r="T4904">
        <v>0</v>
      </c>
      <c r="U4904">
        <v>2.59</v>
      </c>
      <c r="V4904">
        <f>COUNTIF(SalesData[Order ID],SalesData[[#This Row],[Order ID]])</f>
        <v>2</v>
      </c>
      <c r="W4904" t="str">
        <f>TEXT(SalesData[[#This Row],[Order Date]],"MMM-YYYY")</f>
        <v>Mar-2018</v>
      </c>
      <c r="X4904">
        <f>CHOOSE(MONTH(SalesData[[#This Row],[Order Date]]),1,1,1,2,2,2,3,3,3,4,4,4)</f>
        <v>1</v>
      </c>
      <c r="Y4904">
        <f>YEAR(SalesData[[#This Row],[Order Date]])*100+MONTH(SalesData[[#This Row],[Order Date]])</f>
        <v>201803</v>
      </c>
    </row>
    <row r="4905" spans="1: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v>1</v>
      </c>
      <c r="T4905">
        <v>0</v>
      </c>
      <c r="U4905">
        <v>7.33</v>
      </c>
      <c r="V4905">
        <f>COUNTIF(SalesData[Order ID],SalesData[[#This Row],[Order ID]])</f>
        <v>2</v>
      </c>
      <c r="W4905" t="str">
        <f>TEXT(SalesData[[#This Row],[Order Date]],"MMM-YYYY")</f>
        <v>Mar-2018</v>
      </c>
      <c r="X4905">
        <f>CHOOSE(MONTH(SalesData[[#This Row],[Order Date]]),1,1,1,2,2,2,3,3,3,4,4,4)</f>
        <v>1</v>
      </c>
      <c r="Y4905">
        <f>YEAR(SalesData[[#This Row],[Order Date]])*100+MONTH(SalesData[[#This Row],[Order Date]])</f>
        <v>201803</v>
      </c>
    </row>
    <row r="4906" spans="1: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v>6</v>
      </c>
      <c r="T4906">
        <v>0</v>
      </c>
      <c r="U4906">
        <v>161.77000000000001</v>
      </c>
      <c r="V4906">
        <f>COUNTIF(SalesData[Order ID],SalesData[[#This Row],[Order ID]])</f>
        <v>1</v>
      </c>
      <c r="W4906" t="str">
        <f>TEXT(SalesData[[#This Row],[Order Date]],"MMM-YYYY")</f>
        <v>Dec-2015</v>
      </c>
      <c r="X4906">
        <f>CHOOSE(MONTH(SalesData[[#This Row],[Order Date]]),1,1,1,2,2,2,3,3,3,4,4,4)</f>
        <v>4</v>
      </c>
      <c r="Y4906">
        <f>YEAR(SalesData[[#This Row],[Order Date]])*100+MONTH(SalesData[[#This Row],[Order Date]])</f>
        <v>201512</v>
      </c>
    </row>
    <row r="4907" spans="1: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v>10</v>
      </c>
      <c r="T4907">
        <v>0.3</v>
      </c>
      <c r="U4907">
        <v>-1.83</v>
      </c>
      <c r="V4907">
        <f>COUNTIF(SalesData[Order ID],SalesData[[#This Row],[Order ID]])</f>
        <v>2</v>
      </c>
      <c r="W4907" t="str">
        <f>TEXT(SalesData[[#This Row],[Order Date]],"MMM-YYYY")</f>
        <v>Oct-2015</v>
      </c>
      <c r="X4907">
        <f>CHOOSE(MONTH(SalesData[[#This Row],[Order Date]]),1,1,1,2,2,2,3,3,3,4,4,4)</f>
        <v>4</v>
      </c>
      <c r="Y4907">
        <f>YEAR(SalesData[[#This Row],[Order Date]])*100+MONTH(SalesData[[#This Row],[Order Date]])</f>
        <v>201510</v>
      </c>
    </row>
    <row r="4908" spans="1: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v>6</v>
      </c>
      <c r="T4908">
        <v>0.1</v>
      </c>
      <c r="U4908">
        <v>91.77</v>
      </c>
      <c r="V4908">
        <f>COUNTIF(SalesData[Order ID],SalesData[[#This Row],[Order ID]])</f>
        <v>2</v>
      </c>
      <c r="W4908" t="str">
        <f>TEXT(SalesData[[#This Row],[Order Date]],"MMM-YYYY")</f>
        <v>Oct-2015</v>
      </c>
      <c r="X4908">
        <f>CHOOSE(MONTH(SalesData[[#This Row],[Order Date]]),1,1,1,2,2,2,3,3,3,4,4,4)</f>
        <v>4</v>
      </c>
      <c r="Y4908">
        <f>YEAR(SalesData[[#This Row],[Order Date]])*100+MONTH(SalesData[[#This Row],[Order Date]])</f>
        <v>201510</v>
      </c>
    </row>
    <row r="4909" spans="1: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v>4</v>
      </c>
      <c r="T4909">
        <v>0.2</v>
      </c>
      <c r="U4909">
        <v>4.01</v>
      </c>
      <c r="V4909">
        <f>COUNTIF(SalesData[Order ID],SalesData[[#This Row],[Order ID]])</f>
        <v>2</v>
      </c>
      <c r="W4909" t="str">
        <f>TEXT(SalesData[[#This Row],[Order Date]],"MMM-YYYY")</f>
        <v>Nov-2015</v>
      </c>
      <c r="X4909">
        <f>CHOOSE(MONTH(SalesData[[#This Row],[Order Date]]),1,1,1,2,2,2,3,3,3,4,4,4)</f>
        <v>4</v>
      </c>
      <c r="Y4909">
        <f>YEAR(SalesData[[#This Row],[Order Date]])*100+MONTH(SalesData[[#This Row],[Order Date]])</f>
        <v>201511</v>
      </c>
    </row>
    <row r="4910" spans="1: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v>8</v>
      </c>
      <c r="T4910">
        <v>0.3</v>
      </c>
      <c r="U4910">
        <v>-1.44</v>
      </c>
      <c r="V4910">
        <f>COUNTIF(SalesData[Order ID],SalesData[[#This Row],[Order ID]])</f>
        <v>2</v>
      </c>
      <c r="W4910" t="str">
        <f>TEXT(SalesData[[#This Row],[Order Date]],"MMM-YYYY")</f>
        <v>Nov-2015</v>
      </c>
      <c r="X4910">
        <f>CHOOSE(MONTH(SalesData[[#This Row],[Order Date]]),1,1,1,2,2,2,3,3,3,4,4,4)</f>
        <v>4</v>
      </c>
      <c r="Y4910">
        <f>YEAR(SalesData[[#This Row],[Order Date]])*100+MONTH(SalesData[[#This Row],[Order Date]])</f>
        <v>201511</v>
      </c>
    </row>
    <row r="4911" spans="1: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v>2</v>
      </c>
      <c r="T4911">
        <v>0.3</v>
      </c>
      <c r="U4911">
        <v>-5.68</v>
      </c>
      <c r="V4911">
        <f>COUNTIF(SalesData[Order ID],SalesData[[#This Row],[Order ID]])</f>
        <v>5</v>
      </c>
      <c r="W4911" t="str">
        <f>TEXT(SalesData[[#This Row],[Order Date]],"MMM-YYYY")</f>
        <v>Jan-2018</v>
      </c>
      <c r="X4911">
        <f>CHOOSE(MONTH(SalesData[[#This Row],[Order Date]]),1,1,1,2,2,2,3,3,3,4,4,4)</f>
        <v>1</v>
      </c>
      <c r="Y4911">
        <f>YEAR(SalesData[[#This Row],[Order Date]])*100+MONTH(SalesData[[#This Row],[Order Date]])</f>
        <v>201801</v>
      </c>
    </row>
    <row r="4912" spans="1: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v>3</v>
      </c>
      <c r="T4912">
        <v>0</v>
      </c>
      <c r="U4912">
        <v>2.54</v>
      </c>
      <c r="V4912">
        <f>COUNTIF(SalesData[Order ID],SalesData[[#This Row],[Order ID]])</f>
        <v>5</v>
      </c>
      <c r="W4912" t="str">
        <f>TEXT(SalesData[[#This Row],[Order Date]],"MMM-YYYY")</f>
        <v>Jan-2018</v>
      </c>
      <c r="X4912">
        <f>CHOOSE(MONTH(SalesData[[#This Row],[Order Date]]),1,1,1,2,2,2,3,3,3,4,4,4)</f>
        <v>1</v>
      </c>
      <c r="Y4912">
        <f>YEAR(SalesData[[#This Row],[Order Date]])*100+MONTH(SalesData[[#This Row],[Order Date]])</f>
        <v>201801</v>
      </c>
    </row>
    <row r="4913" spans="1: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v>3</v>
      </c>
      <c r="T4913">
        <v>0</v>
      </c>
      <c r="U4913">
        <v>26.88</v>
      </c>
      <c r="V4913">
        <f>COUNTIF(SalesData[Order ID],SalesData[[#This Row],[Order ID]])</f>
        <v>5</v>
      </c>
      <c r="W4913" t="str">
        <f>TEXT(SalesData[[#This Row],[Order Date]],"MMM-YYYY")</f>
        <v>Jan-2018</v>
      </c>
      <c r="X4913">
        <f>CHOOSE(MONTH(SalesData[[#This Row],[Order Date]]),1,1,1,2,2,2,3,3,3,4,4,4)</f>
        <v>1</v>
      </c>
      <c r="Y4913">
        <f>YEAR(SalesData[[#This Row],[Order Date]])*100+MONTH(SalesData[[#This Row],[Order Date]])</f>
        <v>201801</v>
      </c>
    </row>
    <row r="4914" spans="1: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v>6</v>
      </c>
      <c r="T4914">
        <v>0.3</v>
      </c>
      <c r="U4914">
        <v>-1.43</v>
      </c>
      <c r="V4914">
        <f>COUNTIF(SalesData[Order ID],SalesData[[#This Row],[Order ID]])</f>
        <v>5</v>
      </c>
      <c r="W4914" t="str">
        <f>TEXT(SalesData[[#This Row],[Order Date]],"MMM-YYYY")</f>
        <v>Jan-2018</v>
      </c>
      <c r="X4914">
        <f>CHOOSE(MONTH(SalesData[[#This Row],[Order Date]]),1,1,1,2,2,2,3,3,3,4,4,4)</f>
        <v>1</v>
      </c>
      <c r="Y4914">
        <f>YEAR(SalesData[[#This Row],[Order Date]])*100+MONTH(SalesData[[#This Row],[Order Date]])</f>
        <v>201801</v>
      </c>
    </row>
    <row r="4915" spans="1: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v>4</v>
      </c>
      <c r="T4915">
        <v>0.3</v>
      </c>
      <c r="U4915">
        <v>-0.5</v>
      </c>
      <c r="V4915">
        <f>COUNTIF(SalesData[Order ID],SalesData[[#This Row],[Order ID]])</f>
        <v>5</v>
      </c>
      <c r="W4915" t="str">
        <f>TEXT(SalesData[[#This Row],[Order Date]],"MMM-YYYY")</f>
        <v>Jan-2018</v>
      </c>
      <c r="X4915">
        <f>CHOOSE(MONTH(SalesData[[#This Row],[Order Date]]),1,1,1,2,2,2,3,3,3,4,4,4)</f>
        <v>1</v>
      </c>
      <c r="Y4915">
        <f>YEAR(SalesData[[#This Row],[Order Date]])*100+MONTH(SalesData[[#This Row],[Order Date]])</f>
        <v>201801</v>
      </c>
    </row>
    <row r="4916" spans="1: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v>5</v>
      </c>
      <c r="T4916">
        <v>0.1</v>
      </c>
      <c r="U4916">
        <v>4.67</v>
      </c>
      <c r="V4916">
        <f>COUNTIF(SalesData[Order ID],SalesData[[#This Row],[Order ID]])</f>
        <v>2</v>
      </c>
      <c r="W4916" t="str">
        <f>TEXT(SalesData[[#This Row],[Order Date]],"MMM-YYYY")</f>
        <v>Sep-2016</v>
      </c>
      <c r="X4916">
        <f>CHOOSE(MONTH(SalesData[[#This Row],[Order Date]]),1,1,1,2,2,2,3,3,3,4,4,4)</f>
        <v>3</v>
      </c>
      <c r="Y4916">
        <f>YEAR(SalesData[[#This Row],[Order Date]])*100+MONTH(SalesData[[#This Row],[Order Date]])</f>
        <v>201609</v>
      </c>
    </row>
    <row r="4917" spans="1: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v>10</v>
      </c>
      <c r="T4917">
        <v>0.1</v>
      </c>
      <c r="U4917">
        <v>3.89</v>
      </c>
      <c r="V4917">
        <f>COUNTIF(SalesData[Order ID],SalesData[[#This Row],[Order ID]])</f>
        <v>2</v>
      </c>
      <c r="W4917" t="str">
        <f>TEXT(SalesData[[#This Row],[Order Date]],"MMM-YYYY")</f>
        <v>Sep-2016</v>
      </c>
      <c r="X4917">
        <f>CHOOSE(MONTH(SalesData[[#This Row],[Order Date]]),1,1,1,2,2,2,3,3,3,4,4,4)</f>
        <v>3</v>
      </c>
      <c r="Y4917">
        <f>YEAR(SalesData[[#This Row],[Order Date]])*100+MONTH(SalesData[[#This Row],[Order Date]])</f>
        <v>201609</v>
      </c>
    </row>
    <row r="4918" spans="1: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v>3</v>
      </c>
      <c r="T4918">
        <v>0</v>
      </c>
      <c r="U4918">
        <v>6.71</v>
      </c>
      <c r="V4918">
        <f>COUNTIF(SalesData[Order ID],SalesData[[#This Row],[Order ID]])</f>
        <v>2</v>
      </c>
      <c r="W4918" t="str">
        <f>TEXT(SalesData[[#This Row],[Order Date]],"MMM-YYYY")</f>
        <v>Oct-2018</v>
      </c>
      <c r="X4918">
        <f>CHOOSE(MONTH(SalesData[[#This Row],[Order Date]]),1,1,1,2,2,2,3,3,3,4,4,4)</f>
        <v>4</v>
      </c>
      <c r="Y4918">
        <f>YEAR(SalesData[[#This Row],[Order Date]])*100+MONTH(SalesData[[#This Row],[Order Date]])</f>
        <v>201810</v>
      </c>
    </row>
    <row r="4919" spans="1: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v>1</v>
      </c>
      <c r="T4919">
        <v>0</v>
      </c>
      <c r="U4919">
        <v>27.95</v>
      </c>
      <c r="V4919">
        <f>COUNTIF(SalesData[Order ID],SalesData[[#This Row],[Order ID]])</f>
        <v>2</v>
      </c>
      <c r="W4919" t="str">
        <f>TEXT(SalesData[[#This Row],[Order Date]],"MMM-YYYY")</f>
        <v>Oct-2018</v>
      </c>
      <c r="X4919">
        <f>CHOOSE(MONTH(SalesData[[#This Row],[Order Date]]),1,1,1,2,2,2,3,3,3,4,4,4)</f>
        <v>4</v>
      </c>
      <c r="Y4919">
        <f>YEAR(SalesData[[#This Row],[Order Date]])*100+MONTH(SalesData[[#This Row],[Order Date]])</f>
        <v>201810</v>
      </c>
    </row>
    <row r="4920" spans="1: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v>9</v>
      </c>
      <c r="T4920">
        <v>0.1</v>
      </c>
      <c r="U4920">
        <v>20.87</v>
      </c>
      <c r="V4920">
        <f>COUNTIF(SalesData[Order ID],SalesData[[#This Row],[Order ID]])</f>
        <v>2</v>
      </c>
      <c r="W4920" t="str">
        <f>TEXT(SalesData[[#This Row],[Order Date]],"MMM-YYYY")</f>
        <v>Jan-2017</v>
      </c>
      <c r="X4920">
        <f>CHOOSE(MONTH(SalesData[[#This Row],[Order Date]]),1,1,1,2,2,2,3,3,3,4,4,4)</f>
        <v>1</v>
      </c>
      <c r="Y4920">
        <f>YEAR(SalesData[[#This Row],[Order Date]])*100+MONTH(SalesData[[#This Row],[Order Date]])</f>
        <v>201701</v>
      </c>
    </row>
    <row r="4921" spans="1: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v>2</v>
      </c>
      <c r="T4921">
        <v>0</v>
      </c>
      <c r="U4921">
        <v>23.2</v>
      </c>
      <c r="V4921">
        <f>COUNTIF(SalesData[Order ID],SalesData[[#This Row],[Order ID]])</f>
        <v>2</v>
      </c>
      <c r="W4921" t="str">
        <f>TEXT(SalesData[[#This Row],[Order Date]],"MMM-YYYY")</f>
        <v>Jan-2017</v>
      </c>
      <c r="X4921">
        <f>CHOOSE(MONTH(SalesData[[#This Row],[Order Date]]),1,1,1,2,2,2,3,3,3,4,4,4)</f>
        <v>1</v>
      </c>
      <c r="Y4921">
        <f>YEAR(SalesData[[#This Row],[Order Date]])*100+MONTH(SalesData[[#This Row],[Order Date]])</f>
        <v>201701</v>
      </c>
    </row>
    <row r="4922" spans="1: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v>3</v>
      </c>
      <c r="T4922">
        <v>0</v>
      </c>
      <c r="U4922">
        <v>0.28000000000000003</v>
      </c>
      <c r="V4922">
        <f>COUNTIF(SalesData[Order ID],SalesData[[#This Row],[Order ID]])</f>
        <v>1</v>
      </c>
      <c r="W4922" t="str">
        <f>TEXT(SalesData[[#This Row],[Order Date]],"MMM-YYYY")</f>
        <v>Aug-2018</v>
      </c>
      <c r="X4922">
        <f>CHOOSE(MONTH(SalesData[[#This Row],[Order Date]]),1,1,1,2,2,2,3,3,3,4,4,4)</f>
        <v>3</v>
      </c>
      <c r="Y4922">
        <f>YEAR(SalesData[[#This Row],[Order Date]])*100+MONTH(SalesData[[#This Row],[Order Date]])</f>
        <v>201808</v>
      </c>
    </row>
    <row r="4923" spans="1: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v>2</v>
      </c>
      <c r="T4923">
        <v>0.1</v>
      </c>
      <c r="U4923">
        <v>17.29</v>
      </c>
      <c r="V4923">
        <f>COUNTIF(SalesData[Order ID],SalesData[[#This Row],[Order ID]])</f>
        <v>4</v>
      </c>
      <c r="W4923" t="str">
        <f>TEXT(SalesData[[#This Row],[Order Date]],"MMM-YYYY")</f>
        <v>Dec-2018</v>
      </c>
      <c r="X4923">
        <f>CHOOSE(MONTH(SalesData[[#This Row],[Order Date]]),1,1,1,2,2,2,3,3,3,4,4,4)</f>
        <v>4</v>
      </c>
      <c r="Y4923">
        <f>YEAR(SalesData[[#This Row],[Order Date]])*100+MONTH(SalesData[[#This Row],[Order Date]])</f>
        <v>201812</v>
      </c>
    </row>
    <row r="4924" spans="1: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v>5</v>
      </c>
      <c r="T4924">
        <v>0.2</v>
      </c>
      <c r="U4924">
        <v>0.51</v>
      </c>
      <c r="V4924">
        <f>COUNTIF(SalesData[Order ID],SalesData[[#This Row],[Order ID]])</f>
        <v>4</v>
      </c>
      <c r="W4924" t="str">
        <f>TEXT(SalesData[[#This Row],[Order Date]],"MMM-YYYY")</f>
        <v>Dec-2018</v>
      </c>
      <c r="X4924">
        <f>CHOOSE(MONTH(SalesData[[#This Row],[Order Date]]),1,1,1,2,2,2,3,3,3,4,4,4)</f>
        <v>4</v>
      </c>
      <c r="Y4924">
        <f>YEAR(SalesData[[#This Row],[Order Date]])*100+MONTH(SalesData[[#This Row],[Order Date]])</f>
        <v>201812</v>
      </c>
    </row>
    <row r="4925" spans="1: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v>10</v>
      </c>
      <c r="T4925">
        <v>0</v>
      </c>
      <c r="U4925">
        <v>106.95</v>
      </c>
      <c r="V4925">
        <f>COUNTIF(SalesData[Order ID],SalesData[[#This Row],[Order ID]])</f>
        <v>4</v>
      </c>
      <c r="W4925" t="str">
        <f>TEXT(SalesData[[#This Row],[Order Date]],"MMM-YYYY")</f>
        <v>Dec-2018</v>
      </c>
      <c r="X4925">
        <f>CHOOSE(MONTH(SalesData[[#This Row],[Order Date]]),1,1,1,2,2,2,3,3,3,4,4,4)</f>
        <v>4</v>
      </c>
      <c r="Y4925">
        <f>YEAR(SalesData[[#This Row],[Order Date]])*100+MONTH(SalesData[[#This Row],[Order Date]])</f>
        <v>201812</v>
      </c>
    </row>
    <row r="4926" spans="1: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v>7</v>
      </c>
      <c r="T4926">
        <v>0</v>
      </c>
      <c r="U4926">
        <v>17.190000000000001</v>
      </c>
      <c r="V4926">
        <f>COUNTIF(SalesData[Order ID],SalesData[[#This Row],[Order ID]])</f>
        <v>4</v>
      </c>
      <c r="W4926" t="str">
        <f>TEXT(SalesData[[#This Row],[Order Date]],"MMM-YYYY")</f>
        <v>Dec-2018</v>
      </c>
      <c r="X4926">
        <f>CHOOSE(MONTH(SalesData[[#This Row],[Order Date]]),1,1,1,2,2,2,3,3,3,4,4,4)</f>
        <v>4</v>
      </c>
      <c r="Y4926">
        <f>YEAR(SalesData[[#This Row],[Order Date]])*100+MONTH(SalesData[[#This Row],[Order Date]])</f>
        <v>201812</v>
      </c>
    </row>
    <row r="4927" spans="1: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v>8</v>
      </c>
      <c r="T4927">
        <v>0.1</v>
      </c>
      <c r="U4927">
        <v>1.49</v>
      </c>
      <c r="V4927">
        <f>COUNTIF(SalesData[Order ID],SalesData[[#This Row],[Order ID]])</f>
        <v>1</v>
      </c>
      <c r="W4927" t="str">
        <f>TEXT(SalesData[[#This Row],[Order Date]],"MMM-YYYY")</f>
        <v>Sep-2018</v>
      </c>
      <c r="X4927">
        <f>CHOOSE(MONTH(SalesData[[#This Row],[Order Date]]),1,1,1,2,2,2,3,3,3,4,4,4)</f>
        <v>3</v>
      </c>
      <c r="Y4927">
        <f>YEAR(SalesData[[#This Row],[Order Date]])*100+MONTH(SalesData[[#This Row],[Order Date]])</f>
        <v>201809</v>
      </c>
    </row>
    <row r="4928" spans="1: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v>3</v>
      </c>
      <c r="T4928">
        <v>0.1</v>
      </c>
      <c r="U4928">
        <v>8.2100000000000009</v>
      </c>
      <c r="V4928">
        <f>COUNTIF(SalesData[Order ID],SalesData[[#This Row],[Order ID]])</f>
        <v>1</v>
      </c>
      <c r="W4928" t="str">
        <f>TEXT(SalesData[[#This Row],[Order Date]],"MMM-YYYY")</f>
        <v>Oct-2018</v>
      </c>
      <c r="X4928">
        <f>CHOOSE(MONTH(SalesData[[#This Row],[Order Date]]),1,1,1,2,2,2,3,3,3,4,4,4)</f>
        <v>4</v>
      </c>
      <c r="Y4928">
        <f>YEAR(SalesData[[#This Row],[Order Date]])*100+MONTH(SalesData[[#This Row],[Order Date]])</f>
        <v>201810</v>
      </c>
    </row>
    <row r="4929" spans="1: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v>5</v>
      </c>
      <c r="T4929">
        <v>0.3</v>
      </c>
      <c r="U4929">
        <v>-2.92</v>
      </c>
      <c r="V4929">
        <f>COUNTIF(SalesData[Order ID],SalesData[[#This Row],[Order ID]])</f>
        <v>2</v>
      </c>
      <c r="W4929" t="str">
        <f>TEXT(SalesData[[#This Row],[Order Date]],"MMM-YYYY")</f>
        <v>Dec-2018</v>
      </c>
      <c r="X4929">
        <f>CHOOSE(MONTH(SalesData[[#This Row],[Order Date]]),1,1,1,2,2,2,3,3,3,4,4,4)</f>
        <v>4</v>
      </c>
      <c r="Y4929">
        <f>YEAR(SalesData[[#This Row],[Order Date]])*100+MONTH(SalesData[[#This Row],[Order Date]])</f>
        <v>201812</v>
      </c>
    </row>
    <row r="4930" spans="1: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v>9</v>
      </c>
      <c r="T4930">
        <v>0</v>
      </c>
      <c r="U4930">
        <v>44.86</v>
      </c>
      <c r="V4930">
        <f>COUNTIF(SalesData[Order ID],SalesData[[#This Row],[Order ID]])</f>
        <v>2</v>
      </c>
      <c r="W4930" t="str">
        <f>TEXT(SalesData[[#This Row],[Order Date]],"MMM-YYYY")</f>
        <v>Dec-2018</v>
      </c>
      <c r="X4930">
        <f>CHOOSE(MONTH(SalesData[[#This Row],[Order Date]]),1,1,1,2,2,2,3,3,3,4,4,4)</f>
        <v>4</v>
      </c>
      <c r="Y4930">
        <f>YEAR(SalesData[[#This Row],[Order Date]])*100+MONTH(SalesData[[#This Row],[Order Date]])</f>
        <v>201812</v>
      </c>
    </row>
    <row r="4931" spans="1: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v>3</v>
      </c>
      <c r="T4931">
        <v>0.2</v>
      </c>
      <c r="U4931">
        <v>16.75</v>
      </c>
      <c r="V4931">
        <f>COUNTIF(SalesData[Order ID],SalesData[[#This Row],[Order ID]])</f>
        <v>2</v>
      </c>
      <c r="W4931" t="str">
        <f>TEXT(SalesData[[#This Row],[Order Date]],"MMM-YYYY")</f>
        <v>Sep-2015</v>
      </c>
      <c r="X4931">
        <f>CHOOSE(MONTH(SalesData[[#This Row],[Order Date]]),1,1,1,2,2,2,3,3,3,4,4,4)</f>
        <v>3</v>
      </c>
      <c r="Y4931">
        <f>YEAR(SalesData[[#This Row],[Order Date]])*100+MONTH(SalesData[[#This Row],[Order Date]])</f>
        <v>201509</v>
      </c>
    </row>
    <row r="4932" spans="1: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v>9</v>
      </c>
      <c r="T4932">
        <v>0.1</v>
      </c>
      <c r="U4932">
        <v>4.4800000000000004</v>
      </c>
      <c r="V4932">
        <f>COUNTIF(SalesData[Order ID],SalesData[[#This Row],[Order ID]])</f>
        <v>2</v>
      </c>
      <c r="W4932" t="str">
        <f>TEXT(SalesData[[#This Row],[Order Date]],"MMM-YYYY")</f>
        <v>Sep-2015</v>
      </c>
      <c r="X4932">
        <f>CHOOSE(MONTH(SalesData[[#This Row],[Order Date]]),1,1,1,2,2,2,3,3,3,4,4,4)</f>
        <v>3</v>
      </c>
      <c r="Y4932">
        <f>YEAR(SalesData[[#This Row],[Order Date]])*100+MONTH(SalesData[[#This Row],[Order Date]])</f>
        <v>201509</v>
      </c>
    </row>
    <row r="4933" spans="1: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v>9</v>
      </c>
      <c r="T4933">
        <v>0</v>
      </c>
      <c r="U4933">
        <v>2.08</v>
      </c>
      <c r="V4933">
        <f>COUNTIF(SalesData[Order ID],SalesData[[#This Row],[Order ID]])</f>
        <v>1</v>
      </c>
      <c r="W4933" t="str">
        <f>TEXT(SalesData[[#This Row],[Order Date]],"MMM-YYYY")</f>
        <v>Mar-2018</v>
      </c>
      <c r="X4933">
        <f>CHOOSE(MONTH(SalesData[[#This Row],[Order Date]]),1,1,1,2,2,2,3,3,3,4,4,4)</f>
        <v>1</v>
      </c>
      <c r="Y4933">
        <f>YEAR(SalesData[[#This Row],[Order Date]])*100+MONTH(SalesData[[#This Row],[Order Date]])</f>
        <v>201803</v>
      </c>
    </row>
    <row r="4934" spans="1: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v>8</v>
      </c>
      <c r="T4934">
        <v>0.3</v>
      </c>
      <c r="U4934">
        <v>-2.76</v>
      </c>
      <c r="V4934">
        <f>COUNTIF(SalesData[Order ID],SalesData[[#This Row],[Order ID]])</f>
        <v>3</v>
      </c>
      <c r="W4934" t="str">
        <f>TEXT(SalesData[[#This Row],[Order Date]],"MMM-YYYY")</f>
        <v>Sep-2016</v>
      </c>
      <c r="X4934">
        <f>CHOOSE(MONTH(SalesData[[#This Row],[Order Date]]),1,1,1,2,2,2,3,3,3,4,4,4)</f>
        <v>3</v>
      </c>
      <c r="Y4934">
        <f>YEAR(SalesData[[#This Row],[Order Date]])*100+MONTH(SalesData[[#This Row],[Order Date]])</f>
        <v>201609</v>
      </c>
    </row>
    <row r="4935" spans="1: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v>9</v>
      </c>
      <c r="T4935">
        <v>0</v>
      </c>
      <c r="U4935">
        <v>0.22</v>
      </c>
      <c r="V4935">
        <f>COUNTIF(SalesData[Order ID],SalesData[[#This Row],[Order ID]])</f>
        <v>3</v>
      </c>
      <c r="W4935" t="str">
        <f>TEXT(SalesData[[#This Row],[Order Date]],"MMM-YYYY")</f>
        <v>Sep-2016</v>
      </c>
      <c r="X4935">
        <f>CHOOSE(MONTH(SalesData[[#This Row],[Order Date]]),1,1,1,2,2,2,3,3,3,4,4,4)</f>
        <v>3</v>
      </c>
      <c r="Y4935">
        <f>YEAR(SalesData[[#This Row],[Order Date]])*100+MONTH(SalesData[[#This Row],[Order Date]])</f>
        <v>201609</v>
      </c>
    </row>
    <row r="4936" spans="1: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v>5</v>
      </c>
      <c r="T4936">
        <v>0.2</v>
      </c>
      <c r="U4936">
        <v>1.35</v>
      </c>
      <c r="V4936">
        <f>COUNTIF(SalesData[Order ID],SalesData[[#This Row],[Order ID]])</f>
        <v>3</v>
      </c>
      <c r="W4936" t="str">
        <f>TEXT(SalesData[[#This Row],[Order Date]],"MMM-YYYY")</f>
        <v>Sep-2016</v>
      </c>
      <c r="X4936">
        <f>CHOOSE(MONTH(SalesData[[#This Row],[Order Date]]),1,1,1,2,2,2,3,3,3,4,4,4)</f>
        <v>3</v>
      </c>
      <c r="Y4936">
        <f>YEAR(SalesData[[#This Row],[Order Date]])*100+MONTH(SalesData[[#This Row],[Order Date]])</f>
        <v>201609</v>
      </c>
    </row>
    <row r="4937" spans="1: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v>7</v>
      </c>
      <c r="T4937">
        <v>0.2</v>
      </c>
      <c r="U4937">
        <v>4.1900000000000004</v>
      </c>
      <c r="V4937">
        <f>COUNTIF(SalesData[Order ID],SalesData[[#This Row],[Order ID]])</f>
        <v>1</v>
      </c>
      <c r="W4937" t="str">
        <f>TEXT(SalesData[[#This Row],[Order Date]],"MMM-YYYY")</f>
        <v>Mar-2016</v>
      </c>
      <c r="X4937">
        <f>CHOOSE(MONTH(SalesData[[#This Row],[Order Date]]),1,1,1,2,2,2,3,3,3,4,4,4)</f>
        <v>1</v>
      </c>
      <c r="Y4937">
        <f>YEAR(SalesData[[#This Row],[Order Date]])*100+MONTH(SalesData[[#This Row],[Order Date]])</f>
        <v>201603</v>
      </c>
    </row>
    <row r="4938" spans="1: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v>3</v>
      </c>
      <c r="T4938">
        <v>0</v>
      </c>
      <c r="U4938">
        <v>7.09</v>
      </c>
      <c r="V4938">
        <f>COUNTIF(SalesData[Order ID],SalesData[[#This Row],[Order ID]])</f>
        <v>1</v>
      </c>
      <c r="W4938" t="str">
        <f>TEXT(SalesData[[#This Row],[Order Date]],"MMM-YYYY")</f>
        <v>Jan-2018</v>
      </c>
      <c r="X4938">
        <f>CHOOSE(MONTH(SalesData[[#This Row],[Order Date]]),1,1,1,2,2,2,3,3,3,4,4,4)</f>
        <v>1</v>
      </c>
      <c r="Y4938">
        <f>YEAR(SalesData[[#This Row],[Order Date]])*100+MONTH(SalesData[[#This Row],[Order Date]])</f>
        <v>201801</v>
      </c>
    </row>
    <row r="4939" spans="1: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v>7</v>
      </c>
      <c r="T4939">
        <v>0</v>
      </c>
      <c r="U4939">
        <v>106.07</v>
      </c>
      <c r="V4939">
        <f>COUNTIF(SalesData[Order ID],SalesData[[#This Row],[Order ID]])</f>
        <v>3</v>
      </c>
      <c r="W4939" t="str">
        <f>TEXT(SalesData[[#This Row],[Order Date]],"MMM-YYYY")</f>
        <v>Jan-2015</v>
      </c>
      <c r="X4939">
        <f>CHOOSE(MONTH(SalesData[[#This Row],[Order Date]]),1,1,1,2,2,2,3,3,3,4,4,4)</f>
        <v>1</v>
      </c>
      <c r="Y4939">
        <f>YEAR(SalesData[[#This Row],[Order Date]])*100+MONTH(SalesData[[#This Row],[Order Date]])</f>
        <v>201501</v>
      </c>
    </row>
    <row r="4940" spans="1: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v>10</v>
      </c>
      <c r="T4940">
        <v>0.1</v>
      </c>
      <c r="U4940">
        <v>46.76</v>
      </c>
      <c r="V4940">
        <f>COUNTIF(SalesData[Order ID],SalesData[[#This Row],[Order ID]])</f>
        <v>3</v>
      </c>
      <c r="W4940" t="str">
        <f>TEXT(SalesData[[#This Row],[Order Date]],"MMM-YYYY")</f>
        <v>Jan-2015</v>
      </c>
      <c r="X4940">
        <f>CHOOSE(MONTH(SalesData[[#This Row],[Order Date]]),1,1,1,2,2,2,3,3,3,4,4,4)</f>
        <v>1</v>
      </c>
      <c r="Y4940">
        <f>YEAR(SalesData[[#This Row],[Order Date]])*100+MONTH(SalesData[[#This Row],[Order Date]])</f>
        <v>201501</v>
      </c>
    </row>
    <row r="4941" spans="1: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v>8</v>
      </c>
      <c r="T4941">
        <v>0.3</v>
      </c>
      <c r="U4941">
        <v>-1.99</v>
      </c>
      <c r="V4941">
        <f>COUNTIF(SalesData[Order ID],SalesData[[#This Row],[Order ID]])</f>
        <v>3</v>
      </c>
      <c r="W4941" t="str">
        <f>TEXT(SalesData[[#This Row],[Order Date]],"MMM-YYYY")</f>
        <v>Jan-2015</v>
      </c>
      <c r="X4941">
        <f>CHOOSE(MONTH(SalesData[[#This Row],[Order Date]]),1,1,1,2,2,2,3,3,3,4,4,4)</f>
        <v>1</v>
      </c>
      <c r="Y4941">
        <f>YEAR(SalesData[[#This Row],[Order Date]])*100+MONTH(SalesData[[#This Row],[Order Date]])</f>
        <v>201501</v>
      </c>
    </row>
    <row r="4942" spans="1: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v>2</v>
      </c>
      <c r="T4942">
        <v>0.3</v>
      </c>
      <c r="U4942">
        <v>-329.89</v>
      </c>
      <c r="V4942">
        <f>COUNTIF(SalesData[Order ID],SalesData[[#This Row],[Order ID]])</f>
        <v>3</v>
      </c>
      <c r="W4942" t="str">
        <f>TEXT(SalesData[[#This Row],[Order Date]],"MMM-YYYY")</f>
        <v>Feb-2016</v>
      </c>
      <c r="X4942">
        <f>CHOOSE(MONTH(SalesData[[#This Row],[Order Date]]),1,1,1,2,2,2,3,3,3,4,4,4)</f>
        <v>1</v>
      </c>
      <c r="Y4942">
        <f>YEAR(SalesData[[#This Row],[Order Date]])*100+MONTH(SalesData[[#This Row],[Order Date]])</f>
        <v>201602</v>
      </c>
    </row>
    <row r="4943" spans="1: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v>6</v>
      </c>
      <c r="T4943">
        <v>0</v>
      </c>
      <c r="U4943">
        <v>82.34</v>
      </c>
      <c r="V4943">
        <f>COUNTIF(SalesData[Order ID],SalesData[[#This Row],[Order ID]])</f>
        <v>3</v>
      </c>
      <c r="W4943" t="str">
        <f>TEXT(SalesData[[#This Row],[Order Date]],"MMM-YYYY")</f>
        <v>Feb-2016</v>
      </c>
      <c r="X4943">
        <f>CHOOSE(MONTH(SalesData[[#This Row],[Order Date]]),1,1,1,2,2,2,3,3,3,4,4,4)</f>
        <v>1</v>
      </c>
      <c r="Y4943">
        <f>YEAR(SalesData[[#This Row],[Order Date]])*100+MONTH(SalesData[[#This Row],[Order Date]])</f>
        <v>201602</v>
      </c>
    </row>
    <row r="4944" spans="1: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v>4</v>
      </c>
      <c r="T4944">
        <v>0</v>
      </c>
      <c r="U4944">
        <v>0.74</v>
      </c>
      <c r="V4944">
        <f>COUNTIF(SalesData[Order ID],SalesData[[#This Row],[Order ID]])</f>
        <v>3</v>
      </c>
      <c r="W4944" t="str">
        <f>TEXT(SalesData[[#This Row],[Order Date]],"MMM-YYYY")</f>
        <v>Feb-2016</v>
      </c>
      <c r="X4944">
        <f>CHOOSE(MONTH(SalesData[[#This Row],[Order Date]]),1,1,1,2,2,2,3,3,3,4,4,4)</f>
        <v>1</v>
      </c>
      <c r="Y4944">
        <f>YEAR(SalesData[[#This Row],[Order Date]])*100+MONTH(SalesData[[#This Row],[Order Date]])</f>
        <v>201602</v>
      </c>
    </row>
    <row r="4945" spans="1: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v>2</v>
      </c>
      <c r="T4945">
        <v>0.3</v>
      </c>
      <c r="U4945">
        <v>-75.069999999999993</v>
      </c>
      <c r="V4945">
        <f>COUNTIF(SalesData[Order ID],SalesData[[#This Row],[Order ID]])</f>
        <v>1</v>
      </c>
      <c r="W4945" t="str">
        <f>TEXT(SalesData[[#This Row],[Order Date]],"MMM-YYYY")</f>
        <v>Dec-2018</v>
      </c>
      <c r="X4945">
        <f>CHOOSE(MONTH(SalesData[[#This Row],[Order Date]]),1,1,1,2,2,2,3,3,3,4,4,4)</f>
        <v>4</v>
      </c>
      <c r="Y4945">
        <f>YEAR(SalesData[[#This Row],[Order Date]])*100+MONTH(SalesData[[#This Row],[Order Date]])</f>
        <v>201812</v>
      </c>
    </row>
    <row r="4946" spans="1: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v>5</v>
      </c>
      <c r="T4946">
        <v>0</v>
      </c>
      <c r="U4946">
        <v>32.67</v>
      </c>
      <c r="V4946">
        <f>COUNTIF(SalesData[Order ID],SalesData[[#This Row],[Order ID]])</f>
        <v>3</v>
      </c>
      <c r="W4946" t="str">
        <f>TEXT(SalesData[[#This Row],[Order Date]],"MMM-YYYY")</f>
        <v>Sep-2017</v>
      </c>
      <c r="X4946">
        <f>CHOOSE(MONTH(SalesData[[#This Row],[Order Date]]),1,1,1,2,2,2,3,3,3,4,4,4)</f>
        <v>3</v>
      </c>
      <c r="Y4946">
        <f>YEAR(SalesData[[#This Row],[Order Date]])*100+MONTH(SalesData[[#This Row],[Order Date]])</f>
        <v>201709</v>
      </c>
    </row>
    <row r="4947" spans="1: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v>9</v>
      </c>
      <c r="T4947">
        <v>0</v>
      </c>
      <c r="U4947">
        <v>3.74</v>
      </c>
      <c r="V4947">
        <f>COUNTIF(SalesData[Order ID],SalesData[[#This Row],[Order ID]])</f>
        <v>3</v>
      </c>
      <c r="W4947" t="str">
        <f>TEXT(SalesData[[#This Row],[Order Date]],"MMM-YYYY")</f>
        <v>Sep-2017</v>
      </c>
      <c r="X4947">
        <f>CHOOSE(MONTH(SalesData[[#This Row],[Order Date]]),1,1,1,2,2,2,3,3,3,4,4,4)</f>
        <v>3</v>
      </c>
      <c r="Y4947">
        <f>YEAR(SalesData[[#This Row],[Order Date]])*100+MONTH(SalesData[[#This Row],[Order Date]])</f>
        <v>201709</v>
      </c>
    </row>
    <row r="4948" spans="1: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v>3</v>
      </c>
      <c r="T4948">
        <v>0</v>
      </c>
      <c r="U4948">
        <v>0.56999999999999995</v>
      </c>
      <c r="V4948">
        <f>COUNTIF(SalesData[Order ID],SalesData[[#This Row],[Order ID]])</f>
        <v>3</v>
      </c>
      <c r="W4948" t="str">
        <f>TEXT(SalesData[[#This Row],[Order Date]],"MMM-YYYY")</f>
        <v>Sep-2017</v>
      </c>
      <c r="X4948">
        <f>CHOOSE(MONTH(SalesData[[#This Row],[Order Date]]),1,1,1,2,2,2,3,3,3,4,4,4)</f>
        <v>3</v>
      </c>
      <c r="Y4948">
        <f>YEAR(SalesData[[#This Row],[Order Date]])*100+MONTH(SalesData[[#This Row],[Order Date]])</f>
        <v>201709</v>
      </c>
    </row>
    <row r="4949" spans="1: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v>5</v>
      </c>
      <c r="T4949">
        <v>0.2</v>
      </c>
      <c r="U4949">
        <v>4.68</v>
      </c>
      <c r="V4949">
        <f>COUNTIF(SalesData[Order ID],SalesData[[#This Row],[Order ID]])</f>
        <v>1</v>
      </c>
      <c r="W4949" t="str">
        <f>TEXT(SalesData[[#This Row],[Order Date]],"MMM-YYYY")</f>
        <v>Oct-2015</v>
      </c>
      <c r="X4949">
        <f>CHOOSE(MONTH(SalesData[[#This Row],[Order Date]]),1,1,1,2,2,2,3,3,3,4,4,4)</f>
        <v>4</v>
      </c>
      <c r="Y4949">
        <f>YEAR(SalesData[[#This Row],[Order Date]])*100+MONTH(SalesData[[#This Row],[Order Date]])</f>
        <v>201510</v>
      </c>
    </row>
    <row r="4950" spans="1: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v>4</v>
      </c>
      <c r="T4950">
        <v>0</v>
      </c>
      <c r="U4950">
        <v>34.07</v>
      </c>
      <c r="V4950">
        <f>COUNTIF(SalesData[Order ID],SalesData[[#This Row],[Order ID]])</f>
        <v>2</v>
      </c>
      <c r="W4950" t="str">
        <f>TEXT(SalesData[[#This Row],[Order Date]],"MMM-YYYY")</f>
        <v>Nov-2018</v>
      </c>
      <c r="X4950">
        <f>CHOOSE(MONTH(SalesData[[#This Row],[Order Date]]),1,1,1,2,2,2,3,3,3,4,4,4)</f>
        <v>4</v>
      </c>
      <c r="Y4950">
        <f>YEAR(SalesData[[#This Row],[Order Date]])*100+MONTH(SalesData[[#This Row],[Order Date]])</f>
        <v>201811</v>
      </c>
    </row>
    <row r="4951" spans="1: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v>7</v>
      </c>
      <c r="T4951">
        <v>0.2</v>
      </c>
      <c r="U4951">
        <v>2.4500000000000002</v>
      </c>
      <c r="V4951">
        <f>COUNTIF(SalesData[Order ID],SalesData[[#This Row],[Order ID]])</f>
        <v>2</v>
      </c>
      <c r="W4951" t="str">
        <f>TEXT(SalesData[[#This Row],[Order Date]],"MMM-YYYY")</f>
        <v>Nov-2018</v>
      </c>
      <c r="X4951">
        <f>CHOOSE(MONTH(SalesData[[#This Row],[Order Date]]),1,1,1,2,2,2,3,3,3,4,4,4)</f>
        <v>4</v>
      </c>
      <c r="Y4951">
        <f>YEAR(SalesData[[#This Row],[Order Date]])*100+MONTH(SalesData[[#This Row],[Order Date]])</f>
        <v>201811</v>
      </c>
    </row>
    <row r="4952" spans="1: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v>3</v>
      </c>
      <c r="T4952">
        <v>0.1</v>
      </c>
      <c r="U4952">
        <v>3.73</v>
      </c>
      <c r="V4952">
        <f>COUNTIF(SalesData[Order ID],SalesData[[#This Row],[Order ID]])</f>
        <v>1</v>
      </c>
      <c r="W4952" t="str">
        <f>TEXT(SalesData[[#This Row],[Order Date]],"MMM-YYYY")</f>
        <v>Oct-2017</v>
      </c>
      <c r="X4952">
        <f>CHOOSE(MONTH(SalesData[[#This Row],[Order Date]]),1,1,1,2,2,2,3,3,3,4,4,4)</f>
        <v>4</v>
      </c>
      <c r="Y4952">
        <f>YEAR(SalesData[[#This Row],[Order Date]])*100+MONTH(SalesData[[#This Row],[Order Date]])</f>
        <v>201710</v>
      </c>
    </row>
    <row r="4953" spans="1: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v>6</v>
      </c>
      <c r="T4953">
        <v>0</v>
      </c>
      <c r="U4953">
        <v>2.33</v>
      </c>
      <c r="V4953">
        <f>COUNTIF(SalesData[Order ID],SalesData[[#This Row],[Order ID]])</f>
        <v>1</v>
      </c>
      <c r="W4953" t="str">
        <f>TEXT(SalesData[[#This Row],[Order Date]],"MMM-YYYY")</f>
        <v>Jun-2016</v>
      </c>
      <c r="X4953">
        <f>CHOOSE(MONTH(SalesData[[#This Row],[Order Date]]),1,1,1,2,2,2,3,3,3,4,4,4)</f>
        <v>2</v>
      </c>
      <c r="Y4953">
        <f>YEAR(SalesData[[#This Row],[Order Date]])*100+MONTH(SalesData[[#This Row],[Order Date]])</f>
        <v>201606</v>
      </c>
    </row>
    <row r="4954" spans="1: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v>9</v>
      </c>
      <c r="T4954">
        <v>0.3</v>
      </c>
      <c r="U4954">
        <v>-16.68</v>
      </c>
      <c r="V4954">
        <f>COUNTIF(SalesData[Order ID],SalesData[[#This Row],[Order ID]])</f>
        <v>1</v>
      </c>
      <c r="W4954" t="str">
        <f>TEXT(SalesData[[#This Row],[Order Date]],"MMM-YYYY")</f>
        <v>Dec-2018</v>
      </c>
      <c r="X4954">
        <f>CHOOSE(MONTH(SalesData[[#This Row],[Order Date]]),1,1,1,2,2,2,3,3,3,4,4,4)</f>
        <v>4</v>
      </c>
      <c r="Y4954">
        <f>YEAR(SalesData[[#This Row],[Order Date]])*100+MONTH(SalesData[[#This Row],[Order Date]])</f>
        <v>201812</v>
      </c>
    </row>
    <row r="4955" spans="1: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v>4</v>
      </c>
      <c r="T4955">
        <v>0.2</v>
      </c>
      <c r="U4955">
        <v>21.48</v>
      </c>
      <c r="V4955">
        <f>COUNTIF(SalesData[Order ID],SalesData[[#This Row],[Order ID]])</f>
        <v>1</v>
      </c>
      <c r="W4955" t="str">
        <f>TEXT(SalesData[[#This Row],[Order Date]],"MMM-YYYY")</f>
        <v>Mar-2016</v>
      </c>
      <c r="X4955">
        <f>CHOOSE(MONTH(SalesData[[#This Row],[Order Date]]),1,1,1,2,2,2,3,3,3,4,4,4)</f>
        <v>1</v>
      </c>
      <c r="Y4955">
        <f>YEAR(SalesData[[#This Row],[Order Date]])*100+MONTH(SalesData[[#This Row],[Order Date]])</f>
        <v>201603</v>
      </c>
    </row>
    <row r="4956" spans="1: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v>7</v>
      </c>
      <c r="T4956">
        <v>0.3</v>
      </c>
      <c r="U4956">
        <v>-1.26</v>
      </c>
      <c r="V4956">
        <f>COUNTIF(SalesData[Order ID],SalesData[[#This Row],[Order ID]])</f>
        <v>3</v>
      </c>
      <c r="W4956" t="str">
        <f>TEXT(SalesData[[#This Row],[Order Date]],"MMM-YYYY")</f>
        <v>Jun-2015</v>
      </c>
      <c r="X4956">
        <f>CHOOSE(MONTH(SalesData[[#This Row],[Order Date]]),1,1,1,2,2,2,3,3,3,4,4,4)</f>
        <v>2</v>
      </c>
      <c r="Y4956">
        <f>YEAR(SalesData[[#This Row],[Order Date]])*100+MONTH(SalesData[[#This Row],[Order Date]])</f>
        <v>201506</v>
      </c>
    </row>
    <row r="4957" spans="1: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v>2</v>
      </c>
      <c r="T4957">
        <v>0</v>
      </c>
      <c r="U4957">
        <v>7.91</v>
      </c>
      <c r="V4957">
        <f>COUNTIF(SalesData[Order ID],SalesData[[#This Row],[Order ID]])</f>
        <v>3</v>
      </c>
      <c r="W4957" t="str">
        <f>TEXT(SalesData[[#This Row],[Order Date]],"MMM-YYYY")</f>
        <v>Jun-2015</v>
      </c>
      <c r="X4957">
        <f>CHOOSE(MONTH(SalesData[[#This Row],[Order Date]]),1,1,1,2,2,2,3,3,3,4,4,4)</f>
        <v>2</v>
      </c>
      <c r="Y4957">
        <f>YEAR(SalesData[[#This Row],[Order Date]])*100+MONTH(SalesData[[#This Row],[Order Date]])</f>
        <v>201506</v>
      </c>
    </row>
    <row r="4958" spans="1: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v>9</v>
      </c>
      <c r="T4958">
        <v>0</v>
      </c>
      <c r="U4958">
        <v>7.85</v>
      </c>
      <c r="V4958">
        <f>COUNTIF(SalesData[Order ID],SalesData[[#This Row],[Order ID]])</f>
        <v>3</v>
      </c>
      <c r="W4958" t="str">
        <f>TEXT(SalesData[[#This Row],[Order Date]],"MMM-YYYY")</f>
        <v>Jun-2015</v>
      </c>
      <c r="X4958">
        <f>CHOOSE(MONTH(SalesData[[#This Row],[Order Date]]),1,1,1,2,2,2,3,3,3,4,4,4)</f>
        <v>2</v>
      </c>
      <c r="Y4958">
        <f>YEAR(SalesData[[#This Row],[Order Date]])*100+MONTH(SalesData[[#This Row],[Order Date]])</f>
        <v>201506</v>
      </c>
    </row>
    <row r="4959" spans="1: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v>10</v>
      </c>
      <c r="T4959">
        <v>0.2</v>
      </c>
      <c r="U4959">
        <v>0.28000000000000003</v>
      </c>
      <c r="V4959">
        <f>COUNTIF(SalesData[Order ID],SalesData[[#This Row],[Order ID]])</f>
        <v>2</v>
      </c>
      <c r="W4959" t="str">
        <f>TEXT(SalesData[[#This Row],[Order Date]],"MMM-YYYY")</f>
        <v>Mar-2016</v>
      </c>
      <c r="X4959">
        <f>CHOOSE(MONTH(SalesData[[#This Row],[Order Date]]),1,1,1,2,2,2,3,3,3,4,4,4)</f>
        <v>1</v>
      </c>
      <c r="Y4959">
        <f>YEAR(SalesData[[#This Row],[Order Date]])*100+MONTH(SalesData[[#This Row],[Order Date]])</f>
        <v>201603</v>
      </c>
    </row>
    <row r="4960" spans="1: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v>1</v>
      </c>
      <c r="T4960">
        <v>0</v>
      </c>
      <c r="U4960">
        <v>4.72</v>
      </c>
      <c r="V4960">
        <f>COUNTIF(SalesData[Order ID],SalesData[[#This Row],[Order ID]])</f>
        <v>2</v>
      </c>
      <c r="W4960" t="str">
        <f>TEXT(SalesData[[#This Row],[Order Date]],"MMM-YYYY")</f>
        <v>Mar-2016</v>
      </c>
      <c r="X4960">
        <f>CHOOSE(MONTH(SalesData[[#This Row],[Order Date]]),1,1,1,2,2,2,3,3,3,4,4,4)</f>
        <v>1</v>
      </c>
      <c r="Y4960">
        <f>YEAR(SalesData[[#This Row],[Order Date]])*100+MONTH(SalesData[[#This Row],[Order Date]])</f>
        <v>201603</v>
      </c>
    </row>
    <row r="4961" spans="1: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v>8</v>
      </c>
      <c r="T4961">
        <v>0.2</v>
      </c>
      <c r="U4961">
        <v>11.63</v>
      </c>
      <c r="V4961">
        <f>COUNTIF(SalesData[Order ID],SalesData[[#This Row],[Order ID]])</f>
        <v>2</v>
      </c>
      <c r="W4961" t="str">
        <f>TEXT(SalesData[[#This Row],[Order Date]],"MMM-YYYY")</f>
        <v>Nov-2017</v>
      </c>
      <c r="X4961">
        <f>CHOOSE(MONTH(SalesData[[#This Row],[Order Date]]),1,1,1,2,2,2,3,3,3,4,4,4)</f>
        <v>4</v>
      </c>
      <c r="Y4961">
        <f>YEAR(SalesData[[#This Row],[Order Date]])*100+MONTH(SalesData[[#This Row],[Order Date]])</f>
        <v>201711</v>
      </c>
    </row>
    <row r="4962" spans="1: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v>7</v>
      </c>
      <c r="T4962">
        <v>0.3</v>
      </c>
      <c r="U4962">
        <v>-23.74</v>
      </c>
      <c r="V4962">
        <f>COUNTIF(SalesData[Order ID],SalesData[[#This Row],[Order ID]])</f>
        <v>2</v>
      </c>
      <c r="W4962" t="str">
        <f>TEXT(SalesData[[#This Row],[Order Date]],"MMM-YYYY")</f>
        <v>Nov-2017</v>
      </c>
      <c r="X4962">
        <f>CHOOSE(MONTH(SalesData[[#This Row],[Order Date]]),1,1,1,2,2,2,3,3,3,4,4,4)</f>
        <v>4</v>
      </c>
      <c r="Y4962">
        <f>YEAR(SalesData[[#This Row],[Order Date]])*100+MONTH(SalesData[[#This Row],[Order Date]])</f>
        <v>201711</v>
      </c>
    </row>
    <row r="4963" spans="1: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v>4</v>
      </c>
      <c r="T4963">
        <v>0.2</v>
      </c>
      <c r="U4963">
        <v>14.61</v>
      </c>
      <c r="V4963">
        <f>COUNTIF(SalesData[Order ID],SalesData[[#This Row],[Order ID]])</f>
        <v>3</v>
      </c>
      <c r="W4963" t="str">
        <f>TEXT(SalesData[[#This Row],[Order Date]],"MMM-YYYY")</f>
        <v>Mar-2015</v>
      </c>
      <c r="X4963">
        <f>CHOOSE(MONTH(SalesData[[#This Row],[Order Date]]),1,1,1,2,2,2,3,3,3,4,4,4)</f>
        <v>1</v>
      </c>
      <c r="Y4963">
        <f>YEAR(SalesData[[#This Row],[Order Date]])*100+MONTH(SalesData[[#This Row],[Order Date]])</f>
        <v>201503</v>
      </c>
    </row>
    <row r="4964" spans="1: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v>3</v>
      </c>
      <c r="T4964">
        <v>0.1</v>
      </c>
      <c r="U4964">
        <v>3.41</v>
      </c>
      <c r="V4964">
        <f>COUNTIF(SalesData[Order ID],SalesData[[#This Row],[Order ID]])</f>
        <v>3</v>
      </c>
      <c r="W4964" t="str">
        <f>TEXT(SalesData[[#This Row],[Order Date]],"MMM-YYYY")</f>
        <v>Mar-2015</v>
      </c>
      <c r="X4964">
        <f>CHOOSE(MONTH(SalesData[[#This Row],[Order Date]]),1,1,1,2,2,2,3,3,3,4,4,4)</f>
        <v>1</v>
      </c>
      <c r="Y4964">
        <f>YEAR(SalesData[[#This Row],[Order Date]])*100+MONTH(SalesData[[#This Row],[Order Date]])</f>
        <v>201503</v>
      </c>
    </row>
    <row r="4965" spans="1: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v>2</v>
      </c>
      <c r="T4965">
        <v>0.1</v>
      </c>
      <c r="U4965">
        <v>51.02</v>
      </c>
      <c r="V4965">
        <f>COUNTIF(SalesData[Order ID],SalesData[[#This Row],[Order ID]])</f>
        <v>3</v>
      </c>
      <c r="W4965" t="str">
        <f>TEXT(SalesData[[#This Row],[Order Date]],"MMM-YYYY")</f>
        <v>Mar-2015</v>
      </c>
      <c r="X4965">
        <f>CHOOSE(MONTH(SalesData[[#This Row],[Order Date]]),1,1,1,2,2,2,3,3,3,4,4,4)</f>
        <v>1</v>
      </c>
      <c r="Y4965">
        <f>YEAR(SalesData[[#This Row],[Order Date]])*100+MONTH(SalesData[[#This Row],[Order Date]])</f>
        <v>201503</v>
      </c>
    </row>
    <row r="4966" spans="1: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v>2</v>
      </c>
      <c r="T4966">
        <v>0</v>
      </c>
      <c r="U4966">
        <v>1.1599999999999999</v>
      </c>
      <c r="V4966">
        <f>COUNTIF(SalesData[Order ID],SalesData[[#This Row],[Order ID]])</f>
        <v>1</v>
      </c>
      <c r="W4966" t="str">
        <f>TEXT(SalesData[[#This Row],[Order Date]],"MMM-YYYY")</f>
        <v>May-2017</v>
      </c>
      <c r="X4966">
        <f>CHOOSE(MONTH(SalesData[[#This Row],[Order Date]]),1,1,1,2,2,2,3,3,3,4,4,4)</f>
        <v>2</v>
      </c>
      <c r="Y4966">
        <f>YEAR(SalesData[[#This Row],[Order Date]])*100+MONTH(SalesData[[#This Row],[Order Date]])</f>
        <v>201705</v>
      </c>
    </row>
    <row r="4967" spans="1: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v>1</v>
      </c>
      <c r="T4967">
        <v>0.2</v>
      </c>
      <c r="U4967">
        <v>51.37</v>
      </c>
      <c r="V4967">
        <f>COUNTIF(SalesData[Order ID],SalesData[[#This Row],[Order ID]])</f>
        <v>1</v>
      </c>
      <c r="W4967" t="str">
        <f>TEXT(SalesData[[#This Row],[Order Date]],"MMM-YYYY")</f>
        <v>May-2016</v>
      </c>
      <c r="X4967">
        <f>CHOOSE(MONTH(SalesData[[#This Row],[Order Date]]),1,1,1,2,2,2,3,3,3,4,4,4)</f>
        <v>2</v>
      </c>
      <c r="Y4967">
        <f>YEAR(SalesData[[#This Row],[Order Date]])*100+MONTH(SalesData[[#This Row],[Order Date]])</f>
        <v>201605</v>
      </c>
    </row>
    <row r="4968" spans="1: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v>2</v>
      </c>
      <c r="T4968">
        <v>0</v>
      </c>
      <c r="U4968">
        <v>34.79</v>
      </c>
      <c r="V4968">
        <f>COUNTIF(SalesData[Order ID],SalesData[[#This Row],[Order ID]])</f>
        <v>4</v>
      </c>
      <c r="W4968" t="str">
        <f>TEXT(SalesData[[#This Row],[Order Date]],"MMM-YYYY")</f>
        <v>Aug-2016</v>
      </c>
      <c r="X4968">
        <f>CHOOSE(MONTH(SalesData[[#This Row],[Order Date]]),1,1,1,2,2,2,3,3,3,4,4,4)</f>
        <v>3</v>
      </c>
      <c r="Y4968">
        <f>YEAR(SalesData[[#This Row],[Order Date]])*100+MONTH(SalesData[[#This Row],[Order Date]])</f>
        <v>201608</v>
      </c>
    </row>
    <row r="4969" spans="1: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v>1</v>
      </c>
      <c r="T4969">
        <v>0</v>
      </c>
      <c r="U4969">
        <v>0.5</v>
      </c>
      <c r="V4969">
        <f>COUNTIF(SalesData[Order ID],SalesData[[#This Row],[Order ID]])</f>
        <v>4</v>
      </c>
      <c r="W4969" t="str">
        <f>TEXT(SalesData[[#This Row],[Order Date]],"MMM-YYYY")</f>
        <v>Aug-2016</v>
      </c>
      <c r="X4969">
        <f>CHOOSE(MONTH(SalesData[[#This Row],[Order Date]]),1,1,1,2,2,2,3,3,3,4,4,4)</f>
        <v>3</v>
      </c>
      <c r="Y4969">
        <f>YEAR(SalesData[[#This Row],[Order Date]])*100+MONTH(SalesData[[#This Row],[Order Date]])</f>
        <v>201608</v>
      </c>
    </row>
    <row r="4970" spans="1: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v>8</v>
      </c>
      <c r="T4970">
        <v>0</v>
      </c>
      <c r="U4970">
        <v>46</v>
      </c>
      <c r="V4970">
        <f>COUNTIF(SalesData[Order ID],SalesData[[#This Row],[Order ID]])</f>
        <v>4</v>
      </c>
      <c r="W4970" t="str">
        <f>TEXT(SalesData[[#This Row],[Order Date]],"MMM-YYYY")</f>
        <v>Aug-2016</v>
      </c>
      <c r="X4970">
        <f>CHOOSE(MONTH(SalesData[[#This Row],[Order Date]]),1,1,1,2,2,2,3,3,3,4,4,4)</f>
        <v>3</v>
      </c>
      <c r="Y4970">
        <f>YEAR(SalesData[[#This Row],[Order Date]])*100+MONTH(SalesData[[#This Row],[Order Date]])</f>
        <v>201608</v>
      </c>
    </row>
    <row r="4971" spans="1: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v>4</v>
      </c>
      <c r="T4971">
        <v>0.3</v>
      </c>
      <c r="U4971">
        <v>-21.09</v>
      </c>
      <c r="V4971">
        <f>COUNTIF(SalesData[Order ID],SalesData[[#This Row],[Order ID]])</f>
        <v>4</v>
      </c>
      <c r="W4971" t="str">
        <f>TEXT(SalesData[[#This Row],[Order Date]],"MMM-YYYY")</f>
        <v>Aug-2016</v>
      </c>
      <c r="X4971">
        <f>CHOOSE(MONTH(SalesData[[#This Row],[Order Date]]),1,1,1,2,2,2,3,3,3,4,4,4)</f>
        <v>3</v>
      </c>
      <c r="Y4971">
        <f>YEAR(SalesData[[#This Row],[Order Date]])*100+MONTH(SalesData[[#This Row],[Order Date]])</f>
        <v>201608</v>
      </c>
    </row>
    <row r="4972" spans="1: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v>7</v>
      </c>
      <c r="T4972">
        <v>0</v>
      </c>
      <c r="U4972">
        <v>18.72</v>
      </c>
      <c r="V4972">
        <f>COUNTIF(SalesData[Order ID],SalesData[[#This Row],[Order ID]])</f>
        <v>4</v>
      </c>
      <c r="W4972" t="str">
        <f>TEXT(SalesData[[#This Row],[Order Date]],"MMM-YYYY")</f>
        <v>Nov-2017</v>
      </c>
      <c r="X4972">
        <f>CHOOSE(MONTH(SalesData[[#This Row],[Order Date]]),1,1,1,2,2,2,3,3,3,4,4,4)</f>
        <v>4</v>
      </c>
      <c r="Y4972">
        <f>YEAR(SalesData[[#This Row],[Order Date]])*100+MONTH(SalesData[[#This Row],[Order Date]])</f>
        <v>201711</v>
      </c>
    </row>
    <row r="4973" spans="1: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v>10</v>
      </c>
      <c r="T4973">
        <v>0.3</v>
      </c>
      <c r="U4973">
        <v>-8.31</v>
      </c>
      <c r="V4973">
        <f>COUNTIF(SalesData[Order ID],SalesData[[#This Row],[Order ID]])</f>
        <v>4</v>
      </c>
      <c r="W4973" t="str">
        <f>TEXT(SalesData[[#This Row],[Order Date]],"MMM-YYYY")</f>
        <v>Nov-2017</v>
      </c>
      <c r="X4973">
        <f>CHOOSE(MONTH(SalesData[[#This Row],[Order Date]]),1,1,1,2,2,2,3,3,3,4,4,4)</f>
        <v>4</v>
      </c>
      <c r="Y4973">
        <f>YEAR(SalesData[[#This Row],[Order Date]])*100+MONTH(SalesData[[#This Row],[Order Date]])</f>
        <v>201711</v>
      </c>
    </row>
    <row r="4974" spans="1: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v>7</v>
      </c>
      <c r="T4974">
        <v>0</v>
      </c>
      <c r="U4974">
        <v>8.89</v>
      </c>
      <c r="V4974">
        <f>COUNTIF(SalesData[Order ID],SalesData[[#This Row],[Order ID]])</f>
        <v>4</v>
      </c>
      <c r="W4974" t="str">
        <f>TEXT(SalesData[[#This Row],[Order Date]],"MMM-YYYY")</f>
        <v>Nov-2017</v>
      </c>
      <c r="X4974">
        <f>CHOOSE(MONTH(SalesData[[#This Row],[Order Date]]),1,1,1,2,2,2,3,3,3,4,4,4)</f>
        <v>4</v>
      </c>
      <c r="Y4974">
        <f>YEAR(SalesData[[#This Row],[Order Date]])*100+MONTH(SalesData[[#This Row],[Order Date]])</f>
        <v>201711</v>
      </c>
    </row>
    <row r="4975" spans="1: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v>2</v>
      </c>
      <c r="T4975">
        <v>0</v>
      </c>
      <c r="U4975">
        <v>9.76</v>
      </c>
      <c r="V4975">
        <f>COUNTIF(SalesData[Order ID],SalesData[[#This Row],[Order ID]])</f>
        <v>4</v>
      </c>
      <c r="W4975" t="str">
        <f>TEXT(SalesData[[#This Row],[Order Date]],"MMM-YYYY")</f>
        <v>Nov-2017</v>
      </c>
      <c r="X4975">
        <f>CHOOSE(MONTH(SalesData[[#This Row],[Order Date]]),1,1,1,2,2,2,3,3,3,4,4,4)</f>
        <v>4</v>
      </c>
      <c r="Y4975">
        <f>YEAR(SalesData[[#This Row],[Order Date]])*100+MONTH(SalesData[[#This Row],[Order Date]])</f>
        <v>201711</v>
      </c>
    </row>
    <row r="4976" spans="1: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v>5</v>
      </c>
      <c r="T4976">
        <v>0</v>
      </c>
      <c r="U4976">
        <v>2.97</v>
      </c>
      <c r="V4976">
        <f>COUNTIF(SalesData[Order ID],SalesData[[#This Row],[Order ID]])</f>
        <v>1</v>
      </c>
      <c r="W4976" t="str">
        <f>TEXT(SalesData[[#This Row],[Order Date]],"MMM-YYYY")</f>
        <v>Nov-2017</v>
      </c>
      <c r="X4976">
        <f>CHOOSE(MONTH(SalesData[[#This Row],[Order Date]]),1,1,1,2,2,2,3,3,3,4,4,4)</f>
        <v>4</v>
      </c>
      <c r="Y4976">
        <f>YEAR(SalesData[[#This Row],[Order Date]])*100+MONTH(SalesData[[#This Row],[Order Date]])</f>
        <v>201711</v>
      </c>
    </row>
    <row r="4977" spans="1: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v>10</v>
      </c>
      <c r="T4977">
        <v>0.3</v>
      </c>
      <c r="U4977">
        <v>-186.45</v>
      </c>
      <c r="V4977">
        <f>COUNTIF(SalesData[Order ID],SalesData[[#This Row],[Order ID]])</f>
        <v>1</v>
      </c>
      <c r="W4977" t="str">
        <f>TEXT(SalesData[[#This Row],[Order Date]],"MMM-YYYY")</f>
        <v>Sep-2016</v>
      </c>
      <c r="X4977">
        <f>CHOOSE(MONTH(SalesData[[#This Row],[Order Date]]),1,1,1,2,2,2,3,3,3,4,4,4)</f>
        <v>3</v>
      </c>
      <c r="Y4977">
        <f>YEAR(SalesData[[#This Row],[Order Date]])*100+MONTH(SalesData[[#This Row],[Order Date]])</f>
        <v>201609</v>
      </c>
    </row>
    <row r="4978" spans="1: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v>7</v>
      </c>
      <c r="T4978">
        <v>0.2</v>
      </c>
      <c r="U4978">
        <v>4.49</v>
      </c>
      <c r="V4978">
        <f>COUNTIF(SalesData[Order ID],SalesData[[#This Row],[Order ID]])</f>
        <v>3</v>
      </c>
      <c r="W4978" t="str">
        <f>TEXT(SalesData[[#This Row],[Order Date]],"MMM-YYYY")</f>
        <v>Dec-2016</v>
      </c>
      <c r="X4978">
        <f>CHOOSE(MONTH(SalesData[[#This Row],[Order Date]]),1,1,1,2,2,2,3,3,3,4,4,4)</f>
        <v>4</v>
      </c>
      <c r="Y4978">
        <f>YEAR(SalesData[[#This Row],[Order Date]])*100+MONTH(SalesData[[#This Row],[Order Date]])</f>
        <v>201612</v>
      </c>
    </row>
    <row r="4979" spans="1: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v>10</v>
      </c>
      <c r="T4979">
        <v>0.2</v>
      </c>
      <c r="U4979">
        <v>0.54</v>
      </c>
      <c r="V4979">
        <f>COUNTIF(SalesData[Order ID],SalesData[[#This Row],[Order ID]])</f>
        <v>3</v>
      </c>
      <c r="W4979" t="str">
        <f>TEXT(SalesData[[#This Row],[Order Date]],"MMM-YYYY")</f>
        <v>Dec-2016</v>
      </c>
      <c r="X4979">
        <f>CHOOSE(MONTH(SalesData[[#This Row],[Order Date]]),1,1,1,2,2,2,3,3,3,4,4,4)</f>
        <v>4</v>
      </c>
      <c r="Y4979">
        <f>YEAR(SalesData[[#This Row],[Order Date]])*100+MONTH(SalesData[[#This Row],[Order Date]])</f>
        <v>201612</v>
      </c>
    </row>
    <row r="4980" spans="1: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v>8</v>
      </c>
      <c r="T4980">
        <v>0.2</v>
      </c>
      <c r="U4980">
        <v>139.31</v>
      </c>
      <c r="V4980">
        <f>COUNTIF(SalesData[Order ID],SalesData[[#This Row],[Order ID]])</f>
        <v>3</v>
      </c>
      <c r="W4980" t="str">
        <f>TEXT(SalesData[[#This Row],[Order Date]],"MMM-YYYY")</f>
        <v>Dec-2016</v>
      </c>
      <c r="X4980">
        <f>CHOOSE(MONTH(SalesData[[#This Row],[Order Date]]),1,1,1,2,2,2,3,3,3,4,4,4)</f>
        <v>4</v>
      </c>
      <c r="Y4980">
        <f>YEAR(SalesData[[#This Row],[Order Date]])*100+MONTH(SalesData[[#This Row],[Order Date]])</f>
        <v>201612</v>
      </c>
    </row>
    <row r="4981" spans="1: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v>2</v>
      </c>
      <c r="T4981">
        <v>0</v>
      </c>
      <c r="U4981">
        <v>5.96</v>
      </c>
      <c r="V4981">
        <f>COUNTIF(SalesData[Order ID],SalesData[[#This Row],[Order ID]])</f>
        <v>3</v>
      </c>
      <c r="W4981" t="str">
        <f>TEXT(SalesData[[#This Row],[Order Date]],"MMM-YYYY")</f>
        <v>Dec-2017</v>
      </c>
      <c r="X4981">
        <f>CHOOSE(MONTH(SalesData[[#This Row],[Order Date]]),1,1,1,2,2,2,3,3,3,4,4,4)</f>
        <v>4</v>
      </c>
      <c r="Y4981">
        <f>YEAR(SalesData[[#This Row],[Order Date]])*100+MONTH(SalesData[[#This Row],[Order Date]])</f>
        <v>201712</v>
      </c>
    </row>
    <row r="4982" spans="1: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v>4</v>
      </c>
      <c r="T4982">
        <v>0.1</v>
      </c>
      <c r="U4982">
        <v>1.18</v>
      </c>
      <c r="V4982">
        <f>COUNTIF(SalesData[Order ID],SalesData[[#This Row],[Order ID]])</f>
        <v>3</v>
      </c>
      <c r="W4982" t="str">
        <f>TEXT(SalesData[[#This Row],[Order Date]],"MMM-YYYY")</f>
        <v>Dec-2017</v>
      </c>
      <c r="X4982">
        <f>CHOOSE(MONTH(SalesData[[#This Row],[Order Date]]),1,1,1,2,2,2,3,3,3,4,4,4)</f>
        <v>4</v>
      </c>
      <c r="Y4982">
        <f>YEAR(SalesData[[#This Row],[Order Date]])*100+MONTH(SalesData[[#This Row],[Order Date]])</f>
        <v>201712</v>
      </c>
    </row>
    <row r="4983" spans="1: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v>5</v>
      </c>
      <c r="T4983">
        <v>0.3</v>
      </c>
      <c r="U4983">
        <v>-3.43</v>
      </c>
      <c r="V4983">
        <f>COUNTIF(SalesData[Order ID],SalesData[[#This Row],[Order ID]])</f>
        <v>3</v>
      </c>
      <c r="W4983" t="str">
        <f>TEXT(SalesData[[#This Row],[Order Date]],"MMM-YYYY")</f>
        <v>Dec-2017</v>
      </c>
      <c r="X4983">
        <f>CHOOSE(MONTH(SalesData[[#This Row],[Order Date]]),1,1,1,2,2,2,3,3,3,4,4,4)</f>
        <v>4</v>
      </c>
      <c r="Y4983">
        <f>YEAR(SalesData[[#This Row],[Order Date]])*100+MONTH(SalesData[[#This Row],[Order Date]])</f>
        <v>201712</v>
      </c>
    </row>
    <row r="4984" spans="1: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v>10</v>
      </c>
      <c r="T4984">
        <v>0</v>
      </c>
      <c r="U4984">
        <v>0.68</v>
      </c>
      <c r="V4984">
        <f>COUNTIF(SalesData[Order ID],SalesData[[#This Row],[Order ID]])</f>
        <v>1</v>
      </c>
      <c r="W4984" t="str">
        <f>TEXT(SalesData[[#This Row],[Order Date]],"MMM-YYYY")</f>
        <v>Nov-2015</v>
      </c>
      <c r="X4984">
        <f>CHOOSE(MONTH(SalesData[[#This Row],[Order Date]]),1,1,1,2,2,2,3,3,3,4,4,4)</f>
        <v>4</v>
      </c>
      <c r="Y4984">
        <f>YEAR(SalesData[[#This Row],[Order Date]])*100+MONTH(SalesData[[#This Row],[Order Date]])</f>
        <v>201511</v>
      </c>
    </row>
    <row r="4985" spans="1: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v>9</v>
      </c>
      <c r="T4985">
        <v>0.2</v>
      </c>
      <c r="U4985">
        <v>18.66</v>
      </c>
      <c r="V4985">
        <f>COUNTIF(SalesData[Order ID],SalesData[[#This Row],[Order ID]])</f>
        <v>1</v>
      </c>
      <c r="W4985" t="str">
        <f>TEXT(SalesData[[#This Row],[Order Date]],"MMM-YYYY")</f>
        <v>Nov-2017</v>
      </c>
      <c r="X4985">
        <f>CHOOSE(MONTH(SalesData[[#This Row],[Order Date]]),1,1,1,2,2,2,3,3,3,4,4,4)</f>
        <v>4</v>
      </c>
      <c r="Y4985">
        <f>YEAR(SalesData[[#This Row],[Order Date]])*100+MONTH(SalesData[[#This Row],[Order Date]])</f>
        <v>201711</v>
      </c>
    </row>
    <row r="4986" spans="1: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v>4</v>
      </c>
      <c r="T4986">
        <v>0</v>
      </c>
      <c r="U4986">
        <v>0.72</v>
      </c>
      <c r="V4986">
        <f>COUNTIF(SalesData[Order ID],SalesData[[#This Row],[Order ID]])</f>
        <v>1</v>
      </c>
      <c r="W4986" t="str">
        <f>TEXT(SalesData[[#This Row],[Order Date]],"MMM-YYYY")</f>
        <v>Sep-2016</v>
      </c>
      <c r="X4986">
        <f>CHOOSE(MONTH(SalesData[[#This Row],[Order Date]]),1,1,1,2,2,2,3,3,3,4,4,4)</f>
        <v>3</v>
      </c>
      <c r="Y4986">
        <f>YEAR(SalesData[[#This Row],[Order Date]])*100+MONTH(SalesData[[#This Row],[Order Date]])</f>
        <v>201609</v>
      </c>
    </row>
    <row r="4987" spans="1: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v>9</v>
      </c>
      <c r="T4987">
        <v>0.3</v>
      </c>
      <c r="U4987">
        <v>-2.16</v>
      </c>
      <c r="V4987">
        <f>COUNTIF(SalesData[Order ID],SalesData[[#This Row],[Order ID]])</f>
        <v>1</v>
      </c>
      <c r="W4987" t="str">
        <f>TEXT(SalesData[[#This Row],[Order Date]],"MMM-YYYY")</f>
        <v>Sep-2015</v>
      </c>
      <c r="X4987">
        <f>CHOOSE(MONTH(SalesData[[#This Row],[Order Date]]),1,1,1,2,2,2,3,3,3,4,4,4)</f>
        <v>3</v>
      </c>
      <c r="Y4987">
        <f>YEAR(SalesData[[#This Row],[Order Date]])*100+MONTH(SalesData[[#This Row],[Order Date]])</f>
        <v>201509</v>
      </c>
    </row>
    <row r="4988" spans="1: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v>7</v>
      </c>
      <c r="T4988">
        <v>0.2</v>
      </c>
      <c r="U4988">
        <v>4.3499999999999996</v>
      </c>
      <c r="V4988">
        <f>COUNTIF(SalesData[Order ID],SalesData[[#This Row],[Order ID]])</f>
        <v>3</v>
      </c>
      <c r="W4988" t="str">
        <f>TEXT(SalesData[[#This Row],[Order Date]],"MMM-YYYY")</f>
        <v>Apr-2017</v>
      </c>
      <c r="X4988">
        <f>CHOOSE(MONTH(SalesData[[#This Row],[Order Date]]),1,1,1,2,2,2,3,3,3,4,4,4)</f>
        <v>2</v>
      </c>
      <c r="Y4988">
        <f>YEAR(SalesData[[#This Row],[Order Date]])*100+MONTH(SalesData[[#This Row],[Order Date]])</f>
        <v>201704</v>
      </c>
    </row>
    <row r="4989" spans="1: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v>3</v>
      </c>
      <c r="T4989">
        <v>0</v>
      </c>
      <c r="U4989">
        <v>145.83000000000001</v>
      </c>
      <c r="V4989">
        <f>COUNTIF(SalesData[Order ID],SalesData[[#This Row],[Order ID]])</f>
        <v>3</v>
      </c>
      <c r="W4989" t="str">
        <f>TEXT(SalesData[[#This Row],[Order Date]],"MMM-YYYY")</f>
        <v>Apr-2017</v>
      </c>
      <c r="X4989">
        <f>CHOOSE(MONTH(SalesData[[#This Row],[Order Date]]),1,1,1,2,2,2,3,3,3,4,4,4)</f>
        <v>2</v>
      </c>
      <c r="Y4989">
        <f>YEAR(SalesData[[#This Row],[Order Date]])*100+MONTH(SalesData[[#This Row],[Order Date]])</f>
        <v>201704</v>
      </c>
    </row>
    <row r="4990" spans="1: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v>10</v>
      </c>
      <c r="T4990">
        <v>0.2</v>
      </c>
      <c r="U4990">
        <v>0.9</v>
      </c>
      <c r="V4990">
        <f>COUNTIF(SalesData[Order ID],SalesData[[#This Row],[Order ID]])</f>
        <v>3</v>
      </c>
      <c r="W4990" t="str">
        <f>TEXT(SalesData[[#This Row],[Order Date]],"MMM-YYYY")</f>
        <v>Apr-2017</v>
      </c>
      <c r="X4990">
        <f>CHOOSE(MONTH(SalesData[[#This Row],[Order Date]]),1,1,1,2,2,2,3,3,3,4,4,4)</f>
        <v>2</v>
      </c>
      <c r="Y4990">
        <f>YEAR(SalesData[[#This Row],[Order Date]])*100+MONTH(SalesData[[#This Row],[Order Date]])</f>
        <v>201704</v>
      </c>
    </row>
    <row r="4991" spans="1: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v>3</v>
      </c>
      <c r="T4991">
        <v>0</v>
      </c>
      <c r="U4991">
        <v>1.8</v>
      </c>
      <c r="V4991">
        <f>COUNTIF(SalesData[Order ID],SalesData[[#This Row],[Order ID]])</f>
        <v>2</v>
      </c>
      <c r="W4991" t="str">
        <f>TEXT(SalesData[[#This Row],[Order Date]],"MMM-YYYY")</f>
        <v>Aug-2018</v>
      </c>
      <c r="X4991">
        <f>CHOOSE(MONTH(SalesData[[#This Row],[Order Date]]),1,1,1,2,2,2,3,3,3,4,4,4)</f>
        <v>3</v>
      </c>
      <c r="Y4991">
        <f>YEAR(SalesData[[#This Row],[Order Date]])*100+MONTH(SalesData[[#This Row],[Order Date]])</f>
        <v>201808</v>
      </c>
    </row>
    <row r="4992" spans="1: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v>2</v>
      </c>
      <c r="T4992">
        <v>0</v>
      </c>
      <c r="U4992">
        <v>193.03</v>
      </c>
      <c r="V4992">
        <f>COUNTIF(SalesData[Order ID],SalesData[[#This Row],[Order ID]])</f>
        <v>2</v>
      </c>
      <c r="W4992" t="str">
        <f>TEXT(SalesData[[#This Row],[Order Date]],"MMM-YYYY")</f>
        <v>Aug-2018</v>
      </c>
      <c r="X4992">
        <f>CHOOSE(MONTH(SalesData[[#This Row],[Order Date]]),1,1,1,2,2,2,3,3,3,4,4,4)</f>
        <v>3</v>
      </c>
      <c r="Y4992">
        <f>YEAR(SalesData[[#This Row],[Order Date]])*100+MONTH(SalesData[[#This Row],[Order Date]])</f>
        <v>201808</v>
      </c>
    </row>
    <row r="4993" spans="1: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v>10</v>
      </c>
      <c r="T4993">
        <v>0.1</v>
      </c>
      <c r="U4993">
        <v>207.9</v>
      </c>
      <c r="V4993">
        <f>COUNTIF(SalesData[Order ID],SalesData[[#This Row],[Order ID]])</f>
        <v>1</v>
      </c>
      <c r="W4993" t="str">
        <f>TEXT(SalesData[[#This Row],[Order Date]],"MMM-YYYY")</f>
        <v>Dec-2018</v>
      </c>
      <c r="X4993">
        <f>CHOOSE(MONTH(SalesData[[#This Row],[Order Date]]),1,1,1,2,2,2,3,3,3,4,4,4)</f>
        <v>4</v>
      </c>
      <c r="Y4993">
        <f>YEAR(SalesData[[#This Row],[Order Date]])*100+MONTH(SalesData[[#This Row],[Order Date]])</f>
        <v>201812</v>
      </c>
    </row>
    <row r="4994" spans="1: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v>6</v>
      </c>
      <c r="T4994">
        <v>0.2</v>
      </c>
      <c r="U4994">
        <v>15.66</v>
      </c>
      <c r="V4994">
        <f>COUNTIF(SalesData[Order ID],SalesData[[#This Row],[Order ID]])</f>
        <v>3</v>
      </c>
      <c r="W4994" t="str">
        <f>TEXT(SalesData[[#This Row],[Order Date]],"MMM-YYYY")</f>
        <v>Dec-2016</v>
      </c>
      <c r="X4994">
        <f>CHOOSE(MONTH(SalesData[[#This Row],[Order Date]]),1,1,1,2,2,2,3,3,3,4,4,4)</f>
        <v>4</v>
      </c>
      <c r="Y4994">
        <f>YEAR(SalesData[[#This Row],[Order Date]])*100+MONTH(SalesData[[#This Row],[Order Date]])</f>
        <v>201612</v>
      </c>
    </row>
    <row r="4995" spans="1: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v>6</v>
      </c>
      <c r="T4995">
        <v>0</v>
      </c>
      <c r="U4995">
        <v>3.87</v>
      </c>
      <c r="V4995">
        <f>COUNTIF(SalesData[Order ID],SalesData[[#This Row],[Order ID]])</f>
        <v>3</v>
      </c>
      <c r="W4995" t="str">
        <f>TEXT(SalesData[[#This Row],[Order Date]],"MMM-YYYY")</f>
        <v>Dec-2016</v>
      </c>
      <c r="X4995">
        <f>CHOOSE(MONTH(SalesData[[#This Row],[Order Date]]),1,1,1,2,2,2,3,3,3,4,4,4)</f>
        <v>4</v>
      </c>
      <c r="Y4995">
        <f>YEAR(SalesData[[#This Row],[Order Date]])*100+MONTH(SalesData[[#This Row],[Order Date]])</f>
        <v>201612</v>
      </c>
    </row>
    <row r="4996" spans="1: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v>8</v>
      </c>
      <c r="T4996">
        <v>0.1</v>
      </c>
      <c r="U4996">
        <v>6.1</v>
      </c>
      <c r="V4996">
        <f>COUNTIF(SalesData[Order ID],SalesData[[#This Row],[Order ID]])</f>
        <v>3</v>
      </c>
      <c r="W4996" t="str">
        <f>TEXT(SalesData[[#This Row],[Order Date]],"MMM-YYYY")</f>
        <v>Dec-2016</v>
      </c>
      <c r="X4996">
        <f>CHOOSE(MONTH(SalesData[[#This Row],[Order Date]]),1,1,1,2,2,2,3,3,3,4,4,4)</f>
        <v>4</v>
      </c>
      <c r="Y4996">
        <f>YEAR(SalesData[[#This Row],[Order Date]])*100+MONTH(SalesData[[#This Row],[Order Date]])</f>
        <v>201612</v>
      </c>
    </row>
    <row r="4997" spans="1: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v>4</v>
      </c>
      <c r="T4997">
        <v>0.1</v>
      </c>
      <c r="U4997">
        <v>15.62</v>
      </c>
      <c r="V4997">
        <f>COUNTIF(SalesData[Order ID],SalesData[[#This Row],[Order ID]])</f>
        <v>1</v>
      </c>
      <c r="W4997" t="str">
        <f>TEXT(SalesData[[#This Row],[Order Date]],"MMM-YYYY")</f>
        <v>Nov-2015</v>
      </c>
      <c r="X4997">
        <f>CHOOSE(MONTH(SalesData[[#This Row],[Order Date]]),1,1,1,2,2,2,3,3,3,4,4,4)</f>
        <v>4</v>
      </c>
      <c r="Y4997">
        <f>YEAR(SalesData[[#This Row],[Order Date]])*100+MONTH(SalesData[[#This Row],[Order Date]])</f>
        <v>201511</v>
      </c>
    </row>
    <row r="4998" spans="1: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v>9</v>
      </c>
      <c r="T4998">
        <v>0.3</v>
      </c>
      <c r="U4998">
        <v>-12.68</v>
      </c>
      <c r="V4998">
        <f>COUNTIF(SalesData[Order ID],SalesData[[#This Row],[Order ID]])</f>
        <v>2</v>
      </c>
      <c r="W4998" t="str">
        <f>TEXT(SalesData[[#This Row],[Order Date]],"MMM-YYYY")</f>
        <v>Mar-2018</v>
      </c>
      <c r="X4998">
        <f>CHOOSE(MONTH(SalesData[[#This Row],[Order Date]]),1,1,1,2,2,2,3,3,3,4,4,4)</f>
        <v>1</v>
      </c>
      <c r="Y4998">
        <f>YEAR(SalesData[[#This Row],[Order Date]])*100+MONTH(SalesData[[#This Row],[Order Date]])</f>
        <v>201803</v>
      </c>
    </row>
    <row r="4999" spans="1: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v>8</v>
      </c>
      <c r="T4999">
        <v>0</v>
      </c>
      <c r="U4999">
        <v>1.57</v>
      </c>
      <c r="V4999">
        <f>COUNTIF(SalesData[Order ID],SalesData[[#This Row],[Order ID]])</f>
        <v>2</v>
      </c>
      <c r="W4999" t="str">
        <f>TEXT(SalesData[[#This Row],[Order Date]],"MMM-YYYY")</f>
        <v>Mar-2018</v>
      </c>
      <c r="X4999">
        <f>CHOOSE(MONTH(SalesData[[#This Row],[Order Date]]),1,1,1,2,2,2,3,3,3,4,4,4)</f>
        <v>1</v>
      </c>
      <c r="Y4999">
        <f>YEAR(SalesData[[#This Row],[Order Date]])*100+MONTH(SalesData[[#This Row],[Order Date]])</f>
        <v>201803</v>
      </c>
    </row>
    <row r="5000" spans="1: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v>9</v>
      </c>
      <c r="T5000">
        <v>0.1</v>
      </c>
      <c r="U5000">
        <v>24.11</v>
      </c>
      <c r="V5000">
        <f>COUNTIF(SalesData[Order ID],SalesData[[#This Row],[Order ID]])</f>
        <v>2</v>
      </c>
      <c r="W5000" t="str">
        <f>TEXT(SalesData[[#This Row],[Order Date]],"MMM-YYYY")</f>
        <v>Jan-2017</v>
      </c>
      <c r="X5000">
        <f>CHOOSE(MONTH(SalesData[[#This Row],[Order Date]]),1,1,1,2,2,2,3,3,3,4,4,4)</f>
        <v>1</v>
      </c>
      <c r="Y5000">
        <f>YEAR(SalesData[[#This Row],[Order Date]])*100+MONTH(SalesData[[#This Row],[Order Date]])</f>
        <v>201701</v>
      </c>
    </row>
    <row r="5001" spans="1: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v>9</v>
      </c>
      <c r="T5001">
        <v>0.3</v>
      </c>
      <c r="U5001">
        <v>-19.850000000000001</v>
      </c>
      <c r="V5001">
        <f>COUNTIF(SalesData[Order ID],SalesData[[#This Row],[Order ID]])</f>
        <v>2</v>
      </c>
      <c r="W5001" t="str">
        <f>TEXT(SalesData[[#This Row],[Order Date]],"MMM-YYYY")</f>
        <v>Jan-2017</v>
      </c>
      <c r="X5001">
        <f>CHOOSE(MONTH(SalesData[[#This Row],[Order Date]]),1,1,1,2,2,2,3,3,3,4,4,4)</f>
        <v>1</v>
      </c>
      <c r="Y5001">
        <f>YEAR(SalesData[[#This Row],[Order Date]])*100+MONTH(SalesData[[#This Row],[Order Date]])</f>
        <v>201701</v>
      </c>
    </row>
    <row r="5002" spans="1: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v>10</v>
      </c>
      <c r="T5002">
        <v>0.1</v>
      </c>
      <c r="U5002">
        <v>20.8</v>
      </c>
      <c r="V5002">
        <f>COUNTIF(SalesData[Order ID],SalesData[[#This Row],[Order ID]])</f>
        <v>1</v>
      </c>
      <c r="W5002" t="str">
        <f>TEXT(SalesData[[#This Row],[Order Date]],"MMM-YYYY")</f>
        <v>May-2018</v>
      </c>
      <c r="X5002">
        <f>CHOOSE(MONTH(SalesData[[#This Row],[Order Date]]),1,1,1,2,2,2,3,3,3,4,4,4)</f>
        <v>2</v>
      </c>
      <c r="Y5002">
        <f>YEAR(SalesData[[#This Row],[Order Date]])*100+MONTH(SalesData[[#This Row],[Order Date]])</f>
        <v>201805</v>
      </c>
    </row>
    <row r="5003" spans="1: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v>9</v>
      </c>
      <c r="T5003">
        <v>0.3</v>
      </c>
      <c r="U5003">
        <v>-10.43</v>
      </c>
      <c r="V5003">
        <f>COUNTIF(SalesData[Order ID],SalesData[[#This Row],[Order ID]])</f>
        <v>2</v>
      </c>
      <c r="W5003" t="str">
        <f>TEXT(SalesData[[#This Row],[Order Date]],"MMM-YYYY")</f>
        <v>May-2017</v>
      </c>
      <c r="X5003">
        <f>CHOOSE(MONTH(SalesData[[#This Row],[Order Date]]),1,1,1,2,2,2,3,3,3,4,4,4)</f>
        <v>2</v>
      </c>
      <c r="Y5003">
        <f>YEAR(SalesData[[#This Row],[Order Date]])*100+MONTH(SalesData[[#This Row],[Order Date]])</f>
        <v>201705</v>
      </c>
    </row>
    <row r="5004" spans="1: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v>1</v>
      </c>
      <c r="T5004">
        <v>0</v>
      </c>
      <c r="U5004">
        <v>47.9</v>
      </c>
      <c r="V5004">
        <f>COUNTIF(SalesData[Order ID],SalesData[[#This Row],[Order ID]])</f>
        <v>2</v>
      </c>
      <c r="W5004" t="str">
        <f>TEXT(SalesData[[#This Row],[Order Date]],"MMM-YYYY")</f>
        <v>May-2017</v>
      </c>
      <c r="X5004">
        <f>CHOOSE(MONTH(SalesData[[#This Row],[Order Date]]),1,1,1,2,2,2,3,3,3,4,4,4)</f>
        <v>2</v>
      </c>
      <c r="Y5004">
        <f>YEAR(SalesData[[#This Row],[Order Date]])*100+MONTH(SalesData[[#This Row],[Order Date]])</f>
        <v>201705</v>
      </c>
    </row>
    <row r="5005" spans="1: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v>2</v>
      </c>
      <c r="T5005">
        <v>0</v>
      </c>
      <c r="U5005">
        <v>3.38</v>
      </c>
      <c r="V5005">
        <f>COUNTIF(SalesData[Order ID],SalesData[[#This Row],[Order ID]])</f>
        <v>1</v>
      </c>
      <c r="W5005" t="str">
        <f>TEXT(SalesData[[#This Row],[Order Date]],"MMM-YYYY")</f>
        <v>Oct-2017</v>
      </c>
      <c r="X5005">
        <f>CHOOSE(MONTH(SalesData[[#This Row],[Order Date]]),1,1,1,2,2,2,3,3,3,4,4,4)</f>
        <v>4</v>
      </c>
      <c r="Y5005">
        <f>YEAR(SalesData[[#This Row],[Order Date]])*100+MONTH(SalesData[[#This Row],[Order Date]])</f>
        <v>201710</v>
      </c>
    </row>
    <row r="5006" spans="1: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v>2</v>
      </c>
      <c r="T5006">
        <v>0</v>
      </c>
      <c r="U5006">
        <v>14.81</v>
      </c>
      <c r="V5006">
        <f>COUNTIF(SalesData[Order ID],SalesData[[#This Row],[Order ID]])</f>
        <v>1</v>
      </c>
      <c r="W5006" t="str">
        <f>TEXT(SalesData[[#This Row],[Order Date]],"MMM-YYYY")</f>
        <v>Apr-2015</v>
      </c>
      <c r="X5006">
        <f>CHOOSE(MONTH(SalesData[[#This Row],[Order Date]]),1,1,1,2,2,2,3,3,3,4,4,4)</f>
        <v>2</v>
      </c>
      <c r="Y5006">
        <f>YEAR(SalesData[[#This Row],[Order Date]])*100+MONTH(SalesData[[#This Row],[Order Date]])</f>
        <v>201504</v>
      </c>
    </row>
    <row r="5007" spans="1: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v>6</v>
      </c>
      <c r="T5007">
        <v>0.3</v>
      </c>
      <c r="U5007">
        <v>-85.72</v>
      </c>
      <c r="V5007">
        <f>COUNTIF(SalesData[Order ID],SalesData[[#This Row],[Order ID]])</f>
        <v>1</v>
      </c>
      <c r="W5007" t="str">
        <f>TEXT(SalesData[[#This Row],[Order Date]],"MMM-YYYY")</f>
        <v>Nov-2016</v>
      </c>
      <c r="X5007">
        <f>CHOOSE(MONTH(SalesData[[#This Row],[Order Date]]),1,1,1,2,2,2,3,3,3,4,4,4)</f>
        <v>4</v>
      </c>
      <c r="Y5007">
        <f>YEAR(SalesData[[#This Row],[Order Date]])*100+MONTH(SalesData[[#This Row],[Order Date]])</f>
        <v>201611</v>
      </c>
    </row>
    <row r="5008" spans="1: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v>9</v>
      </c>
      <c r="T5008">
        <v>0.3</v>
      </c>
      <c r="U5008">
        <v>-139.31</v>
      </c>
      <c r="V5008">
        <f>COUNTIF(SalesData[Order ID],SalesData[[#This Row],[Order ID]])</f>
        <v>2</v>
      </c>
      <c r="W5008" t="str">
        <f>TEXT(SalesData[[#This Row],[Order Date]],"MMM-YYYY")</f>
        <v>Nov-2016</v>
      </c>
      <c r="X5008">
        <f>CHOOSE(MONTH(SalesData[[#This Row],[Order Date]]),1,1,1,2,2,2,3,3,3,4,4,4)</f>
        <v>4</v>
      </c>
      <c r="Y5008">
        <f>YEAR(SalesData[[#This Row],[Order Date]])*100+MONTH(SalesData[[#This Row],[Order Date]])</f>
        <v>201611</v>
      </c>
    </row>
    <row r="5009" spans="1: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v>4</v>
      </c>
      <c r="T5009">
        <v>0</v>
      </c>
      <c r="U5009">
        <v>5.38</v>
      </c>
      <c r="V5009">
        <f>COUNTIF(SalesData[Order ID],SalesData[[#This Row],[Order ID]])</f>
        <v>2</v>
      </c>
      <c r="W5009" t="str">
        <f>TEXT(SalesData[[#This Row],[Order Date]],"MMM-YYYY")</f>
        <v>Nov-2016</v>
      </c>
      <c r="X5009">
        <f>CHOOSE(MONTH(SalesData[[#This Row],[Order Date]]),1,1,1,2,2,2,3,3,3,4,4,4)</f>
        <v>4</v>
      </c>
      <c r="Y5009">
        <f>YEAR(SalesData[[#This Row],[Order Date]])*100+MONTH(SalesData[[#This Row],[Order Date]])</f>
        <v>201611</v>
      </c>
    </row>
    <row r="5010" spans="1: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v>5</v>
      </c>
      <c r="T5010">
        <v>0</v>
      </c>
      <c r="U5010">
        <v>1.43</v>
      </c>
      <c r="V5010">
        <f>COUNTIF(SalesData[Order ID],SalesData[[#This Row],[Order ID]])</f>
        <v>3</v>
      </c>
      <c r="W5010" t="str">
        <f>TEXT(SalesData[[#This Row],[Order Date]],"MMM-YYYY")</f>
        <v>Sep-2016</v>
      </c>
      <c r="X5010">
        <f>CHOOSE(MONTH(SalesData[[#This Row],[Order Date]]),1,1,1,2,2,2,3,3,3,4,4,4)</f>
        <v>3</v>
      </c>
      <c r="Y5010">
        <f>YEAR(SalesData[[#This Row],[Order Date]])*100+MONTH(SalesData[[#This Row],[Order Date]])</f>
        <v>201609</v>
      </c>
    </row>
    <row r="5011" spans="1: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v>9</v>
      </c>
      <c r="T5011">
        <v>0</v>
      </c>
      <c r="U5011">
        <v>39.6</v>
      </c>
      <c r="V5011">
        <f>COUNTIF(SalesData[Order ID],SalesData[[#This Row],[Order ID]])</f>
        <v>3</v>
      </c>
      <c r="W5011" t="str">
        <f>TEXT(SalesData[[#This Row],[Order Date]],"MMM-YYYY")</f>
        <v>Sep-2016</v>
      </c>
      <c r="X5011">
        <f>CHOOSE(MONTH(SalesData[[#This Row],[Order Date]]),1,1,1,2,2,2,3,3,3,4,4,4)</f>
        <v>3</v>
      </c>
      <c r="Y5011">
        <f>YEAR(SalesData[[#This Row],[Order Date]])*100+MONTH(SalesData[[#This Row],[Order Date]])</f>
        <v>201609</v>
      </c>
    </row>
    <row r="5012" spans="1: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v>6</v>
      </c>
      <c r="T5012">
        <v>0</v>
      </c>
      <c r="U5012">
        <v>1.48</v>
      </c>
      <c r="V5012">
        <f>COUNTIF(SalesData[Order ID],SalesData[[#This Row],[Order ID]])</f>
        <v>3</v>
      </c>
      <c r="W5012" t="str">
        <f>TEXT(SalesData[[#This Row],[Order Date]],"MMM-YYYY")</f>
        <v>Sep-2016</v>
      </c>
      <c r="X5012">
        <f>CHOOSE(MONTH(SalesData[[#This Row],[Order Date]]),1,1,1,2,2,2,3,3,3,4,4,4)</f>
        <v>3</v>
      </c>
      <c r="Y5012">
        <f>YEAR(SalesData[[#This Row],[Order Date]])*100+MONTH(SalesData[[#This Row],[Order Date]])</f>
        <v>201609</v>
      </c>
    </row>
    <row r="5013" spans="1: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v>3</v>
      </c>
      <c r="T5013">
        <v>0.3</v>
      </c>
      <c r="U5013">
        <v>-60.89</v>
      </c>
      <c r="V5013">
        <f>COUNTIF(SalesData[Order ID],SalesData[[#This Row],[Order ID]])</f>
        <v>1</v>
      </c>
      <c r="W5013" t="str">
        <f>TEXT(SalesData[[#This Row],[Order Date]],"MMM-YYYY")</f>
        <v>May-2018</v>
      </c>
      <c r="X5013">
        <f>CHOOSE(MONTH(SalesData[[#This Row],[Order Date]]),1,1,1,2,2,2,3,3,3,4,4,4)</f>
        <v>2</v>
      </c>
      <c r="Y5013">
        <f>YEAR(SalesData[[#This Row],[Order Date]])*100+MONTH(SalesData[[#This Row],[Order Date]])</f>
        <v>201805</v>
      </c>
    </row>
    <row r="5014" spans="1: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v>7</v>
      </c>
      <c r="T5014">
        <v>0.2</v>
      </c>
      <c r="U5014">
        <v>11.54</v>
      </c>
      <c r="V5014">
        <f>COUNTIF(SalesData[Order ID],SalesData[[#This Row],[Order ID]])</f>
        <v>3</v>
      </c>
      <c r="W5014" t="str">
        <f>TEXT(SalesData[[#This Row],[Order Date]],"MMM-YYYY")</f>
        <v>Jul-2018</v>
      </c>
      <c r="X5014">
        <f>CHOOSE(MONTH(SalesData[[#This Row],[Order Date]]),1,1,1,2,2,2,3,3,3,4,4,4)</f>
        <v>3</v>
      </c>
      <c r="Y5014">
        <f>YEAR(SalesData[[#This Row],[Order Date]])*100+MONTH(SalesData[[#This Row],[Order Date]])</f>
        <v>201807</v>
      </c>
    </row>
    <row r="5015" spans="1: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v>3</v>
      </c>
      <c r="T5015">
        <v>0.2</v>
      </c>
      <c r="U5015">
        <v>40.020000000000003</v>
      </c>
      <c r="V5015">
        <f>COUNTIF(SalesData[Order ID],SalesData[[#This Row],[Order ID]])</f>
        <v>3</v>
      </c>
      <c r="W5015" t="str">
        <f>TEXT(SalesData[[#This Row],[Order Date]],"MMM-YYYY")</f>
        <v>Jul-2018</v>
      </c>
      <c r="X5015">
        <f>CHOOSE(MONTH(SalesData[[#This Row],[Order Date]]),1,1,1,2,2,2,3,3,3,4,4,4)</f>
        <v>3</v>
      </c>
      <c r="Y5015">
        <f>YEAR(SalesData[[#This Row],[Order Date]])*100+MONTH(SalesData[[#This Row],[Order Date]])</f>
        <v>201807</v>
      </c>
    </row>
    <row r="5016" spans="1: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v>9</v>
      </c>
      <c r="T5016">
        <v>0.1</v>
      </c>
      <c r="U5016">
        <v>69.489999999999995</v>
      </c>
      <c r="V5016">
        <f>COUNTIF(SalesData[Order ID],SalesData[[#This Row],[Order ID]])</f>
        <v>3</v>
      </c>
      <c r="W5016" t="str">
        <f>TEXT(SalesData[[#This Row],[Order Date]],"MMM-YYYY")</f>
        <v>Jul-2018</v>
      </c>
      <c r="X5016">
        <f>CHOOSE(MONTH(SalesData[[#This Row],[Order Date]]),1,1,1,2,2,2,3,3,3,4,4,4)</f>
        <v>3</v>
      </c>
      <c r="Y5016">
        <f>YEAR(SalesData[[#This Row],[Order Date]])*100+MONTH(SalesData[[#This Row],[Order Date]])</f>
        <v>201807</v>
      </c>
    </row>
    <row r="5017" spans="1: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v>6</v>
      </c>
      <c r="T5017">
        <v>0</v>
      </c>
      <c r="U5017">
        <v>5.63</v>
      </c>
      <c r="V5017">
        <f>COUNTIF(SalesData[Order ID],SalesData[[#This Row],[Order ID]])</f>
        <v>2</v>
      </c>
      <c r="W5017" t="str">
        <f>TEXT(SalesData[[#This Row],[Order Date]],"MMM-YYYY")</f>
        <v>Nov-2015</v>
      </c>
      <c r="X5017">
        <f>CHOOSE(MONTH(SalesData[[#This Row],[Order Date]]),1,1,1,2,2,2,3,3,3,4,4,4)</f>
        <v>4</v>
      </c>
      <c r="Y5017">
        <f>YEAR(SalesData[[#This Row],[Order Date]])*100+MONTH(SalesData[[#This Row],[Order Date]])</f>
        <v>201511</v>
      </c>
    </row>
    <row r="5018" spans="1: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v>9</v>
      </c>
      <c r="T5018">
        <v>0.3</v>
      </c>
      <c r="U5018">
        <v>-90.14</v>
      </c>
      <c r="V5018">
        <f>COUNTIF(SalesData[Order ID],SalesData[[#This Row],[Order ID]])</f>
        <v>2</v>
      </c>
      <c r="W5018" t="str">
        <f>TEXT(SalesData[[#This Row],[Order Date]],"MMM-YYYY")</f>
        <v>Nov-2015</v>
      </c>
      <c r="X5018">
        <f>CHOOSE(MONTH(SalesData[[#This Row],[Order Date]]),1,1,1,2,2,2,3,3,3,4,4,4)</f>
        <v>4</v>
      </c>
      <c r="Y5018">
        <f>YEAR(SalesData[[#This Row],[Order Date]])*100+MONTH(SalesData[[#This Row],[Order Date]])</f>
        <v>201511</v>
      </c>
    </row>
    <row r="5019" spans="1: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v>6</v>
      </c>
      <c r="T5019">
        <v>0</v>
      </c>
      <c r="U5019">
        <v>2.93</v>
      </c>
      <c r="V5019">
        <f>COUNTIF(SalesData[Order ID],SalesData[[#This Row],[Order ID]])</f>
        <v>3</v>
      </c>
      <c r="W5019" t="str">
        <f>TEXT(SalesData[[#This Row],[Order Date]],"MMM-YYYY")</f>
        <v>Nov-2015</v>
      </c>
      <c r="X5019">
        <f>CHOOSE(MONTH(SalesData[[#This Row],[Order Date]]),1,1,1,2,2,2,3,3,3,4,4,4)</f>
        <v>4</v>
      </c>
      <c r="Y5019">
        <f>YEAR(SalesData[[#This Row],[Order Date]])*100+MONTH(SalesData[[#This Row],[Order Date]])</f>
        <v>201511</v>
      </c>
    </row>
    <row r="5020" spans="1: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v>2</v>
      </c>
      <c r="T5020">
        <v>0</v>
      </c>
      <c r="U5020">
        <v>139.04</v>
      </c>
      <c r="V5020">
        <f>COUNTIF(SalesData[Order ID],SalesData[[#This Row],[Order ID]])</f>
        <v>3</v>
      </c>
      <c r="W5020" t="str">
        <f>TEXT(SalesData[[#This Row],[Order Date]],"MMM-YYYY")</f>
        <v>Nov-2015</v>
      </c>
      <c r="X5020">
        <f>CHOOSE(MONTH(SalesData[[#This Row],[Order Date]]),1,1,1,2,2,2,3,3,3,4,4,4)</f>
        <v>4</v>
      </c>
      <c r="Y5020">
        <f>YEAR(SalesData[[#This Row],[Order Date]])*100+MONTH(SalesData[[#This Row],[Order Date]])</f>
        <v>201511</v>
      </c>
    </row>
    <row r="5021" spans="1: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v>8</v>
      </c>
      <c r="T5021">
        <v>0</v>
      </c>
      <c r="U5021">
        <v>3.48</v>
      </c>
      <c r="V5021">
        <f>COUNTIF(SalesData[Order ID],SalesData[[#This Row],[Order ID]])</f>
        <v>3</v>
      </c>
      <c r="W5021" t="str">
        <f>TEXT(SalesData[[#This Row],[Order Date]],"MMM-YYYY")</f>
        <v>Nov-2015</v>
      </c>
      <c r="X5021">
        <f>CHOOSE(MONTH(SalesData[[#This Row],[Order Date]]),1,1,1,2,2,2,3,3,3,4,4,4)</f>
        <v>4</v>
      </c>
      <c r="Y5021">
        <f>YEAR(SalesData[[#This Row],[Order Date]])*100+MONTH(SalesData[[#This Row],[Order Date]])</f>
        <v>201511</v>
      </c>
    </row>
    <row r="5022" spans="1: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v>5</v>
      </c>
      <c r="T5022">
        <v>0</v>
      </c>
      <c r="U5022">
        <v>72.989999999999995</v>
      </c>
      <c r="V5022">
        <f>COUNTIF(SalesData[Order ID],SalesData[[#This Row],[Order ID]])</f>
        <v>1</v>
      </c>
      <c r="W5022" t="str">
        <f>TEXT(SalesData[[#This Row],[Order Date]],"MMM-YYYY")</f>
        <v>Mar-2018</v>
      </c>
      <c r="X5022">
        <f>CHOOSE(MONTH(SalesData[[#This Row],[Order Date]]),1,1,1,2,2,2,3,3,3,4,4,4)</f>
        <v>1</v>
      </c>
      <c r="Y5022">
        <f>YEAR(SalesData[[#This Row],[Order Date]])*100+MONTH(SalesData[[#This Row],[Order Date]])</f>
        <v>201803</v>
      </c>
    </row>
    <row r="5023" spans="1: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v>4</v>
      </c>
      <c r="T5023">
        <v>0</v>
      </c>
      <c r="U5023">
        <v>7.26</v>
      </c>
      <c r="V5023">
        <f>COUNTIF(SalesData[Order ID],SalesData[[#This Row],[Order ID]])</f>
        <v>3</v>
      </c>
      <c r="W5023" t="str">
        <f>TEXT(SalesData[[#This Row],[Order Date]],"MMM-YYYY")</f>
        <v>Dec-2017</v>
      </c>
      <c r="X5023">
        <f>CHOOSE(MONTH(SalesData[[#This Row],[Order Date]]),1,1,1,2,2,2,3,3,3,4,4,4)</f>
        <v>4</v>
      </c>
      <c r="Y5023">
        <f>YEAR(SalesData[[#This Row],[Order Date]])*100+MONTH(SalesData[[#This Row],[Order Date]])</f>
        <v>201712</v>
      </c>
    </row>
    <row r="5024" spans="1: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v>3</v>
      </c>
      <c r="T5024">
        <v>0.3</v>
      </c>
      <c r="U5024">
        <v>-92.7</v>
      </c>
      <c r="V5024">
        <f>COUNTIF(SalesData[Order ID],SalesData[[#This Row],[Order ID]])</f>
        <v>3</v>
      </c>
      <c r="W5024" t="str">
        <f>TEXT(SalesData[[#This Row],[Order Date]],"MMM-YYYY")</f>
        <v>Dec-2017</v>
      </c>
      <c r="X5024">
        <f>CHOOSE(MONTH(SalesData[[#This Row],[Order Date]]),1,1,1,2,2,2,3,3,3,4,4,4)</f>
        <v>4</v>
      </c>
      <c r="Y5024">
        <f>YEAR(SalesData[[#This Row],[Order Date]])*100+MONTH(SalesData[[#This Row],[Order Date]])</f>
        <v>201712</v>
      </c>
    </row>
    <row r="5025" spans="1: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v>10</v>
      </c>
      <c r="T5025">
        <v>0</v>
      </c>
      <c r="U5025">
        <v>2</v>
      </c>
      <c r="V5025">
        <f>COUNTIF(SalesData[Order ID],SalesData[[#This Row],[Order ID]])</f>
        <v>3</v>
      </c>
      <c r="W5025" t="str">
        <f>TEXT(SalesData[[#This Row],[Order Date]],"MMM-YYYY")</f>
        <v>Dec-2017</v>
      </c>
      <c r="X5025">
        <f>CHOOSE(MONTH(SalesData[[#This Row],[Order Date]]),1,1,1,2,2,2,3,3,3,4,4,4)</f>
        <v>4</v>
      </c>
      <c r="Y5025">
        <f>YEAR(SalesData[[#This Row],[Order Date]])*100+MONTH(SalesData[[#This Row],[Order Date]])</f>
        <v>201712</v>
      </c>
    </row>
    <row r="5026" spans="1: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v>4</v>
      </c>
      <c r="T5026">
        <v>0.3</v>
      </c>
      <c r="U5026">
        <v>-5.36</v>
      </c>
      <c r="V5026">
        <f>COUNTIF(SalesData[Order ID],SalesData[[#This Row],[Order ID]])</f>
        <v>4</v>
      </c>
      <c r="W5026" t="str">
        <f>TEXT(SalesData[[#This Row],[Order Date]],"MMM-YYYY")</f>
        <v>Jul-2018</v>
      </c>
      <c r="X5026">
        <f>CHOOSE(MONTH(SalesData[[#This Row],[Order Date]]),1,1,1,2,2,2,3,3,3,4,4,4)</f>
        <v>3</v>
      </c>
      <c r="Y5026">
        <f>YEAR(SalesData[[#This Row],[Order Date]])*100+MONTH(SalesData[[#This Row],[Order Date]])</f>
        <v>201807</v>
      </c>
    </row>
    <row r="5027" spans="1: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v>10</v>
      </c>
      <c r="T5027">
        <v>0</v>
      </c>
      <c r="U5027">
        <v>115.49</v>
      </c>
      <c r="V5027">
        <f>COUNTIF(SalesData[Order ID],SalesData[[#This Row],[Order ID]])</f>
        <v>4</v>
      </c>
      <c r="W5027" t="str">
        <f>TEXT(SalesData[[#This Row],[Order Date]],"MMM-YYYY")</f>
        <v>Jul-2018</v>
      </c>
      <c r="X5027">
        <f>CHOOSE(MONTH(SalesData[[#This Row],[Order Date]]),1,1,1,2,2,2,3,3,3,4,4,4)</f>
        <v>3</v>
      </c>
      <c r="Y5027">
        <f>YEAR(SalesData[[#This Row],[Order Date]])*100+MONTH(SalesData[[#This Row],[Order Date]])</f>
        <v>201807</v>
      </c>
    </row>
    <row r="5028" spans="1: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v>9</v>
      </c>
      <c r="T5028">
        <v>0</v>
      </c>
      <c r="U5028">
        <v>26.15</v>
      </c>
      <c r="V5028">
        <f>COUNTIF(SalesData[Order ID],SalesData[[#This Row],[Order ID]])</f>
        <v>4</v>
      </c>
      <c r="W5028" t="str">
        <f>TEXT(SalesData[[#This Row],[Order Date]],"MMM-YYYY")</f>
        <v>Jul-2018</v>
      </c>
      <c r="X5028">
        <f>CHOOSE(MONTH(SalesData[[#This Row],[Order Date]]),1,1,1,2,2,2,3,3,3,4,4,4)</f>
        <v>3</v>
      </c>
      <c r="Y5028">
        <f>YEAR(SalesData[[#This Row],[Order Date]])*100+MONTH(SalesData[[#This Row],[Order Date]])</f>
        <v>201807</v>
      </c>
    </row>
    <row r="5029" spans="1: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v>10</v>
      </c>
      <c r="T5029">
        <v>0.1</v>
      </c>
      <c r="U5029">
        <v>24.21</v>
      </c>
      <c r="V5029">
        <f>COUNTIF(SalesData[Order ID],SalesData[[#This Row],[Order ID]])</f>
        <v>4</v>
      </c>
      <c r="W5029" t="str">
        <f>TEXT(SalesData[[#This Row],[Order Date]],"MMM-YYYY")</f>
        <v>Jul-2018</v>
      </c>
      <c r="X5029">
        <f>CHOOSE(MONTH(SalesData[[#This Row],[Order Date]]),1,1,1,2,2,2,3,3,3,4,4,4)</f>
        <v>3</v>
      </c>
      <c r="Y5029">
        <f>YEAR(SalesData[[#This Row],[Order Date]])*100+MONTH(SalesData[[#This Row],[Order Date]])</f>
        <v>201807</v>
      </c>
    </row>
    <row r="5030" spans="1: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v>3</v>
      </c>
      <c r="T5030">
        <v>0.3</v>
      </c>
      <c r="U5030">
        <v>-28.8</v>
      </c>
      <c r="V5030">
        <f>COUNTIF(SalesData[Order ID],SalesData[[#This Row],[Order ID]])</f>
        <v>1</v>
      </c>
      <c r="W5030" t="str">
        <f>TEXT(SalesData[[#This Row],[Order Date]],"MMM-YYYY")</f>
        <v>Sep-2015</v>
      </c>
      <c r="X5030">
        <f>CHOOSE(MONTH(SalesData[[#This Row],[Order Date]]),1,1,1,2,2,2,3,3,3,4,4,4)</f>
        <v>3</v>
      </c>
      <c r="Y5030">
        <f>YEAR(SalesData[[#This Row],[Order Date]])*100+MONTH(SalesData[[#This Row],[Order Date]])</f>
        <v>201509</v>
      </c>
    </row>
    <row r="5031" spans="1: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v>3</v>
      </c>
      <c r="T5031">
        <v>0.1</v>
      </c>
      <c r="U5031">
        <v>2.59</v>
      </c>
      <c r="V5031">
        <f>COUNTIF(SalesData[Order ID],SalesData[[#This Row],[Order ID]])</f>
        <v>3</v>
      </c>
      <c r="W5031" t="str">
        <f>TEXT(SalesData[[#This Row],[Order Date]],"MMM-YYYY")</f>
        <v>Jan-2018</v>
      </c>
      <c r="X5031">
        <f>CHOOSE(MONTH(SalesData[[#This Row],[Order Date]]),1,1,1,2,2,2,3,3,3,4,4,4)</f>
        <v>1</v>
      </c>
      <c r="Y5031">
        <f>YEAR(SalesData[[#This Row],[Order Date]])*100+MONTH(SalesData[[#This Row],[Order Date]])</f>
        <v>201801</v>
      </c>
    </row>
    <row r="5032" spans="1: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v>10</v>
      </c>
      <c r="T5032">
        <v>0.3</v>
      </c>
      <c r="U5032">
        <v>-2.4900000000000002</v>
      </c>
      <c r="V5032">
        <f>COUNTIF(SalesData[Order ID],SalesData[[#This Row],[Order ID]])</f>
        <v>3</v>
      </c>
      <c r="W5032" t="str">
        <f>TEXT(SalesData[[#This Row],[Order Date]],"MMM-YYYY")</f>
        <v>Jan-2018</v>
      </c>
      <c r="X5032">
        <f>CHOOSE(MONTH(SalesData[[#This Row],[Order Date]]),1,1,1,2,2,2,3,3,3,4,4,4)</f>
        <v>1</v>
      </c>
      <c r="Y5032">
        <f>YEAR(SalesData[[#This Row],[Order Date]])*100+MONTH(SalesData[[#This Row],[Order Date]])</f>
        <v>201801</v>
      </c>
    </row>
    <row r="5033" spans="1: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v>6</v>
      </c>
      <c r="T5033">
        <v>0.1</v>
      </c>
      <c r="U5033">
        <v>16.75</v>
      </c>
      <c r="V5033">
        <f>COUNTIF(SalesData[Order ID],SalesData[[#This Row],[Order ID]])</f>
        <v>3</v>
      </c>
      <c r="W5033" t="str">
        <f>TEXT(SalesData[[#This Row],[Order Date]],"MMM-YYYY")</f>
        <v>Jan-2018</v>
      </c>
      <c r="X5033">
        <f>CHOOSE(MONTH(SalesData[[#This Row],[Order Date]]),1,1,1,2,2,2,3,3,3,4,4,4)</f>
        <v>1</v>
      </c>
      <c r="Y5033">
        <f>YEAR(SalesData[[#This Row],[Order Date]])*100+MONTH(SalesData[[#This Row],[Order Date]])</f>
        <v>201801</v>
      </c>
    </row>
    <row r="5034" spans="1: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v>2</v>
      </c>
      <c r="T5034">
        <v>0.3</v>
      </c>
      <c r="U5034">
        <v>-48.98</v>
      </c>
      <c r="V5034">
        <f>COUNTIF(SalesData[Order ID],SalesData[[#This Row],[Order ID]])</f>
        <v>2</v>
      </c>
      <c r="W5034" t="str">
        <f>TEXT(SalesData[[#This Row],[Order Date]],"MMM-YYYY")</f>
        <v>Dec-2017</v>
      </c>
      <c r="X5034">
        <f>CHOOSE(MONTH(SalesData[[#This Row],[Order Date]]),1,1,1,2,2,2,3,3,3,4,4,4)</f>
        <v>4</v>
      </c>
      <c r="Y5034">
        <f>YEAR(SalesData[[#This Row],[Order Date]])*100+MONTH(SalesData[[#This Row],[Order Date]])</f>
        <v>201712</v>
      </c>
    </row>
    <row r="5035" spans="1: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v>4</v>
      </c>
      <c r="T5035">
        <v>0.3</v>
      </c>
      <c r="U5035">
        <v>-9.27</v>
      </c>
      <c r="V5035">
        <f>COUNTIF(SalesData[Order ID],SalesData[[#This Row],[Order ID]])</f>
        <v>2</v>
      </c>
      <c r="W5035" t="str">
        <f>TEXT(SalesData[[#This Row],[Order Date]],"MMM-YYYY")</f>
        <v>Dec-2017</v>
      </c>
      <c r="X5035">
        <f>CHOOSE(MONTH(SalesData[[#This Row],[Order Date]]),1,1,1,2,2,2,3,3,3,4,4,4)</f>
        <v>4</v>
      </c>
      <c r="Y5035">
        <f>YEAR(SalesData[[#This Row],[Order Date]])*100+MONTH(SalesData[[#This Row],[Order Date]])</f>
        <v>201712</v>
      </c>
    </row>
    <row r="5036" spans="1: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v>2</v>
      </c>
      <c r="T5036">
        <v>0.1</v>
      </c>
      <c r="U5036">
        <v>240.59</v>
      </c>
      <c r="V5036">
        <f>COUNTIF(SalesData[Order ID],SalesData[[#This Row],[Order ID]])</f>
        <v>1</v>
      </c>
      <c r="W5036" t="str">
        <f>TEXT(SalesData[[#This Row],[Order Date]],"MMM-YYYY")</f>
        <v>Aug-2016</v>
      </c>
      <c r="X5036">
        <f>CHOOSE(MONTH(SalesData[[#This Row],[Order Date]]),1,1,1,2,2,2,3,3,3,4,4,4)</f>
        <v>3</v>
      </c>
      <c r="Y5036">
        <f>YEAR(SalesData[[#This Row],[Order Date]])*100+MONTH(SalesData[[#This Row],[Order Date]])</f>
        <v>201608</v>
      </c>
    </row>
    <row r="5037" spans="1: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v>9</v>
      </c>
      <c r="T5037">
        <v>0</v>
      </c>
      <c r="U5037">
        <v>196.07</v>
      </c>
      <c r="V5037">
        <f>COUNTIF(SalesData[Order ID],SalesData[[#This Row],[Order ID]])</f>
        <v>2</v>
      </c>
      <c r="W5037" t="str">
        <f>TEXT(SalesData[[#This Row],[Order Date]],"MMM-YYYY")</f>
        <v>Apr-2015</v>
      </c>
      <c r="X5037">
        <f>CHOOSE(MONTH(SalesData[[#This Row],[Order Date]]),1,1,1,2,2,2,3,3,3,4,4,4)</f>
        <v>2</v>
      </c>
      <c r="Y5037">
        <f>YEAR(SalesData[[#This Row],[Order Date]])*100+MONTH(SalesData[[#This Row],[Order Date]])</f>
        <v>201504</v>
      </c>
    </row>
    <row r="5038" spans="1: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v>8</v>
      </c>
      <c r="T5038">
        <v>0</v>
      </c>
      <c r="U5038">
        <v>8.81</v>
      </c>
      <c r="V5038">
        <f>COUNTIF(SalesData[Order ID],SalesData[[#This Row],[Order ID]])</f>
        <v>2</v>
      </c>
      <c r="W5038" t="str">
        <f>TEXT(SalesData[[#This Row],[Order Date]],"MMM-YYYY")</f>
        <v>Apr-2015</v>
      </c>
      <c r="X5038">
        <f>CHOOSE(MONTH(SalesData[[#This Row],[Order Date]]),1,1,1,2,2,2,3,3,3,4,4,4)</f>
        <v>2</v>
      </c>
      <c r="Y5038">
        <f>YEAR(SalesData[[#This Row],[Order Date]])*100+MONTH(SalesData[[#This Row],[Order Date]])</f>
        <v>201504</v>
      </c>
    </row>
    <row r="5039" spans="1: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v>6</v>
      </c>
      <c r="T5039">
        <v>0</v>
      </c>
      <c r="U5039">
        <v>28.8</v>
      </c>
      <c r="V5039">
        <f>COUNTIF(SalesData[Order ID],SalesData[[#This Row],[Order ID]])</f>
        <v>1</v>
      </c>
      <c r="W5039" t="str">
        <f>TEXT(SalesData[[#This Row],[Order Date]],"MMM-YYYY")</f>
        <v>Nov-2018</v>
      </c>
      <c r="X5039">
        <f>CHOOSE(MONTH(SalesData[[#This Row],[Order Date]]),1,1,1,2,2,2,3,3,3,4,4,4)</f>
        <v>4</v>
      </c>
      <c r="Y5039">
        <f>YEAR(SalesData[[#This Row],[Order Date]])*100+MONTH(SalesData[[#This Row],[Order Date]])</f>
        <v>201811</v>
      </c>
    </row>
    <row r="5040" spans="1: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v>1</v>
      </c>
      <c r="T5040">
        <v>0.1</v>
      </c>
      <c r="U5040">
        <v>55.95</v>
      </c>
      <c r="V5040">
        <f>COUNTIF(SalesData[Order ID],SalesData[[#This Row],[Order ID]])</f>
        <v>3</v>
      </c>
      <c r="W5040" t="str">
        <f>TEXT(SalesData[[#This Row],[Order Date]],"MMM-YYYY")</f>
        <v>Jul-2016</v>
      </c>
      <c r="X5040">
        <f>CHOOSE(MONTH(SalesData[[#This Row],[Order Date]]),1,1,1,2,2,2,3,3,3,4,4,4)</f>
        <v>3</v>
      </c>
      <c r="Y5040">
        <f>YEAR(SalesData[[#This Row],[Order Date]])*100+MONTH(SalesData[[#This Row],[Order Date]])</f>
        <v>201607</v>
      </c>
    </row>
    <row r="5041" spans="1: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v>6</v>
      </c>
      <c r="T5041">
        <v>0</v>
      </c>
      <c r="U5041">
        <v>42.96</v>
      </c>
      <c r="V5041">
        <f>COUNTIF(SalesData[Order ID],SalesData[[#This Row],[Order ID]])</f>
        <v>3</v>
      </c>
      <c r="W5041" t="str">
        <f>TEXT(SalesData[[#This Row],[Order Date]],"MMM-YYYY")</f>
        <v>Jul-2016</v>
      </c>
      <c r="X5041">
        <f>CHOOSE(MONTH(SalesData[[#This Row],[Order Date]]),1,1,1,2,2,2,3,3,3,4,4,4)</f>
        <v>3</v>
      </c>
      <c r="Y5041">
        <f>YEAR(SalesData[[#This Row],[Order Date]])*100+MONTH(SalesData[[#This Row],[Order Date]])</f>
        <v>201607</v>
      </c>
    </row>
    <row r="5042" spans="1: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v>3</v>
      </c>
      <c r="T5042">
        <v>0</v>
      </c>
      <c r="U5042">
        <v>46.42</v>
      </c>
      <c r="V5042">
        <f>COUNTIF(SalesData[Order ID],SalesData[[#This Row],[Order ID]])</f>
        <v>3</v>
      </c>
      <c r="W5042" t="str">
        <f>TEXT(SalesData[[#This Row],[Order Date]],"MMM-YYYY")</f>
        <v>Jul-2016</v>
      </c>
      <c r="X5042">
        <f>CHOOSE(MONTH(SalesData[[#This Row],[Order Date]]),1,1,1,2,2,2,3,3,3,4,4,4)</f>
        <v>3</v>
      </c>
      <c r="Y5042">
        <f>YEAR(SalesData[[#This Row],[Order Date]])*100+MONTH(SalesData[[#This Row],[Order Date]])</f>
        <v>201607</v>
      </c>
    </row>
    <row r="5043" spans="1: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v>2</v>
      </c>
      <c r="T5043">
        <v>0</v>
      </c>
      <c r="U5043">
        <v>11.51</v>
      </c>
      <c r="V5043">
        <f>COUNTIF(SalesData[Order ID],SalesData[[#This Row],[Order ID]])</f>
        <v>7</v>
      </c>
      <c r="W5043" t="str">
        <f>TEXT(SalesData[[#This Row],[Order Date]],"MMM-YYYY")</f>
        <v>Nov-2017</v>
      </c>
      <c r="X5043">
        <f>CHOOSE(MONTH(SalesData[[#This Row],[Order Date]]),1,1,1,2,2,2,3,3,3,4,4,4)</f>
        <v>4</v>
      </c>
      <c r="Y5043">
        <f>YEAR(SalesData[[#This Row],[Order Date]])*100+MONTH(SalesData[[#This Row],[Order Date]])</f>
        <v>201711</v>
      </c>
    </row>
    <row r="5044" spans="1: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v>1</v>
      </c>
      <c r="T5044">
        <v>0.1</v>
      </c>
      <c r="U5044">
        <v>37.68</v>
      </c>
      <c r="V5044">
        <f>COUNTIF(SalesData[Order ID],SalesData[[#This Row],[Order ID]])</f>
        <v>7</v>
      </c>
      <c r="W5044" t="str">
        <f>TEXT(SalesData[[#This Row],[Order Date]],"MMM-YYYY")</f>
        <v>Nov-2017</v>
      </c>
      <c r="X5044">
        <f>CHOOSE(MONTH(SalesData[[#This Row],[Order Date]]),1,1,1,2,2,2,3,3,3,4,4,4)</f>
        <v>4</v>
      </c>
      <c r="Y5044">
        <f>YEAR(SalesData[[#This Row],[Order Date]])*100+MONTH(SalesData[[#This Row],[Order Date]])</f>
        <v>201711</v>
      </c>
    </row>
    <row r="5045" spans="1: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v>5</v>
      </c>
      <c r="T5045">
        <v>0</v>
      </c>
      <c r="U5045">
        <v>121.54</v>
      </c>
      <c r="V5045">
        <f>COUNTIF(SalesData[Order ID],SalesData[[#This Row],[Order ID]])</f>
        <v>7</v>
      </c>
      <c r="W5045" t="str">
        <f>TEXT(SalesData[[#This Row],[Order Date]],"MMM-YYYY")</f>
        <v>Nov-2017</v>
      </c>
      <c r="X5045">
        <f>CHOOSE(MONTH(SalesData[[#This Row],[Order Date]]),1,1,1,2,2,2,3,3,3,4,4,4)</f>
        <v>4</v>
      </c>
      <c r="Y5045">
        <f>YEAR(SalesData[[#This Row],[Order Date]])*100+MONTH(SalesData[[#This Row],[Order Date]])</f>
        <v>201711</v>
      </c>
    </row>
    <row r="5046" spans="1: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v>5</v>
      </c>
      <c r="T5046">
        <v>0.3</v>
      </c>
      <c r="U5046">
        <v>-6.14</v>
      </c>
      <c r="V5046">
        <f>COUNTIF(SalesData[Order ID],SalesData[[#This Row],[Order ID]])</f>
        <v>7</v>
      </c>
      <c r="W5046" t="str">
        <f>TEXT(SalesData[[#This Row],[Order Date]],"MMM-YYYY")</f>
        <v>Nov-2017</v>
      </c>
      <c r="X5046">
        <f>CHOOSE(MONTH(SalesData[[#This Row],[Order Date]]),1,1,1,2,2,2,3,3,3,4,4,4)</f>
        <v>4</v>
      </c>
      <c r="Y5046">
        <f>YEAR(SalesData[[#This Row],[Order Date]])*100+MONTH(SalesData[[#This Row],[Order Date]])</f>
        <v>201711</v>
      </c>
    </row>
    <row r="5047" spans="1: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v>6</v>
      </c>
      <c r="T5047">
        <v>0</v>
      </c>
      <c r="U5047">
        <v>122.53</v>
      </c>
      <c r="V5047">
        <f>COUNTIF(SalesData[Order ID],SalesData[[#This Row],[Order ID]])</f>
        <v>7</v>
      </c>
      <c r="W5047" t="str">
        <f>TEXT(SalesData[[#This Row],[Order Date]],"MMM-YYYY")</f>
        <v>Nov-2017</v>
      </c>
      <c r="X5047">
        <f>CHOOSE(MONTH(SalesData[[#This Row],[Order Date]]),1,1,1,2,2,2,3,3,3,4,4,4)</f>
        <v>4</v>
      </c>
      <c r="Y5047">
        <f>YEAR(SalesData[[#This Row],[Order Date]])*100+MONTH(SalesData[[#This Row],[Order Date]])</f>
        <v>201711</v>
      </c>
    </row>
    <row r="5048" spans="1: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v>1</v>
      </c>
      <c r="T5048">
        <v>0</v>
      </c>
      <c r="U5048">
        <v>0.56999999999999995</v>
      </c>
      <c r="V5048">
        <f>COUNTIF(SalesData[Order ID],SalesData[[#This Row],[Order ID]])</f>
        <v>7</v>
      </c>
      <c r="W5048" t="str">
        <f>TEXT(SalesData[[#This Row],[Order Date]],"MMM-YYYY")</f>
        <v>Nov-2017</v>
      </c>
      <c r="X5048">
        <f>CHOOSE(MONTH(SalesData[[#This Row],[Order Date]]),1,1,1,2,2,2,3,3,3,4,4,4)</f>
        <v>4</v>
      </c>
      <c r="Y5048">
        <f>YEAR(SalesData[[#This Row],[Order Date]])*100+MONTH(SalesData[[#This Row],[Order Date]])</f>
        <v>201711</v>
      </c>
    </row>
    <row r="5049" spans="1: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v>9</v>
      </c>
      <c r="T5049">
        <v>0</v>
      </c>
      <c r="U5049">
        <v>3.23</v>
      </c>
      <c r="V5049">
        <f>COUNTIF(SalesData[Order ID],SalesData[[#This Row],[Order ID]])</f>
        <v>7</v>
      </c>
      <c r="W5049" t="str">
        <f>TEXT(SalesData[[#This Row],[Order Date]],"MMM-YYYY")</f>
        <v>Nov-2017</v>
      </c>
      <c r="X5049">
        <f>CHOOSE(MONTH(SalesData[[#This Row],[Order Date]]),1,1,1,2,2,2,3,3,3,4,4,4)</f>
        <v>4</v>
      </c>
      <c r="Y5049">
        <f>YEAR(SalesData[[#This Row],[Order Date]])*100+MONTH(SalesData[[#This Row],[Order Date]])</f>
        <v>201711</v>
      </c>
    </row>
    <row r="5050" spans="1: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v>4</v>
      </c>
      <c r="T5050">
        <v>0.1</v>
      </c>
      <c r="U5050">
        <v>1.06</v>
      </c>
      <c r="V5050">
        <f>COUNTIF(SalesData[Order ID],SalesData[[#This Row],[Order ID]])</f>
        <v>2</v>
      </c>
      <c r="W5050" t="str">
        <f>TEXT(SalesData[[#This Row],[Order Date]],"MMM-YYYY")</f>
        <v>Mar-2015</v>
      </c>
      <c r="X5050">
        <f>CHOOSE(MONTH(SalesData[[#This Row],[Order Date]]),1,1,1,2,2,2,3,3,3,4,4,4)</f>
        <v>1</v>
      </c>
      <c r="Y5050">
        <f>YEAR(SalesData[[#This Row],[Order Date]])*100+MONTH(SalesData[[#This Row],[Order Date]])</f>
        <v>201503</v>
      </c>
    </row>
    <row r="5051" spans="1: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v>6</v>
      </c>
      <c r="T5051">
        <v>0</v>
      </c>
      <c r="U5051">
        <v>16</v>
      </c>
      <c r="V5051">
        <f>COUNTIF(SalesData[Order ID],SalesData[[#This Row],[Order ID]])</f>
        <v>2</v>
      </c>
      <c r="W5051" t="str">
        <f>TEXT(SalesData[[#This Row],[Order Date]],"MMM-YYYY")</f>
        <v>Mar-2015</v>
      </c>
      <c r="X5051">
        <f>CHOOSE(MONTH(SalesData[[#This Row],[Order Date]]),1,1,1,2,2,2,3,3,3,4,4,4)</f>
        <v>1</v>
      </c>
      <c r="Y5051">
        <f>YEAR(SalesData[[#This Row],[Order Date]])*100+MONTH(SalesData[[#This Row],[Order Date]])</f>
        <v>201503</v>
      </c>
    </row>
    <row r="5052" spans="1: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v>10</v>
      </c>
      <c r="T5052">
        <v>0.2</v>
      </c>
      <c r="U5052">
        <v>3.15</v>
      </c>
      <c r="V5052">
        <f>COUNTIF(SalesData[Order ID],SalesData[[#This Row],[Order ID]])</f>
        <v>1</v>
      </c>
      <c r="W5052" t="str">
        <f>TEXT(SalesData[[#This Row],[Order Date]],"MMM-YYYY")</f>
        <v>Sep-2016</v>
      </c>
      <c r="X5052">
        <f>CHOOSE(MONTH(SalesData[[#This Row],[Order Date]]),1,1,1,2,2,2,3,3,3,4,4,4)</f>
        <v>3</v>
      </c>
      <c r="Y5052">
        <f>YEAR(SalesData[[#This Row],[Order Date]])*100+MONTH(SalesData[[#This Row],[Order Date]])</f>
        <v>201609</v>
      </c>
    </row>
    <row r="5053" spans="1: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v>4</v>
      </c>
      <c r="T5053">
        <v>0.1</v>
      </c>
      <c r="U5053">
        <v>5.12</v>
      </c>
      <c r="V5053">
        <f>COUNTIF(SalesData[Order ID],SalesData[[#This Row],[Order ID]])</f>
        <v>1</v>
      </c>
      <c r="W5053" t="str">
        <f>TEXT(SalesData[[#This Row],[Order Date]],"MMM-YYYY")</f>
        <v>Nov-2016</v>
      </c>
      <c r="X5053">
        <f>CHOOSE(MONTH(SalesData[[#This Row],[Order Date]]),1,1,1,2,2,2,3,3,3,4,4,4)</f>
        <v>4</v>
      </c>
      <c r="Y5053">
        <f>YEAR(SalesData[[#This Row],[Order Date]])*100+MONTH(SalesData[[#This Row],[Order Date]])</f>
        <v>201611</v>
      </c>
    </row>
    <row r="5054" spans="1: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v>4</v>
      </c>
      <c r="T5054">
        <v>0.2</v>
      </c>
      <c r="U5054">
        <v>33.26</v>
      </c>
      <c r="V5054">
        <f>COUNTIF(SalesData[Order ID],SalesData[[#This Row],[Order ID]])</f>
        <v>1</v>
      </c>
      <c r="W5054" t="str">
        <f>TEXT(SalesData[[#This Row],[Order Date]],"MMM-YYYY")</f>
        <v>May-2018</v>
      </c>
      <c r="X5054">
        <f>CHOOSE(MONTH(SalesData[[#This Row],[Order Date]]),1,1,1,2,2,2,3,3,3,4,4,4)</f>
        <v>2</v>
      </c>
      <c r="Y5054">
        <f>YEAR(SalesData[[#This Row],[Order Date]])*100+MONTH(SalesData[[#This Row],[Order Date]])</f>
        <v>201805</v>
      </c>
    </row>
    <row r="5055" spans="1: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v>6</v>
      </c>
      <c r="T5055">
        <v>0.2</v>
      </c>
      <c r="U5055">
        <v>79.680000000000007</v>
      </c>
      <c r="V5055">
        <f>COUNTIF(SalesData[Order ID],SalesData[[#This Row],[Order ID]])</f>
        <v>3</v>
      </c>
      <c r="W5055" t="str">
        <f>TEXT(SalesData[[#This Row],[Order Date]],"MMM-YYYY")</f>
        <v>Jan-2016</v>
      </c>
      <c r="X5055">
        <f>CHOOSE(MONTH(SalesData[[#This Row],[Order Date]]),1,1,1,2,2,2,3,3,3,4,4,4)</f>
        <v>1</v>
      </c>
      <c r="Y5055">
        <f>YEAR(SalesData[[#This Row],[Order Date]])*100+MONTH(SalesData[[#This Row],[Order Date]])</f>
        <v>201601</v>
      </c>
    </row>
    <row r="5056" spans="1: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v>9</v>
      </c>
      <c r="T5056">
        <v>0.2</v>
      </c>
      <c r="U5056">
        <v>2.4</v>
      </c>
      <c r="V5056">
        <f>COUNTIF(SalesData[Order ID],SalesData[[#This Row],[Order ID]])</f>
        <v>3</v>
      </c>
      <c r="W5056" t="str">
        <f>TEXT(SalesData[[#This Row],[Order Date]],"MMM-YYYY")</f>
        <v>Jan-2016</v>
      </c>
      <c r="X5056">
        <f>CHOOSE(MONTH(SalesData[[#This Row],[Order Date]]),1,1,1,2,2,2,3,3,3,4,4,4)</f>
        <v>1</v>
      </c>
      <c r="Y5056">
        <f>YEAR(SalesData[[#This Row],[Order Date]])*100+MONTH(SalesData[[#This Row],[Order Date]])</f>
        <v>201601</v>
      </c>
    </row>
    <row r="5057" spans="1: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v>1</v>
      </c>
      <c r="T5057">
        <v>0.1</v>
      </c>
      <c r="U5057">
        <v>473.34</v>
      </c>
      <c r="V5057">
        <f>COUNTIF(SalesData[Order ID],SalesData[[#This Row],[Order ID]])</f>
        <v>3</v>
      </c>
      <c r="W5057" t="str">
        <f>TEXT(SalesData[[#This Row],[Order Date]],"MMM-YYYY")</f>
        <v>Jan-2016</v>
      </c>
      <c r="X5057">
        <f>CHOOSE(MONTH(SalesData[[#This Row],[Order Date]]),1,1,1,2,2,2,3,3,3,4,4,4)</f>
        <v>1</v>
      </c>
      <c r="Y5057">
        <f>YEAR(SalesData[[#This Row],[Order Date]])*100+MONTH(SalesData[[#This Row],[Order Date]])</f>
        <v>201601</v>
      </c>
    </row>
    <row r="5058" spans="1: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v>6</v>
      </c>
      <c r="T5058">
        <v>0</v>
      </c>
      <c r="U5058">
        <v>5.54</v>
      </c>
      <c r="V5058">
        <f>COUNTIF(SalesData[Order ID],SalesData[[#This Row],[Order ID]])</f>
        <v>2</v>
      </c>
      <c r="W5058" t="str">
        <f>TEXT(SalesData[[#This Row],[Order Date]],"MMM-YYYY")</f>
        <v>Sep-2016</v>
      </c>
      <c r="X5058">
        <f>CHOOSE(MONTH(SalesData[[#This Row],[Order Date]]),1,1,1,2,2,2,3,3,3,4,4,4)</f>
        <v>3</v>
      </c>
      <c r="Y5058">
        <f>YEAR(SalesData[[#This Row],[Order Date]])*100+MONTH(SalesData[[#This Row],[Order Date]])</f>
        <v>201609</v>
      </c>
    </row>
    <row r="5059" spans="1: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v>4</v>
      </c>
      <c r="T5059">
        <v>0.2</v>
      </c>
      <c r="U5059">
        <v>4.1900000000000004</v>
      </c>
      <c r="V5059">
        <f>COUNTIF(SalesData[Order ID],SalesData[[#This Row],[Order ID]])</f>
        <v>2</v>
      </c>
      <c r="W5059" t="str">
        <f>TEXT(SalesData[[#This Row],[Order Date]],"MMM-YYYY")</f>
        <v>Sep-2016</v>
      </c>
      <c r="X5059">
        <f>CHOOSE(MONTH(SalesData[[#This Row],[Order Date]]),1,1,1,2,2,2,3,3,3,4,4,4)</f>
        <v>3</v>
      </c>
      <c r="Y5059">
        <f>YEAR(SalesData[[#This Row],[Order Date]])*100+MONTH(SalesData[[#This Row],[Order Date]])</f>
        <v>201609</v>
      </c>
    </row>
    <row r="5060" spans="1: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v>1</v>
      </c>
      <c r="T5060">
        <v>0.2</v>
      </c>
      <c r="U5060">
        <v>34.950000000000003</v>
      </c>
      <c r="V5060">
        <f>COUNTIF(SalesData[Order ID],SalesData[[#This Row],[Order ID]])</f>
        <v>1</v>
      </c>
      <c r="W5060" t="str">
        <f>TEXT(SalesData[[#This Row],[Order Date]],"MMM-YYYY")</f>
        <v>Apr-2017</v>
      </c>
      <c r="X5060">
        <f>CHOOSE(MONTH(SalesData[[#This Row],[Order Date]]),1,1,1,2,2,2,3,3,3,4,4,4)</f>
        <v>2</v>
      </c>
      <c r="Y5060">
        <f>YEAR(SalesData[[#This Row],[Order Date]])*100+MONTH(SalesData[[#This Row],[Order Date]])</f>
        <v>201704</v>
      </c>
    </row>
    <row r="5061" spans="1: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v>5</v>
      </c>
      <c r="T5061">
        <v>0.2</v>
      </c>
      <c r="U5061">
        <v>84</v>
      </c>
      <c r="V5061">
        <f>COUNTIF(SalesData[Order ID],SalesData[[#This Row],[Order ID]])</f>
        <v>2</v>
      </c>
      <c r="W5061" t="str">
        <f>TEXT(SalesData[[#This Row],[Order Date]],"MMM-YYYY")</f>
        <v>Dec-2017</v>
      </c>
      <c r="X5061">
        <f>CHOOSE(MONTH(SalesData[[#This Row],[Order Date]]),1,1,1,2,2,2,3,3,3,4,4,4)</f>
        <v>4</v>
      </c>
      <c r="Y5061">
        <f>YEAR(SalesData[[#This Row],[Order Date]])*100+MONTH(SalesData[[#This Row],[Order Date]])</f>
        <v>201712</v>
      </c>
    </row>
    <row r="5062" spans="1: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v>10</v>
      </c>
      <c r="T5062">
        <v>0</v>
      </c>
      <c r="U5062">
        <v>76.03</v>
      </c>
      <c r="V5062">
        <f>COUNTIF(SalesData[Order ID],SalesData[[#This Row],[Order ID]])</f>
        <v>2</v>
      </c>
      <c r="W5062" t="str">
        <f>TEXT(SalesData[[#This Row],[Order Date]],"MMM-YYYY")</f>
        <v>Dec-2017</v>
      </c>
      <c r="X5062">
        <f>CHOOSE(MONTH(SalesData[[#This Row],[Order Date]]),1,1,1,2,2,2,3,3,3,4,4,4)</f>
        <v>4</v>
      </c>
      <c r="Y5062">
        <f>YEAR(SalesData[[#This Row],[Order Date]])*100+MONTH(SalesData[[#This Row],[Order Date]])</f>
        <v>201712</v>
      </c>
    </row>
    <row r="5063" spans="1: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v>2</v>
      </c>
      <c r="T5063">
        <v>0</v>
      </c>
      <c r="U5063">
        <v>8.8000000000000007</v>
      </c>
      <c r="V5063">
        <f>COUNTIF(SalesData[Order ID],SalesData[[#This Row],[Order ID]])</f>
        <v>3</v>
      </c>
      <c r="W5063" t="str">
        <f>TEXT(SalesData[[#This Row],[Order Date]],"MMM-YYYY")</f>
        <v>May-2016</v>
      </c>
      <c r="X5063">
        <f>CHOOSE(MONTH(SalesData[[#This Row],[Order Date]]),1,1,1,2,2,2,3,3,3,4,4,4)</f>
        <v>2</v>
      </c>
      <c r="Y5063">
        <f>YEAR(SalesData[[#This Row],[Order Date]])*100+MONTH(SalesData[[#This Row],[Order Date]])</f>
        <v>201605</v>
      </c>
    </row>
    <row r="5064" spans="1: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v>9</v>
      </c>
      <c r="T5064">
        <v>0.2</v>
      </c>
      <c r="U5064">
        <v>18.899999999999999</v>
      </c>
      <c r="V5064">
        <f>COUNTIF(SalesData[Order ID],SalesData[[#This Row],[Order ID]])</f>
        <v>3</v>
      </c>
      <c r="W5064" t="str">
        <f>TEXT(SalesData[[#This Row],[Order Date]],"MMM-YYYY")</f>
        <v>May-2016</v>
      </c>
      <c r="X5064">
        <f>CHOOSE(MONTH(SalesData[[#This Row],[Order Date]]),1,1,1,2,2,2,3,3,3,4,4,4)</f>
        <v>2</v>
      </c>
      <c r="Y5064">
        <f>YEAR(SalesData[[#This Row],[Order Date]])*100+MONTH(SalesData[[#This Row],[Order Date]])</f>
        <v>201605</v>
      </c>
    </row>
    <row r="5065" spans="1: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v>1</v>
      </c>
      <c r="T5065">
        <v>0</v>
      </c>
      <c r="U5065">
        <v>17.350000000000001</v>
      </c>
      <c r="V5065">
        <f>COUNTIF(SalesData[Order ID],SalesData[[#This Row],[Order ID]])</f>
        <v>3</v>
      </c>
      <c r="W5065" t="str">
        <f>TEXT(SalesData[[#This Row],[Order Date]],"MMM-YYYY")</f>
        <v>May-2016</v>
      </c>
      <c r="X5065">
        <f>CHOOSE(MONTH(SalesData[[#This Row],[Order Date]]),1,1,1,2,2,2,3,3,3,4,4,4)</f>
        <v>2</v>
      </c>
      <c r="Y5065">
        <f>YEAR(SalesData[[#This Row],[Order Date]])*100+MONTH(SalesData[[#This Row],[Order Date]])</f>
        <v>201605</v>
      </c>
    </row>
    <row r="5066" spans="1: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v>9</v>
      </c>
      <c r="T5066">
        <v>0</v>
      </c>
      <c r="U5066">
        <v>47.04</v>
      </c>
      <c r="V5066">
        <f>COUNTIF(SalesData[Order ID],SalesData[[#This Row],[Order ID]])</f>
        <v>1</v>
      </c>
      <c r="W5066" t="str">
        <f>TEXT(SalesData[[#This Row],[Order Date]],"MMM-YYYY")</f>
        <v>Sep-2018</v>
      </c>
      <c r="X5066">
        <f>CHOOSE(MONTH(SalesData[[#This Row],[Order Date]]),1,1,1,2,2,2,3,3,3,4,4,4)</f>
        <v>3</v>
      </c>
      <c r="Y5066">
        <f>YEAR(SalesData[[#This Row],[Order Date]])*100+MONTH(SalesData[[#This Row],[Order Date]])</f>
        <v>201809</v>
      </c>
    </row>
    <row r="5067" spans="1: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v>9</v>
      </c>
      <c r="T5067">
        <v>0.3</v>
      </c>
      <c r="U5067">
        <v>-23.04</v>
      </c>
      <c r="V5067">
        <f>COUNTIF(SalesData[Order ID],SalesData[[#This Row],[Order ID]])</f>
        <v>2</v>
      </c>
      <c r="W5067" t="str">
        <f>TEXT(SalesData[[#This Row],[Order Date]],"MMM-YYYY")</f>
        <v>Nov-2018</v>
      </c>
      <c r="X5067">
        <f>CHOOSE(MONTH(SalesData[[#This Row],[Order Date]]),1,1,1,2,2,2,3,3,3,4,4,4)</f>
        <v>4</v>
      </c>
      <c r="Y5067">
        <f>YEAR(SalesData[[#This Row],[Order Date]])*100+MONTH(SalesData[[#This Row],[Order Date]])</f>
        <v>201811</v>
      </c>
    </row>
    <row r="5068" spans="1: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v>9</v>
      </c>
      <c r="T5068">
        <v>0.1</v>
      </c>
      <c r="U5068">
        <v>106.9</v>
      </c>
      <c r="V5068">
        <f>COUNTIF(SalesData[Order ID],SalesData[[#This Row],[Order ID]])</f>
        <v>2</v>
      </c>
      <c r="W5068" t="str">
        <f>TEXT(SalesData[[#This Row],[Order Date]],"MMM-YYYY")</f>
        <v>Nov-2018</v>
      </c>
      <c r="X5068">
        <f>CHOOSE(MONTH(SalesData[[#This Row],[Order Date]]),1,1,1,2,2,2,3,3,3,4,4,4)</f>
        <v>4</v>
      </c>
      <c r="Y5068">
        <f>YEAR(SalesData[[#This Row],[Order Date]])*100+MONTH(SalesData[[#This Row],[Order Date]])</f>
        <v>201811</v>
      </c>
    </row>
    <row r="5069" spans="1: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v>8</v>
      </c>
      <c r="T5069">
        <v>0.3</v>
      </c>
      <c r="U5069">
        <v>-7.28</v>
      </c>
      <c r="V5069">
        <f>COUNTIF(SalesData[Order ID],SalesData[[#This Row],[Order ID]])</f>
        <v>1</v>
      </c>
      <c r="W5069" t="str">
        <f>TEXT(SalesData[[#This Row],[Order Date]],"MMM-YYYY")</f>
        <v>Jan-2018</v>
      </c>
      <c r="X5069">
        <f>CHOOSE(MONTH(SalesData[[#This Row],[Order Date]]),1,1,1,2,2,2,3,3,3,4,4,4)</f>
        <v>1</v>
      </c>
      <c r="Y5069">
        <f>YEAR(SalesData[[#This Row],[Order Date]])*100+MONTH(SalesData[[#This Row],[Order Date]])</f>
        <v>201801</v>
      </c>
    </row>
    <row r="5070" spans="1: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v>8</v>
      </c>
      <c r="T5070">
        <v>0.2</v>
      </c>
      <c r="U5070">
        <v>159.5</v>
      </c>
      <c r="V5070">
        <f>COUNTIF(SalesData[Order ID],SalesData[[#This Row],[Order ID]])</f>
        <v>5</v>
      </c>
      <c r="W5070" t="str">
        <f>TEXT(SalesData[[#This Row],[Order Date]],"MMM-YYYY")</f>
        <v>Aug-2015</v>
      </c>
      <c r="X5070">
        <f>CHOOSE(MONTH(SalesData[[#This Row],[Order Date]]),1,1,1,2,2,2,3,3,3,4,4,4)</f>
        <v>3</v>
      </c>
      <c r="Y5070">
        <f>YEAR(SalesData[[#This Row],[Order Date]])*100+MONTH(SalesData[[#This Row],[Order Date]])</f>
        <v>201508</v>
      </c>
    </row>
    <row r="5071" spans="1: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v>4</v>
      </c>
      <c r="T5071">
        <v>0.3</v>
      </c>
      <c r="U5071">
        <v>-41.88</v>
      </c>
      <c r="V5071">
        <f>COUNTIF(SalesData[Order ID],SalesData[[#This Row],[Order ID]])</f>
        <v>5</v>
      </c>
      <c r="W5071" t="str">
        <f>TEXT(SalesData[[#This Row],[Order Date]],"MMM-YYYY")</f>
        <v>Aug-2015</v>
      </c>
      <c r="X5071">
        <f>CHOOSE(MONTH(SalesData[[#This Row],[Order Date]]),1,1,1,2,2,2,3,3,3,4,4,4)</f>
        <v>3</v>
      </c>
      <c r="Y5071">
        <f>YEAR(SalesData[[#This Row],[Order Date]])*100+MONTH(SalesData[[#This Row],[Order Date]])</f>
        <v>201508</v>
      </c>
    </row>
    <row r="5072" spans="1: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v>6</v>
      </c>
      <c r="T5072">
        <v>0</v>
      </c>
      <c r="U5072">
        <v>11.5</v>
      </c>
      <c r="V5072">
        <f>COUNTIF(SalesData[Order ID],SalesData[[#This Row],[Order ID]])</f>
        <v>5</v>
      </c>
      <c r="W5072" t="str">
        <f>TEXT(SalesData[[#This Row],[Order Date]],"MMM-YYYY")</f>
        <v>Aug-2015</v>
      </c>
      <c r="X5072">
        <f>CHOOSE(MONTH(SalesData[[#This Row],[Order Date]]),1,1,1,2,2,2,3,3,3,4,4,4)</f>
        <v>3</v>
      </c>
      <c r="Y5072">
        <f>YEAR(SalesData[[#This Row],[Order Date]])*100+MONTH(SalesData[[#This Row],[Order Date]])</f>
        <v>201508</v>
      </c>
    </row>
    <row r="5073" spans="1: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v>6</v>
      </c>
      <c r="T5073">
        <v>0.3</v>
      </c>
      <c r="U5073">
        <v>-16.7</v>
      </c>
      <c r="V5073">
        <f>COUNTIF(SalesData[Order ID],SalesData[[#This Row],[Order ID]])</f>
        <v>5</v>
      </c>
      <c r="W5073" t="str">
        <f>TEXT(SalesData[[#This Row],[Order Date]],"MMM-YYYY")</f>
        <v>Aug-2015</v>
      </c>
      <c r="X5073">
        <f>CHOOSE(MONTH(SalesData[[#This Row],[Order Date]]),1,1,1,2,2,2,3,3,3,4,4,4)</f>
        <v>3</v>
      </c>
      <c r="Y5073">
        <f>YEAR(SalesData[[#This Row],[Order Date]])*100+MONTH(SalesData[[#This Row],[Order Date]])</f>
        <v>201508</v>
      </c>
    </row>
    <row r="5074" spans="1: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v>9</v>
      </c>
      <c r="T5074">
        <v>0</v>
      </c>
      <c r="U5074">
        <v>69</v>
      </c>
      <c r="V5074">
        <f>COUNTIF(SalesData[Order ID],SalesData[[#This Row],[Order ID]])</f>
        <v>5</v>
      </c>
      <c r="W5074" t="str">
        <f>TEXT(SalesData[[#This Row],[Order Date]],"MMM-YYYY")</f>
        <v>Aug-2015</v>
      </c>
      <c r="X5074">
        <f>CHOOSE(MONTH(SalesData[[#This Row],[Order Date]]),1,1,1,2,2,2,3,3,3,4,4,4)</f>
        <v>3</v>
      </c>
      <c r="Y5074">
        <f>YEAR(SalesData[[#This Row],[Order Date]])*100+MONTH(SalesData[[#This Row],[Order Date]])</f>
        <v>201508</v>
      </c>
    </row>
    <row r="5075" spans="1: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v>5</v>
      </c>
      <c r="T5075">
        <v>0.1</v>
      </c>
      <c r="U5075">
        <v>18.84</v>
      </c>
      <c r="V5075">
        <f>COUNTIF(SalesData[Order ID],SalesData[[#This Row],[Order ID]])</f>
        <v>1</v>
      </c>
      <c r="W5075" t="str">
        <f>TEXT(SalesData[[#This Row],[Order Date]],"MMM-YYYY")</f>
        <v>Nov-2016</v>
      </c>
      <c r="X5075">
        <f>CHOOSE(MONTH(SalesData[[#This Row],[Order Date]]),1,1,1,2,2,2,3,3,3,4,4,4)</f>
        <v>4</v>
      </c>
      <c r="Y5075">
        <f>YEAR(SalesData[[#This Row],[Order Date]])*100+MONTH(SalesData[[#This Row],[Order Date]])</f>
        <v>201611</v>
      </c>
    </row>
    <row r="5076" spans="1: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v>4</v>
      </c>
      <c r="T5076">
        <v>0</v>
      </c>
      <c r="U5076">
        <v>2.5</v>
      </c>
      <c r="V5076">
        <f>COUNTIF(SalesData[Order ID],SalesData[[#This Row],[Order ID]])</f>
        <v>1</v>
      </c>
      <c r="W5076" t="str">
        <f>TEXT(SalesData[[#This Row],[Order Date]],"MMM-YYYY")</f>
        <v>Apr-2018</v>
      </c>
      <c r="X5076">
        <f>CHOOSE(MONTH(SalesData[[#This Row],[Order Date]]),1,1,1,2,2,2,3,3,3,4,4,4)</f>
        <v>2</v>
      </c>
      <c r="Y5076">
        <f>YEAR(SalesData[[#This Row],[Order Date]])*100+MONTH(SalesData[[#This Row],[Order Date]])</f>
        <v>201804</v>
      </c>
    </row>
    <row r="5077" spans="1: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v>9</v>
      </c>
      <c r="T5077">
        <v>0.2</v>
      </c>
      <c r="U5077">
        <v>208.35</v>
      </c>
      <c r="V5077">
        <f>COUNTIF(SalesData[Order ID],SalesData[[#This Row],[Order ID]])</f>
        <v>3</v>
      </c>
      <c r="W5077" t="str">
        <f>TEXT(SalesData[[#This Row],[Order Date]],"MMM-YYYY")</f>
        <v>Apr-2015</v>
      </c>
      <c r="X5077">
        <f>CHOOSE(MONTH(SalesData[[#This Row],[Order Date]]),1,1,1,2,2,2,3,3,3,4,4,4)</f>
        <v>2</v>
      </c>
      <c r="Y5077">
        <f>YEAR(SalesData[[#This Row],[Order Date]])*100+MONTH(SalesData[[#This Row],[Order Date]])</f>
        <v>201504</v>
      </c>
    </row>
    <row r="5078" spans="1: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v>10</v>
      </c>
      <c r="T5078">
        <v>0.2</v>
      </c>
      <c r="U5078">
        <v>13.9</v>
      </c>
      <c r="V5078">
        <f>COUNTIF(SalesData[Order ID],SalesData[[#This Row],[Order ID]])</f>
        <v>3</v>
      </c>
      <c r="W5078" t="str">
        <f>TEXT(SalesData[[#This Row],[Order Date]],"MMM-YYYY")</f>
        <v>Apr-2015</v>
      </c>
      <c r="X5078">
        <f>CHOOSE(MONTH(SalesData[[#This Row],[Order Date]]),1,1,1,2,2,2,3,3,3,4,4,4)</f>
        <v>2</v>
      </c>
      <c r="Y5078">
        <f>YEAR(SalesData[[#This Row],[Order Date]])*100+MONTH(SalesData[[#This Row],[Order Date]])</f>
        <v>201504</v>
      </c>
    </row>
    <row r="5079" spans="1: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v>10</v>
      </c>
      <c r="T5079">
        <v>0</v>
      </c>
      <c r="U5079">
        <v>32.130000000000003</v>
      </c>
      <c r="V5079">
        <f>COUNTIF(SalesData[Order ID],SalesData[[#This Row],[Order ID]])</f>
        <v>3</v>
      </c>
      <c r="W5079" t="str">
        <f>TEXT(SalesData[[#This Row],[Order Date]],"MMM-YYYY")</f>
        <v>Apr-2015</v>
      </c>
      <c r="X5079">
        <f>CHOOSE(MONTH(SalesData[[#This Row],[Order Date]]),1,1,1,2,2,2,3,3,3,4,4,4)</f>
        <v>2</v>
      </c>
      <c r="Y5079">
        <f>YEAR(SalesData[[#This Row],[Order Date]])*100+MONTH(SalesData[[#This Row],[Order Date]])</f>
        <v>201504</v>
      </c>
    </row>
    <row r="5080" spans="1: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v>6</v>
      </c>
      <c r="T5080">
        <v>0.3</v>
      </c>
      <c r="U5080">
        <v>-4.2</v>
      </c>
      <c r="V5080">
        <f>COUNTIF(SalesData[Order ID],SalesData[[#This Row],[Order ID]])</f>
        <v>1</v>
      </c>
      <c r="W5080" t="str">
        <f>TEXT(SalesData[[#This Row],[Order Date]],"MMM-YYYY")</f>
        <v>Nov-2018</v>
      </c>
      <c r="X5080">
        <f>CHOOSE(MONTH(SalesData[[#This Row],[Order Date]]),1,1,1,2,2,2,3,3,3,4,4,4)</f>
        <v>4</v>
      </c>
      <c r="Y5080">
        <f>YEAR(SalesData[[#This Row],[Order Date]])*100+MONTH(SalesData[[#This Row],[Order Date]])</f>
        <v>201811</v>
      </c>
    </row>
    <row r="5081" spans="1: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v>10</v>
      </c>
      <c r="T5081">
        <v>0.3</v>
      </c>
      <c r="U5081">
        <v>-118.63</v>
      </c>
      <c r="V5081">
        <f>COUNTIF(SalesData[Order ID],SalesData[[#This Row],[Order ID]])</f>
        <v>2</v>
      </c>
      <c r="W5081" t="str">
        <f>TEXT(SalesData[[#This Row],[Order Date]],"MMM-YYYY")</f>
        <v>Nov-2018</v>
      </c>
      <c r="X5081">
        <f>CHOOSE(MONTH(SalesData[[#This Row],[Order Date]]),1,1,1,2,2,2,3,3,3,4,4,4)</f>
        <v>4</v>
      </c>
      <c r="Y5081">
        <f>YEAR(SalesData[[#This Row],[Order Date]])*100+MONTH(SalesData[[#This Row],[Order Date]])</f>
        <v>201811</v>
      </c>
    </row>
    <row r="5082" spans="1: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v>5</v>
      </c>
      <c r="T5082">
        <v>0.3</v>
      </c>
      <c r="U5082">
        <v>-2.83</v>
      </c>
      <c r="V5082">
        <f>COUNTIF(SalesData[Order ID],SalesData[[#This Row],[Order ID]])</f>
        <v>2</v>
      </c>
      <c r="W5082" t="str">
        <f>TEXT(SalesData[[#This Row],[Order Date]],"MMM-YYYY")</f>
        <v>Nov-2018</v>
      </c>
      <c r="X5082">
        <f>CHOOSE(MONTH(SalesData[[#This Row],[Order Date]]),1,1,1,2,2,2,3,3,3,4,4,4)</f>
        <v>4</v>
      </c>
      <c r="Y5082">
        <f>YEAR(SalesData[[#This Row],[Order Date]])*100+MONTH(SalesData[[#This Row],[Order Date]])</f>
        <v>201811</v>
      </c>
    </row>
    <row r="5083" spans="1: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v>5</v>
      </c>
      <c r="T5083">
        <v>0.1</v>
      </c>
      <c r="U5083">
        <v>6.43</v>
      </c>
      <c r="V5083">
        <f>COUNTIF(SalesData[Order ID],SalesData[[#This Row],[Order ID]])</f>
        <v>1</v>
      </c>
      <c r="W5083" t="str">
        <f>TEXT(SalesData[[#This Row],[Order Date]],"MMM-YYYY")</f>
        <v>Dec-2016</v>
      </c>
      <c r="X5083">
        <f>CHOOSE(MONTH(SalesData[[#This Row],[Order Date]]),1,1,1,2,2,2,3,3,3,4,4,4)</f>
        <v>4</v>
      </c>
      <c r="Y5083">
        <f>YEAR(SalesData[[#This Row],[Order Date]])*100+MONTH(SalesData[[#This Row],[Order Date]])</f>
        <v>201612</v>
      </c>
    </row>
    <row r="5084" spans="1: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v>1</v>
      </c>
      <c r="T5084">
        <v>0</v>
      </c>
      <c r="U5084">
        <v>2.11</v>
      </c>
      <c r="V5084">
        <f>COUNTIF(SalesData[Order ID],SalesData[[#This Row],[Order ID]])</f>
        <v>2</v>
      </c>
      <c r="W5084" t="str">
        <f>TEXT(SalesData[[#This Row],[Order Date]],"MMM-YYYY")</f>
        <v>Sep-2017</v>
      </c>
      <c r="X5084">
        <f>CHOOSE(MONTH(SalesData[[#This Row],[Order Date]]),1,1,1,2,2,2,3,3,3,4,4,4)</f>
        <v>3</v>
      </c>
      <c r="Y5084">
        <f>YEAR(SalesData[[#This Row],[Order Date]])*100+MONTH(SalesData[[#This Row],[Order Date]])</f>
        <v>201709</v>
      </c>
    </row>
    <row r="5085" spans="1: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v>10</v>
      </c>
      <c r="T5085">
        <v>0</v>
      </c>
      <c r="U5085">
        <v>9.7100000000000009</v>
      </c>
      <c r="V5085">
        <f>COUNTIF(SalesData[Order ID],SalesData[[#This Row],[Order ID]])</f>
        <v>2</v>
      </c>
      <c r="W5085" t="str">
        <f>TEXT(SalesData[[#This Row],[Order Date]],"MMM-YYYY")</f>
        <v>Sep-2017</v>
      </c>
      <c r="X5085">
        <f>CHOOSE(MONTH(SalesData[[#This Row],[Order Date]]),1,1,1,2,2,2,3,3,3,4,4,4)</f>
        <v>3</v>
      </c>
      <c r="Y5085">
        <f>YEAR(SalesData[[#This Row],[Order Date]])*100+MONTH(SalesData[[#This Row],[Order Date]])</f>
        <v>201709</v>
      </c>
    </row>
    <row r="5086" spans="1: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v>3</v>
      </c>
      <c r="T5086">
        <v>0.1</v>
      </c>
      <c r="U5086">
        <v>10.55</v>
      </c>
      <c r="V5086">
        <f>COUNTIF(SalesData[Order ID],SalesData[[#This Row],[Order ID]])</f>
        <v>1</v>
      </c>
      <c r="W5086" t="str">
        <f>TEXT(SalesData[[#This Row],[Order Date]],"MMM-YYYY")</f>
        <v>Jun-2017</v>
      </c>
      <c r="X5086">
        <f>CHOOSE(MONTH(SalesData[[#This Row],[Order Date]]),1,1,1,2,2,2,3,3,3,4,4,4)</f>
        <v>2</v>
      </c>
      <c r="Y5086">
        <f>YEAR(SalesData[[#This Row],[Order Date]])*100+MONTH(SalesData[[#This Row],[Order Date]])</f>
        <v>201706</v>
      </c>
    </row>
    <row r="5087" spans="1: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v>2</v>
      </c>
      <c r="T5087">
        <v>0.1</v>
      </c>
      <c r="U5087">
        <v>0.35</v>
      </c>
      <c r="V5087">
        <f>COUNTIF(SalesData[Order ID],SalesData[[#This Row],[Order ID]])</f>
        <v>1</v>
      </c>
      <c r="W5087" t="str">
        <f>TEXT(SalesData[[#This Row],[Order Date]],"MMM-YYYY")</f>
        <v>Jun-2016</v>
      </c>
      <c r="X5087">
        <f>CHOOSE(MONTH(SalesData[[#This Row],[Order Date]]),1,1,1,2,2,2,3,3,3,4,4,4)</f>
        <v>2</v>
      </c>
      <c r="Y5087">
        <f>YEAR(SalesData[[#This Row],[Order Date]])*100+MONTH(SalesData[[#This Row],[Order Date]])</f>
        <v>201606</v>
      </c>
    </row>
    <row r="5088" spans="1: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v>7</v>
      </c>
      <c r="T5088">
        <v>0.2</v>
      </c>
      <c r="U5088">
        <v>37.29</v>
      </c>
      <c r="V5088">
        <f>COUNTIF(SalesData[Order ID],SalesData[[#This Row],[Order ID]])</f>
        <v>3</v>
      </c>
      <c r="W5088" t="str">
        <f>TEXT(SalesData[[#This Row],[Order Date]],"MMM-YYYY")</f>
        <v>Mar-2016</v>
      </c>
      <c r="X5088">
        <f>CHOOSE(MONTH(SalesData[[#This Row],[Order Date]]),1,1,1,2,2,2,3,3,3,4,4,4)</f>
        <v>1</v>
      </c>
      <c r="Y5088">
        <f>YEAR(SalesData[[#This Row],[Order Date]])*100+MONTH(SalesData[[#This Row],[Order Date]])</f>
        <v>201603</v>
      </c>
    </row>
    <row r="5089" spans="1: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v>5</v>
      </c>
      <c r="T5089">
        <v>0.2</v>
      </c>
      <c r="U5089">
        <v>1.96</v>
      </c>
      <c r="V5089">
        <f>COUNTIF(SalesData[Order ID],SalesData[[#This Row],[Order ID]])</f>
        <v>3</v>
      </c>
      <c r="W5089" t="str">
        <f>TEXT(SalesData[[#This Row],[Order Date]],"MMM-YYYY")</f>
        <v>Mar-2016</v>
      </c>
      <c r="X5089">
        <f>CHOOSE(MONTH(SalesData[[#This Row],[Order Date]]),1,1,1,2,2,2,3,3,3,4,4,4)</f>
        <v>1</v>
      </c>
      <c r="Y5089">
        <f>YEAR(SalesData[[#This Row],[Order Date]])*100+MONTH(SalesData[[#This Row],[Order Date]])</f>
        <v>201603</v>
      </c>
    </row>
    <row r="5090" spans="1: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v>9</v>
      </c>
      <c r="T5090">
        <v>0.2</v>
      </c>
      <c r="U5090">
        <v>0.72</v>
      </c>
      <c r="V5090">
        <f>COUNTIF(SalesData[Order ID],SalesData[[#This Row],[Order ID]])</f>
        <v>3</v>
      </c>
      <c r="W5090" t="str">
        <f>TEXT(SalesData[[#This Row],[Order Date]],"MMM-YYYY")</f>
        <v>Mar-2016</v>
      </c>
      <c r="X5090">
        <f>CHOOSE(MONTH(SalesData[[#This Row],[Order Date]]),1,1,1,2,2,2,3,3,3,4,4,4)</f>
        <v>1</v>
      </c>
      <c r="Y5090">
        <f>YEAR(SalesData[[#This Row],[Order Date]])*100+MONTH(SalesData[[#This Row],[Order Date]])</f>
        <v>201603</v>
      </c>
    </row>
    <row r="5091" spans="1: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v>1</v>
      </c>
      <c r="T5091">
        <v>0</v>
      </c>
      <c r="U5091">
        <v>1.67</v>
      </c>
      <c r="V5091">
        <f>COUNTIF(SalesData[Order ID],SalesData[[#This Row],[Order ID]])</f>
        <v>2</v>
      </c>
      <c r="W5091" t="str">
        <f>TEXT(SalesData[[#This Row],[Order Date]],"MMM-YYYY")</f>
        <v>Aug-2018</v>
      </c>
      <c r="X5091">
        <f>CHOOSE(MONTH(SalesData[[#This Row],[Order Date]]),1,1,1,2,2,2,3,3,3,4,4,4)</f>
        <v>3</v>
      </c>
      <c r="Y5091">
        <f>YEAR(SalesData[[#This Row],[Order Date]])*100+MONTH(SalesData[[#This Row],[Order Date]])</f>
        <v>201808</v>
      </c>
    </row>
    <row r="5092" spans="1: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v>2</v>
      </c>
      <c r="T5092">
        <v>0.2</v>
      </c>
      <c r="U5092">
        <v>1.49</v>
      </c>
      <c r="V5092">
        <f>COUNTIF(SalesData[Order ID],SalesData[[#This Row],[Order ID]])</f>
        <v>2</v>
      </c>
      <c r="W5092" t="str">
        <f>TEXT(SalesData[[#This Row],[Order Date]],"MMM-YYYY")</f>
        <v>Aug-2018</v>
      </c>
      <c r="X5092">
        <f>CHOOSE(MONTH(SalesData[[#This Row],[Order Date]]),1,1,1,2,2,2,3,3,3,4,4,4)</f>
        <v>3</v>
      </c>
      <c r="Y5092">
        <f>YEAR(SalesData[[#This Row],[Order Date]])*100+MONTH(SalesData[[#This Row],[Order Date]])</f>
        <v>201808</v>
      </c>
    </row>
    <row r="5093" spans="1: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v>2</v>
      </c>
      <c r="T5093">
        <v>0</v>
      </c>
      <c r="U5093">
        <v>0.51</v>
      </c>
      <c r="V5093">
        <f>COUNTIF(SalesData[Order ID],SalesData[[#This Row],[Order ID]])</f>
        <v>1</v>
      </c>
      <c r="W5093" t="str">
        <f>TEXT(SalesData[[#This Row],[Order Date]],"MMM-YYYY")</f>
        <v>Dec-2018</v>
      </c>
      <c r="X5093">
        <f>CHOOSE(MONTH(SalesData[[#This Row],[Order Date]]),1,1,1,2,2,2,3,3,3,4,4,4)</f>
        <v>4</v>
      </c>
      <c r="Y5093">
        <f>YEAR(SalesData[[#This Row],[Order Date]])*100+MONTH(SalesData[[#This Row],[Order Date]])</f>
        <v>201812</v>
      </c>
    </row>
    <row r="5094" spans="1: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v>4</v>
      </c>
      <c r="T5094">
        <v>0</v>
      </c>
      <c r="U5094">
        <v>6.69</v>
      </c>
      <c r="V5094">
        <f>COUNTIF(SalesData[Order ID],SalesData[[#This Row],[Order ID]])</f>
        <v>1</v>
      </c>
      <c r="W5094" t="str">
        <f>TEXT(SalesData[[#This Row],[Order Date]],"MMM-YYYY")</f>
        <v>May-2016</v>
      </c>
      <c r="X5094">
        <f>CHOOSE(MONTH(SalesData[[#This Row],[Order Date]]),1,1,1,2,2,2,3,3,3,4,4,4)</f>
        <v>2</v>
      </c>
      <c r="Y5094">
        <f>YEAR(SalesData[[#This Row],[Order Date]])*100+MONTH(SalesData[[#This Row],[Order Date]])</f>
        <v>201605</v>
      </c>
    </row>
    <row r="5095" spans="1: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v>2</v>
      </c>
      <c r="T5095">
        <v>0.1</v>
      </c>
      <c r="U5095">
        <v>1.82</v>
      </c>
      <c r="V5095">
        <f>COUNTIF(SalesData[Order ID],SalesData[[#This Row],[Order ID]])</f>
        <v>6</v>
      </c>
      <c r="W5095" t="str">
        <f>TEXT(SalesData[[#This Row],[Order Date]],"MMM-YYYY")</f>
        <v>Dec-2015</v>
      </c>
      <c r="X5095">
        <f>CHOOSE(MONTH(SalesData[[#This Row],[Order Date]]),1,1,1,2,2,2,3,3,3,4,4,4)</f>
        <v>4</v>
      </c>
      <c r="Y5095">
        <f>YEAR(SalesData[[#This Row],[Order Date]])*100+MONTH(SalesData[[#This Row],[Order Date]])</f>
        <v>201512</v>
      </c>
    </row>
    <row r="5096" spans="1: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v>8</v>
      </c>
      <c r="T5096">
        <v>0.2</v>
      </c>
      <c r="U5096">
        <v>75.23</v>
      </c>
      <c r="V5096">
        <f>COUNTIF(SalesData[Order ID],SalesData[[#This Row],[Order ID]])</f>
        <v>6</v>
      </c>
      <c r="W5096" t="str">
        <f>TEXT(SalesData[[#This Row],[Order Date]],"MMM-YYYY")</f>
        <v>Dec-2015</v>
      </c>
      <c r="X5096">
        <f>CHOOSE(MONTH(SalesData[[#This Row],[Order Date]]),1,1,1,2,2,2,3,3,3,4,4,4)</f>
        <v>4</v>
      </c>
      <c r="Y5096">
        <f>YEAR(SalesData[[#This Row],[Order Date]])*100+MONTH(SalesData[[#This Row],[Order Date]])</f>
        <v>201512</v>
      </c>
    </row>
    <row r="5097" spans="1: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v>1</v>
      </c>
      <c r="T5097">
        <v>0</v>
      </c>
      <c r="U5097">
        <v>4.91</v>
      </c>
      <c r="V5097">
        <f>COUNTIF(SalesData[Order ID],SalesData[[#This Row],[Order ID]])</f>
        <v>6</v>
      </c>
      <c r="W5097" t="str">
        <f>TEXT(SalesData[[#This Row],[Order Date]],"MMM-YYYY")</f>
        <v>Dec-2015</v>
      </c>
      <c r="X5097">
        <f>CHOOSE(MONTH(SalesData[[#This Row],[Order Date]]),1,1,1,2,2,2,3,3,3,4,4,4)</f>
        <v>4</v>
      </c>
      <c r="Y5097">
        <f>YEAR(SalesData[[#This Row],[Order Date]])*100+MONTH(SalesData[[#This Row],[Order Date]])</f>
        <v>201512</v>
      </c>
    </row>
    <row r="5098" spans="1: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v>7</v>
      </c>
      <c r="T5098">
        <v>0.3</v>
      </c>
      <c r="U5098">
        <v>-2.8</v>
      </c>
      <c r="V5098">
        <f>COUNTIF(SalesData[Order ID],SalesData[[#This Row],[Order ID]])</f>
        <v>6</v>
      </c>
      <c r="W5098" t="str">
        <f>TEXT(SalesData[[#This Row],[Order Date]],"MMM-YYYY")</f>
        <v>Dec-2015</v>
      </c>
      <c r="X5098">
        <f>CHOOSE(MONTH(SalesData[[#This Row],[Order Date]]),1,1,1,2,2,2,3,3,3,4,4,4)</f>
        <v>4</v>
      </c>
      <c r="Y5098">
        <f>YEAR(SalesData[[#This Row],[Order Date]])*100+MONTH(SalesData[[#This Row],[Order Date]])</f>
        <v>201512</v>
      </c>
    </row>
    <row r="5099" spans="1: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v>10</v>
      </c>
      <c r="T5099">
        <v>0.3</v>
      </c>
      <c r="U5099">
        <v>-1.24</v>
      </c>
      <c r="V5099">
        <f>COUNTIF(SalesData[Order ID],SalesData[[#This Row],[Order ID]])</f>
        <v>6</v>
      </c>
      <c r="W5099" t="str">
        <f>TEXT(SalesData[[#This Row],[Order Date]],"MMM-YYYY")</f>
        <v>Dec-2015</v>
      </c>
      <c r="X5099">
        <f>CHOOSE(MONTH(SalesData[[#This Row],[Order Date]]),1,1,1,2,2,2,3,3,3,4,4,4)</f>
        <v>4</v>
      </c>
      <c r="Y5099">
        <f>YEAR(SalesData[[#This Row],[Order Date]])*100+MONTH(SalesData[[#This Row],[Order Date]])</f>
        <v>201512</v>
      </c>
    </row>
    <row r="5100" spans="1: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v>9</v>
      </c>
      <c r="T5100">
        <v>0.3</v>
      </c>
      <c r="U5100">
        <v>-5.63</v>
      </c>
      <c r="V5100">
        <f>COUNTIF(SalesData[Order ID],SalesData[[#This Row],[Order ID]])</f>
        <v>6</v>
      </c>
      <c r="W5100" t="str">
        <f>TEXT(SalesData[[#This Row],[Order Date]],"MMM-YYYY")</f>
        <v>Dec-2015</v>
      </c>
      <c r="X5100">
        <f>CHOOSE(MONTH(SalesData[[#This Row],[Order Date]]),1,1,1,2,2,2,3,3,3,4,4,4)</f>
        <v>4</v>
      </c>
      <c r="Y5100">
        <f>YEAR(SalesData[[#This Row],[Order Date]])*100+MONTH(SalesData[[#This Row],[Order Date]])</f>
        <v>201512</v>
      </c>
    </row>
    <row r="5101" spans="1: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v>6</v>
      </c>
      <c r="T5101">
        <v>0</v>
      </c>
      <c r="U5101">
        <v>3.26</v>
      </c>
      <c r="V5101">
        <f>COUNTIF(SalesData[Order ID],SalesData[[#This Row],[Order ID]])</f>
        <v>1</v>
      </c>
      <c r="W5101" t="str">
        <f>TEXT(SalesData[[#This Row],[Order Date]],"MMM-YYYY")</f>
        <v>Aug-2016</v>
      </c>
      <c r="X5101">
        <f>CHOOSE(MONTH(SalesData[[#This Row],[Order Date]]),1,1,1,2,2,2,3,3,3,4,4,4)</f>
        <v>3</v>
      </c>
      <c r="Y5101">
        <f>YEAR(SalesData[[#This Row],[Order Date]])*100+MONTH(SalesData[[#This Row],[Order Date]])</f>
        <v>201608</v>
      </c>
    </row>
    <row r="5102" spans="1: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v>7</v>
      </c>
      <c r="T5102">
        <v>0</v>
      </c>
      <c r="U5102">
        <v>1.1599999999999999</v>
      </c>
      <c r="V5102">
        <f>COUNTIF(SalesData[Order ID],SalesData[[#This Row],[Order ID]])</f>
        <v>3</v>
      </c>
      <c r="W5102" t="str">
        <f>TEXT(SalesData[[#This Row],[Order Date]],"MMM-YYYY")</f>
        <v>Mar-2015</v>
      </c>
      <c r="X5102">
        <f>CHOOSE(MONTH(SalesData[[#This Row],[Order Date]]),1,1,1,2,2,2,3,3,3,4,4,4)</f>
        <v>1</v>
      </c>
      <c r="Y5102">
        <f>YEAR(SalesData[[#This Row],[Order Date]])*100+MONTH(SalesData[[#This Row],[Order Date]])</f>
        <v>201503</v>
      </c>
    </row>
    <row r="5103" spans="1: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v>2</v>
      </c>
      <c r="T5103">
        <v>0.3</v>
      </c>
      <c r="U5103">
        <v>-0.36</v>
      </c>
      <c r="V5103">
        <f>COUNTIF(SalesData[Order ID],SalesData[[#This Row],[Order ID]])</f>
        <v>3</v>
      </c>
      <c r="W5103" t="str">
        <f>TEXT(SalesData[[#This Row],[Order Date]],"MMM-YYYY")</f>
        <v>Mar-2015</v>
      </c>
      <c r="X5103">
        <f>CHOOSE(MONTH(SalesData[[#This Row],[Order Date]]),1,1,1,2,2,2,3,3,3,4,4,4)</f>
        <v>1</v>
      </c>
      <c r="Y5103">
        <f>YEAR(SalesData[[#This Row],[Order Date]])*100+MONTH(SalesData[[#This Row],[Order Date]])</f>
        <v>201503</v>
      </c>
    </row>
    <row r="5104" spans="1: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v>6</v>
      </c>
      <c r="T5104">
        <v>0</v>
      </c>
      <c r="U5104">
        <v>1.4</v>
      </c>
      <c r="V5104">
        <f>COUNTIF(SalesData[Order ID],SalesData[[#This Row],[Order ID]])</f>
        <v>3</v>
      </c>
      <c r="W5104" t="str">
        <f>TEXT(SalesData[[#This Row],[Order Date]],"MMM-YYYY")</f>
        <v>Mar-2015</v>
      </c>
      <c r="X5104">
        <f>CHOOSE(MONTH(SalesData[[#This Row],[Order Date]]),1,1,1,2,2,2,3,3,3,4,4,4)</f>
        <v>1</v>
      </c>
      <c r="Y5104">
        <f>YEAR(SalesData[[#This Row],[Order Date]])*100+MONTH(SalesData[[#This Row],[Order Date]])</f>
        <v>201503</v>
      </c>
    </row>
    <row r="5105" spans="1: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v>5</v>
      </c>
      <c r="T5105">
        <v>0</v>
      </c>
      <c r="U5105">
        <v>6.81</v>
      </c>
      <c r="V5105">
        <f>COUNTIF(SalesData[Order ID],SalesData[[#This Row],[Order ID]])</f>
        <v>2</v>
      </c>
      <c r="W5105" t="str">
        <f>TEXT(SalesData[[#This Row],[Order Date]],"MMM-YYYY")</f>
        <v>Mar-2016</v>
      </c>
      <c r="X5105">
        <f>CHOOSE(MONTH(SalesData[[#This Row],[Order Date]]),1,1,1,2,2,2,3,3,3,4,4,4)</f>
        <v>1</v>
      </c>
      <c r="Y5105">
        <f>YEAR(SalesData[[#This Row],[Order Date]])*100+MONTH(SalesData[[#This Row],[Order Date]])</f>
        <v>201603</v>
      </c>
    </row>
    <row r="5106" spans="1: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v>4</v>
      </c>
      <c r="T5106">
        <v>0</v>
      </c>
      <c r="U5106">
        <v>2.1800000000000002</v>
      </c>
      <c r="V5106">
        <f>COUNTIF(SalesData[Order ID],SalesData[[#This Row],[Order ID]])</f>
        <v>2</v>
      </c>
      <c r="W5106" t="str">
        <f>TEXT(SalesData[[#This Row],[Order Date]],"MMM-YYYY")</f>
        <v>Mar-2016</v>
      </c>
      <c r="X5106">
        <f>CHOOSE(MONTH(SalesData[[#This Row],[Order Date]]),1,1,1,2,2,2,3,3,3,4,4,4)</f>
        <v>1</v>
      </c>
      <c r="Y5106">
        <f>YEAR(SalesData[[#This Row],[Order Date]])*100+MONTH(SalesData[[#This Row],[Order Date]])</f>
        <v>201603</v>
      </c>
    </row>
    <row r="5107" spans="1: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v>5</v>
      </c>
      <c r="T5107">
        <v>0</v>
      </c>
      <c r="U5107">
        <v>11.18</v>
      </c>
      <c r="V5107">
        <f>COUNTIF(SalesData[Order ID],SalesData[[#This Row],[Order ID]])</f>
        <v>1</v>
      </c>
      <c r="W5107" t="str">
        <f>TEXT(SalesData[[#This Row],[Order Date]],"MMM-YYYY")</f>
        <v>Dec-2015</v>
      </c>
      <c r="X5107">
        <f>CHOOSE(MONTH(SalesData[[#This Row],[Order Date]]),1,1,1,2,2,2,3,3,3,4,4,4)</f>
        <v>4</v>
      </c>
      <c r="Y5107">
        <f>YEAR(SalesData[[#This Row],[Order Date]])*100+MONTH(SalesData[[#This Row],[Order Date]])</f>
        <v>201512</v>
      </c>
    </row>
    <row r="5108" spans="1: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v>9</v>
      </c>
      <c r="T5108">
        <v>0.1</v>
      </c>
      <c r="U5108">
        <v>11.28</v>
      </c>
      <c r="V5108">
        <f>COUNTIF(SalesData[Order ID],SalesData[[#This Row],[Order ID]])</f>
        <v>1</v>
      </c>
      <c r="W5108" t="str">
        <f>TEXT(SalesData[[#This Row],[Order Date]],"MMM-YYYY")</f>
        <v>Sep-2016</v>
      </c>
      <c r="X5108">
        <f>CHOOSE(MONTH(SalesData[[#This Row],[Order Date]]),1,1,1,2,2,2,3,3,3,4,4,4)</f>
        <v>3</v>
      </c>
      <c r="Y5108">
        <f>YEAR(SalesData[[#This Row],[Order Date]])*100+MONTH(SalesData[[#This Row],[Order Date]])</f>
        <v>201609</v>
      </c>
    </row>
    <row r="5109" spans="1: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v>2</v>
      </c>
      <c r="T5109">
        <v>0</v>
      </c>
      <c r="U5109">
        <v>6.31</v>
      </c>
      <c r="V5109">
        <f>COUNTIF(SalesData[Order ID],SalesData[[#This Row],[Order ID]])</f>
        <v>2</v>
      </c>
      <c r="W5109" t="str">
        <f>TEXT(SalesData[[#This Row],[Order Date]],"MMM-YYYY")</f>
        <v>Apr-2018</v>
      </c>
      <c r="X5109">
        <f>CHOOSE(MONTH(SalesData[[#This Row],[Order Date]]),1,1,1,2,2,2,3,3,3,4,4,4)</f>
        <v>2</v>
      </c>
      <c r="Y5109">
        <f>YEAR(SalesData[[#This Row],[Order Date]])*100+MONTH(SalesData[[#This Row],[Order Date]])</f>
        <v>201804</v>
      </c>
    </row>
    <row r="5110" spans="1: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v>6</v>
      </c>
      <c r="T5110">
        <v>0.2</v>
      </c>
      <c r="U5110">
        <v>23.77</v>
      </c>
      <c r="V5110">
        <f>COUNTIF(SalesData[Order ID],SalesData[[#This Row],[Order ID]])</f>
        <v>2</v>
      </c>
      <c r="W5110" t="str">
        <f>TEXT(SalesData[[#This Row],[Order Date]],"MMM-YYYY")</f>
        <v>Apr-2018</v>
      </c>
      <c r="X5110">
        <f>CHOOSE(MONTH(SalesData[[#This Row],[Order Date]]),1,1,1,2,2,2,3,3,3,4,4,4)</f>
        <v>2</v>
      </c>
      <c r="Y5110">
        <f>YEAR(SalesData[[#This Row],[Order Date]])*100+MONTH(SalesData[[#This Row],[Order Date]])</f>
        <v>201804</v>
      </c>
    </row>
    <row r="5111" spans="1: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v>4</v>
      </c>
      <c r="T5111">
        <v>0</v>
      </c>
      <c r="U5111">
        <v>9.98</v>
      </c>
      <c r="V5111">
        <f>COUNTIF(SalesData[Order ID],SalesData[[#This Row],[Order ID]])</f>
        <v>3</v>
      </c>
      <c r="W5111" t="str">
        <f>TEXT(SalesData[[#This Row],[Order Date]],"MMM-YYYY")</f>
        <v>Oct-2015</v>
      </c>
      <c r="X5111">
        <f>CHOOSE(MONTH(SalesData[[#This Row],[Order Date]]),1,1,1,2,2,2,3,3,3,4,4,4)</f>
        <v>4</v>
      </c>
      <c r="Y5111">
        <f>YEAR(SalesData[[#This Row],[Order Date]])*100+MONTH(SalesData[[#This Row],[Order Date]])</f>
        <v>201510</v>
      </c>
    </row>
    <row r="5112" spans="1: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v>1</v>
      </c>
      <c r="T5112">
        <v>0.2</v>
      </c>
      <c r="U5112">
        <v>54.2</v>
      </c>
      <c r="V5112">
        <f>COUNTIF(SalesData[Order ID],SalesData[[#This Row],[Order ID]])</f>
        <v>3</v>
      </c>
      <c r="W5112" t="str">
        <f>TEXT(SalesData[[#This Row],[Order Date]],"MMM-YYYY")</f>
        <v>Oct-2015</v>
      </c>
      <c r="X5112">
        <f>CHOOSE(MONTH(SalesData[[#This Row],[Order Date]]),1,1,1,2,2,2,3,3,3,4,4,4)</f>
        <v>4</v>
      </c>
      <c r="Y5112">
        <f>YEAR(SalesData[[#This Row],[Order Date]])*100+MONTH(SalesData[[#This Row],[Order Date]])</f>
        <v>201510</v>
      </c>
    </row>
    <row r="5113" spans="1: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v>8</v>
      </c>
      <c r="T5113">
        <v>0.3</v>
      </c>
      <c r="U5113">
        <v>-1.61</v>
      </c>
      <c r="V5113">
        <f>COUNTIF(SalesData[Order ID],SalesData[[#This Row],[Order ID]])</f>
        <v>3</v>
      </c>
      <c r="W5113" t="str">
        <f>TEXT(SalesData[[#This Row],[Order Date]],"MMM-YYYY")</f>
        <v>Oct-2015</v>
      </c>
      <c r="X5113">
        <f>CHOOSE(MONTH(SalesData[[#This Row],[Order Date]]),1,1,1,2,2,2,3,3,3,4,4,4)</f>
        <v>4</v>
      </c>
      <c r="Y5113">
        <f>YEAR(SalesData[[#This Row],[Order Date]])*100+MONTH(SalesData[[#This Row],[Order Date]])</f>
        <v>201510</v>
      </c>
    </row>
    <row r="5114" spans="1: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v>1</v>
      </c>
      <c r="T5114">
        <v>0.1</v>
      </c>
      <c r="U5114">
        <v>1.4</v>
      </c>
      <c r="V5114">
        <f>COUNTIF(SalesData[Order ID],SalesData[[#This Row],[Order ID]])</f>
        <v>1</v>
      </c>
      <c r="W5114" t="str">
        <f>TEXT(SalesData[[#This Row],[Order Date]],"MMM-YYYY")</f>
        <v>Nov-2016</v>
      </c>
      <c r="X5114">
        <f>CHOOSE(MONTH(SalesData[[#This Row],[Order Date]]),1,1,1,2,2,2,3,3,3,4,4,4)</f>
        <v>4</v>
      </c>
      <c r="Y5114">
        <f>YEAR(SalesData[[#This Row],[Order Date]])*100+MONTH(SalesData[[#This Row],[Order Date]])</f>
        <v>201611</v>
      </c>
    </row>
    <row r="5115" spans="1: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v>10</v>
      </c>
      <c r="T5115">
        <v>0.2</v>
      </c>
      <c r="U5115">
        <v>2.1800000000000002</v>
      </c>
      <c r="V5115">
        <f>COUNTIF(SalesData[Order ID],SalesData[[#This Row],[Order ID]])</f>
        <v>1</v>
      </c>
      <c r="W5115" t="str">
        <f>TEXT(SalesData[[#This Row],[Order Date]],"MMM-YYYY")</f>
        <v>Jan-2017</v>
      </c>
      <c r="X5115">
        <f>CHOOSE(MONTH(SalesData[[#This Row],[Order Date]]),1,1,1,2,2,2,3,3,3,4,4,4)</f>
        <v>1</v>
      </c>
      <c r="Y5115">
        <f>YEAR(SalesData[[#This Row],[Order Date]])*100+MONTH(SalesData[[#This Row],[Order Date]])</f>
        <v>201701</v>
      </c>
    </row>
    <row r="5116" spans="1: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v>10</v>
      </c>
      <c r="T5116">
        <v>0.2</v>
      </c>
      <c r="U5116">
        <v>2.59</v>
      </c>
      <c r="V5116">
        <f>COUNTIF(SalesData[Order ID],SalesData[[#This Row],[Order ID]])</f>
        <v>1</v>
      </c>
      <c r="W5116" t="str">
        <f>TEXT(SalesData[[#This Row],[Order Date]],"MMM-YYYY")</f>
        <v>Nov-2017</v>
      </c>
      <c r="X5116">
        <f>CHOOSE(MONTH(SalesData[[#This Row],[Order Date]]),1,1,1,2,2,2,3,3,3,4,4,4)</f>
        <v>4</v>
      </c>
      <c r="Y5116">
        <f>YEAR(SalesData[[#This Row],[Order Date]])*100+MONTH(SalesData[[#This Row],[Order Date]])</f>
        <v>201711</v>
      </c>
    </row>
    <row r="5117" spans="1: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v>1</v>
      </c>
      <c r="T5117">
        <v>0</v>
      </c>
      <c r="U5117">
        <v>0.76</v>
      </c>
      <c r="V5117">
        <f>COUNTIF(SalesData[Order ID],SalesData[[#This Row],[Order ID]])</f>
        <v>1</v>
      </c>
      <c r="W5117" t="str">
        <f>TEXT(SalesData[[#This Row],[Order Date]],"MMM-YYYY")</f>
        <v>Jul-2018</v>
      </c>
      <c r="X5117">
        <f>CHOOSE(MONTH(SalesData[[#This Row],[Order Date]]),1,1,1,2,2,2,3,3,3,4,4,4)</f>
        <v>3</v>
      </c>
      <c r="Y5117">
        <f>YEAR(SalesData[[#This Row],[Order Date]])*100+MONTH(SalesData[[#This Row],[Order Date]])</f>
        <v>201807</v>
      </c>
    </row>
    <row r="5118" spans="1: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v>5</v>
      </c>
      <c r="T5118">
        <v>0.2</v>
      </c>
      <c r="U5118">
        <v>5.32</v>
      </c>
      <c r="V5118">
        <f>COUNTIF(SalesData[Order ID],SalesData[[#This Row],[Order ID]])</f>
        <v>1</v>
      </c>
      <c r="W5118" t="str">
        <f>TEXT(SalesData[[#This Row],[Order Date]],"MMM-YYYY")</f>
        <v>Nov-2018</v>
      </c>
      <c r="X5118">
        <f>CHOOSE(MONTH(SalesData[[#This Row],[Order Date]]),1,1,1,2,2,2,3,3,3,4,4,4)</f>
        <v>4</v>
      </c>
      <c r="Y5118">
        <f>YEAR(SalesData[[#This Row],[Order Date]])*100+MONTH(SalesData[[#This Row],[Order Date]])</f>
        <v>201811</v>
      </c>
    </row>
    <row r="5119" spans="1: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v>8</v>
      </c>
      <c r="T5119">
        <v>0</v>
      </c>
      <c r="U5119">
        <v>8.9499999999999993</v>
      </c>
      <c r="V5119">
        <f>COUNTIF(SalesData[Order ID],SalesData[[#This Row],[Order ID]])</f>
        <v>3</v>
      </c>
      <c r="W5119" t="str">
        <f>TEXT(SalesData[[#This Row],[Order Date]],"MMM-YYYY")</f>
        <v>Sep-2016</v>
      </c>
      <c r="X5119">
        <f>CHOOSE(MONTH(SalesData[[#This Row],[Order Date]]),1,1,1,2,2,2,3,3,3,4,4,4)</f>
        <v>3</v>
      </c>
      <c r="Y5119">
        <f>YEAR(SalesData[[#This Row],[Order Date]])*100+MONTH(SalesData[[#This Row],[Order Date]])</f>
        <v>201609</v>
      </c>
    </row>
    <row r="5120" spans="1: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v>7</v>
      </c>
      <c r="T5120">
        <v>0</v>
      </c>
      <c r="U5120">
        <v>195.28</v>
      </c>
      <c r="V5120">
        <f>COUNTIF(SalesData[Order ID],SalesData[[#This Row],[Order ID]])</f>
        <v>3</v>
      </c>
      <c r="W5120" t="str">
        <f>TEXT(SalesData[[#This Row],[Order Date]],"MMM-YYYY")</f>
        <v>Sep-2016</v>
      </c>
      <c r="X5120">
        <f>CHOOSE(MONTH(SalesData[[#This Row],[Order Date]]),1,1,1,2,2,2,3,3,3,4,4,4)</f>
        <v>3</v>
      </c>
      <c r="Y5120">
        <f>YEAR(SalesData[[#This Row],[Order Date]])*100+MONTH(SalesData[[#This Row],[Order Date]])</f>
        <v>201609</v>
      </c>
    </row>
    <row r="5121" spans="1: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v>4</v>
      </c>
      <c r="T5121">
        <v>0.1</v>
      </c>
      <c r="U5121">
        <v>27.67</v>
      </c>
      <c r="V5121">
        <f>COUNTIF(SalesData[Order ID],SalesData[[#This Row],[Order ID]])</f>
        <v>3</v>
      </c>
      <c r="W5121" t="str">
        <f>TEXT(SalesData[[#This Row],[Order Date]],"MMM-YYYY")</f>
        <v>Sep-2016</v>
      </c>
      <c r="X5121">
        <f>CHOOSE(MONTH(SalesData[[#This Row],[Order Date]]),1,1,1,2,2,2,3,3,3,4,4,4)</f>
        <v>3</v>
      </c>
      <c r="Y5121">
        <f>YEAR(SalesData[[#This Row],[Order Date]])*100+MONTH(SalesData[[#This Row],[Order Date]])</f>
        <v>201609</v>
      </c>
    </row>
    <row r="5122" spans="1: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v>8</v>
      </c>
      <c r="T5122">
        <v>0.1</v>
      </c>
      <c r="U5122">
        <v>30.23</v>
      </c>
      <c r="V5122">
        <f>COUNTIF(SalesData[Order ID],SalesData[[#This Row],[Order ID]])</f>
        <v>4</v>
      </c>
      <c r="W5122" t="str">
        <f>TEXT(SalesData[[#This Row],[Order Date]],"MMM-YYYY")</f>
        <v>Apr-2015</v>
      </c>
      <c r="X5122">
        <f>CHOOSE(MONTH(SalesData[[#This Row],[Order Date]]),1,1,1,2,2,2,3,3,3,4,4,4)</f>
        <v>2</v>
      </c>
      <c r="Y5122">
        <f>YEAR(SalesData[[#This Row],[Order Date]])*100+MONTH(SalesData[[#This Row],[Order Date]])</f>
        <v>201504</v>
      </c>
    </row>
    <row r="5123" spans="1: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v>8</v>
      </c>
      <c r="T5123">
        <v>0</v>
      </c>
      <c r="U5123">
        <v>27.99</v>
      </c>
      <c r="V5123">
        <f>COUNTIF(SalesData[Order ID],SalesData[[#This Row],[Order ID]])</f>
        <v>4</v>
      </c>
      <c r="W5123" t="str">
        <f>TEXT(SalesData[[#This Row],[Order Date]],"MMM-YYYY")</f>
        <v>Apr-2015</v>
      </c>
      <c r="X5123">
        <f>CHOOSE(MONTH(SalesData[[#This Row],[Order Date]]),1,1,1,2,2,2,3,3,3,4,4,4)</f>
        <v>2</v>
      </c>
      <c r="Y5123">
        <f>YEAR(SalesData[[#This Row],[Order Date]])*100+MONTH(SalesData[[#This Row],[Order Date]])</f>
        <v>201504</v>
      </c>
    </row>
    <row r="5124" spans="1: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v>10</v>
      </c>
      <c r="T5124">
        <v>0.2</v>
      </c>
      <c r="U5124">
        <v>4.67</v>
      </c>
      <c r="V5124">
        <f>COUNTIF(SalesData[Order ID],SalesData[[#This Row],[Order ID]])</f>
        <v>4</v>
      </c>
      <c r="W5124" t="str">
        <f>TEXT(SalesData[[#This Row],[Order Date]],"MMM-YYYY")</f>
        <v>Apr-2015</v>
      </c>
      <c r="X5124">
        <f>CHOOSE(MONTH(SalesData[[#This Row],[Order Date]]),1,1,1,2,2,2,3,3,3,4,4,4)</f>
        <v>2</v>
      </c>
      <c r="Y5124">
        <f>YEAR(SalesData[[#This Row],[Order Date]])*100+MONTH(SalesData[[#This Row],[Order Date]])</f>
        <v>201504</v>
      </c>
    </row>
    <row r="5125" spans="1: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v>4</v>
      </c>
      <c r="T5125">
        <v>0.1</v>
      </c>
      <c r="U5125">
        <v>2.46</v>
      </c>
      <c r="V5125">
        <f>COUNTIF(SalesData[Order ID],SalesData[[#This Row],[Order ID]])</f>
        <v>4</v>
      </c>
      <c r="W5125" t="str">
        <f>TEXT(SalesData[[#This Row],[Order Date]],"MMM-YYYY")</f>
        <v>Apr-2015</v>
      </c>
      <c r="X5125">
        <f>CHOOSE(MONTH(SalesData[[#This Row],[Order Date]]),1,1,1,2,2,2,3,3,3,4,4,4)</f>
        <v>2</v>
      </c>
      <c r="Y5125">
        <f>YEAR(SalesData[[#This Row],[Order Date]])*100+MONTH(SalesData[[#This Row],[Order Date]])</f>
        <v>201504</v>
      </c>
    </row>
    <row r="5126" spans="1: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v>10</v>
      </c>
      <c r="T5126">
        <v>0.2</v>
      </c>
      <c r="U5126">
        <v>106.79</v>
      </c>
      <c r="V5126">
        <f>COUNTIF(SalesData[Order ID],SalesData[[#This Row],[Order ID]])</f>
        <v>7</v>
      </c>
      <c r="W5126" t="str">
        <f>TEXT(SalesData[[#This Row],[Order Date]],"MMM-YYYY")</f>
        <v>Sep-2015</v>
      </c>
      <c r="X5126">
        <f>CHOOSE(MONTH(SalesData[[#This Row],[Order Date]]),1,1,1,2,2,2,3,3,3,4,4,4)</f>
        <v>3</v>
      </c>
      <c r="Y5126">
        <f>YEAR(SalesData[[#This Row],[Order Date]])*100+MONTH(SalesData[[#This Row],[Order Date]])</f>
        <v>201509</v>
      </c>
    </row>
    <row r="5127" spans="1: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v>8</v>
      </c>
      <c r="T5127">
        <v>0.3</v>
      </c>
      <c r="U5127">
        <v>-15.06</v>
      </c>
      <c r="V5127">
        <f>COUNTIF(SalesData[Order ID],SalesData[[#This Row],[Order ID]])</f>
        <v>7</v>
      </c>
      <c r="W5127" t="str">
        <f>TEXT(SalesData[[#This Row],[Order Date]],"MMM-YYYY")</f>
        <v>Sep-2015</v>
      </c>
      <c r="X5127">
        <f>CHOOSE(MONTH(SalesData[[#This Row],[Order Date]]),1,1,1,2,2,2,3,3,3,4,4,4)</f>
        <v>3</v>
      </c>
      <c r="Y5127">
        <f>YEAR(SalesData[[#This Row],[Order Date]])*100+MONTH(SalesData[[#This Row],[Order Date]])</f>
        <v>201509</v>
      </c>
    </row>
    <row r="5128" spans="1: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v>1</v>
      </c>
      <c r="T5128">
        <v>0.2</v>
      </c>
      <c r="U5128">
        <v>447.99</v>
      </c>
      <c r="V5128">
        <f>COUNTIF(SalesData[Order ID],SalesData[[#This Row],[Order ID]])</f>
        <v>7</v>
      </c>
      <c r="W5128" t="str">
        <f>TEXT(SalesData[[#This Row],[Order Date]],"MMM-YYYY")</f>
        <v>Sep-2015</v>
      </c>
      <c r="X5128">
        <f>CHOOSE(MONTH(SalesData[[#This Row],[Order Date]]),1,1,1,2,2,2,3,3,3,4,4,4)</f>
        <v>3</v>
      </c>
      <c r="Y5128">
        <f>YEAR(SalesData[[#This Row],[Order Date]])*100+MONTH(SalesData[[#This Row],[Order Date]])</f>
        <v>201509</v>
      </c>
    </row>
    <row r="5129" spans="1: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v>8</v>
      </c>
      <c r="T5129">
        <v>0.2</v>
      </c>
      <c r="U5129">
        <v>102.22</v>
      </c>
      <c r="V5129">
        <f>COUNTIF(SalesData[Order ID],SalesData[[#This Row],[Order ID]])</f>
        <v>7</v>
      </c>
      <c r="W5129" t="str">
        <f>TEXT(SalesData[[#This Row],[Order Date]],"MMM-YYYY")</f>
        <v>Sep-2015</v>
      </c>
      <c r="X5129">
        <f>CHOOSE(MONTH(SalesData[[#This Row],[Order Date]]),1,1,1,2,2,2,3,3,3,4,4,4)</f>
        <v>3</v>
      </c>
      <c r="Y5129">
        <f>YEAR(SalesData[[#This Row],[Order Date]])*100+MONTH(SalesData[[#This Row],[Order Date]])</f>
        <v>201509</v>
      </c>
    </row>
    <row r="5130" spans="1: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v>5</v>
      </c>
      <c r="T5130">
        <v>0</v>
      </c>
      <c r="U5130">
        <v>3.4</v>
      </c>
      <c r="V5130">
        <f>COUNTIF(SalesData[Order ID],SalesData[[#This Row],[Order ID]])</f>
        <v>7</v>
      </c>
      <c r="W5130" t="str">
        <f>TEXT(SalesData[[#This Row],[Order Date]],"MMM-YYYY")</f>
        <v>Sep-2015</v>
      </c>
      <c r="X5130">
        <f>CHOOSE(MONTH(SalesData[[#This Row],[Order Date]]),1,1,1,2,2,2,3,3,3,4,4,4)</f>
        <v>3</v>
      </c>
      <c r="Y5130">
        <f>YEAR(SalesData[[#This Row],[Order Date]])*100+MONTH(SalesData[[#This Row],[Order Date]])</f>
        <v>201509</v>
      </c>
    </row>
    <row r="5131" spans="1: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v>7</v>
      </c>
      <c r="T5131">
        <v>0</v>
      </c>
      <c r="U5131">
        <v>63.35</v>
      </c>
      <c r="V5131">
        <f>COUNTIF(SalesData[Order ID],SalesData[[#This Row],[Order ID]])</f>
        <v>7</v>
      </c>
      <c r="W5131" t="str">
        <f>TEXT(SalesData[[#This Row],[Order Date]],"MMM-YYYY")</f>
        <v>Sep-2015</v>
      </c>
      <c r="X5131">
        <f>CHOOSE(MONTH(SalesData[[#This Row],[Order Date]]),1,1,1,2,2,2,3,3,3,4,4,4)</f>
        <v>3</v>
      </c>
      <c r="Y5131">
        <f>YEAR(SalesData[[#This Row],[Order Date]])*100+MONTH(SalesData[[#This Row],[Order Date]])</f>
        <v>201509</v>
      </c>
    </row>
    <row r="5132" spans="1: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v>2</v>
      </c>
      <c r="T5132">
        <v>0.3</v>
      </c>
      <c r="U5132">
        <v>-4.93</v>
      </c>
      <c r="V5132">
        <f>COUNTIF(SalesData[Order ID],SalesData[[#This Row],[Order ID]])</f>
        <v>7</v>
      </c>
      <c r="W5132" t="str">
        <f>TEXT(SalesData[[#This Row],[Order Date]],"MMM-YYYY")</f>
        <v>Sep-2015</v>
      </c>
      <c r="X5132">
        <f>CHOOSE(MONTH(SalesData[[#This Row],[Order Date]]),1,1,1,2,2,2,3,3,3,4,4,4)</f>
        <v>3</v>
      </c>
      <c r="Y5132">
        <f>YEAR(SalesData[[#This Row],[Order Date]])*100+MONTH(SalesData[[#This Row],[Order Date]])</f>
        <v>201509</v>
      </c>
    </row>
    <row r="5133" spans="1: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v>2</v>
      </c>
      <c r="T5133">
        <v>0.2</v>
      </c>
      <c r="U5133">
        <v>10.11</v>
      </c>
      <c r="V5133">
        <f>COUNTIF(SalesData[Order ID],SalesData[[#This Row],[Order ID]])</f>
        <v>1</v>
      </c>
      <c r="W5133" t="str">
        <f>TEXT(SalesData[[#This Row],[Order Date]],"MMM-YYYY")</f>
        <v>Dec-2018</v>
      </c>
      <c r="X5133">
        <f>CHOOSE(MONTH(SalesData[[#This Row],[Order Date]]),1,1,1,2,2,2,3,3,3,4,4,4)</f>
        <v>4</v>
      </c>
      <c r="Y5133">
        <f>YEAR(SalesData[[#This Row],[Order Date]])*100+MONTH(SalesData[[#This Row],[Order Date]])</f>
        <v>201812</v>
      </c>
    </row>
    <row r="5134" spans="1: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v>10</v>
      </c>
      <c r="T5134">
        <v>0.2</v>
      </c>
      <c r="U5134">
        <v>22.67</v>
      </c>
      <c r="V5134">
        <f>COUNTIF(SalesData[Order ID],SalesData[[#This Row],[Order ID]])</f>
        <v>1</v>
      </c>
      <c r="W5134" t="str">
        <f>TEXT(SalesData[[#This Row],[Order Date]],"MMM-YYYY")</f>
        <v>Jun-2016</v>
      </c>
      <c r="X5134">
        <f>CHOOSE(MONTH(SalesData[[#This Row],[Order Date]]),1,1,1,2,2,2,3,3,3,4,4,4)</f>
        <v>2</v>
      </c>
      <c r="Y5134">
        <f>YEAR(SalesData[[#This Row],[Order Date]])*100+MONTH(SalesData[[#This Row],[Order Date]])</f>
        <v>201606</v>
      </c>
    </row>
    <row r="5135" spans="1: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v>3</v>
      </c>
      <c r="T5135">
        <v>0.2</v>
      </c>
      <c r="U5135">
        <v>18.79</v>
      </c>
      <c r="V5135">
        <f>COUNTIF(SalesData[Order ID],SalesData[[#This Row],[Order ID]])</f>
        <v>2</v>
      </c>
      <c r="W5135" t="str">
        <f>TEXT(SalesData[[#This Row],[Order Date]],"MMM-YYYY")</f>
        <v>Nov-2018</v>
      </c>
      <c r="X5135">
        <f>CHOOSE(MONTH(SalesData[[#This Row],[Order Date]]),1,1,1,2,2,2,3,3,3,4,4,4)</f>
        <v>4</v>
      </c>
      <c r="Y5135">
        <f>YEAR(SalesData[[#This Row],[Order Date]])*100+MONTH(SalesData[[#This Row],[Order Date]])</f>
        <v>201811</v>
      </c>
    </row>
    <row r="5136" spans="1: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v>1</v>
      </c>
      <c r="T5136">
        <v>0</v>
      </c>
      <c r="U5136">
        <v>10.27</v>
      </c>
      <c r="V5136">
        <f>COUNTIF(SalesData[Order ID],SalesData[[#This Row],[Order ID]])</f>
        <v>2</v>
      </c>
      <c r="W5136" t="str">
        <f>TEXT(SalesData[[#This Row],[Order Date]],"MMM-YYYY")</f>
        <v>Nov-2018</v>
      </c>
      <c r="X5136">
        <f>CHOOSE(MONTH(SalesData[[#This Row],[Order Date]]),1,1,1,2,2,2,3,3,3,4,4,4)</f>
        <v>4</v>
      </c>
      <c r="Y5136">
        <f>YEAR(SalesData[[#This Row],[Order Date]])*100+MONTH(SalesData[[#This Row],[Order Date]])</f>
        <v>201811</v>
      </c>
    </row>
    <row r="5137" spans="1: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v>5</v>
      </c>
      <c r="T5137">
        <v>0</v>
      </c>
      <c r="U5137">
        <v>4.09</v>
      </c>
      <c r="V5137">
        <f>COUNTIF(SalesData[Order ID],SalesData[[#This Row],[Order ID]])</f>
        <v>1</v>
      </c>
      <c r="W5137" t="str">
        <f>TEXT(SalesData[[#This Row],[Order Date]],"MMM-YYYY")</f>
        <v>Oct-2017</v>
      </c>
      <c r="X5137">
        <f>CHOOSE(MONTH(SalesData[[#This Row],[Order Date]]),1,1,1,2,2,2,3,3,3,4,4,4)</f>
        <v>4</v>
      </c>
      <c r="Y5137">
        <f>YEAR(SalesData[[#This Row],[Order Date]])*100+MONTH(SalesData[[#This Row],[Order Date]])</f>
        <v>201710</v>
      </c>
    </row>
    <row r="5138" spans="1: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v>10</v>
      </c>
      <c r="T5138">
        <v>0.3</v>
      </c>
      <c r="U5138">
        <v>-1.78</v>
      </c>
      <c r="V5138">
        <f>COUNTIF(SalesData[Order ID],SalesData[[#This Row],[Order ID]])</f>
        <v>1</v>
      </c>
      <c r="W5138" t="str">
        <f>TEXT(SalesData[[#This Row],[Order Date]],"MMM-YYYY")</f>
        <v>Dec-2016</v>
      </c>
      <c r="X5138">
        <f>CHOOSE(MONTH(SalesData[[#This Row],[Order Date]]),1,1,1,2,2,2,3,3,3,4,4,4)</f>
        <v>4</v>
      </c>
      <c r="Y5138">
        <f>YEAR(SalesData[[#This Row],[Order Date]])*100+MONTH(SalesData[[#This Row],[Order Date]])</f>
        <v>201612</v>
      </c>
    </row>
    <row r="5139" spans="1: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v>8</v>
      </c>
      <c r="T5139">
        <v>0.1</v>
      </c>
      <c r="U5139">
        <v>4.25</v>
      </c>
      <c r="V5139">
        <f>COUNTIF(SalesData[Order ID],SalesData[[#This Row],[Order ID]])</f>
        <v>1</v>
      </c>
      <c r="W5139" t="str">
        <f>TEXT(SalesData[[#This Row],[Order Date]],"MMM-YYYY")</f>
        <v>Nov-2017</v>
      </c>
      <c r="X5139">
        <f>CHOOSE(MONTH(SalesData[[#This Row],[Order Date]]),1,1,1,2,2,2,3,3,3,4,4,4)</f>
        <v>4</v>
      </c>
      <c r="Y5139">
        <f>YEAR(SalesData[[#This Row],[Order Date]])*100+MONTH(SalesData[[#This Row],[Order Date]])</f>
        <v>201711</v>
      </c>
    </row>
    <row r="5140" spans="1: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v>5</v>
      </c>
      <c r="T5140">
        <v>0.1</v>
      </c>
      <c r="U5140">
        <v>5.6</v>
      </c>
      <c r="V5140">
        <f>COUNTIF(SalesData[Order ID],SalesData[[#This Row],[Order ID]])</f>
        <v>2</v>
      </c>
      <c r="W5140" t="str">
        <f>TEXT(SalesData[[#This Row],[Order Date]],"MMM-YYYY")</f>
        <v>Sep-2018</v>
      </c>
      <c r="X5140">
        <f>CHOOSE(MONTH(SalesData[[#This Row],[Order Date]]),1,1,1,2,2,2,3,3,3,4,4,4)</f>
        <v>3</v>
      </c>
      <c r="Y5140">
        <f>YEAR(SalesData[[#This Row],[Order Date]])*100+MONTH(SalesData[[#This Row],[Order Date]])</f>
        <v>201809</v>
      </c>
    </row>
    <row r="5141" spans="1: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v>6</v>
      </c>
      <c r="T5141">
        <v>0.1</v>
      </c>
      <c r="U5141">
        <v>10.31</v>
      </c>
      <c r="V5141">
        <f>COUNTIF(SalesData[Order ID],SalesData[[#This Row],[Order ID]])</f>
        <v>2</v>
      </c>
      <c r="W5141" t="str">
        <f>TEXT(SalesData[[#This Row],[Order Date]],"MMM-YYYY")</f>
        <v>Sep-2018</v>
      </c>
      <c r="X5141">
        <f>CHOOSE(MONTH(SalesData[[#This Row],[Order Date]]),1,1,1,2,2,2,3,3,3,4,4,4)</f>
        <v>3</v>
      </c>
      <c r="Y5141">
        <f>YEAR(SalesData[[#This Row],[Order Date]])*100+MONTH(SalesData[[#This Row],[Order Date]])</f>
        <v>201809</v>
      </c>
    </row>
    <row r="5142" spans="1: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v>2</v>
      </c>
      <c r="T5142">
        <v>0</v>
      </c>
      <c r="U5142">
        <v>35.97</v>
      </c>
      <c r="V5142">
        <f>COUNTIF(SalesData[Order ID],SalesData[[#This Row],[Order ID]])</f>
        <v>1</v>
      </c>
      <c r="W5142" t="str">
        <f>TEXT(SalesData[[#This Row],[Order Date]],"MMM-YYYY")</f>
        <v>Nov-2016</v>
      </c>
      <c r="X5142">
        <f>CHOOSE(MONTH(SalesData[[#This Row],[Order Date]]),1,1,1,2,2,2,3,3,3,4,4,4)</f>
        <v>4</v>
      </c>
      <c r="Y5142">
        <f>YEAR(SalesData[[#This Row],[Order Date]])*100+MONTH(SalesData[[#This Row],[Order Date]])</f>
        <v>201611</v>
      </c>
    </row>
    <row r="5143" spans="1: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v>7</v>
      </c>
      <c r="T5143">
        <v>0</v>
      </c>
      <c r="U5143">
        <v>158.1</v>
      </c>
      <c r="V5143">
        <f>COUNTIF(SalesData[Order ID],SalesData[[#This Row],[Order ID]])</f>
        <v>3</v>
      </c>
      <c r="W5143" t="str">
        <f>TEXT(SalesData[[#This Row],[Order Date]],"MMM-YYYY")</f>
        <v>Apr-2017</v>
      </c>
      <c r="X5143">
        <f>CHOOSE(MONTH(SalesData[[#This Row],[Order Date]]),1,1,1,2,2,2,3,3,3,4,4,4)</f>
        <v>2</v>
      </c>
      <c r="Y5143">
        <f>YEAR(SalesData[[#This Row],[Order Date]])*100+MONTH(SalesData[[#This Row],[Order Date]])</f>
        <v>201704</v>
      </c>
    </row>
    <row r="5144" spans="1: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v>4</v>
      </c>
      <c r="T5144">
        <v>0</v>
      </c>
      <c r="U5144">
        <v>3.19</v>
      </c>
      <c r="V5144">
        <f>COUNTIF(SalesData[Order ID],SalesData[[#This Row],[Order ID]])</f>
        <v>3</v>
      </c>
      <c r="W5144" t="str">
        <f>TEXT(SalesData[[#This Row],[Order Date]],"MMM-YYYY")</f>
        <v>Apr-2017</v>
      </c>
      <c r="X5144">
        <f>CHOOSE(MONTH(SalesData[[#This Row],[Order Date]]),1,1,1,2,2,2,3,3,3,4,4,4)</f>
        <v>2</v>
      </c>
      <c r="Y5144">
        <f>YEAR(SalesData[[#This Row],[Order Date]])*100+MONTH(SalesData[[#This Row],[Order Date]])</f>
        <v>201704</v>
      </c>
    </row>
    <row r="5145" spans="1: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v>8</v>
      </c>
      <c r="T5145">
        <v>0.2</v>
      </c>
      <c r="U5145">
        <v>1.04</v>
      </c>
      <c r="V5145">
        <f>COUNTIF(SalesData[Order ID],SalesData[[#This Row],[Order ID]])</f>
        <v>3</v>
      </c>
      <c r="W5145" t="str">
        <f>TEXT(SalesData[[#This Row],[Order Date]],"MMM-YYYY")</f>
        <v>Apr-2017</v>
      </c>
      <c r="X5145">
        <f>CHOOSE(MONTH(SalesData[[#This Row],[Order Date]]),1,1,1,2,2,2,3,3,3,4,4,4)</f>
        <v>2</v>
      </c>
      <c r="Y5145">
        <f>YEAR(SalesData[[#This Row],[Order Date]])*100+MONTH(SalesData[[#This Row],[Order Date]])</f>
        <v>201704</v>
      </c>
    </row>
    <row r="5146" spans="1: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v>9</v>
      </c>
      <c r="T5146">
        <v>0.2</v>
      </c>
      <c r="U5146">
        <v>20.7</v>
      </c>
      <c r="V5146">
        <f>COUNTIF(SalesData[Order ID],SalesData[[#This Row],[Order ID]])</f>
        <v>3</v>
      </c>
      <c r="W5146" t="str">
        <f>TEXT(SalesData[[#This Row],[Order Date]],"MMM-YYYY")</f>
        <v>Feb-2018</v>
      </c>
      <c r="X5146">
        <f>CHOOSE(MONTH(SalesData[[#This Row],[Order Date]]),1,1,1,2,2,2,3,3,3,4,4,4)</f>
        <v>1</v>
      </c>
      <c r="Y5146">
        <f>YEAR(SalesData[[#This Row],[Order Date]])*100+MONTH(SalesData[[#This Row],[Order Date]])</f>
        <v>201802</v>
      </c>
    </row>
    <row r="5147" spans="1: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v>5</v>
      </c>
      <c r="T5147">
        <v>0.3</v>
      </c>
      <c r="U5147">
        <v>-18.079999999999998</v>
      </c>
      <c r="V5147">
        <f>COUNTIF(SalesData[Order ID],SalesData[[#This Row],[Order ID]])</f>
        <v>3</v>
      </c>
      <c r="W5147" t="str">
        <f>TEXT(SalesData[[#This Row],[Order Date]],"MMM-YYYY")</f>
        <v>Feb-2018</v>
      </c>
      <c r="X5147">
        <f>CHOOSE(MONTH(SalesData[[#This Row],[Order Date]]),1,1,1,2,2,2,3,3,3,4,4,4)</f>
        <v>1</v>
      </c>
      <c r="Y5147">
        <f>YEAR(SalesData[[#This Row],[Order Date]])*100+MONTH(SalesData[[#This Row],[Order Date]])</f>
        <v>201802</v>
      </c>
    </row>
    <row r="5148" spans="1: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v>1</v>
      </c>
      <c r="T5148">
        <v>0.2</v>
      </c>
      <c r="U5148">
        <v>2.81</v>
      </c>
      <c r="V5148">
        <f>COUNTIF(SalesData[Order ID],SalesData[[#This Row],[Order ID]])</f>
        <v>3</v>
      </c>
      <c r="W5148" t="str">
        <f>TEXT(SalesData[[#This Row],[Order Date]],"MMM-YYYY")</f>
        <v>Feb-2018</v>
      </c>
      <c r="X5148">
        <f>CHOOSE(MONTH(SalesData[[#This Row],[Order Date]]),1,1,1,2,2,2,3,3,3,4,4,4)</f>
        <v>1</v>
      </c>
      <c r="Y5148">
        <f>YEAR(SalesData[[#This Row],[Order Date]])*100+MONTH(SalesData[[#This Row],[Order Date]])</f>
        <v>201802</v>
      </c>
    </row>
    <row r="5149" spans="1: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v>8</v>
      </c>
      <c r="T5149">
        <v>0.3</v>
      </c>
      <c r="U5149">
        <v>-1.62</v>
      </c>
      <c r="V5149">
        <f>COUNTIF(SalesData[Order ID],SalesData[[#This Row],[Order ID]])</f>
        <v>2</v>
      </c>
      <c r="W5149" t="str">
        <f>TEXT(SalesData[[#This Row],[Order Date]],"MMM-YYYY")</f>
        <v>Dec-2018</v>
      </c>
      <c r="X5149">
        <f>CHOOSE(MONTH(SalesData[[#This Row],[Order Date]]),1,1,1,2,2,2,3,3,3,4,4,4)</f>
        <v>4</v>
      </c>
      <c r="Y5149">
        <f>YEAR(SalesData[[#This Row],[Order Date]])*100+MONTH(SalesData[[#This Row],[Order Date]])</f>
        <v>201812</v>
      </c>
    </row>
    <row r="5150" spans="1: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v>3</v>
      </c>
      <c r="T5150">
        <v>0.2</v>
      </c>
      <c r="U5150">
        <v>235.87</v>
      </c>
      <c r="V5150">
        <f>COUNTIF(SalesData[Order ID],SalesData[[#This Row],[Order ID]])</f>
        <v>2</v>
      </c>
      <c r="W5150" t="str">
        <f>TEXT(SalesData[[#This Row],[Order Date]],"MMM-YYYY")</f>
        <v>Dec-2018</v>
      </c>
      <c r="X5150">
        <f>CHOOSE(MONTH(SalesData[[#This Row],[Order Date]]),1,1,1,2,2,2,3,3,3,4,4,4)</f>
        <v>4</v>
      </c>
      <c r="Y5150">
        <f>YEAR(SalesData[[#This Row],[Order Date]])*100+MONTH(SalesData[[#This Row],[Order Date]])</f>
        <v>201812</v>
      </c>
    </row>
    <row r="5151" spans="1: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v>2</v>
      </c>
      <c r="T5151">
        <v>0</v>
      </c>
      <c r="U5151">
        <v>194.38</v>
      </c>
      <c r="V5151">
        <f>COUNTIF(SalesData[Order ID],SalesData[[#This Row],[Order ID]])</f>
        <v>1</v>
      </c>
      <c r="W5151" t="str">
        <f>TEXT(SalesData[[#This Row],[Order Date]],"MMM-YYYY")</f>
        <v>Jun-2015</v>
      </c>
      <c r="X5151">
        <f>CHOOSE(MONTH(SalesData[[#This Row],[Order Date]]),1,1,1,2,2,2,3,3,3,4,4,4)</f>
        <v>2</v>
      </c>
      <c r="Y5151">
        <f>YEAR(SalesData[[#This Row],[Order Date]])*100+MONTH(SalesData[[#This Row],[Order Date]])</f>
        <v>201506</v>
      </c>
    </row>
    <row r="5152" spans="1: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v>1</v>
      </c>
      <c r="T5152">
        <v>0.2</v>
      </c>
      <c r="U5152">
        <v>16.27</v>
      </c>
      <c r="V5152">
        <f>COUNTIF(SalesData[Order ID],SalesData[[#This Row],[Order ID]])</f>
        <v>1</v>
      </c>
      <c r="W5152" t="str">
        <f>TEXT(SalesData[[#This Row],[Order Date]],"MMM-YYYY")</f>
        <v>Mar-2018</v>
      </c>
      <c r="X5152">
        <f>CHOOSE(MONTH(SalesData[[#This Row],[Order Date]]),1,1,1,2,2,2,3,3,3,4,4,4)</f>
        <v>1</v>
      </c>
      <c r="Y5152">
        <f>YEAR(SalesData[[#This Row],[Order Date]])*100+MONTH(SalesData[[#This Row],[Order Date]])</f>
        <v>201803</v>
      </c>
    </row>
    <row r="5153" spans="1: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v>1</v>
      </c>
      <c r="T5153">
        <v>0.3</v>
      </c>
      <c r="U5153">
        <v>-5.59</v>
      </c>
      <c r="V5153">
        <f>COUNTIF(SalesData[Order ID],SalesData[[#This Row],[Order ID]])</f>
        <v>1</v>
      </c>
      <c r="W5153" t="str">
        <f>TEXT(SalesData[[#This Row],[Order Date]],"MMM-YYYY")</f>
        <v>Sep-2018</v>
      </c>
      <c r="X5153">
        <f>CHOOSE(MONTH(SalesData[[#This Row],[Order Date]]),1,1,1,2,2,2,3,3,3,4,4,4)</f>
        <v>3</v>
      </c>
      <c r="Y5153">
        <f>YEAR(SalesData[[#This Row],[Order Date]])*100+MONTH(SalesData[[#This Row],[Order Date]])</f>
        <v>201809</v>
      </c>
    </row>
    <row r="5154" spans="1: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v>10</v>
      </c>
      <c r="T5154">
        <v>0.3</v>
      </c>
      <c r="U5154">
        <v>-0.46</v>
      </c>
      <c r="V5154">
        <f>COUNTIF(SalesData[Order ID],SalesData[[#This Row],[Order ID]])</f>
        <v>2</v>
      </c>
      <c r="W5154" t="str">
        <f>TEXT(SalesData[[#This Row],[Order Date]],"MMM-YYYY")</f>
        <v>Jun-2015</v>
      </c>
      <c r="X5154">
        <f>CHOOSE(MONTH(SalesData[[#This Row],[Order Date]]),1,1,1,2,2,2,3,3,3,4,4,4)</f>
        <v>2</v>
      </c>
      <c r="Y5154">
        <f>YEAR(SalesData[[#This Row],[Order Date]])*100+MONTH(SalesData[[#This Row],[Order Date]])</f>
        <v>201506</v>
      </c>
    </row>
    <row r="5155" spans="1: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v>10</v>
      </c>
      <c r="T5155">
        <v>0.2</v>
      </c>
      <c r="U5155">
        <v>1.91</v>
      </c>
      <c r="V5155">
        <f>COUNTIF(SalesData[Order ID],SalesData[[#This Row],[Order ID]])</f>
        <v>2</v>
      </c>
      <c r="W5155" t="str">
        <f>TEXT(SalesData[[#This Row],[Order Date]],"MMM-YYYY")</f>
        <v>Jun-2015</v>
      </c>
      <c r="X5155">
        <f>CHOOSE(MONTH(SalesData[[#This Row],[Order Date]]),1,1,1,2,2,2,3,3,3,4,4,4)</f>
        <v>2</v>
      </c>
      <c r="Y5155">
        <f>YEAR(SalesData[[#This Row],[Order Date]])*100+MONTH(SalesData[[#This Row],[Order Date]])</f>
        <v>201506</v>
      </c>
    </row>
    <row r="5156" spans="1: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v>4</v>
      </c>
      <c r="T5156">
        <v>0.2</v>
      </c>
      <c r="U5156">
        <v>7.1</v>
      </c>
      <c r="V5156">
        <f>COUNTIF(SalesData[Order ID],SalesData[[#This Row],[Order ID]])</f>
        <v>2</v>
      </c>
      <c r="W5156" t="str">
        <f>TEXT(SalesData[[#This Row],[Order Date]],"MMM-YYYY")</f>
        <v>Aug-2016</v>
      </c>
      <c r="X5156">
        <f>CHOOSE(MONTH(SalesData[[#This Row],[Order Date]]),1,1,1,2,2,2,3,3,3,4,4,4)</f>
        <v>3</v>
      </c>
      <c r="Y5156">
        <f>YEAR(SalesData[[#This Row],[Order Date]])*100+MONTH(SalesData[[#This Row],[Order Date]])</f>
        <v>201608</v>
      </c>
    </row>
    <row r="5157" spans="1: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v>3</v>
      </c>
      <c r="T5157">
        <v>0.3</v>
      </c>
      <c r="U5157">
        <v>-14.91</v>
      </c>
      <c r="V5157">
        <f>COUNTIF(SalesData[Order ID],SalesData[[#This Row],[Order ID]])</f>
        <v>2</v>
      </c>
      <c r="W5157" t="str">
        <f>TEXT(SalesData[[#This Row],[Order Date]],"MMM-YYYY")</f>
        <v>Aug-2016</v>
      </c>
      <c r="X5157">
        <f>CHOOSE(MONTH(SalesData[[#This Row],[Order Date]]),1,1,1,2,2,2,3,3,3,4,4,4)</f>
        <v>3</v>
      </c>
      <c r="Y5157">
        <f>YEAR(SalesData[[#This Row],[Order Date]])*100+MONTH(SalesData[[#This Row],[Order Date]])</f>
        <v>201608</v>
      </c>
    </row>
    <row r="5158" spans="1: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v>7</v>
      </c>
      <c r="T5158">
        <v>0.1</v>
      </c>
      <c r="U5158">
        <v>70.11</v>
      </c>
      <c r="V5158">
        <f>COUNTIF(SalesData[Order ID],SalesData[[#This Row],[Order ID]])</f>
        <v>3</v>
      </c>
      <c r="W5158" t="str">
        <f>TEXT(SalesData[[#This Row],[Order Date]],"MMM-YYYY")</f>
        <v>Jun-2018</v>
      </c>
      <c r="X5158">
        <f>CHOOSE(MONTH(SalesData[[#This Row],[Order Date]]),1,1,1,2,2,2,3,3,3,4,4,4)</f>
        <v>2</v>
      </c>
      <c r="Y5158">
        <f>YEAR(SalesData[[#This Row],[Order Date]])*100+MONTH(SalesData[[#This Row],[Order Date]])</f>
        <v>201806</v>
      </c>
    </row>
    <row r="5159" spans="1: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v>5</v>
      </c>
      <c r="T5159">
        <v>0.3</v>
      </c>
      <c r="U5159">
        <v>-165.03</v>
      </c>
      <c r="V5159">
        <f>COUNTIF(SalesData[Order ID],SalesData[[#This Row],[Order ID]])</f>
        <v>3</v>
      </c>
      <c r="W5159" t="str">
        <f>TEXT(SalesData[[#This Row],[Order Date]],"MMM-YYYY")</f>
        <v>Jun-2018</v>
      </c>
      <c r="X5159">
        <f>CHOOSE(MONTH(SalesData[[#This Row],[Order Date]]),1,1,1,2,2,2,3,3,3,4,4,4)</f>
        <v>2</v>
      </c>
      <c r="Y5159">
        <f>YEAR(SalesData[[#This Row],[Order Date]])*100+MONTH(SalesData[[#This Row],[Order Date]])</f>
        <v>201806</v>
      </c>
    </row>
    <row r="5160" spans="1: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v>6</v>
      </c>
      <c r="T5160">
        <v>0</v>
      </c>
      <c r="U5160">
        <v>1</v>
      </c>
      <c r="V5160">
        <f>COUNTIF(SalesData[Order ID],SalesData[[#This Row],[Order ID]])</f>
        <v>3</v>
      </c>
      <c r="W5160" t="str">
        <f>TEXT(SalesData[[#This Row],[Order Date]],"MMM-YYYY")</f>
        <v>Jun-2018</v>
      </c>
      <c r="X5160">
        <f>CHOOSE(MONTH(SalesData[[#This Row],[Order Date]]),1,1,1,2,2,2,3,3,3,4,4,4)</f>
        <v>2</v>
      </c>
      <c r="Y5160">
        <f>YEAR(SalesData[[#This Row],[Order Date]])*100+MONTH(SalesData[[#This Row],[Order Date]])</f>
        <v>201806</v>
      </c>
    </row>
    <row r="5161" spans="1: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v>8</v>
      </c>
      <c r="T5161">
        <v>0.2</v>
      </c>
      <c r="U5161">
        <v>6.34</v>
      </c>
      <c r="V5161">
        <f>COUNTIF(SalesData[Order ID],SalesData[[#This Row],[Order ID]])</f>
        <v>2</v>
      </c>
      <c r="W5161" t="str">
        <f>TEXT(SalesData[[#This Row],[Order Date]],"MMM-YYYY")</f>
        <v>Oct-2016</v>
      </c>
      <c r="X5161">
        <f>CHOOSE(MONTH(SalesData[[#This Row],[Order Date]]),1,1,1,2,2,2,3,3,3,4,4,4)</f>
        <v>4</v>
      </c>
      <c r="Y5161">
        <f>YEAR(SalesData[[#This Row],[Order Date]])*100+MONTH(SalesData[[#This Row],[Order Date]])</f>
        <v>201610</v>
      </c>
    </row>
    <row r="5162" spans="1: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v>6</v>
      </c>
      <c r="T5162">
        <v>0.1</v>
      </c>
      <c r="U5162">
        <v>3.44</v>
      </c>
      <c r="V5162">
        <f>COUNTIF(SalesData[Order ID],SalesData[[#This Row],[Order ID]])</f>
        <v>2</v>
      </c>
      <c r="W5162" t="str">
        <f>TEXT(SalesData[[#This Row],[Order Date]],"MMM-YYYY")</f>
        <v>Oct-2016</v>
      </c>
      <c r="X5162">
        <f>CHOOSE(MONTH(SalesData[[#This Row],[Order Date]]),1,1,1,2,2,2,3,3,3,4,4,4)</f>
        <v>4</v>
      </c>
      <c r="Y5162">
        <f>YEAR(SalesData[[#This Row],[Order Date]])*100+MONTH(SalesData[[#This Row],[Order Date]])</f>
        <v>201610</v>
      </c>
    </row>
    <row r="5163" spans="1: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v>6</v>
      </c>
      <c r="T5163">
        <v>0.2</v>
      </c>
      <c r="U5163">
        <v>478.74</v>
      </c>
      <c r="V5163">
        <f>COUNTIF(SalesData[Order ID],SalesData[[#This Row],[Order ID]])</f>
        <v>1</v>
      </c>
      <c r="W5163" t="str">
        <f>TEXT(SalesData[[#This Row],[Order Date]],"MMM-YYYY")</f>
        <v>Jul-2015</v>
      </c>
      <c r="X5163">
        <f>CHOOSE(MONTH(SalesData[[#This Row],[Order Date]]),1,1,1,2,2,2,3,3,3,4,4,4)</f>
        <v>3</v>
      </c>
      <c r="Y5163">
        <f>YEAR(SalesData[[#This Row],[Order Date]])*100+MONTH(SalesData[[#This Row],[Order Date]])</f>
        <v>201507</v>
      </c>
    </row>
    <row r="5164" spans="1: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v>5</v>
      </c>
      <c r="T5164">
        <v>0</v>
      </c>
      <c r="U5164">
        <v>57.37</v>
      </c>
      <c r="V5164">
        <f>COUNTIF(SalesData[Order ID],SalesData[[#This Row],[Order ID]])</f>
        <v>1</v>
      </c>
      <c r="W5164" t="str">
        <f>TEXT(SalesData[[#This Row],[Order Date]],"MMM-YYYY")</f>
        <v>Nov-2017</v>
      </c>
      <c r="X5164">
        <f>CHOOSE(MONTH(SalesData[[#This Row],[Order Date]]),1,1,1,2,2,2,3,3,3,4,4,4)</f>
        <v>4</v>
      </c>
      <c r="Y5164">
        <f>YEAR(SalesData[[#This Row],[Order Date]])*100+MONTH(SalesData[[#This Row],[Order Date]])</f>
        <v>201711</v>
      </c>
    </row>
    <row r="5165" spans="1: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v>4</v>
      </c>
      <c r="T5165">
        <v>0.1</v>
      </c>
      <c r="U5165">
        <v>51.11</v>
      </c>
      <c r="V5165">
        <f>COUNTIF(SalesData[Order ID],SalesData[[#This Row],[Order ID]])</f>
        <v>1</v>
      </c>
      <c r="W5165" t="str">
        <f>TEXT(SalesData[[#This Row],[Order Date]],"MMM-YYYY")</f>
        <v>Jul-2016</v>
      </c>
      <c r="X5165">
        <f>CHOOSE(MONTH(SalesData[[#This Row],[Order Date]]),1,1,1,2,2,2,3,3,3,4,4,4)</f>
        <v>3</v>
      </c>
      <c r="Y5165">
        <f>YEAR(SalesData[[#This Row],[Order Date]])*100+MONTH(SalesData[[#This Row],[Order Date]])</f>
        <v>201607</v>
      </c>
    </row>
    <row r="5166" spans="1: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v>10</v>
      </c>
      <c r="T5166">
        <v>0</v>
      </c>
      <c r="U5166">
        <v>0.31</v>
      </c>
      <c r="V5166">
        <f>COUNTIF(SalesData[Order ID],SalesData[[#This Row],[Order ID]])</f>
        <v>6</v>
      </c>
      <c r="W5166" t="str">
        <f>TEXT(SalesData[[#This Row],[Order Date]],"MMM-YYYY")</f>
        <v>Nov-2015</v>
      </c>
      <c r="X5166">
        <f>CHOOSE(MONTH(SalesData[[#This Row],[Order Date]]),1,1,1,2,2,2,3,3,3,4,4,4)</f>
        <v>4</v>
      </c>
      <c r="Y5166">
        <f>YEAR(SalesData[[#This Row],[Order Date]])*100+MONTH(SalesData[[#This Row],[Order Date]])</f>
        <v>201511</v>
      </c>
    </row>
    <row r="5167" spans="1: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v>4</v>
      </c>
      <c r="T5167">
        <v>0</v>
      </c>
      <c r="U5167">
        <v>3.98</v>
      </c>
      <c r="V5167">
        <f>COUNTIF(SalesData[Order ID],SalesData[[#This Row],[Order ID]])</f>
        <v>6</v>
      </c>
      <c r="W5167" t="str">
        <f>TEXT(SalesData[[#This Row],[Order Date]],"MMM-YYYY")</f>
        <v>Nov-2015</v>
      </c>
      <c r="X5167">
        <f>CHOOSE(MONTH(SalesData[[#This Row],[Order Date]]),1,1,1,2,2,2,3,3,3,4,4,4)</f>
        <v>4</v>
      </c>
      <c r="Y5167">
        <f>YEAR(SalesData[[#This Row],[Order Date]])*100+MONTH(SalesData[[#This Row],[Order Date]])</f>
        <v>201511</v>
      </c>
    </row>
    <row r="5168" spans="1: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v>5</v>
      </c>
      <c r="T5168">
        <v>0.1</v>
      </c>
      <c r="U5168">
        <v>0.95</v>
      </c>
      <c r="V5168">
        <f>COUNTIF(SalesData[Order ID],SalesData[[#This Row],[Order ID]])</f>
        <v>6</v>
      </c>
      <c r="W5168" t="str">
        <f>TEXT(SalesData[[#This Row],[Order Date]],"MMM-YYYY")</f>
        <v>Nov-2015</v>
      </c>
      <c r="X5168">
        <f>CHOOSE(MONTH(SalesData[[#This Row],[Order Date]]),1,1,1,2,2,2,3,3,3,4,4,4)</f>
        <v>4</v>
      </c>
      <c r="Y5168">
        <f>YEAR(SalesData[[#This Row],[Order Date]])*100+MONTH(SalesData[[#This Row],[Order Date]])</f>
        <v>201511</v>
      </c>
    </row>
    <row r="5169" spans="1: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v>3</v>
      </c>
      <c r="T5169">
        <v>0.1</v>
      </c>
      <c r="U5169">
        <v>129.71</v>
      </c>
      <c r="V5169">
        <f>COUNTIF(SalesData[Order ID],SalesData[[#This Row],[Order ID]])</f>
        <v>6</v>
      </c>
      <c r="W5169" t="str">
        <f>TEXT(SalesData[[#This Row],[Order Date]],"MMM-YYYY")</f>
        <v>Nov-2015</v>
      </c>
      <c r="X5169">
        <f>CHOOSE(MONTH(SalesData[[#This Row],[Order Date]]),1,1,1,2,2,2,3,3,3,4,4,4)</f>
        <v>4</v>
      </c>
      <c r="Y5169">
        <f>YEAR(SalesData[[#This Row],[Order Date]])*100+MONTH(SalesData[[#This Row],[Order Date]])</f>
        <v>201511</v>
      </c>
    </row>
    <row r="5170" spans="1: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v>10</v>
      </c>
      <c r="T5170">
        <v>0</v>
      </c>
      <c r="U5170">
        <v>7.55</v>
      </c>
      <c r="V5170">
        <f>COUNTIF(SalesData[Order ID],SalesData[[#This Row],[Order ID]])</f>
        <v>6</v>
      </c>
      <c r="W5170" t="str">
        <f>TEXT(SalesData[[#This Row],[Order Date]],"MMM-YYYY")</f>
        <v>Nov-2015</v>
      </c>
      <c r="X5170">
        <f>CHOOSE(MONTH(SalesData[[#This Row],[Order Date]]),1,1,1,2,2,2,3,3,3,4,4,4)</f>
        <v>4</v>
      </c>
      <c r="Y5170">
        <f>YEAR(SalesData[[#This Row],[Order Date]])*100+MONTH(SalesData[[#This Row],[Order Date]])</f>
        <v>201511</v>
      </c>
    </row>
    <row r="5171" spans="1: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v>6</v>
      </c>
      <c r="T5171">
        <v>0.3</v>
      </c>
      <c r="U5171">
        <v>-182.04</v>
      </c>
      <c r="V5171">
        <f>COUNTIF(SalesData[Order ID],SalesData[[#This Row],[Order ID]])</f>
        <v>6</v>
      </c>
      <c r="W5171" t="str">
        <f>TEXT(SalesData[[#This Row],[Order Date]],"MMM-YYYY")</f>
        <v>Nov-2015</v>
      </c>
      <c r="X5171">
        <f>CHOOSE(MONTH(SalesData[[#This Row],[Order Date]]),1,1,1,2,2,2,3,3,3,4,4,4)</f>
        <v>4</v>
      </c>
      <c r="Y5171">
        <f>YEAR(SalesData[[#This Row],[Order Date]])*100+MONTH(SalesData[[#This Row],[Order Date]])</f>
        <v>201511</v>
      </c>
    </row>
    <row r="5172" spans="1: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v>10</v>
      </c>
      <c r="T5172">
        <v>0.3</v>
      </c>
      <c r="U5172">
        <v>-595.83000000000004</v>
      </c>
      <c r="V5172">
        <f>COUNTIF(SalesData[Order ID],SalesData[[#This Row],[Order ID]])</f>
        <v>3</v>
      </c>
      <c r="W5172" t="str">
        <f>TEXT(SalesData[[#This Row],[Order Date]],"MMM-YYYY")</f>
        <v>May-2017</v>
      </c>
      <c r="X5172">
        <f>CHOOSE(MONTH(SalesData[[#This Row],[Order Date]]),1,1,1,2,2,2,3,3,3,4,4,4)</f>
        <v>2</v>
      </c>
      <c r="Y5172">
        <f>YEAR(SalesData[[#This Row],[Order Date]])*100+MONTH(SalesData[[#This Row],[Order Date]])</f>
        <v>201705</v>
      </c>
    </row>
    <row r="5173" spans="1: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v>3</v>
      </c>
      <c r="T5173">
        <v>0.2</v>
      </c>
      <c r="U5173">
        <v>8.65</v>
      </c>
      <c r="V5173">
        <f>COUNTIF(SalesData[Order ID],SalesData[[#This Row],[Order ID]])</f>
        <v>3</v>
      </c>
      <c r="W5173" t="str">
        <f>TEXT(SalesData[[#This Row],[Order Date]],"MMM-YYYY")</f>
        <v>May-2017</v>
      </c>
      <c r="X5173">
        <f>CHOOSE(MONTH(SalesData[[#This Row],[Order Date]]),1,1,1,2,2,2,3,3,3,4,4,4)</f>
        <v>2</v>
      </c>
      <c r="Y5173">
        <f>YEAR(SalesData[[#This Row],[Order Date]])*100+MONTH(SalesData[[#This Row],[Order Date]])</f>
        <v>201705</v>
      </c>
    </row>
    <row r="5174" spans="1: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v>3</v>
      </c>
      <c r="T5174">
        <v>0.2</v>
      </c>
      <c r="U5174">
        <v>25.16</v>
      </c>
      <c r="V5174">
        <f>COUNTIF(SalesData[Order ID],SalesData[[#This Row],[Order ID]])</f>
        <v>3</v>
      </c>
      <c r="W5174" t="str">
        <f>TEXT(SalesData[[#This Row],[Order Date]],"MMM-YYYY")</f>
        <v>May-2017</v>
      </c>
      <c r="X5174">
        <f>CHOOSE(MONTH(SalesData[[#This Row],[Order Date]]),1,1,1,2,2,2,3,3,3,4,4,4)</f>
        <v>2</v>
      </c>
      <c r="Y5174">
        <f>YEAR(SalesData[[#This Row],[Order Date]])*100+MONTH(SalesData[[#This Row],[Order Date]])</f>
        <v>201705</v>
      </c>
    </row>
    <row r="5175" spans="1: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v>8</v>
      </c>
      <c r="T5175">
        <v>0.2</v>
      </c>
      <c r="U5175">
        <v>0.78</v>
      </c>
      <c r="V5175">
        <f>COUNTIF(SalesData[Order ID],SalesData[[#This Row],[Order ID]])</f>
        <v>1</v>
      </c>
      <c r="W5175" t="str">
        <f>TEXT(SalesData[[#This Row],[Order Date]],"MMM-YYYY")</f>
        <v>Mar-2016</v>
      </c>
      <c r="X5175">
        <f>CHOOSE(MONTH(SalesData[[#This Row],[Order Date]]),1,1,1,2,2,2,3,3,3,4,4,4)</f>
        <v>1</v>
      </c>
      <c r="Y5175">
        <f>YEAR(SalesData[[#This Row],[Order Date]])*100+MONTH(SalesData[[#This Row],[Order Date]])</f>
        <v>201603</v>
      </c>
    </row>
    <row r="5176" spans="1: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v>2</v>
      </c>
      <c r="T5176">
        <v>0.1</v>
      </c>
      <c r="U5176">
        <v>0.54</v>
      </c>
      <c r="V5176">
        <f>COUNTIF(SalesData[Order ID],SalesData[[#This Row],[Order ID]])</f>
        <v>2</v>
      </c>
      <c r="W5176" t="str">
        <f>TEXT(SalesData[[#This Row],[Order Date]],"MMM-YYYY")</f>
        <v>Oct-2018</v>
      </c>
      <c r="X5176">
        <f>CHOOSE(MONTH(SalesData[[#This Row],[Order Date]]),1,1,1,2,2,2,3,3,3,4,4,4)</f>
        <v>4</v>
      </c>
      <c r="Y5176">
        <f>YEAR(SalesData[[#This Row],[Order Date]])*100+MONTH(SalesData[[#This Row],[Order Date]])</f>
        <v>201810</v>
      </c>
    </row>
    <row r="5177" spans="1: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v>9</v>
      </c>
      <c r="T5177">
        <v>0.1</v>
      </c>
      <c r="U5177">
        <v>105.09</v>
      </c>
      <c r="V5177">
        <f>COUNTIF(SalesData[Order ID],SalesData[[#This Row],[Order ID]])</f>
        <v>2</v>
      </c>
      <c r="W5177" t="str">
        <f>TEXT(SalesData[[#This Row],[Order Date]],"MMM-YYYY")</f>
        <v>Oct-2018</v>
      </c>
      <c r="X5177">
        <f>CHOOSE(MONTH(SalesData[[#This Row],[Order Date]]),1,1,1,2,2,2,3,3,3,4,4,4)</f>
        <v>4</v>
      </c>
      <c r="Y5177">
        <f>YEAR(SalesData[[#This Row],[Order Date]])*100+MONTH(SalesData[[#This Row],[Order Date]])</f>
        <v>201810</v>
      </c>
    </row>
    <row r="5178" spans="1: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v>4</v>
      </c>
      <c r="T5178">
        <v>0.3</v>
      </c>
      <c r="U5178">
        <v>-9.0500000000000007</v>
      </c>
      <c r="V5178">
        <f>COUNTIF(SalesData[Order ID],SalesData[[#This Row],[Order ID]])</f>
        <v>1</v>
      </c>
      <c r="W5178" t="str">
        <f>TEXT(SalesData[[#This Row],[Order Date]],"MMM-YYYY")</f>
        <v>Nov-2017</v>
      </c>
      <c r="X5178">
        <f>CHOOSE(MONTH(SalesData[[#This Row],[Order Date]]),1,1,1,2,2,2,3,3,3,4,4,4)</f>
        <v>4</v>
      </c>
      <c r="Y5178">
        <f>YEAR(SalesData[[#This Row],[Order Date]])*100+MONTH(SalesData[[#This Row],[Order Date]])</f>
        <v>201711</v>
      </c>
    </row>
    <row r="5179" spans="1: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v>8</v>
      </c>
      <c r="T5179">
        <v>0.2</v>
      </c>
      <c r="U5179">
        <v>1.75</v>
      </c>
      <c r="V5179">
        <f>COUNTIF(SalesData[Order ID],SalesData[[#This Row],[Order ID]])</f>
        <v>1</v>
      </c>
      <c r="W5179" t="str">
        <f>TEXT(SalesData[[#This Row],[Order Date]],"MMM-YYYY")</f>
        <v>Dec-2017</v>
      </c>
      <c r="X5179">
        <f>CHOOSE(MONTH(SalesData[[#This Row],[Order Date]]),1,1,1,2,2,2,3,3,3,4,4,4)</f>
        <v>4</v>
      </c>
      <c r="Y5179">
        <f>YEAR(SalesData[[#This Row],[Order Date]])*100+MONTH(SalesData[[#This Row],[Order Date]])</f>
        <v>201712</v>
      </c>
    </row>
    <row r="5180" spans="1: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v>3</v>
      </c>
      <c r="T5180">
        <v>0.2</v>
      </c>
      <c r="U5180">
        <v>5.65</v>
      </c>
      <c r="V5180">
        <f>COUNTIF(SalesData[Order ID],SalesData[[#This Row],[Order ID]])</f>
        <v>3</v>
      </c>
      <c r="W5180" t="str">
        <f>TEXT(SalesData[[#This Row],[Order Date]],"MMM-YYYY")</f>
        <v>Apr-2016</v>
      </c>
      <c r="X5180">
        <f>CHOOSE(MONTH(SalesData[[#This Row],[Order Date]]),1,1,1,2,2,2,3,3,3,4,4,4)</f>
        <v>2</v>
      </c>
      <c r="Y5180">
        <f>YEAR(SalesData[[#This Row],[Order Date]])*100+MONTH(SalesData[[#This Row],[Order Date]])</f>
        <v>201604</v>
      </c>
    </row>
    <row r="5181" spans="1: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v>6</v>
      </c>
      <c r="T5181">
        <v>0</v>
      </c>
      <c r="U5181">
        <v>12.93</v>
      </c>
      <c r="V5181">
        <f>COUNTIF(SalesData[Order ID],SalesData[[#This Row],[Order ID]])</f>
        <v>3</v>
      </c>
      <c r="W5181" t="str">
        <f>TEXT(SalesData[[#This Row],[Order Date]],"MMM-YYYY")</f>
        <v>Apr-2016</v>
      </c>
      <c r="X5181">
        <f>CHOOSE(MONTH(SalesData[[#This Row],[Order Date]]),1,1,1,2,2,2,3,3,3,4,4,4)</f>
        <v>2</v>
      </c>
      <c r="Y5181">
        <f>YEAR(SalesData[[#This Row],[Order Date]])*100+MONTH(SalesData[[#This Row],[Order Date]])</f>
        <v>201604</v>
      </c>
    </row>
    <row r="5182" spans="1: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v>6</v>
      </c>
      <c r="T5182">
        <v>0</v>
      </c>
      <c r="U5182">
        <v>20.48</v>
      </c>
      <c r="V5182">
        <f>COUNTIF(SalesData[Order ID],SalesData[[#This Row],[Order ID]])</f>
        <v>3</v>
      </c>
      <c r="W5182" t="str">
        <f>TEXT(SalesData[[#This Row],[Order Date]],"MMM-YYYY")</f>
        <v>Apr-2016</v>
      </c>
      <c r="X5182">
        <f>CHOOSE(MONTH(SalesData[[#This Row],[Order Date]]),1,1,1,2,2,2,3,3,3,4,4,4)</f>
        <v>2</v>
      </c>
      <c r="Y5182">
        <f>YEAR(SalesData[[#This Row],[Order Date]])*100+MONTH(SalesData[[#This Row],[Order Date]])</f>
        <v>201604</v>
      </c>
    </row>
    <row r="5183" spans="1: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v>1</v>
      </c>
      <c r="T5183">
        <v>0.3</v>
      </c>
      <c r="U5183">
        <v>-4.08</v>
      </c>
      <c r="V5183">
        <f>COUNTIF(SalesData[Order ID],SalesData[[#This Row],[Order ID]])</f>
        <v>2</v>
      </c>
      <c r="W5183" t="str">
        <f>TEXT(SalesData[[#This Row],[Order Date]],"MMM-YYYY")</f>
        <v>Sep-2018</v>
      </c>
      <c r="X5183">
        <f>CHOOSE(MONTH(SalesData[[#This Row],[Order Date]]),1,1,1,2,2,2,3,3,3,4,4,4)</f>
        <v>3</v>
      </c>
      <c r="Y5183">
        <f>YEAR(SalesData[[#This Row],[Order Date]])*100+MONTH(SalesData[[#This Row],[Order Date]])</f>
        <v>201809</v>
      </c>
    </row>
    <row r="5184" spans="1: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v>2</v>
      </c>
      <c r="T5184">
        <v>0</v>
      </c>
      <c r="U5184">
        <v>9.16</v>
      </c>
      <c r="V5184">
        <f>COUNTIF(SalesData[Order ID],SalesData[[#This Row],[Order ID]])</f>
        <v>2</v>
      </c>
      <c r="W5184" t="str">
        <f>TEXT(SalesData[[#This Row],[Order Date]],"MMM-YYYY")</f>
        <v>Sep-2018</v>
      </c>
      <c r="X5184">
        <f>CHOOSE(MONTH(SalesData[[#This Row],[Order Date]]),1,1,1,2,2,2,3,3,3,4,4,4)</f>
        <v>3</v>
      </c>
      <c r="Y5184">
        <f>YEAR(SalesData[[#This Row],[Order Date]])*100+MONTH(SalesData[[#This Row],[Order Date]])</f>
        <v>201809</v>
      </c>
    </row>
    <row r="5185" spans="1: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v>10</v>
      </c>
      <c r="T5185">
        <v>0</v>
      </c>
      <c r="U5185">
        <v>10.88</v>
      </c>
      <c r="V5185">
        <f>COUNTIF(SalesData[Order ID],SalesData[[#This Row],[Order ID]])</f>
        <v>2</v>
      </c>
      <c r="W5185" t="str">
        <f>TEXT(SalesData[[#This Row],[Order Date]],"MMM-YYYY")</f>
        <v>Sep-2018</v>
      </c>
      <c r="X5185">
        <f>CHOOSE(MONTH(SalesData[[#This Row],[Order Date]]),1,1,1,2,2,2,3,3,3,4,4,4)</f>
        <v>3</v>
      </c>
      <c r="Y5185">
        <f>YEAR(SalesData[[#This Row],[Order Date]])*100+MONTH(SalesData[[#This Row],[Order Date]])</f>
        <v>201809</v>
      </c>
    </row>
    <row r="5186" spans="1: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v>4</v>
      </c>
      <c r="T5186">
        <v>0.2</v>
      </c>
      <c r="U5186">
        <v>8.52</v>
      </c>
      <c r="V5186">
        <f>COUNTIF(SalesData[Order ID],SalesData[[#This Row],[Order ID]])</f>
        <v>2</v>
      </c>
      <c r="W5186" t="str">
        <f>TEXT(SalesData[[#This Row],[Order Date]],"MMM-YYYY")</f>
        <v>Sep-2018</v>
      </c>
      <c r="X5186">
        <f>CHOOSE(MONTH(SalesData[[#This Row],[Order Date]]),1,1,1,2,2,2,3,3,3,4,4,4)</f>
        <v>3</v>
      </c>
      <c r="Y5186">
        <f>YEAR(SalesData[[#This Row],[Order Date]])*100+MONTH(SalesData[[#This Row],[Order Date]])</f>
        <v>201809</v>
      </c>
    </row>
    <row r="5187" spans="1: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v>3</v>
      </c>
      <c r="T5187">
        <v>0.1</v>
      </c>
      <c r="U5187">
        <v>468.42</v>
      </c>
      <c r="V5187">
        <f>COUNTIF(SalesData[Order ID],SalesData[[#This Row],[Order ID]])</f>
        <v>1</v>
      </c>
      <c r="W5187" t="str">
        <f>TEXT(SalesData[[#This Row],[Order Date]],"MMM-YYYY")</f>
        <v>Oct-2016</v>
      </c>
      <c r="X5187">
        <f>CHOOSE(MONTH(SalesData[[#This Row],[Order Date]]),1,1,1,2,2,2,3,3,3,4,4,4)</f>
        <v>4</v>
      </c>
      <c r="Y5187">
        <f>YEAR(SalesData[[#This Row],[Order Date]])*100+MONTH(SalesData[[#This Row],[Order Date]])</f>
        <v>201610</v>
      </c>
    </row>
    <row r="5188" spans="1: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v>4</v>
      </c>
      <c r="T5188">
        <v>0</v>
      </c>
      <c r="U5188">
        <v>164.73</v>
      </c>
      <c r="V5188">
        <f>COUNTIF(SalesData[Order ID],SalesData[[#This Row],[Order ID]])</f>
        <v>1</v>
      </c>
      <c r="W5188" t="str">
        <f>TEXT(SalesData[[#This Row],[Order Date]],"MMM-YYYY")</f>
        <v>Nov-2016</v>
      </c>
      <c r="X5188">
        <f>CHOOSE(MONTH(SalesData[[#This Row],[Order Date]]),1,1,1,2,2,2,3,3,3,4,4,4)</f>
        <v>4</v>
      </c>
      <c r="Y5188">
        <f>YEAR(SalesData[[#This Row],[Order Date]])*100+MONTH(SalesData[[#This Row],[Order Date]])</f>
        <v>201611</v>
      </c>
    </row>
    <row r="5189" spans="1: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v>9</v>
      </c>
      <c r="T5189">
        <v>0</v>
      </c>
      <c r="U5189">
        <v>25.99</v>
      </c>
      <c r="V5189">
        <f>COUNTIF(SalesData[Order ID],SalesData[[#This Row],[Order ID]])</f>
        <v>2</v>
      </c>
      <c r="W5189" t="str">
        <f>TEXT(SalesData[[#This Row],[Order Date]],"MMM-YYYY")</f>
        <v>Sep-2016</v>
      </c>
      <c r="X5189">
        <f>CHOOSE(MONTH(SalesData[[#This Row],[Order Date]]),1,1,1,2,2,2,3,3,3,4,4,4)</f>
        <v>3</v>
      </c>
      <c r="Y5189">
        <f>YEAR(SalesData[[#This Row],[Order Date]])*100+MONTH(SalesData[[#This Row],[Order Date]])</f>
        <v>201609</v>
      </c>
    </row>
    <row r="5190" spans="1: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v>2</v>
      </c>
      <c r="T5190">
        <v>0</v>
      </c>
      <c r="U5190">
        <v>227.43</v>
      </c>
      <c r="V5190">
        <f>COUNTIF(SalesData[Order ID],SalesData[[#This Row],[Order ID]])</f>
        <v>2</v>
      </c>
      <c r="W5190" t="str">
        <f>TEXT(SalesData[[#This Row],[Order Date]],"MMM-YYYY")</f>
        <v>Sep-2016</v>
      </c>
      <c r="X5190">
        <f>CHOOSE(MONTH(SalesData[[#This Row],[Order Date]]),1,1,1,2,2,2,3,3,3,4,4,4)</f>
        <v>3</v>
      </c>
      <c r="Y5190">
        <f>YEAR(SalesData[[#This Row],[Order Date]])*100+MONTH(SalesData[[#This Row],[Order Date]])</f>
        <v>201609</v>
      </c>
    </row>
    <row r="5191" spans="1: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v>3</v>
      </c>
      <c r="T5191">
        <v>0.1</v>
      </c>
      <c r="U5191">
        <v>30.23</v>
      </c>
      <c r="V5191">
        <f>COUNTIF(SalesData[Order ID],SalesData[[#This Row],[Order ID]])</f>
        <v>2</v>
      </c>
      <c r="W5191" t="str">
        <f>TEXT(SalesData[[#This Row],[Order Date]],"MMM-YYYY")</f>
        <v>Nov-2018</v>
      </c>
      <c r="X5191">
        <f>CHOOSE(MONTH(SalesData[[#This Row],[Order Date]]),1,1,1,2,2,2,3,3,3,4,4,4)</f>
        <v>4</v>
      </c>
      <c r="Y5191">
        <f>YEAR(SalesData[[#This Row],[Order Date]])*100+MONTH(SalesData[[#This Row],[Order Date]])</f>
        <v>201811</v>
      </c>
    </row>
    <row r="5192" spans="1: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v>4</v>
      </c>
      <c r="T5192">
        <v>0.2</v>
      </c>
      <c r="U5192">
        <v>3.15</v>
      </c>
      <c r="V5192">
        <f>COUNTIF(SalesData[Order ID],SalesData[[#This Row],[Order ID]])</f>
        <v>2</v>
      </c>
      <c r="W5192" t="str">
        <f>TEXT(SalesData[[#This Row],[Order Date]],"MMM-YYYY")</f>
        <v>Nov-2018</v>
      </c>
      <c r="X5192">
        <f>CHOOSE(MONTH(SalesData[[#This Row],[Order Date]]),1,1,1,2,2,2,3,3,3,4,4,4)</f>
        <v>4</v>
      </c>
      <c r="Y5192">
        <f>YEAR(SalesData[[#This Row],[Order Date]])*100+MONTH(SalesData[[#This Row],[Order Date]])</f>
        <v>201811</v>
      </c>
    </row>
    <row r="5193" spans="1: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v>3</v>
      </c>
      <c r="T5193">
        <v>0</v>
      </c>
      <c r="U5193">
        <v>6.25</v>
      </c>
      <c r="V5193">
        <f>COUNTIF(SalesData[Order ID],SalesData[[#This Row],[Order ID]])</f>
        <v>1</v>
      </c>
      <c r="W5193" t="str">
        <f>TEXT(SalesData[[#This Row],[Order Date]],"MMM-YYYY")</f>
        <v>May-2018</v>
      </c>
      <c r="X5193">
        <f>CHOOSE(MONTH(SalesData[[#This Row],[Order Date]]),1,1,1,2,2,2,3,3,3,4,4,4)</f>
        <v>2</v>
      </c>
      <c r="Y5193">
        <f>YEAR(SalesData[[#This Row],[Order Date]])*100+MONTH(SalesData[[#This Row],[Order Date]])</f>
        <v>201805</v>
      </c>
    </row>
    <row r="5194" spans="1: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v>2</v>
      </c>
      <c r="T5194">
        <v>0</v>
      </c>
      <c r="U5194">
        <v>63.62</v>
      </c>
      <c r="V5194">
        <f>COUNTIF(SalesData[Order ID],SalesData[[#This Row],[Order ID]])</f>
        <v>4</v>
      </c>
      <c r="W5194" t="str">
        <f>TEXT(SalesData[[#This Row],[Order Date]],"MMM-YYYY")</f>
        <v>Nov-2015</v>
      </c>
      <c r="X5194">
        <f>CHOOSE(MONTH(SalesData[[#This Row],[Order Date]]),1,1,1,2,2,2,3,3,3,4,4,4)</f>
        <v>4</v>
      </c>
      <c r="Y5194">
        <f>YEAR(SalesData[[#This Row],[Order Date]])*100+MONTH(SalesData[[#This Row],[Order Date]])</f>
        <v>201511</v>
      </c>
    </row>
    <row r="5195" spans="1: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v>7</v>
      </c>
      <c r="T5195">
        <v>0.2</v>
      </c>
      <c r="U5195">
        <v>21.49</v>
      </c>
      <c r="V5195">
        <f>COUNTIF(SalesData[Order ID],SalesData[[#This Row],[Order ID]])</f>
        <v>4</v>
      </c>
      <c r="W5195" t="str">
        <f>TEXT(SalesData[[#This Row],[Order Date]],"MMM-YYYY")</f>
        <v>Nov-2015</v>
      </c>
      <c r="X5195">
        <f>CHOOSE(MONTH(SalesData[[#This Row],[Order Date]]),1,1,1,2,2,2,3,3,3,4,4,4)</f>
        <v>4</v>
      </c>
      <c r="Y5195">
        <f>YEAR(SalesData[[#This Row],[Order Date]])*100+MONTH(SalesData[[#This Row],[Order Date]])</f>
        <v>201511</v>
      </c>
    </row>
    <row r="5196" spans="1: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v>3</v>
      </c>
      <c r="T5196">
        <v>0.2</v>
      </c>
      <c r="U5196">
        <v>1.31</v>
      </c>
      <c r="V5196">
        <f>COUNTIF(SalesData[Order ID],SalesData[[#This Row],[Order ID]])</f>
        <v>4</v>
      </c>
      <c r="W5196" t="str">
        <f>TEXT(SalesData[[#This Row],[Order Date]],"MMM-YYYY")</f>
        <v>Nov-2015</v>
      </c>
      <c r="X5196">
        <f>CHOOSE(MONTH(SalesData[[#This Row],[Order Date]]),1,1,1,2,2,2,3,3,3,4,4,4)</f>
        <v>4</v>
      </c>
      <c r="Y5196">
        <f>YEAR(SalesData[[#This Row],[Order Date]])*100+MONTH(SalesData[[#This Row],[Order Date]])</f>
        <v>201511</v>
      </c>
    </row>
    <row r="5197" spans="1: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v>1</v>
      </c>
      <c r="T5197">
        <v>0.1</v>
      </c>
      <c r="U5197">
        <v>10.5</v>
      </c>
      <c r="V5197">
        <f>COUNTIF(SalesData[Order ID],SalesData[[#This Row],[Order ID]])</f>
        <v>4</v>
      </c>
      <c r="W5197" t="str">
        <f>TEXT(SalesData[[#This Row],[Order Date]],"MMM-YYYY")</f>
        <v>Nov-2015</v>
      </c>
      <c r="X5197">
        <f>CHOOSE(MONTH(SalesData[[#This Row],[Order Date]]),1,1,1,2,2,2,3,3,3,4,4,4)</f>
        <v>4</v>
      </c>
      <c r="Y5197">
        <f>YEAR(SalesData[[#This Row],[Order Date]])*100+MONTH(SalesData[[#This Row],[Order Date]])</f>
        <v>201511</v>
      </c>
    </row>
    <row r="5198" spans="1: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v>1</v>
      </c>
      <c r="T5198">
        <v>0</v>
      </c>
      <c r="U5198">
        <v>23.72</v>
      </c>
      <c r="V5198">
        <f>COUNTIF(SalesData[Order ID],SalesData[[#This Row],[Order ID]])</f>
        <v>2</v>
      </c>
      <c r="W5198" t="str">
        <f>TEXT(SalesData[[#This Row],[Order Date]],"MMM-YYYY")</f>
        <v>May-2015</v>
      </c>
      <c r="X5198">
        <f>CHOOSE(MONTH(SalesData[[#This Row],[Order Date]]),1,1,1,2,2,2,3,3,3,4,4,4)</f>
        <v>2</v>
      </c>
      <c r="Y5198">
        <f>YEAR(SalesData[[#This Row],[Order Date]])*100+MONTH(SalesData[[#This Row],[Order Date]])</f>
        <v>201505</v>
      </c>
    </row>
    <row r="5199" spans="1: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v>6</v>
      </c>
      <c r="T5199">
        <v>0.2</v>
      </c>
      <c r="U5199">
        <v>8.2799999999999994</v>
      </c>
      <c r="V5199">
        <f>COUNTIF(SalesData[Order ID],SalesData[[#This Row],[Order ID]])</f>
        <v>2</v>
      </c>
      <c r="W5199" t="str">
        <f>TEXT(SalesData[[#This Row],[Order Date]],"MMM-YYYY")</f>
        <v>May-2015</v>
      </c>
      <c r="X5199">
        <f>CHOOSE(MONTH(SalesData[[#This Row],[Order Date]]),1,1,1,2,2,2,3,3,3,4,4,4)</f>
        <v>2</v>
      </c>
      <c r="Y5199">
        <f>YEAR(SalesData[[#This Row],[Order Date]])*100+MONTH(SalesData[[#This Row],[Order Date]])</f>
        <v>201505</v>
      </c>
    </row>
    <row r="5200" spans="1: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v>3</v>
      </c>
      <c r="T5200">
        <v>0.3</v>
      </c>
      <c r="U5200">
        <v>-943.22</v>
      </c>
      <c r="V5200">
        <f>COUNTIF(SalesData[Order ID],SalesData[[#This Row],[Order ID]])</f>
        <v>4</v>
      </c>
      <c r="W5200" t="str">
        <f>TEXT(SalesData[[#This Row],[Order Date]],"MMM-YYYY")</f>
        <v>Mar-2017</v>
      </c>
      <c r="X5200">
        <f>CHOOSE(MONTH(SalesData[[#This Row],[Order Date]]),1,1,1,2,2,2,3,3,3,4,4,4)</f>
        <v>1</v>
      </c>
      <c r="Y5200">
        <f>YEAR(SalesData[[#This Row],[Order Date]])*100+MONTH(SalesData[[#This Row],[Order Date]])</f>
        <v>201703</v>
      </c>
    </row>
    <row r="5201" spans="1: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v>1</v>
      </c>
      <c r="T5201">
        <v>0.2</v>
      </c>
      <c r="U5201">
        <v>0.55000000000000004</v>
      </c>
      <c r="V5201">
        <f>COUNTIF(SalesData[Order ID],SalesData[[#This Row],[Order ID]])</f>
        <v>4</v>
      </c>
      <c r="W5201" t="str">
        <f>TEXT(SalesData[[#This Row],[Order Date]],"MMM-YYYY")</f>
        <v>Mar-2017</v>
      </c>
      <c r="X5201">
        <f>CHOOSE(MONTH(SalesData[[#This Row],[Order Date]]),1,1,1,2,2,2,3,3,3,4,4,4)</f>
        <v>1</v>
      </c>
      <c r="Y5201">
        <f>YEAR(SalesData[[#This Row],[Order Date]])*100+MONTH(SalesData[[#This Row],[Order Date]])</f>
        <v>201703</v>
      </c>
    </row>
    <row r="5202" spans="1: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v>2</v>
      </c>
      <c r="T5202">
        <v>0.2</v>
      </c>
      <c r="U5202">
        <v>107.99</v>
      </c>
      <c r="V5202">
        <f>COUNTIF(SalesData[Order ID],SalesData[[#This Row],[Order ID]])</f>
        <v>4</v>
      </c>
      <c r="W5202" t="str">
        <f>TEXT(SalesData[[#This Row],[Order Date]],"MMM-YYYY")</f>
        <v>Mar-2017</v>
      </c>
      <c r="X5202">
        <f>CHOOSE(MONTH(SalesData[[#This Row],[Order Date]]),1,1,1,2,2,2,3,3,3,4,4,4)</f>
        <v>1</v>
      </c>
      <c r="Y5202">
        <f>YEAR(SalesData[[#This Row],[Order Date]])*100+MONTH(SalesData[[#This Row],[Order Date]])</f>
        <v>201703</v>
      </c>
    </row>
    <row r="5203" spans="1: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v>3</v>
      </c>
      <c r="T5203">
        <v>0</v>
      </c>
      <c r="U5203">
        <v>2.5</v>
      </c>
      <c r="V5203">
        <f>COUNTIF(SalesData[Order ID],SalesData[[#This Row],[Order ID]])</f>
        <v>4</v>
      </c>
      <c r="W5203" t="str">
        <f>TEXT(SalesData[[#This Row],[Order Date]],"MMM-YYYY")</f>
        <v>Mar-2017</v>
      </c>
      <c r="X5203">
        <f>CHOOSE(MONTH(SalesData[[#This Row],[Order Date]]),1,1,1,2,2,2,3,3,3,4,4,4)</f>
        <v>1</v>
      </c>
      <c r="Y5203">
        <f>YEAR(SalesData[[#This Row],[Order Date]])*100+MONTH(SalesData[[#This Row],[Order Date]])</f>
        <v>201703</v>
      </c>
    </row>
    <row r="5204" spans="1: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v>6</v>
      </c>
      <c r="T5204">
        <v>0.2</v>
      </c>
      <c r="U5204">
        <v>21.89</v>
      </c>
      <c r="V5204">
        <f>COUNTIF(SalesData[Order ID],SalesData[[#This Row],[Order ID]])</f>
        <v>2</v>
      </c>
      <c r="W5204" t="str">
        <f>TEXT(SalesData[[#This Row],[Order Date]],"MMM-YYYY")</f>
        <v>Aug-2016</v>
      </c>
      <c r="X5204">
        <f>CHOOSE(MONTH(SalesData[[#This Row],[Order Date]]),1,1,1,2,2,2,3,3,3,4,4,4)</f>
        <v>3</v>
      </c>
      <c r="Y5204">
        <f>YEAR(SalesData[[#This Row],[Order Date]])*100+MONTH(SalesData[[#This Row],[Order Date]])</f>
        <v>201608</v>
      </c>
    </row>
    <row r="5205" spans="1: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v>10</v>
      </c>
      <c r="T5205">
        <v>0.2</v>
      </c>
      <c r="U5205">
        <v>5.62</v>
      </c>
      <c r="V5205">
        <f>COUNTIF(SalesData[Order ID],SalesData[[#This Row],[Order ID]])</f>
        <v>2</v>
      </c>
      <c r="W5205" t="str">
        <f>TEXT(SalesData[[#This Row],[Order Date]],"MMM-YYYY")</f>
        <v>Aug-2016</v>
      </c>
      <c r="X5205">
        <f>CHOOSE(MONTH(SalesData[[#This Row],[Order Date]]),1,1,1,2,2,2,3,3,3,4,4,4)</f>
        <v>3</v>
      </c>
      <c r="Y5205">
        <f>YEAR(SalesData[[#This Row],[Order Date]])*100+MONTH(SalesData[[#This Row],[Order Date]])</f>
        <v>201608</v>
      </c>
    </row>
    <row r="5206" spans="1: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v>6</v>
      </c>
      <c r="T5206">
        <v>0.1</v>
      </c>
      <c r="U5206">
        <v>1.57</v>
      </c>
      <c r="V5206">
        <f>COUNTIF(SalesData[Order ID],SalesData[[#This Row],[Order ID]])</f>
        <v>6</v>
      </c>
      <c r="W5206" t="str">
        <f>TEXT(SalesData[[#This Row],[Order Date]],"MMM-YYYY")</f>
        <v>Sep-2016</v>
      </c>
      <c r="X5206">
        <f>CHOOSE(MONTH(SalesData[[#This Row],[Order Date]]),1,1,1,2,2,2,3,3,3,4,4,4)</f>
        <v>3</v>
      </c>
      <c r="Y5206">
        <f>YEAR(SalesData[[#This Row],[Order Date]])*100+MONTH(SalesData[[#This Row],[Order Date]])</f>
        <v>201609</v>
      </c>
    </row>
    <row r="5207" spans="1: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v>9</v>
      </c>
      <c r="T5207">
        <v>0.3</v>
      </c>
      <c r="U5207">
        <v>-37.090000000000003</v>
      </c>
      <c r="V5207">
        <f>COUNTIF(SalesData[Order ID],SalesData[[#This Row],[Order ID]])</f>
        <v>6</v>
      </c>
      <c r="W5207" t="str">
        <f>TEXT(SalesData[[#This Row],[Order Date]],"MMM-YYYY")</f>
        <v>Sep-2016</v>
      </c>
      <c r="X5207">
        <f>CHOOSE(MONTH(SalesData[[#This Row],[Order Date]]),1,1,1,2,2,2,3,3,3,4,4,4)</f>
        <v>3</v>
      </c>
      <c r="Y5207">
        <f>YEAR(SalesData[[#This Row],[Order Date]])*100+MONTH(SalesData[[#This Row],[Order Date]])</f>
        <v>201609</v>
      </c>
    </row>
    <row r="5208" spans="1: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v>8</v>
      </c>
      <c r="T5208">
        <v>0</v>
      </c>
      <c r="U5208">
        <v>0.17</v>
      </c>
      <c r="V5208">
        <f>COUNTIF(SalesData[Order ID],SalesData[[#This Row],[Order ID]])</f>
        <v>6</v>
      </c>
      <c r="W5208" t="str">
        <f>TEXT(SalesData[[#This Row],[Order Date]],"MMM-YYYY")</f>
        <v>Sep-2016</v>
      </c>
      <c r="X5208">
        <f>CHOOSE(MONTH(SalesData[[#This Row],[Order Date]]),1,1,1,2,2,2,3,3,3,4,4,4)</f>
        <v>3</v>
      </c>
      <c r="Y5208">
        <f>YEAR(SalesData[[#This Row],[Order Date]])*100+MONTH(SalesData[[#This Row],[Order Date]])</f>
        <v>201609</v>
      </c>
    </row>
    <row r="5209" spans="1: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v>8</v>
      </c>
      <c r="T5209">
        <v>0</v>
      </c>
      <c r="U5209">
        <v>2.2799999999999998</v>
      </c>
      <c r="V5209">
        <f>COUNTIF(SalesData[Order ID],SalesData[[#This Row],[Order ID]])</f>
        <v>6</v>
      </c>
      <c r="W5209" t="str">
        <f>TEXT(SalesData[[#This Row],[Order Date]],"MMM-YYYY")</f>
        <v>Sep-2016</v>
      </c>
      <c r="X5209">
        <f>CHOOSE(MONTH(SalesData[[#This Row],[Order Date]]),1,1,1,2,2,2,3,3,3,4,4,4)</f>
        <v>3</v>
      </c>
      <c r="Y5209">
        <f>YEAR(SalesData[[#This Row],[Order Date]])*100+MONTH(SalesData[[#This Row],[Order Date]])</f>
        <v>201609</v>
      </c>
    </row>
    <row r="5210" spans="1: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v>7</v>
      </c>
      <c r="T5210">
        <v>0</v>
      </c>
      <c r="U5210">
        <v>9.83</v>
      </c>
      <c r="V5210">
        <f>COUNTIF(SalesData[Order ID],SalesData[[#This Row],[Order ID]])</f>
        <v>6</v>
      </c>
      <c r="W5210" t="str">
        <f>TEXT(SalesData[[#This Row],[Order Date]],"MMM-YYYY")</f>
        <v>Sep-2016</v>
      </c>
      <c r="X5210">
        <f>CHOOSE(MONTH(SalesData[[#This Row],[Order Date]]),1,1,1,2,2,2,3,3,3,4,4,4)</f>
        <v>3</v>
      </c>
      <c r="Y5210">
        <f>YEAR(SalesData[[#This Row],[Order Date]])*100+MONTH(SalesData[[#This Row],[Order Date]])</f>
        <v>201609</v>
      </c>
    </row>
    <row r="5211" spans="1: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v>3</v>
      </c>
      <c r="T5211">
        <v>0.1</v>
      </c>
      <c r="U5211">
        <v>5.16</v>
      </c>
      <c r="V5211">
        <f>COUNTIF(SalesData[Order ID],SalesData[[#This Row],[Order ID]])</f>
        <v>6</v>
      </c>
      <c r="W5211" t="str">
        <f>TEXT(SalesData[[#This Row],[Order Date]],"MMM-YYYY")</f>
        <v>Sep-2016</v>
      </c>
      <c r="X5211">
        <f>CHOOSE(MONTH(SalesData[[#This Row],[Order Date]]),1,1,1,2,2,2,3,3,3,4,4,4)</f>
        <v>3</v>
      </c>
      <c r="Y5211">
        <f>YEAR(SalesData[[#This Row],[Order Date]])*100+MONTH(SalesData[[#This Row],[Order Date]])</f>
        <v>201609</v>
      </c>
    </row>
    <row r="5212" spans="1: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v>10</v>
      </c>
      <c r="T5212">
        <v>0.3</v>
      </c>
      <c r="U5212">
        <v>-88.38</v>
      </c>
      <c r="V5212">
        <f>COUNTIF(SalesData[Order ID],SalesData[[#This Row],[Order ID]])</f>
        <v>1</v>
      </c>
      <c r="W5212" t="str">
        <f>TEXT(SalesData[[#This Row],[Order Date]],"MMM-YYYY")</f>
        <v>Jan-2016</v>
      </c>
      <c r="X5212">
        <f>CHOOSE(MONTH(SalesData[[#This Row],[Order Date]]),1,1,1,2,2,2,3,3,3,4,4,4)</f>
        <v>1</v>
      </c>
      <c r="Y5212">
        <f>YEAR(SalesData[[#This Row],[Order Date]])*100+MONTH(SalesData[[#This Row],[Order Date]])</f>
        <v>201601</v>
      </c>
    </row>
    <row r="5213" spans="1: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v>9</v>
      </c>
      <c r="T5213">
        <v>0.1</v>
      </c>
      <c r="U5213">
        <v>4.4000000000000004</v>
      </c>
      <c r="V5213">
        <f>COUNTIF(SalesData[Order ID],SalesData[[#This Row],[Order ID]])</f>
        <v>1</v>
      </c>
      <c r="W5213" t="str">
        <f>TEXT(SalesData[[#This Row],[Order Date]],"MMM-YYYY")</f>
        <v>May-2016</v>
      </c>
      <c r="X5213">
        <f>CHOOSE(MONTH(SalesData[[#This Row],[Order Date]]),1,1,1,2,2,2,3,3,3,4,4,4)</f>
        <v>2</v>
      </c>
      <c r="Y5213">
        <f>YEAR(SalesData[[#This Row],[Order Date]])*100+MONTH(SalesData[[#This Row],[Order Date]])</f>
        <v>201605</v>
      </c>
    </row>
    <row r="5214" spans="1: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v>3</v>
      </c>
      <c r="T5214">
        <v>0.2</v>
      </c>
      <c r="U5214">
        <v>12.86</v>
      </c>
      <c r="V5214">
        <f>COUNTIF(SalesData[Order ID],SalesData[[#This Row],[Order ID]])</f>
        <v>4</v>
      </c>
      <c r="W5214" t="str">
        <f>TEXT(SalesData[[#This Row],[Order Date]],"MMM-YYYY")</f>
        <v>Sep-2017</v>
      </c>
      <c r="X5214">
        <f>CHOOSE(MONTH(SalesData[[#This Row],[Order Date]]),1,1,1,2,2,2,3,3,3,4,4,4)</f>
        <v>3</v>
      </c>
      <c r="Y5214">
        <f>YEAR(SalesData[[#This Row],[Order Date]])*100+MONTH(SalesData[[#This Row],[Order Date]])</f>
        <v>201709</v>
      </c>
    </row>
    <row r="5215" spans="1: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v>5</v>
      </c>
      <c r="T5215">
        <v>0.1</v>
      </c>
      <c r="U5215">
        <v>1.64</v>
      </c>
      <c r="V5215">
        <f>COUNTIF(SalesData[Order ID],SalesData[[#This Row],[Order ID]])</f>
        <v>4</v>
      </c>
      <c r="W5215" t="str">
        <f>TEXT(SalesData[[#This Row],[Order Date]],"MMM-YYYY")</f>
        <v>Sep-2017</v>
      </c>
      <c r="X5215">
        <f>CHOOSE(MONTH(SalesData[[#This Row],[Order Date]]),1,1,1,2,2,2,3,3,3,4,4,4)</f>
        <v>3</v>
      </c>
      <c r="Y5215">
        <f>YEAR(SalesData[[#This Row],[Order Date]])*100+MONTH(SalesData[[#This Row],[Order Date]])</f>
        <v>201709</v>
      </c>
    </row>
    <row r="5216" spans="1: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v>4</v>
      </c>
      <c r="T5216">
        <v>0.3</v>
      </c>
      <c r="U5216">
        <v>-5.66</v>
      </c>
      <c r="V5216">
        <f>COUNTIF(SalesData[Order ID],SalesData[[#This Row],[Order ID]])</f>
        <v>4</v>
      </c>
      <c r="W5216" t="str">
        <f>TEXT(SalesData[[#This Row],[Order Date]],"MMM-YYYY")</f>
        <v>Sep-2017</v>
      </c>
      <c r="X5216">
        <f>CHOOSE(MONTH(SalesData[[#This Row],[Order Date]]),1,1,1,2,2,2,3,3,3,4,4,4)</f>
        <v>3</v>
      </c>
      <c r="Y5216">
        <f>YEAR(SalesData[[#This Row],[Order Date]])*100+MONTH(SalesData[[#This Row],[Order Date]])</f>
        <v>201709</v>
      </c>
    </row>
    <row r="5217" spans="1: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v>2</v>
      </c>
      <c r="T5217">
        <v>0</v>
      </c>
      <c r="U5217">
        <v>9.8699999999999992</v>
      </c>
      <c r="V5217">
        <f>COUNTIF(SalesData[Order ID],SalesData[[#This Row],[Order ID]])</f>
        <v>4</v>
      </c>
      <c r="W5217" t="str">
        <f>TEXT(SalesData[[#This Row],[Order Date]],"MMM-YYYY")</f>
        <v>Sep-2017</v>
      </c>
      <c r="X5217">
        <f>CHOOSE(MONTH(SalesData[[#This Row],[Order Date]]),1,1,1,2,2,2,3,3,3,4,4,4)</f>
        <v>3</v>
      </c>
      <c r="Y5217">
        <f>YEAR(SalesData[[#This Row],[Order Date]])*100+MONTH(SalesData[[#This Row],[Order Date]])</f>
        <v>201709</v>
      </c>
    </row>
    <row r="5218" spans="1: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v>10</v>
      </c>
      <c r="T5218">
        <v>0.2</v>
      </c>
      <c r="U5218">
        <v>5.59</v>
      </c>
      <c r="V5218">
        <f>COUNTIF(SalesData[Order ID],SalesData[[#This Row],[Order ID]])</f>
        <v>1</v>
      </c>
      <c r="W5218" t="str">
        <f>TEXT(SalesData[[#This Row],[Order Date]],"MMM-YYYY")</f>
        <v>Sep-2018</v>
      </c>
      <c r="X5218">
        <f>CHOOSE(MONTH(SalesData[[#This Row],[Order Date]]),1,1,1,2,2,2,3,3,3,4,4,4)</f>
        <v>3</v>
      </c>
      <c r="Y5218">
        <f>YEAR(SalesData[[#This Row],[Order Date]])*100+MONTH(SalesData[[#This Row],[Order Date]])</f>
        <v>201809</v>
      </c>
    </row>
    <row r="5219" spans="1: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v>3</v>
      </c>
      <c r="T5219">
        <v>0.2</v>
      </c>
      <c r="U5219">
        <v>25.32</v>
      </c>
      <c r="V5219">
        <f>COUNTIF(SalesData[Order ID],SalesData[[#This Row],[Order ID]])</f>
        <v>1</v>
      </c>
      <c r="W5219" t="str">
        <f>TEXT(SalesData[[#This Row],[Order Date]],"MMM-YYYY")</f>
        <v>Apr-2018</v>
      </c>
      <c r="X5219">
        <f>CHOOSE(MONTH(SalesData[[#This Row],[Order Date]]),1,1,1,2,2,2,3,3,3,4,4,4)</f>
        <v>2</v>
      </c>
      <c r="Y5219">
        <f>YEAR(SalesData[[#This Row],[Order Date]])*100+MONTH(SalesData[[#This Row],[Order Date]])</f>
        <v>201804</v>
      </c>
    </row>
    <row r="5220" spans="1: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v>2</v>
      </c>
      <c r="T5220">
        <v>0</v>
      </c>
      <c r="U5220">
        <v>2.52</v>
      </c>
      <c r="V5220">
        <f>COUNTIF(SalesData[Order ID],SalesData[[#This Row],[Order ID]])</f>
        <v>1</v>
      </c>
      <c r="W5220" t="str">
        <f>TEXT(SalesData[[#This Row],[Order Date]],"MMM-YYYY")</f>
        <v>Jun-2018</v>
      </c>
      <c r="X5220">
        <f>CHOOSE(MONTH(SalesData[[#This Row],[Order Date]]),1,1,1,2,2,2,3,3,3,4,4,4)</f>
        <v>2</v>
      </c>
      <c r="Y5220">
        <f>YEAR(SalesData[[#This Row],[Order Date]])*100+MONTH(SalesData[[#This Row],[Order Date]])</f>
        <v>201806</v>
      </c>
    </row>
    <row r="5221" spans="1: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v>5</v>
      </c>
      <c r="T5221">
        <v>0.3</v>
      </c>
      <c r="U5221">
        <v>-164.43</v>
      </c>
      <c r="V5221">
        <f>COUNTIF(SalesData[Order ID],SalesData[[#This Row],[Order ID]])</f>
        <v>1</v>
      </c>
      <c r="W5221" t="str">
        <f>TEXT(SalesData[[#This Row],[Order Date]],"MMM-YYYY")</f>
        <v>Sep-2018</v>
      </c>
      <c r="X5221">
        <f>CHOOSE(MONTH(SalesData[[#This Row],[Order Date]]),1,1,1,2,2,2,3,3,3,4,4,4)</f>
        <v>3</v>
      </c>
      <c r="Y5221">
        <f>YEAR(SalesData[[#This Row],[Order Date]])*100+MONTH(SalesData[[#This Row],[Order Date]])</f>
        <v>201809</v>
      </c>
    </row>
    <row r="5222" spans="1: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v>9</v>
      </c>
      <c r="T5222">
        <v>0.3</v>
      </c>
      <c r="U5222">
        <v>-59.62</v>
      </c>
      <c r="V5222">
        <f>COUNTIF(SalesData[Order ID],SalesData[[#This Row],[Order ID]])</f>
        <v>1</v>
      </c>
      <c r="W5222" t="str">
        <f>TEXT(SalesData[[#This Row],[Order Date]],"MMM-YYYY")</f>
        <v>Jun-2015</v>
      </c>
      <c r="X5222">
        <f>CHOOSE(MONTH(SalesData[[#This Row],[Order Date]]),1,1,1,2,2,2,3,3,3,4,4,4)</f>
        <v>2</v>
      </c>
      <c r="Y5222">
        <f>YEAR(SalesData[[#This Row],[Order Date]])*100+MONTH(SalesData[[#This Row],[Order Date]])</f>
        <v>201506</v>
      </c>
    </row>
    <row r="5223" spans="1: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v>2</v>
      </c>
      <c r="T5223">
        <v>0.3</v>
      </c>
      <c r="U5223">
        <v>-190.85</v>
      </c>
      <c r="V5223">
        <f>COUNTIF(SalesData[Order ID],SalesData[[#This Row],[Order ID]])</f>
        <v>3</v>
      </c>
      <c r="W5223" t="str">
        <f>TEXT(SalesData[[#This Row],[Order Date]],"MMM-YYYY")</f>
        <v>May-2018</v>
      </c>
      <c r="X5223">
        <f>CHOOSE(MONTH(SalesData[[#This Row],[Order Date]]),1,1,1,2,2,2,3,3,3,4,4,4)</f>
        <v>2</v>
      </c>
      <c r="Y5223">
        <f>YEAR(SalesData[[#This Row],[Order Date]])*100+MONTH(SalesData[[#This Row],[Order Date]])</f>
        <v>201805</v>
      </c>
    </row>
    <row r="5224" spans="1: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v>1</v>
      </c>
      <c r="T5224">
        <v>0</v>
      </c>
      <c r="U5224">
        <v>11.5</v>
      </c>
      <c r="V5224">
        <f>COUNTIF(SalesData[Order ID],SalesData[[#This Row],[Order ID]])</f>
        <v>3</v>
      </c>
      <c r="W5224" t="str">
        <f>TEXT(SalesData[[#This Row],[Order Date]],"MMM-YYYY")</f>
        <v>May-2018</v>
      </c>
      <c r="X5224">
        <f>CHOOSE(MONTH(SalesData[[#This Row],[Order Date]]),1,1,1,2,2,2,3,3,3,4,4,4)</f>
        <v>2</v>
      </c>
      <c r="Y5224">
        <f>YEAR(SalesData[[#This Row],[Order Date]])*100+MONTH(SalesData[[#This Row],[Order Date]])</f>
        <v>201805</v>
      </c>
    </row>
    <row r="5225" spans="1: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v>4</v>
      </c>
      <c r="T5225">
        <v>0.2</v>
      </c>
      <c r="U5225">
        <v>11.23</v>
      </c>
      <c r="V5225">
        <f>COUNTIF(SalesData[Order ID],SalesData[[#This Row],[Order ID]])</f>
        <v>3</v>
      </c>
      <c r="W5225" t="str">
        <f>TEXT(SalesData[[#This Row],[Order Date]],"MMM-YYYY")</f>
        <v>May-2018</v>
      </c>
      <c r="X5225">
        <f>CHOOSE(MONTH(SalesData[[#This Row],[Order Date]]),1,1,1,2,2,2,3,3,3,4,4,4)</f>
        <v>2</v>
      </c>
      <c r="Y5225">
        <f>YEAR(SalesData[[#This Row],[Order Date]])*100+MONTH(SalesData[[#This Row],[Order Date]])</f>
        <v>201805</v>
      </c>
    </row>
    <row r="5226" spans="1: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v>10</v>
      </c>
      <c r="T5226">
        <v>0.2</v>
      </c>
      <c r="U5226">
        <v>13.32</v>
      </c>
      <c r="V5226">
        <f>COUNTIF(SalesData[Order ID],SalesData[[#This Row],[Order ID]])</f>
        <v>1</v>
      </c>
      <c r="W5226" t="str">
        <f>TEXT(SalesData[[#This Row],[Order Date]],"MMM-YYYY")</f>
        <v>Sep-2018</v>
      </c>
      <c r="X5226">
        <f>CHOOSE(MONTH(SalesData[[#This Row],[Order Date]]),1,1,1,2,2,2,3,3,3,4,4,4)</f>
        <v>3</v>
      </c>
      <c r="Y5226">
        <f>YEAR(SalesData[[#This Row],[Order Date]])*100+MONTH(SalesData[[#This Row],[Order Date]])</f>
        <v>201809</v>
      </c>
    </row>
    <row r="5227" spans="1: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v>4</v>
      </c>
      <c r="T5227">
        <v>0.2</v>
      </c>
      <c r="U5227">
        <v>4.0199999999999996</v>
      </c>
      <c r="V5227">
        <f>COUNTIF(SalesData[Order ID],SalesData[[#This Row],[Order ID]])</f>
        <v>3</v>
      </c>
      <c r="W5227" t="str">
        <f>TEXT(SalesData[[#This Row],[Order Date]],"MMM-YYYY")</f>
        <v>Jun-2017</v>
      </c>
      <c r="X5227">
        <f>CHOOSE(MONTH(SalesData[[#This Row],[Order Date]]),1,1,1,2,2,2,3,3,3,4,4,4)</f>
        <v>2</v>
      </c>
      <c r="Y5227">
        <f>YEAR(SalesData[[#This Row],[Order Date]])*100+MONTH(SalesData[[#This Row],[Order Date]])</f>
        <v>201706</v>
      </c>
    </row>
    <row r="5228" spans="1: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v>3</v>
      </c>
      <c r="T5228">
        <v>0.1</v>
      </c>
      <c r="U5228">
        <v>20.48</v>
      </c>
      <c r="V5228">
        <f>COUNTIF(SalesData[Order ID],SalesData[[#This Row],[Order ID]])</f>
        <v>3</v>
      </c>
      <c r="W5228" t="str">
        <f>TEXT(SalesData[[#This Row],[Order Date]],"MMM-YYYY")</f>
        <v>Jun-2017</v>
      </c>
      <c r="X5228">
        <f>CHOOSE(MONTH(SalesData[[#This Row],[Order Date]]),1,1,1,2,2,2,3,3,3,4,4,4)</f>
        <v>2</v>
      </c>
      <c r="Y5228">
        <f>YEAR(SalesData[[#This Row],[Order Date]])*100+MONTH(SalesData[[#This Row],[Order Date]])</f>
        <v>201706</v>
      </c>
    </row>
    <row r="5229" spans="1: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v>1</v>
      </c>
      <c r="T5229">
        <v>0.2</v>
      </c>
      <c r="U5229">
        <v>123.75</v>
      </c>
      <c r="V5229">
        <f>COUNTIF(SalesData[Order ID],SalesData[[#This Row],[Order ID]])</f>
        <v>3</v>
      </c>
      <c r="W5229" t="str">
        <f>TEXT(SalesData[[#This Row],[Order Date]],"MMM-YYYY")</f>
        <v>Jun-2017</v>
      </c>
      <c r="X5229">
        <f>CHOOSE(MONTH(SalesData[[#This Row],[Order Date]]),1,1,1,2,2,2,3,3,3,4,4,4)</f>
        <v>2</v>
      </c>
      <c r="Y5229">
        <f>YEAR(SalesData[[#This Row],[Order Date]])*100+MONTH(SalesData[[#This Row],[Order Date]])</f>
        <v>201706</v>
      </c>
    </row>
    <row r="5230" spans="1: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v>4</v>
      </c>
      <c r="T5230">
        <v>0.3</v>
      </c>
      <c r="U5230">
        <v>-5.74</v>
      </c>
      <c r="V5230">
        <f>COUNTIF(SalesData[Order ID],SalesData[[#This Row],[Order ID]])</f>
        <v>1</v>
      </c>
      <c r="W5230" t="str">
        <f>TEXT(SalesData[[#This Row],[Order Date]],"MMM-YYYY")</f>
        <v>Nov-2015</v>
      </c>
      <c r="X5230">
        <f>CHOOSE(MONTH(SalesData[[#This Row],[Order Date]]),1,1,1,2,2,2,3,3,3,4,4,4)</f>
        <v>4</v>
      </c>
      <c r="Y5230">
        <f>YEAR(SalesData[[#This Row],[Order Date]])*100+MONTH(SalesData[[#This Row],[Order Date]])</f>
        <v>201511</v>
      </c>
    </row>
    <row r="5231" spans="1: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v>7</v>
      </c>
      <c r="T5231">
        <v>0</v>
      </c>
      <c r="U5231">
        <v>3.66</v>
      </c>
      <c r="V5231">
        <f>COUNTIF(SalesData[Order ID],SalesData[[#This Row],[Order ID]])</f>
        <v>4</v>
      </c>
      <c r="W5231" t="str">
        <f>TEXT(SalesData[[#This Row],[Order Date]],"MMM-YYYY")</f>
        <v>Mar-2018</v>
      </c>
      <c r="X5231">
        <f>CHOOSE(MONTH(SalesData[[#This Row],[Order Date]]),1,1,1,2,2,2,3,3,3,4,4,4)</f>
        <v>1</v>
      </c>
      <c r="Y5231">
        <f>YEAR(SalesData[[#This Row],[Order Date]])*100+MONTH(SalesData[[#This Row],[Order Date]])</f>
        <v>201803</v>
      </c>
    </row>
    <row r="5232" spans="1: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v>6</v>
      </c>
      <c r="T5232">
        <v>0.2</v>
      </c>
      <c r="U5232">
        <v>55.77</v>
      </c>
      <c r="V5232">
        <f>COUNTIF(SalesData[Order ID],SalesData[[#This Row],[Order ID]])</f>
        <v>4</v>
      </c>
      <c r="W5232" t="str">
        <f>TEXT(SalesData[[#This Row],[Order Date]],"MMM-YYYY")</f>
        <v>Mar-2018</v>
      </c>
      <c r="X5232">
        <f>CHOOSE(MONTH(SalesData[[#This Row],[Order Date]]),1,1,1,2,2,2,3,3,3,4,4,4)</f>
        <v>1</v>
      </c>
      <c r="Y5232">
        <f>YEAR(SalesData[[#This Row],[Order Date]])*100+MONTH(SalesData[[#This Row],[Order Date]])</f>
        <v>201803</v>
      </c>
    </row>
    <row r="5233" spans="1: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v>8</v>
      </c>
      <c r="T5233">
        <v>0.3</v>
      </c>
      <c r="U5233">
        <v>-6.5</v>
      </c>
      <c r="V5233">
        <f>COUNTIF(SalesData[Order ID],SalesData[[#This Row],[Order ID]])</f>
        <v>4</v>
      </c>
      <c r="W5233" t="str">
        <f>TEXT(SalesData[[#This Row],[Order Date]],"MMM-YYYY")</f>
        <v>Mar-2018</v>
      </c>
      <c r="X5233">
        <f>CHOOSE(MONTH(SalesData[[#This Row],[Order Date]]),1,1,1,2,2,2,3,3,3,4,4,4)</f>
        <v>1</v>
      </c>
      <c r="Y5233">
        <f>YEAR(SalesData[[#This Row],[Order Date]])*100+MONTH(SalesData[[#This Row],[Order Date]])</f>
        <v>201803</v>
      </c>
    </row>
    <row r="5234" spans="1: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v>5</v>
      </c>
      <c r="T5234">
        <v>0</v>
      </c>
      <c r="U5234">
        <v>3.3</v>
      </c>
      <c r="V5234">
        <f>COUNTIF(SalesData[Order ID],SalesData[[#This Row],[Order ID]])</f>
        <v>4</v>
      </c>
      <c r="W5234" t="str">
        <f>TEXT(SalesData[[#This Row],[Order Date]],"MMM-YYYY")</f>
        <v>Mar-2018</v>
      </c>
      <c r="X5234">
        <f>CHOOSE(MONTH(SalesData[[#This Row],[Order Date]]),1,1,1,2,2,2,3,3,3,4,4,4)</f>
        <v>1</v>
      </c>
      <c r="Y5234">
        <f>YEAR(SalesData[[#This Row],[Order Date]])*100+MONTH(SalesData[[#This Row],[Order Date]])</f>
        <v>201803</v>
      </c>
    </row>
    <row r="5235" spans="1: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v>10</v>
      </c>
      <c r="T5235">
        <v>0.3</v>
      </c>
      <c r="U5235">
        <v>-115.01</v>
      </c>
      <c r="V5235">
        <f>COUNTIF(SalesData[Order ID],SalesData[[#This Row],[Order ID]])</f>
        <v>1</v>
      </c>
      <c r="W5235" t="str">
        <f>TEXT(SalesData[[#This Row],[Order Date]],"MMM-YYYY")</f>
        <v>Oct-2015</v>
      </c>
      <c r="X5235">
        <f>CHOOSE(MONTH(SalesData[[#This Row],[Order Date]]),1,1,1,2,2,2,3,3,3,4,4,4)</f>
        <v>4</v>
      </c>
      <c r="Y5235">
        <f>YEAR(SalesData[[#This Row],[Order Date]])*100+MONTH(SalesData[[#This Row],[Order Date]])</f>
        <v>201510</v>
      </c>
    </row>
    <row r="5236" spans="1: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v>3</v>
      </c>
      <c r="T5236">
        <v>0.2</v>
      </c>
      <c r="U5236">
        <v>58.8</v>
      </c>
      <c r="V5236">
        <f>COUNTIF(SalesData[Order ID],SalesData[[#This Row],[Order ID]])</f>
        <v>1</v>
      </c>
      <c r="W5236" t="str">
        <f>TEXT(SalesData[[#This Row],[Order Date]],"MMM-YYYY")</f>
        <v>Aug-2018</v>
      </c>
      <c r="X5236">
        <f>CHOOSE(MONTH(SalesData[[#This Row],[Order Date]]),1,1,1,2,2,2,3,3,3,4,4,4)</f>
        <v>3</v>
      </c>
      <c r="Y5236">
        <f>YEAR(SalesData[[#This Row],[Order Date]])*100+MONTH(SalesData[[#This Row],[Order Date]])</f>
        <v>201808</v>
      </c>
    </row>
    <row r="5237" spans="1: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v>4</v>
      </c>
      <c r="T5237">
        <v>0.1</v>
      </c>
      <c r="U5237">
        <v>3.85</v>
      </c>
      <c r="V5237">
        <f>COUNTIF(SalesData[Order ID],SalesData[[#This Row],[Order ID]])</f>
        <v>1</v>
      </c>
      <c r="W5237" t="str">
        <f>TEXT(SalesData[[#This Row],[Order Date]],"MMM-YYYY")</f>
        <v>Nov-2017</v>
      </c>
      <c r="X5237">
        <f>CHOOSE(MONTH(SalesData[[#This Row],[Order Date]]),1,1,1,2,2,2,3,3,3,4,4,4)</f>
        <v>4</v>
      </c>
      <c r="Y5237">
        <f>YEAR(SalesData[[#This Row],[Order Date]])*100+MONTH(SalesData[[#This Row],[Order Date]])</f>
        <v>201711</v>
      </c>
    </row>
    <row r="5238" spans="1: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v>8</v>
      </c>
      <c r="T5238">
        <v>0.1</v>
      </c>
      <c r="U5238">
        <v>27.92</v>
      </c>
      <c r="V5238">
        <f>COUNTIF(SalesData[Order ID],SalesData[[#This Row],[Order ID]])</f>
        <v>3</v>
      </c>
      <c r="W5238" t="str">
        <f>TEXT(SalesData[[#This Row],[Order Date]],"MMM-YYYY")</f>
        <v>Sep-2015</v>
      </c>
      <c r="X5238">
        <f>CHOOSE(MONTH(SalesData[[#This Row],[Order Date]]),1,1,1,2,2,2,3,3,3,4,4,4)</f>
        <v>3</v>
      </c>
      <c r="Y5238">
        <f>YEAR(SalesData[[#This Row],[Order Date]])*100+MONTH(SalesData[[#This Row],[Order Date]])</f>
        <v>201509</v>
      </c>
    </row>
    <row r="5239" spans="1: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v>8</v>
      </c>
      <c r="T5239">
        <v>0</v>
      </c>
      <c r="U5239">
        <v>39.92</v>
      </c>
      <c r="V5239">
        <f>COUNTIF(SalesData[Order ID],SalesData[[#This Row],[Order ID]])</f>
        <v>3</v>
      </c>
      <c r="W5239" t="str">
        <f>TEXT(SalesData[[#This Row],[Order Date]],"MMM-YYYY")</f>
        <v>Sep-2015</v>
      </c>
      <c r="X5239">
        <f>CHOOSE(MONTH(SalesData[[#This Row],[Order Date]]),1,1,1,2,2,2,3,3,3,4,4,4)</f>
        <v>3</v>
      </c>
      <c r="Y5239">
        <f>YEAR(SalesData[[#This Row],[Order Date]])*100+MONTH(SalesData[[#This Row],[Order Date]])</f>
        <v>201509</v>
      </c>
    </row>
    <row r="5240" spans="1: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v>2</v>
      </c>
      <c r="T5240">
        <v>0</v>
      </c>
      <c r="U5240">
        <v>15.59</v>
      </c>
      <c r="V5240">
        <f>COUNTIF(SalesData[Order ID],SalesData[[#This Row],[Order ID]])</f>
        <v>3</v>
      </c>
      <c r="W5240" t="str">
        <f>TEXT(SalesData[[#This Row],[Order Date]],"MMM-YYYY")</f>
        <v>Sep-2015</v>
      </c>
      <c r="X5240">
        <f>CHOOSE(MONTH(SalesData[[#This Row],[Order Date]]),1,1,1,2,2,2,3,3,3,4,4,4)</f>
        <v>3</v>
      </c>
      <c r="Y5240">
        <f>YEAR(SalesData[[#This Row],[Order Date]])*100+MONTH(SalesData[[#This Row],[Order Date]])</f>
        <v>201509</v>
      </c>
    </row>
    <row r="5241" spans="1: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v>8</v>
      </c>
      <c r="T5241">
        <v>0.1</v>
      </c>
      <c r="U5241">
        <v>23.31</v>
      </c>
      <c r="V5241">
        <f>COUNTIF(SalesData[Order ID],SalesData[[#This Row],[Order ID]])</f>
        <v>2</v>
      </c>
      <c r="W5241" t="str">
        <f>TEXT(SalesData[[#This Row],[Order Date]],"MMM-YYYY")</f>
        <v>Sep-2017</v>
      </c>
      <c r="X5241">
        <f>CHOOSE(MONTH(SalesData[[#This Row],[Order Date]]),1,1,1,2,2,2,3,3,3,4,4,4)</f>
        <v>3</v>
      </c>
      <c r="Y5241">
        <f>YEAR(SalesData[[#This Row],[Order Date]])*100+MONTH(SalesData[[#This Row],[Order Date]])</f>
        <v>201709</v>
      </c>
    </row>
    <row r="5242" spans="1: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v>7</v>
      </c>
      <c r="T5242">
        <v>0.3</v>
      </c>
      <c r="U5242">
        <v>-8.77</v>
      </c>
      <c r="V5242">
        <f>COUNTIF(SalesData[Order ID],SalesData[[#This Row],[Order ID]])</f>
        <v>2</v>
      </c>
      <c r="W5242" t="str">
        <f>TEXT(SalesData[[#This Row],[Order Date]],"MMM-YYYY")</f>
        <v>Sep-2017</v>
      </c>
      <c r="X5242">
        <f>CHOOSE(MONTH(SalesData[[#This Row],[Order Date]]),1,1,1,2,2,2,3,3,3,4,4,4)</f>
        <v>3</v>
      </c>
      <c r="Y5242">
        <f>YEAR(SalesData[[#This Row],[Order Date]])*100+MONTH(SalesData[[#This Row],[Order Date]])</f>
        <v>201709</v>
      </c>
    </row>
    <row r="5243" spans="1: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v>7</v>
      </c>
      <c r="T5243">
        <v>0</v>
      </c>
      <c r="U5243">
        <v>0.82</v>
      </c>
      <c r="V5243">
        <f>COUNTIF(SalesData[Order ID],SalesData[[#This Row],[Order ID]])</f>
        <v>1</v>
      </c>
      <c r="W5243" t="str">
        <f>TEXT(SalesData[[#This Row],[Order Date]],"MMM-YYYY")</f>
        <v>Sep-2017</v>
      </c>
      <c r="X5243">
        <f>CHOOSE(MONTH(SalesData[[#This Row],[Order Date]]),1,1,1,2,2,2,3,3,3,4,4,4)</f>
        <v>3</v>
      </c>
      <c r="Y5243">
        <f>YEAR(SalesData[[#This Row],[Order Date]])*100+MONTH(SalesData[[#This Row],[Order Date]])</f>
        <v>201709</v>
      </c>
    </row>
    <row r="5244" spans="1: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v>3</v>
      </c>
      <c r="T5244">
        <v>0.3</v>
      </c>
      <c r="U5244">
        <v>-1</v>
      </c>
      <c r="V5244">
        <f>COUNTIF(SalesData[Order ID],SalesData[[#This Row],[Order ID]])</f>
        <v>1</v>
      </c>
      <c r="W5244" t="str">
        <f>TEXT(SalesData[[#This Row],[Order Date]],"MMM-YYYY")</f>
        <v>Aug-2018</v>
      </c>
      <c r="X5244">
        <f>CHOOSE(MONTH(SalesData[[#This Row],[Order Date]]),1,1,1,2,2,2,3,3,3,4,4,4)</f>
        <v>3</v>
      </c>
      <c r="Y5244">
        <f>YEAR(SalesData[[#This Row],[Order Date]])*100+MONTH(SalesData[[#This Row],[Order Date]])</f>
        <v>201808</v>
      </c>
    </row>
    <row r="5245" spans="1: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v>1</v>
      </c>
      <c r="T5245">
        <v>0</v>
      </c>
      <c r="U5245">
        <v>1.46</v>
      </c>
      <c r="V5245">
        <f>COUNTIF(SalesData[Order ID],SalesData[[#This Row],[Order ID]])</f>
        <v>1</v>
      </c>
      <c r="W5245" t="str">
        <f>TEXT(SalesData[[#This Row],[Order Date]],"MMM-YYYY")</f>
        <v>Jul-2017</v>
      </c>
      <c r="X5245">
        <f>CHOOSE(MONTH(SalesData[[#This Row],[Order Date]]),1,1,1,2,2,2,3,3,3,4,4,4)</f>
        <v>3</v>
      </c>
      <c r="Y5245">
        <f>YEAR(SalesData[[#This Row],[Order Date]])*100+MONTH(SalesData[[#This Row],[Order Date]])</f>
        <v>201707</v>
      </c>
    </row>
    <row r="5246" spans="1: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v>9</v>
      </c>
      <c r="T5246">
        <v>0.1</v>
      </c>
      <c r="U5246">
        <v>20.47</v>
      </c>
      <c r="V5246">
        <f>COUNTIF(SalesData[Order ID],SalesData[[#This Row],[Order ID]])</f>
        <v>3</v>
      </c>
      <c r="W5246" t="str">
        <f>TEXT(SalesData[[#This Row],[Order Date]],"MMM-YYYY")</f>
        <v>Aug-2017</v>
      </c>
      <c r="X5246">
        <f>CHOOSE(MONTH(SalesData[[#This Row],[Order Date]]),1,1,1,2,2,2,3,3,3,4,4,4)</f>
        <v>3</v>
      </c>
      <c r="Y5246">
        <f>YEAR(SalesData[[#This Row],[Order Date]])*100+MONTH(SalesData[[#This Row],[Order Date]])</f>
        <v>201708</v>
      </c>
    </row>
    <row r="5247" spans="1: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v>9</v>
      </c>
      <c r="T5247">
        <v>0.2</v>
      </c>
      <c r="U5247">
        <v>23.35</v>
      </c>
      <c r="V5247">
        <f>COUNTIF(SalesData[Order ID],SalesData[[#This Row],[Order ID]])</f>
        <v>3</v>
      </c>
      <c r="W5247" t="str">
        <f>TEXT(SalesData[[#This Row],[Order Date]],"MMM-YYYY")</f>
        <v>Aug-2017</v>
      </c>
      <c r="X5247">
        <f>CHOOSE(MONTH(SalesData[[#This Row],[Order Date]]),1,1,1,2,2,2,3,3,3,4,4,4)</f>
        <v>3</v>
      </c>
      <c r="Y5247">
        <f>YEAR(SalesData[[#This Row],[Order Date]])*100+MONTH(SalesData[[#This Row],[Order Date]])</f>
        <v>201708</v>
      </c>
    </row>
    <row r="5248" spans="1: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v>5</v>
      </c>
      <c r="T5248">
        <v>0.2</v>
      </c>
      <c r="U5248">
        <v>2.2599999999999998</v>
      </c>
      <c r="V5248">
        <f>COUNTIF(SalesData[Order ID],SalesData[[#This Row],[Order ID]])</f>
        <v>3</v>
      </c>
      <c r="W5248" t="str">
        <f>TEXT(SalesData[[#This Row],[Order Date]],"MMM-YYYY")</f>
        <v>Aug-2017</v>
      </c>
      <c r="X5248">
        <f>CHOOSE(MONTH(SalesData[[#This Row],[Order Date]]),1,1,1,2,2,2,3,3,3,4,4,4)</f>
        <v>3</v>
      </c>
      <c r="Y5248">
        <f>YEAR(SalesData[[#This Row],[Order Date]])*100+MONTH(SalesData[[#This Row],[Order Date]])</f>
        <v>201708</v>
      </c>
    </row>
    <row r="5249" spans="1: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v>5</v>
      </c>
      <c r="T5249">
        <v>0.2</v>
      </c>
      <c r="U5249">
        <v>2.08</v>
      </c>
      <c r="V5249">
        <f>COUNTIF(SalesData[Order ID],SalesData[[#This Row],[Order ID]])</f>
        <v>1</v>
      </c>
      <c r="W5249" t="str">
        <f>TEXT(SalesData[[#This Row],[Order Date]],"MMM-YYYY")</f>
        <v>May-2016</v>
      </c>
      <c r="X5249">
        <f>CHOOSE(MONTH(SalesData[[#This Row],[Order Date]]),1,1,1,2,2,2,3,3,3,4,4,4)</f>
        <v>2</v>
      </c>
      <c r="Y5249">
        <f>YEAR(SalesData[[#This Row],[Order Date]])*100+MONTH(SalesData[[#This Row],[Order Date]])</f>
        <v>201605</v>
      </c>
    </row>
    <row r="5250" spans="1: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v>1</v>
      </c>
      <c r="T5250">
        <v>0.2</v>
      </c>
      <c r="U5250">
        <v>8.27</v>
      </c>
      <c r="V5250">
        <f>COUNTIF(SalesData[Order ID],SalesData[[#This Row],[Order ID]])</f>
        <v>1</v>
      </c>
      <c r="W5250" t="str">
        <f>TEXT(SalesData[[#This Row],[Order Date]],"MMM-YYYY")</f>
        <v>Nov-2018</v>
      </c>
      <c r="X5250">
        <f>CHOOSE(MONTH(SalesData[[#This Row],[Order Date]]),1,1,1,2,2,2,3,3,3,4,4,4)</f>
        <v>4</v>
      </c>
      <c r="Y5250">
        <f>YEAR(SalesData[[#This Row],[Order Date]])*100+MONTH(SalesData[[#This Row],[Order Date]])</f>
        <v>201811</v>
      </c>
    </row>
    <row r="5251" spans="1: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v>10</v>
      </c>
      <c r="T5251">
        <v>0</v>
      </c>
      <c r="U5251">
        <v>0.75</v>
      </c>
      <c r="V5251">
        <f>COUNTIF(SalesData[Order ID],SalesData[[#This Row],[Order ID]])</f>
        <v>1</v>
      </c>
      <c r="W5251" t="str">
        <f>TEXT(SalesData[[#This Row],[Order Date]],"MMM-YYYY")</f>
        <v>Apr-2016</v>
      </c>
      <c r="X5251">
        <f>CHOOSE(MONTH(SalesData[[#This Row],[Order Date]]),1,1,1,2,2,2,3,3,3,4,4,4)</f>
        <v>2</v>
      </c>
      <c r="Y5251">
        <f>YEAR(SalesData[[#This Row],[Order Date]])*100+MONTH(SalesData[[#This Row],[Order Date]])</f>
        <v>201604</v>
      </c>
    </row>
    <row r="5252" spans="1: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v>4</v>
      </c>
      <c r="T5252">
        <v>0.3</v>
      </c>
      <c r="U5252">
        <v>-20</v>
      </c>
      <c r="V5252">
        <f>COUNTIF(SalesData[Order ID],SalesData[[#This Row],[Order ID]])</f>
        <v>2</v>
      </c>
      <c r="W5252" t="str">
        <f>TEXT(SalesData[[#This Row],[Order Date]],"MMM-YYYY")</f>
        <v>Dec-2017</v>
      </c>
      <c r="X5252">
        <f>CHOOSE(MONTH(SalesData[[#This Row],[Order Date]]),1,1,1,2,2,2,3,3,3,4,4,4)</f>
        <v>4</v>
      </c>
      <c r="Y5252">
        <f>YEAR(SalesData[[#This Row],[Order Date]])*100+MONTH(SalesData[[#This Row],[Order Date]])</f>
        <v>201712</v>
      </c>
    </row>
    <row r="5253" spans="1: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v>3</v>
      </c>
      <c r="T5253">
        <v>0.3</v>
      </c>
      <c r="U5253">
        <v>-16.7</v>
      </c>
      <c r="V5253">
        <f>COUNTIF(SalesData[Order ID],SalesData[[#This Row],[Order ID]])</f>
        <v>2</v>
      </c>
      <c r="W5253" t="str">
        <f>TEXT(SalesData[[#This Row],[Order Date]],"MMM-YYYY")</f>
        <v>Dec-2017</v>
      </c>
      <c r="X5253">
        <f>CHOOSE(MONTH(SalesData[[#This Row],[Order Date]]),1,1,1,2,2,2,3,3,3,4,4,4)</f>
        <v>4</v>
      </c>
      <c r="Y5253">
        <f>YEAR(SalesData[[#This Row],[Order Date]])*100+MONTH(SalesData[[#This Row],[Order Date]])</f>
        <v>201712</v>
      </c>
    </row>
    <row r="5254" spans="1: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v>5</v>
      </c>
      <c r="T5254">
        <v>0</v>
      </c>
      <c r="U5254">
        <v>12.8</v>
      </c>
      <c r="V5254">
        <f>COUNTIF(SalesData[Order ID],SalesData[[#This Row],[Order ID]])</f>
        <v>1</v>
      </c>
      <c r="W5254" t="str">
        <f>TEXT(SalesData[[#This Row],[Order Date]],"MMM-YYYY")</f>
        <v>Oct-2016</v>
      </c>
      <c r="X5254">
        <f>CHOOSE(MONTH(SalesData[[#This Row],[Order Date]]),1,1,1,2,2,2,3,3,3,4,4,4)</f>
        <v>4</v>
      </c>
      <c r="Y5254">
        <f>YEAR(SalesData[[#This Row],[Order Date]])*100+MONTH(SalesData[[#This Row],[Order Date]])</f>
        <v>201610</v>
      </c>
    </row>
    <row r="5255" spans="1: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v>3</v>
      </c>
      <c r="T5255">
        <v>0.3</v>
      </c>
      <c r="U5255">
        <v>-21.53</v>
      </c>
      <c r="V5255">
        <f>COUNTIF(SalesData[Order ID],SalesData[[#This Row],[Order ID]])</f>
        <v>1</v>
      </c>
      <c r="W5255" t="str">
        <f>TEXT(SalesData[[#This Row],[Order Date]],"MMM-YYYY")</f>
        <v>Mar-2015</v>
      </c>
      <c r="X5255">
        <f>CHOOSE(MONTH(SalesData[[#This Row],[Order Date]]),1,1,1,2,2,2,3,3,3,4,4,4)</f>
        <v>1</v>
      </c>
      <c r="Y5255">
        <f>YEAR(SalesData[[#This Row],[Order Date]])*100+MONTH(SalesData[[#This Row],[Order Date]])</f>
        <v>201503</v>
      </c>
    </row>
    <row r="5256" spans="1: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v>2</v>
      </c>
      <c r="T5256">
        <v>0.1</v>
      </c>
      <c r="U5256">
        <v>13.91</v>
      </c>
      <c r="V5256">
        <f>COUNTIF(SalesData[Order ID],SalesData[[#This Row],[Order ID]])</f>
        <v>2</v>
      </c>
      <c r="W5256" t="str">
        <f>TEXT(SalesData[[#This Row],[Order Date]],"MMM-YYYY")</f>
        <v>Mar-2016</v>
      </c>
      <c r="X5256">
        <f>CHOOSE(MONTH(SalesData[[#This Row],[Order Date]]),1,1,1,2,2,2,3,3,3,4,4,4)</f>
        <v>1</v>
      </c>
      <c r="Y5256">
        <f>YEAR(SalesData[[#This Row],[Order Date]])*100+MONTH(SalesData[[#This Row],[Order Date]])</f>
        <v>201603</v>
      </c>
    </row>
    <row r="5257" spans="1: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v>9</v>
      </c>
      <c r="T5257">
        <v>0</v>
      </c>
      <c r="U5257">
        <v>3.02</v>
      </c>
      <c r="V5257">
        <f>COUNTIF(SalesData[Order ID],SalesData[[#This Row],[Order ID]])</f>
        <v>2</v>
      </c>
      <c r="W5257" t="str">
        <f>TEXT(SalesData[[#This Row],[Order Date]],"MMM-YYYY")</f>
        <v>Mar-2016</v>
      </c>
      <c r="X5257">
        <f>CHOOSE(MONTH(SalesData[[#This Row],[Order Date]]),1,1,1,2,2,2,3,3,3,4,4,4)</f>
        <v>1</v>
      </c>
      <c r="Y5257">
        <f>YEAR(SalesData[[#This Row],[Order Date]])*100+MONTH(SalesData[[#This Row],[Order Date]])</f>
        <v>201603</v>
      </c>
    </row>
    <row r="5258" spans="1: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v>3</v>
      </c>
      <c r="T5258">
        <v>0</v>
      </c>
      <c r="U5258">
        <v>0.84</v>
      </c>
      <c r="V5258">
        <f>COUNTIF(SalesData[Order ID],SalesData[[#This Row],[Order ID]])</f>
        <v>1</v>
      </c>
      <c r="W5258" t="str">
        <f>TEXT(SalesData[[#This Row],[Order Date]],"MMM-YYYY")</f>
        <v>Aug-2017</v>
      </c>
      <c r="X5258">
        <f>CHOOSE(MONTH(SalesData[[#This Row],[Order Date]]),1,1,1,2,2,2,3,3,3,4,4,4)</f>
        <v>3</v>
      </c>
      <c r="Y5258">
        <f>YEAR(SalesData[[#This Row],[Order Date]])*100+MONTH(SalesData[[#This Row],[Order Date]])</f>
        <v>201708</v>
      </c>
    </row>
    <row r="5259" spans="1: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v>9</v>
      </c>
      <c r="T5259">
        <v>0.2</v>
      </c>
      <c r="U5259">
        <v>12.83</v>
      </c>
      <c r="V5259">
        <f>COUNTIF(SalesData[Order ID],SalesData[[#This Row],[Order ID]])</f>
        <v>1</v>
      </c>
      <c r="W5259" t="str">
        <f>TEXT(SalesData[[#This Row],[Order Date]],"MMM-YYYY")</f>
        <v>Jan-2018</v>
      </c>
      <c r="X5259">
        <f>CHOOSE(MONTH(SalesData[[#This Row],[Order Date]]),1,1,1,2,2,2,3,3,3,4,4,4)</f>
        <v>1</v>
      </c>
      <c r="Y5259">
        <f>YEAR(SalesData[[#This Row],[Order Date]])*100+MONTH(SalesData[[#This Row],[Order Date]])</f>
        <v>201801</v>
      </c>
    </row>
    <row r="5260" spans="1: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v>9</v>
      </c>
      <c r="T5260">
        <v>0.1</v>
      </c>
      <c r="U5260">
        <v>4.93</v>
      </c>
      <c r="V5260">
        <f>COUNTIF(SalesData[Order ID],SalesData[[#This Row],[Order ID]])</f>
        <v>1</v>
      </c>
      <c r="W5260" t="str">
        <f>TEXT(SalesData[[#This Row],[Order Date]],"MMM-YYYY")</f>
        <v>Oct-2018</v>
      </c>
      <c r="X5260">
        <f>CHOOSE(MONTH(SalesData[[#This Row],[Order Date]]),1,1,1,2,2,2,3,3,3,4,4,4)</f>
        <v>4</v>
      </c>
      <c r="Y5260">
        <f>YEAR(SalesData[[#This Row],[Order Date]])*100+MONTH(SalesData[[#This Row],[Order Date]])</f>
        <v>201810</v>
      </c>
    </row>
    <row r="5261" spans="1: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v>1</v>
      </c>
      <c r="T5261">
        <v>0.3</v>
      </c>
      <c r="U5261">
        <v>-10.93</v>
      </c>
      <c r="V5261">
        <f>COUNTIF(SalesData[Order ID],SalesData[[#This Row],[Order ID]])</f>
        <v>1</v>
      </c>
      <c r="W5261" t="str">
        <f>TEXT(SalesData[[#This Row],[Order Date]],"MMM-YYYY")</f>
        <v>Oct-2018</v>
      </c>
      <c r="X5261">
        <f>CHOOSE(MONTH(SalesData[[#This Row],[Order Date]]),1,1,1,2,2,2,3,3,3,4,4,4)</f>
        <v>4</v>
      </c>
      <c r="Y5261">
        <f>YEAR(SalesData[[#This Row],[Order Date]])*100+MONTH(SalesData[[#This Row],[Order Date]])</f>
        <v>201810</v>
      </c>
    </row>
    <row r="5262" spans="1: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v>4</v>
      </c>
      <c r="T5262">
        <v>0.3</v>
      </c>
      <c r="U5262">
        <v>-51.16</v>
      </c>
      <c r="V5262">
        <f>COUNTIF(SalesData[Order ID],SalesData[[#This Row],[Order ID]])</f>
        <v>5</v>
      </c>
      <c r="W5262" t="str">
        <f>TEXT(SalesData[[#This Row],[Order Date]],"MMM-YYYY")</f>
        <v>Sep-2015</v>
      </c>
      <c r="X5262">
        <f>CHOOSE(MONTH(SalesData[[#This Row],[Order Date]]),1,1,1,2,2,2,3,3,3,4,4,4)</f>
        <v>3</v>
      </c>
      <c r="Y5262">
        <f>YEAR(SalesData[[#This Row],[Order Date]])*100+MONTH(SalesData[[#This Row],[Order Date]])</f>
        <v>201509</v>
      </c>
    </row>
    <row r="5263" spans="1: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v>1</v>
      </c>
      <c r="T5263">
        <v>0.2</v>
      </c>
      <c r="U5263">
        <v>0.47</v>
      </c>
      <c r="V5263">
        <f>COUNTIF(SalesData[Order ID],SalesData[[#This Row],[Order ID]])</f>
        <v>5</v>
      </c>
      <c r="W5263" t="str">
        <f>TEXT(SalesData[[#This Row],[Order Date]],"MMM-YYYY")</f>
        <v>Sep-2015</v>
      </c>
      <c r="X5263">
        <f>CHOOSE(MONTH(SalesData[[#This Row],[Order Date]]),1,1,1,2,2,2,3,3,3,4,4,4)</f>
        <v>3</v>
      </c>
      <c r="Y5263">
        <f>YEAR(SalesData[[#This Row],[Order Date]])*100+MONTH(SalesData[[#This Row],[Order Date]])</f>
        <v>201509</v>
      </c>
    </row>
    <row r="5264" spans="1: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v>9</v>
      </c>
      <c r="T5264">
        <v>0</v>
      </c>
      <c r="U5264">
        <v>42.17</v>
      </c>
      <c r="V5264">
        <f>COUNTIF(SalesData[Order ID],SalesData[[#This Row],[Order ID]])</f>
        <v>5</v>
      </c>
      <c r="W5264" t="str">
        <f>TEXT(SalesData[[#This Row],[Order Date]],"MMM-YYYY")</f>
        <v>Sep-2015</v>
      </c>
      <c r="X5264">
        <f>CHOOSE(MONTH(SalesData[[#This Row],[Order Date]]),1,1,1,2,2,2,3,3,3,4,4,4)</f>
        <v>3</v>
      </c>
      <c r="Y5264">
        <f>YEAR(SalesData[[#This Row],[Order Date]])*100+MONTH(SalesData[[#This Row],[Order Date]])</f>
        <v>201509</v>
      </c>
    </row>
    <row r="5265" spans="1: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v>1</v>
      </c>
      <c r="T5265">
        <v>0</v>
      </c>
      <c r="U5265">
        <v>12.61</v>
      </c>
      <c r="V5265">
        <f>COUNTIF(SalesData[Order ID],SalesData[[#This Row],[Order ID]])</f>
        <v>5</v>
      </c>
      <c r="W5265" t="str">
        <f>TEXT(SalesData[[#This Row],[Order Date]],"MMM-YYYY")</f>
        <v>Sep-2015</v>
      </c>
      <c r="X5265">
        <f>CHOOSE(MONTH(SalesData[[#This Row],[Order Date]]),1,1,1,2,2,2,3,3,3,4,4,4)</f>
        <v>3</v>
      </c>
      <c r="Y5265">
        <f>YEAR(SalesData[[#This Row],[Order Date]])*100+MONTH(SalesData[[#This Row],[Order Date]])</f>
        <v>201509</v>
      </c>
    </row>
    <row r="5266" spans="1: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v>3</v>
      </c>
      <c r="T5266">
        <v>0.3</v>
      </c>
      <c r="U5266">
        <v>-4.37</v>
      </c>
      <c r="V5266">
        <f>COUNTIF(SalesData[Order ID],SalesData[[#This Row],[Order ID]])</f>
        <v>5</v>
      </c>
      <c r="W5266" t="str">
        <f>TEXT(SalesData[[#This Row],[Order Date]],"MMM-YYYY")</f>
        <v>Sep-2015</v>
      </c>
      <c r="X5266">
        <f>CHOOSE(MONTH(SalesData[[#This Row],[Order Date]]),1,1,1,2,2,2,3,3,3,4,4,4)</f>
        <v>3</v>
      </c>
      <c r="Y5266">
        <f>YEAR(SalesData[[#This Row],[Order Date]])*100+MONTH(SalesData[[#This Row],[Order Date]])</f>
        <v>201509</v>
      </c>
    </row>
    <row r="5267" spans="1: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v>3</v>
      </c>
      <c r="T5267">
        <v>0</v>
      </c>
      <c r="U5267">
        <v>2.59</v>
      </c>
      <c r="V5267">
        <f>COUNTIF(SalesData[Order ID],SalesData[[#This Row],[Order ID]])</f>
        <v>3</v>
      </c>
      <c r="W5267" t="str">
        <f>TEXT(SalesData[[#This Row],[Order Date]],"MMM-YYYY")</f>
        <v>Sep-2018</v>
      </c>
      <c r="X5267">
        <f>CHOOSE(MONTH(SalesData[[#This Row],[Order Date]]),1,1,1,2,2,2,3,3,3,4,4,4)</f>
        <v>3</v>
      </c>
      <c r="Y5267">
        <f>YEAR(SalesData[[#This Row],[Order Date]])*100+MONTH(SalesData[[#This Row],[Order Date]])</f>
        <v>201809</v>
      </c>
    </row>
    <row r="5268" spans="1: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v>2</v>
      </c>
      <c r="T5268">
        <v>0.1</v>
      </c>
      <c r="U5268">
        <v>21.83</v>
      </c>
      <c r="V5268">
        <f>COUNTIF(SalesData[Order ID],SalesData[[#This Row],[Order ID]])</f>
        <v>3</v>
      </c>
      <c r="W5268" t="str">
        <f>TEXT(SalesData[[#This Row],[Order Date]],"MMM-YYYY")</f>
        <v>Sep-2018</v>
      </c>
      <c r="X5268">
        <f>CHOOSE(MONTH(SalesData[[#This Row],[Order Date]]),1,1,1,2,2,2,3,3,3,4,4,4)</f>
        <v>3</v>
      </c>
      <c r="Y5268">
        <f>YEAR(SalesData[[#This Row],[Order Date]])*100+MONTH(SalesData[[#This Row],[Order Date]])</f>
        <v>201809</v>
      </c>
    </row>
    <row r="5269" spans="1: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v>5</v>
      </c>
      <c r="T5269">
        <v>0.2</v>
      </c>
      <c r="U5269">
        <v>1.01</v>
      </c>
      <c r="V5269">
        <f>COUNTIF(SalesData[Order ID],SalesData[[#This Row],[Order ID]])</f>
        <v>3</v>
      </c>
      <c r="W5269" t="str">
        <f>TEXT(SalesData[[#This Row],[Order Date]],"MMM-YYYY")</f>
        <v>Sep-2018</v>
      </c>
      <c r="X5269">
        <f>CHOOSE(MONTH(SalesData[[#This Row],[Order Date]]),1,1,1,2,2,2,3,3,3,4,4,4)</f>
        <v>3</v>
      </c>
      <c r="Y5269">
        <f>YEAR(SalesData[[#This Row],[Order Date]])*100+MONTH(SalesData[[#This Row],[Order Date]])</f>
        <v>201809</v>
      </c>
    </row>
    <row r="5270" spans="1: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v>5</v>
      </c>
      <c r="T5270">
        <v>0</v>
      </c>
      <c r="U5270">
        <v>14.68</v>
      </c>
      <c r="V5270">
        <f>COUNTIF(SalesData[Order ID],SalesData[[#This Row],[Order ID]])</f>
        <v>1</v>
      </c>
      <c r="W5270" t="str">
        <f>TEXT(SalesData[[#This Row],[Order Date]],"MMM-YYYY")</f>
        <v>Nov-2018</v>
      </c>
      <c r="X5270">
        <f>CHOOSE(MONTH(SalesData[[#This Row],[Order Date]]),1,1,1,2,2,2,3,3,3,4,4,4)</f>
        <v>4</v>
      </c>
      <c r="Y5270">
        <f>YEAR(SalesData[[#This Row],[Order Date]])*100+MONTH(SalesData[[#This Row],[Order Date]])</f>
        <v>201811</v>
      </c>
    </row>
    <row r="5271" spans="1: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v>4</v>
      </c>
      <c r="T5271">
        <v>0</v>
      </c>
      <c r="U5271">
        <v>5.5</v>
      </c>
      <c r="V5271">
        <f>COUNTIF(SalesData[Order ID],SalesData[[#This Row],[Order ID]])</f>
        <v>2</v>
      </c>
      <c r="W5271" t="str">
        <f>TEXT(SalesData[[#This Row],[Order Date]],"MMM-YYYY")</f>
        <v>Sep-2018</v>
      </c>
      <c r="X5271">
        <f>CHOOSE(MONTH(SalesData[[#This Row],[Order Date]]),1,1,1,2,2,2,3,3,3,4,4,4)</f>
        <v>3</v>
      </c>
      <c r="Y5271">
        <f>YEAR(SalesData[[#This Row],[Order Date]])*100+MONTH(SalesData[[#This Row],[Order Date]])</f>
        <v>201809</v>
      </c>
    </row>
    <row r="5272" spans="1: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v>3</v>
      </c>
      <c r="T5272">
        <v>0</v>
      </c>
      <c r="U5272">
        <v>85.39</v>
      </c>
      <c r="V5272">
        <f>COUNTIF(SalesData[Order ID],SalesData[[#This Row],[Order ID]])</f>
        <v>2</v>
      </c>
      <c r="W5272" t="str">
        <f>TEXT(SalesData[[#This Row],[Order Date]],"MMM-YYYY")</f>
        <v>Sep-2018</v>
      </c>
      <c r="X5272">
        <f>CHOOSE(MONTH(SalesData[[#This Row],[Order Date]]),1,1,1,2,2,2,3,3,3,4,4,4)</f>
        <v>3</v>
      </c>
      <c r="Y5272">
        <f>YEAR(SalesData[[#This Row],[Order Date]])*100+MONTH(SalesData[[#This Row],[Order Date]])</f>
        <v>201809</v>
      </c>
    </row>
    <row r="5273" spans="1: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v>1</v>
      </c>
      <c r="T5273">
        <v>0.3</v>
      </c>
      <c r="U5273">
        <v>-6.7</v>
      </c>
      <c r="V5273">
        <f>COUNTIF(SalesData[Order ID],SalesData[[#This Row],[Order ID]])</f>
        <v>2</v>
      </c>
      <c r="W5273" t="str">
        <f>TEXT(SalesData[[#This Row],[Order Date]],"MMM-YYYY")</f>
        <v>Jan-2018</v>
      </c>
      <c r="X5273">
        <f>CHOOSE(MONTH(SalesData[[#This Row],[Order Date]]),1,1,1,2,2,2,3,3,3,4,4,4)</f>
        <v>1</v>
      </c>
      <c r="Y5273">
        <f>YEAR(SalesData[[#This Row],[Order Date]])*100+MONTH(SalesData[[#This Row],[Order Date]])</f>
        <v>201801</v>
      </c>
    </row>
    <row r="5274" spans="1: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v>3</v>
      </c>
      <c r="T5274">
        <v>0</v>
      </c>
      <c r="U5274">
        <v>51.96</v>
      </c>
      <c r="V5274">
        <f>COUNTIF(SalesData[Order ID],SalesData[[#This Row],[Order ID]])</f>
        <v>2</v>
      </c>
      <c r="W5274" t="str">
        <f>TEXT(SalesData[[#This Row],[Order Date]],"MMM-YYYY")</f>
        <v>Jan-2018</v>
      </c>
      <c r="X5274">
        <f>CHOOSE(MONTH(SalesData[[#This Row],[Order Date]]),1,1,1,2,2,2,3,3,3,4,4,4)</f>
        <v>1</v>
      </c>
      <c r="Y5274">
        <f>YEAR(SalesData[[#This Row],[Order Date]])*100+MONTH(SalesData[[#This Row],[Order Date]])</f>
        <v>201801</v>
      </c>
    </row>
    <row r="5275" spans="1: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v>5</v>
      </c>
      <c r="T5275">
        <v>0.1</v>
      </c>
      <c r="U5275">
        <v>1.1200000000000001</v>
      </c>
      <c r="V5275">
        <f>COUNTIF(SalesData[Order ID],SalesData[[#This Row],[Order ID]])</f>
        <v>1</v>
      </c>
      <c r="W5275" t="str">
        <f>TEXT(SalesData[[#This Row],[Order Date]],"MMM-YYYY")</f>
        <v>Nov-2017</v>
      </c>
      <c r="X5275">
        <f>CHOOSE(MONTH(SalesData[[#This Row],[Order Date]]),1,1,1,2,2,2,3,3,3,4,4,4)</f>
        <v>4</v>
      </c>
      <c r="Y5275">
        <f>YEAR(SalesData[[#This Row],[Order Date]])*100+MONTH(SalesData[[#This Row],[Order Date]])</f>
        <v>201711</v>
      </c>
    </row>
    <row r="5276" spans="1: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v>9</v>
      </c>
      <c r="T5276">
        <v>0.2</v>
      </c>
      <c r="U5276">
        <v>42.91</v>
      </c>
      <c r="V5276">
        <f>COUNTIF(SalesData[Order ID],SalesData[[#This Row],[Order ID]])</f>
        <v>1</v>
      </c>
      <c r="W5276" t="str">
        <f>TEXT(SalesData[[#This Row],[Order Date]],"MMM-YYYY")</f>
        <v>Nov-2016</v>
      </c>
      <c r="X5276">
        <f>CHOOSE(MONTH(SalesData[[#This Row],[Order Date]]),1,1,1,2,2,2,3,3,3,4,4,4)</f>
        <v>4</v>
      </c>
      <c r="Y5276">
        <f>YEAR(SalesData[[#This Row],[Order Date]])*100+MONTH(SalesData[[#This Row],[Order Date]])</f>
        <v>201611</v>
      </c>
    </row>
    <row r="5277" spans="1: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v>7</v>
      </c>
      <c r="T5277">
        <v>0.3</v>
      </c>
      <c r="U5277">
        <v>-55.93</v>
      </c>
      <c r="V5277">
        <f>COUNTIF(SalesData[Order ID],SalesData[[#This Row],[Order ID]])</f>
        <v>2</v>
      </c>
      <c r="W5277" t="str">
        <f>TEXT(SalesData[[#This Row],[Order Date]],"MMM-YYYY")</f>
        <v>Dec-2018</v>
      </c>
      <c r="X5277">
        <f>CHOOSE(MONTH(SalesData[[#This Row],[Order Date]]),1,1,1,2,2,2,3,3,3,4,4,4)</f>
        <v>4</v>
      </c>
      <c r="Y5277">
        <f>YEAR(SalesData[[#This Row],[Order Date]])*100+MONTH(SalesData[[#This Row],[Order Date]])</f>
        <v>201812</v>
      </c>
    </row>
    <row r="5278" spans="1: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v>7</v>
      </c>
      <c r="T5278">
        <v>0</v>
      </c>
      <c r="U5278">
        <v>4.92</v>
      </c>
      <c r="V5278">
        <f>COUNTIF(SalesData[Order ID],SalesData[[#This Row],[Order ID]])</f>
        <v>2</v>
      </c>
      <c r="W5278" t="str">
        <f>TEXT(SalesData[[#This Row],[Order Date]],"MMM-YYYY")</f>
        <v>Dec-2018</v>
      </c>
      <c r="X5278">
        <f>CHOOSE(MONTH(SalesData[[#This Row],[Order Date]]),1,1,1,2,2,2,3,3,3,4,4,4)</f>
        <v>4</v>
      </c>
      <c r="Y5278">
        <f>YEAR(SalesData[[#This Row],[Order Date]])*100+MONTH(SalesData[[#This Row],[Order Date]])</f>
        <v>201812</v>
      </c>
    </row>
    <row r="5279" spans="1: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v>6</v>
      </c>
      <c r="T5279">
        <v>0.2</v>
      </c>
      <c r="U5279">
        <v>91.83</v>
      </c>
      <c r="V5279">
        <f>COUNTIF(SalesData[Order ID],SalesData[[#This Row],[Order ID]])</f>
        <v>1</v>
      </c>
      <c r="W5279" t="str">
        <f>TEXT(SalesData[[#This Row],[Order Date]],"MMM-YYYY")</f>
        <v>Sep-2015</v>
      </c>
      <c r="X5279">
        <f>CHOOSE(MONTH(SalesData[[#This Row],[Order Date]]),1,1,1,2,2,2,3,3,3,4,4,4)</f>
        <v>3</v>
      </c>
      <c r="Y5279">
        <f>YEAR(SalesData[[#This Row],[Order Date]])*100+MONTH(SalesData[[#This Row],[Order Date]])</f>
        <v>201509</v>
      </c>
    </row>
    <row r="5280" spans="1: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v>3</v>
      </c>
      <c r="T5280">
        <v>0.2</v>
      </c>
      <c r="U5280">
        <v>18.989999999999998</v>
      </c>
      <c r="V5280">
        <f>COUNTIF(SalesData[Order ID],SalesData[[#This Row],[Order ID]])</f>
        <v>1</v>
      </c>
      <c r="W5280" t="str">
        <f>TEXT(SalesData[[#This Row],[Order Date]],"MMM-YYYY")</f>
        <v>Dec-2015</v>
      </c>
      <c r="X5280">
        <f>CHOOSE(MONTH(SalesData[[#This Row],[Order Date]]),1,1,1,2,2,2,3,3,3,4,4,4)</f>
        <v>4</v>
      </c>
      <c r="Y5280">
        <f>YEAR(SalesData[[#This Row],[Order Date]])*100+MONTH(SalesData[[#This Row],[Order Date]])</f>
        <v>201512</v>
      </c>
    </row>
    <row r="5281" spans="1: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v>1</v>
      </c>
      <c r="T5281">
        <v>0</v>
      </c>
      <c r="U5281">
        <v>1.48</v>
      </c>
      <c r="V5281">
        <f>COUNTIF(SalesData[Order ID],SalesData[[#This Row],[Order ID]])</f>
        <v>1</v>
      </c>
      <c r="W5281" t="str">
        <f>TEXT(SalesData[[#This Row],[Order Date]],"MMM-YYYY")</f>
        <v>Sep-2018</v>
      </c>
      <c r="X5281">
        <f>CHOOSE(MONTH(SalesData[[#This Row],[Order Date]]),1,1,1,2,2,2,3,3,3,4,4,4)</f>
        <v>3</v>
      </c>
      <c r="Y5281">
        <f>YEAR(SalesData[[#This Row],[Order Date]])*100+MONTH(SalesData[[#This Row],[Order Date]])</f>
        <v>201809</v>
      </c>
    </row>
    <row r="5282" spans="1: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v>2</v>
      </c>
      <c r="T5282">
        <v>0.1</v>
      </c>
      <c r="U5282">
        <v>4.28</v>
      </c>
      <c r="V5282">
        <f>COUNTIF(SalesData[Order ID],SalesData[[#This Row],[Order ID]])</f>
        <v>1</v>
      </c>
      <c r="W5282" t="str">
        <f>TEXT(SalesData[[#This Row],[Order Date]],"MMM-YYYY")</f>
        <v>Oct-2018</v>
      </c>
      <c r="X5282">
        <f>CHOOSE(MONTH(SalesData[[#This Row],[Order Date]]),1,1,1,2,2,2,3,3,3,4,4,4)</f>
        <v>4</v>
      </c>
      <c r="Y5282">
        <f>YEAR(SalesData[[#This Row],[Order Date]])*100+MONTH(SalesData[[#This Row],[Order Date]])</f>
        <v>201810</v>
      </c>
    </row>
    <row r="5283" spans="1: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v>7</v>
      </c>
      <c r="T5283">
        <v>0.3</v>
      </c>
      <c r="U5283">
        <v>-0.37</v>
      </c>
      <c r="V5283">
        <f>COUNTIF(SalesData[Order ID],SalesData[[#This Row],[Order ID]])</f>
        <v>2</v>
      </c>
      <c r="W5283" t="str">
        <f>TEXT(SalesData[[#This Row],[Order Date]],"MMM-YYYY")</f>
        <v>Sep-2016</v>
      </c>
      <c r="X5283">
        <f>CHOOSE(MONTH(SalesData[[#This Row],[Order Date]]),1,1,1,2,2,2,3,3,3,4,4,4)</f>
        <v>3</v>
      </c>
      <c r="Y5283">
        <f>YEAR(SalesData[[#This Row],[Order Date]])*100+MONTH(SalesData[[#This Row],[Order Date]])</f>
        <v>201609</v>
      </c>
    </row>
    <row r="5284" spans="1: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v>8</v>
      </c>
      <c r="T5284">
        <v>0.2</v>
      </c>
      <c r="U5284">
        <v>4.79</v>
      </c>
      <c r="V5284">
        <f>COUNTIF(SalesData[Order ID],SalesData[[#This Row],[Order ID]])</f>
        <v>2</v>
      </c>
      <c r="W5284" t="str">
        <f>TEXT(SalesData[[#This Row],[Order Date]],"MMM-YYYY")</f>
        <v>Sep-2016</v>
      </c>
      <c r="X5284">
        <f>CHOOSE(MONTH(SalesData[[#This Row],[Order Date]]),1,1,1,2,2,2,3,3,3,4,4,4)</f>
        <v>3</v>
      </c>
      <c r="Y5284">
        <f>YEAR(SalesData[[#This Row],[Order Date]])*100+MONTH(SalesData[[#This Row],[Order Date]])</f>
        <v>201609</v>
      </c>
    </row>
    <row r="5285" spans="1: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v>6</v>
      </c>
      <c r="T5285">
        <v>0.2</v>
      </c>
      <c r="U5285">
        <v>2.38</v>
      </c>
      <c r="V5285">
        <f>COUNTIF(SalesData[Order ID],SalesData[[#This Row],[Order ID]])</f>
        <v>2</v>
      </c>
      <c r="W5285" t="str">
        <f>TEXT(SalesData[[#This Row],[Order Date]],"MMM-YYYY")</f>
        <v>Mar-2015</v>
      </c>
      <c r="X5285">
        <f>CHOOSE(MONTH(SalesData[[#This Row],[Order Date]]),1,1,1,2,2,2,3,3,3,4,4,4)</f>
        <v>1</v>
      </c>
      <c r="Y5285">
        <f>YEAR(SalesData[[#This Row],[Order Date]])*100+MONTH(SalesData[[#This Row],[Order Date]])</f>
        <v>201503</v>
      </c>
    </row>
    <row r="5286" spans="1: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v>10</v>
      </c>
      <c r="T5286">
        <v>0.1</v>
      </c>
      <c r="U5286">
        <v>13.32</v>
      </c>
      <c r="V5286">
        <f>COUNTIF(SalesData[Order ID],SalesData[[#This Row],[Order ID]])</f>
        <v>2</v>
      </c>
      <c r="W5286" t="str">
        <f>TEXT(SalesData[[#This Row],[Order Date]],"MMM-YYYY")</f>
        <v>Mar-2015</v>
      </c>
      <c r="X5286">
        <f>CHOOSE(MONTH(SalesData[[#This Row],[Order Date]]),1,1,1,2,2,2,3,3,3,4,4,4)</f>
        <v>1</v>
      </c>
      <c r="Y5286">
        <f>YEAR(SalesData[[#This Row],[Order Date]])*100+MONTH(SalesData[[#This Row],[Order Date]])</f>
        <v>201503</v>
      </c>
    </row>
    <row r="5287" spans="1: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v>1</v>
      </c>
      <c r="T5287">
        <v>0</v>
      </c>
      <c r="U5287">
        <v>7.43</v>
      </c>
      <c r="V5287">
        <f>COUNTIF(SalesData[Order ID],SalesData[[#This Row],[Order ID]])</f>
        <v>3</v>
      </c>
      <c r="W5287" t="str">
        <f>TEXT(SalesData[[#This Row],[Order Date]],"MMM-YYYY")</f>
        <v>May-2018</v>
      </c>
      <c r="X5287">
        <f>CHOOSE(MONTH(SalesData[[#This Row],[Order Date]]),1,1,1,2,2,2,3,3,3,4,4,4)</f>
        <v>2</v>
      </c>
      <c r="Y5287">
        <f>YEAR(SalesData[[#This Row],[Order Date]])*100+MONTH(SalesData[[#This Row],[Order Date]])</f>
        <v>201805</v>
      </c>
    </row>
    <row r="5288" spans="1: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v>4</v>
      </c>
      <c r="T5288">
        <v>0</v>
      </c>
      <c r="U5288">
        <v>3.25</v>
      </c>
      <c r="V5288">
        <f>COUNTIF(SalesData[Order ID],SalesData[[#This Row],[Order ID]])</f>
        <v>3</v>
      </c>
      <c r="W5288" t="str">
        <f>TEXT(SalesData[[#This Row],[Order Date]],"MMM-YYYY")</f>
        <v>May-2018</v>
      </c>
      <c r="X5288">
        <f>CHOOSE(MONTH(SalesData[[#This Row],[Order Date]]),1,1,1,2,2,2,3,3,3,4,4,4)</f>
        <v>2</v>
      </c>
      <c r="Y5288">
        <f>YEAR(SalesData[[#This Row],[Order Date]])*100+MONTH(SalesData[[#This Row],[Order Date]])</f>
        <v>201805</v>
      </c>
    </row>
    <row r="5289" spans="1: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v>5</v>
      </c>
      <c r="T5289">
        <v>0.1</v>
      </c>
      <c r="U5289">
        <v>5.4</v>
      </c>
      <c r="V5289">
        <f>COUNTIF(SalesData[Order ID],SalesData[[#This Row],[Order ID]])</f>
        <v>3</v>
      </c>
      <c r="W5289" t="str">
        <f>TEXT(SalesData[[#This Row],[Order Date]],"MMM-YYYY")</f>
        <v>May-2018</v>
      </c>
      <c r="X5289">
        <f>CHOOSE(MONTH(SalesData[[#This Row],[Order Date]]),1,1,1,2,2,2,3,3,3,4,4,4)</f>
        <v>2</v>
      </c>
      <c r="Y5289">
        <f>YEAR(SalesData[[#This Row],[Order Date]])*100+MONTH(SalesData[[#This Row],[Order Date]])</f>
        <v>201805</v>
      </c>
    </row>
    <row r="5290" spans="1: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v>9</v>
      </c>
      <c r="T5290">
        <v>0</v>
      </c>
      <c r="U5290">
        <v>31.15</v>
      </c>
      <c r="V5290">
        <f>COUNTIF(SalesData[Order ID],SalesData[[#This Row],[Order ID]])</f>
        <v>1</v>
      </c>
      <c r="W5290" t="str">
        <f>TEXT(SalesData[[#This Row],[Order Date]],"MMM-YYYY")</f>
        <v>Apr-2018</v>
      </c>
      <c r="X5290">
        <f>CHOOSE(MONTH(SalesData[[#This Row],[Order Date]]),1,1,1,2,2,2,3,3,3,4,4,4)</f>
        <v>2</v>
      </c>
      <c r="Y5290">
        <f>YEAR(SalesData[[#This Row],[Order Date]])*100+MONTH(SalesData[[#This Row],[Order Date]])</f>
        <v>201804</v>
      </c>
    </row>
    <row r="5291" spans="1: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v>8</v>
      </c>
      <c r="T5291">
        <v>0</v>
      </c>
      <c r="U5291">
        <v>5.19</v>
      </c>
      <c r="V5291">
        <f>COUNTIF(SalesData[Order ID],SalesData[[#This Row],[Order ID]])</f>
        <v>3</v>
      </c>
      <c r="W5291" t="str">
        <f>TEXT(SalesData[[#This Row],[Order Date]],"MMM-YYYY")</f>
        <v>Sep-2015</v>
      </c>
      <c r="X5291">
        <f>CHOOSE(MONTH(SalesData[[#This Row],[Order Date]]),1,1,1,2,2,2,3,3,3,4,4,4)</f>
        <v>3</v>
      </c>
      <c r="Y5291">
        <f>YEAR(SalesData[[#This Row],[Order Date]])*100+MONTH(SalesData[[#This Row],[Order Date]])</f>
        <v>201509</v>
      </c>
    </row>
    <row r="5292" spans="1: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v>7</v>
      </c>
      <c r="T5292">
        <v>0.3</v>
      </c>
      <c r="U5292">
        <v>-135.34</v>
      </c>
      <c r="V5292">
        <f>COUNTIF(SalesData[Order ID],SalesData[[#This Row],[Order ID]])</f>
        <v>3</v>
      </c>
      <c r="W5292" t="str">
        <f>TEXT(SalesData[[#This Row],[Order Date]],"MMM-YYYY")</f>
        <v>Sep-2015</v>
      </c>
      <c r="X5292">
        <f>CHOOSE(MONTH(SalesData[[#This Row],[Order Date]]),1,1,1,2,2,2,3,3,3,4,4,4)</f>
        <v>3</v>
      </c>
      <c r="Y5292">
        <f>YEAR(SalesData[[#This Row],[Order Date]])*100+MONTH(SalesData[[#This Row],[Order Date]])</f>
        <v>201509</v>
      </c>
    </row>
    <row r="5293" spans="1: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v>8</v>
      </c>
      <c r="T5293">
        <v>0.1</v>
      </c>
      <c r="U5293">
        <v>29.14</v>
      </c>
      <c r="V5293">
        <f>COUNTIF(SalesData[Order ID],SalesData[[#This Row],[Order ID]])</f>
        <v>3</v>
      </c>
      <c r="W5293" t="str">
        <f>TEXT(SalesData[[#This Row],[Order Date]],"MMM-YYYY")</f>
        <v>Sep-2015</v>
      </c>
      <c r="X5293">
        <f>CHOOSE(MONTH(SalesData[[#This Row],[Order Date]]),1,1,1,2,2,2,3,3,3,4,4,4)</f>
        <v>3</v>
      </c>
      <c r="Y5293">
        <f>YEAR(SalesData[[#This Row],[Order Date]])*100+MONTH(SalesData[[#This Row],[Order Date]])</f>
        <v>201509</v>
      </c>
    </row>
    <row r="5294" spans="1: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v>10</v>
      </c>
      <c r="T5294">
        <v>0</v>
      </c>
      <c r="U5294">
        <v>0.36</v>
      </c>
      <c r="V5294">
        <f>COUNTIF(SalesData[Order ID],SalesData[[#This Row],[Order ID]])</f>
        <v>1</v>
      </c>
      <c r="W5294" t="str">
        <f>TEXT(SalesData[[#This Row],[Order Date]],"MMM-YYYY")</f>
        <v>Jun-2018</v>
      </c>
      <c r="X5294">
        <f>CHOOSE(MONTH(SalesData[[#This Row],[Order Date]]),1,1,1,2,2,2,3,3,3,4,4,4)</f>
        <v>2</v>
      </c>
      <c r="Y5294">
        <f>YEAR(SalesData[[#This Row],[Order Date]])*100+MONTH(SalesData[[#This Row],[Order Date]])</f>
        <v>201806</v>
      </c>
    </row>
    <row r="5295" spans="1: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v>4</v>
      </c>
      <c r="T5295">
        <v>0.1</v>
      </c>
      <c r="U5295">
        <v>8.77</v>
      </c>
      <c r="V5295">
        <f>COUNTIF(SalesData[Order ID],SalesData[[#This Row],[Order ID]])</f>
        <v>1</v>
      </c>
      <c r="W5295" t="str">
        <f>TEXT(SalesData[[#This Row],[Order Date]],"MMM-YYYY")</f>
        <v>Dec-2016</v>
      </c>
      <c r="X5295">
        <f>CHOOSE(MONTH(SalesData[[#This Row],[Order Date]]),1,1,1,2,2,2,3,3,3,4,4,4)</f>
        <v>4</v>
      </c>
      <c r="Y5295">
        <f>YEAR(SalesData[[#This Row],[Order Date]])*100+MONTH(SalesData[[#This Row],[Order Date]])</f>
        <v>201612</v>
      </c>
    </row>
    <row r="5296" spans="1: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v>10</v>
      </c>
      <c r="T5296">
        <v>0.2</v>
      </c>
      <c r="U5296">
        <v>4.03</v>
      </c>
      <c r="V5296">
        <f>COUNTIF(SalesData[Order ID],SalesData[[#This Row],[Order ID]])</f>
        <v>1</v>
      </c>
      <c r="W5296" t="str">
        <f>TEXT(SalesData[[#This Row],[Order Date]],"MMM-YYYY")</f>
        <v>Aug-2018</v>
      </c>
      <c r="X5296">
        <f>CHOOSE(MONTH(SalesData[[#This Row],[Order Date]]),1,1,1,2,2,2,3,3,3,4,4,4)</f>
        <v>3</v>
      </c>
      <c r="Y5296">
        <f>YEAR(SalesData[[#This Row],[Order Date]])*100+MONTH(SalesData[[#This Row],[Order Date]])</f>
        <v>201808</v>
      </c>
    </row>
    <row r="5297" spans="1: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v>8</v>
      </c>
      <c r="T5297">
        <v>0</v>
      </c>
      <c r="U5297">
        <v>10.75</v>
      </c>
      <c r="V5297">
        <f>COUNTIF(SalesData[Order ID],SalesData[[#This Row],[Order ID]])</f>
        <v>1</v>
      </c>
      <c r="W5297" t="str">
        <f>TEXT(SalesData[[#This Row],[Order Date]],"MMM-YYYY")</f>
        <v>Mar-2018</v>
      </c>
      <c r="X5297">
        <f>CHOOSE(MONTH(SalesData[[#This Row],[Order Date]]),1,1,1,2,2,2,3,3,3,4,4,4)</f>
        <v>1</v>
      </c>
      <c r="Y5297">
        <f>YEAR(SalesData[[#This Row],[Order Date]])*100+MONTH(SalesData[[#This Row],[Order Date]])</f>
        <v>201803</v>
      </c>
    </row>
    <row r="5298" spans="1: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v>1</v>
      </c>
      <c r="T5298">
        <v>0.2</v>
      </c>
      <c r="U5298">
        <v>2.68</v>
      </c>
      <c r="V5298">
        <f>COUNTIF(SalesData[Order ID],SalesData[[#This Row],[Order ID]])</f>
        <v>2</v>
      </c>
      <c r="W5298" t="str">
        <f>TEXT(SalesData[[#This Row],[Order Date]],"MMM-YYYY")</f>
        <v>Jul-2018</v>
      </c>
      <c r="X5298">
        <f>CHOOSE(MONTH(SalesData[[#This Row],[Order Date]]),1,1,1,2,2,2,3,3,3,4,4,4)</f>
        <v>3</v>
      </c>
      <c r="Y5298">
        <f>YEAR(SalesData[[#This Row],[Order Date]])*100+MONTH(SalesData[[#This Row],[Order Date]])</f>
        <v>201807</v>
      </c>
    </row>
    <row r="5299" spans="1: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v>7</v>
      </c>
      <c r="T5299">
        <v>0</v>
      </c>
      <c r="U5299">
        <v>119.66</v>
      </c>
      <c r="V5299">
        <f>COUNTIF(SalesData[Order ID],SalesData[[#This Row],[Order ID]])</f>
        <v>2</v>
      </c>
      <c r="W5299" t="str">
        <f>TEXT(SalesData[[#This Row],[Order Date]],"MMM-YYYY")</f>
        <v>Jul-2018</v>
      </c>
      <c r="X5299">
        <f>CHOOSE(MONTH(SalesData[[#This Row],[Order Date]]),1,1,1,2,2,2,3,3,3,4,4,4)</f>
        <v>3</v>
      </c>
      <c r="Y5299">
        <f>YEAR(SalesData[[#This Row],[Order Date]])*100+MONTH(SalesData[[#This Row],[Order Date]])</f>
        <v>201807</v>
      </c>
    </row>
    <row r="5300" spans="1: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v>9</v>
      </c>
      <c r="T5300">
        <v>0.1</v>
      </c>
      <c r="U5300">
        <v>0.73</v>
      </c>
      <c r="V5300">
        <f>COUNTIF(SalesData[Order ID],SalesData[[#This Row],[Order ID]])</f>
        <v>2</v>
      </c>
      <c r="W5300" t="str">
        <f>TEXT(SalesData[[#This Row],[Order Date]],"MMM-YYYY")</f>
        <v>Sep-2017</v>
      </c>
      <c r="X5300">
        <f>CHOOSE(MONTH(SalesData[[#This Row],[Order Date]]),1,1,1,2,2,2,3,3,3,4,4,4)</f>
        <v>3</v>
      </c>
      <c r="Y5300">
        <f>YEAR(SalesData[[#This Row],[Order Date]])*100+MONTH(SalesData[[#This Row],[Order Date]])</f>
        <v>201709</v>
      </c>
    </row>
    <row r="5301" spans="1: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v>9</v>
      </c>
      <c r="T5301">
        <v>0</v>
      </c>
      <c r="U5301">
        <v>3.78</v>
      </c>
      <c r="V5301">
        <f>COUNTIF(SalesData[Order ID],SalesData[[#This Row],[Order ID]])</f>
        <v>2</v>
      </c>
      <c r="W5301" t="str">
        <f>TEXT(SalesData[[#This Row],[Order Date]],"MMM-YYYY")</f>
        <v>Sep-2017</v>
      </c>
      <c r="X5301">
        <f>CHOOSE(MONTH(SalesData[[#This Row],[Order Date]]),1,1,1,2,2,2,3,3,3,4,4,4)</f>
        <v>3</v>
      </c>
      <c r="Y5301">
        <f>YEAR(SalesData[[#This Row],[Order Date]])*100+MONTH(SalesData[[#This Row],[Order Date]])</f>
        <v>201709</v>
      </c>
    </row>
    <row r="5302" spans="1: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v>6</v>
      </c>
      <c r="T5302">
        <v>0.2</v>
      </c>
      <c r="U5302">
        <v>113.78</v>
      </c>
      <c r="V5302">
        <f>COUNTIF(SalesData[Order ID],SalesData[[#This Row],[Order ID]])</f>
        <v>3</v>
      </c>
      <c r="W5302" t="str">
        <f>TEXT(SalesData[[#This Row],[Order Date]],"MMM-YYYY")</f>
        <v>May-2017</v>
      </c>
      <c r="X5302">
        <f>CHOOSE(MONTH(SalesData[[#This Row],[Order Date]]),1,1,1,2,2,2,3,3,3,4,4,4)</f>
        <v>2</v>
      </c>
      <c r="Y5302">
        <f>YEAR(SalesData[[#This Row],[Order Date]])*100+MONTH(SalesData[[#This Row],[Order Date]])</f>
        <v>201705</v>
      </c>
    </row>
    <row r="5303" spans="1: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v>8</v>
      </c>
      <c r="T5303">
        <v>0.2</v>
      </c>
      <c r="U5303">
        <v>673.1</v>
      </c>
      <c r="V5303">
        <f>COUNTIF(SalesData[Order ID],SalesData[[#This Row],[Order ID]])</f>
        <v>3</v>
      </c>
      <c r="W5303" t="str">
        <f>TEXT(SalesData[[#This Row],[Order Date]],"MMM-YYYY")</f>
        <v>May-2017</v>
      </c>
      <c r="X5303">
        <f>CHOOSE(MONTH(SalesData[[#This Row],[Order Date]]),1,1,1,2,2,2,3,3,3,4,4,4)</f>
        <v>2</v>
      </c>
      <c r="Y5303">
        <f>YEAR(SalesData[[#This Row],[Order Date]])*100+MONTH(SalesData[[#This Row],[Order Date]])</f>
        <v>201705</v>
      </c>
    </row>
    <row r="5304" spans="1: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v>6</v>
      </c>
      <c r="T5304">
        <v>0</v>
      </c>
      <c r="U5304">
        <v>14.28</v>
      </c>
      <c r="V5304">
        <f>COUNTIF(SalesData[Order ID],SalesData[[#This Row],[Order ID]])</f>
        <v>3</v>
      </c>
      <c r="W5304" t="str">
        <f>TEXT(SalesData[[#This Row],[Order Date]],"MMM-YYYY")</f>
        <v>May-2017</v>
      </c>
      <c r="X5304">
        <f>CHOOSE(MONTH(SalesData[[#This Row],[Order Date]]),1,1,1,2,2,2,3,3,3,4,4,4)</f>
        <v>2</v>
      </c>
      <c r="Y5304">
        <f>YEAR(SalesData[[#This Row],[Order Date]])*100+MONTH(SalesData[[#This Row],[Order Date]])</f>
        <v>201705</v>
      </c>
    </row>
    <row r="5305" spans="1: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v>7</v>
      </c>
      <c r="T5305">
        <v>0</v>
      </c>
      <c r="U5305">
        <v>8.58</v>
      </c>
      <c r="V5305">
        <f>COUNTIF(SalesData[Order ID],SalesData[[#This Row],[Order ID]])</f>
        <v>1</v>
      </c>
      <c r="W5305" t="str">
        <f>TEXT(SalesData[[#This Row],[Order Date]],"MMM-YYYY")</f>
        <v>Nov-2015</v>
      </c>
      <c r="X5305">
        <f>CHOOSE(MONTH(SalesData[[#This Row],[Order Date]]),1,1,1,2,2,2,3,3,3,4,4,4)</f>
        <v>4</v>
      </c>
      <c r="Y5305">
        <f>YEAR(SalesData[[#This Row],[Order Date]])*100+MONTH(SalesData[[#This Row],[Order Date]])</f>
        <v>201511</v>
      </c>
    </row>
    <row r="5306" spans="1: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v>7</v>
      </c>
      <c r="T5306">
        <v>0.1</v>
      </c>
      <c r="U5306">
        <v>2.2200000000000002</v>
      </c>
      <c r="V5306">
        <f>COUNTIF(SalesData[Order ID],SalesData[[#This Row],[Order ID]])</f>
        <v>1</v>
      </c>
      <c r="W5306" t="str">
        <f>TEXT(SalesData[[#This Row],[Order Date]],"MMM-YYYY")</f>
        <v>Sep-2015</v>
      </c>
      <c r="X5306">
        <f>CHOOSE(MONTH(SalesData[[#This Row],[Order Date]]),1,1,1,2,2,2,3,3,3,4,4,4)</f>
        <v>3</v>
      </c>
      <c r="Y5306">
        <f>YEAR(SalesData[[#This Row],[Order Date]])*100+MONTH(SalesData[[#This Row],[Order Date]])</f>
        <v>201509</v>
      </c>
    </row>
    <row r="5307" spans="1: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v>10</v>
      </c>
      <c r="T5307">
        <v>0</v>
      </c>
      <c r="U5307">
        <v>20</v>
      </c>
      <c r="V5307">
        <f>COUNTIF(SalesData[Order ID],SalesData[[#This Row],[Order ID]])</f>
        <v>3</v>
      </c>
      <c r="W5307" t="str">
        <f>TEXT(SalesData[[#This Row],[Order Date]],"MMM-YYYY")</f>
        <v>Feb-2017</v>
      </c>
      <c r="X5307">
        <f>CHOOSE(MONTH(SalesData[[#This Row],[Order Date]]),1,1,1,2,2,2,3,3,3,4,4,4)</f>
        <v>1</v>
      </c>
      <c r="Y5307">
        <f>YEAR(SalesData[[#This Row],[Order Date]])*100+MONTH(SalesData[[#This Row],[Order Date]])</f>
        <v>201702</v>
      </c>
    </row>
    <row r="5308" spans="1: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v>4</v>
      </c>
      <c r="T5308">
        <v>0.2</v>
      </c>
      <c r="U5308">
        <v>29.64</v>
      </c>
      <c r="V5308">
        <f>COUNTIF(SalesData[Order ID],SalesData[[#This Row],[Order ID]])</f>
        <v>3</v>
      </c>
      <c r="W5308" t="str">
        <f>TEXT(SalesData[[#This Row],[Order Date]],"MMM-YYYY")</f>
        <v>Feb-2017</v>
      </c>
      <c r="X5308">
        <f>CHOOSE(MONTH(SalesData[[#This Row],[Order Date]]),1,1,1,2,2,2,3,3,3,4,4,4)</f>
        <v>1</v>
      </c>
      <c r="Y5308">
        <f>YEAR(SalesData[[#This Row],[Order Date]])*100+MONTH(SalesData[[#This Row],[Order Date]])</f>
        <v>201702</v>
      </c>
    </row>
    <row r="5309" spans="1: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v>7</v>
      </c>
      <c r="T5309">
        <v>0</v>
      </c>
      <c r="U5309">
        <v>12.39</v>
      </c>
      <c r="V5309">
        <f>COUNTIF(SalesData[Order ID],SalesData[[#This Row],[Order ID]])</f>
        <v>3</v>
      </c>
      <c r="W5309" t="str">
        <f>TEXT(SalesData[[#This Row],[Order Date]],"MMM-YYYY")</f>
        <v>Feb-2017</v>
      </c>
      <c r="X5309">
        <f>CHOOSE(MONTH(SalesData[[#This Row],[Order Date]]),1,1,1,2,2,2,3,3,3,4,4,4)</f>
        <v>1</v>
      </c>
      <c r="Y5309">
        <f>YEAR(SalesData[[#This Row],[Order Date]])*100+MONTH(SalesData[[#This Row],[Order Date]])</f>
        <v>201702</v>
      </c>
    </row>
    <row r="5310" spans="1: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v>5</v>
      </c>
      <c r="T5310">
        <v>0</v>
      </c>
      <c r="U5310">
        <v>63.05</v>
      </c>
      <c r="V5310">
        <f>COUNTIF(SalesData[Order ID],SalesData[[#This Row],[Order ID]])</f>
        <v>3</v>
      </c>
      <c r="W5310" t="str">
        <f>TEXT(SalesData[[#This Row],[Order Date]],"MMM-YYYY")</f>
        <v>Nov-2018</v>
      </c>
      <c r="X5310">
        <f>CHOOSE(MONTH(SalesData[[#This Row],[Order Date]]),1,1,1,2,2,2,3,3,3,4,4,4)</f>
        <v>4</v>
      </c>
      <c r="Y5310">
        <f>YEAR(SalesData[[#This Row],[Order Date]])*100+MONTH(SalesData[[#This Row],[Order Date]])</f>
        <v>201811</v>
      </c>
    </row>
    <row r="5311" spans="1: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v>7</v>
      </c>
      <c r="T5311">
        <v>0.1</v>
      </c>
      <c r="U5311">
        <v>3.91</v>
      </c>
      <c r="V5311">
        <f>COUNTIF(SalesData[Order ID],SalesData[[#This Row],[Order ID]])</f>
        <v>3</v>
      </c>
      <c r="W5311" t="str">
        <f>TEXT(SalesData[[#This Row],[Order Date]],"MMM-YYYY")</f>
        <v>Nov-2018</v>
      </c>
      <c r="X5311">
        <f>CHOOSE(MONTH(SalesData[[#This Row],[Order Date]]),1,1,1,2,2,2,3,3,3,4,4,4)</f>
        <v>4</v>
      </c>
      <c r="Y5311">
        <f>YEAR(SalesData[[#This Row],[Order Date]])*100+MONTH(SalesData[[#This Row],[Order Date]])</f>
        <v>201811</v>
      </c>
    </row>
    <row r="5312" spans="1: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v>10</v>
      </c>
      <c r="T5312">
        <v>0.3</v>
      </c>
      <c r="U5312">
        <v>-472.81</v>
      </c>
      <c r="V5312">
        <f>COUNTIF(SalesData[Order ID],SalesData[[#This Row],[Order ID]])</f>
        <v>3</v>
      </c>
      <c r="W5312" t="str">
        <f>TEXT(SalesData[[#This Row],[Order Date]],"MMM-YYYY")</f>
        <v>Nov-2018</v>
      </c>
      <c r="X5312">
        <f>CHOOSE(MONTH(SalesData[[#This Row],[Order Date]]),1,1,1,2,2,2,3,3,3,4,4,4)</f>
        <v>4</v>
      </c>
      <c r="Y5312">
        <f>YEAR(SalesData[[#This Row],[Order Date]])*100+MONTH(SalesData[[#This Row],[Order Date]])</f>
        <v>201811</v>
      </c>
    </row>
    <row r="5313" spans="1: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v>7</v>
      </c>
      <c r="T5313">
        <v>0</v>
      </c>
      <c r="U5313">
        <v>1.84</v>
      </c>
      <c r="V5313">
        <f>COUNTIF(SalesData[Order ID],SalesData[[#This Row],[Order ID]])</f>
        <v>2</v>
      </c>
      <c r="W5313" t="str">
        <f>TEXT(SalesData[[#This Row],[Order Date]],"MMM-YYYY")</f>
        <v>Aug-2017</v>
      </c>
      <c r="X5313">
        <f>CHOOSE(MONTH(SalesData[[#This Row],[Order Date]]),1,1,1,2,2,2,3,3,3,4,4,4)</f>
        <v>3</v>
      </c>
      <c r="Y5313">
        <f>YEAR(SalesData[[#This Row],[Order Date]])*100+MONTH(SalesData[[#This Row],[Order Date]])</f>
        <v>201708</v>
      </c>
    </row>
    <row r="5314" spans="1: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v>4</v>
      </c>
      <c r="T5314">
        <v>0.1</v>
      </c>
      <c r="U5314">
        <v>8.98</v>
      </c>
      <c r="V5314">
        <f>COUNTIF(SalesData[Order ID],SalesData[[#This Row],[Order ID]])</f>
        <v>2</v>
      </c>
      <c r="W5314" t="str">
        <f>TEXT(SalesData[[#This Row],[Order Date]],"MMM-YYYY")</f>
        <v>Aug-2017</v>
      </c>
      <c r="X5314">
        <f>CHOOSE(MONTH(SalesData[[#This Row],[Order Date]]),1,1,1,2,2,2,3,3,3,4,4,4)</f>
        <v>3</v>
      </c>
      <c r="Y5314">
        <f>YEAR(SalesData[[#This Row],[Order Date]])*100+MONTH(SalesData[[#This Row],[Order Date]])</f>
        <v>201708</v>
      </c>
    </row>
    <row r="5315" spans="1: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v>7</v>
      </c>
      <c r="T5315">
        <v>0</v>
      </c>
      <c r="U5315">
        <v>8.44</v>
      </c>
      <c r="V5315">
        <f>COUNTIF(SalesData[Order ID],SalesData[[#This Row],[Order ID]])</f>
        <v>2</v>
      </c>
      <c r="W5315" t="str">
        <f>TEXT(SalesData[[#This Row],[Order Date]],"MMM-YYYY")</f>
        <v>Apr-2018</v>
      </c>
      <c r="X5315">
        <f>CHOOSE(MONTH(SalesData[[#This Row],[Order Date]]),1,1,1,2,2,2,3,3,3,4,4,4)</f>
        <v>2</v>
      </c>
      <c r="Y5315">
        <f>YEAR(SalesData[[#This Row],[Order Date]])*100+MONTH(SalesData[[#This Row],[Order Date]])</f>
        <v>201804</v>
      </c>
    </row>
    <row r="5316" spans="1: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v>1</v>
      </c>
      <c r="T5316">
        <v>0.1</v>
      </c>
      <c r="U5316">
        <v>1.53</v>
      </c>
      <c r="V5316">
        <f>COUNTIF(SalesData[Order ID],SalesData[[#This Row],[Order ID]])</f>
        <v>2</v>
      </c>
      <c r="W5316" t="str">
        <f>TEXT(SalesData[[#This Row],[Order Date]],"MMM-YYYY")</f>
        <v>Apr-2018</v>
      </c>
      <c r="X5316">
        <f>CHOOSE(MONTH(SalesData[[#This Row],[Order Date]]),1,1,1,2,2,2,3,3,3,4,4,4)</f>
        <v>2</v>
      </c>
      <c r="Y5316">
        <f>YEAR(SalesData[[#This Row],[Order Date]])*100+MONTH(SalesData[[#This Row],[Order Date]])</f>
        <v>201804</v>
      </c>
    </row>
    <row r="5317" spans="1: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v>6</v>
      </c>
      <c r="T5317">
        <v>0.3</v>
      </c>
      <c r="U5317">
        <v>-63.6</v>
      </c>
      <c r="V5317">
        <f>COUNTIF(SalesData[Order ID],SalesData[[#This Row],[Order ID]])</f>
        <v>1</v>
      </c>
      <c r="W5317" t="str">
        <f>TEXT(SalesData[[#This Row],[Order Date]],"MMM-YYYY")</f>
        <v>May-2017</v>
      </c>
      <c r="X5317">
        <f>CHOOSE(MONTH(SalesData[[#This Row],[Order Date]]),1,1,1,2,2,2,3,3,3,4,4,4)</f>
        <v>2</v>
      </c>
      <c r="Y5317">
        <f>YEAR(SalesData[[#This Row],[Order Date]])*100+MONTH(SalesData[[#This Row],[Order Date]])</f>
        <v>201705</v>
      </c>
    </row>
    <row r="5318" spans="1: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v>9</v>
      </c>
      <c r="T5318">
        <v>0</v>
      </c>
      <c r="U5318">
        <v>1.65</v>
      </c>
      <c r="V5318">
        <f>COUNTIF(SalesData[Order ID],SalesData[[#This Row],[Order ID]])</f>
        <v>7</v>
      </c>
      <c r="W5318" t="str">
        <f>TEXT(SalesData[[#This Row],[Order Date]],"MMM-YYYY")</f>
        <v>Oct-2018</v>
      </c>
      <c r="X5318">
        <f>CHOOSE(MONTH(SalesData[[#This Row],[Order Date]]),1,1,1,2,2,2,3,3,3,4,4,4)</f>
        <v>4</v>
      </c>
      <c r="Y5318">
        <f>YEAR(SalesData[[#This Row],[Order Date]])*100+MONTH(SalesData[[#This Row],[Order Date]])</f>
        <v>201810</v>
      </c>
    </row>
    <row r="5319" spans="1: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v>2</v>
      </c>
      <c r="T5319">
        <v>0</v>
      </c>
      <c r="U5319">
        <v>1.45</v>
      </c>
      <c r="V5319">
        <f>COUNTIF(SalesData[Order ID],SalesData[[#This Row],[Order ID]])</f>
        <v>7</v>
      </c>
      <c r="W5319" t="str">
        <f>TEXT(SalesData[[#This Row],[Order Date]],"MMM-YYYY")</f>
        <v>Oct-2018</v>
      </c>
      <c r="X5319">
        <f>CHOOSE(MONTH(SalesData[[#This Row],[Order Date]]),1,1,1,2,2,2,3,3,3,4,4,4)</f>
        <v>4</v>
      </c>
      <c r="Y5319">
        <f>YEAR(SalesData[[#This Row],[Order Date]])*100+MONTH(SalesData[[#This Row],[Order Date]])</f>
        <v>201810</v>
      </c>
    </row>
    <row r="5320" spans="1: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v>6</v>
      </c>
      <c r="T5320">
        <v>0</v>
      </c>
      <c r="U5320">
        <v>4.7699999999999996</v>
      </c>
      <c r="V5320">
        <f>COUNTIF(SalesData[Order ID],SalesData[[#This Row],[Order ID]])</f>
        <v>7</v>
      </c>
      <c r="W5320" t="str">
        <f>TEXT(SalesData[[#This Row],[Order Date]],"MMM-YYYY")</f>
        <v>Oct-2018</v>
      </c>
      <c r="X5320">
        <f>CHOOSE(MONTH(SalesData[[#This Row],[Order Date]]),1,1,1,2,2,2,3,3,3,4,4,4)</f>
        <v>4</v>
      </c>
      <c r="Y5320">
        <f>YEAR(SalesData[[#This Row],[Order Date]])*100+MONTH(SalesData[[#This Row],[Order Date]])</f>
        <v>201810</v>
      </c>
    </row>
    <row r="5321" spans="1: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v>6</v>
      </c>
      <c r="T5321">
        <v>0</v>
      </c>
      <c r="U5321">
        <v>2.46</v>
      </c>
      <c r="V5321">
        <f>COUNTIF(SalesData[Order ID],SalesData[[#This Row],[Order ID]])</f>
        <v>7</v>
      </c>
      <c r="W5321" t="str">
        <f>TEXT(SalesData[[#This Row],[Order Date]],"MMM-YYYY")</f>
        <v>Oct-2018</v>
      </c>
      <c r="X5321">
        <f>CHOOSE(MONTH(SalesData[[#This Row],[Order Date]]),1,1,1,2,2,2,3,3,3,4,4,4)</f>
        <v>4</v>
      </c>
      <c r="Y5321">
        <f>YEAR(SalesData[[#This Row],[Order Date]])*100+MONTH(SalesData[[#This Row],[Order Date]])</f>
        <v>201810</v>
      </c>
    </row>
    <row r="5322" spans="1: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v>4</v>
      </c>
      <c r="T5322">
        <v>0.2</v>
      </c>
      <c r="U5322">
        <v>161.99</v>
      </c>
      <c r="V5322">
        <f>COUNTIF(SalesData[Order ID],SalesData[[#This Row],[Order ID]])</f>
        <v>7</v>
      </c>
      <c r="W5322" t="str">
        <f>TEXT(SalesData[[#This Row],[Order Date]],"MMM-YYYY")</f>
        <v>Oct-2018</v>
      </c>
      <c r="X5322">
        <f>CHOOSE(MONTH(SalesData[[#This Row],[Order Date]]),1,1,1,2,2,2,3,3,3,4,4,4)</f>
        <v>4</v>
      </c>
      <c r="Y5322">
        <f>YEAR(SalesData[[#This Row],[Order Date]])*100+MONTH(SalesData[[#This Row],[Order Date]])</f>
        <v>201810</v>
      </c>
    </row>
    <row r="5323" spans="1: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v>1</v>
      </c>
      <c r="T5323">
        <v>0</v>
      </c>
      <c r="U5323">
        <v>1.71</v>
      </c>
      <c r="V5323">
        <f>COUNTIF(SalesData[Order ID],SalesData[[#This Row],[Order ID]])</f>
        <v>7</v>
      </c>
      <c r="W5323" t="str">
        <f>TEXT(SalesData[[#This Row],[Order Date]],"MMM-YYYY")</f>
        <v>Oct-2018</v>
      </c>
      <c r="X5323">
        <f>CHOOSE(MONTH(SalesData[[#This Row],[Order Date]]),1,1,1,2,2,2,3,3,3,4,4,4)</f>
        <v>4</v>
      </c>
      <c r="Y5323">
        <f>YEAR(SalesData[[#This Row],[Order Date]])*100+MONTH(SalesData[[#This Row],[Order Date]])</f>
        <v>201810</v>
      </c>
    </row>
    <row r="5324" spans="1: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v>2</v>
      </c>
      <c r="T5324">
        <v>0.1</v>
      </c>
      <c r="U5324">
        <v>1.98</v>
      </c>
      <c r="V5324">
        <f>COUNTIF(SalesData[Order ID],SalesData[[#This Row],[Order ID]])</f>
        <v>7</v>
      </c>
      <c r="W5324" t="str">
        <f>TEXT(SalesData[[#This Row],[Order Date]],"MMM-YYYY")</f>
        <v>Oct-2018</v>
      </c>
      <c r="X5324">
        <f>CHOOSE(MONTH(SalesData[[#This Row],[Order Date]]),1,1,1,2,2,2,3,3,3,4,4,4)</f>
        <v>4</v>
      </c>
      <c r="Y5324">
        <f>YEAR(SalesData[[#This Row],[Order Date]])*100+MONTH(SalesData[[#This Row],[Order Date]])</f>
        <v>201810</v>
      </c>
    </row>
    <row r="5325" spans="1: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v>9</v>
      </c>
      <c r="T5325">
        <v>0.3</v>
      </c>
      <c r="U5325">
        <v>-4.47</v>
      </c>
      <c r="V5325">
        <f>COUNTIF(SalesData[Order ID],SalesData[[#This Row],[Order ID]])</f>
        <v>1</v>
      </c>
      <c r="W5325" t="str">
        <f>TEXT(SalesData[[#This Row],[Order Date]],"MMM-YYYY")</f>
        <v>Sep-2018</v>
      </c>
      <c r="X5325">
        <f>CHOOSE(MONTH(SalesData[[#This Row],[Order Date]]),1,1,1,2,2,2,3,3,3,4,4,4)</f>
        <v>3</v>
      </c>
      <c r="Y5325">
        <f>YEAR(SalesData[[#This Row],[Order Date]])*100+MONTH(SalesData[[#This Row],[Order Date]])</f>
        <v>201809</v>
      </c>
    </row>
    <row r="5326" spans="1: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v>8</v>
      </c>
      <c r="T5326">
        <v>0</v>
      </c>
      <c r="U5326">
        <v>5.07</v>
      </c>
      <c r="V5326">
        <f>COUNTIF(SalesData[Order ID],SalesData[[#This Row],[Order ID]])</f>
        <v>2</v>
      </c>
      <c r="W5326" t="str">
        <f>TEXT(SalesData[[#This Row],[Order Date]],"MMM-YYYY")</f>
        <v>Dec-2016</v>
      </c>
      <c r="X5326">
        <f>CHOOSE(MONTH(SalesData[[#This Row],[Order Date]]),1,1,1,2,2,2,3,3,3,4,4,4)</f>
        <v>4</v>
      </c>
      <c r="Y5326">
        <f>YEAR(SalesData[[#This Row],[Order Date]])*100+MONTH(SalesData[[#This Row],[Order Date]])</f>
        <v>201612</v>
      </c>
    </row>
    <row r="5327" spans="1: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v>3</v>
      </c>
      <c r="T5327">
        <v>0.3</v>
      </c>
      <c r="U5327">
        <v>-4.7699999999999996</v>
      </c>
      <c r="V5327">
        <f>COUNTIF(SalesData[Order ID],SalesData[[#This Row],[Order ID]])</f>
        <v>2</v>
      </c>
      <c r="W5327" t="str">
        <f>TEXT(SalesData[[#This Row],[Order Date]],"MMM-YYYY")</f>
        <v>Dec-2016</v>
      </c>
      <c r="X5327">
        <f>CHOOSE(MONTH(SalesData[[#This Row],[Order Date]]),1,1,1,2,2,2,3,3,3,4,4,4)</f>
        <v>4</v>
      </c>
      <c r="Y5327">
        <f>YEAR(SalesData[[#This Row],[Order Date]])*100+MONTH(SalesData[[#This Row],[Order Date]])</f>
        <v>201612</v>
      </c>
    </row>
    <row r="5328" spans="1: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v>1</v>
      </c>
      <c r="T5328">
        <v>0.2</v>
      </c>
      <c r="U5328">
        <v>1.67</v>
      </c>
      <c r="V5328">
        <f>COUNTIF(SalesData[Order ID],SalesData[[#This Row],[Order ID]])</f>
        <v>1</v>
      </c>
      <c r="W5328" t="str">
        <f>TEXT(SalesData[[#This Row],[Order Date]],"MMM-YYYY")</f>
        <v>Jan-2016</v>
      </c>
      <c r="X5328">
        <f>CHOOSE(MONTH(SalesData[[#This Row],[Order Date]]),1,1,1,2,2,2,3,3,3,4,4,4)</f>
        <v>1</v>
      </c>
      <c r="Y5328">
        <f>YEAR(SalesData[[#This Row],[Order Date]])*100+MONTH(SalesData[[#This Row],[Order Date]])</f>
        <v>201601</v>
      </c>
    </row>
    <row r="5329" spans="1: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v>10</v>
      </c>
      <c r="T5329">
        <v>0</v>
      </c>
      <c r="U5329">
        <v>5.44</v>
      </c>
      <c r="V5329">
        <f>COUNTIF(SalesData[Order ID],SalesData[[#This Row],[Order ID]])</f>
        <v>1</v>
      </c>
      <c r="W5329" t="str">
        <f>TEXT(SalesData[[#This Row],[Order Date]],"MMM-YYYY")</f>
        <v>Jan-2015</v>
      </c>
      <c r="X5329">
        <f>CHOOSE(MONTH(SalesData[[#This Row],[Order Date]]),1,1,1,2,2,2,3,3,3,4,4,4)</f>
        <v>1</v>
      </c>
      <c r="Y5329">
        <f>YEAR(SalesData[[#This Row],[Order Date]])*100+MONTH(SalesData[[#This Row],[Order Date]])</f>
        <v>201501</v>
      </c>
    </row>
    <row r="5330" spans="1: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v>8</v>
      </c>
      <c r="T5330">
        <v>0.1</v>
      </c>
      <c r="U5330">
        <v>5.1100000000000003</v>
      </c>
      <c r="V5330">
        <f>COUNTIF(SalesData[Order ID],SalesData[[#This Row],[Order ID]])</f>
        <v>1</v>
      </c>
      <c r="W5330" t="str">
        <f>TEXT(SalesData[[#This Row],[Order Date]],"MMM-YYYY")</f>
        <v>Mar-2016</v>
      </c>
      <c r="X5330">
        <f>CHOOSE(MONTH(SalesData[[#This Row],[Order Date]]),1,1,1,2,2,2,3,3,3,4,4,4)</f>
        <v>1</v>
      </c>
      <c r="Y5330">
        <f>YEAR(SalesData[[#This Row],[Order Date]])*100+MONTH(SalesData[[#This Row],[Order Date]])</f>
        <v>201603</v>
      </c>
    </row>
    <row r="5331" spans="1: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v>7</v>
      </c>
      <c r="T5331">
        <v>0.3</v>
      </c>
      <c r="U5331">
        <v>-7.38</v>
      </c>
      <c r="V5331">
        <f>COUNTIF(SalesData[Order ID],SalesData[[#This Row],[Order ID]])</f>
        <v>1</v>
      </c>
      <c r="W5331" t="str">
        <f>TEXT(SalesData[[#This Row],[Order Date]],"MMM-YYYY")</f>
        <v>Dec-2017</v>
      </c>
      <c r="X5331">
        <f>CHOOSE(MONTH(SalesData[[#This Row],[Order Date]]),1,1,1,2,2,2,3,3,3,4,4,4)</f>
        <v>4</v>
      </c>
      <c r="Y5331">
        <f>YEAR(SalesData[[#This Row],[Order Date]])*100+MONTH(SalesData[[#This Row],[Order Date]])</f>
        <v>201712</v>
      </c>
    </row>
    <row r="5332" spans="1: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v>8</v>
      </c>
      <c r="T5332">
        <v>0.1</v>
      </c>
      <c r="U5332">
        <v>16.62</v>
      </c>
      <c r="V5332">
        <f>COUNTIF(SalesData[Order ID],SalesData[[#This Row],[Order ID]])</f>
        <v>3</v>
      </c>
      <c r="W5332" t="str">
        <f>TEXT(SalesData[[#This Row],[Order Date]],"MMM-YYYY")</f>
        <v>Sep-2017</v>
      </c>
      <c r="X5332">
        <f>CHOOSE(MONTH(SalesData[[#This Row],[Order Date]]),1,1,1,2,2,2,3,3,3,4,4,4)</f>
        <v>3</v>
      </c>
      <c r="Y5332">
        <f>YEAR(SalesData[[#This Row],[Order Date]])*100+MONTH(SalesData[[#This Row],[Order Date]])</f>
        <v>201709</v>
      </c>
    </row>
    <row r="5333" spans="1: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v>9</v>
      </c>
      <c r="T5333">
        <v>0.2</v>
      </c>
      <c r="U5333">
        <v>9.6999999999999993</v>
      </c>
      <c r="V5333">
        <f>COUNTIF(SalesData[Order ID],SalesData[[#This Row],[Order ID]])</f>
        <v>3</v>
      </c>
      <c r="W5333" t="str">
        <f>TEXT(SalesData[[#This Row],[Order Date]],"MMM-YYYY")</f>
        <v>Sep-2017</v>
      </c>
      <c r="X5333">
        <f>CHOOSE(MONTH(SalesData[[#This Row],[Order Date]]),1,1,1,2,2,2,3,3,3,4,4,4)</f>
        <v>3</v>
      </c>
      <c r="Y5333">
        <f>YEAR(SalesData[[#This Row],[Order Date]])*100+MONTH(SalesData[[#This Row],[Order Date]])</f>
        <v>201709</v>
      </c>
    </row>
    <row r="5334" spans="1: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v>6</v>
      </c>
      <c r="T5334">
        <v>0.3</v>
      </c>
      <c r="U5334">
        <v>-2.73</v>
      </c>
      <c r="V5334">
        <f>COUNTIF(SalesData[Order ID],SalesData[[#This Row],[Order ID]])</f>
        <v>3</v>
      </c>
      <c r="W5334" t="str">
        <f>TEXT(SalesData[[#This Row],[Order Date]],"MMM-YYYY")</f>
        <v>Sep-2017</v>
      </c>
      <c r="X5334">
        <f>CHOOSE(MONTH(SalesData[[#This Row],[Order Date]]),1,1,1,2,2,2,3,3,3,4,4,4)</f>
        <v>3</v>
      </c>
      <c r="Y5334">
        <f>YEAR(SalesData[[#This Row],[Order Date]])*100+MONTH(SalesData[[#This Row],[Order Date]])</f>
        <v>201709</v>
      </c>
    </row>
    <row r="5335" spans="1: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v>9</v>
      </c>
      <c r="T5335">
        <v>0.3</v>
      </c>
      <c r="U5335">
        <v>-2.88</v>
      </c>
      <c r="V5335">
        <f>COUNTIF(SalesData[Order ID],SalesData[[#This Row],[Order ID]])</f>
        <v>3</v>
      </c>
      <c r="W5335" t="str">
        <f>TEXT(SalesData[[#This Row],[Order Date]],"MMM-YYYY")</f>
        <v>Aug-2015</v>
      </c>
      <c r="X5335">
        <f>CHOOSE(MONTH(SalesData[[#This Row],[Order Date]]),1,1,1,2,2,2,3,3,3,4,4,4)</f>
        <v>3</v>
      </c>
      <c r="Y5335">
        <f>YEAR(SalesData[[#This Row],[Order Date]])*100+MONTH(SalesData[[#This Row],[Order Date]])</f>
        <v>201508</v>
      </c>
    </row>
    <row r="5336" spans="1: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v>5</v>
      </c>
      <c r="T5336">
        <v>0.3</v>
      </c>
      <c r="U5336">
        <v>-5.55</v>
      </c>
      <c r="V5336">
        <f>COUNTIF(SalesData[Order ID],SalesData[[#This Row],[Order ID]])</f>
        <v>3</v>
      </c>
      <c r="W5336" t="str">
        <f>TEXT(SalesData[[#This Row],[Order Date]],"MMM-YYYY")</f>
        <v>Aug-2015</v>
      </c>
      <c r="X5336">
        <f>CHOOSE(MONTH(SalesData[[#This Row],[Order Date]]),1,1,1,2,2,2,3,3,3,4,4,4)</f>
        <v>3</v>
      </c>
      <c r="Y5336">
        <f>YEAR(SalesData[[#This Row],[Order Date]])*100+MONTH(SalesData[[#This Row],[Order Date]])</f>
        <v>201508</v>
      </c>
    </row>
    <row r="5337" spans="1: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v>8</v>
      </c>
      <c r="T5337">
        <v>0</v>
      </c>
      <c r="U5337">
        <v>1.01</v>
      </c>
      <c r="V5337">
        <f>COUNTIF(SalesData[Order ID],SalesData[[#This Row],[Order ID]])</f>
        <v>3</v>
      </c>
      <c r="W5337" t="str">
        <f>TEXT(SalesData[[#This Row],[Order Date]],"MMM-YYYY")</f>
        <v>Aug-2015</v>
      </c>
      <c r="X5337">
        <f>CHOOSE(MONTH(SalesData[[#This Row],[Order Date]]),1,1,1,2,2,2,3,3,3,4,4,4)</f>
        <v>3</v>
      </c>
      <c r="Y5337">
        <f>YEAR(SalesData[[#This Row],[Order Date]])*100+MONTH(SalesData[[#This Row],[Order Date]])</f>
        <v>201508</v>
      </c>
    </row>
    <row r="5338" spans="1: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v>1</v>
      </c>
      <c r="T5338">
        <v>0</v>
      </c>
      <c r="U5338">
        <v>3.51</v>
      </c>
      <c r="V5338">
        <f>COUNTIF(SalesData[Order ID],SalesData[[#This Row],[Order ID]])</f>
        <v>1</v>
      </c>
      <c r="W5338" t="str">
        <f>TEXT(SalesData[[#This Row],[Order Date]],"MMM-YYYY")</f>
        <v>May-2016</v>
      </c>
      <c r="X5338">
        <f>CHOOSE(MONTH(SalesData[[#This Row],[Order Date]]),1,1,1,2,2,2,3,3,3,4,4,4)</f>
        <v>2</v>
      </c>
      <c r="Y5338">
        <f>YEAR(SalesData[[#This Row],[Order Date]])*100+MONTH(SalesData[[#This Row],[Order Date]])</f>
        <v>201605</v>
      </c>
    </row>
    <row r="5339" spans="1: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v>7</v>
      </c>
      <c r="T5339">
        <v>0.2</v>
      </c>
      <c r="U5339">
        <v>67.709999999999994</v>
      </c>
      <c r="V5339">
        <f>COUNTIF(SalesData[Order ID],SalesData[[#This Row],[Order ID]])</f>
        <v>1</v>
      </c>
      <c r="W5339" t="str">
        <f>TEXT(SalesData[[#This Row],[Order Date]],"MMM-YYYY")</f>
        <v>Oct-2018</v>
      </c>
      <c r="X5339">
        <f>CHOOSE(MONTH(SalesData[[#This Row],[Order Date]]),1,1,1,2,2,2,3,3,3,4,4,4)</f>
        <v>4</v>
      </c>
      <c r="Y5339">
        <f>YEAR(SalesData[[#This Row],[Order Date]])*100+MONTH(SalesData[[#This Row],[Order Date]])</f>
        <v>201810</v>
      </c>
    </row>
    <row r="5340" spans="1: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v>2</v>
      </c>
      <c r="T5340">
        <v>0.3</v>
      </c>
      <c r="U5340">
        <v>-48.91</v>
      </c>
      <c r="V5340">
        <f>COUNTIF(SalesData[Order ID],SalesData[[#This Row],[Order ID]])</f>
        <v>4</v>
      </c>
      <c r="W5340" t="str">
        <f>TEXT(SalesData[[#This Row],[Order Date]],"MMM-YYYY")</f>
        <v>Nov-2016</v>
      </c>
      <c r="X5340">
        <f>CHOOSE(MONTH(SalesData[[#This Row],[Order Date]]),1,1,1,2,2,2,3,3,3,4,4,4)</f>
        <v>4</v>
      </c>
      <c r="Y5340">
        <f>YEAR(SalesData[[#This Row],[Order Date]])*100+MONTH(SalesData[[#This Row],[Order Date]])</f>
        <v>201611</v>
      </c>
    </row>
    <row r="5341" spans="1: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v>2</v>
      </c>
      <c r="T5341">
        <v>0.2</v>
      </c>
      <c r="U5341">
        <v>3.18</v>
      </c>
      <c r="V5341">
        <f>COUNTIF(SalesData[Order ID],SalesData[[#This Row],[Order ID]])</f>
        <v>4</v>
      </c>
      <c r="W5341" t="str">
        <f>TEXT(SalesData[[#This Row],[Order Date]],"MMM-YYYY")</f>
        <v>Nov-2016</v>
      </c>
      <c r="X5341">
        <f>CHOOSE(MONTH(SalesData[[#This Row],[Order Date]]),1,1,1,2,2,2,3,3,3,4,4,4)</f>
        <v>4</v>
      </c>
      <c r="Y5341">
        <f>YEAR(SalesData[[#This Row],[Order Date]])*100+MONTH(SalesData[[#This Row],[Order Date]])</f>
        <v>201611</v>
      </c>
    </row>
    <row r="5342" spans="1: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v>4</v>
      </c>
      <c r="T5342">
        <v>0.1</v>
      </c>
      <c r="U5342">
        <v>0.98</v>
      </c>
      <c r="V5342">
        <f>COUNTIF(SalesData[Order ID],SalesData[[#This Row],[Order ID]])</f>
        <v>4</v>
      </c>
      <c r="W5342" t="str">
        <f>TEXT(SalesData[[#This Row],[Order Date]],"MMM-YYYY")</f>
        <v>Nov-2016</v>
      </c>
      <c r="X5342">
        <f>CHOOSE(MONTH(SalesData[[#This Row],[Order Date]]),1,1,1,2,2,2,3,3,3,4,4,4)</f>
        <v>4</v>
      </c>
      <c r="Y5342">
        <f>YEAR(SalesData[[#This Row],[Order Date]])*100+MONTH(SalesData[[#This Row],[Order Date]])</f>
        <v>201611</v>
      </c>
    </row>
    <row r="5343" spans="1: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v>2</v>
      </c>
      <c r="T5343">
        <v>0.1</v>
      </c>
      <c r="U5343">
        <v>287.98</v>
      </c>
      <c r="V5343">
        <f>COUNTIF(SalesData[Order ID],SalesData[[#This Row],[Order ID]])</f>
        <v>4</v>
      </c>
      <c r="W5343" t="str">
        <f>TEXT(SalesData[[#This Row],[Order Date]],"MMM-YYYY")</f>
        <v>Nov-2016</v>
      </c>
      <c r="X5343">
        <f>CHOOSE(MONTH(SalesData[[#This Row],[Order Date]]),1,1,1,2,2,2,3,3,3,4,4,4)</f>
        <v>4</v>
      </c>
      <c r="Y5343">
        <f>YEAR(SalesData[[#This Row],[Order Date]])*100+MONTH(SalesData[[#This Row],[Order Date]])</f>
        <v>201611</v>
      </c>
    </row>
    <row r="5344" spans="1: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v>1</v>
      </c>
      <c r="T5344">
        <v>0</v>
      </c>
      <c r="U5344">
        <v>0.16</v>
      </c>
      <c r="V5344">
        <f>COUNTIF(SalesData[Order ID],SalesData[[#This Row],[Order ID]])</f>
        <v>2</v>
      </c>
      <c r="W5344" t="str">
        <f>TEXT(SalesData[[#This Row],[Order Date]],"MMM-YYYY")</f>
        <v>Nov-2015</v>
      </c>
      <c r="X5344">
        <f>CHOOSE(MONTH(SalesData[[#This Row],[Order Date]]),1,1,1,2,2,2,3,3,3,4,4,4)</f>
        <v>4</v>
      </c>
      <c r="Y5344">
        <f>YEAR(SalesData[[#This Row],[Order Date]])*100+MONTH(SalesData[[#This Row],[Order Date]])</f>
        <v>201511</v>
      </c>
    </row>
    <row r="5345" spans="1: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v>5</v>
      </c>
      <c r="T5345">
        <v>0</v>
      </c>
      <c r="U5345">
        <v>85.75</v>
      </c>
      <c r="V5345">
        <f>COUNTIF(SalesData[Order ID],SalesData[[#This Row],[Order ID]])</f>
        <v>2</v>
      </c>
      <c r="W5345" t="str">
        <f>TEXT(SalesData[[#This Row],[Order Date]],"MMM-YYYY")</f>
        <v>Nov-2015</v>
      </c>
      <c r="X5345">
        <f>CHOOSE(MONTH(SalesData[[#This Row],[Order Date]]),1,1,1,2,2,2,3,3,3,4,4,4)</f>
        <v>4</v>
      </c>
      <c r="Y5345">
        <f>YEAR(SalesData[[#This Row],[Order Date]])*100+MONTH(SalesData[[#This Row],[Order Date]])</f>
        <v>201511</v>
      </c>
    </row>
    <row r="5346" spans="1: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v>1</v>
      </c>
      <c r="T5346">
        <v>0.3</v>
      </c>
      <c r="U5346">
        <v>-10.86</v>
      </c>
      <c r="V5346">
        <f>COUNTIF(SalesData[Order ID],SalesData[[#This Row],[Order ID]])</f>
        <v>1</v>
      </c>
      <c r="W5346" t="str">
        <f>TEXT(SalesData[[#This Row],[Order Date]],"MMM-YYYY")</f>
        <v>Oct-2016</v>
      </c>
      <c r="X5346">
        <f>CHOOSE(MONTH(SalesData[[#This Row],[Order Date]]),1,1,1,2,2,2,3,3,3,4,4,4)</f>
        <v>4</v>
      </c>
      <c r="Y5346">
        <f>YEAR(SalesData[[#This Row],[Order Date]])*100+MONTH(SalesData[[#This Row],[Order Date]])</f>
        <v>201610</v>
      </c>
    </row>
    <row r="5347" spans="1: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v>9</v>
      </c>
      <c r="T5347">
        <v>0.2</v>
      </c>
      <c r="U5347">
        <v>246.79</v>
      </c>
      <c r="V5347">
        <f>COUNTIF(SalesData[Order ID],SalesData[[#This Row],[Order ID]])</f>
        <v>3</v>
      </c>
      <c r="W5347" t="str">
        <f>TEXT(SalesData[[#This Row],[Order Date]],"MMM-YYYY")</f>
        <v>Mar-2018</v>
      </c>
      <c r="X5347">
        <f>CHOOSE(MONTH(SalesData[[#This Row],[Order Date]]),1,1,1,2,2,2,3,3,3,4,4,4)</f>
        <v>1</v>
      </c>
      <c r="Y5347">
        <f>YEAR(SalesData[[#This Row],[Order Date]])*100+MONTH(SalesData[[#This Row],[Order Date]])</f>
        <v>201803</v>
      </c>
    </row>
    <row r="5348" spans="1: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v>10</v>
      </c>
      <c r="T5348">
        <v>0.1</v>
      </c>
      <c r="U5348">
        <v>3.38</v>
      </c>
      <c r="V5348">
        <f>COUNTIF(SalesData[Order ID],SalesData[[#This Row],[Order ID]])</f>
        <v>3</v>
      </c>
      <c r="W5348" t="str">
        <f>TEXT(SalesData[[#This Row],[Order Date]],"MMM-YYYY")</f>
        <v>Mar-2018</v>
      </c>
      <c r="X5348">
        <f>CHOOSE(MONTH(SalesData[[#This Row],[Order Date]]),1,1,1,2,2,2,3,3,3,4,4,4)</f>
        <v>1</v>
      </c>
      <c r="Y5348">
        <f>YEAR(SalesData[[#This Row],[Order Date]])*100+MONTH(SalesData[[#This Row],[Order Date]])</f>
        <v>201803</v>
      </c>
    </row>
    <row r="5349" spans="1: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v>9</v>
      </c>
      <c r="T5349">
        <v>0</v>
      </c>
      <c r="U5349">
        <v>1.03</v>
      </c>
      <c r="V5349">
        <f>COUNTIF(SalesData[Order ID],SalesData[[#This Row],[Order ID]])</f>
        <v>3</v>
      </c>
      <c r="W5349" t="str">
        <f>TEXT(SalesData[[#This Row],[Order Date]],"MMM-YYYY")</f>
        <v>Mar-2018</v>
      </c>
      <c r="X5349">
        <f>CHOOSE(MONTH(SalesData[[#This Row],[Order Date]]),1,1,1,2,2,2,3,3,3,4,4,4)</f>
        <v>1</v>
      </c>
      <c r="Y5349">
        <f>YEAR(SalesData[[#This Row],[Order Date]])*100+MONTH(SalesData[[#This Row],[Order Date]])</f>
        <v>201803</v>
      </c>
    </row>
    <row r="5350" spans="1: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v>6</v>
      </c>
      <c r="T5350">
        <v>0</v>
      </c>
      <c r="U5350">
        <v>8.09</v>
      </c>
      <c r="V5350">
        <f>COUNTIF(SalesData[Order ID],SalesData[[#This Row],[Order ID]])</f>
        <v>2</v>
      </c>
      <c r="W5350" t="str">
        <f>TEXT(SalesData[[#This Row],[Order Date]],"MMM-YYYY")</f>
        <v>Jan-2016</v>
      </c>
      <c r="X5350">
        <f>CHOOSE(MONTH(SalesData[[#This Row],[Order Date]]),1,1,1,2,2,2,3,3,3,4,4,4)</f>
        <v>1</v>
      </c>
      <c r="Y5350">
        <f>YEAR(SalesData[[#This Row],[Order Date]])*100+MONTH(SalesData[[#This Row],[Order Date]])</f>
        <v>201601</v>
      </c>
    </row>
    <row r="5351" spans="1: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v>8</v>
      </c>
      <c r="T5351">
        <v>0</v>
      </c>
      <c r="U5351">
        <v>5.59</v>
      </c>
      <c r="V5351">
        <f>COUNTIF(SalesData[Order ID],SalesData[[#This Row],[Order ID]])</f>
        <v>2</v>
      </c>
      <c r="W5351" t="str">
        <f>TEXT(SalesData[[#This Row],[Order Date]],"MMM-YYYY")</f>
        <v>Jan-2016</v>
      </c>
      <c r="X5351">
        <f>CHOOSE(MONTH(SalesData[[#This Row],[Order Date]]),1,1,1,2,2,2,3,3,3,4,4,4)</f>
        <v>1</v>
      </c>
      <c r="Y5351">
        <f>YEAR(SalesData[[#This Row],[Order Date]])*100+MONTH(SalesData[[#This Row],[Order Date]])</f>
        <v>201601</v>
      </c>
    </row>
    <row r="5352" spans="1: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v>7</v>
      </c>
      <c r="T5352">
        <v>0</v>
      </c>
      <c r="U5352">
        <v>17.260000000000002</v>
      </c>
      <c r="V5352">
        <f>COUNTIF(SalesData[Order ID],SalesData[[#This Row],[Order ID]])</f>
        <v>1</v>
      </c>
      <c r="W5352" t="str">
        <f>TEXT(SalesData[[#This Row],[Order Date]],"MMM-YYYY")</f>
        <v>Dec-2018</v>
      </c>
      <c r="X5352">
        <f>CHOOSE(MONTH(SalesData[[#This Row],[Order Date]]),1,1,1,2,2,2,3,3,3,4,4,4)</f>
        <v>4</v>
      </c>
      <c r="Y5352">
        <f>YEAR(SalesData[[#This Row],[Order Date]])*100+MONTH(SalesData[[#This Row],[Order Date]])</f>
        <v>201812</v>
      </c>
    </row>
    <row r="5353" spans="1: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v>7</v>
      </c>
      <c r="T5353">
        <v>0</v>
      </c>
      <c r="U5353">
        <v>4.1900000000000004</v>
      </c>
      <c r="V5353">
        <f>COUNTIF(SalesData[Order ID],SalesData[[#This Row],[Order ID]])</f>
        <v>2</v>
      </c>
      <c r="W5353" t="str">
        <f>TEXT(SalesData[[#This Row],[Order Date]],"MMM-YYYY")</f>
        <v>Sep-2017</v>
      </c>
      <c r="X5353">
        <f>CHOOSE(MONTH(SalesData[[#This Row],[Order Date]]),1,1,1,2,2,2,3,3,3,4,4,4)</f>
        <v>3</v>
      </c>
      <c r="Y5353">
        <f>YEAR(SalesData[[#This Row],[Order Date]])*100+MONTH(SalesData[[#This Row],[Order Date]])</f>
        <v>201709</v>
      </c>
    </row>
    <row r="5354" spans="1: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v>2</v>
      </c>
      <c r="T5354">
        <v>0</v>
      </c>
      <c r="U5354">
        <v>92.28</v>
      </c>
      <c r="V5354">
        <f>COUNTIF(SalesData[Order ID],SalesData[[#This Row],[Order ID]])</f>
        <v>2</v>
      </c>
      <c r="W5354" t="str">
        <f>TEXT(SalesData[[#This Row],[Order Date]],"MMM-YYYY")</f>
        <v>Sep-2017</v>
      </c>
      <c r="X5354">
        <f>CHOOSE(MONTH(SalesData[[#This Row],[Order Date]]),1,1,1,2,2,2,3,3,3,4,4,4)</f>
        <v>3</v>
      </c>
      <c r="Y5354">
        <f>YEAR(SalesData[[#This Row],[Order Date]])*100+MONTH(SalesData[[#This Row],[Order Date]])</f>
        <v>201709</v>
      </c>
    </row>
    <row r="5355" spans="1: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v>6</v>
      </c>
      <c r="T5355">
        <v>0.3</v>
      </c>
      <c r="U5355">
        <v>-8.73</v>
      </c>
      <c r="V5355">
        <f>COUNTIF(SalesData[Order ID],SalesData[[#This Row],[Order ID]])</f>
        <v>1</v>
      </c>
      <c r="W5355" t="str">
        <f>TEXT(SalesData[[#This Row],[Order Date]],"MMM-YYYY")</f>
        <v>Sep-2017</v>
      </c>
      <c r="X5355">
        <f>CHOOSE(MONTH(SalesData[[#This Row],[Order Date]]),1,1,1,2,2,2,3,3,3,4,4,4)</f>
        <v>3</v>
      </c>
      <c r="Y5355">
        <f>YEAR(SalesData[[#This Row],[Order Date]])*100+MONTH(SalesData[[#This Row],[Order Date]])</f>
        <v>201709</v>
      </c>
    </row>
    <row r="5356" spans="1: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v>8</v>
      </c>
      <c r="T5356">
        <v>0.1</v>
      </c>
      <c r="U5356">
        <v>72.66</v>
      </c>
      <c r="V5356">
        <f>COUNTIF(SalesData[Order ID],SalesData[[#This Row],[Order ID]])</f>
        <v>2</v>
      </c>
      <c r="W5356" t="str">
        <f>TEXT(SalesData[[#This Row],[Order Date]],"MMM-YYYY")</f>
        <v>May-2015</v>
      </c>
      <c r="X5356">
        <f>CHOOSE(MONTH(SalesData[[#This Row],[Order Date]]),1,1,1,2,2,2,3,3,3,4,4,4)</f>
        <v>2</v>
      </c>
      <c r="Y5356">
        <f>YEAR(SalesData[[#This Row],[Order Date]])*100+MONTH(SalesData[[#This Row],[Order Date]])</f>
        <v>201505</v>
      </c>
    </row>
    <row r="5357" spans="1: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v>5</v>
      </c>
      <c r="T5357">
        <v>0.3</v>
      </c>
      <c r="U5357">
        <v>-0.88</v>
      </c>
      <c r="V5357">
        <f>COUNTIF(SalesData[Order ID],SalesData[[#This Row],[Order ID]])</f>
        <v>2</v>
      </c>
      <c r="W5357" t="str">
        <f>TEXT(SalesData[[#This Row],[Order Date]],"MMM-YYYY")</f>
        <v>May-2015</v>
      </c>
      <c r="X5357">
        <f>CHOOSE(MONTH(SalesData[[#This Row],[Order Date]]),1,1,1,2,2,2,3,3,3,4,4,4)</f>
        <v>2</v>
      </c>
      <c r="Y5357">
        <f>YEAR(SalesData[[#This Row],[Order Date]])*100+MONTH(SalesData[[#This Row],[Order Date]])</f>
        <v>201505</v>
      </c>
    </row>
    <row r="5358" spans="1: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v>1</v>
      </c>
      <c r="T5358">
        <v>0.1</v>
      </c>
      <c r="U5358">
        <v>3</v>
      </c>
      <c r="V5358">
        <f>COUNTIF(SalesData[Order ID],SalesData[[#This Row],[Order ID]])</f>
        <v>1</v>
      </c>
      <c r="W5358" t="str">
        <f>TEXT(SalesData[[#This Row],[Order Date]],"MMM-YYYY")</f>
        <v>Sep-2017</v>
      </c>
      <c r="X5358">
        <f>CHOOSE(MONTH(SalesData[[#This Row],[Order Date]]),1,1,1,2,2,2,3,3,3,4,4,4)</f>
        <v>3</v>
      </c>
      <c r="Y5358">
        <f>YEAR(SalesData[[#This Row],[Order Date]])*100+MONTH(SalesData[[#This Row],[Order Date]])</f>
        <v>201709</v>
      </c>
    </row>
    <row r="5359" spans="1: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v>1</v>
      </c>
      <c r="T5359">
        <v>0.1</v>
      </c>
      <c r="U5359">
        <v>5.56</v>
      </c>
      <c r="V5359">
        <f>COUNTIF(SalesData[Order ID],SalesData[[#This Row],[Order ID]])</f>
        <v>3</v>
      </c>
      <c r="W5359" t="str">
        <f>TEXT(SalesData[[#This Row],[Order Date]],"MMM-YYYY")</f>
        <v>Aug-2015</v>
      </c>
      <c r="X5359">
        <f>CHOOSE(MONTH(SalesData[[#This Row],[Order Date]]),1,1,1,2,2,2,3,3,3,4,4,4)</f>
        <v>3</v>
      </c>
      <c r="Y5359">
        <f>YEAR(SalesData[[#This Row],[Order Date]])*100+MONTH(SalesData[[#This Row],[Order Date]])</f>
        <v>201508</v>
      </c>
    </row>
    <row r="5360" spans="1: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v>4</v>
      </c>
      <c r="T5360">
        <v>0</v>
      </c>
      <c r="U5360">
        <v>2.52</v>
      </c>
      <c r="V5360">
        <f>COUNTIF(SalesData[Order ID],SalesData[[#This Row],[Order ID]])</f>
        <v>3</v>
      </c>
      <c r="W5360" t="str">
        <f>TEXT(SalesData[[#This Row],[Order Date]],"MMM-YYYY")</f>
        <v>Aug-2015</v>
      </c>
      <c r="X5360">
        <f>CHOOSE(MONTH(SalesData[[#This Row],[Order Date]]),1,1,1,2,2,2,3,3,3,4,4,4)</f>
        <v>3</v>
      </c>
      <c r="Y5360">
        <f>YEAR(SalesData[[#This Row],[Order Date]])*100+MONTH(SalesData[[#This Row],[Order Date]])</f>
        <v>201508</v>
      </c>
    </row>
    <row r="5361" spans="1: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v>6</v>
      </c>
      <c r="T5361">
        <v>0</v>
      </c>
      <c r="U5361">
        <v>13.33</v>
      </c>
      <c r="V5361">
        <f>COUNTIF(SalesData[Order ID],SalesData[[#This Row],[Order ID]])</f>
        <v>3</v>
      </c>
      <c r="W5361" t="str">
        <f>TEXT(SalesData[[#This Row],[Order Date]],"MMM-YYYY")</f>
        <v>Aug-2015</v>
      </c>
      <c r="X5361">
        <f>CHOOSE(MONTH(SalesData[[#This Row],[Order Date]]),1,1,1,2,2,2,3,3,3,4,4,4)</f>
        <v>3</v>
      </c>
      <c r="Y5361">
        <f>YEAR(SalesData[[#This Row],[Order Date]])*100+MONTH(SalesData[[#This Row],[Order Date]])</f>
        <v>201508</v>
      </c>
    </row>
    <row r="5362" spans="1: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v>9</v>
      </c>
      <c r="T5362">
        <v>0.3</v>
      </c>
      <c r="U5362">
        <v>-47.59</v>
      </c>
      <c r="V5362">
        <f>COUNTIF(SalesData[Order ID],SalesData[[#This Row],[Order ID]])</f>
        <v>1</v>
      </c>
      <c r="W5362" t="str">
        <f>TEXT(SalesData[[#This Row],[Order Date]],"MMM-YYYY")</f>
        <v>Apr-2018</v>
      </c>
      <c r="X5362">
        <f>CHOOSE(MONTH(SalesData[[#This Row],[Order Date]]),1,1,1,2,2,2,3,3,3,4,4,4)</f>
        <v>2</v>
      </c>
      <c r="Y5362">
        <f>YEAR(SalesData[[#This Row],[Order Date]])*100+MONTH(SalesData[[#This Row],[Order Date]])</f>
        <v>201804</v>
      </c>
    </row>
    <row r="5363" spans="1: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v>5</v>
      </c>
      <c r="T5363">
        <v>0.3</v>
      </c>
      <c r="U5363">
        <v>-136.94</v>
      </c>
      <c r="V5363">
        <f>COUNTIF(SalesData[Order ID],SalesData[[#This Row],[Order ID]])</f>
        <v>1</v>
      </c>
      <c r="W5363" t="str">
        <f>TEXT(SalesData[[#This Row],[Order Date]],"MMM-YYYY")</f>
        <v>Jun-2018</v>
      </c>
      <c r="X5363">
        <f>CHOOSE(MONTH(SalesData[[#This Row],[Order Date]]),1,1,1,2,2,2,3,3,3,4,4,4)</f>
        <v>2</v>
      </c>
      <c r="Y5363">
        <f>YEAR(SalesData[[#This Row],[Order Date]])*100+MONTH(SalesData[[#This Row],[Order Date]])</f>
        <v>201806</v>
      </c>
    </row>
    <row r="5364" spans="1: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v>7</v>
      </c>
      <c r="T5364">
        <v>0</v>
      </c>
      <c r="U5364">
        <v>8.4700000000000006</v>
      </c>
      <c r="V5364">
        <f>COUNTIF(SalesData[Order ID],SalesData[[#This Row],[Order ID]])</f>
        <v>2</v>
      </c>
      <c r="W5364" t="str">
        <f>TEXT(SalesData[[#This Row],[Order Date]],"MMM-YYYY")</f>
        <v>Dec-2017</v>
      </c>
      <c r="X5364">
        <f>CHOOSE(MONTH(SalesData[[#This Row],[Order Date]]),1,1,1,2,2,2,3,3,3,4,4,4)</f>
        <v>4</v>
      </c>
      <c r="Y5364">
        <f>YEAR(SalesData[[#This Row],[Order Date]])*100+MONTH(SalesData[[#This Row],[Order Date]])</f>
        <v>201712</v>
      </c>
    </row>
    <row r="5365" spans="1: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v>5</v>
      </c>
      <c r="T5365">
        <v>0.1</v>
      </c>
      <c r="U5365">
        <v>18.850000000000001</v>
      </c>
      <c r="V5365">
        <f>COUNTIF(SalesData[Order ID],SalesData[[#This Row],[Order ID]])</f>
        <v>2</v>
      </c>
      <c r="W5365" t="str">
        <f>TEXT(SalesData[[#This Row],[Order Date]],"MMM-YYYY")</f>
        <v>Dec-2017</v>
      </c>
      <c r="X5365">
        <f>CHOOSE(MONTH(SalesData[[#This Row],[Order Date]]),1,1,1,2,2,2,3,3,3,4,4,4)</f>
        <v>4</v>
      </c>
      <c r="Y5365">
        <f>YEAR(SalesData[[#This Row],[Order Date]])*100+MONTH(SalesData[[#This Row],[Order Date]])</f>
        <v>201712</v>
      </c>
    </row>
    <row r="5366" spans="1: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v>7</v>
      </c>
      <c r="T5366">
        <v>0.1</v>
      </c>
      <c r="U5366">
        <v>18.809999999999999</v>
      </c>
      <c r="V5366">
        <f>COUNTIF(SalesData[Order ID],SalesData[[#This Row],[Order ID]])</f>
        <v>1</v>
      </c>
      <c r="W5366" t="str">
        <f>TEXT(SalesData[[#This Row],[Order Date]],"MMM-YYYY")</f>
        <v>Jan-2015</v>
      </c>
      <c r="X5366">
        <f>CHOOSE(MONTH(SalesData[[#This Row],[Order Date]]),1,1,1,2,2,2,3,3,3,4,4,4)</f>
        <v>1</v>
      </c>
      <c r="Y5366">
        <f>YEAR(SalesData[[#This Row],[Order Date]])*100+MONTH(SalesData[[#This Row],[Order Date]])</f>
        <v>201501</v>
      </c>
    </row>
    <row r="5367" spans="1: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v>8</v>
      </c>
      <c r="T5367">
        <v>0.1</v>
      </c>
      <c r="U5367">
        <v>21.17</v>
      </c>
      <c r="V5367">
        <f>COUNTIF(SalesData[Order ID],SalesData[[#This Row],[Order ID]])</f>
        <v>1</v>
      </c>
      <c r="W5367" t="str">
        <f>TEXT(SalesData[[#This Row],[Order Date]],"MMM-YYYY")</f>
        <v>Nov-2017</v>
      </c>
      <c r="X5367">
        <f>CHOOSE(MONTH(SalesData[[#This Row],[Order Date]]),1,1,1,2,2,2,3,3,3,4,4,4)</f>
        <v>4</v>
      </c>
      <c r="Y5367">
        <f>YEAR(SalesData[[#This Row],[Order Date]])*100+MONTH(SalesData[[#This Row],[Order Date]])</f>
        <v>201711</v>
      </c>
    </row>
    <row r="5368" spans="1: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v>1</v>
      </c>
      <c r="T5368">
        <v>0.1</v>
      </c>
      <c r="U5368">
        <v>16.87</v>
      </c>
      <c r="V5368">
        <f>COUNTIF(SalesData[Order ID],SalesData[[#This Row],[Order ID]])</f>
        <v>3</v>
      </c>
      <c r="W5368" t="str">
        <f>TEXT(SalesData[[#This Row],[Order Date]],"MMM-YYYY")</f>
        <v>Jun-2018</v>
      </c>
      <c r="X5368">
        <f>CHOOSE(MONTH(SalesData[[#This Row],[Order Date]]),1,1,1,2,2,2,3,3,3,4,4,4)</f>
        <v>2</v>
      </c>
      <c r="Y5368">
        <f>YEAR(SalesData[[#This Row],[Order Date]])*100+MONTH(SalesData[[#This Row],[Order Date]])</f>
        <v>201806</v>
      </c>
    </row>
    <row r="5369" spans="1: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v>7</v>
      </c>
      <c r="T5369">
        <v>0.3</v>
      </c>
      <c r="U5369">
        <v>-3.24</v>
      </c>
      <c r="V5369">
        <f>COUNTIF(SalesData[Order ID],SalesData[[#This Row],[Order ID]])</f>
        <v>3</v>
      </c>
      <c r="W5369" t="str">
        <f>TEXT(SalesData[[#This Row],[Order Date]],"MMM-YYYY")</f>
        <v>Jun-2018</v>
      </c>
      <c r="X5369">
        <f>CHOOSE(MONTH(SalesData[[#This Row],[Order Date]]),1,1,1,2,2,2,3,3,3,4,4,4)</f>
        <v>2</v>
      </c>
      <c r="Y5369">
        <f>YEAR(SalesData[[#This Row],[Order Date]])*100+MONTH(SalesData[[#This Row],[Order Date]])</f>
        <v>201806</v>
      </c>
    </row>
    <row r="5370" spans="1: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v>3</v>
      </c>
      <c r="T5370">
        <v>0.3</v>
      </c>
      <c r="U5370">
        <v>-1.87</v>
      </c>
      <c r="V5370">
        <f>COUNTIF(SalesData[Order ID],SalesData[[#This Row],[Order ID]])</f>
        <v>3</v>
      </c>
      <c r="W5370" t="str">
        <f>TEXT(SalesData[[#This Row],[Order Date]],"MMM-YYYY")</f>
        <v>Jun-2018</v>
      </c>
      <c r="X5370">
        <f>CHOOSE(MONTH(SalesData[[#This Row],[Order Date]]),1,1,1,2,2,2,3,3,3,4,4,4)</f>
        <v>2</v>
      </c>
      <c r="Y5370">
        <f>YEAR(SalesData[[#This Row],[Order Date]])*100+MONTH(SalesData[[#This Row],[Order Date]])</f>
        <v>201806</v>
      </c>
    </row>
    <row r="5371" spans="1: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v>10</v>
      </c>
      <c r="T5371">
        <v>0</v>
      </c>
      <c r="U5371">
        <v>10.210000000000001</v>
      </c>
      <c r="V5371">
        <f>COUNTIF(SalesData[Order ID],SalesData[[#This Row],[Order ID]])</f>
        <v>1</v>
      </c>
      <c r="W5371" t="str">
        <f>TEXT(SalesData[[#This Row],[Order Date]],"MMM-YYYY")</f>
        <v>Sep-2018</v>
      </c>
      <c r="X5371">
        <f>CHOOSE(MONTH(SalesData[[#This Row],[Order Date]]),1,1,1,2,2,2,3,3,3,4,4,4)</f>
        <v>3</v>
      </c>
      <c r="Y5371">
        <f>YEAR(SalesData[[#This Row],[Order Date]])*100+MONTH(SalesData[[#This Row],[Order Date]])</f>
        <v>201809</v>
      </c>
    </row>
    <row r="5372" spans="1: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v>3</v>
      </c>
      <c r="T5372">
        <v>0</v>
      </c>
      <c r="U5372">
        <v>38.35</v>
      </c>
      <c r="V5372">
        <f>COUNTIF(SalesData[Order ID],SalesData[[#This Row],[Order ID]])</f>
        <v>2</v>
      </c>
      <c r="W5372" t="str">
        <f>TEXT(SalesData[[#This Row],[Order Date]],"MMM-YYYY")</f>
        <v>Apr-2018</v>
      </c>
      <c r="X5372">
        <f>CHOOSE(MONTH(SalesData[[#This Row],[Order Date]]),1,1,1,2,2,2,3,3,3,4,4,4)</f>
        <v>2</v>
      </c>
      <c r="Y5372">
        <f>YEAR(SalesData[[#This Row],[Order Date]])*100+MONTH(SalesData[[#This Row],[Order Date]])</f>
        <v>201804</v>
      </c>
    </row>
    <row r="5373" spans="1: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v>2</v>
      </c>
      <c r="T5373">
        <v>0</v>
      </c>
      <c r="U5373">
        <v>76.73</v>
      </c>
      <c r="V5373">
        <f>COUNTIF(SalesData[Order ID],SalesData[[#This Row],[Order ID]])</f>
        <v>2</v>
      </c>
      <c r="W5373" t="str">
        <f>TEXT(SalesData[[#This Row],[Order Date]],"MMM-YYYY")</f>
        <v>Apr-2018</v>
      </c>
      <c r="X5373">
        <f>CHOOSE(MONTH(SalesData[[#This Row],[Order Date]]),1,1,1,2,2,2,3,3,3,4,4,4)</f>
        <v>2</v>
      </c>
      <c r="Y5373">
        <f>YEAR(SalesData[[#This Row],[Order Date]])*100+MONTH(SalesData[[#This Row],[Order Date]])</f>
        <v>201804</v>
      </c>
    </row>
    <row r="5374" spans="1: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v>1</v>
      </c>
      <c r="T5374">
        <v>0.3</v>
      </c>
      <c r="U5374">
        <v>-4.3499999999999996</v>
      </c>
      <c r="V5374">
        <f>COUNTIF(SalesData[Order ID],SalesData[[#This Row],[Order ID]])</f>
        <v>3</v>
      </c>
      <c r="W5374" t="str">
        <f>TEXT(SalesData[[#This Row],[Order Date]],"MMM-YYYY")</f>
        <v>Oct-2016</v>
      </c>
      <c r="X5374">
        <f>CHOOSE(MONTH(SalesData[[#This Row],[Order Date]]),1,1,1,2,2,2,3,3,3,4,4,4)</f>
        <v>4</v>
      </c>
      <c r="Y5374">
        <f>YEAR(SalesData[[#This Row],[Order Date]])*100+MONTH(SalesData[[#This Row],[Order Date]])</f>
        <v>201610</v>
      </c>
    </row>
    <row r="5375" spans="1: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v>3</v>
      </c>
      <c r="T5375">
        <v>0.2</v>
      </c>
      <c r="U5375">
        <v>93.79</v>
      </c>
      <c r="V5375">
        <f>COUNTIF(SalesData[Order ID],SalesData[[#This Row],[Order ID]])</f>
        <v>3</v>
      </c>
      <c r="W5375" t="str">
        <f>TEXT(SalesData[[#This Row],[Order Date]],"MMM-YYYY")</f>
        <v>Oct-2016</v>
      </c>
      <c r="X5375">
        <f>CHOOSE(MONTH(SalesData[[#This Row],[Order Date]]),1,1,1,2,2,2,3,3,3,4,4,4)</f>
        <v>4</v>
      </c>
      <c r="Y5375">
        <f>YEAR(SalesData[[#This Row],[Order Date]])*100+MONTH(SalesData[[#This Row],[Order Date]])</f>
        <v>201610</v>
      </c>
    </row>
    <row r="5376" spans="1: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v>6</v>
      </c>
      <c r="T5376">
        <v>0</v>
      </c>
      <c r="U5376">
        <v>0.62</v>
      </c>
      <c r="V5376">
        <f>COUNTIF(SalesData[Order ID],SalesData[[#This Row],[Order ID]])</f>
        <v>3</v>
      </c>
      <c r="W5376" t="str">
        <f>TEXT(SalesData[[#This Row],[Order Date]],"MMM-YYYY")</f>
        <v>Oct-2016</v>
      </c>
      <c r="X5376">
        <f>CHOOSE(MONTH(SalesData[[#This Row],[Order Date]]),1,1,1,2,2,2,3,3,3,4,4,4)</f>
        <v>4</v>
      </c>
      <c r="Y5376">
        <f>YEAR(SalesData[[#This Row],[Order Date]])*100+MONTH(SalesData[[#This Row],[Order Date]])</f>
        <v>201610</v>
      </c>
    </row>
    <row r="5377" spans="1: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v>3</v>
      </c>
      <c r="T5377">
        <v>0.3</v>
      </c>
      <c r="U5377">
        <v>-11.78</v>
      </c>
      <c r="V5377">
        <f>COUNTIF(SalesData[Order ID],SalesData[[#This Row],[Order ID]])</f>
        <v>2</v>
      </c>
      <c r="W5377" t="str">
        <f>TEXT(SalesData[[#This Row],[Order Date]],"MMM-YYYY")</f>
        <v>May-2018</v>
      </c>
      <c r="X5377">
        <f>CHOOSE(MONTH(SalesData[[#This Row],[Order Date]]),1,1,1,2,2,2,3,3,3,4,4,4)</f>
        <v>2</v>
      </c>
      <c r="Y5377">
        <f>YEAR(SalesData[[#This Row],[Order Date]])*100+MONTH(SalesData[[#This Row],[Order Date]])</f>
        <v>201805</v>
      </c>
    </row>
    <row r="5378" spans="1: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v>7</v>
      </c>
      <c r="T5378">
        <v>0.3</v>
      </c>
      <c r="U5378">
        <v>-10.06</v>
      </c>
      <c r="V5378">
        <f>COUNTIF(SalesData[Order ID],SalesData[[#This Row],[Order ID]])</f>
        <v>2</v>
      </c>
      <c r="W5378" t="str">
        <f>TEXT(SalesData[[#This Row],[Order Date]],"MMM-YYYY")</f>
        <v>May-2018</v>
      </c>
      <c r="X5378">
        <f>CHOOSE(MONTH(SalesData[[#This Row],[Order Date]]),1,1,1,2,2,2,3,3,3,4,4,4)</f>
        <v>2</v>
      </c>
      <c r="Y5378">
        <f>YEAR(SalesData[[#This Row],[Order Date]])*100+MONTH(SalesData[[#This Row],[Order Date]])</f>
        <v>201805</v>
      </c>
    </row>
    <row r="5379" spans="1: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v>3</v>
      </c>
      <c r="T5379">
        <v>0.3</v>
      </c>
      <c r="U5379">
        <v>-90.61</v>
      </c>
      <c r="V5379">
        <f>COUNTIF(SalesData[Order ID],SalesData[[#This Row],[Order ID]])</f>
        <v>2</v>
      </c>
      <c r="W5379" t="str">
        <f>TEXT(SalesData[[#This Row],[Order Date]],"MMM-YYYY")</f>
        <v>Dec-2015</v>
      </c>
      <c r="X5379">
        <f>CHOOSE(MONTH(SalesData[[#This Row],[Order Date]]),1,1,1,2,2,2,3,3,3,4,4,4)</f>
        <v>4</v>
      </c>
      <c r="Y5379">
        <f>YEAR(SalesData[[#This Row],[Order Date]])*100+MONTH(SalesData[[#This Row],[Order Date]])</f>
        <v>201512</v>
      </c>
    </row>
    <row r="5380" spans="1: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v>4</v>
      </c>
      <c r="T5380">
        <v>0.1</v>
      </c>
      <c r="U5380">
        <v>44.91</v>
      </c>
      <c r="V5380">
        <f>COUNTIF(SalesData[Order ID],SalesData[[#This Row],[Order ID]])</f>
        <v>2</v>
      </c>
      <c r="W5380" t="str">
        <f>TEXT(SalesData[[#This Row],[Order Date]],"MMM-YYYY")</f>
        <v>Dec-2015</v>
      </c>
      <c r="X5380">
        <f>CHOOSE(MONTH(SalesData[[#This Row],[Order Date]]),1,1,1,2,2,2,3,3,3,4,4,4)</f>
        <v>4</v>
      </c>
      <c r="Y5380">
        <f>YEAR(SalesData[[#This Row],[Order Date]])*100+MONTH(SalesData[[#This Row],[Order Date]])</f>
        <v>201512</v>
      </c>
    </row>
    <row r="5381" spans="1: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v>5</v>
      </c>
      <c r="T5381">
        <v>0</v>
      </c>
      <c r="U5381">
        <v>0.93</v>
      </c>
      <c r="V5381">
        <f>COUNTIF(SalesData[Order ID],SalesData[[#This Row],[Order ID]])</f>
        <v>2</v>
      </c>
      <c r="W5381" t="str">
        <f>TEXT(SalesData[[#This Row],[Order Date]],"MMM-YYYY")</f>
        <v>Aug-2017</v>
      </c>
      <c r="X5381">
        <f>CHOOSE(MONTH(SalesData[[#This Row],[Order Date]]),1,1,1,2,2,2,3,3,3,4,4,4)</f>
        <v>3</v>
      </c>
      <c r="Y5381">
        <f>YEAR(SalesData[[#This Row],[Order Date]])*100+MONTH(SalesData[[#This Row],[Order Date]])</f>
        <v>201708</v>
      </c>
    </row>
    <row r="5382" spans="1: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v>2</v>
      </c>
      <c r="T5382">
        <v>0.1</v>
      </c>
      <c r="U5382">
        <v>7.39</v>
      </c>
      <c r="V5382">
        <f>COUNTIF(SalesData[Order ID],SalesData[[#This Row],[Order ID]])</f>
        <v>2</v>
      </c>
      <c r="W5382" t="str">
        <f>TEXT(SalesData[[#This Row],[Order Date]],"MMM-YYYY")</f>
        <v>Aug-2017</v>
      </c>
      <c r="X5382">
        <f>CHOOSE(MONTH(SalesData[[#This Row],[Order Date]]),1,1,1,2,2,2,3,3,3,4,4,4)</f>
        <v>3</v>
      </c>
      <c r="Y5382">
        <f>YEAR(SalesData[[#This Row],[Order Date]])*100+MONTH(SalesData[[#This Row],[Order Date]])</f>
        <v>201708</v>
      </c>
    </row>
    <row r="5383" spans="1: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v>3</v>
      </c>
      <c r="T5383">
        <v>0.2</v>
      </c>
      <c r="U5383">
        <v>5.18</v>
      </c>
      <c r="V5383">
        <f>COUNTIF(SalesData[Order ID],SalesData[[#This Row],[Order ID]])</f>
        <v>3</v>
      </c>
      <c r="W5383" t="str">
        <f>TEXT(SalesData[[#This Row],[Order Date]],"MMM-YYYY")</f>
        <v>Sep-2017</v>
      </c>
      <c r="X5383">
        <f>CHOOSE(MONTH(SalesData[[#This Row],[Order Date]]),1,1,1,2,2,2,3,3,3,4,4,4)</f>
        <v>3</v>
      </c>
      <c r="Y5383">
        <f>YEAR(SalesData[[#This Row],[Order Date]])*100+MONTH(SalesData[[#This Row],[Order Date]])</f>
        <v>201709</v>
      </c>
    </row>
    <row r="5384" spans="1: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v>8</v>
      </c>
      <c r="T5384">
        <v>0.3</v>
      </c>
      <c r="U5384">
        <v>-1.1100000000000001</v>
      </c>
      <c r="V5384">
        <f>COUNTIF(SalesData[Order ID],SalesData[[#This Row],[Order ID]])</f>
        <v>3</v>
      </c>
      <c r="W5384" t="str">
        <f>TEXT(SalesData[[#This Row],[Order Date]],"MMM-YYYY")</f>
        <v>Sep-2017</v>
      </c>
      <c r="X5384">
        <f>CHOOSE(MONTH(SalesData[[#This Row],[Order Date]]),1,1,1,2,2,2,3,3,3,4,4,4)</f>
        <v>3</v>
      </c>
      <c r="Y5384">
        <f>YEAR(SalesData[[#This Row],[Order Date]])*100+MONTH(SalesData[[#This Row],[Order Date]])</f>
        <v>201709</v>
      </c>
    </row>
    <row r="5385" spans="1: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v>6</v>
      </c>
      <c r="T5385">
        <v>0.1</v>
      </c>
      <c r="U5385">
        <v>1.87</v>
      </c>
      <c r="V5385">
        <f>COUNTIF(SalesData[Order ID],SalesData[[#This Row],[Order ID]])</f>
        <v>3</v>
      </c>
      <c r="W5385" t="str">
        <f>TEXT(SalesData[[#This Row],[Order Date]],"MMM-YYYY")</f>
        <v>Sep-2017</v>
      </c>
      <c r="X5385">
        <f>CHOOSE(MONTH(SalesData[[#This Row],[Order Date]]),1,1,1,2,2,2,3,3,3,4,4,4)</f>
        <v>3</v>
      </c>
      <c r="Y5385">
        <f>YEAR(SalesData[[#This Row],[Order Date]])*100+MONTH(SalesData[[#This Row],[Order Date]])</f>
        <v>201709</v>
      </c>
    </row>
    <row r="5386" spans="1: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v>3</v>
      </c>
      <c r="T5386">
        <v>0</v>
      </c>
      <c r="U5386">
        <v>85.97</v>
      </c>
      <c r="V5386">
        <f>COUNTIF(SalesData[Order ID],SalesData[[#This Row],[Order ID]])</f>
        <v>2</v>
      </c>
      <c r="W5386" t="str">
        <f>TEXT(SalesData[[#This Row],[Order Date]],"MMM-YYYY")</f>
        <v>Jun-2018</v>
      </c>
      <c r="X5386">
        <f>CHOOSE(MONTH(SalesData[[#This Row],[Order Date]]),1,1,1,2,2,2,3,3,3,4,4,4)</f>
        <v>2</v>
      </c>
      <c r="Y5386">
        <f>YEAR(SalesData[[#This Row],[Order Date]])*100+MONTH(SalesData[[#This Row],[Order Date]])</f>
        <v>201806</v>
      </c>
    </row>
    <row r="5387" spans="1: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v>7</v>
      </c>
      <c r="T5387">
        <v>0</v>
      </c>
      <c r="U5387">
        <v>81.89</v>
      </c>
      <c r="V5387">
        <f>COUNTIF(SalesData[Order ID],SalesData[[#This Row],[Order ID]])</f>
        <v>2</v>
      </c>
      <c r="W5387" t="str">
        <f>TEXT(SalesData[[#This Row],[Order Date]],"MMM-YYYY")</f>
        <v>Jun-2018</v>
      </c>
      <c r="X5387">
        <f>CHOOSE(MONTH(SalesData[[#This Row],[Order Date]]),1,1,1,2,2,2,3,3,3,4,4,4)</f>
        <v>2</v>
      </c>
      <c r="Y5387">
        <f>YEAR(SalesData[[#This Row],[Order Date]])*100+MONTH(SalesData[[#This Row],[Order Date]])</f>
        <v>201806</v>
      </c>
    </row>
    <row r="5388" spans="1: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v>9</v>
      </c>
      <c r="T5388">
        <v>0.3</v>
      </c>
      <c r="U5388">
        <v>-5.25</v>
      </c>
      <c r="V5388">
        <f>COUNTIF(SalesData[Order ID],SalesData[[#This Row],[Order ID]])</f>
        <v>1</v>
      </c>
      <c r="W5388" t="str">
        <f>TEXT(SalesData[[#This Row],[Order Date]],"MMM-YYYY")</f>
        <v>Mar-2018</v>
      </c>
      <c r="X5388">
        <f>CHOOSE(MONTH(SalesData[[#This Row],[Order Date]]),1,1,1,2,2,2,3,3,3,4,4,4)</f>
        <v>1</v>
      </c>
      <c r="Y5388">
        <f>YEAR(SalesData[[#This Row],[Order Date]])*100+MONTH(SalesData[[#This Row],[Order Date]])</f>
        <v>201803</v>
      </c>
    </row>
    <row r="5389" spans="1: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v>4</v>
      </c>
      <c r="T5389">
        <v>0.1</v>
      </c>
      <c r="U5389">
        <v>45.35</v>
      </c>
      <c r="V5389">
        <f>COUNTIF(SalesData[Order ID],SalesData[[#This Row],[Order ID]])</f>
        <v>3</v>
      </c>
      <c r="W5389" t="str">
        <f>TEXT(SalesData[[#This Row],[Order Date]],"MMM-YYYY")</f>
        <v>Feb-2018</v>
      </c>
      <c r="X5389">
        <f>CHOOSE(MONTH(SalesData[[#This Row],[Order Date]]),1,1,1,2,2,2,3,3,3,4,4,4)</f>
        <v>1</v>
      </c>
      <c r="Y5389">
        <f>YEAR(SalesData[[#This Row],[Order Date]])*100+MONTH(SalesData[[#This Row],[Order Date]])</f>
        <v>201802</v>
      </c>
    </row>
    <row r="5390" spans="1: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v>10</v>
      </c>
      <c r="T5390">
        <v>0</v>
      </c>
      <c r="U5390">
        <v>8.76</v>
      </c>
      <c r="V5390">
        <f>COUNTIF(SalesData[Order ID],SalesData[[#This Row],[Order ID]])</f>
        <v>3</v>
      </c>
      <c r="W5390" t="str">
        <f>TEXT(SalesData[[#This Row],[Order Date]],"MMM-YYYY")</f>
        <v>Feb-2018</v>
      </c>
      <c r="X5390">
        <f>CHOOSE(MONTH(SalesData[[#This Row],[Order Date]]),1,1,1,2,2,2,3,3,3,4,4,4)</f>
        <v>1</v>
      </c>
      <c r="Y5390">
        <f>YEAR(SalesData[[#This Row],[Order Date]])*100+MONTH(SalesData[[#This Row],[Order Date]])</f>
        <v>201802</v>
      </c>
    </row>
    <row r="5391" spans="1: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v>2</v>
      </c>
      <c r="T5391">
        <v>0.3</v>
      </c>
      <c r="U5391">
        <v>-3.24</v>
      </c>
      <c r="V5391">
        <f>COUNTIF(SalesData[Order ID],SalesData[[#This Row],[Order ID]])</f>
        <v>3</v>
      </c>
      <c r="W5391" t="str">
        <f>TEXT(SalesData[[#This Row],[Order Date]],"MMM-YYYY")</f>
        <v>Feb-2018</v>
      </c>
      <c r="X5391">
        <f>CHOOSE(MONTH(SalesData[[#This Row],[Order Date]]),1,1,1,2,2,2,3,3,3,4,4,4)</f>
        <v>1</v>
      </c>
      <c r="Y5391">
        <f>YEAR(SalesData[[#This Row],[Order Date]])*100+MONTH(SalesData[[#This Row],[Order Date]])</f>
        <v>201802</v>
      </c>
    </row>
    <row r="5392" spans="1: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v>7</v>
      </c>
      <c r="T5392">
        <v>0.1</v>
      </c>
      <c r="U5392">
        <v>6.85</v>
      </c>
      <c r="V5392">
        <f>COUNTIF(SalesData[Order ID],SalesData[[#This Row],[Order ID]])</f>
        <v>1</v>
      </c>
      <c r="W5392" t="str">
        <f>TEXT(SalesData[[#This Row],[Order Date]],"MMM-YYYY")</f>
        <v>Nov-2018</v>
      </c>
      <c r="X5392">
        <f>CHOOSE(MONTH(SalesData[[#This Row],[Order Date]]),1,1,1,2,2,2,3,3,3,4,4,4)</f>
        <v>4</v>
      </c>
      <c r="Y5392">
        <f>YEAR(SalesData[[#This Row],[Order Date]])*100+MONTH(SalesData[[#This Row],[Order Date]])</f>
        <v>201811</v>
      </c>
    </row>
    <row r="5393" spans="1: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v>9</v>
      </c>
      <c r="T5393">
        <v>0.2</v>
      </c>
      <c r="U5393">
        <v>4.5</v>
      </c>
      <c r="V5393">
        <f>COUNTIF(SalesData[Order ID],SalesData[[#This Row],[Order ID]])</f>
        <v>4</v>
      </c>
      <c r="W5393" t="str">
        <f>TEXT(SalesData[[#This Row],[Order Date]],"MMM-YYYY")</f>
        <v>Nov-2015</v>
      </c>
      <c r="X5393">
        <f>CHOOSE(MONTH(SalesData[[#This Row],[Order Date]]),1,1,1,2,2,2,3,3,3,4,4,4)</f>
        <v>4</v>
      </c>
      <c r="Y5393">
        <f>YEAR(SalesData[[#This Row],[Order Date]])*100+MONTH(SalesData[[#This Row],[Order Date]])</f>
        <v>201511</v>
      </c>
    </row>
    <row r="5394" spans="1: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v>3</v>
      </c>
      <c r="T5394">
        <v>0</v>
      </c>
      <c r="U5394">
        <v>2.79</v>
      </c>
      <c r="V5394">
        <f>COUNTIF(SalesData[Order ID],SalesData[[#This Row],[Order ID]])</f>
        <v>4</v>
      </c>
      <c r="W5394" t="str">
        <f>TEXT(SalesData[[#This Row],[Order Date]],"MMM-YYYY")</f>
        <v>Nov-2015</v>
      </c>
      <c r="X5394">
        <f>CHOOSE(MONTH(SalesData[[#This Row],[Order Date]]),1,1,1,2,2,2,3,3,3,4,4,4)</f>
        <v>4</v>
      </c>
      <c r="Y5394">
        <f>YEAR(SalesData[[#This Row],[Order Date]])*100+MONTH(SalesData[[#This Row],[Order Date]])</f>
        <v>201511</v>
      </c>
    </row>
    <row r="5395" spans="1: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v>9</v>
      </c>
      <c r="T5395">
        <v>0.2</v>
      </c>
      <c r="U5395">
        <v>31.96</v>
      </c>
      <c r="V5395">
        <f>COUNTIF(SalesData[Order ID],SalesData[[#This Row],[Order ID]])</f>
        <v>4</v>
      </c>
      <c r="W5395" t="str">
        <f>TEXT(SalesData[[#This Row],[Order Date]],"MMM-YYYY")</f>
        <v>Nov-2015</v>
      </c>
      <c r="X5395">
        <f>CHOOSE(MONTH(SalesData[[#This Row],[Order Date]]),1,1,1,2,2,2,3,3,3,4,4,4)</f>
        <v>4</v>
      </c>
      <c r="Y5395">
        <f>YEAR(SalesData[[#This Row],[Order Date]])*100+MONTH(SalesData[[#This Row],[Order Date]])</f>
        <v>201511</v>
      </c>
    </row>
    <row r="5396" spans="1: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v>5</v>
      </c>
      <c r="T5396">
        <v>0</v>
      </c>
      <c r="U5396">
        <v>318.02</v>
      </c>
      <c r="V5396">
        <f>COUNTIF(SalesData[Order ID],SalesData[[#This Row],[Order ID]])</f>
        <v>4</v>
      </c>
      <c r="W5396" t="str">
        <f>TEXT(SalesData[[#This Row],[Order Date]],"MMM-YYYY")</f>
        <v>Nov-2015</v>
      </c>
      <c r="X5396">
        <f>CHOOSE(MONTH(SalesData[[#This Row],[Order Date]]),1,1,1,2,2,2,3,3,3,4,4,4)</f>
        <v>4</v>
      </c>
      <c r="Y5396">
        <f>YEAR(SalesData[[#This Row],[Order Date]])*100+MONTH(SalesData[[#This Row],[Order Date]])</f>
        <v>201511</v>
      </c>
    </row>
    <row r="5397" spans="1: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v>4</v>
      </c>
      <c r="T5397">
        <v>0.3</v>
      </c>
      <c r="U5397">
        <v>-1.76</v>
      </c>
      <c r="V5397">
        <f>COUNTIF(SalesData[Order ID],SalesData[[#This Row],[Order ID]])</f>
        <v>1</v>
      </c>
      <c r="W5397" t="str">
        <f>TEXT(SalesData[[#This Row],[Order Date]],"MMM-YYYY")</f>
        <v>Nov-2015</v>
      </c>
      <c r="X5397">
        <f>CHOOSE(MONTH(SalesData[[#This Row],[Order Date]]),1,1,1,2,2,2,3,3,3,4,4,4)</f>
        <v>4</v>
      </c>
      <c r="Y5397">
        <f>YEAR(SalesData[[#This Row],[Order Date]])*100+MONTH(SalesData[[#This Row],[Order Date]])</f>
        <v>201511</v>
      </c>
    </row>
    <row r="5398" spans="1: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v>3</v>
      </c>
      <c r="T5398">
        <v>0</v>
      </c>
      <c r="U5398">
        <v>13.9</v>
      </c>
      <c r="V5398">
        <f>COUNTIF(SalesData[Order ID],SalesData[[#This Row],[Order ID]])</f>
        <v>1</v>
      </c>
      <c r="W5398" t="str">
        <f>TEXT(SalesData[[#This Row],[Order Date]],"MMM-YYYY")</f>
        <v>Sep-2017</v>
      </c>
      <c r="X5398">
        <f>CHOOSE(MONTH(SalesData[[#This Row],[Order Date]]),1,1,1,2,2,2,3,3,3,4,4,4)</f>
        <v>3</v>
      </c>
      <c r="Y5398">
        <f>YEAR(SalesData[[#This Row],[Order Date]])*100+MONTH(SalesData[[#This Row],[Order Date]])</f>
        <v>201709</v>
      </c>
    </row>
    <row r="5399" spans="1: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v>10</v>
      </c>
      <c r="T5399">
        <v>0</v>
      </c>
      <c r="U5399">
        <v>4.29</v>
      </c>
      <c r="V5399">
        <f>COUNTIF(SalesData[Order ID],SalesData[[#This Row],[Order ID]])</f>
        <v>1</v>
      </c>
      <c r="W5399" t="str">
        <f>TEXT(SalesData[[#This Row],[Order Date]],"MMM-YYYY")</f>
        <v>Nov-2017</v>
      </c>
      <c r="X5399">
        <f>CHOOSE(MONTH(SalesData[[#This Row],[Order Date]]),1,1,1,2,2,2,3,3,3,4,4,4)</f>
        <v>4</v>
      </c>
      <c r="Y5399">
        <f>YEAR(SalesData[[#This Row],[Order Date]])*100+MONTH(SalesData[[#This Row],[Order Date]])</f>
        <v>201711</v>
      </c>
    </row>
    <row r="5400" spans="1: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v>10</v>
      </c>
      <c r="T5400">
        <v>0.3</v>
      </c>
      <c r="U5400">
        <v>-0.49</v>
      </c>
      <c r="V5400">
        <f>COUNTIF(SalesData[Order ID],SalesData[[#This Row],[Order ID]])</f>
        <v>1</v>
      </c>
      <c r="W5400" t="str">
        <f>TEXT(SalesData[[#This Row],[Order Date]],"MMM-YYYY")</f>
        <v>Sep-2017</v>
      </c>
      <c r="X5400">
        <f>CHOOSE(MONTH(SalesData[[#This Row],[Order Date]]),1,1,1,2,2,2,3,3,3,4,4,4)</f>
        <v>3</v>
      </c>
      <c r="Y5400">
        <f>YEAR(SalesData[[#This Row],[Order Date]])*100+MONTH(SalesData[[#This Row],[Order Date]])</f>
        <v>201709</v>
      </c>
    </row>
    <row r="5401" spans="1: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v>1</v>
      </c>
      <c r="T5401">
        <v>0</v>
      </c>
      <c r="U5401">
        <v>189.27</v>
      </c>
      <c r="V5401">
        <f>COUNTIF(SalesData[Order ID],SalesData[[#This Row],[Order ID]])</f>
        <v>1</v>
      </c>
      <c r="W5401" t="str">
        <f>TEXT(SalesData[[#This Row],[Order Date]],"MMM-YYYY")</f>
        <v>Apr-2017</v>
      </c>
      <c r="X5401">
        <f>CHOOSE(MONTH(SalesData[[#This Row],[Order Date]]),1,1,1,2,2,2,3,3,3,4,4,4)</f>
        <v>2</v>
      </c>
      <c r="Y5401">
        <f>YEAR(SalesData[[#This Row],[Order Date]])*100+MONTH(SalesData[[#This Row],[Order Date]])</f>
        <v>201704</v>
      </c>
    </row>
    <row r="5402" spans="1: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v>9</v>
      </c>
      <c r="T5402">
        <v>0.2</v>
      </c>
      <c r="U5402">
        <v>5.04</v>
      </c>
      <c r="V5402">
        <f>COUNTIF(SalesData[Order ID],SalesData[[#This Row],[Order ID]])</f>
        <v>2</v>
      </c>
      <c r="W5402" t="str">
        <f>TEXT(SalesData[[#This Row],[Order Date]],"MMM-YYYY")</f>
        <v>Sep-2018</v>
      </c>
      <c r="X5402">
        <f>CHOOSE(MONTH(SalesData[[#This Row],[Order Date]]),1,1,1,2,2,2,3,3,3,4,4,4)</f>
        <v>3</v>
      </c>
      <c r="Y5402">
        <f>YEAR(SalesData[[#This Row],[Order Date]])*100+MONTH(SalesData[[#This Row],[Order Date]])</f>
        <v>201809</v>
      </c>
    </row>
    <row r="5403" spans="1: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v>4</v>
      </c>
      <c r="T5403">
        <v>0</v>
      </c>
      <c r="U5403">
        <v>27.19</v>
      </c>
      <c r="V5403">
        <f>COUNTIF(SalesData[Order ID],SalesData[[#This Row],[Order ID]])</f>
        <v>2</v>
      </c>
      <c r="W5403" t="str">
        <f>TEXT(SalesData[[#This Row],[Order Date]],"MMM-YYYY")</f>
        <v>Sep-2018</v>
      </c>
      <c r="X5403">
        <f>CHOOSE(MONTH(SalesData[[#This Row],[Order Date]]),1,1,1,2,2,2,3,3,3,4,4,4)</f>
        <v>3</v>
      </c>
      <c r="Y5403">
        <f>YEAR(SalesData[[#This Row],[Order Date]])*100+MONTH(SalesData[[#This Row],[Order Date]])</f>
        <v>201809</v>
      </c>
    </row>
    <row r="5404" spans="1: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v>8</v>
      </c>
      <c r="T5404">
        <v>0.1</v>
      </c>
      <c r="U5404">
        <v>5.18</v>
      </c>
      <c r="V5404">
        <f>COUNTIF(SalesData[Order ID],SalesData[[#This Row],[Order ID]])</f>
        <v>2</v>
      </c>
      <c r="W5404" t="str">
        <f>TEXT(SalesData[[#This Row],[Order Date]],"MMM-YYYY")</f>
        <v>Aug-2018</v>
      </c>
      <c r="X5404">
        <f>CHOOSE(MONTH(SalesData[[#This Row],[Order Date]]),1,1,1,2,2,2,3,3,3,4,4,4)</f>
        <v>3</v>
      </c>
      <c r="Y5404">
        <f>YEAR(SalesData[[#This Row],[Order Date]])*100+MONTH(SalesData[[#This Row],[Order Date]])</f>
        <v>201808</v>
      </c>
    </row>
    <row r="5405" spans="1: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v>6</v>
      </c>
      <c r="T5405">
        <v>0.1</v>
      </c>
      <c r="U5405">
        <v>1.2</v>
      </c>
      <c r="V5405">
        <f>COUNTIF(SalesData[Order ID],SalesData[[#This Row],[Order ID]])</f>
        <v>2</v>
      </c>
      <c r="W5405" t="str">
        <f>TEXT(SalesData[[#This Row],[Order Date]],"MMM-YYYY")</f>
        <v>Aug-2018</v>
      </c>
      <c r="X5405">
        <f>CHOOSE(MONTH(SalesData[[#This Row],[Order Date]]),1,1,1,2,2,2,3,3,3,4,4,4)</f>
        <v>3</v>
      </c>
      <c r="Y5405">
        <f>YEAR(SalesData[[#This Row],[Order Date]])*100+MONTH(SalesData[[#This Row],[Order Date]])</f>
        <v>201808</v>
      </c>
    </row>
    <row r="5406" spans="1: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v>10</v>
      </c>
      <c r="T5406">
        <v>0.2</v>
      </c>
      <c r="U5406">
        <v>53.52</v>
      </c>
      <c r="V5406">
        <f>COUNTIF(SalesData[Order ID],SalesData[[#This Row],[Order ID]])</f>
        <v>3</v>
      </c>
      <c r="W5406" t="str">
        <f>TEXT(SalesData[[#This Row],[Order Date]],"MMM-YYYY")</f>
        <v>Feb-2017</v>
      </c>
      <c r="X5406">
        <f>CHOOSE(MONTH(SalesData[[#This Row],[Order Date]]),1,1,1,2,2,2,3,3,3,4,4,4)</f>
        <v>1</v>
      </c>
      <c r="Y5406">
        <f>YEAR(SalesData[[#This Row],[Order Date]])*100+MONTH(SalesData[[#This Row],[Order Date]])</f>
        <v>201702</v>
      </c>
    </row>
    <row r="5407" spans="1: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v>10</v>
      </c>
      <c r="T5407">
        <v>0</v>
      </c>
      <c r="U5407">
        <v>7.97</v>
      </c>
      <c r="V5407">
        <f>COUNTIF(SalesData[Order ID],SalesData[[#This Row],[Order ID]])</f>
        <v>3</v>
      </c>
      <c r="W5407" t="str">
        <f>TEXT(SalesData[[#This Row],[Order Date]],"MMM-YYYY")</f>
        <v>Feb-2017</v>
      </c>
      <c r="X5407">
        <f>CHOOSE(MONTH(SalesData[[#This Row],[Order Date]]),1,1,1,2,2,2,3,3,3,4,4,4)</f>
        <v>1</v>
      </c>
      <c r="Y5407">
        <f>YEAR(SalesData[[#This Row],[Order Date]])*100+MONTH(SalesData[[#This Row],[Order Date]])</f>
        <v>201702</v>
      </c>
    </row>
    <row r="5408" spans="1: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v>10</v>
      </c>
      <c r="T5408">
        <v>0</v>
      </c>
      <c r="U5408">
        <v>3.41</v>
      </c>
      <c r="V5408">
        <f>COUNTIF(SalesData[Order ID],SalesData[[#This Row],[Order ID]])</f>
        <v>3</v>
      </c>
      <c r="W5408" t="str">
        <f>TEXT(SalesData[[#This Row],[Order Date]],"MMM-YYYY")</f>
        <v>Feb-2017</v>
      </c>
      <c r="X5408">
        <f>CHOOSE(MONTH(SalesData[[#This Row],[Order Date]]),1,1,1,2,2,2,3,3,3,4,4,4)</f>
        <v>1</v>
      </c>
      <c r="Y5408">
        <f>YEAR(SalesData[[#This Row],[Order Date]])*100+MONTH(SalesData[[#This Row],[Order Date]])</f>
        <v>201702</v>
      </c>
    </row>
    <row r="5409" spans="1: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v>1</v>
      </c>
      <c r="T5409">
        <v>0.2</v>
      </c>
      <c r="U5409">
        <v>4.4000000000000004</v>
      </c>
      <c r="V5409">
        <f>COUNTIF(SalesData[Order ID],SalesData[[#This Row],[Order ID]])</f>
        <v>4</v>
      </c>
      <c r="W5409" t="str">
        <f>TEXT(SalesData[[#This Row],[Order Date]],"MMM-YYYY")</f>
        <v>Dec-2018</v>
      </c>
      <c r="X5409">
        <f>CHOOSE(MONTH(SalesData[[#This Row],[Order Date]]),1,1,1,2,2,2,3,3,3,4,4,4)</f>
        <v>4</v>
      </c>
      <c r="Y5409">
        <f>YEAR(SalesData[[#This Row],[Order Date]])*100+MONTH(SalesData[[#This Row],[Order Date]])</f>
        <v>201812</v>
      </c>
    </row>
    <row r="5410" spans="1: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v>10</v>
      </c>
      <c r="T5410">
        <v>0</v>
      </c>
      <c r="U5410">
        <v>2.4700000000000002</v>
      </c>
      <c r="V5410">
        <f>COUNTIF(SalesData[Order ID],SalesData[[#This Row],[Order ID]])</f>
        <v>4</v>
      </c>
      <c r="W5410" t="str">
        <f>TEXT(SalesData[[#This Row],[Order Date]],"MMM-YYYY")</f>
        <v>Dec-2018</v>
      </c>
      <c r="X5410">
        <f>CHOOSE(MONTH(SalesData[[#This Row],[Order Date]]),1,1,1,2,2,2,3,3,3,4,4,4)</f>
        <v>4</v>
      </c>
      <c r="Y5410">
        <f>YEAR(SalesData[[#This Row],[Order Date]])*100+MONTH(SalesData[[#This Row],[Order Date]])</f>
        <v>201812</v>
      </c>
    </row>
    <row r="5411" spans="1: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v>10</v>
      </c>
      <c r="T5411">
        <v>0.3</v>
      </c>
      <c r="U5411">
        <v>-5.43</v>
      </c>
      <c r="V5411">
        <f>COUNTIF(SalesData[Order ID],SalesData[[#This Row],[Order ID]])</f>
        <v>4</v>
      </c>
      <c r="W5411" t="str">
        <f>TEXT(SalesData[[#This Row],[Order Date]],"MMM-YYYY")</f>
        <v>Dec-2018</v>
      </c>
      <c r="X5411">
        <f>CHOOSE(MONTH(SalesData[[#This Row],[Order Date]]),1,1,1,2,2,2,3,3,3,4,4,4)</f>
        <v>4</v>
      </c>
      <c r="Y5411">
        <f>YEAR(SalesData[[#This Row],[Order Date]])*100+MONTH(SalesData[[#This Row],[Order Date]])</f>
        <v>201812</v>
      </c>
    </row>
    <row r="5412" spans="1: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v>8</v>
      </c>
      <c r="T5412">
        <v>0</v>
      </c>
      <c r="U5412">
        <v>11.97</v>
      </c>
      <c r="V5412">
        <f>COUNTIF(SalesData[Order ID],SalesData[[#This Row],[Order ID]])</f>
        <v>4</v>
      </c>
      <c r="W5412" t="str">
        <f>TEXT(SalesData[[#This Row],[Order Date]],"MMM-YYYY")</f>
        <v>Dec-2018</v>
      </c>
      <c r="X5412">
        <f>CHOOSE(MONTH(SalesData[[#This Row],[Order Date]]),1,1,1,2,2,2,3,3,3,4,4,4)</f>
        <v>4</v>
      </c>
      <c r="Y5412">
        <f>YEAR(SalesData[[#This Row],[Order Date]])*100+MONTH(SalesData[[#This Row],[Order Date]])</f>
        <v>201812</v>
      </c>
    </row>
    <row r="5413" spans="1: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v>2</v>
      </c>
      <c r="T5413">
        <v>0.2</v>
      </c>
      <c r="U5413">
        <v>2.42</v>
      </c>
      <c r="V5413">
        <f>COUNTIF(SalesData[Order ID],SalesData[[#This Row],[Order ID]])</f>
        <v>2</v>
      </c>
      <c r="W5413" t="str">
        <f>TEXT(SalesData[[#This Row],[Order Date]],"MMM-YYYY")</f>
        <v>Sep-2018</v>
      </c>
      <c r="X5413">
        <f>CHOOSE(MONTH(SalesData[[#This Row],[Order Date]]),1,1,1,2,2,2,3,3,3,4,4,4)</f>
        <v>3</v>
      </c>
      <c r="Y5413">
        <f>YEAR(SalesData[[#This Row],[Order Date]])*100+MONTH(SalesData[[#This Row],[Order Date]])</f>
        <v>201809</v>
      </c>
    </row>
    <row r="5414" spans="1: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v>5</v>
      </c>
      <c r="T5414">
        <v>0.3</v>
      </c>
      <c r="U5414">
        <v>-10.130000000000001</v>
      </c>
      <c r="V5414">
        <f>COUNTIF(SalesData[Order ID],SalesData[[#This Row],[Order ID]])</f>
        <v>2</v>
      </c>
      <c r="W5414" t="str">
        <f>TEXT(SalesData[[#This Row],[Order Date]],"MMM-YYYY")</f>
        <v>Sep-2018</v>
      </c>
      <c r="X5414">
        <f>CHOOSE(MONTH(SalesData[[#This Row],[Order Date]]),1,1,1,2,2,2,3,3,3,4,4,4)</f>
        <v>3</v>
      </c>
      <c r="Y5414">
        <f>YEAR(SalesData[[#This Row],[Order Date]])*100+MONTH(SalesData[[#This Row],[Order Date]])</f>
        <v>201809</v>
      </c>
    </row>
    <row r="5415" spans="1: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v>10</v>
      </c>
      <c r="T5415">
        <v>0</v>
      </c>
      <c r="U5415">
        <v>13.49</v>
      </c>
      <c r="V5415">
        <f>COUNTIF(SalesData[Order ID],SalesData[[#This Row],[Order ID]])</f>
        <v>1</v>
      </c>
      <c r="W5415" t="str">
        <f>TEXT(SalesData[[#This Row],[Order Date]],"MMM-YYYY")</f>
        <v>Sep-2017</v>
      </c>
      <c r="X5415">
        <f>CHOOSE(MONTH(SalesData[[#This Row],[Order Date]]),1,1,1,2,2,2,3,3,3,4,4,4)</f>
        <v>3</v>
      </c>
      <c r="Y5415">
        <f>YEAR(SalesData[[#This Row],[Order Date]])*100+MONTH(SalesData[[#This Row],[Order Date]])</f>
        <v>201709</v>
      </c>
    </row>
    <row r="5416" spans="1: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v>5</v>
      </c>
      <c r="T5416">
        <v>0.2</v>
      </c>
      <c r="U5416">
        <v>12.44</v>
      </c>
      <c r="V5416">
        <f>COUNTIF(SalesData[Order ID],SalesData[[#This Row],[Order ID]])</f>
        <v>3</v>
      </c>
      <c r="W5416" t="str">
        <f>TEXT(SalesData[[#This Row],[Order Date]],"MMM-YYYY")</f>
        <v>Sep-2018</v>
      </c>
      <c r="X5416">
        <f>CHOOSE(MONTH(SalesData[[#This Row],[Order Date]]),1,1,1,2,2,2,3,3,3,4,4,4)</f>
        <v>3</v>
      </c>
      <c r="Y5416">
        <f>YEAR(SalesData[[#This Row],[Order Date]])*100+MONTH(SalesData[[#This Row],[Order Date]])</f>
        <v>201809</v>
      </c>
    </row>
    <row r="5417" spans="1: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v>10</v>
      </c>
      <c r="T5417">
        <v>0.1</v>
      </c>
      <c r="U5417">
        <v>1.24</v>
      </c>
      <c r="V5417">
        <f>COUNTIF(SalesData[Order ID],SalesData[[#This Row],[Order ID]])</f>
        <v>3</v>
      </c>
      <c r="W5417" t="str">
        <f>TEXT(SalesData[[#This Row],[Order Date]],"MMM-YYYY")</f>
        <v>Sep-2018</v>
      </c>
      <c r="X5417">
        <f>CHOOSE(MONTH(SalesData[[#This Row],[Order Date]]),1,1,1,2,2,2,3,3,3,4,4,4)</f>
        <v>3</v>
      </c>
      <c r="Y5417">
        <f>YEAR(SalesData[[#This Row],[Order Date]])*100+MONTH(SalesData[[#This Row],[Order Date]])</f>
        <v>201809</v>
      </c>
    </row>
    <row r="5418" spans="1: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v>4</v>
      </c>
      <c r="T5418">
        <v>0</v>
      </c>
      <c r="U5418">
        <v>6.4</v>
      </c>
      <c r="V5418">
        <f>COUNTIF(SalesData[Order ID],SalesData[[#This Row],[Order ID]])</f>
        <v>3</v>
      </c>
      <c r="W5418" t="str">
        <f>TEXT(SalesData[[#This Row],[Order Date]],"MMM-YYYY")</f>
        <v>Sep-2018</v>
      </c>
      <c r="X5418">
        <f>CHOOSE(MONTH(SalesData[[#This Row],[Order Date]]),1,1,1,2,2,2,3,3,3,4,4,4)</f>
        <v>3</v>
      </c>
      <c r="Y5418">
        <f>YEAR(SalesData[[#This Row],[Order Date]])*100+MONTH(SalesData[[#This Row],[Order Date]])</f>
        <v>201809</v>
      </c>
    </row>
    <row r="5419" spans="1: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v>10</v>
      </c>
      <c r="T5419">
        <v>0.1</v>
      </c>
      <c r="U5419">
        <v>4.6100000000000003</v>
      </c>
      <c r="V5419">
        <f>COUNTIF(SalesData[Order ID],SalesData[[#This Row],[Order ID]])</f>
        <v>1</v>
      </c>
      <c r="W5419" t="str">
        <f>TEXT(SalesData[[#This Row],[Order Date]],"MMM-YYYY")</f>
        <v>Oct-2015</v>
      </c>
      <c r="X5419">
        <f>CHOOSE(MONTH(SalesData[[#This Row],[Order Date]]),1,1,1,2,2,2,3,3,3,4,4,4)</f>
        <v>4</v>
      </c>
      <c r="Y5419">
        <f>YEAR(SalesData[[#This Row],[Order Date]])*100+MONTH(SalesData[[#This Row],[Order Date]])</f>
        <v>201510</v>
      </c>
    </row>
    <row r="5420" spans="1: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v>5</v>
      </c>
      <c r="T5420">
        <v>0</v>
      </c>
      <c r="U5420">
        <v>10.89</v>
      </c>
      <c r="V5420">
        <f>COUNTIF(SalesData[Order ID],SalesData[[#This Row],[Order ID]])</f>
        <v>2</v>
      </c>
      <c r="W5420" t="str">
        <f>TEXT(SalesData[[#This Row],[Order Date]],"MMM-YYYY")</f>
        <v>Oct-2016</v>
      </c>
      <c r="X5420">
        <f>CHOOSE(MONTH(SalesData[[#This Row],[Order Date]]),1,1,1,2,2,2,3,3,3,4,4,4)</f>
        <v>4</v>
      </c>
      <c r="Y5420">
        <f>YEAR(SalesData[[#This Row],[Order Date]])*100+MONTH(SalesData[[#This Row],[Order Date]])</f>
        <v>201610</v>
      </c>
    </row>
    <row r="5421" spans="1: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v>2</v>
      </c>
      <c r="T5421">
        <v>0.3</v>
      </c>
      <c r="U5421">
        <v>-51.13</v>
      </c>
      <c r="V5421">
        <f>COUNTIF(SalesData[Order ID],SalesData[[#This Row],[Order ID]])</f>
        <v>2</v>
      </c>
      <c r="W5421" t="str">
        <f>TEXT(SalesData[[#This Row],[Order Date]],"MMM-YYYY")</f>
        <v>Oct-2016</v>
      </c>
      <c r="X5421">
        <f>CHOOSE(MONTH(SalesData[[#This Row],[Order Date]]),1,1,1,2,2,2,3,3,3,4,4,4)</f>
        <v>4</v>
      </c>
      <c r="Y5421">
        <f>YEAR(SalesData[[#This Row],[Order Date]])*100+MONTH(SalesData[[#This Row],[Order Date]])</f>
        <v>201610</v>
      </c>
    </row>
    <row r="5422" spans="1: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v>1</v>
      </c>
      <c r="T5422">
        <v>0.1</v>
      </c>
      <c r="U5422">
        <v>44.93</v>
      </c>
      <c r="V5422">
        <f>COUNTIF(SalesData[Order ID],SalesData[[#This Row],[Order ID]])</f>
        <v>2</v>
      </c>
      <c r="W5422" t="str">
        <f>TEXT(SalesData[[#This Row],[Order Date]],"MMM-YYYY")</f>
        <v>Mar-2017</v>
      </c>
      <c r="X5422">
        <f>CHOOSE(MONTH(SalesData[[#This Row],[Order Date]]),1,1,1,2,2,2,3,3,3,4,4,4)</f>
        <v>1</v>
      </c>
      <c r="Y5422">
        <f>YEAR(SalesData[[#This Row],[Order Date]])*100+MONTH(SalesData[[#This Row],[Order Date]])</f>
        <v>201703</v>
      </c>
    </row>
    <row r="5423" spans="1: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v>3</v>
      </c>
      <c r="T5423">
        <v>0.2</v>
      </c>
      <c r="U5423">
        <v>4.8</v>
      </c>
      <c r="V5423">
        <f>COUNTIF(SalesData[Order ID],SalesData[[#This Row],[Order ID]])</f>
        <v>2</v>
      </c>
      <c r="W5423" t="str">
        <f>TEXT(SalesData[[#This Row],[Order Date]],"MMM-YYYY")</f>
        <v>Mar-2017</v>
      </c>
      <c r="X5423">
        <f>CHOOSE(MONTH(SalesData[[#This Row],[Order Date]]),1,1,1,2,2,2,3,3,3,4,4,4)</f>
        <v>1</v>
      </c>
      <c r="Y5423">
        <f>YEAR(SalesData[[#This Row],[Order Date]])*100+MONTH(SalesData[[#This Row],[Order Date]])</f>
        <v>201703</v>
      </c>
    </row>
    <row r="5424" spans="1: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v>8</v>
      </c>
      <c r="T5424">
        <v>0.1</v>
      </c>
      <c r="U5424">
        <v>0.56000000000000005</v>
      </c>
      <c r="V5424">
        <f>COUNTIF(SalesData[Order ID],SalesData[[#This Row],[Order ID]])</f>
        <v>1</v>
      </c>
      <c r="W5424" t="str">
        <f>TEXT(SalesData[[#This Row],[Order Date]],"MMM-YYYY")</f>
        <v>Dec-2017</v>
      </c>
      <c r="X5424">
        <f>CHOOSE(MONTH(SalesData[[#This Row],[Order Date]]),1,1,1,2,2,2,3,3,3,4,4,4)</f>
        <v>4</v>
      </c>
      <c r="Y5424">
        <f>YEAR(SalesData[[#This Row],[Order Date]])*100+MONTH(SalesData[[#This Row],[Order Date]])</f>
        <v>201712</v>
      </c>
    </row>
    <row r="5425" spans="1: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v>1</v>
      </c>
      <c r="T5425">
        <v>0</v>
      </c>
      <c r="U5425">
        <v>5.0199999999999996</v>
      </c>
      <c r="V5425">
        <f>COUNTIF(SalesData[Order ID],SalesData[[#This Row],[Order ID]])</f>
        <v>1</v>
      </c>
      <c r="W5425" t="str">
        <f>TEXT(SalesData[[#This Row],[Order Date]],"MMM-YYYY")</f>
        <v>Nov-2018</v>
      </c>
      <c r="X5425">
        <f>CHOOSE(MONTH(SalesData[[#This Row],[Order Date]]),1,1,1,2,2,2,3,3,3,4,4,4)</f>
        <v>4</v>
      </c>
      <c r="Y5425">
        <f>YEAR(SalesData[[#This Row],[Order Date]])*100+MONTH(SalesData[[#This Row],[Order Date]])</f>
        <v>201811</v>
      </c>
    </row>
    <row r="5426" spans="1: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v>8</v>
      </c>
      <c r="T5426">
        <v>0.3</v>
      </c>
      <c r="U5426">
        <v>-1.23</v>
      </c>
      <c r="V5426">
        <f>COUNTIF(SalesData[Order ID],SalesData[[#This Row],[Order ID]])</f>
        <v>1</v>
      </c>
      <c r="W5426" t="str">
        <f>TEXT(SalesData[[#This Row],[Order Date]],"MMM-YYYY")</f>
        <v>Jan-2018</v>
      </c>
      <c r="X5426">
        <f>CHOOSE(MONTH(SalesData[[#This Row],[Order Date]]),1,1,1,2,2,2,3,3,3,4,4,4)</f>
        <v>1</v>
      </c>
      <c r="Y5426">
        <f>YEAR(SalesData[[#This Row],[Order Date]])*100+MONTH(SalesData[[#This Row],[Order Date]])</f>
        <v>201801</v>
      </c>
    </row>
    <row r="5427" spans="1: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v>1</v>
      </c>
      <c r="T5427">
        <v>0.1</v>
      </c>
      <c r="U5427">
        <v>115.5</v>
      </c>
      <c r="V5427">
        <f>COUNTIF(SalesData[Order ID],SalesData[[#This Row],[Order ID]])</f>
        <v>2</v>
      </c>
      <c r="W5427" t="str">
        <f>TEXT(SalesData[[#This Row],[Order Date]],"MMM-YYYY")</f>
        <v>Dec-2017</v>
      </c>
      <c r="X5427">
        <f>CHOOSE(MONTH(SalesData[[#This Row],[Order Date]]),1,1,1,2,2,2,3,3,3,4,4,4)</f>
        <v>4</v>
      </c>
      <c r="Y5427">
        <f>YEAR(SalesData[[#This Row],[Order Date]])*100+MONTH(SalesData[[#This Row],[Order Date]])</f>
        <v>201712</v>
      </c>
    </row>
    <row r="5428" spans="1: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v>3</v>
      </c>
      <c r="T5428">
        <v>0</v>
      </c>
      <c r="U5428">
        <v>24.62</v>
      </c>
      <c r="V5428">
        <f>COUNTIF(SalesData[Order ID],SalesData[[#This Row],[Order ID]])</f>
        <v>2</v>
      </c>
      <c r="W5428" t="str">
        <f>TEXT(SalesData[[#This Row],[Order Date]],"MMM-YYYY")</f>
        <v>Dec-2017</v>
      </c>
      <c r="X5428">
        <f>CHOOSE(MONTH(SalesData[[#This Row],[Order Date]]),1,1,1,2,2,2,3,3,3,4,4,4)</f>
        <v>4</v>
      </c>
      <c r="Y5428">
        <f>YEAR(SalesData[[#This Row],[Order Date]])*100+MONTH(SalesData[[#This Row],[Order Date]])</f>
        <v>201712</v>
      </c>
    </row>
    <row r="5429" spans="1: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v>1</v>
      </c>
      <c r="T5429">
        <v>0.2</v>
      </c>
      <c r="U5429">
        <v>125.82</v>
      </c>
      <c r="V5429">
        <f>COUNTIF(SalesData[Order ID],SalesData[[#This Row],[Order ID]])</f>
        <v>1</v>
      </c>
      <c r="W5429" t="str">
        <f>TEXT(SalesData[[#This Row],[Order Date]],"MMM-YYYY")</f>
        <v>Jun-2017</v>
      </c>
      <c r="X5429">
        <f>CHOOSE(MONTH(SalesData[[#This Row],[Order Date]]),1,1,1,2,2,2,3,3,3,4,4,4)</f>
        <v>2</v>
      </c>
      <c r="Y5429">
        <f>YEAR(SalesData[[#This Row],[Order Date]])*100+MONTH(SalesData[[#This Row],[Order Date]])</f>
        <v>201706</v>
      </c>
    </row>
    <row r="5430" spans="1: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v>7</v>
      </c>
      <c r="T5430">
        <v>0.1</v>
      </c>
      <c r="U5430">
        <v>12.1</v>
      </c>
      <c r="V5430">
        <f>COUNTIF(SalesData[Order ID],SalesData[[#This Row],[Order ID]])</f>
        <v>1</v>
      </c>
      <c r="W5430" t="str">
        <f>TEXT(SalesData[[#This Row],[Order Date]],"MMM-YYYY")</f>
        <v>Sep-2017</v>
      </c>
      <c r="X5430">
        <f>CHOOSE(MONTH(SalesData[[#This Row],[Order Date]]),1,1,1,2,2,2,3,3,3,4,4,4)</f>
        <v>3</v>
      </c>
      <c r="Y5430">
        <f>YEAR(SalesData[[#This Row],[Order Date]])*100+MONTH(SalesData[[#This Row],[Order Date]])</f>
        <v>201709</v>
      </c>
    </row>
    <row r="5431" spans="1: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v>3</v>
      </c>
      <c r="T5431">
        <v>0</v>
      </c>
      <c r="U5431">
        <v>7.68</v>
      </c>
      <c r="V5431">
        <f>COUNTIF(SalesData[Order ID],SalesData[[#This Row],[Order ID]])</f>
        <v>1</v>
      </c>
      <c r="W5431" t="str">
        <f>TEXT(SalesData[[#This Row],[Order Date]],"MMM-YYYY")</f>
        <v>Sep-2015</v>
      </c>
      <c r="X5431">
        <f>CHOOSE(MONTH(SalesData[[#This Row],[Order Date]]),1,1,1,2,2,2,3,3,3,4,4,4)</f>
        <v>3</v>
      </c>
      <c r="Y5431">
        <f>YEAR(SalesData[[#This Row],[Order Date]])*100+MONTH(SalesData[[#This Row],[Order Date]])</f>
        <v>201509</v>
      </c>
    </row>
    <row r="5432" spans="1: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v>4</v>
      </c>
      <c r="T5432">
        <v>0</v>
      </c>
      <c r="U5432">
        <v>46.85</v>
      </c>
      <c r="V5432">
        <f>COUNTIF(SalesData[Order ID],SalesData[[#This Row],[Order ID]])</f>
        <v>3</v>
      </c>
      <c r="W5432" t="str">
        <f>TEXT(SalesData[[#This Row],[Order Date]],"MMM-YYYY")</f>
        <v>Oct-2018</v>
      </c>
      <c r="X5432">
        <f>CHOOSE(MONTH(SalesData[[#This Row],[Order Date]]),1,1,1,2,2,2,3,3,3,4,4,4)</f>
        <v>4</v>
      </c>
      <c r="Y5432">
        <f>YEAR(SalesData[[#This Row],[Order Date]])*100+MONTH(SalesData[[#This Row],[Order Date]])</f>
        <v>201810</v>
      </c>
    </row>
    <row r="5433" spans="1: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v>5</v>
      </c>
      <c r="T5433">
        <v>0.1</v>
      </c>
      <c r="U5433">
        <v>0.85</v>
      </c>
      <c r="V5433">
        <f>COUNTIF(SalesData[Order ID],SalesData[[#This Row],[Order ID]])</f>
        <v>3</v>
      </c>
      <c r="W5433" t="str">
        <f>TEXT(SalesData[[#This Row],[Order Date]],"MMM-YYYY")</f>
        <v>Oct-2018</v>
      </c>
      <c r="X5433">
        <f>CHOOSE(MONTH(SalesData[[#This Row],[Order Date]]),1,1,1,2,2,2,3,3,3,4,4,4)</f>
        <v>4</v>
      </c>
      <c r="Y5433">
        <f>YEAR(SalesData[[#This Row],[Order Date]])*100+MONTH(SalesData[[#This Row],[Order Date]])</f>
        <v>201810</v>
      </c>
    </row>
    <row r="5434" spans="1: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v>3</v>
      </c>
      <c r="T5434">
        <v>0.3</v>
      </c>
      <c r="U5434">
        <v>-1.68</v>
      </c>
      <c r="V5434">
        <f>COUNTIF(SalesData[Order ID],SalesData[[#This Row],[Order ID]])</f>
        <v>3</v>
      </c>
      <c r="W5434" t="str">
        <f>TEXT(SalesData[[#This Row],[Order Date]],"MMM-YYYY")</f>
        <v>Oct-2018</v>
      </c>
      <c r="X5434">
        <f>CHOOSE(MONTH(SalesData[[#This Row],[Order Date]]),1,1,1,2,2,2,3,3,3,4,4,4)</f>
        <v>4</v>
      </c>
      <c r="Y5434">
        <f>YEAR(SalesData[[#This Row],[Order Date]])*100+MONTH(SalesData[[#This Row],[Order Date]])</f>
        <v>201810</v>
      </c>
    </row>
    <row r="5435" spans="1: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v>4</v>
      </c>
      <c r="T5435">
        <v>0.3</v>
      </c>
      <c r="U5435">
        <v>-1.33</v>
      </c>
      <c r="V5435">
        <f>COUNTIF(SalesData[Order ID],SalesData[[#This Row],[Order ID]])</f>
        <v>1</v>
      </c>
      <c r="W5435" t="str">
        <f>TEXT(SalesData[[#This Row],[Order Date]],"MMM-YYYY")</f>
        <v>Apr-2018</v>
      </c>
      <c r="X5435">
        <f>CHOOSE(MONTH(SalesData[[#This Row],[Order Date]]),1,1,1,2,2,2,3,3,3,4,4,4)</f>
        <v>2</v>
      </c>
      <c r="Y5435">
        <f>YEAR(SalesData[[#This Row],[Order Date]])*100+MONTH(SalesData[[#This Row],[Order Date]])</f>
        <v>201804</v>
      </c>
    </row>
    <row r="5436" spans="1: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v>5</v>
      </c>
      <c r="T5436">
        <v>0.1</v>
      </c>
      <c r="U5436">
        <v>180.48</v>
      </c>
      <c r="V5436">
        <f>COUNTIF(SalesData[Order ID],SalesData[[#This Row],[Order ID]])</f>
        <v>2</v>
      </c>
      <c r="W5436" t="str">
        <f>TEXT(SalesData[[#This Row],[Order Date]],"MMM-YYYY")</f>
        <v>Oct-2016</v>
      </c>
      <c r="X5436">
        <f>CHOOSE(MONTH(SalesData[[#This Row],[Order Date]]),1,1,1,2,2,2,3,3,3,4,4,4)</f>
        <v>4</v>
      </c>
      <c r="Y5436">
        <f>YEAR(SalesData[[#This Row],[Order Date]])*100+MONTH(SalesData[[#This Row],[Order Date]])</f>
        <v>201610</v>
      </c>
    </row>
    <row r="5437" spans="1: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v>5</v>
      </c>
      <c r="T5437">
        <v>0.1</v>
      </c>
      <c r="U5437">
        <v>51.3</v>
      </c>
      <c r="V5437">
        <f>COUNTIF(SalesData[Order ID],SalesData[[#This Row],[Order ID]])</f>
        <v>2</v>
      </c>
      <c r="W5437" t="str">
        <f>TEXT(SalesData[[#This Row],[Order Date]],"MMM-YYYY")</f>
        <v>Oct-2016</v>
      </c>
      <c r="X5437">
        <f>CHOOSE(MONTH(SalesData[[#This Row],[Order Date]]),1,1,1,2,2,2,3,3,3,4,4,4)</f>
        <v>4</v>
      </c>
      <c r="Y5437">
        <f>YEAR(SalesData[[#This Row],[Order Date]])*100+MONTH(SalesData[[#This Row],[Order Date]])</f>
        <v>201610</v>
      </c>
    </row>
    <row r="5438" spans="1: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v>4</v>
      </c>
      <c r="T5438">
        <v>0</v>
      </c>
      <c r="U5438">
        <v>5.86</v>
      </c>
      <c r="V5438">
        <f>COUNTIF(SalesData[Order ID],SalesData[[#This Row],[Order ID]])</f>
        <v>3</v>
      </c>
      <c r="W5438" t="str">
        <f>TEXT(SalesData[[#This Row],[Order Date]],"MMM-YYYY")</f>
        <v>Jul-2015</v>
      </c>
      <c r="X5438">
        <f>CHOOSE(MONTH(SalesData[[#This Row],[Order Date]]),1,1,1,2,2,2,3,3,3,4,4,4)</f>
        <v>3</v>
      </c>
      <c r="Y5438">
        <f>YEAR(SalesData[[#This Row],[Order Date]])*100+MONTH(SalesData[[#This Row],[Order Date]])</f>
        <v>201507</v>
      </c>
    </row>
    <row r="5439" spans="1: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v>1</v>
      </c>
      <c r="T5439">
        <v>0.1</v>
      </c>
      <c r="U5439">
        <v>1.96</v>
      </c>
      <c r="V5439">
        <f>COUNTIF(SalesData[Order ID],SalesData[[#This Row],[Order ID]])</f>
        <v>3</v>
      </c>
      <c r="W5439" t="str">
        <f>TEXT(SalesData[[#This Row],[Order Date]],"MMM-YYYY")</f>
        <v>Jul-2015</v>
      </c>
      <c r="X5439">
        <f>CHOOSE(MONTH(SalesData[[#This Row],[Order Date]]),1,1,1,2,2,2,3,3,3,4,4,4)</f>
        <v>3</v>
      </c>
      <c r="Y5439">
        <f>YEAR(SalesData[[#This Row],[Order Date]])*100+MONTH(SalesData[[#This Row],[Order Date]])</f>
        <v>201507</v>
      </c>
    </row>
    <row r="5440" spans="1: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v>3</v>
      </c>
      <c r="T5440">
        <v>0</v>
      </c>
      <c r="U5440">
        <v>44.78</v>
      </c>
      <c r="V5440">
        <f>COUNTIF(SalesData[Order ID],SalesData[[#This Row],[Order ID]])</f>
        <v>3</v>
      </c>
      <c r="W5440" t="str">
        <f>TEXT(SalesData[[#This Row],[Order Date]],"MMM-YYYY")</f>
        <v>Jul-2015</v>
      </c>
      <c r="X5440">
        <f>CHOOSE(MONTH(SalesData[[#This Row],[Order Date]]),1,1,1,2,2,2,3,3,3,4,4,4)</f>
        <v>3</v>
      </c>
      <c r="Y5440">
        <f>YEAR(SalesData[[#This Row],[Order Date]])*100+MONTH(SalesData[[#This Row],[Order Date]])</f>
        <v>201507</v>
      </c>
    </row>
    <row r="5441" spans="1: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v>5</v>
      </c>
      <c r="T5441">
        <v>0</v>
      </c>
      <c r="U5441">
        <v>135.41999999999999</v>
      </c>
      <c r="V5441">
        <f>COUNTIF(SalesData[Order ID],SalesData[[#This Row],[Order ID]])</f>
        <v>1</v>
      </c>
      <c r="W5441" t="str">
        <f>TEXT(SalesData[[#This Row],[Order Date]],"MMM-YYYY")</f>
        <v>Apr-2017</v>
      </c>
      <c r="X5441">
        <f>CHOOSE(MONTH(SalesData[[#This Row],[Order Date]]),1,1,1,2,2,2,3,3,3,4,4,4)</f>
        <v>2</v>
      </c>
      <c r="Y5441">
        <f>YEAR(SalesData[[#This Row],[Order Date]])*100+MONTH(SalesData[[#This Row],[Order Date]])</f>
        <v>201704</v>
      </c>
    </row>
    <row r="5442" spans="1: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v>9</v>
      </c>
      <c r="T5442">
        <v>0</v>
      </c>
      <c r="U5442">
        <v>0.5</v>
      </c>
      <c r="V5442">
        <f>COUNTIF(SalesData[Order ID],SalesData[[#This Row],[Order ID]])</f>
        <v>1</v>
      </c>
      <c r="W5442" t="str">
        <f>TEXT(SalesData[[#This Row],[Order Date]],"MMM-YYYY")</f>
        <v>Nov-2018</v>
      </c>
      <c r="X5442">
        <f>CHOOSE(MONTH(SalesData[[#This Row],[Order Date]]),1,1,1,2,2,2,3,3,3,4,4,4)</f>
        <v>4</v>
      </c>
      <c r="Y5442">
        <f>YEAR(SalesData[[#This Row],[Order Date]])*100+MONTH(SalesData[[#This Row],[Order Date]])</f>
        <v>201811</v>
      </c>
    </row>
    <row r="5443" spans="1: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v>7</v>
      </c>
      <c r="T5443">
        <v>0</v>
      </c>
      <c r="U5443">
        <v>1.1499999999999999</v>
      </c>
      <c r="V5443">
        <f>COUNTIF(SalesData[Order ID],SalesData[[#This Row],[Order ID]])</f>
        <v>1</v>
      </c>
      <c r="W5443" t="str">
        <f>TEXT(SalesData[[#This Row],[Order Date]],"MMM-YYYY")</f>
        <v>Sep-2018</v>
      </c>
      <c r="X5443">
        <f>CHOOSE(MONTH(SalesData[[#This Row],[Order Date]]),1,1,1,2,2,2,3,3,3,4,4,4)</f>
        <v>3</v>
      </c>
      <c r="Y5443">
        <f>YEAR(SalesData[[#This Row],[Order Date]])*100+MONTH(SalesData[[#This Row],[Order Date]])</f>
        <v>201809</v>
      </c>
    </row>
    <row r="5444" spans="1: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v>9</v>
      </c>
      <c r="T5444">
        <v>0</v>
      </c>
      <c r="U5444">
        <v>30.88</v>
      </c>
      <c r="V5444">
        <f>COUNTIF(SalesData[Order ID],SalesData[[#This Row],[Order ID]])</f>
        <v>3</v>
      </c>
      <c r="W5444" t="str">
        <f>TEXT(SalesData[[#This Row],[Order Date]],"MMM-YYYY")</f>
        <v>Apr-2016</v>
      </c>
      <c r="X5444">
        <f>CHOOSE(MONTH(SalesData[[#This Row],[Order Date]]),1,1,1,2,2,2,3,3,3,4,4,4)</f>
        <v>2</v>
      </c>
      <c r="Y5444">
        <f>YEAR(SalesData[[#This Row],[Order Date]])*100+MONTH(SalesData[[#This Row],[Order Date]])</f>
        <v>201604</v>
      </c>
    </row>
    <row r="5445" spans="1: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v>2</v>
      </c>
      <c r="T5445">
        <v>0.1</v>
      </c>
      <c r="U5445">
        <v>8.1</v>
      </c>
      <c r="V5445">
        <f>COUNTIF(SalesData[Order ID],SalesData[[#This Row],[Order ID]])</f>
        <v>3</v>
      </c>
      <c r="W5445" t="str">
        <f>TEXT(SalesData[[#This Row],[Order Date]],"MMM-YYYY")</f>
        <v>Apr-2016</v>
      </c>
      <c r="X5445">
        <f>CHOOSE(MONTH(SalesData[[#This Row],[Order Date]]),1,1,1,2,2,2,3,3,3,4,4,4)</f>
        <v>2</v>
      </c>
      <c r="Y5445">
        <f>YEAR(SalesData[[#This Row],[Order Date]])*100+MONTH(SalesData[[#This Row],[Order Date]])</f>
        <v>201604</v>
      </c>
    </row>
    <row r="5446" spans="1: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v>8</v>
      </c>
      <c r="T5446">
        <v>0.3</v>
      </c>
      <c r="U5446">
        <v>-1.07</v>
      </c>
      <c r="V5446">
        <f>COUNTIF(SalesData[Order ID],SalesData[[#This Row],[Order ID]])</f>
        <v>3</v>
      </c>
      <c r="W5446" t="str">
        <f>TEXT(SalesData[[#This Row],[Order Date]],"MMM-YYYY")</f>
        <v>Apr-2016</v>
      </c>
      <c r="X5446">
        <f>CHOOSE(MONTH(SalesData[[#This Row],[Order Date]]),1,1,1,2,2,2,3,3,3,4,4,4)</f>
        <v>2</v>
      </c>
      <c r="Y5446">
        <f>YEAR(SalesData[[#This Row],[Order Date]])*100+MONTH(SalesData[[#This Row],[Order Date]])</f>
        <v>201604</v>
      </c>
    </row>
    <row r="5447" spans="1: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v>9</v>
      </c>
      <c r="T5447">
        <v>0</v>
      </c>
      <c r="U5447">
        <v>7.33</v>
      </c>
      <c r="V5447">
        <f>COUNTIF(SalesData[Order ID],SalesData[[#This Row],[Order ID]])</f>
        <v>1</v>
      </c>
      <c r="W5447" t="str">
        <f>TEXT(SalesData[[#This Row],[Order Date]],"MMM-YYYY")</f>
        <v>Jul-2017</v>
      </c>
      <c r="X5447">
        <f>CHOOSE(MONTH(SalesData[[#This Row],[Order Date]]),1,1,1,2,2,2,3,3,3,4,4,4)</f>
        <v>3</v>
      </c>
      <c r="Y5447">
        <f>YEAR(SalesData[[#This Row],[Order Date]])*100+MONTH(SalesData[[#This Row],[Order Date]])</f>
        <v>201707</v>
      </c>
    </row>
    <row r="5448" spans="1: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v>2</v>
      </c>
      <c r="T5448">
        <v>0.2</v>
      </c>
      <c r="U5448">
        <v>8.25</v>
      </c>
      <c r="V5448">
        <f>COUNTIF(SalesData[Order ID],SalesData[[#This Row],[Order ID]])</f>
        <v>2</v>
      </c>
      <c r="W5448" t="str">
        <f>TEXT(SalesData[[#This Row],[Order Date]],"MMM-YYYY")</f>
        <v>Aug-2017</v>
      </c>
      <c r="X5448">
        <f>CHOOSE(MONTH(SalesData[[#This Row],[Order Date]]),1,1,1,2,2,2,3,3,3,4,4,4)</f>
        <v>3</v>
      </c>
      <c r="Y5448">
        <f>YEAR(SalesData[[#This Row],[Order Date]])*100+MONTH(SalesData[[#This Row],[Order Date]])</f>
        <v>201708</v>
      </c>
    </row>
    <row r="5449" spans="1: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v>6</v>
      </c>
      <c r="T5449">
        <v>0.1</v>
      </c>
      <c r="U5449">
        <v>22.5</v>
      </c>
      <c r="V5449">
        <f>COUNTIF(SalesData[Order ID],SalesData[[#This Row],[Order ID]])</f>
        <v>2</v>
      </c>
      <c r="W5449" t="str">
        <f>TEXT(SalesData[[#This Row],[Order Date]],"MMM-YYYY")</f>
        <v>Aug-2017</v>
      </c>
      <c r="X5449">
        <f>CHOOSE(MONTH(SalesData[[#This Row],[Order Date]]),1,1,1,2,2,2,3,3,3,4,4,4)</f>
        <v>3</v>
      </c>
      <c r="Y5449">
        <f>YEAR(SalesData[[#This Row],[Order Date]])*100+MONTH(SalesData[[#This Row],[Order Date]])</f>
        <v>201708</v>
      </c>
    </row>
    <row r="5450" spans="1: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v>10</v>
      </c>
      <c r="T5450">
        <v>0.3</v>
      </c>
      <c r="U5450">
        <v>-28.63</v>
      </c>
      <c r="V5450">
        <f>COUNTIF(SalesData[Order ID],SalesData[[#This Row],[Order ID]])</f>
        <v>4</v>
      </c>
      <c r="W5450" t="str">
        <f>TEXT(SalesData[[#This Row],[Order Date]],"MMM-YYYY")</f>
        <v>Sep-2015</v>
      </c>
      <c r="X5450">
        <f>CHOOSE(MONTH(SalesData[[#This Row],[Order Date]]),1,1,1,2,2,2,3,3,3,4,4,4)</f>
        <v>3</v>
      </c>
      <c r="Y5450">
        <f>YEAR(SalesData[[#This Row],[Order Date]])*100+MONTH(SalesData[[#This Row],[Order Date]])</f>
        <v>201509</v>
      </c>
    </row>
    <row r="5451" spans="1: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v>9</v>
      </c>
      <c r="T5451">
        <v>0</v>
      </c>
      <c r="U5451">
        <v>5.17</v>
      </c>
      <c r="V5451">
        <f>COUNTIF(SalesData[Order ID],SalesData[[#This Row],[Order ID]])</f>
        <v>4</v>
      </c>
      <c r="W5451" t="str">
        <f>TEXT(SalesData[[#This Row],[Order Date]],"MMM-YYYY")</f>
        <v>Sep-2015</v>
      </c>
      <c r="X5451">
        <f>CHOOSE(MONTH(SalesData[[#This Row],[Order Date]]),1,1,1,2,2,2,3,3,3,4,4,4)</f>
        <v>3</v>
      </c>
      <c r="Y5451">
        <f>YEAR(SalesData[[#This Row],[Order Date]])*100+MONTH(SalesData[[#This Row],[Order Date]])</f>
        <v>201509</v>
      </c>
    </row>
    <row r="5452" spans="1: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v>10</v>
      </c>
      <c r="T5452">
        <v>0</v>
      </c>
      <c r="U5452">
        <v>73.03</v>
      </c>
      <c r="V5452">
        <f>COUNTIF(SalesData[Order ID],SalesData[[#This Row],[Order ID]])</f>
        <v>4</v>
      </c>
      <c r="W5452" t="str">
        <f>TEXT(SalesData[[#This Row],[Order Date]],"MMM-YYYY")</f>
        <v>Sep-2015</v>
      </c>
      <c r="X5452">
        <f>CHOOSE(MONTH(SalesData[[#This Row],[Order Date]]),1,1,1,2,2,2,3,3,3,4,4,4)</f>
        <v>3</v>
      </c>
      <c r="Y5452">
        <f>YEAR(SalesData[[#This Row],[Order Date]])*100+MONTH(SalesData[[#This Row],[Order Date]])</f>
        <v>201509</v>
      </c>
    </row>
    <row r="5453" spans="1: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v>9</v>
      </c>
      <c r="T5453">
        <v>0.3</v>
      </c>
      <c r="U5453">
        <v>-6.08</v>
      </c>
      <c r="V5453">
        <f>COUNTIF(SalesData[Order ID],SalesData[[#This Row],[Order ID]])</f>
        <v>4</v>
      </c>
      <c r="W5453" t="str">
        <f>TEXT(SalesData[[#This Row],[Order Date]],"MMM-YYYY")</f>
        <v>Sep-2015</v>
      </c>
      <c r="X5453">
        <f>CHOOSE(MONTH(SalesData[[#This Row],[Order Date]]),1,1,1,2,2,2,3,3,3,4,4,4)</f>
        <v>3</v>
      </c>
      <c r="Y5453">
        <f>YEAR(SalesData[[#This Row],[Order Date]])*100+MONTH(SalesData[[#This Row],[Order Date]])</f>
        <v>201509</v>
      </c>
    </row>
    <row r="5454" spans="1: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v>1</v>
      </c>
      <c r="T5454">
        <v>0.3</v>
      </c>
      <c r="U5454">
        <v>-18.96</v>
      </c>
      <c r="V5454">
        <f>COUNTIF(SalesData[Order ID],SalesData[[#This Row],[Order ID]])</f>
        <v>1</v>
      </c>
      <c r="W5454" t="str">
        <f>TEXT(SalesData[[#This Row],[Order Date]],"MMM-YYYY")</f>
        <v>Jul-2017</v>
      </c>
      <c r="X5454">
        <f>CHOOSE(MONTH(SalesData[[#This Row],[Order Date]]),1,1,1,2,2,2,3,3,3,4,4,4)</f>
        <v>3</v>
      </c>
      <c r="Y5454">
        <f>YEAR(SalesData[[#This Row],[Order Date]])*100+MONTH(SalesData[[#This Row],[Order Date]])</f>
        <v>201707</v>
      </c>
    </row>
    <row r="5455" spans="1: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v>6</v>
      </c>
      <c r="T5455">
        <v>0.1</v>
      </c>
      <c r="U5455">
        <v>12.17</v>
      </c>
      <c r="V5455">
        <f>COUNTIF(SalesData[Order ID],SalesData[[#This Row],[Order ID]])</f>
        <v>1</v>
      </c>
      <c r="W5455" t="str">
        <f>TEXT(SalesData[[#This Row],[Order Date]],"MMM-YYYY")</f>
        <v>May-2018</v>
      </c>
      <c r="X5455">
        <f>CHOOSE(MONTH(SalesData[[#This Row],[Order Date]]),1,1,1,2,2,2,3,3,3,4,4,4)</f>
        <v>2</v>
      </c>
      <c r="Y5455">
        <f>YEAR(SalesData[[#This Row],[Order Date]])*100+MONTH(SalesData[[#This Row],[Order Date]])</f>
        <v>201805</v>
      </c>
    </row>
    <row r="5456" spans="1: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v>1</v>
      </c>
      <c r="T5456">
        <v>0</v>
      </c>
      <c r="U5456">
        <v>2.4300000000000002</v>
      </c>
      <c r="V5456">
        <f>COUNTIF(SalesData[Order ID],SalesData[[#This Row],[Order ID]])</f>
        <v>2</v>
      </c>
      <c r="W5456" t="str">
        <f>TEXT(SalesData[[#This Row],[Order Date]],"MMM-YYYY")</f>
        <v>Apr-2018</v>
      </c>
      <c r="X5456">
        <f>CHOOSE(MONTH(SalesData[[#This Row],[Order Date]]),1,1,1,2,2,2,3,3,3,4,4,4)</f>
        <v>2</v>
      </c>
      <c r="Y5456">
        <f>YEAR(SalesData[[#This Row],[Order Date]])*100+MONTH(SalesData[[#This Row],[Order Date]])</f>
        <v>201804</v>
      </c>
    </row>
    <row r="5457" spans="1: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v>8</v>
      </c>
      <c r="T5457">
        <v>0.3</v>
      </c>
      <c r="U5457">
        <v>-2.0499999999999998</v>
      </c>
      <c r="V5457">
        <f>COUNTIF(SalesData[Order ID],SalesData[[#This Row],[Order ID]])</f>
        <v>2</v>
      </c>
      <c r="W5457" t="str">
        <f>TEXT(SalesData[[#This Row],[Order Date]],"MMM-YYYY")</f>
        <v>Apr-2018</v>
      </c>
      <c r="X5457">
        <f>CHOOSE(MONTH(SalesData[[#This Row],[Order Date]]),1,1,1,2,2,2,3,3,3,4,4,4)</f>
        <v>2</v>
      </c>
      <c r="Y5457">
        <f>YEAR(SalesData[[#This Row],[Order Date]])*100+MONTH(SalesData[[#This Row],[Order Date]])</f>
        <v>201804</v>
      </c>
    </row>
    <row r="5458" spans="1: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v>7</v>
      </c>
      <c r="T5458">
        <v>0</v>
      </c>
      <c r="U5458">
        <v>6.66</v>
      </c>
      <c r="V5458">
        <f>COUNTIF(SalesData[Order ID],SalesData[[#This Row],[Order ID]])</f>
        <v>2</v>
      </c>
      <c r="W5458" t="str">
        <f>TEXT(SalesData[[#This Row],[Order Date]],"MMM-YYYY")</f>
        <v>Dec-2018</v>
      </c>
      <c r="X5458">
        <f>CHOOSE(MONTH(SalesData[[#This Row],[Order Date]]),1,1,1,2,2,2,3,3,3,4,4,4)</f>
        <v>4</v>
      </c>
      <c r="Y5458">
        <f>YEAR(SalesData[[#This Row],[Order Date]])*100+MONTH(SalesData[[#This Row],[Order Date]])</f>
        <v>201812</v>
      </c>
    </row>
    <row r="5459" spans="1: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v>8</v>
      </c>
      <c r="T5459">
        <v>0.3</v>
      </c>
      <c r="U5459">
        <v>-6.16</v>
      </c>
      <c r="V5459">
        <f>COUNTIF(SalesData[Order ID],SalesData[[#This Row],[Order ID]])</f>
        <v>2</v>
      </c>
      <c r="W5459" t="str">
        <f>TEXT(SalesData[[#This Row],[Order Date]],"MMM-YYYY")</f>
        <v>Dec-2018</v>
      </c>
      <c r="X5459">
        <f>CHOOSE(MONTH(SalesData[[#This Row],[Order Date]]),1,1,1,2,2,2,3,3,3,4,4,4)</f>
        <v>4</v>
      </c>
      <c r="Y5459">
        <f>YEAR(SalesData[[#This Row],[Order Date]])*100+MONTH(SalesData[[#This Row],[Order Date]])</f>
        <v>201812</v>
      </c>
    </row>
    <row r="5460" spans="1: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v>10</v>
      </c>
      <c r="T5460">
        <v>0.2</v>
      </c>
      <c r="U5460">
        <v>3.34</v>
      </c>
      <c r="V5460">
        <f>COUNTIF(SalesData[Order ID],SalesData[[#This Row],[Order ID]])</f>
        <v>2</v>
      </c>
      <c r="W5460" t="str">
        <f>TEXT(SalesData[[#This Row],[Order Date]],"MMM-YYYY")</f>
        <v>Sep-2018</v>
      </c>
      <c r="X5460">
        <f>CHOOSE(MONTH(SalesData[[#This Row],[Order Date]]),1,1,1,2,2,2,3,3,3,4,4,4)</f>
        <v>3</v>
      </c>
      <c r="Y5460">
        <f>YEAR(SalesData[[#This Row],[Order Date]])*100+MONTH(SalesData[[#This Row],[Order Date]])</f>
        <v>201809</v>
      </c>
    </row>
    <row r="5461" spans="1: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v>6</v>
      </c>
      <c r="T5461">
        <v>0</v>
      </c>
      <c r="U5461">
        <v>443.48</v>
      </c>
      <c r="V5461">
        <f>COUNTIF(SalesData[Order ID],SalesData[[#This Row],[Order ID]])</f>
        <v>2</v>
      </c>
      <c r="W5461" t="str">
        <f>TEXT(SalesData[[#This Row],[Order Date]],"MMM-YYYY")</f>
        <v>Sep-2018</v>
      </c>
      <c r="X5461">
        <f>CHOOSE(MONTH(SalesData[[#This Row],[Order Date]]),1,1,1,2,2,2,3,3,3,4,4,4)</f>
        <v>3</v>
      </c>
      <c r="Y5461">
        <f>YEAR(SalesData[[#This Row],[Order Date]])*100+MONTH(SalesData[[#This Row],[Order Date]])</f>
        <v>201809</v>
      </c>
    </row>
    <row r="5462" spans="1: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v>8</v>
      </c>
      <c r="T5462">
        <v>0.3</v>
      </c>
      <c r="U5462">
        <v>-3.42</v>
      </c>
      <c r="V5462">
        <f>COUNTIF(SalesData[Order ID],SalesData[[#This Row],[Order ID]])</f>
        <v>1</v>
      </c>
      <c r="W5462" t="str">
        <f>TEXT(SalesData[[#This Row],[Order Date]],"MMM-YYYY")</f>
        <v>Mar-2015</v>
      </c>
      <c r="X5462">
        <f>CHOOSE(MONTH(SalesData[[#This Row],[Order Date]]),1,1,1,2,2,2,3,3,3,4,4,4)</f>
        <v>1</v>
      </c>
      <c r="Y5462">
        <f>YEAR(SalesData[[#This Row],[Order Date]])*100+MONTH(SalesData[[#This Row],[Order Date]])</f>
        <v>201503</v>
      </c>
    </row>
    <row r="5463" spans="1: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v>4</v>
      </c>
      <c r="T5463">
        <v>0</v>
      </c>
      <c r="U5463">
        <v>0.83</v>
      </c>
      <c r="V5463">
        <f>COUNTIF(SalesData[Order ID],SalesData[[#This Row],[Order ID]])</f>
        <v>1</v>
      </c>
      <c r="W5463" t="str">
        <f>TEXT(SalesData[[#This Row],[Order Date]],"MMM-YYYY")</f>
        <v>Sep-2018</v>
      </c>
      <c r="X5463">
        <f>CHOOSE(MONTH(SalesData[[#This Row],[Order Date]]),1,1,1,2,2,2,3,3,3,4,4,4)</f>
        <v>3</v>
      </c>
      <c r="Y5463">
        <f>YEAR(SalesData[[#This Row],[Order Date]])*100+MONTH(SalesData[[#This Row],[Order Date]])</f>
        <v>201809</v>
      </c>
    </row>
    <row r="5464" spans="1: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v>8</v>
      </c>
      <c r="T5464">
        <v>0</v>
      </c>
      <c r="U5464">
        <v>8.41</v>
      </c>
      <c r="V5464">
        <f>COUNTIF(SalesData[Order ID],SalesData[[#This Row],[Order ID]])</f>
        <v>4</v>
      </c>
      <c r="W5464" t="str">
        <f>TEXT(SalesData[[#This Row],[Order Date]],"MMM-YYYY")</f>
        <v>Jan-2015</v>
      </c>
      <c r="X5464">
        <f>CHOOSE(MONTH(SalesData[[#This Row],[Order Date]]),1,1,1,2,2,2,3,3,3,4,4,4)</f>
        <v>1</v>
      </c>
      <c r="Y5464">
        <f>YEAR(SalesData[[#This Row],[Order Date]])*100+MONTH(SalesData[[#This Row],[Order Date]])</f>
        <v>201501</v>
      </c>
    </row>
    <row r="5465" spans="1: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v>9</v>
      </c>
      <c r="T5465">
        <v>0.2</v>
      </c>
      <c r="U5465">
        <v>8.9700000000000006</v>
      </c>
      <c r="V5465">
        <f>COUNTIF(SalesData[Order ID],SalesData[[#This Row],[Order ID]])</f>
        <v>4</v>
      </c>
      <c r="W5465" t="str">
        <f>TEXT(SalesData[[#This Row],[Order Date]],"MMM-YYYY")</f>
        <v>Jan-2015</v>
      </c>
      <c r="X5465">
        <f>CHOOSE(MONTH(SalesData[[#This Row],[Order Date]]),1,1,1,2,2,2,3,3,3,4,4,4)</f>
        <v>1</v>
      </c>
      <c r="Y5465">
        <f>YEAR(SalesData[[#This Row],[Order Date]])*100+MONTH(SalesData[[#This Row],[Order Date]])</f>
        <v>201501</v>
      </c>
    </row>
    <row r="5466" spans="1: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v>6</v>
      </c>
      <c r="T5466">
        <v>0.3</v>
      </c>
      <c r="U5466">
        <v>-21.74</v>
      </c>
      <c r="V5466">
        <f>COUNTIF(SalesData[Order ID],SalesData[[#This Row],[Order ID]])</f>
        <v>4</v>
      </c>
      <c r="W5466" t="str">
        <f>TEXT(SalesData[[#This Row],[Order Date]],"MMM-YYYY")</f>
        <v>Jan-2015</v>
      </c>
      <c r="X5466">
        <f>CHOOSE(MONTH(SalesData[[#This Row],[Order Date]]),1,1,1,2,2,2,3,3,3,4,4,4)</f>
        <v>1</v>
      </c>
      <c r="Y5466">
        <f>YEAR(SalesData[[#This Row],[Order Date]])*100+MONTH(SalesData[[#This Row],[Order Date]])</f>
        <v>201501</v>
      </c>
    </row>
    <row r="5467" spans="1: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v>3</v>
      </c>
      <c r="T5467">
        <v>0.1</v>
      </c>
      <c r="U5467">
        <v>23.59</v>
      </c>
      <c r="V5467">
        <f>COUNTIF(SalesData[Order ID],SalesData[[#This Row],[Order ID]])</f>
        <v>4</v>
      </c>
      <c r="W5467" t="str">
        <f>TEXT(SalesData[[#This Row],[Order Date]],"MMM-YYYY")</f>
        <v>Jan-2015</v>
      </c>
      <c r="X5467">
        <f>CHOOSE(MONTH(SalesData[[#This Row],[Order Date]]),1,1,1,2,2,2,3,3,3,4,4,4)</f>
        <v>1</v>
      </c>
      <c r="Y5467">
        <f>YEAR(SalesData[[#This Row],[Order Date]])*100+MONTH(SalesData[[#This Row],[Order Date]])</f>
        <v>201501</v>
      </c>
    </row>
    <row r="5468" spans="1: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v>2</v>
      </c>
      <c r="T5468">
        <v>0.2</v>
      </c>
      <c r="U5468">
        <v>4.8499999999999996</v>
      </c>
      <c r="V5468">
        <f>COUNTIF(SalesData[Order ID],SalesData[[#This Row],[Order ID]])</f>
        <v>1</v>
      </c>
      <c r="W5468" t="str">
        <f>TEXT(SalesData[[#This Row],[Order Date]],"MMM-YYYY")</f>
        <v>Feb-2015</v>
      </c>
      <c r="X5468">
        <f>CHOOSE(MONTH(SalesData[[#This Row],[Order Date]]),1,1,1,2,2,2,3,3,3,4,4,4)</f>
        <v>1</v>
      </c>
      <c r="Y5468">
        <f>YEAR(SalesData[[#This Row],[Order Date]])*100+MONTH(SalesData[[#This Row],[Order Date]])</f>
        <v>201502</v>
      </c>
    </row>
    <row r="5469" spans="1: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v>4</v>
      </c>
      <c r="T5469">
        <v>0</v>
      </c>
      <c r="U5469">
        <v>26.92</v>
      </c>
      <c r="V5469">
        <f>COUNTIF(SalesData[Order ID],SalesData[[#This Row],[Order ID]])</f>
        <v>1</v>
      </c>
      <c r="W5469" t="str">
        <f>TEXT(SalesData[[#This Row],[Order Date]],"MMM-YYYY")</f>
        <v>Jun-2017</v>
      </c>
      <c r="X5469">
        <f>CHOOSE(MONTH(SalesData[[#This Row],[Order Date]]),1,1,1,2,2,2,3,3,3,4,4,4)</f>
        <v>2</v>
      </c>
      <c r="Y5469">
        <f>YEAR(SalesData[[#This Row],[Order Date]])*100+MONTH(SalesData[[#This Row],[Order Date]])</f>
        <v>201706</v>
      </c>
    </row>
    <row r="5470" spans="1: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v>8</v>
      </c>
      <c r="T5470">
        <v>0.2</v>
      </c>
      <c r="U5470">
        <v>146.38999999999999</v>
      </c>
      <c r="V5470">
        <f>COUNTIF(SalesData[Order ID],SalesData[[#This Row],[Order ID]])</f>
        <v>2</v>
      </c>
      <c r="W5470" t="str">
        <f>TEXT(SalesData[[#This Row],[Order Date]],"MMM-YYYY")</f>
        <v>Sep-2015</v>
      </c>
      <c r="X5470">
        <f>CHOOSE(MONTH(SalesData[[#This Row],[Order Date]]),1,1,1,2,2,2,3,3,3,4,4,4)</f>
        <v>3</v>
      </c>
      <c r="Y5470">
        <f>YEAR(SalesData[[#This Row],[Order Date]])*100+MONTH(SalesData[[#This Row],[Order Date]])</f>
        <v>201509</v>
      </c>
    </row>
    <row r="5471" spans="1: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v>1</v>
      </c>
      <c r="T5471">
        <v>0.2</v>
      </c>
      <c r="U5471">
        <v>6.42</v>
      </c>
      <c r="V5471">
        <f>COUNTIF(SalesData[Order ID],SalesData[[#This Row],[Order ID]])</f>
        <v>2</v>
      </c>
      <c r="W5471" t="str">
        <f>TEXT(SalesData[[#This Row],[Order Date]],"MMM-YYYY")</f>
        <v>Sep-2015</v>
      </c>
      <c r="X5471">
        <f>CHOOSE(MONTH(SalesData[[#This Row],[Order Date]]),1,1,1,2,2,2,3,3,3,4,4,4)</f>
        <v>3</v>
      </c>
      <c r="Y5471">
        <f>YEAR(SalesData[[#This Row],[Order Date]])*100+MONTH(SalesData[[#This Row],[Order Date]])</f>
        <v>201509</v>
      </c>
    </row>
    <row r="5472" spans="1: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v>5</v>
      </c>
      <c r="T5472">
        <v>0</v>
      </c>
      <c r="U5472">
        <v>13.63</v>
      </c>
      <c r="V5472">
        <f>COUNTIF(SalesData[Order ID],SalesData[[#This Row],[Order ID]])</f>
        <v>1</v>
      </c>
      <c r="W5472" t="str">
        <f>TEXT(SalesData[[#This Row],[Order Date]],"MMM-YYYY")</f>
        <v>May-2017</v>
      </c>
      <c r="X5472">
        <f>CHOOSE(MONTH(SalesData[[#This Row],[Order Date]]),1,1,1,2,2,2,3,3,3,4,4,4)</f>
        <v>2</v>
      </c>
      <c r="Y5472">
        <f>YEAR(SalesData[[#This Row],[Order Date]])*100+MONTH(SalesData[[#This Row],[Order Date]])</f>
        <v>201705</v>
      </c>
    </row>
    <row r="5473" spans="1: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v>5</v>
      </c>
      <c r="T5473">
        <v>0</v>
      </c>
      <c r="U5473">
        <v>1.34</v>
      </c>
      <c r="V5473">
        <f>COUNTIF(SalesData[Order ID],SalesData[[#This Row],[Order ID]])</f>
        <v>3</v>
      </c>
      <c r="W5473" t="str">
        <f>TEXT(SalesData[[#This Row],[Order Date]],"MMM-YYYY")</f>
        <v>Dec-2018</v>
      </c>
      <c r="X5473">
        <f>CHOOSE(MONTH(SalesData[[#This Row],[Order Date]]),1,1,1,2,2,2,3,3,3,4,4,4)</f>
        <v>4</v>
      </c>
      <c r="Y5473">
        <f>YEAR(SalesData[[#This Row],[Order Date]])*100+MONTH(SalesData[[#This Row],[Order Date]])</f>
        <v>201812</v>
      </c>
    </row>
    <row r="5474" spans="1: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v>6</v>
      </c>
      <c r="T5474">
        <v>0</v>
      </c>
      <c r="U5474">
        <v>25.04</v>
      </c>
      <c r="V5474">
        <f>COUNTIF(SalesData[Order ID],SalesData[[#This Row],[Order ID]])</f>
        <v>3</v>
      </c>
      <c r="W5474" t="str">
        <f>TEXT(SalesData[[#This Row],[Order Date]],"MMM-YYYY")</f>
        <v>Dec-2018</v>
      </c>
      <c r="X5474">
        <f>CHOOSE(MONTH(SalesData[[#This Row],[Order Date]]),1,1,1,2,2,2,3,3,3,4,4,4)</f>
        <v>4</v>
      </c>
      <c r="Y5474">
        <f>YEAR(SalesData[[#This Row],[Order Date]])*100+MONTH(SalesData[[#This Row],[Order Date]])</f>
        <v>201812</v>
      </c>
    </row>
    <row r="5475" spans="1: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v>9</v>
      </c>
      <c r="T5475">
        <v>0.3</v>
      </c>
      <c r="U5475">
        <v>-20.399999999999999</v>
      </c>
      <c r="V5475">
        <f>COUNTIF(SalesData[Order ID],SalesData[[#This Row],[Order ID]])</f>
        <v>3</v>
      </c>
      <c r="W5475" t="str">
        <f>TEXT(SalesData[[#This Row],[Order Date]],"MMM-YYYY")</f>
        <v>Dec-2018</v>
      </c>
      <c r="X5475">
        <f>CHOOSE(MONTH(SalesData[[#This Row],[Order Date]]),1,1,1,2,2,2,3,3,3,4,4,4)</f>
        <v>4</v>
      </c>
      <c r="Y5475">
        <f>YEAR(SalesData[[#This Row],[Order Date]])*100+MONTH(SalesData[[#This Row],[Order Date]])</f>
        <v>201812</v>
      </c>
    </row>
    <row r="5476" spans="1: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v>9</v>
      </c>
      <c r="T5476">
        <v>0.1</v>
      </c>
      <c r="U5476">
        <v>135.12</v>
      </c>
      <c r="V5476">
        <f>COUNTIF(SalesData[Order ID],SalesData[[#This Row],[Order ID]])</f>
        <v>1</v>
      </c>
      <c r="W5476" t="str">
        <f>TEXT(SalesData[[#This Row],[Order Date]],"MMM-YYYY")</f>
        <v>Dec-2018</v>
      </c>
      <c r="X5476">
        <f>CHOOSE(MONTH(SalesData[[#This Row],[Order Date]]),1,1,1,2,2,2,3,3,3,4,4,4)</f>
        <v>4</v>
      </c>
      <c r="Y5476">
        <f>YEAR(SalesData[[#This Row],[Order Date]])*100+MONTH(SalesData[[#This Row],[Order Date]])</f>
        <v>201812</v>
      </c>
    </row>
    <row r="5477" spans="1: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v>1</v>
      </c>
      <c r="T5477">
        <v>0.3</v>
      </c>
      <c r="U5477">
        <v>-12.88</v>
      </c>
      <c r="V5477">
        <f>COUNTIF(SalesData[Order ID],SalesData[[#This Row],[Order ID]])</f>
        <v>3</v>
      </c>
      <c r="W5477" t="str">
        <f>TEXT(SalesData[[#This Row],[Order Date]],"MMM-YYYY")</f>
        <v>Jun-2018</v>
      </c>
      <c r="X5477">
        <f>CHOOSE(MONTH(SalesData[[#This Row],[Order Date]]),1,1,1,2,2,2,3,3,3,4,4,4)</f>
        <v>2</v>
      </c>
      <c r="Y5477">
        <f>YEAR(SalesData[[#This Row],[Order Date]])*100+MONTH(SalesData[[#This Row],[Order Date]])</f>
        <v>201806</v>
      </c>
    </row>
    <row r="5478" spans="1: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v>7</v>
      </c>
      <c r="T5478">
        <v>0.2</v>
      </c>
      <c r="U5478">
        <v>10.15</v>
      </c>
      <c r="V5478">
        <f>COUNTIF(SalesData[Order ID],SalesData[[#This Row],[Order ID]])</f>
        <v>3</v>
      </c>
      <c r="W5478" t="str">
        <f>TEXT(SalesData[[#This Row],[Order Date]],"MMM-YYYY")</f>
        <v>Jun-2018</v>
      </c>
      <c r="X5478">
        <f>CHOOSE(MONTH(SalesData[[#This Row],[Order Date]]),1,1,1,2,2,2,3,3,3,4,4,4)</f>
        <v>2</v>
      </c>
      <c r="Y5478">
        <f>YEAR(SalesData[[#This Row],[Order Date]])*100+MONTH(SalesData[[#This Row],[Order Date]])</f>
        <v>201806</v>
      </c>
    </row>
    <row r="5479" spans="1: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v>7</v>
      </c>
      <c r="T5479">
        <v>0.1</v>
      </c>
      <c r="U5479">
        <v>4.66</v>
      </c>
      <c r="V5479">
        <f>COUNTIF(SalesData[Order ID],SalesData[[#This Row],[Order ID]])</f>
        <v>3</v>
      </c>
      <c r="W5479" t="str">
        <f>TEXT(SalesData[[#This Row],[Order Date]],"MMM-YYYY")</f>
        <v>Jun-2018</v>
      </c>
      <c r="X5479">
        <f>CHOOSE(MONTH(SalesData[[#This Row],[Order Date]]),1,1,1,2,2,2,3,3,3,4,4,4)</f>
        <v>2</v>
      </c>
      <c r="Y5479">
        <f>YEAR(SalesData[[#This Row],[Order Date]])*100+MONTH(SalesData[[#This Row],[Order Date]])</f>
        <v>201806</v>
      </c>
    </row>
    <row r="5480" spans="1: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v>3</v>
      </c>
      <c r="T5480">
        <v>0</v>
      </c>
      <c r="U5480">
        <v>30.82</v>
      </c>
      <c r="V5480">
        <f>COUNTIF(SalesData[Order ID],SalesData[[#This Row],[Order ID]])</f>
        <v>1</v>
      </c>
      <c r="W5480" t="str">
        <f>TEXT(SalesData[[#This Row],[Order Date]],"MMM-YYYY")</f>
        <v>Nov-2017</v>
      </c>
      <c r="X5480">
        <f>CHOOSE(MONTH(SalesData[[#This Row],[Order Date]]),1,1,1,2,2,2,3,3,3,4,4,4)</f>
        <v>4</v>
      </c>
      <c r="Y5480">
        <f>YEAR(SalesData[[#This Row],[Order Date]])*100+MONTH(SalesData[[#This Row],[Order Date]])</f>
        <v>201711</v>
      </c>
    </row>
    <row r="5481" spans="1: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v>8</v>
      </c>
      <c r="T5481">
        <v>0</v>
      </c>
      <c r="U5481">
        <v>0.19</v>
      </c>
      <c r="V5481">
        <f>COUNTIF(SalesData[Order ID],SalesData[[#This Row],[Order ID]])</f>
        <v>1</v>
      </c>
      <c r="W5481" t="str">
        <f>TEXT(SalesData[[#This Row],[Order Date]],"MMM-YYYY")</f>
        <v>Mar-2015</v>
      </c>
      <c r="X5481">
        <f>CHOOSE(MONTH(SalesData[[#This Row],[Order Date]]),1,1,1,2,2,2,3,3,3,4,4,4)</f>
        <v>1</v>
      </c>
      <c r="Y5481">
        <f>YEAR(SalesData[[#This Row],[Order Date]])*100+MONTH(SalesData[[#This Row],[Order Date]])</f>
        <v>201503</v>
      </c>
    </row>
    <row r="5482" spans="1: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v>8</v>
      </c>
      <c r="T5482">
        <v>0.3</v>
      </c>
      <c r="U5482">
        <v>-9.2899999999999991</v>
      </c>
      <c r="V5482">
        <f>COUNTIF(SalesData[Order ID],SalesData[[#This Row],[Order ID]])</f>
        <v>4</v>
      </c>
      <c r="W5482" t="str">
        <f>TEXT(SalesData[[#This Row],[Order Date]],"MMM-YYYY")</f>
        <v>Oct-2018</v>
      </c>
      <c r="X5482">
        <f>CHOOSE(MONTH(SalesData[[#This Row],[Order Date]]),1,1,1,2,2,2,3,3,3,4,4,4)</f>
        <v>4</v>
      </c>
      <c r="Y5482">
        <f>YEAR(SalesData[[#This Row],[Order Date]])*100+MONTH(SalesData[[#This Row],[Order Date]])</f>
        <v>201810</v>
      </c>
    </row>
    <row r="5483" spans="1: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v>4</v>
      </c>
      <c r="T5483">
        <v>0.1</v>
      </c>
      <c r="U5483">
        <v>2.88</v>
      </c>
      <c r="V5483">
        <f>COUNTIF(SalesData[Order ID],SalesData[[#This Row],[Order ID]])</f>
        <v>4</v>
      </c>
      <c r="W5483" t="str">
        <f>TEXT(SalesData[[#This Row],[Order Date]],"MMM-YYYY")</f>
        <v>Oct-2018</v>
      </c>
      <c r="X5483">
        <f>CHOOSE(MONTH(SalesData[[#This Row],[Order Date]]),1,1,1,2,2,2,3,3,3,4,4,4)</f>
        <v>4</v>
      </c>
      <c r="Y5483">
        <f>YEAR(SalesData[[#This Row],[Order Date]])*100+MONTH(SalesData[[#This Row],[Order Date]])</f>
        <v>201810</v>
      </c>
    </row>
    <row r="5484" spans="1: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v>6</v>
      </c>
      <c r="T5484">
        <v>0</v>
      </c>
      <c r="U5484">
        <v>19.2</v>
      </c>
      <c r="V5484">
        <f>COUNTIF(SalesData[Order ID],SalesData[[#This Row],[Order ID]])</f>
        <v>4</v>
      </c>
      <c r="W5484" t="str">
        <f>TEXT(SalesData[[#This Row],[Order Date]],"MMM-YYYY")</f>
        <v>Oct-2018</v>
      </c>
      <c r="X5484">
        <f>CHOOSE(MONTH(SalesData[[#This Row],[Order Date]]),1,1,1,2,2,2,3,3,3,4,4,4)</f>
        <v>4</v>
      </c>
      <c r="Y5484">
        <f>YEAR(SalesData[[#This Row],[Order Date]])*100+MONTH(SalesData[[#This Row],[Order Date]])</f>
        <v>201810</v>
      </c>
    </row>
    <row r="5485" spans="1: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v>5</v>
      </c>
      <c r="T5485">
        <v>0.2</v>
      </c>
      <c r="U5485">
        <v>9.76</v>
      </c>
      <c r="V5485">
        <f>COUNTIF(SalesData[Order ID],SalesData[[#This Row],[Order ID]])</f>
        <v>4</v>
      </c>
      <c r="W5485" t="str">
        <f>TEXT(SalesData[[#This Row],[Order Date]],"MMM-YYYY")</f>
        <v>Oct-2018</v>
      </c>
      <c r="X5485">
        <f>CHOOSE(MONTH(SalesData[[#This Row],[Order Date]]),1,1,1,2,2,2,3,3,3,4,4,4)</f>
        <v>4</v>
      </c>
      <c r="Y5485">
        <f>YEAR(SalesData[[#This Row],[Order Date]])*100+MONTH(SalesData[[#This Row],[Order Date]])</f>
        <v>201810</v>
      </c>
    </row>
    <row r="5486" spans="1: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v>9</v>
      </c>
      <c r="T5486">
        <v>0</v>
      </c>
      <c r="U5486">
        <v>108.98</v>
      </c>
      <c r="V5486">
        <f>COUNTIF(SalesData[Order ID],SalesData[[#This Row],[Order ID]])</f>
        <v>1</v>
      </c>
      <c r="W5486" t="str">
        <f>TEXT(SalesData[[#This Row],[Order Date]],"MMM-YYYY")</f>
        <v>Jan-2018</v>
      </c>
      <c r="X5486">
        <f>CHOOSE(MONTH(SalesData[[#This Row],[Order Date]]),1,1,1,2,2,2,3,3,3,4,4,4)</f>
        <v>1</v>
      </c>
      <c r="Y5486">
        <f>YEAR(SalesData[[#This Row],[Order Date]])*100+MONTH(SalesData[[#This Row],[Order Date]])</f>
        <v>201801</v>
      </c>
    </row>
    <row r="5487" spans="1: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v>3</v>
      </c>
      <c r="T5487">
        <v>0.3</v>
      </c>
      <c r="U5487">
        <v>-2.11</v>
      </c>
      <c r="V5487">
        <f>COUNTIF(SalesData[Order ID],SalesData[[#This Row],[Order ID]])</f>
        <v>1</v>
      </c>
      <c r="W5487" t="str">
        <f>TEXT(SalesData[[#This Row],[Order Date]],"MMM-YYYY")</f>
        <v>Dec-2015</v>
      </c>
      <c r="X5487">
        <f>CHOOSE(MONTH(SalesData[[#This Row],[Order Date]]),1,1,1,2,2,2,3,3,3,4,4,4)</f>
        <v>4</v>
      </c>
      <c r="Y5487">
        <f>YEAR(SalesData[[#This Row],[Order Date]])*100+MONTH(SalesData[[#This Row],[Order Date]])</f>
        <v>201512</v>
      </c>
    </row>
    <row r="5488" spans="1: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v>2</v>
      </c>
      <c r="T5488">
        <v>0.1</v>
      </c>
      <c r="U5488">
        <v>1.08</v>
      </c>
      <c r="V5488">
        <f>COUNTIF(SalesData[Order ID],SalesData[[#This Row],[Order ID]])</f>
        <v>1</v>
      </c>
      <c r="W5488" t="str">
        <f>TEXT(SalesData[[#This Row],[Order Date]],"MMM-YYYY")</f>
        <v>Oct-2016</v>
      </c>
      <c r="X5488">
        <f>CHOOSE(MONTH(SalesData[[#This Row],[Order Date]]),1,1,1,2,2,2,3,3,3,4,4,4)</f>
        <v>4</v>
      </c>
      <c r="Y5488">
        <f>YEAR(SalesData[[#This Row],[Order Date]])*100+MONTH(SalesData[[#This Row],[Order Date]])</f>
        <v>201610</v>
      </c>
    </row>
    <row r="5489" spans="1: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v>8</v>
      </c>
      <c r="T5489">
        <v>0.2</v>
      </c>
      <c r="U5489">
        <v>7.91</v>
      </c>
      <c r="V5489">
        <f>COUNTIF(SalesData[Order ID],SalesData[[#This Row],[Order ID]])</f>
        <v>4</v>
      </c>
      <c r="W5489" t="str">
        <f>TEXT(SalesData[[#This Row],[Order Date]],"MMM-YYYY")</f>
        <v>Apr-2018</v>
      </c>
      <c r="X5489">
        <f>CHOOSE(MONTH(SalesData[[#This Row],[Order Date]]),1,1,1,2,2,2,3,3,3,4,4,4)</f>
        <v>2</v>
      </c>
      <c r="Y5489">
        <f>YEAR(SalesData[[#This Row],[Order Date]])*100+MONTH(SalesData[[#This Row],[Order Date]])</f>
        <v>201804</v>
      </c>
    </row>
    <row r="5490" spans="1: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v>2</v>
      </c>
      <c r="T5490">
        <v>0.3</v>
      </c>
      <c r="U5490">
        <v>-0.81</v>
      </c>
      <c r="V5490">
        <f>COUNTIF(SalesData[Order ID],SalesData[[#This Row],[Order ID]])</f>
        <v>4</v>
      </c>
      <c r="W5490" t="str">
        <f>TEXT(SalesData[[#This Row],[Order Date]],"MMM-YYYY")</f>
        <v>Apr-2018</v>
      </c>
      <c r="X5490">
        <f>CHOOSE(MONTH(SalesData[[#This Row],[Order Date]]),1,1,1,2,2,2,3,3,3,4,4,4)</f>
        <v>2</v>
      </c>
      <c r="Y5490">
        <f>YEAR(SalesData[[#This Row],[Order Date]])*100+MONTH(SalesData[[#This Row],[Order Date]])</f>
        <v>201804</v>
      </c>
    </row>
    <row r="5491" spans="1: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v>8</v>
      </c>
      <c r="T5491">
        <v>0.2</v>
      </c>
      <c r="U5491">
        <v>5.83</v>
      </c>
      <c r="V5491">
        <f>COUNTIF(SalesData[Order ID],SalesData[[#This Row],[Order ID]])</f>
        <v>4</v>
      </c>
      <c r="W5491" t="str">
        <f>TEXT(SalesData[[#This Row],[Order Date]],"MMM-YYYY")</f>
        <v>Apr-2018</v>
      </c>
      <c r="X5491">
        <f>CHOOSE(MONTH(SalesData[[#This Row],[Order Date]]),1,1,1,2,2,2,3,3,3,4,4,4)</f>
        <v>2</v>
      </c>
      <c r="Y5491">
        <f>YEAR(SalesData[[#This Row],[Order Date]])*100+MONTH(SalesData[[#This Row],[Order Date]])</f>
        <v>201804</v>
      </c>
    </row>
    <row r="5492" spans="1: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v>1</v>
      </c>
      <c r="T5492">
        <v>0.3</v>
      </c>
      <c r="U5492">
        <v>-28.39</v>
      </c>
      <c r="V5492">
        <f>COUNTIF(SalesData[Order ID],SalesData[[#This Row],[Order ID]])</f>
        <v>4</v>
      </c>
      <c r="W5492" t="str">
        <f>TEXT(SalesData[[#This Row],[Order Date]],"MMM-YYYY")</f>
        <v>Apr-2018</v>
      </c>
      <c r="X5492">
        <f>CHOOSE(MONTH(SalesData[[#This Row],[Order Date]]),1,1,1,2,2,2,3,3,3,4,4,4)</f>
        <v>2</v>
      </c>
      <c r="Y5492">
        <f>YEAR(SalesData[[#This Row],[Order Date]])*100+MONTH(SalesData[[#This Row],[Order Date]])</f>
        <v>201804</v>
      </c>
    </row>
    <row r="5493" spans="1: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v>6</v>
      </c>
      <c r="T5493">
        <v>0</v>
      </c>
      <c r="U5493">
        <v>0.91</v>
      </c>
      <c r="V5493">
        <f>COUNTIF(SalesData[Order ID],SalesData[[#This Row],[Order ID]])</f>
        <v>1</v>
      </c>
      <c r="W5493" t="str">
        <f>TEXT(SalesData[[#This Row],[Order Date]],"MMM-YYYY")</f>
        <v>Jan-2018</v>
      </c>
      <c r="X5493">
        <f>CHOOSE(MONTH(SalesData[[#This Row],[Order Date]]),1,1,1,2,2,2,3,3,3,4,4,4)</f>
        <v>1</v>
      </c>
      <c r="Y5493">
        <f>YEAR(SalesData[[#This Row],[Order Date]])*100+MONTH(SalesData[[#This Row],[Order Date]])</f>
        <v>201801</v>
      </c>
    </row>
    <row r="5494" spans="1: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v>3</v>
      </c>
      <c r="T5494">
        <v>0</v>
      </c>
      <c r="U5494">
        <v>1.25</v>
      </c>
      <c r="V5494">
        <f>COUNTIF(SalesData[Order ID],SalesData[[#This Row],[Order ID]])</f>
        <v>3</v>
      </c>
      <c r="W5494" t="str">
        <f>TEXT(SalesData[[#This Row],[Order Date]],"MMM-YYYY")</f>
        <v>Nov-2015</v>
      </c>
      <c r="X5494">
        <f>CHOOSE(MONTH(SalesData[[#This Row],[Order Date]]),1,1,1,2,2,2,3,3,3,4,4,4)</f>
        <v>4</v>
      </c>
      <c r="Y5494">
        <f>YEAR(SalesData[[#This Row],[Order Date]])*100+MONTH(SalesData[[#This Row],[Order Date]])</f>
        <v>201511</v>
      </c>
    </row>
    <row r="5495" spans="1: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v>2</v>
      </c>
      <c r="T5495">
        <v>0.3</v>
      </c>
      <c r="U5495">
        <v>-7.45</v>
      </c>
      <c r="V5495">
        <f>COUNTIF(SalesData[Order ID],SalesData[[#This Row],[Order ID]])</f>
        <v>3</v>
      </c>
      <c r="W5495" t="str">
        <f>TEXT(SalesData[[#This Row],[Order Date]],"MMM-YYYY")</f>
        <v>Nov-2015</v>
      </c>
      <c r="X5495">
        <f>CHOOSE(MONTH(SalesData[[#This Row],[Order Date]]),1,1,1,2,2,2,3,3,3,4,4,4)</f>
        <v>4</v>
      </c>
      <c r="Y5495">
        <f>YEAR(SalesData[[#This Row],[Order Date]])*100+MONTH(SalesData[[#This Row],[Order Date]])</f>
        <v>201511</v>
      </c>
    </row>
    <row r="5496" spans="1: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v>4</v>
      </c>
      <c r="T5496">
        <v>0</v>
      </c>
      <c r="U5496">
        <v>82.27</v>
      </c>
      <c r="V5496">
        <f>COUNTIF(SalesData[Order ID],SalesData[[#This Row],[Order ID]])</f>
        <v>3</v>
      </c>
      <c r="W5496" t="str">
        <f>TEXT(SalesData[[#This Row],[Order Date]],"MMM-YYYY")</f>
        <v>Nov-2015</v>
      </c>
      <c r="X5496">
        <f>CHOOSE(MONTH(SalesData[[#This Row],[Order Date]]),1,1,1,2,2,2,3,3,3,4,4,4)</f>
        <v>4</v>
      </c>
      <c r="Y5496">
        <f>YEAR(SalesData[[#This Row],[Order Date]])*100+MONTH(SalesData[[#This Row],[Order Date]])</f>
        <v>201511</v>
      </c>
    </row>
    <row r="5497" spans="1: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v>7</v>
      </c>
      <c r="T5497">
        <v>0</v>
      </c>
      <c r="U5497">
        <v>0.61</v>
      </c>
      <c r="V5497">
        <f>COUNTIF(SalesData[Order ID],SalesData[[#This Row],[Order ID]])</f>
        <v>1</v>
      </c>
      <c r="W5497" t="str">
        <f>TEXT(SalesData[[#This Row],[Order Date]],"MMM-YYYY")</f>
        <v>Sep-2016</v>
      </c>
      <c r="X5497">
        <f>CHOOSE(MONTH(SalesData[[#This Row],[Order Date]]),1,1,1,2,2,2,3,3,3,4,4,4)</f>
        <v>3</v>
      </c>
      <c r="Y5497">
        <f>YEAR(SalesData[[#This Row],[Order Date]])*100+MONTH(SalesData[[#This Row],[Order Date]])</f>
        <v>201609</v>
      </c>
    </row>
    <row r="5498" spans="1: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v>1</v>
      </c>
      <c r="T5498">
        <v>0</v>
      </c>
      <c r="U5498">
        <v>13.42</v>
      </c>
      <c r="V5498">
        <f>COUNTIF(SalesData[Order ID],SalesData[[#This Row],[Order ID]])</f>
        <v>1</v>
      </c>
      <c r="W5498" t="str">
        <f>TEXT(SalesData[[#This Row],[Order Date]],"MMM-YYYY")</f>
        <v>Jun-2018</v>
      </c>
      <c r="X5498">
        <f>CHOOSE(MONTH(SalesData[[#This Row],[Order Date]]),1,1,1,2,2,2,3,3,3,4,4,4)</f>
        <v>2</v>
      </c>
      <c r="Y5498">
        <f>YEAR(SalesData[[#This Row],[Order Date]])*100+MONTH(SalesData[[#This Row],[Order Date]])</f>
        <v>201806</v>
      </c>
    </row>
    <row r="5499" spans="1: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v>10</v>
      </c>
      <c r="T5499">
        <v>0.3</v>
      </c>
      <c r="U5499">
        <v>-1.18</v>
      </c>
      <c r="V5499">
        <f>COUNTIF(SalesData[Order ID],SalesData[[#This Row],[Order ID]])</f>
        <v>5</v>
      </c>
      <c r="W5499" t="str">
        <f>TEXT(SalesData[[#This Row],[Order Date]],"MMM-YYYY")</f>
        <v>Jul-2018</v>
      </c>
      <c r="X5499">
        <f>CHOOSE(MONTH(SalesData[[#This Row],[Order Date]]),1,1,1,2,2,2,3,3,3,4,4,4)</f>
        <v>3</v>
      </c>
      <c r="Y5499">
        <f>YEAR(SalesData[[#This Row],[Order Date]])*100+MONTH(SalesData[[#This Row],[Order Date]])</f>
        <v>201807</v>
      </c>
    </row>
    <row r="5500" spans="1: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v>5</v>
      </c>
      <c r="T5500">
        <v>0.1</v>
      </c>
      <c r="U5500">
        <v>1.57</v>
      </c>
      <c r="V5500">
        <f>COUNTIF(SalesData[Order ID],SalesData[[#This Row],[Order ID]])</f>
        <v>5</v>
      </c>
      <c r="W5500" t="str">
        <f>TEXT(SalesData[[#This Row],[Order Date]],"MMM-YYYY")</f>
        <v>Jul-2018</v>
      </c>
      <c r="X5500">
        <f>CHOOSE(MONTH(SalesData[[#This Row],[Order Date]]),1,1,1,2,2,2,3,3,3,4,4,4)</f>
        <v>3</v>
      </c>
      <c r="Y5500">
        <f>YEAR(SalesData[[#This Row],[Order Date]])*100+MONTH(SalesData[[#This Row],[Order Date]])</f>
        <v>201807</v>
      </c>
    </row>
    <row r="5501" spans="1: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v>5</v>
      </c>
      <c r="T5501">
        <v>0.3</v>
      </c>
      <c r="U5501">
        <v>-11.73</v>
      </c>
      <c r="V5501">
        <f>COUNTIF(SalesData[Order ID],SalesData[[#This Row],[Order ID]])</f>
        <v>5</v>
      </c>
      <c r="W5501" t="str">
        <f>TEXT(SalesData[[#This Row],[Order Date]],"MMM-YYYY")</f>
        <v>Jul-2018</v>
      </c>
      <c r="X5501">
        <f>CHOOSE(MONTH(SalesData[[#This Row],[Order Date]]),1,1,1,2,2,2,3,3,3,4,4,4)</f>
        <v>3</v>
      </c>
      <c r="Y5501">
        <f>YEAR(SalesData[[#This Row],[Order Date]])*100+MONTH(SalesData[[#This Row],[Order Date]])</f>
        <v>201807</v>
      </c>
    </row>
    <row r="5502" spans="1: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v>1</v>
      </c>
      <c r="T5502">
        <v>0</v>
      </c>
      <c r="U5502">
        <v>99.62</v>
      </c>
      <c r="V5502">
        <f>COUNTIF(SalesData[Order ID],SalesData[[#This Row],[Order ID]])</f>
        <v>5</v>
      </c>
      <c r="W5502" t="str">
        <f>TEXT(SalesData[[#This Row],[Order Date]],"MMM-YYYY")</f>
        <v>Jul-2018</v>
      </c>
      <c r="X5502">
        <f>CHOOSE(MONTH(SalesData[[#This Row],[Order Date]]),1,1,1,2,2,2,3,3,3,4,4,4)</f>
        <v>3</v>
      </c>
      <c r="Y5502">
        <f>YEAR(SalesData[[#This Row],[Order Date]])*100+MONTH(SalesData[[#This Row],[Order Date]])</f>
        <v>201807</v>
      </c>
    </row>
    <row r="5503" spans="1: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v>10</v>
      </c>
      <c r="T5503">
        <v>0.2</v>
      </c>
      <c r="U5503">
        <v>2.5099999999999998</v>
      </c>
      <c r="V5503">
        <f>COUNTIF(SalesData[Order ID],SalesData[[#This Row],[Order ID]])</f>
        <v>5</v>
      </c>
      <c r="W5503" t="str">
        <f>TEXT(SalesData[[#This Row],[Order Date]],"MMM-YYYY")</f>
        <v>Jul-2018</v>
      </c>
      <c r="X5503">
        <f>CHOOSE(MONTH(SalesData[[#This Row],[Order Date]]),1,1,1,2,2,2,3,3,3,4,4,4)</f>
        <v>3</v>
      </c>
      <c r="Y5503">
        <f>YEAR(SalesData[[#This Row],[Order Date]])*100+MONTH(SalesData[[#This Row],[Order Date]])</f>
        <v>201807</v>
      </c>
    </row>
    <row r="5504" spans="1: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v>3</v>
      </c>
      <c r="T5504">
        <v>0</v>
      </c>
      <c r="U5504">
        <v>0.86</v>
      </c>
      <c r="V5504">
        <f>COUNTIF(SalesData[Order ID],SalesData[[#This Row],[Order ID]])</f>
        <v>4</v>
      </c>
      <c r="W5504" t="str">
        <f>TEXT(SalesData[[#This Row],[Order Date]],"MMM-YYYY")</f>
        <v>Nov-2018</v>
      </c>
      <c r="X5504">
        <f>CHOOSE(MONTH(SalesData[[#This Row],[Order Date]]),1,1,1,2,2,2,3,3,3,4,4,4)</f>
        <v>4</v>
      </c>
      <c r="Y5504">
        <f>YEAR(SalesData[[#This Row],[Order Date]])*100+MONTH(SalesData[[#This Row],[Order Date]])</f>
        <v>201811</v>
      </c>
    </row>
    <row r="5505" spans="1: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v>6</v>
      </c>
      <c r="T5505">
        <v>0.2</v>
      </c>
      <c r="U5505">
        <v>6.44</v>
      </c>
      <c r="V5505">
        <f>COUNTIF(SalesData[Order ID],SalesData[[#This Row],[Order ID]])</f>
        <v>4</v>
      </c>
      <c r="W5505" t="str">
        <f>TEXT(SalesData[[#This Row],[Order Date]],"MMM-YYYY")</f>
        <v>Nov-2018</v>
      </c>
      <c r="X5505">
        <f>CHOOSE(MONTH(SalesData[[#This Row],[Order Date]]),1,1,1,2,2,2,3,3,3,4,4,4)</f>
        <v>4</v>
      </c>
      <c r="Y5505">
        <f>YEAR(SalesData[[#This Row],[Order Date]])*100+MONTH(SalesData[[#This Row],[Order Date]])</f>
        <v>201811</v>
      </c>
    </row>
    <row r="5506" spans="1: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v>10</v>
      </c>
      <c r="T5506">
        <v>0.3</v>
      </c>
      <c r="U5506">
        <v>-2.48</v>
      </c>
      <c r="V5506">
        <f>COUNTIF(SalesData[Order ID],SalesData[[#This Row],[Order ID]])</f>
        <v>4</v>
      </c>
      <c r="W5506" t="str">
        <f>TEXT(SalesData[[#This Row],[Order Date]],"MMM-YYYY")</f>
        <v>Nov-2018</v>
      </c>
      <c r="X5506">
        <f>CHOOSE(MONTH(SalesData[[#This Row],[Order Date]]),1,1,1,2,2,2,3,3,3,4,4,4)</f>
        <v>4</v>
      </c>
      <c r="Y5506">
        <f>YEAR(SalesData[[#This Row],[Order Date]])*100+MONTH(SalesData[[#This Row],[Order Date]])</f>
        <v>201811</v>
      </c>
    </row>
    <row r="5507" spans="1: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v>5</v>
      </c>
      <c r="T5507">
        <v>0.1</v>
      </c>
      <c r="U5507">
        <v>137.47</v>
      </c>
      <c r="V5507">
        <f>COUNTIF(SalesData[Order ID],SalesData[[#This Row],[Order ID]])</f>
        <v>4</v>
      </c>
      <c r="W5507" t="str">
        <f>TEXT(SalesData[[#This Row],[Order Date]],"MMM-YYYY")</f>
        <v>Nov-2018</v>
      </c>
      <c r="X5507">
        <f>CHOOSE(MONTH(SalesData[[#This Row],[Order Date]]),1,1,1,2,2,2,3,3,3,4,4,4)</f>
        <v>4</v>
      </c>
      <c r="Y5507">
        <f>YEAR(SalesData[[#This Row],[Order Date]])*100+MONTH(SalesData[[#This Row],[Order Date]])</f>
        <v>201811</v>
      </c>
    </row>
    <row r="5508" spans="1: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v>9</v>
      </c>
      <c r="T5508">
        <v>0.1</v>
      </c>
      <c r="U5508">
        <v>7.44</v>
      </c>
      <c r="V5508">
        <f>COUNTIF(SalesData[Order ID],SalesData[[#This Row],[Order ID]])</f>
        <v>1</v>
      </c>
      <c r="W5508" t="str">
        <f>TEXT(SalesData[[#This Row],[Order Date]],"MMM-YYYY")</f>
        <v>Oct-2017</v>
      </c>
      <c r="X5508">
        <f>CHOOSE(MONTH(SalesData[[#This Row],[Order Date]]),1,1,1,2,2,2,3,3,3,4,4,4)</f>
        <v>4</v>
      </c>
      <c r="Y5508">
        <f>YEAR(SalesData[[#This Row],[Order Date]])*100+MONTH(SalesData[[#This Row],[Order Date]])</f>
        <v>201710</v>
      </c>
    </row>
    <row r="5509" spans="1: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v>9</v>
      </c>
      <c r="T5509">
        <v>0.2</v>
      </c>
      <c r="U5509">
        <v>0.9</v>
      </c>
      <c r="V5509">
        <f>COUNTIF(SalesData[Order ID],SalesData[[#This Row],[Order ID]])</f>
        <v>1</v>
      </c>
      <c r="W5509" t="str">
        <f>TEXT(SalesData[[#This Row],[Order Date]],"MMM-YYYY")</f>
        <v>Apr-2017</v>
      </c>
      <c r="X5509">
        <f>CHOOSE(MONTH(SalesData[[#This Row],[Order Date]]),1,1,1,2,2,2,3,3,3,4,4,4)</f>
        <v>2</v>
      </c>
      <c r="Y5509">
        <f>YEAR(SalesData[[#This Row],[Order Date]])*100+MONTH(SalesData[[#This Row],[Order Date]])</f>
        <v>201704</v>
      </c>
    </row>
    <row r="5510" spans="1: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v>3</v>
      </c>
      <c r="T5510">
        <v>0.2</v>
      </c>
      <c r="U5510">
        <v>40.85</v>
      </c>
      <c r="V5510">
        <f>COUNTIF(SalesData[Order ID],SalesData[[#This Row],[Order ID]])</f>
        <v>1</v>
      </c>
      <c r="W5510" t="str">
        <f>TEXT(SalesData[[#This Row],[Order Date]],"MMM-YYYY")</f>
        <v>Oct-2016</v>
      </c>
      <c r="X5510">
        <f>CHOOSE(MONTH(SalesData[[#This Row],[Order Date]]),1,1,1,2,2,2,3,3,3,4,4,4)</f>
        <v>4</v>
      </c>
      <c r="Y5510">
        <f>YEAR(SalesData[[#This Row],[Order Date]])*100+MONTH(SalesData[[#This Row],[Order Date]])</f>
        <v>201610</v>
      </c>
    </row>
    <row r="5511" spans="1: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v>1</v>
      </c>
      <c r="T5511">
        <v>0.1</v>
      </c>
      <c r="U5511">
        <v>19.28</v>
      </c>
      <c r="V5511">
        <f>COUNTIF(SalesData[Order ID],SalesData[[#This Row],[Order ID]])</f>
        <v>2</v>
      </c>
      <c r="W5511" t="str">
        <f>TEXT(SalesData[[#This Row],[Order Date]],"MMM-YYYY")</f>
        <v>May-2018</v>
      </c>
      <c r="X5511">
        <f>CHOOSE(MONTH(SalesData[[#This Row],[Order Date]]),1,1,1,2,2,2,3,3,3,4,4,4)</f>
        <v>2</v>
      </c>
      <c r="Y5511">
        <f>YEAR(SalesData[[#This Row],[Order Date]])*100+MONTH(SalesData[[#This Row],[Order Date]])</f>
        <v>201805</v>
      </c>
    </row>
    <row r="5512" spans="1: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v>5</v>
      </c>
      <c r="T5512">
        <v>0.1</v>
      </c>
      <c r="U5512">
        <v>2.4500000000000002</v>
      </c>
      <c r="V5512">
        <f>COUNTIF(SalesData[Order ID],SalesData[[#This Row],[Order ID]])</f>
        <v>2</v>
      </c>
      <c r="W5512" t="str">
        <f>TEXT(SalesData[[#This Row],[Order Date]],"MMM-YYYY")</f>
        <v>May-2018</v>
      </c>
      <c r="X5512">
        <f>CHOOSE(MONTH(SalesData[[#This Row],[Order Date]]),1,1,1,2,2,2,3,3,3,4,4,4)</f>
        <v>2</v>
      </c>
      <c r="Y5512">
        <f>YEAR(SalesData[[#This Row],[Order Date]])*100+MONTH(SalesData[[#This Row],[Order Date]])</f>
        <v>201805</v>
      </c>
    </row>
    <row r="5513" spans="1: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v>4</v>
      </c>
      <c r="T5513">
        <v>0</v>
      </c>
      <c r="U5513">
        <v>3.62</v>
      </c>
      <c r="V5513">
        <f>COUNTIF(SalesData[Order ID],SalesData[[#This Row],[Order ID]])</f>
        <v>2</v>
      </c>
      <c r="W5513" t="str">
        <f>TEXT(SalesData[[#This Row],[Order Date]],"MMM-YYYY")</f>
        <v>Feb-2015</v>
      </c>
      <c r="X5513">
        <f>CHOOSE(MONTH(SalesData[[#This Row],[Order Date]]),1,1,1,2,2,2,3,3,3,4,4,4)</f>
        <v>1</v>
      </c>
      <c r="Y5513">
        <f>YEAR(SalesData[[#This Row],[Order Date]])*100+MONTH(SalesData[[#This Row],[Order Date]])</f>
        <v>201502</v>
      </c>
    </row>
    <row r="5514" spans="1: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v>3</v>
      </c>
      <c r="T5514">
        <v>0.2</v>
      </c>
      <c r="U5514">
        <v>3.42</v>
      </c>
      <c r="V5514">
        <f>COUNTIF(SalesData[Order ID],SalesData[[#This Row],[Order ID]])</f>
        <v>2</v>
      </c>
      <c r="W5514" t="str">
        <f>TEXT(SalesData[[#This Row],[Order Date]],"MMM-YYYY")</f>
        <v>Feb-2015</v>
      </c>
      <c r="X5514">
        <f>CHOOSE(MONTH(SalesData[[#This Row],[Order Date]]),1,1,1,2,2,2,3,3,3,4,4,4)</f>
        <v>1</v>
      </c>
      <c r="Y5514">
        <f>YEAR(SalesData[[#This Row],[Order Date]])*100+MONTH(SalesData[[#This Row],[Order Date]])</f>
        <v>201502</v>
      </c>
    </row>
    <row r="5515" spans="1: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v>9</v>
      </c>
      <c r="T5515">
        <v>0</v>
      </c>
      <c r="U5515">
        <v>81.59</v>
      </c>
      <c r="V5515">
        <f>COUNTIF(SalesData[Order ID],SalesData[[#This Row],[Order ID]])</f>
        <v>3</v>
      </c>
      <c r="W5515" t="str">
        <f>TEXT(SalesData[[#This Row],[Order Date]],"MMM-YYYY")</f>
        <v>May-2016</v>
      </c>
      <c r="X5515">
        <f>CHOOSE(MONTH(SalesData[[#This Row],[Order Date]]),1,1,1,2,2,2,3,3,3,4,4,4)</f>
        <v>2</v>
      </c>
      <c r="Y5515">
        <f>YEAR(SalesData[[#This Row],[Order Date]])*100+MONTH(SalesData[[#This Row],[Order Date]])</f>
        <v>201605</v>
      </c>
    </row>
    <row r="5516" spans="1: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v>2</v>
      </c>
      <c r="T5516">
        <v>0</v>
      </c>
      <c r="U5516">
        <v>48.1</v>
      </c>
      <c r="V5516">
        <f>COUNTIF(SalesData[Order ID],SalesData[[#This Row],[Order ID]])</f>
        <v>3</v>
      </c>
      <c r="W5516" t="str">
        <f>TEXT(SalesData[[#This Row],[Order Date]],"MMM-YYYY")</f>
        <v>May-2016</v>
      </c>
      <c r="X5516">
        <f>CHOOSE(MONTH(SalesData[[#This Row],[Order Date]]),1,1,1,2,2,2,3,3,3,4,4,4)</f>
        <v>2</v>
      </c>
      <c r="Y5516">
        <f>YEAR(SalesData[[#This Row],[Order Date]])*100+MONTH(SalesData[[#This Row],[Order Date]])</f>
        <v>201605</v>
      </c>
    </row>
    <row r="5517" spans="1: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v>8</v>
      </c>
      <c r="T5517">
        <v>0.1</v>
      </c>
      <c r="U5517">
        <v>11.6</v>
      </c>
      <c r="V5517">
        <f>COUNTIF(SalesData[Order ID],SalesData[[#This Row],[Order ID]])</f>
        <v>3</v>
      </c>
      <c r="W5517" t="str">
        <f>TEXT(SalesData[[#This Row],[Order Date]],"MMM-YYYY")</f>
        <v>May-2016</v>
      </c>
      <c r="X5517">
        <f>CHOOSE(MONTH(SalesData[[#This Row],[Order Date]]),1,1,1,2,2,2,3,3,3,4,4,4)</f>
        <v>2</v>
      </c>
      <c r="Y5517">
        <f>YEAR(SalesData[[#This Row],[Order Date]])*100+MONTH(SalesData[[#This Row],[Order Date]])</f>
        <v>201605</v>
      </c>
    </row>
    <row r="5518" spans="1: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v>5</v>
      </c>
      <c r="T5518">
        <v>0.1</v>
      </c>
      <c r="U5518">
        <v>329.99</v>
      </c>
      <c r="V5518">
        <f>COUNTIF(SalesData[Order ID],SalesData[[#This Row],[Order ID]])</f>
        <v>1</v>
      </c>
      <c r="W5518" t="str">
        <f>TEXT(SalesData[[#This Row],[Order Date]],"MMM-YYYY")</f>
        <v>Nov-2017</v>
      </c>
      <c r="X5518">
        <f>CHOOSE(MONTH(SalesData[[#This Row],[Order Date]]),1,1,1,2,2,2,3,3,3,4,4,4)</f>
        <v>4</v>
      </c>
      <c r="Y5518">
        <f>YEAR(SalesData[[#This Row],[Order Date]])*100+MONTH(SalesData[[#This Row],[Order Date]])</f>
        <v>201711</v>
      </c>
    </row>
    <row r="5519" spans="1: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v>1</v>
      </c>
      <c r="T5519">
        <v>0.2</v>
      </c>
      <c r="U5519">
        <v>26.4</v>
      </c>
      <c r="V5519">
        <f>COUNTIF(SalesData[Order ID],SalesData[[#This Row],[Order ID]])</f>
        <v>5</v>
      </c>
      <c r="W5519" t="str">
        <f>TEXT(SalesData[[#This Row],[Order Date]],"MMM-YYYY")</f>
        <v>Dec-2018</v>
      </c>
      <c r="X5519">
        <f>CHOOSE(MONTH(SalesData[[#This Row],[Order Date]]),1,1,1,2,2,2,3,3,3,4,4,4)</f>
        <v>4</v>
      </c>
      <c r="Y5519">
        <f>YEAR(SalesData[[#This Row],[Order Date]])*100+MONTH(SalesData[[#This Row],[Order Date]])</f>
        <v>201812</v>
      </c>
    </row>
    <row r="5520" spans="1: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v>7</v>
      </c>
      <c r="T5520">
        <v>0.2</v>
      </c>
      <c r="U5520">
        <v>10.95</v>
      </c>
      <c r="V5520">
        <f>COUNTIF(SalesData[Order ID],SalesData[[#This Row],[Order ID]])</f>
        <v>5</v>
      </c>
      <c r="W5520" t="str">
        <f>TEXT(SalesData[[#This Row],[Order Date]],"MMM-YYYY")</f>
        <v>Dec-2018</v>
      </c>
      <c r="X5520">
        <f>CHOOSE(MONTH(SalesData[[#This Row],[Order Date]]),1,1,1,2,2,2,3,3,3,4,4,4)</f>
        <v>4</v>
      </c>
      <c r="Y5520">
        <f>YEAR(SalesData[[#This Row],[Order Date]])*100+MONTH(SalesData[[#This Row],[Order Date]])</f>
        <v>201812</v>
      </c>
    </row>
    <row r="5521" spans="1: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v>10</v>
      </c>
      <c r="T5521">
        <v>0.2</v>
      </c>
      <c r="U5521">
        <v>4.1500000000000004</v>
      </c>
      <c r="V5521">
        <f>COUNTIF(SalesData[Order ID],SalesData[[#This Row],[Order ID]])</f>
        <v>5</v>
      </c>
      <c r="W5521" t="str">
        <f>TEXT(SalesData[[#This Row],[Order Date]],"MMM-YYYY")</f>
        <v>Dec-2018</v>
      </c>
      <c r="X5521">
        <f>CHOOSE(MONTH(SalesData[[#This Row],[Order Date]]),1,1,1,2,2,2,3,3,3,4,4,4)</f>
        <v>4</v>
      </c>
      <c r="Y5521">
        <f>YEAR(SalesData[[#This Row],[Order Date]])*100+MONTH(SalesData[[#This Row],[Order Date]])</f>
        <v>201812</v>
      </c>
    </row>
    <row r="5522" spans="1: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v>4</v>
      </c>
      <c r="T5522">
        <v>0.2</v>
      </c>
      <c r="U5522">
        <v>1.44</v>
      </c>
      <c r="V5522">
        <f>COUNTIF(SalesData[Order ID],SalesData[[#This Row],[Order ID]])</f>
        <v>5</v>
      </c>
      <c r="W5522" t="str">
        <f>TEXT(SalesData[[#This Row],[Order Date]],"MMM-YYYY")</f>
        <v>Dec-2018</v>
      </c>
      <c r="X5522">
        <f>CHOOSE(MONTH(SalesData[[#This Row],[Order Date]]),1,1,1,2,2,2,3,3,3,4,4,4)</f>
        <v>4</v>
      </c>
      <c r="Y5522">
        <f>YEAR(SalesData[[#This Row],[Order Date]])*100+MONTH(SalesData[[#This Row],[Order Date]])</f>
        <v>201812</v>
      </c>
    </row>
    <row r="5523" spans="1: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v>9</v>
      </c>
      <c r="T5523">
        <v>0.2</v>
      </c>
      <c r="U5523">
        <v>87.03</v>
      </c>
      <c r="V5523">
        <f>COUNTIF(SalesData[Order ID],SalesData[[#This Row],[Order ID]])</f>
        <v>5</v>
      </c>
      <c r="W5523" t="str">
        <f>TEXT(SalesData[[#This Row],[Order Date]],"MMM-YYYY")</f>
        <v>Dec-2018</v>
      </c>
      <c r="X5523">
        <f>CHOOSE(MONTH(SalesData[[#This Row],[Order Date]]),1,1,1,2,2,2,3,3,3,4,4,4)</f>
        <v>4</v>
      </c>
      <c r="Y5523">
        <f>YEAR(SalesData[[#This Row],[Order Date]])*100+MONTH(SalesData[[#This Row],[Order Date]])</f>
        <v>201812</v>
      </c>
    </row>
    <row r="5524" spans="1: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v>6</v>
      </c>
      <c r="T5524">
        <v>0.1</v>
      </c>
      <c r="U5524">
        <v>1.51</v>
      </c>
      <c r="V5524">
        <f>COUNTIF(SalesData[Order ID],SalesData[[#This Row],[Order ID]])</f>
        <v>2</v>
      </c>
      <c r="W5524" t="str">
        <f>TEXT(SalesData[[#This Row],[Order Date]],"MMM-YYYY")</f>
        <v>Jun-2017</v>
      </c>
      <c r="X5524">
        <f>CHOOSE(MONTH(SalesData[[#This Row],[Order Date]]),1,1,1,2,2,2,3,3,3,4,4,4)</f>
        <v>2</v>
      </c>
      <c r="Y5524">
        <f>YEAR(SalesData[[#This Row],[Order Date]])*100+MONTH(SalesData[[#This Row],[Order Date]])</f>
        <v>201706</v>
      </c>
    </row>
    <row r="5525" spans="1: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v>8</v>
      </c>
      <c r="T5525">
        <v>0.2</v>
      </c>
      <c r="U5525">
        <v>7.57</v>
      </c>
      <c r="V5525">
        <f>COUNTIF(SalesData[Order ID],SalesData[[#This Row],[Order ID]])</f>
        <v>2</v>
      </c>
      <c r="W5525" t="str">
        <f>TEXT(SalesData[[#This Row],[Order Date]],"MMM-YYYY")</f>
        <v>Jun-2017</v>
      </c>
      <c r="X5525">
        <f>CHOOSE(MONTH(SalesData[[#This Row],[Order Date]]),1,1,1,2,2,2,3,3,3,4,4,4)</f>
        <v>2</v>
      </c>
      <c r="Y5525">
        <f>YEAR(SalesData[[#This Row],[Order Date]])*100+MONTH(SalesData[[#This Row],[Order Date]])</f>
        <v>201706</v>
      </c>
    </row>
    <row r="5526" spans="1: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v>2</v>
      </c>
      <c r="T5526">
        <v>0</v>
      </c>
      <c r="U5526">
        <v>13.65</v>
      </c>
      <c r="V5526">
        <f>COUNTIF(SalesData[Order ID],SalesData[[#This Row],[Order ID]])</f>
        <v>1</v>
      </c>
      <c r="W5526" t="str">
        <f>TEXT(SalesData[[#This Row],[Order Date]],"MMM-YYYY")</f>
        <v>Dec-2017</v>
      </c>
      <c r="X5526">
        <f>CHOOSE(MONTH(SalesData[[#This Row],[Order Date]]),1,1,1,2,2,2,3,3,3,4,4,4)</f>
        <v>4</v>
      </c>
      <c r="Y5526">
        <f>YEAR(SalesData[[#This Row],[Order Date]])*100+MONTH(SalesData[[#This Row],[Order Date]])</f>
        <v>201712</v>
      </c>
    </row>
    <row r="5527" spans="1: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v>9</v>
      </c>
      <c r="T5527">
        <v>0.3</v>
      </c>
      <c r="U5527">
        <v>-0.88</v>
      </c>
      <c r="V5527">
        <f>COUNTIF(SalesData[Order ID],SalesData[[#This Row],[Order ID]])</f>
        <v>1</v>
      </c>
      <c r="W5527" t="str">
        <f>TEXT(SalesData[[#This Row],[Order Date]],"MMM-YYYY")</f>
        <v>Apr-2018</v>
      </c>
      <c r="X5527">
        <f>CHOOSE(MONTH(SalesData[[#This Row],[Order Date]]),1,1,1,2,2,2,3,3,3,4,4,4)</f>
        <v>2</v>
      </c>
      <c r="Y5527">
        <f>YEAR(SalesData[[#This Row],[Order Date]])*100+MONTH(SalesData[[#This Row],[Order Date]])</f>
        <v>201804</v>
      </c>
    </row>
    <row r="5528" spans="1: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v>7</v>
      </c>
      <c r="T5528">
        <v>0.3</v>
      </c>
      <c r="U5528">
        <v>-0.6</v>
      </c>
      <c r="V5528">
        <f>COUNTIF(SalesData[Order ID],SalesData[[#This Row],[Order ID]])</f>
        <v>1</v>
      </c>
      <c r="W5528" t="str">
        <f>TEXT(SalesData[[#This Row],[Order Date]],"MMM-YYYY")</f>
        <v>Apr-2018</v>
      </c>
      <c r="X5528">
        <f>CHOOSE(MONTH(SalesData[[#This Row],[Order Date]]),1,1,1,2,2,2,3,3,3,4,4,4)</f>
        <v>2</v>
      </c>
      <c r="Y5528">
        <f>YEAR(SalesData[[#This Row],[Order Date]])*100+MONTH(SalesData[[#This Row],[Order Date]])</f>
        <v>201804</v>
      </c>
    </row>
    <row r="5529" spans="1: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v>1</v>
      </c>
      <c r="T5529">
        <v>0</v>
      </c>
      <c r="U5529">
        <v>2.66</v>
      </c>
      <c r="V5529">
        <f>COUNTIF(SalesData[Order ID],SalesData[[#This Row],[Order ID]])</f>
        <v>1</v>
      </c>
      <c r="W5529" t="str">
        <f>TEXT(SalesData[[#This Row],[Order Date]],"MMM-YYYY")</f>
        <v>May-2016</v>
      </c>
      <c r="X5529">
        <f>CHOOSE(MONTH(SalesData[[#This Row],[Order Date]]),1,1,1,2,2,2,3,3,3,4,4,4)</f>
        <v>2</v>
      </c>
      <c r="Y5529">
        <f>YEAR(SalesData[[#This Row],[Order Date]])*100+MONTH(SalesData[[#This Row],[Order Date]])</f>
        <v>201605</v>
      </c>
    </row>
    <row r="5530" spans="1: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v>2</v>
      </c>
      <c r="T5530">
        <v>0</v>
      </c>
      <c r="U5530">
        <v>17.59</v>
      </c>
      <c r="V5530">
        <f>COUNTIF(SalesData[Order ID],SalesData[[#This Row],[Order ID]])</f>
        <v>1</v>
      </c>
      <c r="W5530" t="str">
        <f>TEXT(SalesData[[#This Row],[Order Date]],"MMM-YYYY")</f>
        <v>Mar-2016</v>
      </c>
      <c r="X5530">
        <f>CHOOSE(MONTH(SalesData[[#This Row],[Order Date]]),1,1,1,2,2,2,3,3,3,4,4,4)</f>
        <v>1</v>
      </c>
      <c r="Y5530">
        <f>YEAR(SalesData[[#This Row],[Order Date]])*100+MONTH(SalesData[[#This Row],[Order Date]])</f>
        <v>201603</v>
      </c>
    </row>
    <row r="5531" spans="1: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v>3</v>
      </c>
      <c r="T5531">
        <v>0</v>
      </c>
      <c r="U5531">
        <v>23.06</v>
      </c>
      <c r="V5531">
        <f>COUNTIF(SalesData[Order ID],SalesData[[#This Row],[Order ID]])</f>
        <v>1</v>
      </c>
      <c r="W5531" t="str">
        <f>TEXT(SalesData[[#This Row],[Order Date]],"MMM-YYYY")</f>
        <v>Aug-2018</v>
      </c>
      <c r="X5531">
        <f>CHOOSE(MONTH(SalesData[[#This Row],[Order Date]]),1,1,1,2,2,2,3,3,3,4,4,4)</f>
        <v>3</v>
      </c>
      <c r="Y5531">
        <f>YEAR(SalesData[[#This Row],[Order Date]])*100+MONTH(SalesData[[#This Row],[Order Date]])</f>
        <v>201808</v>
      </c>
    </row>
    <row r="5532" spans="1: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v>2</v>
      </c>
      <c r="T5532">
        <v>0.3</v>
      </c>
      <c r="U5532">
        <v>-446.39</v>
      </c>
      <c r="V5532">
        <f>COUNTIF(SalesData[Order ID],SalesData[[#This Row],[Order ID]])</f>
        <v>1</v>
      </c>
      <c r="W5532" t="str">
        <f>TEXT(SalesData[[#This Row],[Order Date]],"MMM-YYYY")</f>
        <v>Dec-2018</v>
      </c>
      <c r="X5532">
        <f>CHOOSE(MONTH(SalesData[[#This Row],[Order Date]]),1,1,1,2,2,2,3,3,3,4,4,4)</f>
        <v>4</v>
      </c>
      <c r="Y5532">
        <f>YEAR(SalesData[[#This Row],[Order Date]])*100+MONTH(SalesData[[#This Row],[Order Date]])</f>
        <v>201812</v>
      </c>
    </row>
    <row r="5533" spans="1: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v>6</v>
      </c>
      <c r="T5533">
        <v>0.2</v>
      </c>
      <c r="U5533">
        <v>61.18</v>
      </c>
      <c r="V5533">
        <f>COUNTIF(SalesData[Order ID],SalesData[[#This Row],[Order ID]])</f>
        <v>7</v>
      </c>
      <c r="W5533" t="str">
        <f>TEXT(SalesData[[#This Row],[Order Date]],"MMM-YYYY")</f>
        <v>Jun-2017</v>
      </c>
      <c r="X5533">
        <f>CHOOSE(MONTH(SalesData[[#This Row],[Order Date]]),1,1,1,2,2,2,3,3,3,4,4,4)</f>
        <v>2</v>
      </c>
      <c r="Y5533">
        <f>YEAR(SalesData[[#This Row],[Order Date]])*100+MONTH(SalesData[[#This Row],[Order Date]])</f>
        <v>201706</v>
      </c>
    </row>
    <row r="5534" spans="1: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v>2</v>
      </c>
      <c r="T5534">
        <v>0.3</v>
      </c>
      <c r="U5534">
        <v>-7.25</v>
      </c>
      <c r="V5534">
        <f>COUNTIF(SalesData[Order ID],SalesData[[#This Row],[Order ID]])</f>
        <v>7</v>
      </c>
      <c r="W5534" t="str">
        <f>TEXT(SalesData[[#This Row],[Order Date]],"MMM-YYYY")</f>
        <v>Jun-2017</v>
      </c>
      <c r="X5534">
        <f>CHOOSE(MONTH(SalesData[[#This Row],[Order Date]]),1,1,1,2,2,2,3,3,3,4,4,4)</f>
        <v>2</v>
      </c>
      <c r="Y5534">
        <f>YEAR(SalesData[[#This Row],[Order Date]])*100+MONTH(SalesData[[#This Row],[Order Date]])</f>
        <v>201706</v>
      </c>
    </row>
    <row r="5535" spans="1: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v>8</v>
      </c>
      <c r="T5535">
        <v>0</v>
      </c>
      <c r="U5535">
        <v>64.67</v>
      </c>
      <c r="V5535">
        <f>COUNTIF(SalesData[Order ID],SalesData[[#This Row],[Order ID]])</f>
        <v>7</v>
      </c>
      <c r="W5535" t="str">
        <f>TEXT(SalesData[[#This Row],[Order Date]],"MMM-YYYY")</f>
        <v>Jun-2017</v>
      </c>
      <c r="X5535">
        <f>CHOOSE(MONTH(SalesData[[#This Row],[Order Date]]),1,1,1,2,2,2,3,3,3,4,4,4)</f>
        <v>2</v>
      </c>
      <c r="Y5535">
        <f>YEAR(SalesData[[#This Row],[Order Date]])*100+MONTH(SalesData[[#This Row],[Order Date]])</f>
        <v>201706</v>
      </c>
    </row>
    <row r="5536" spans="1: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v>1</v>
      </c>
      <c r="T5536">
        <v>0</v>
      </c>
      <c r="U5536">
        <v>3.6</v>
      </c>
      <c r="V5536">
        <f>COUNTIF(SalesData[Order ID],SalesData[[#This Row],[Order ID]])</f>
        <v>7</v>
      </c>
      <c r="W5536" t="str">
        <f>TEXT(SalesData[[#This Row],[Order Date]],"MMM-YYYY")</f>
        <v>Jun-2017</v>
      </c>
      <c r="X5536">
        <f>CHOOSE(MONTH(SalesData[[#This Row],[Order Date]]),1,1,1,2,2,2,3,3,3,4,4,4)</f>
        <v>2</v>
      </c>
      <c r="Y5536">
        <f>YEAR(SalesData[[#This Row],[Order Date]])*100+MONTH(SalesData[[#This Row],[Order Date]])</f>
        <v>201706</v>
      </c>
    </row>
    <row r="5537" spans="1: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v>6</v>
      </c>
      <c r="T5537">
        <v>0.1</v>
      </c>
      <c r="U5537">
        <v>16.04</v>
      </c>
      <c r="V5537">
        <f>COUNTIF(SalesData[Order ID],SalesData[[#This Row],[Order ID]])</f>
        <v>7</v>
      </c>
      <c r="W5537" t="str">
        <f>TEXT(SalesData[[#This Row],[Order Date]],"MMM-YYYY")</f>
        <v>Jun-2017</v>
      </c>
      <c r="X5537">
        <f>CHOOSE(MONTH(SalesData[[#This Row],[Order Date]]),1,1,1,2,2,2,3,3,3,4,4,4)</f>
        <v>2</v>
      </c>
      <c r="Y5537">
        <f>YEAR(SalesData[[#This Row],[Order Date]])*100+MONTH(SalesData[[#This Row],[Order Date]])</f>
        <v>201706</v>
      </c>
    </row>
    <row r="5538" spans="1: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v>9</v>
      </c>
      <c r="T5538">
        <v>0</v>
      </c>
      <c r="U5538">
        <v>1.28</v>
      </c>
      <c r="V5538">
        <f>COUNTIF(SalesData[Order ID],SalesData[[#This Row],[Order ID]])</f>
        <v>7</v>
      </c>
      <c r="W5538" t="str">
        <f>TEXT(SalesData[[#This Row],[Order Date]],"MMM-YYYY")</f>
        <v>Jun-2017</v>
      </c>
      <c r="X5538">
        <f>CHOOSE(MONTH(SalesData[[#This Row],[Order Date]]),1,1,1,2,2,2,3,3,3,4,4,4)</f>
        <v>2</v>
      </c>
      <c r="Y5538">
        <f>YEAR(SalesData[[#This Row],[Order Date]])*100+MONTH(SalesData[[#This Row],[Order Date]])</f>
        <v>201706</v>
      </c>
    </row>
    <row r="5539" spans="1: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v>1</v>
      </c>
      <c r="T5539">
        <v>0</v>
      </c>
      <c r="U5539">
        <v>4.1500000000000004</v>
      </c>
      <c r="V5539">
        <f>COUNTIF(SalesData[Order ID],SalesData[[#This Row],[Order ID]])</f>
        <v>7</v>
      </c>
      <c r="W5539" t="str">
        <f>TEXT(SalesData[[#This Row],[Order Date]],"MMM-YYYY")</f>
        <v>Jun-2017</v>
      </c>
      <c r="X5539">
        <f>CHOOSE(MONTH(SalesData[[#This Row],[Order Date]]),1,1,1,2,2,2,3,3,3,4,4,4)</f>
        <v>2</v>
      </c>
      <c r="Y5539">
        <f>YEAR(SalesData[[#This Row],[Order Date]])*100+MONTH(SalesData[[#This Row],[Order Date]])</f>
        <v>201706</v>
      </c>
    </row>
    <row r="5540" spans="1: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v>2</v>
      </c>
      <c r="T5540">
        <v>0.3</v>
      </c>
      <c r="U5540">
        <v>-0.87</v>
      </c>
      <c r="V5540">
        <f>COUNTIF(SalesData[Order ID],SalesData[[#This Row],[Order ID]])</f>
        <v>1</v>
      </c>
      <c r="W5540" t="str">
        <f>TEXT(SalesData[[#This Row],[Order Date]],"MMM-YYYY")</f>
        <v>Apr-2016</v>
      </c>
      <c r="X5540">
        <f>CHOOSE(MONTH(SalesData[[#This Row],[Order Date]]),1,1,1,2,2,2,3,3,3,4,4,4)</f>
        <v>2</v>
      </c>
      <c r="Y5540">
        <f>YEAR(SalesData[[#This Row],[Order Date]])*100+MONTH(SalesData[[#This Row],[Order Date]])</f>
        <v>201604</v>
      </c>
    </row>
    <row r="5541" spans="1: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v>3</v>
      </c>
      <c r="T5541">
        <v>0.1</v>
      </c>
      <c r="U5541">
        <v>52.78</v>
      </c>
      <c r="V5541">
        <f>COUNTIF(SalesData[Order ID],SalesData[[#This Row],[Order ID]])</f>
        <v>3</v>
      </c>
      <c r="W5541" t="str">
        <f>TEXT(SalesData[[#This Row],[Order Date]],"MMM-YYYY")</f>
        <v>May-2018</v>
      </c>
      <c r="X5541">
        <f>CHOOSE(MONTH(SalesData[[#This Row],[Order Date]]),1,1,1,2,2,2,3,3,3,4,4,4)</f>
        <v>2</v>
      </c>
      <c r="Y5541">
        <f>YEAR(SalesData[[#This Row],[Order Date]])*100+MONTH(SalesData[[#This Row],[Order Date]])</f>
        <v>201805</v>
      </c>
    </row>
    <row r="5542" spans="1: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v>10</v>
      </c>
      <c r="T5542">
        <v>0.3</v>
      </c>
      <c r="U5542">
        <v>-0.21</v>
      </c>
      <c r="V5542">
        <f>COUNTIF(SalesData[Order ID],SalesData[[#This Row],[Order ID]])</f>
        <v>3</v>
      </c>
      <c r="W5542" t="str">
        <f>TEXT(SalesData[[#This Row],[Order Date]],"MMM-YYYY")</f>
        <v>May-2018</v>
      </c>
      <c r="X5542">
        <f>CHOOSE(MONTH(SalesData[[#This Row],[Order Date]]),1,1,1,2,2,2,3,3,3,4,4,4)</f>
        <v>2</v>
      </c>
      <c r="Y5542">
        <f>YEAR(SalesData[[#This Row],[Order Date]])*100+MONTH(SalesData[[#This Row],[Order Date]])</f>
        <v>201805</v>
      </c>
    </row>
    <row r="5543" spans="1: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v>3</v>
      </c>
      <c r="T5543">
        <v>0</v>
      </c>
      <c r="U5543">
        <v>1.79</v>
      </c>
      <c r="V5543">
        <f>COUNTIF(SalesData[Order ID],SalesData[[#This Row],[Order ID]])</f>
        <v>3</v>
      </c>
      <c r="W5543" t="str">
        <f>TEXT(SalesData[[#This Row],[Order Date]],"MMM-YYYY")</f>
        <v>May-2018</v>
      </c>
      <c r="X5543">
        <f>CHOOSE(MONTH(SalesData[[#This Row],[Order Date]]),1,1,1,2,2,2,3,3,3,4,4,4)</f>
        <v>2</v>
      </c>
      <c r="Y5543">
        <f>YEAR(SalesData[[#This Row],[Order Date]])*100+MONTH(SalesData[[#This Row],[Order Date]])</f>
        <v>201805</v>
      </c>
    </row>
    <row r="5544" spans="1: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v>6</v>
      </c>
      <c r="T5544">
        <v>0.2</v>
      </c>
      <c r="U5544">
        <v>136.79</v>
      </c>
      <c r="V5544">
        <f>COUNTIF(SalesData[Order ID],SalesData[[#This Row],[Order ID]])</f>
        <v>3</v>
      </c>
      <c r="W5544" t="str">
        <f>TEXT(SalesData[[#This Row],[Order Date]],"MMM-YYYY")</f>
        <v>Dec-2017</v>
      </c>
      <c r="X5544">
        <f>CHOOSE(MONTH(SalesData[[#This Row],[Order Date]]),1,1,1,2,2,2,3,3,3,4,4,4)</f>
        <v>4</v>
      </c>
      <c r="Y5544">
        <f>YEAR(SalesData[[#This Row],[Order Date]])*100+MONTH(SalesData[[#This Row],[Order Date]])</f>
        <v>201712</v>
      </c>
    </row>
    <row r="5545" spans="1: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v>10</v>
      </c>
      <c r="T5545">
        <v>0.3</v>
      </c>
      <c r="U5545">
        <v>-1.36</v>
      </c>
      <c r="V5545">
        <f>COUNTIF(SalesData[Order ID],SalesData[[#This Row],[Order ID]])</f>
        <v>3</v>
      </c>
      <c r="W5545" t="str">
        <f>TEXT(SalesData[[#This Row],[Order Date]],"MMM-YYYY")</f>
        <v>Dec-2017</v>
      </c>
      <c r="X5545">
        <f>CHOOSE(MONTH(SalesData[[#This Row],[Order Date]]),1,1,1,2,2,2,3,3,3,4,4,4)</f>
        <v>4</v>
      </c>
      <c r="Y5545">
        <f>YEAR(SalesData[[#This Row],[Order Date]])*100+MONTH(SalesData[[#This Row],[Order Date]])</f>
        <v>201712</v>
      </c>
    </row>
    <row r="5546" spans="1: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v>6</v>
      </c>
      <c r="T5546">
        <v>0</v>
      </c>
      <c r="U5546">
        <v>0.36</v>
      </c>
      <c r="V5546">
        <f>COUNTIF(SalesData[Order ID],SalesData[[#This Row],[Order ID]])</f>
        <v>3</v>
      </c>
      <c r="W5546" t="str">
        <f>TEXT(SalesData[[#This Row],[Order Date]],"MMM-YYYY")</f>
        <v>Dec-2017</v>
      </c>
      <c r="X5546">
        <f>CHOOSE(MONTH(SalesData[[#This Row],[Order Date]]),1,1,1,2,2,2,3,3,3,4,4,4)</f>
        <v>4</v>
      </c>
      <c r="Y5546">
        <f>YEAR(SalesData[[#This Row],[Order Date]])*100+MONTH(SalesData[[#This Row],[Order Date]])</f>
        <v>201712</v>
      </c>
    </row>
    <row r="5547" spans="1: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v>7</v>
      </c>
      <c r="T5547">
        <v>0.3</v>
      </c>
      <c r="U5547">
        <v>-16.18</v>
      </c>
      <c r="V5547">
        <f>COUNTIF(SalesData[Order ID],SalesData[[#This Row],[Order ID]])</f>
        <v>1</v>
      </c>
      <c r="W5547" t="str">
        <f>TEXT(SalesData[[#This Row],[Order Date]],"MMM-YYYY")</f>
        <v>Sep-2018</v>
      </c>
      <c r="X5547">
        <f>CHOOSE(MONTH(SalesData[[#This Row],[Order Date]]),1,1,1,2,2,2,3,3,3,4,4,4)</f>
        <v>3</v>
      </c>
      <c r="Y5547">
        <f>YEAR(SalesData[[#This Row],[Order Date]])*100+MONTH(SalesData[[#This Row],[Order Date]])</f>
        <v>201809</v>
      </c>
    </row>
    <row r="5548" spans="1: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v>4</v>
      </c>
      <c r="T5548">
        <v>0.2</v>
      </c>
      <c r="U5548">
        <v>6.54</v>
      </c>
      <c r="V5548">
        <f>COUNTIF(SalesData[Order ID],SalesData[[#This Row],[Order ID]])</f>
        <v>2</v>
      </c>
      <c r="W5548" t="str">
        <f>TEXT(SalesData[[#This Row],[Order Date]],"MMM-YYYY")</f>
        <v>Sep-2018</v>
      </c>
      <c r="X5548">
        <f>CHOOSE(MONTH(SalesData[[#This Row],[Order Date]]),1,1,1,2,2,2,3,3,3,4,4,4)</f>
        <v>3</v>
      </c>
      <c r="Y5548">
        <f>YEAR(SalesData[[#This Row],[Order Date]])*100+MONTH(SalesData[[#This Row],[Order Date]])</f>
        <v>201809</v>
      </c>
    </row>
    <row r="5549" spans="1: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v>1</v>
      </c>
      <c r="T5549">
        <v>0.1</v>
      </c>
      <c r="U5549">
        <v>34.17</v>
      </c>
      <c r="V5549">
        <f>COUNTIF(SalesData[Order ID],SalesData[[#This Row],[Order ID]])</f>
        <v>2</v>
      </c>
      <c r="W5549" t="str">
        <f>TEXT(SalesData[[#This Row],[Order Date]],"MMM-YYYY")</f>
        <v>Sep-2018</v>
      </c>
      <c r="X5549">
        <f>CHOOSE(MONTH(SalesData[[#This Row],[Order Date]]),1,1,1,2,2,2,3,3,3,4,4,4)</f>
        <v>3</v>
      </c>
      <c r="Y5549">
        <f>YEAR(SalesData[[#This Row],[Order Date]])*100+MONTH(SalesData[[#This Row],[Order Date]])</f>
        <v>201809</v>
      </c>
    </row>
    <row r="5550" spans="1: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v>3</v>
      </c>
      <c r="T5550">
        <v>0.2</v>
      </c>
      <c r="U5550">
        <v>13.98</v>
      </c>
      <c r="V5550">
        <f>COUNTIF(SalesData[Order ID],SalesData[[#This Row],[Order ID]])</f>
        <v>2</v>
      </c>
      <c r="W5550" t="str">
        <f>TEXT(SalesData[[#This Row],[Order Date]],"MMM-YYYY")</f>
        <v>Nov-2015</v>
      </c>
      <c r="X5550">
        <f>CHOOSE(MONTH(SalesData[[#This Row],[Order Date]]),1,1,1,2,2,2,3,3,3,4,4,4)</f>
        <v>4</v>
      </c>
      <c r="Y5550">
        <f>YEAR(SalesData[[#This Row],[Order Date]])*100+MONTH(SalesData[[#This Row],[Order Date]])</f>
        <v>201511</v>
      </c>
    </row>
    <row r="5551" spans="1: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v>10</v>
      </c>
      <c r="T5551">
        <v>0</v>
      </c>
      <c r="U5551">
        <v>33.58</v>
      </c>
      <c r="V5551">
        <f>COUNTIF(SalesData[Order ID],SalesData[[#This Row],[Order ID]])</f>
        <v>2</v>
      </c>
      <c r="W5551" t="str">
        <f>TEXT(SalesData[[#This Row],[Order Date]],"MMM-YYYY")</f>
        <v>Nov-2015</v>
      </c>
      <c r="X5551">
        <f>CHOOSE(MONTH(SalesData[[#This Row],[Order Date]]),1,1,1,2,2,2,3,3,3,4,4,4)</f>
        <v>4</v>
      </c>
      <c r="Y5551">
        <f>YEAR(SalesData[[#This Row],[Order Date]])*100+MONTH(SalesData[[#This Row],[Order Date]])</f>
        <v>201511</v>
      </c>
    </row>
    <row r="5552" spans="1: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v>8</v>
      </c>
      <c r="T5552">
        <v>0</v>
      </c>
      <c r="U5552">
        <v>0.21</v>
      </c>
      <c r="V5552">
        <f>COUNTIF(SalesData[Order ID],SalesData[[#This Row],[Order ID]])</f>
        <v>5</v>
      </c>
      <c r="W5552" t="str">
        <f>TEXT(SalesData[[#This Row],[Order Date]],"MMM-YYYY")</f>
        <v>Nov-2015</v>
      </c>
      <c r="X5552">
        <f>CHOOSE(MONTH(SalesData[[#This Row],[Order Date]]),1,1,1,2,2,2,3,3,3,4,4,4)</f>
        <v>4</v>
      </c>
      <c r="Y5552">
        <f>YEAR(SalesData[[#This Row],[Order Date]])*100+MONTH(SalesData[[#This Row],[Order Date]])</f>
        <v>201511</v>
      </c>
    </row>
    <row r="5553" spans="1: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v>2</v>
      </c>
      <c r="T5553">
        <v>0</v>
      </c>
      <c r="U5553">
        <v>3.66</v>
      </c>
      <c r="V5553">
        <f>COUNTIF(SalesData[Order ID],SalesData[[#This Row],[Order ID]])</f>
        <v>5</v>
      </c>
      <c r="W5553" t="str">
        <f>TEXT(SalesData[[#This Row],[Order Date]],"MMM-YYYY")</f>
        <v>Nov-2015</v>
      </c>
      <c r="X5553">
        <f>CHOOSE(MONTH(SalesData[[#This Row],[Order Date]]),1,1,1,2,2,2,3,3,3,4,4,4)</f>
        <v>4</v>
      </c>
      <c r="Y5553">
        <f>YEAR(SalesData[[#This Row],[Order Date]])*100+MONTH(SalesData[[#This Row],[Order Date]])</f>
        <v>201511</v>
      </c>
    </row>
    <row r="5554" spans="1: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v>8</v>
      </c>
      <c r="T5554">
        <v>0</v>
      </c>
      <c r="U5554">
        <v>11.13</v>
      </c>
      <c r="V5554">
        <f>COUNTIF(SalesData[Order ID],SalesData[[#This Row],[Order ID]])</f>
        <v>5</v>
      </c>
      <c r="W5554" t="str">
        <f>TEXT(SalesData[[#This Row],[Order Date]],"MMM-YYYY")</f>
        <v>Nov-2015</v>
      </c>
      <c r="X5554">
        <f>CHOOSE(MONTH(SalesData[[#This Row],[Order Date]]),1,1,1,2,2,2,3,3,3,4,4,4)</f>
        <v>4</v>
      </c>
      <c r="Y5554">
        <f>YEAR(SalesData[[#This Row],[Order Date]])*100+MONTH(SalesData[[#This Row],[Order Date]])</f>
        <v>201511</v>
      </c>
    </row>
    <row r="5555" spans="1: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v>5</v>
      </c>
      <c r="T5555">
        <v>0</v>
      </c>
      <c r="U5555">
        <v>7.62</v>
      </c>
      <c r="V5555">
        <f>COUNTIF(SalesData[Order ID],SalesData[[#This Row],[Order ID]])</f>
        <v>5</v>
      </c>
      <c r="W5555" t="str">
        <f>TEXT(SalesData[[#This Row],[Order Date]],"MMM-YYYY")</f>
        <v>Nov-2015</v>
      </c>
      <c r="X5555">
        <f>CHOOSE(MONTH(SalesData[[#This Row],[Order Date]]),1,1,1,2,2,2,3,3,3,4,4,4)</f>
        <v>4</v>
      </c>
      <c r="Y5555">
        <f>YEAR(SalesData[[#This Row],[Order Date]])*100+MONTH(SalesData[[#This Row],[Order Date]])</f>
        <v>201511</v>
      </c>
    </row>
    <row r="5556" spans="1: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v>4</v>
      </c>
      <c r="T5556">
        <v>0</v>
      </c>
      <c r="U5556">
        <v>21.76</v>
      </c>
      <c r="V5556">
        <f>COUNTIF(SalesData[Order ID],SalesData[[#This Row],[Order ID]])</f>
        <v>5</v>
      </c>
      <c r="W5556" t="str">
        <f>TEXT(SalesData[[#This Row],[Order Date]],"MMM-YYYY")</f>
        <v>Nov-2015</v>
      </c>
      <c r="X5556">
        <f>CHOOSE(MONTH(SalesData[[#This Row],[Order Date]]),1,1,1,2,2,2,3,3,3,4,4,4)</f>
        <v>4</v>
      </c>
      <c r="Y5556">
        <f>YEAR(SalesData[[#This Row],[Order Date]])*100+MONTH(SalesData[[#This Row],[Order Date]])</f>
        <v>201511</v>
      </c>
    </row>
    <row r="5557" spans="1: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v>9</v>
      </c>
      <c r="T5557">
        <v>0</v>
      </c>
      <c r="U5557">
        <v>0.81</v>
      </c>
      <c r="V5557">
        <f>COUNTIF(SalesData[Order ID],SalesData[[#This Row],[Order ID]])</f>
        <v>1</v>
      </c>
      <c r="W5557" t="str">
        <f>TEXT(SalesData[[#This Row],[Order Date]],"MMM-YYYY")</f>
        <v>Oct-2018</v>
      </c>
      <c r="X5557">
        <f>CHOOSE(MONTH(SalesData[[#This Row],[Order Date]]),1,1,1,2,2,2,3,3,3,4,4,4)</f>
        <v>4</v>
      </c>
      <c r="Y5557">
        <f>YEAR(SalesData[[#This Row],[Order Date]])*100+MONTH(SalesData[[#This Row],[Order Date]])</f>
        <v>201810</v>
      </c>
    </row>
    <row r="5558" spans="1: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v>5</v>
      </c>
      <c r="T5558">
        <v>0.2</v>
      </c>
      <c r="U5558">
        <v>1.85</v>
      </c>
      <c r="V5558">
        <f>COUNTIF(SalesData[Order ID],SalesData[[#This Row],[Order ID]])</f>
        <v>2</v>
      </c>
      <c r="W5558" t="str">
        <f>TEXT(SalesData[[#This Row],[Order Date]],"MMM-YYYY")</f>
        <v>Dec-2016</v>
      </c>
      <c r="X5558">
        <f>CHOOSE(MONTH(SalesData[[#This Row],[Order Date]]),1,1,1,2,2,2,3,3,3,4,4,4)</f>
        <v>4</v>
      </c>
      <c r="Y5558">
        <f>YEAR(SalesData[[#This Row],[Order Date]])*100+MONTH(SalesData[[#This Row],[Order Date]])</f>
        <v>201612</v>
      </c>
    </row>
    <row r="5559" spans="1: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v>10</v>
      </c>
      <c r="T5559">
        <v>0.2</v>
      </c>
      <c r="U5559">
        <v>17.45</v>
      </c>
      <c r="V5559">
        <f>COUNTIF(SalesData[Order ID],SalesData[[#This Row],[Order ID]])</f>
        <v>2</v>
      </c>
      <c r="W5559" t="str">
        <f>TEXT(SalesData[[#This Row],[Order Date]],"MMM-YYYY")</f>
        <v>Dec-2016</v>
      </c>
      <c r="X5559">
        <f>CHOOSE(MONTH(SalesData[[#This Row],[Order Date]]),1,1,1,2,2,2,3,3,3,4,4,4)</f>
        <v>4</v>
      </c>
      <c r="Y5559">
        <f>YEAR(SalesData[[#This Row],[Order Date]])*100+MONTH(SalesData[[#This Row],[Order Date]])</f>
        <v>201612</v>
      </c>
    </row>
    <row r="5560" spans="1: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v>8</v>
      </c>
      <c r="T5560">
        <v>0</v>
      </c>
      <c r="U5560">
        <v>0.57999999999999996</v>
      </c>
      <c r="V5560">
        <f>COUNTIF(SalesData[Order ID],SalesData[[#This Row],[Order ID]])</f>
        <v>3</v>
      </c>
      <c r="W5560" t="str">
        <f>TEXT(SalesData[[#This Row],[Order Date]],"MMM-YYYY")</f>
        <v>Dec-2016</v>
      </c>
      <c r="X5560">
        <f>CHOOSE(MONTH(SalesData[[#This Row],[Order Date]]),1,1,1,2,2,2,3,3,3,4,4,4)</f>
        <v>4</v>
      </c>
      <c r="Y5560">
        <f>YEAR(SalesData[[#This Row],[Order Date]])*100+MONTH(SalesData[[#This Row],[Order Date]])</f>
        <v>201612</v>
      </c>
    </row>
    <row r="5561" spans="1: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v>5</v>
      </c>
      <c r="T5561">
        <v>0.1</v>
      </c>
      <c r="U5561">
        <v>304.95</v>
      </c>
      <c r="V5561">
        <f>COUNTIF(SalesData[Order ID],SalesData[[#This Row],[Order ID]])</f>
        <v>3</v>
      </c>
      <c r="W5561" t="str">
        <f>TEXT(SalesData[[#This Row],[Order Date]],"MMM-YYYY")</f>
        <v>Dec-2016</v>
      </c>
      <c r="X5561">
        <f>CHOOSE(MONTH(SalesData[[#This Row],[Order Date]]),1,1,1,2,2,2,3,3,3,4,4,4)</f>
        <v>4</v>
      </c>
      <c r="Y5561">
        <f>YEAR(SalesData[[#This Row],[Order Date]])*100+MONTH(SalesData[[#This Row],[Order Date]])</f>
        <v>201612</v>
      </c>
    </row>
    <row r="5562" spans="1: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v>5</v>
      </c>
      <c r="T5562">
        <v>0.2</v>
      </c>
      <c r="U5562">
        <v>2.84</v>
      </c>
      <c r="V5562">
        <f>COUNTIF(SalesData[Order ID],SalesData[[#This Row],[Order ID]])</f>
        <v>3</v>
      </c>
      <c r="W5562" t="str">
        <f>TEXT(SalesData[[#This Row],[Order Date]],"MMM-YYYY")</f>
        <v>Dec-2016</v>
      </c>
      <c r="X5562">
        <f>CHOOSE(MONTH(SalesData[[#This Row],[Order Date]]),1,1,1,2,2,2,3,3,3,4,4,4)</f>
        <v>4</v>
      </c>
      <c r="Y5562">
        <f>YEAR(SalesData[[#This Row],[Order Date]])*100+MONTH(SalesData[[#This Row],[Order Date]])</f>
        <v>201612</v>
      </c>
    </row>
    <row r="5563" spans="1: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v>7</v>
      </c>
      <c r="T5563">
        <v>0.3</v>
      </c>
      <c r="U5563">
        <v>-3.11</v>
      </c>
      <c r="V5563">
        <f>COUNTIF(SalesData[Order ID],SalesData[[#This Row],[Order ID]])</f>
        <v>3</v>
      </c>
      <c r="W5563" t="str">
        <f>TEXT(SalesData[[#This Row],[Order Date]],"MMM-YYYY")</f>
        <v>Mar-2018</v>
      </c>
      <c r="X5563">
        <f>CHOOSE(MONTH(SalesData[[#This Row],[Order Date]]),1,1,1,2,2,2,3,3,3,4,4,4)</f>
        <v>1</v>
      </c>
      <c r="Y5563">
        <f>YEAR(SalesData[[#This Row],[Order Date]])*100+MONTH(SalesData[[#This Row],[Order Date]])</f>
        <v>201803</v>
      </c>
    </row>
    <row r="5564" spans="1: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v>5</v>
      </c>
      <c r="T5564">
        <v>0</v>
      </c>
      <c r="U5564">
        <v>929.98</v>
      </c>
      <c r="V5564">
        <f>COUNTIF(SalesData[Order ID],SalesData[[#This Row],[Order ID]])</f>
        <v>3</v>
      </c>
      <c r="W5564" t="str">
        <f>TEXT(SalesData[[#This Row],[Order Date]],"MMM-YYYY")</f>
        <v>Mar-2018</v>
      </c>
      <c r="X5564">
        <f>CHOOSE(MONTH(SalesData[[#This Row],[Order Date]]),1,1,1,2,2,2,3,3,3,4,4,4)</f>
        <v>1</v>
      </c>
      <c r="Y5564">
        <f>YEAR(SalesData[[#This Row],[Order Date]])*100+MONTH(SalesData[[#This Row],[Order Date]])</f>
        <v>201803</v>
      </c>
    </row>
    <row r="5565" spans="1: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v>4</v>
      </c>
      <c r="T5565">
        <v>0.2</v>
      </c>
      <c r="U5565">
        <v>10.9</v>
      </c>
      <c r="V5565">
        <f>COUNTIF(SalesData[Order ID],SalesData[[#This Row],[Order ID]])</f>
        <v>3</v>
      </c>
      <c r="W5565" t="str">
        <f>TEXT(SalesData[[#This Row],[Order Date]],"MMM-YYYY")</f>
        <v>Mar-2018</v>
      </c>
      <c r="X5565">
        <f>CHOOSE(MONTH(SalesData[[#This Row],[Order Date]]),1,1,1,2,2,2,3,3,3,4,4,4)</f>
        <v>1</v>
      </c>
      <c r="Y5565">
        <f>YEAR(SalesData[[#This Row],[Order Date]])*100+MONTH(SalesData[[#This Row],[Order Date]])</f>
        <v>201803</v>
      </c>
    </row>
    <row r="5566" spans="1: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v>7</v>
      </c>
      <c r="T5566">
        <v>0.3</v>
      </c>
      <c r="U5566">
        <v>-0.97</v>
      </c>
      <c r="V5566">
        <f>COUNTIF(SalesData[Order ID],SalesData[[#This Row],[Order ID]])</f>
        <v>7</v>
      </c>
      <c r="W5566" t="str">
        <f>TEXT(SalesData[[#This Row],[Order Date]],"MMM-YYYY")</f>
        <v>Mar-2018</v>
      </c>
      <c r="X5566">
        <f>CHOOSE(MONTH(SalesData[[#This Row],[Order Date]]),1,1,1,2,2,2,3,3,3,4,4,4)</f>
        <v>1</v>
      </c>
      <c r="Y5566">
        <f>YEAR(SalesData[[#This Row],[Order Date]])*100+MONTH(SalesData[[#This Row],[Order Date]])</f>
        <v>201803</v>
      </c>
    </row>
    <row r="5567" spans="1: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v>1</v>
      </c>
      <c r="T5567">
        <v>0.3</v>
      </c>
      <c r="U5567">
        <v>-37.799999999999997</v>
      </c>
      <c r="V5567">
        <f>COUNTIF(SalesData[Order ID],SalesData[[#This Row],[Order ID]])</f>
        <v>7</v>
      </c>
      <c r="W5567" t="str">
        <f>TEXT(SalesData[[#This Row],[Order Date]],"MMM-YYYY")</f>
        <v>Mar-2018</v>
      </c>
      <c r="X5567">
        <f>CHOOSE(MONTH(SalesData[[#This Row],[Order Date]]),1,1,1,2,2,2,3,3,3,4,4,4)</f>
        <v>1</v>
      </c>
      <c r="Y5567">
        <f>YEAR(SalesData[[#This Row],[Order Date]])*100+MONTH(SalesData[[#This Row],[Order Date]])</f>
        <v>201803</v>
      </c>
    </row>
    <row r="5568" spans="1: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v>7</v>
      </c>
      <c r="T5568">
        <v>0.3</v>
      </c>
      <c r="U5568">
        <v>-1.49</v>
      </c>
      <c r="V5568">
        <f>COUNTIF(SalesData[Order ID],SalesData[[#This Row],[Order ID]])</f>
        <v>7</v>
      </c>
      <c r="W5568" t="str">
        <f>TEXT(SalesData[[#This Row],[Order Date]],"MMM-YYYY")</f>
        <v>Mar-2018</v>
      </c>
      <c r="X5568">
        <f>CHOOSE(MONTH(SalesData[[#This Row],[Order Date]]),1,1,1,2,2,2,3,3,3,4,4,4)</f>
        <v>1</v>
      </c>
      <c r="Y5568">
        <f>YEAR(SalesData[[#This Row],[Order Date]])*100+MONTH(SalesData[[#This Row],[Order Date]])</f>
        <v>201803</v>
      </c>
    </row>
    <row r="5569" spans="1: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v>9</v>
      </c>
      <c r="T5569">
        <v>0</v>
      </c>
      <c r="U5569">
        <v>17.95</v>
      </c>
      <c r="V5569">
        <f>COUNTIF(SalesData[Order ID],SalesData[[#This Row],[Order ID]])</f>
        <v>7</v>
      </c>
      <c r="W5569" t="str">
        <f>TEXT(SalesData[[#This Row],[Order Date]],"MMM-YYYY")</f>
        <v>Mar-2018</v>
      </c>
      <c r="X5569">
        <f>CHOOSE(MONTH(SalesData[[#This Row],[Order Date]]),1,1,1,2,2,2,3,3,3,4,4,4)</f>
        <v>1</v>
      </c>
      <c r="Y5569">
        <f>YEAR(SalesData[[#This Row],[Order Date]])*100+MONTH(SalesData[[#This Row],[Order Date]])</f>
        <v>201803</v>
      </c>
    </row>
    <row r="5570" spans="1: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v>8</v>
      </c>
      <c r="T5570">
        <v>0</v>
      </c>
      <c r="U5570">
        <v>316.79000000000002</v>
      </c>
      <c r="V5570">
        <f>COUNTIF(SalesData[Order ID],SalesData[[#This Row],[Order ID]])</f>
        <v>7</v>
      </c>
      <c r="W5570" t="str">
        <f>TEXT(SalesData[[#This Row],[Order Date]],"MMM-YYYY")</f>
        <v>Mar-2018</v>
      </c>
      <c r="X5570">
        <f>CHOOSE(MONTH(SalesData[[#This Row],[Order Date]]),1,1,1,2,2,2,3,3,3,4,4,4)</f>
        <v>1</v>
      </c>
      <c r="Y5570">
        <f>YEAR(SalesData[[#This Row],[Order Date]])*100+MONTH(SalesData[[#This Row],[Order Date]])</f>
        <v>201803</v>
      </c>
    </row>
    <row r="5571" spans="1: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v>4</v>
      </c>
      <c r="T5571">
        <v>0</v>
      </c>
      <c r="U5571">
        <v>4.3499999999999996</v>
      </c>
      <c r="V5571">
        <f>COUNTIF(SalesData[Order ID],SalesData[[#This Row],[Order ID]])</f>
        <v>7</v>
      </c>
      <c r="W5571" t="str">
        <f>TEXT(SalesData[[#This Row],[Order Date]],"MMM-YYYY")</f>
        <v>Mar-2018</v>
      </c>
      <c r="X5571">
        <f>CHOOSE(MONTH(SalesData[[#This Row],[Order Date]]),1,1,1,2,2,2,3,3,3,4,4,4)</f>
        <v>1</v>
      </c>
      <c r="Y5571">
        <f>YEAR(SalesData[[#This Row],[Order Date]])*100+MONTH(SalesData[[#This Row],[Order Date]])</f>
        <v>201803</v>
      </c>
    </row>
    <row r="5572" spans="1: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v>7</v>
      </c>
      <c r="T5572">
        <v>0.1</v>
      </c>
      <c r="U5572">
        <v>11.34</v>
      </c>
      <c r="V5572">
        <f>COUNTIF(SalesData[Order ID],SalesData[[#This Row],[Order ID]])</f>
        <v>7</v>
      </c>
      <c r="W5572" t="str">
        <f>TEXT(SalesData[[#This Row],[Order Date]],"MMM-YYYY")</f>
        <v>Mar-2018</v>
      </c>
      <c r="X5572">
        <f>CHOOSE(MONTH(SalesData[[#This Row],[Order Date]]),1,1,1,2,2,2,3,3,3,4,4,4)</f>
        <v>1</v>
      </c>
      <c r="Y5572">
        <f>YEAR(SalesData[[#This Row],[Order Date]])*100+MONTH(SalesData[[#This Row],[Order Date]])</f>
        <v>201803</v>
      </c>
    </row>
    <row r="5573" spans="1: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v>4</v>
      </c>
      <c r="T5573">
        <v>0.3</v>
      </c>
      <c r="U5573">
        <v>-22.63</v>
      </c>
      <c r="V5573">
        <f>COUNTIF(SalesData[Order ID],SalesData[[#This Row],[Order ID]])</f>
        <v>5</v>
      </c>
      <c r="W5573" t="str">
        <f>TEXT(SalesData[[#This Row],[Order Date]],"MMM-YYYY")</f>
        <v>Dec-2015</v>
      </c>
      <c r="X5573">
        <f>CHOOSE(MONTH(SalesData[[#This Row],[Order Date]]),1,1,1,2,2,2,3,3,3,4,4,4)</f>
        <v>4</v>
      </c>
      <c r="Y5573">
        <f>YEAR(SalesData[[#This Row],[Order Date]])*100+MONTH(SalesData[[#This Row],[Order Date]])</f>
        <v>201512</v>
      </c>
    </row>
    <row r="5574" spans="1: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v>9</v>
      </c>
      <c r="T5574">
        <v>0.1</v>
      </c>
      <c r="U5574">
        <v>1.8</v>
      </c>
      <c r="V5574">
        <f>COUNTIF(SalesData[Order ID],SalesData[[#This Row],[Order ID]])</f>
        <v>5</v>
      </c>
      <c r="W5574" t="str">
        <f>TEXT(SalesData[[#This Row],[Order Date]],"MMM-YYYY")</f>
        <v>Dec-2015</v>
      </c>
      <c r="X5574">
        <f>CHOOSE(MONTH(SalesData[[#This Row],[Order Date]]),1,1,1,2,2,2,3,3,3,4,4,4)</f>
        <v>4</v>
      </c>
      <c r="Y5574">
        <f>YEAR(SalesData[[#This Row],[Order Date]])*100+MONTH(SalesData[[#This Row],[Order Date]])</f>
        <v>201512</v>
      </c>
    </row>
    <row r="5575" spans="1: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v>5</v>
      </c>
      <c r="T5575">
        <v>0.1</v>
      </c>
      <c r="U5575">
        <v>4.1900000000000004</v>
      </c>
      <c r="V5575">
        <f>COUNTIF(SalesData[Order ID],SalesData[[#This Row],[Order ID]])</f>
        <v>5</v>
      </c>
      <c r="W5575" t="str">
        <f>TEXT(SalesData[[#This Row],[Order Date]],"MMM-YYYY")</f>
        <v>Dec-2015</v>
      </c>
      <c r="X5575">
        <f>CHOOSE(MONTH(SalesData[[#This Row],[Order Date]]),1,1,1,2,2,2,3,3,3,4,4,4)</f>
        <v>4</v>
      </c>
      <c r="Y5575">
        <f>YEAR(SalesData[[#This Row],[Order Date]])*100+MONTH(SalesData[[#This Row],[Order Date]])</f>
        <v>201512</v>
      </c>
    </row>
    <row r="5576" spans="1: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v>3</v>
      </c>
      <c r="T5576">
        <v>0</v>
      </c>
      <c r="U5576">
        <v>9.5500000000000007</v>
      </c>
      <c r="V5576">
        <f>COUNTIF(SalesData[Order ID],SalesData[[#This Row],[Order ID]])</f>
        <v>5</v>
      </c>
      <c r="W5576" t="str">
        <f>TEXT(SalesData[[#This Row],[Order Date]],"MMM-YYYY")</f>
        <v>Dec-2015</v>
      </c>
      <c r="X5576">
        <f>CHOOSE(MONTH(SalesData[[#This Row],[Order Date]]),1,1,1,2,2,2,3,3,3,4,4,4)</f>
        <v>4</v>
      </c>
      <c r="Y5576">
        <f>YEAR(SalesData[[#This Row],[Order Date]])*100+MONTH(SalesData[[#This Row],[Order Date]])</f>
        <v>201512</v>
      </c>
    </row>
    <row r="5577" spans="1: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v>6</v>
      </c>
      <c r="T5577">
        <v>0.3</v>
      </c>
      <c r="U5577">
        <v>-59.38</v>
      </c>
      <c r="V5577">
        <f>COUNTIF(SalesData[Order ID],SalesData[[#This Row],[Order ID]])</f>
        <v>5</v>
      </c>
      <c r="W5577" t="str">
        <f>TEXT(SalesData[[#This Row],[Order Date]],"MMM-YYYY")</f>
        <v>Dec-2015</v>
      </c>
      <c r="X5577">
        <f>CHOOSE(MONTH(SalesData[[#This Row],[Order Date]]),1,1,1,2,2,2,3,3,3,4,4,4)</f>
        <v>4</v>
      </c>
      <c r="Y5577">
        <f>YEAR(SalesData[[#This Row],[Order Date]])*100+MONTH(SalesData[[#This Row],[Order Date]])</f>
        <v>201512</v>
      </c>
    </row>
    <row r="5578" spans="1: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v>10</v>
      </c>
      <c r="T5578">
        <v>0</v>
      </c>
      <c r="U5578">
        <v>80.56</v>
      </c>
      <c r="V5578">
        <f>COUNTIF(SalesData[Order ID],SalesData[[#This Row],[Order ID]])</f>
        <v>2</v>
      </c>
      <c r="W5578" t="str">
        <f>TEXT(SalesData[[#This Row],[Order Date]],"MMM-YYYY")</f>
        <v>Dec-2017</v>
      </c>
      <c r="X5578">
        <f>CHOOSE(MONTH(SalesData[[#This Row],[Order Date]]),1,1,1,2,2,2,3,3,3,4,4,4)</f>
        <v>4</v>
      </c>
      <c r="Y5578">
        <f>YEAR(SalesData[[#This Row],[Order Date]])*100+MONTH(SalesData[[#This Row],[Order Date]])</f>
        <v>201712</v>
      </c>
    </row>
    <row r="5579" spans="1: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v>6</v>
      </c>
      <c r="T5579">
        <v>0.3</v>
      </c>
      <c r="U5579">
        <v>-5.09</v>
      </c>
      <c r="V5579">
        <f>COUNTIF(SalesData[Order ID],SalesData[[#This Row],[Order ID]])</f>
        <v>2</v>
      </c>
      <c r="W5579" t="str">
        <f>TEXT(SalesData[[#This Row],[Order Date]],"MMM-YYYY")</f>
        <v>Dec-2017</v>
      </c>
      <c r="X5579">
        <f>CHOOSE(MONTH(SalesData[[#This Row],[Order Date]]),1,1,1,2,2,2,3,3,3,4,4,4)</f>
        <v>4</v>
      </c>
      <c r="Y5579">
        <f>YEAR(SalesData[[#This Row],[Order Date]])*100+MONTH(SalesData[[#This Row],[Order Date]])</f>
        <v>201712</v>
      </c>
    </row>
    <row r="5580" spans="1: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v>6</v>
      </c>
      <c r="T5580">
        <v>0.2</v>
      </c>
      <c r="U5580">
        <v>2.16</v>
      </c>
      <c r="V5580">
        <f>COUNTIF(SalesData[Order ID],SalesData[[#This Row],[Order ID]])</f>
        <v>3</v>
      </c>
      <c r="W5580" t="str">
        <f>TEXT(SalesData[[#This Row],[Order Date]],"MMM-YYYY")</f>
        <v>Sep-2018</v>
      </c>
      <c r="X5580">
        <f>CHOOSE(MONTH(SalesData[[#This Row],[Order Date]]),1,1,1,2,2,2,3,3,3,4,4,4)</f>
        <v>3</v>
      </c>
      <c r="Y5580">
        <f>YEAR(SalesData[[#This Row],[Order Date]])*100+MONTH(SalesData[[#This Row],[Order Date]])</f>
        <v>201809</v>
      </c>
    </row>
    <row r="5581" spans="1: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v>8</v>
      </c>
      <c r="T5581">
        <v>0.3</v>
      </c>
      <c r="U5581">
        <v>-19.510000000000002</v>
      </c>
      <c r="V5581">
        <f>COUNTIF(SalesData[Order ID],SalesData[[#This Row],[Order ID]])</f>
        <v>3</v>
      </c>
      <c r="W5581" t="str">
        <f>TEXT(SalesData[[#This Row],[Order Date]],"MMM-YYYY")</f>
        <v>Sep-2018</v>
      </c>
      <c r="X5581">
        <f>CHOOSE(MONTH(SalesData[[#This Row],[Order Date]]),1,1,1,2,2,2,3,3,3,4,4,4)</f>
        <v>3</v>
      </c>
      <c r="Y5581">
        <f>YEAR(SalesData[[#This Row],[Order Date]])*100+MONTH(SalesData[[#This Row],[Order Date]])</f>
        <v>201809</v>
      </c>
    </row>
    <row r="5582" spans="1: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v>1</v>
      </c>
      <c r="T5582">
        <v>0</v>
      </c>
      <c r="U5582">
        <v>6.65</v>
      </c>
      <c r="V5582">
        <f>COUNTIF(SalesData[Order ID],SalesData[[#This Row],[Order ID]])</f>
        <v>3</v>
      </c>
      <c r="W5582" t="str">
        <f>TEXT(SalesData[[#This Row],[Order Date]],"MMM-YYYY")</f>
        <v>Sep-2018</v>
      </c>
      <c r="X5582">
        <f>CHOOSE(MONTH(SalesData[[#This Row],[Order Date]]),1,1,1,2,2,2,3,3,3,4,4,4)</f>
        <v>3</v>
      </c>
      <c r="Y5582">
        <f>YEAR(SalesData[[#This Row],[Order Date]])*100+MONTH(SalesData[[#This Row],[Order Date]])</f>
        <v>201809</v>
      </c>
    </row>
    <row r="5583" spans="1: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v>3</v>
      </c>
      <c r="T5583">
        <v>0.3</v>
      </c>
      <c r="U5583">
        <v>-4.2</v>
      </c>
      <c r="V5583">
        <f>COUNTIF(SalesData[Order ID],SalesData[[#This Row],[Order ID]])</f>
        <v>1</v>
      </c>
      <c r="W5583" t="str">
        <f>TEXT(SalesData[[#This Row],[Order Date]],"MMM-YYYY")</f>
        <v>Oct-2018</v>
      </c>
      <c r="X5583">
        <f>CHOOSE(MONTH(SalesData[[#This Row],[Order Date]]),1,1,1,2,2,2,3,3,3,4,4,4)</f>
        <v>4</v>
      </c>
      <c r="Y5583">
        <f>YEAR(SalesData[[#This Row],[Order Date]])*100+MONTH(SalesData[[#This Row],[Order Date]])</f>
        <v>201810</v>
      </c>
    </row>
    <row r="5584" spans="1: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v>3</v>
      </c>
      <c r="T5584">
        <v>0</v>
      </c>
      <c r="U5584">
        <v>2.16</v>
      </c>
      <c r="V5584">
        <f>COUNTIF(SalesData[Order ID],SalesData[[#This Row],[Order ID]])</f>
        <v>1</v>
      </c>
      <c r="W5584" t="str">
        <f>TEXT(SalesData[[#This Row],[Order Date]],"MMM-YYYY")</f>
        <v>May-2017</v>
      </c>
      <c r="X5584">
        <f>CHOOSE(MONTH(SalesData[[#This Row],[Order Date]]),1,1,1,2,2,2,3,3,3,4,4,4)</f>
        <v>2</v>
      </c>
      <c r="Y5584">
        <f>YEAR(SalesData[[#This Row],[Order Date]])*100+MONTH(SalesData[[#This Row],[Order Date]])</f>
        <v>201705</v>
      </c>
    </row>
    <row r="5585" spans="1: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v>3</v>
      </c>
      <c r="T5585">
        <v>0.1</v>
      </c>
      <c r="U5585">
        <v>0.74</v>
      </c>
      <c r="V5585">
        <f>COUNTIF(SalesData[Order ID],SalesData[[#This Row],[Order ID]])</f>
        <v>1</v>
      </c>
      <c r="W5585" t="str">
        <f>TEXT(SalesData[[#This Row],[Order Date]],"MMM-YYYY")</f>
        <v>Dec-2015</v>
      </c>
      <c r="X5585">
        <f>CHOOSE(MONTH(SalesData[[#This Row],[Order Date]]),1,1,1,2,2,2,3,3,3,4,4,4)</f>
        <v>4</v>
      </c>
      <c r="Y5585">
        <f>YEAR(SalesData[[#This Row],[Order Date]])*100+MONTH(SalesData[[#This Row],[Order Date]])</f>
        <v>201512</v>
      </c>
    </row>
    <row r="5586" spans="1: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v>7</v>
      </c>
      <c r="T5586">
        <v>0</v>
      </c>
      <c r="U5586">
        <v>18.38</v>
      </c>
      <c r="V5586">
        <f>COUNTIF(SalesData[Order ID],SalesData[[#This Row],[Order ID]])</f>
        <v>3</v>
      </c>
      <c r="W5586" t="str">
        <f>TEXT(SalesData[[#This Row],[Order Date]],"MMM-YYYY")</f>
        <v>Nov-2018</v>
      </c>
      <c r="X5586">
        <f>CHOOSE(MONTH(SalesData[[#This Row],[Order Date]]),1,1,1,2,2,2,3,3,3,4,4,4)</f>
        <v>4</v>
      </c>
      <c r="Y5586">
        <f>YEAR(SalesData[[#This Row],[Order Date]])*100+MONTH(SalesData[[#This Row],[Order Date]])</f>
        <v>201811</v>
      </c>
    </row>
    <row r="5587" spans="1: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v>5</v>
      </c>
      <c r="T5587">
        <v>0.1</v>
      </c>
      <c r="U5587">
        <v>147.44</v>
      </c>
      <c r="V5587">
        <f>COUNTIF(SalesData[Order ID],SalesData[[#This Row],[Order ID]])</f>
        <v>3</v>
      </c>
      <c r="W5587" t="str">
        <f>TEXT(SalesData[[#This Row],[Order Date]],"MMM-YYYY")</f>
        <v>Nov-2018</v>
      </c>
      <c r="X5587">
        <f>CHOOSE(MONTH(SalesData[[#This Row],[Order Date]]),1,1,1,2,2,2,3,3,3,4,4,4)</f>
        <v>4</v>
      </c>
      <c r="Y5587">
        <f>YEAR(SalesData[[#This Row],[Order Date]])*100+MONTH(SalesData[[#This Row],[Order Date]])</f>
        <v>201811</v>
      </c>
    </row>
    <row r="5588" spans="1: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v>1</v>
      </c>
      <c r="T5588">
        <v>0</v>
      </c>
      <c r="U5588">
        <v>43.12</v>
      </c>
      <c r="V5588">
        <f>COUNTIF(SalesData[Order ID],SalesData[[#This Row],[Order ID]])</f>
        <v>3</v>
      </c>
      <c r="W5588" t="str">
        <f>TEXT(SalesData[[#This Row],[Order Date]],"MMM-YYYY")</f>
        <v>Nov-2018</v>
      </c>
      <c r="X5588">
        <f>CHOOSE(MONTH(SalesData[[#This Row],[Order Date]]),1,1,1,2,2,2,3,3,3,4,4,4)</f>
        <v>4</v>
      </c>
      <c r="Y5588">
        <f>YEAR(SalesData[[#This Row],[Order Date]])*100+MONTH(SalesData[[#This Row],[Order Date]])</f>
        <v>201811</v>
      </c>
    </row>
    <row r="5589" spans="1: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v>2</v>
      </c>
      <c r="T5589">
        <v>0.3</v>
      </c>
      <c r="U5589">
        <v>-1.42</v>
      </c>
      <c r="V5589">
        <f>COUNTIF(SalesData[Order ID],SalesData[[#This Row],[Order ID]])</f>
        <v>1</v>
      </c>
      <c r="W5589" t="str">
        <f>TEXT(SalesData[[#This Row],[Order Date]],"MMM-YYYY")</f>
        <v>Mar-2016</v>
      </c>
      <c r="X5589">
        <f>CHOOSE(MONTH(SalesData[[#This Row],[Order Date]]),1,1,1,2,2,2,3,3,3,4,4,4)</f>
        <v>1</v>
      </c>
      <c r="Y5589">
        <f>YEAR(SalesData[[#This Row],[Order Date]])*100+MONTH(SalesData[[#This Row],[Order Date]])</f>
        <v>201603</v>
      </c>
    </row>
    <row r="5590" spans="1: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v>7</v>
      </c>
      <c r="T5590">
        <v>0.3</v>
      </c>
      <c r="U5590">
        <v>-0.67</v>
      </c>
      <c r="V5590">
        <f>COUNTIF(SalesData[Order ID],SalesData[[#This Row],[Order ID]])</f>
        <v>1</v>
      </c>
      <c r="W5590" t="str">
        <f>TEXT(SalesData[[#This Row],[Order Date]],"MMM-YYYY")</f>
        <v>Jul-2015</v>
      </c>
      <c r="X5590">
        <f>CHOOSE(MONTH(SalesData[[#This Row],[Order Date]]),1,1,1,2,2,2,3,3,3,4,4,4)</f>
        <v>3</v>
      </c>
      <c r="Y5590">
        <f>YEAR(SalesData[[#This Row],[Order Date]])*100+MONTH(SalesData[[#This Row],[Order Date]])</f>
        <v>201507</v>
      </c>
    </row>
    <row r="5591" spans="1: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v>9</v>
      </c>
      <c r="T5591">
        <v>0</v>
      </c>
      <c r="U5591">
        <v>2.38</v>
      </c>
      <c r="V5591">
        <f>COUNTIF(SalesData[Order ID],SalesData[[#This Row],[Order ID]])</f>
        <v>2</v>
      </c>
      <c r="W5591" t="str">
        <f>TEXT(SalesData[[#This Row],[Order Date]],"MMM-YYYY")</f>
        <v>Dec-2017</v>
      </c>
      <c r="X5591">
        <f>CHOOSE(MONTH(SalesData[[#This Row],[Order Date]]),1,1,1,2,2,2,3,3,3,4,4,4)</f>
        <v>4</v>
      </c>
      <c r="Y5591">
        <f>YEAR(SalesData[[#This Row],[Order Date]])*100+MONTH(SalesData[[#This Row],[Order Date]])</f>
        <v>201712</v>
      </c>
    </row>
    <row r="5592" spans="1: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v>6</v>
      </c>
      <c r="T5592">
        <v>0</v>
      </c>
      <c r="U5592">
        <v>31.71</v>
      </c>
      <c r="V5592">
        <f>COUNTIF(SalesData[Order ID],SalesData[[#This Row],[Order ID]])</f>
        <v>2</v>
      </c>
      <c r="W5592" t="str">
        <f>TEXT(SalesData[[#This Row],[Order Date]],"MMM-YYYY")</f>
        <v>Dec-2017</v>
      </c>
      <c r="X5592">
        <f>CHOOSE(MONTH(SalesData[[#This Row],[Order Date]]),1,1,1,2,2,2,3,3,3,4,4,4)</f>
        <v>4</v>
      </c>
      <c r="Y5592">
        <f>YEAR(SalesData[[#This Row],[Order Date]])*100+MONTH(SalesData[[#This Row],[Order Date]])</f>
        <v>201712</v>
      </c>
    </row>
    <row r="5593" spans="1: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v>8</v>
      </c>
      <c r="T5593">
        <v>0.2</v>
      </c>
      <c r="U5593">
        <v>61.5</v>
      </c>
      <c r="V5593">
        <f>COUNTIF(SalesData[Order ID],SalesData[[#This Row],[Order ID]])</f>
        <v>2</v>
      </c>
      <c r="W5593" t="str">
        <f>TEXT(SalesData[[#This Row],[Order Date]],"MMM-YYYY")</f>
        <v>Oct-2015</v>
      </c>
      <c r="X5593">
        <f>CHOOSE(MONTH(SalesData[[#This Row],[Order Date]]),1,1,1,2,2,2,3,3,3,4,4,4)</f>
        <v>4</v>
      </c>
      <c r="Y5593">
        <f>YEAR(SalesData[[#This Row],[Order Date]])*100+MONTH(SalesData[[#This Row],[Order Date]])</f>
        <v>201510</v>
      </c>
    </row>
    <row r="5594" spans="1: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v>7</v>
      </c>
      <c r="T5594">
        <v>0</v>
      </c>
      <c r="U5594">
        <v>6.44</v>
      </c>
      <c r="V5594">
        <f>COUNTIF(SalesData[Order ID],SalesData[[#This Row],[Order ID]])</f>
        <v>2</v>
      </c>
      <c r="W5594" t="str">
        <f>TEXT(SalesData[[#This Row],[Order Date]],"MMM-YYYY")</f>
        <v>Oct-2015</v>
      </c>
      <c r="X5594">
        <f>CHOOSE(MONTH(SalesData[[#This Row],[Order Date]]),1,1,1,2,2,2,3,3,3,4,4,4)</f>
        <v>4</v>
      </c>
      <c r="Y5594">
        <f>YEAR(SalesData[[#This Row],[Order Date]])*100+MONTH(SalesData[[#This Row],[Order Date]])</f>
        <v>201510</v>
      </c>
    </row>
    <row r="5595" spans="1: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v>9</v>
      </c>
      <c r="T5595">
        <v>0.1</v>
      </c>
      <c r="U5595">
        <v>20.37</v>
      </c>
      <c r="V5595">
        <f>COUNTIF(SalesData[Order ID],SalesData[[#This Row],[Order ID]])</f>
        <v>1</v>
      </c>
      <c r="W5595" t="str">
        <f>TEXT(SalesData[[#This Row],[Order Date]],"MMM-YYYY")</f>
        <v>Nov-2018</v>
      </c>
      <c r="X5595">
        <f>CHOOSE(MONTH(SalesData[[#This Row],[Order Date]]),1,1,1,2,2,2,3,3,3,4,4,4)</f>
        <v>4</v>
      </c>
      <c r="Y5595">
        <f>YEAR(SalesData[[#This Row],[Order Date]])*100+MONTH(SalesData[[#This Row],[Order Date]])</f>
        <v>201811</v>
      </c>
    </row>
    <row r="5596" spans="1: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v>3</v>
      </c>
      <c r="T5596">
        <v>0.3</v>
      </c>
      <c r="U5596">
        <v>-39.200000000000003</v>
      </c>
      <c r="V5596">
        <f>COUNTIF(SalesData[Order ID],SalesData[[#This Row],[Order ID]])</f>
        <v>2</v>
      </c>
      <c r="W5596" t="str">
        <f>TEXT(SalesData[[#This Row],[Order Date]],"MMM-YYYY")</f>
        <v>Sep-2018</v>
      </c>
      <c r="X5596">
        <f>CHOOSE(MONTH(SalesData[[#This Row],[Order Date]]),1,1,1,2,2,2,3,3,3,4,4,4)</f>
        <v>3</v>
      </c>
      <c r="Y5596">
        <f>YEAR(SalesData[[#This Row],[Order Date]])*100+MONTH(SalesData[[#This Row],[Order Date]])</f>
        <v>201809</v>
      </c>
    </row>
    <row r="5597" spans="1: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v>10</v>
      </c>
      <c r="T5597">
        <v>0.2</v>
      </c>
      <c r="U5597">
        <v>35.03</v>
      </c>
      <c r="V5597">
        <f>COUNTIF(SalesData[Order ID],SalesData[[#This Row],[Order ID]])</f>
        <v>2</v>
      </c>
      <c r="W5597" t="str">
        <f>TEXT(SalesData[[#This Row],[Order Date]],"MMM-YYYY")</f>
        <v>Sep-2018</v>
      </c>
      <c r="X5597">
        <f>CHOOSE(MONTH(SalesData[[#This Row],[Order Date]]),1,1,1,2,2,2,3,3,3,4,4,4)</f>
        <v>3</v>
      </c>
      <c r="Y5597">
        <f>YEAR(SalesData[[#This Row],[Order Date]])*100+MONTH(SalesData[[#This Row],[Order Date]])</f>
        <v>201809</v>
      </c>
    </row>
    <row r="5598" spans="1: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v>3</v>
      </c>
      <c r="T5598">
        <v>0.1</v>
      </c>
      <c r="U5598">
        <v>6.86</v>
      </c>
      <c r="V5598">
        <f>COUNTIF(SalesData[Order ID],SalesData[[#This Row],[Order ID]])</f>
        <v>1</v>
      </c>
      <c r="W5598" t="str">
        <f>TEXT(SalesData[[#This Row],[Order Date]],"MMM-YYYY")</f>
        <v>Sep-2016</v>
      </c>
      <c r="X5598">
        <f>CHOOSE(MONTH(SalesData[[#This Row],[Order Date]]),1,1,1,2,2,2,3,3,3,4,4,4)</f>
        <v>3</v>
      </c>
      <c r="Y5598">
        <f>YEAR(SalesData[[#This Row],[Order Date]])*100+MONTH(SalesData[[#This Row],[Order Date]])</f>
        <v>201609</v>
      </c>
    </row>
    <row r="5599" spans="1: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v>1</v>
      </c>
      <c r="T5599">
        <v>0.2</v>
      </c>
      <c r="U5599">
        <v>7.76</v>
      </c>
      <c r="V5599">
        <f>COUNTIF(SalesData[Order ID],SalesData[[#This Row],[Order ID]])</f>
        <v>2</v>
      </c>
      <c r="W5599" t="str">
        <f>TEXT(SalesData[[#This Row],[Order Date]],"MMM-YYYY")</f>
        <v>Feb-2018</v>
      </c>
      <c r="X5599">
        <f>CHOOSE(MONTH(SalesData[[#This Row],[Order Date]]),1,1,1,2,2,2,3,3,3,4,4,4)</f>
        <v>1</v>
      </c>
      <c r="Y5599">
        <f>YEAR(SalesData[[#This Row],[Order Date]])*100+MONTH(SalesData[[#This Row],[Order Date]])</f>
        <v>201802</v>
      </c>
    </row>
    <row r="5600" spans="1: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v>9</v>
      </c>
      <c r="T5600">
        <v>0</v>
      </c>
      <c r="U5600">
        <v>3.53</v>
      </c>
      <c r="V5600">
        <f>COUNTIF(SalesData[Order ID],SalesData[[#This Row],[Order ID]])</f>
        <v>2</v>
      </c>
      <c r="W5600" t="str">
        <f>TEXT(SalesData[[#This Row],[Order Date]],"MMM-YYYY")</f>
        <v>Feb-2018</v>
      </c>
      <c r="X5600">
        <f>CHOOSE(MONTH(SalesData[[#This Row],[Order Date]]),1,1,1,2,2,2,3,3,3,4,4,4)</f>
        <v>1</v>
      </c>
      <c r="Y5600">
        <f>YEAR(SalesData[[#This Row],[Order Date]])*100+MONTH(SalesData[[#This Row],[Order Date]])</f>
        <v>201802</v>
      </c>
    </row>
    <row r="5601" spans="1: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v>1</v>
      </c>
      <c r="T5601">
        <v>0.3</v>
      </c>
      <c r="U5601">
        <v>-14</v>
      </c>
      <c r="V5601">
        <f>COUNTIF(SalesData[Order ID],SalesData[[#This Row],[Order ID]])</f>
        <v>3</v>
      </c>
      <c r="W5601" t="str">
        <f>TEXT(SalesData[[#This Row],[Order Date]],"MMM-YYYY")</f>
        <v>Oct-2015</v>
      </c>
      <c r="X5601">
        <f>CHOOSE(MONTH(SalesData[[#This Row],[Order Date]]),1,1,1,2,2,2,3,3,3,4,4,4)</f>
        <v>4</v>
      </c>
      <c r="Y5601">
        <f>YEAR(SalesData[[#This Row],[Order Date]])*100+MONTH(SalesData[[#This Row],[Order Date]])</f>
        <v>201510</v>
      </c>
    </row>
    <row r="5602" spans="1: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v>3</v>
      </c>
      <c r="T5602">
        <v>0</v>
      </c>
      <c r="U5602">
        <v>4.2</v>
      </c>
      <c r="V5602">
        <f>COUNTIF(SalesData[Order ID],SalesData[[#This Row],[Order ID]])</f>
        <v>3</v>
      </c>
      <c r="W5602" t="str">
        <f>TEXT(SalesData[[#This Row],[Order Date]],"MMM-YYYY")</f>
        <v>Oct-2015</v>
      </c>
      <c r="X5602">
        <f>CHOOSE(MONTH(SalesData[[#This Row],[Order Date]]),1,1,1,2,2,2,3,3,3,4,4,4)</f>
        <v>4</v>
      </c>
      <c r="Y5602">
        <f>YEAR(SalesData[[#This Row],[Order Date]])*100+MONTH(SalesData[[#This Row],[Order Date]])</f>
        <v>201510</v>
      </c>
    </row>
    <row r="5603" spans="1: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v>1</v>
      </c>
      <c r="T5603">
        <v>0.2</v>
      </c>
      <c r="U5603">
        <v>37.049999999999997</v>
      </c>
      <c r="V5603">
        <f>COUNTIF(SalesData[Order ID],SalesData[[#This Row],[Order ID]])</f>
        <v>3</v>
      </c>
      <c r="W5603" t="str">
        <f>TEXT(SalesData[[#This Row],[Order Date]],"MMM-YYYY")</f>
        <v>Oct-2015</v>
      </c>
      <c r="X5603">
        <f>CHOOSE(MONTH(SalesData[[#This Row],[Order Date]]),1,1,1,2,2,2,3,3,3,4,4,4)</f>
        <v>4</v>
      </c>
      <c r="Y5603">
        <f>YEAR(SalesData[[#This Row],[Order Date]])*100+MONTH(SalesData[[#This Row],[Order Date]])</f>
        <v>201510</v>
      </c>
    </row>
    <row r="5604" spans="1: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v>1</v>
      </c>
      <c r="T5604">
        <v>0.1</v>
      </c>
      <c r="U5604">
        <v>4.8099999999999996</v>
      </c>
      <c r="V5604">
        <f>COUNTIF(SalesData[Order ID],SalesData[[#This Row],[Order ID]])</f>
        <v>2</v>
      </c>
      <c r="W5604" t="str">
        <f>TEXT(SalesData[[#This Row],[Order Date]],"MMM-YYYY")</f>
        <v>Aug-2017</v>
      </c>
      <c r="X5604">
        <f>CHOOSE(MONTH(SalesData[[#This Row],[Order Date]]),1,1,1,2,2,2,3,3,3,4,4,4)</f>
        <v>3</v>
      </c>
      <c r="Y5604">
        <f>YEAR(SalesData[[#This Row],[Order Date]])*100+MONTH(SalesData[[#This Row],[Order Date]])</f>
        <v>201708</v>
      </c>
    </row>
    <row r="5605" spans="1: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v>8</v>
      </c>
      <c r="T5605">
        <v>0.3</v>
      </c>
      <c r="U5605">
        <v>-27.17</v>
      </c>
      <c r="V5605">
        <f>COUNTIF(SalesData[Order ID],SalesData[[#This Row],[Order ID]])</f>
        <v>2</v>
      </c>
      <c r="W5605" t="str">
        <f>TEXT(SalesData[[#This Row],[Order Date]],"MMM-YYYY")</f>
        <v>Aug-2017</v>
      </c>
      <c r="X5605">
        <f>CHOOSE(MONTH(SalesData[[#This Row],[Order Date]]),1,1,1,2,2,2,3,3,3,4,4,4)</f>
        <v>3</v>
      </c>
      <c r="Y5605">
        <f>YEAR(SalesData[[#This Row],[Order Date]])*100+MONTH(SalesData[[#This Row],[Order Date]])</f>
        <v>201708</v>
      </c>
    </row>
    <row r="5606" spans="1: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v>1</v>
      </c>
      <c r="T5606">
        <v>0.3</v>
      </c>
      <c r="U5606">
        <v>-35.42</v>
      </c>
      <c r="V5606">
        <f>COUNTIF(SalesData[Order ID],SalesData[[#This Row],[Order ID]])</f>
        <v>1</v>
      </c>
      <c r="W5606" t="str">
        <f>TEXT(SalesData[[#This Row],[Order Date]],"MMM-YYYY")</f>
        <v>Dec-2016</v>
      </c>
      <c r="X5606">
        <f>CHOOSE(MONTH(SalesData[[#This Row],[Order Date]]),1,1,1,2,2,2,3,3,3,4,4,4)</f>
        <v>4</v>
      </c>
      <c r="Y5606">
        <f>YEAR(SalesData[[#This Row],[Order Date]])*100+MONTH(SalesData[[#This Row],[Order Date]])</f>
        <v>201612</v>
      </c>
    </row>
    <row r="5607" spans="1: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v>6</v>
      </c>
      <c r="T5607">
        <v>0</v>
      </c>
      <c r="U5607">
        <v>4.2699999999999996</v>
      </c>
      <c r="V5607">
        <f>COUNTIF(SalesData[Order ID],SalesData[[#This Row],[Order ID]])</f>
        <v>2</v>
      </c>
      <c r="W5607" t="str">
        <f>TEXT(SalesData[[#This Row],[Order Date]],"MMM-YYYY")</f>
        <v>Sep-2017</v>
      </c>
      <c r="X5607">
        <f>CHOOSE(MONTH(SalesData[[#This Row],[Order Date]]),1,1,1,2,2,2,3,3,3,4,4,4)</f>
        <v>3</v>
      </c>
      <c r="Y5607">
        <f>YEAR(SalesData[[#This Row],[Order Date]])*100+MONTH(SalesData[[#This Row],[Order Date]])</f>
        <v>201709</v>
      </c>
    </row>
    <row r="5608" spans="1: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v>10</v>
      </c>
      <c r="T5608">
        <v>0</v>
      </c>
      <c r="U5608">
        <v>6.89</v>
      </c>
      <c r="V5608">
        <f>COUNTIF(SalesData[Order ID],SalesData[[#This Row],[Order ID]])</f>
        <v>2</v>
      </c>
      <c r="W5608" t="str">
        <f>TEXT(SalesData[[#This Row],[Order Date]],"MMM-YYYY")</f>
        <v>Sep-2017</v>
      </c>
      <c r="X5608">
        <f>CHOOSE(MONTH(SalesData[[#This Row],[Order Date]]),1,1,1,2,2,2,3,3,3,4,4,4)</f>
        <v>3</v>
      </c>
      <c r="Y5608">
        <f>YEAR(SalesData[[#This Row],[Order Date]])*100+MONTH(SalesData[[#This Row],[Order Date]])</f>
        <v>201709</v>
      </c>
    </row>
    <row r="5609" spans="1: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v>4</v>
      </c>
      <c r="T5609">
        <v>0.2</v>
      </c>
      <c r="U5609">
        <v>3.65</v>
      </c>
      <c r="V5609">
        <f>COUNTIF(SalesData[Order ID],SalesData[[#This Row],[Order ID]])</f>
        <v>1</v>
      </c>
      <c r="W5609" t="str">
        <f>TEXT(SalesData[[#This Row],[Order Date]],"MMM-YYYY")</f>
        <v>Mar-2018</v>
      </c>
      <c r="X5609">
        <f>CHOOSE(MONTH(SalesData[[#This Row],[Order Date]]),1,1,1,2,2,2,3,3,3,4,4,4)</f>
        <v>1</v>
      </c>
      <c r="Y5609">
        <f>YEAR(SalesData[[#This Row],[Order Date]])*100+MONTH(SalesData[[#This Row],[Order Date]])</f>
        <v>201803</v>
      </c>
    </row>
    <row r="5610" spans="1: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v>4</v>
      </c>
      <c r="T5610">
        <v>0.2</v>
      </c>
      <c r="U5610">
        <v>1.63</v>
      </c>
      <c r="V5610">
        <f>COUNTIF(SalesData[Order ID],SalesData[[#This Row],[Order ID]])</f>
        <v>1</v>
      </c>
      <c r="W5610" t="str">
        <f>TEXT(SalesData[[#This Row],[Order Date]],"MMM-YYYY")</f>
        <v>Dec-2016</v>
      </c>
      <c r="X5610">
        <f>CHOOSE(MONTH(SalesData[[#This Row],[Order Date]]),1,1,1,2,2,2,3,3,3,4,4,4)</f>
        <v>4</v>
      </c>
      <c r="Y5610">
        <f>YEAR(SalesData[[#This Row],[Order Date]])*100+MONTH(SalesData[[#This Row],[Order Date]])</f>
        <v>201612</v>
      </c>
    </row>
    <row r="5611" spans="1: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v>2</v>
      </c>
      <c r="T5611">
        <v>0.1</v>
      </c>
      <c r="U5611">
        <v>46.19</v>
      </c>
      <c r="V5611">
        <f>COUNTIF(SalesData[Order ID],SalesData[[#This Row],[Order ID]])</f>
        <v>1</v>
      </c>
      <c r="W5611" t="str">
        <f>TEXT(SalesData[[#This Row],[Order Date]],"MMM-YYYY")</f>
        <v>Aug-2018</v>
      </c>
      <c r="X5611">
        <f>CHOOSE(MONTH(SalesData[[#This Row],[Order Date]]),1,1,1,2,2,2,3,3,3,4,4,4)</f>
        <v>3</v>
      </c>
      <c r="Y5611">
        <f>YEAR(SalesData[[#This Row],[Order Date]])*100+MONTH(SalesData[[#This Row],[Order Date]])</f>
        <v>201808</v>
      </c>
    </row>
    <row r="5612" spans="1: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v>1</v>
      </c>
      <c r="T5612">
        <v>0</v>
      </c>
      <c r="U5612">
        <v>6.36</v>
      </c>
      <c r="V5612">
        <f>COUNTIF(SalesData[Order ID],SalesData[[#This Row],[Order ID]])</f>
        <v>1</v>
      </c>
      <c r="W5612" t="str">
        <f>TEXT(SalesData[[#This Row],[Order Date]],"MMM-YYYY")</f>
        <v>Oct-2016</v>
      </c>
      <c r="X5612">
        <f>CHOOSE(MONTH(SalesData[[#This Row],[Order Date]]),1,1,1,2,2,2,3,3,3,4,4,4)</f>
        <v>4</v>
      </c>
      <c r="Y5612">
        <f>YEAR(SalesData[[#This Row],[Order Date]])*100+MONTH(SalesData[[#This Row],[Order Date]])</f>
        <v>201610</v>
      </c>
    </row>
    <row r="5613" spans="1: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v>8</v>
      </c>
      <c r="T5613">
        <v>0.3</v>
      </c>
      <c r="U5613">
        <v>-168.78</v>
      </c>
      <c r="V5613">
        <f>COUNTIF(SalesData[Order ID],SalesData[[#This Row],[Order ID]])</f>
        <v>2</v>
      </c>
      <c r="W5613" t="str">
        <f>TEXT(SalesData[[#This Row],[Order Date]],"MMM-YYYY")</f>
        <v>Aug-2018</v>
      </c>
      <c r="X5613">
        <f>CHOOSE(MONTH(SalesData[[#This Row],[Order Date]]),1,1,1,2,2,2,3,3,3,4,4,4)</f>
        <v>3</v>
      </c>
      <c r="Y5613">
        <f>YEAR(SalesData[[#This Row],[Order Date]])*100+MONTH(SalesData[[#This Row],[Order Date]])</f>
        <v>201808</v>
      </c>
    </row>
    <row r="5614" spans="1: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v>2</v>
      </c>
      <c r="T5614">
        <v>0.3</v>
      </c>
      <c r="U5614">
        <v>-164.58</v>
      </c>
      <c r="V5614">
        <f>COUNTIF(SalesData[Order ID],SalesData[[#This Row],[Order ID]])</f>
        <v>2</v>
      </c>
      <c r="W5614" t="str">
        <f>TEXT(SalesData[[#This Row],[Order Date]],"MMM-YYYY")</f>
        <v>Aug-2018</v>
      </c>
      <c r="X5614">
        <f>CHOOSE(MONTH(SalesData[[#This Row],[Order Date]]),1,1,1,2,2,2,3,3,3,4,4,4)</f>
        <v>3</v>
      </c>
      <c r="Y5614">
        <f>YEAR(SalesData[[#This Row],[Order Date]])*100+MONTH(SalesData[[#This Row],[Order Date]])</f>
        <v>201808</v>
      </c>
    </row>
    <row r="5615" spans="1: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v>7</v>
      </c>
      <c r="T5615">
        <v>0.1</v>
      </c>
      <c r="U5615">
        <v>35.39</v>
      </c>
      <c r="V5615">
        <f>COUNTIF(SalesData[Order ID],SalesData[[#This Row],[Order ID]])</f>
        <v>1</v>
      </c>
      <c r="W5615" t="str">
        <f>TEXT(SalesData[[#This Row],[Order Date]],"MMM-YYYY")</f>
        <v>Feb-2017</v>
      </c>
      <c r="X5615">
        <f>CHOOSE(MONTH(SalesData[[#This Row],[Order Date]]),1,1,1,2,2,2,3,3,3,4,4,4)</f>
        <v>1</v>
      </c>
      <c r="Y5615">
        <f>YEAR(SalesData[[#This Row],[Order Date]])*100+MONTH(SalesData[[#This Row],[Order Date]])</f>
        <v>201702</v>
      </c>
    </row>
    <row r="5616" spans="1: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v>5</v>
      </c>
      <c r="T5616">
        <v>0.1</v>
      </c>
      <c r="U5616">
        <v>2.56</v>
      </c>
      <c r="V5616">
        <f>COUNTIF(SalesData[Order ID],SalesData[[#This Row],[Order ID]])</f>
        <v>3</v>
      </c>
      <c r="W5616" t="str">
        <f>TEXT(SalesData[[#This Row],[Order Date]],"MMM-YYYY")</f>
        <v>Aug-2017</v>
      </c>
      <c r="X5616">
        <f>CHOOSE(MONTH(SalesData[[#This Row],[Order Date]]),1,1,1,2,2,2,3,3,3,4,4,4)</f>
        <v>3</v>
      </c>
      <c r="Y5616">
        <f>YEAR(SalesData[[#This Row],[Order Date]])*100+MONTH(SalesData[[#This Row],[Order Date]])</f>
        <v>201708</v>
      </c>
    </row>
    <row r="5617" spans="1: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v>2</v>
      </c>
      <c r="T5617">
        <v>0</v>
      </c>
      <c r="U5617">
        <v>124.9</v>
      </c>
      <c r="V5617">
        <f>COUNTIF(SalesData[Order ID],SalesData[[#This Row],[Order ID]])</f>
        <v>3</v>
      </c>
      <c r="W5617" t="str">
        <f>TEXT(SalesData[[#This Row],[Order Date]],"MMM-YYYY")</f>
        <v>Aug-2017</v>
      </c>
      <c r="X5617">
        <f>CHOOSE(MONTH(SalesData[[#This Row],[Order Date]]),1,1,1,2,2,2,3,3,3,4,4,4)</f>
        <v>3</v>
      </c>
      <c r="Y5617">
        <f>YEAR(SalesData[[#This Row],[Order Date]])*100+MONTH(SalesData[[#This Row],[Order Date]])</f>
        <v>201708</v>
      </c>
    </row>
    <row r="5618" spans="1: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v>2</v>
      </c>
      <c r="T5618">
        <v>0.1</v>
      </c>
      <c r="U5618">
        <v>4.1100000000000003</v>
      </c>
      <c r="V5618">
        <f>COUNTIF(SalesData[Order ID],SalesData[[#This Row],[Order ID]])</f>
        <v>3</v>
      </c>
      <c r="W5618" t="str">
        <f>TEXT(SalesData[[#This Row],[Order Date]],"MMM-YYYY")</f>
        <v>Aug-2017</v>
      </c>
      <c r="X5618">
        <f>CHOOSE(MONTH(SalesData[[#This Row],[Order Date]]),1,1,1,2,2,2,3,3,3,4,4,4)</f>
        <v>3</v>
      </c>
      <c r="Y5618">
        <f>YEAR(SalesData[[#This Row],[Order Date]])*100+MONTH(SalesData[[#This Row],[Order Date]])</f>
        <v>201708</v>
      </c>
    </row>
    <row r="5619" spans="1: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v>8</v>
      </c>
      <c r="T5619">
        <v>0.2</v>
      </c>
      <c r="U5619">
        <v>1.37</v>
      </c>
      <c r="V5619">
        <f>COUNTIF(SalesData[Order ID],SalesData[[#This Row],[Order ID]])</f>
        <v>1</v>
      </c>
      <c r="W5619" t="str">
        <f>TEXT(SalesData[[#This Row],[Order Date]],"MMM-YYYY")</f>
        <v>Jun-2018</v>
      </c>
      <c r="X5619">
        <f>CHOOSE(MONTH(SalesData[[#This Row],[Order Date]]),1,1,1,2,2,2,3,3,3,4,4,4)</f>
        <v>2</v>
      </c>
      <c r="Y5619">
        <f>YEAR(SalesData[[#This Row],[Order Date]])*100+MONTH(SalesData[[#This Row],[Order Date]])</f>
        <v>201806</v>
      </c>
    </row>
    <row r="5620" spans="1: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v>10</v>
      </c>
      <c r="T5620">
        <v>0</v>
      </c>
      <c r="U5620">
        <v>128.74</v>
      </c>
      <c r="V5620">
        <f>COUNTIF(SalesData[Order ID],SalesData[[#This Row],[Order ID]])</f>
        <v>1</v>
      </c>
      <c r="W5620" t="str">
        <f>TEXT(SalesData[[#This Row],[Order Date]],"MMM-YYYY")</f>
        <v>Sep-2016</v>
      </c>
      <c r="X5620">
        <f>CHOOSE(MONTH(SalesData[[#This Row],[Order Date]]),1,1,1,2,2,2,3,3,3,4,4,4)</f>
        <v>3</v>
      </c>
      <c r="Y5620">
        <f>YEAR(SalesData[[#This Row],[Order Date]])*100+MONTH(SalesData[[#This Row],[Order Date]])</f>
        <v>201609</v>
      </c>
    </row>
    <row r="5621" spans="1: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v>3</v>
      </c>
      <c r="T5621">
        <v>0.1</v>
      </c>
      <c r="U5621">
        <v>94.99</v>
      </c>
      <c r="V5621">
        <f>COUNTIF(SalesData[Order ID],SalesData[[#This Row],[Order ID]])</f>
        <v>4</v>
      </c>
      <c r="W5621" t="str">
        <f>TEXT(SalesData[[#This Row],[Order Date]],"MMM-YYYY")</f>
        <v>Sep-2017</v>
      </c>
      <c r="X5621">
        <f>CHOOSE(MONTH(SalesData[[#This Row],[Order Date]]),1,1,1,2,2,2,3,3,3,4,4,4)</f>
        <v>3</v>
      </c>
      <c r="Y5621">
        <f>YEAR(SalesData[[#This Row],[Order Date]])*100+MONTH(SalesData[[#This Row],[Order Date]])</f>
        <v>201709</v>
      </c>
    </row>
    <row r="5622" spans="1: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v>3</v>
      </c>
      <c r="T5622">
        <v>0.1</v>
      </c>
      <c r="U5622">
        <v>0.46</v>
      </c>
      <c r="V5622">
        <f>COUNTIF(SalesData[Order ID],SalesData[[#This Row],[Order ID]])</f>
        <v>4</v>
      </c>
      <c r="W5622" t="str">
        <f>TEXT(SalesData[[#This Row],[Order Date]],"MMM-YYYY")</f>
        <v>Sep-2017</v>
      </c>
      <c r="X5622">
        <f>CHOOSE(MONTH(SalesData[[#This Row],[Order Date]]),1,1,1,2,2,2,3,3,3,4,4,4)</f>
        <v>3</v>
      </c>
      <c r="Y5622">
        <f>YEAR(SalesData[[#This Row],[Order Date]])*100+MONTH(SalesData[[#This Row],[Order Date]])</f>
        <v>201709</v>
      </c>
    </row>
    <row r="5623" spans="1: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v>9</v>
      </c>
      <c r="T5623">
        <v>0</v>
      </c>
      <c r="U5623">
        <v>22.22</v>
      </c>
      <c r="V5623">
        <f>COUNTIF(SalesData[Order ID],SalesData[[#This Row],[Order ID]])</f>
        <v>4</v>
      </c>
      <c r="W5623" t="str">
        <f>TEXT(SalesData[[#This Row],[Order Date]],"MMM-YYYY")</f>
        <v>Sep-2017</v>
      </c>
      <c r="X5623">
        <f>CHOOSE(MONTH(SalesData[[#This Row],[Order Date]]),1,1,1,2,2,2,3,3,3,4,4,4)</f>
        <v>3</v>
      </c>
      <c r="Y5623">
        <f>YEAR(SalesData[[#This Row],[Order Date]])*100+MONTH(SalesData[[#This Row],[Order Date]])</f>
        <v>201709</v>
      </c>
    </row>
    <row r="5624" spans="1: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v>10</v>
      </c>
      <c r="T5624">
        <v>0</v>
      </c>
      <c r="U5624">
        <v>23.34</v>
      </c>
      <c r="V5624">
        <f>COUNTIF(SalesData[Order ID],SalesData[[#This Row],[Order ID]])</f>
        <v>4</v>
      </c>
      <c r="W5624" t="str">
        <f>TEXT(SalesData[[#This Row],[Order Date]],"MMM-YYYY")</f>
        <v>Sep-2017</v>
      </c>
      <c r="X5624">
        <f>CHOOSE(MONTH(SalesData[[#This Row],[Order Date]]),1,1,1,2,2,2,3,3,3,4,4,4)</f>
        <v>3</v>
      </c>
      <c r="Y5624">
        <f>YEAR(SalesData[[#This Row],[Order Date]])*100+MONTH(SalesData[[#This Row],[Order Date]])</f>
        <v>201709</v>
      </c>
    </row>
    <row r="5625" spans="1: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v>7</v>
      </c>
      <c r="T5625">
        <v>0</v>
      </c>
      <c r="U5625">
        <v>12</v>
      </c>
      <c r="V5625">
        <f>COUNTIF(SalesData[Order ID],SalesData[[#This Row],[Order ID]])</f>
        <v>2</v>
      </c>
      <c r="W5625" t="str">
        <f>TEXT(SalesData[[#This Row],[Order Date]],"MMM-YYYY")</f>
        <v>Oct-2017</v>
      </c>
      <c r="X5625">
        <f>CHOOSE(MONTH(SalesData[[#This Row],[Order Date]]),1,1,1,2,2,2,3,3,3,4,4,4)</f>
        <v>4</v>
      </c>
      <c r="Y5625">
        <f>YEAR(SalesData[[#This Row],[Order Date]])*100+MONTH(SalesData[[#This Row],[Order Date]])</f>
        <v>201710</v>
      </c>
    </row>
    <row r="5626" spans="1: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v>9</v>
      </c>
      <c r="T5626">
        <v>0.3</v>
      </c>
      <c r="U5626">
        <v>-28.8</v>
      </c>
      <c r="V5626">
        <f>COUNTIF(SalesData[Order ID],SalesData[[#This Row],[Order ID]])</f>
        <v>2</v>
      </c>
      <c r="W5626" t="str">
        <f>TEXT(SalesData[[#This Row],[Order Date]],"MMM-YYYY")</f>
        <v>Oct-2017</v>
      </c>
      <c r="X5626">
        <f>CHOOSE(MONTH(SalesData[[#This Row],[Order Date]]),1,1,1,2,2,2,3,3,3,4,4,4)</f>
        <v>4</v>
      </c>
      <c r="Y5626">
        <f>YEAR(SalesData[[#This Row],[Order Date]])*100+MONTH(SalesData[[#This Row],[Order Date]])</f>
        <v>201710</v>
      </c>
    </row>
    <row r="5627" spans="1: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v>2</v>
      </c>
      <c r="T5627">
        <v>0</v>
      </c>
      <c r="U5627">
        <v>0.8</v>
      </c>
      <c r="V5627">
        <f>COUNTIF(SalesData[Order ID],SalesData[[#This Row],[Order ID]])</f>
        <v>2</v>
      </c>
      <c r="W5627" t="str">
        <f>TEXT(SalesData[[#This Row],[Order Date]],"MMM-YYYY")</f>
        <v>Sep-2015</v>
      </c>
      <c r="X5627">
        <f>CHOOSE(MONTH(SalesData[[#This Row],[Order Date]]),1,1,1,2,2,2,3,3,3,4,4,4)</f>
        <v>3</v>
      </c>
      <c r="Y5627">
        <f>YEAR(SalesData[[#This Row],[Order Date]])*100+MONTH(SalesData[[#This Row],[Order Date]])</f>
        <v>201509</v>
      </c>
    </row>
    <row r="5628" spans="1: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v>7</v>
      </c>
      <c r="T5628">
        <v>0</v>
      </c>
      <c r="U5628">
        <v>728.13</v>
      </c>
      <c r="V5628">
        <f>COUNTIF(SalesData[Order ID],SalesData[[#This Row],[Order ID]])</f>
        <v>2</v>
      </c>
      <c r="W5628" t="str">
        <f>TEXT(SalesData[[#This Row],[Order Date]],"MMM-YYYY")</f>
        <v>Sep-2015</v>
      </c>
      <c r="X5628">
        <f>CHOOSE(MONTH(SalesData[[#This Row],[Order Date]]),1,1,1,2,2,2,3,3,3,4,4,4)</f>
        <v>3</v>
      </c>
      <c r="Y5628">
        <f>YEAR(SalesData[[#This Row],[Order Date]])*100+MONTH(SalesData[[#This Row],[Order Date]])</f>
        <v>201509</v>
      </c>
    </row>
    <row r="5629" spans="1: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v>6</v>
      </c>
      <c r="T5629">
        <v>0</v>
      </c>
      <c r="U5629">
        <v>4.0199999999999996</v>
      </c>
      <c r="V5629">
        <f>COUNTIF(SalesData[Order ID],SalesData[[#This Row],[Order ID]])</f>
        <v>2</v>
      </c>
      <c r="W5629" t="str">
        <f>TEXT(SalesData[[#This Row],[Order Date]],"MMM-YYYY")</f>
        <v>Jun-2018</v>
      </c>
      <c r="X5629">
        <f>CHOOSE(MONTH(SalesData[[#This Row],[Order Date]]),1,1,1,2,2,2,3,3,3,4,4,4)</f>
        <v>2</v>
      </c>
      <c r="Y5629">
        <f>YEAR(SalesData[[#This Row],[Order Date]])*100+MONTH(SalesData[[#This Row],[Order Date]])</f>
        <v>201806</v>
      </c>
    </row>
    <row r="5630" spans="1: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v>9</v>
      </c>
      <c r="T5630">
        <v>0</v>
      </c>
      <c r="U5630">
        <v>76.59</v>
      </c>
      <c r="V5630">
        <f>COUNTIF(SalesData[Order ID],SalesData[[#This Row],[Order ID]])</f>
        <v>2</v>
      </c>
      <c r="W5630" t="str">
        <f>TEXT(SalesData[[#This Row],[Order Date]],"MMM-YYYY")</f>
        <v>Jun-2018</v>
      </c>
      <c r="X5630">
        <f>CHOOSE(MONTH(SalesData[[#This Row],[Order Date]]),1,1,1,2,2,2,3,3,3,4,4,4)</f>
        <v>2</v>
      </c>
      <c r="Y5630">
        <f>YEAR(SalesData[[#This Row],[Order Date]])*100+MONTH(SalesData[[#This Row],[Order Date]])</f>
        <v>201806</v>
      </c>
    </row>
    <row r="5631" spans="1: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v>1</v>
      </c>
      <c r="T5631">
        <v>0.2</v>
      </c>
      <c r="U5631">
        <v>57.07</v>
      </c>
      <c r="V5631">
        <f>COUNTIF(SalesData[Order ID],SalesData[[#This Row],[Order ID]])</f>
        <v>1</v>
      </c>
      <c r="W5631" t="str">
        <f>TEXT(SalesData[[#This Row],[Order Date]],"MMM-YYYY")</f>
        <v>Aug-2017</v>
      </c>
      <c r="X5631">
        <f>CHOOSE(MONTH(SalesData[[#This Row],[Order Date]]),1,1,1,2,2,2,3,3,3,4,4,4)</f>
        <v>3</v>
      </c>
      <c r="Y5631">
        <f>YEAR(SalesData[[#This Row],[Order Date]])*100+MONTH(SalesData[[#This Row],[Order Date]])</f>
        <v>201708</v>
      </c>
    </row>
    <row r="5632" spans="1: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v>3</v>
      </c>
      <c r="T5632">
        <v>0</v>
      </c>
      <c r="U5632">
        <v>70.34</v>
      </c>
      <c r="V5632">
        <f>COUNTIF(SalesData[Order ID],SalesData[[#This Row],[Order ID]])</f>
        <v>3</v>
      </c>
      <c r="W5632" t="str">
        <f>TEXT(SalesData[[#This Row],[Order Date]],"MMM-YYYY")</f>
        <v>Feb-2015</v>
      </c>
      <c r="X5632">
        <f>CHOOSE(MONTH(SalesData[[#This Row],[Order Date]]),1,1,1,2,2,2,3,3,3,4,4,4)</f>
        <v>1</v>
      </c>
      <c r="Y5632">
        <f>YEAR(SalesData[[#This Row],[Order Date]])*100+MONTH(SalesData[[#This Row],[Order Date]])</f>
        <v>201502</v>
      </c>
    </row>
    <row r="5633" spans="1: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v>3</v>
      </c>
      <c r="T5633">
        <v>0.3</v>
      </c>
      <c r="U5633">
        <v>-201</v>
      </c>
      <c r="V5633">
        <f>COUNTIF(SalesData[Order ID],SalesData[[#This Row],[Order ID]])</f>
        <v>3</v>
      </c>
      <c r="W5633" t="str">
        <f>TEXT(SalesData[[#This Row],[Order Date]],"MMM-YYYY")</f>
        <v>Feb-2015</v>
      </c>
      <c r="X5633">
        <f>CHOOSE(MONTH(SalesData[[#This Row],[Order Date]]),1,1,1,2,2,2,3,3,3,4,4,4)</f>
        <v>1</v>
      </c>
      <c r="Y5633">
        <f>YEAR(SalesData[[#This Row],[Order Date]])*100+MONTH(SalesData[[#This Row],[Order Date]])</f>
        <v>201502</v>
      </c>
    </row>
    <row r="5634" spans="1: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v>8</v>
      </c>
      <c r="T5634">
        <v>0.2</v>
      </c>
      <c r="U5634">
        <v>5.94</v>
      </c>
      <c r="V5634">
        <f>COUNTIF(SalesData[Order ID],SalesData[[#This Row],[Order ID]])</f>
        <v>3</v>
      </c>
      <c r="W5634" t="str">
        <f>TEXT(SalesData[[#This Row],[Order Date]],"MMM-YYYY")</f>
        <v>Feb-2015</v>
      </c>
      <c r="X5634">
        <f>CHOOSE(MONTH(SalesData[[#This Row],[Order Date]]),1,1,1,2,2,2,3,3,3,4,4,4)</f>
        <v>1</v>
      </c>
      <c r="Y5634">
        <f>YEAR(SalesData[[#This Row],[Order Date]])*100+MONTH(SalesData[[#This Row],[Order Date]])</f>
        <v>201502</v>
      </c>
    </row>
    <row r="5635" spans="1: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v>10</v>
      </c>
      <c r="T5635">
        <v>0.3</v>
      </c>
      <c r="U5635">
        <v>-1.37</v>
      </c>
      <c r="V5635">
        <f>COUNTIF(SalesData[Order ID],SalesData[[#This Row],[Order ID]])</f>
        <v>1</v>
      </c>
      <c r="W5635" t="str">
        <f>TEXT(SalesData[[#This Row],[Order Date]],"MMM-YYYY")</f>
        <v>Sep-2017</v>
      </c>
      <c r="X5635">
        <f>CHOOSE(MONTH(SalesData[[#This Row],[Order Date]]),1,1,1,2,2,2,3,3,3,4,4,4)</f>
        <v>3</v>
      </c>
      <c r="Y5635">
        <f>YEAR(SalesData[[#This Row],[Order Date]])*100+MONTH(SalesData[[#This Row],[Order Date]])</f>
        <v>201709</v>
      </c>
    </row>
    <row r="5636" spans="1: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v>9</v>
      </c>
      <c r="T5636">
        <v>0.1</v>
      </c>
      <c r="U5636">
        <v>7.64</v>
      </c>
      <c r="V5636">
        <f>COUNTIF(SalesData[Order ID],SalesData[[#This Row],[Order ID]])</f>
        <v>1</v>
      </c>
      <c r="W5636" t="str">
        <f>TEXT(SalesData[[#This Row],[Order Date]],"MMM-YYYY")</f>
        <v>Dec-2016</v>
      </c>
      <c r="X5636">
        <f>CHOOSE(MONTH(SalesData[[#This Row],[Order Date]]),1,1,1,2,2,2,3,3,3,4,4,4)</f>
        <v>4</v>
      </c>
      <c r="Y5636">
        <f>YEAR(SalesData[[#This Row],[Order Date]])*100+MONTH(SalesData[[#This Row],[Order Date]])</f>
        <v>201612</v>
      </c>
    </row>
    <row r="5637" spans="1: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v>3</v>
      </c>
      <c r="T5637">
        <v>0.2</v>
      </c>
      <c r="U5637">
        <v>10.73</v>
      </c>
      <c r="V5637">
        <f>COUNTIF(SalesData[Order ID],SalesData[[#This Row],[Order ID]])</f>
        <v>2</v>
      </c>
      <c r="W5637" t="str">
        <f>TEXT(SalesData[[#This Row],[Order Date]],"MMM-YYYY")</f>
        <v>Sep-2018</v>
      </c>
      <c r="X5637">
        <f>CHOOSE(MONTH(SalesData[[#This Row],[Order Date]]),1,1,1,2,2,2,3,3,3,4,4,4)</f>
        <v>3</v>
      </c>
      <c r="Y5637">
        <f>YEAR(SalesData[[#This Row],[Order Date]])*100+MONTH(SalesData[[#This Row],[Order Date]])</f>
        <v>201809</v>
      </c>
    </row>
    <row r="5638" spans="1: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v>1</v>
      </c>
      <c r="T5638">
        <v>0</v>
      </c>
      <c r="U5638">
        <v>28.5</v>
      </c>
      <c r="V5638">
        <f>COUNTIF(SalesData[Order ID],SalesData[[#This Row],[Order ID]])</f>
        <v>2</v>
      </c>
      <c r="W5638" t="str">
        <f>TEXT(SalesData[[#This Row],[Order Date]],"MMM-YYYY")</f>
        <v>Sep-2018</v>
      </c>
      <c r="X5638">
        <f>CHOOSE(MONTH(SalesData[[#This Row],[Order Date]]),1,1,1,2,2,2,3,3,3,4,4,4)</f>
        <v>3</v>
      </c>
      <c r="Y5638">
        <f>YEAR(SalesData[[#This Row],[Order Date]])*100+MONTH(SalesData[[#This Row],[Order Date]])</f>
        <v>201809</v>
      </c>
    </row>
    <row r="5639" spans="1: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v>5</v>
      </c>
      <c r="T5639">
        <v>0.2</v>
      </c>
      <c r="U5639">
        <v>9.73</v>
      </c>
      <c r="V5639">
        <f>COUNTIF(SalesData[Order ID],SalesData[[#This Row],[Order ID]])</f>
        <v>1</v>
      </c>
      <c r="W5639" t="str">
        <f>TEXT(SalesData[[#This Row],[Order Date]],"MMM-YYYY")</f>
        <v>Mar-2018</v>
      </c>
      <c r="X5639">
        <f>CHOOSE(MONTH(SalesData[[#This Row],[Order Date]]),1,1,1,2,2,2,3,3,3,4,4,4)</f>
        <v>1</v>
      </c>
      <c r="Y5639">
        <f>YEAR(SalesData[[#This Row],[Order Date]])*100+MONTH(SalesData[[#This Row],[Order Date]])</f>
        <v>201803</v>
      </c>
    </row>
    <row r="5640" spans="1: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v>3</v>
      </c>
      <c r="T5640">
        <v>0.1</v>
      </c>
      <c r="U5640">
        <v>198.86</v>
      </c>
      <c r="V5640">
        <f>COUNTIF(SalesData[Order ID],SalesData[[#This Row],[Order ID]])</f>
        <v>2</v>
      </c>
      <c r="W5640" t="str">
        <f>TEXT(SalesData[[#This Row],[Order Date]],"MMM-YYYY")</f>
        <v>Dec-2015</v>
      </c>
      <c r="X5640">
        <f>CHOOSE(MONTH(SalesData[[#This Row],[Order Date]]),1,1,1,2,2,2,3,3,3,4,4,4)</f>
        <v>4</v>
      </c>
      <c r="Y5640">
        <f>YEAR(SalesData[[#This Row],[Order Date]])*100+MONTH(SalesData[[#This Row],[Order Date]])</f>
        <v>201512</v>
      </c>
    </row>
    <row r="5641" spans="1: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v>3</v>
      </c>
      <c r="T5641">
        <v>0.3</v>
      </c>
      <c r="U5641">
        <v>-171.65</v>
      </c>
      <c r="V5641">
        <f>COUNTIF(SalesData[Order ID],SalesData[[#This Row],[Order ID]])</f>
        <v>2</v>
      </c>
      <c r="W5641" t="str">
        <f>TEXT(SalesData[[#This Row],[Order Date]],"MMM-YYYY")</f>
        <v>Dec-2015</v>
      </c>
      <c r="X5641">
        <f>CHOOSE(MONTH(SalesData[[#This Row],[Order Date]]),1,1,1,2,2,2,3,3,3,4,4,4)</f>
        <v>4</v>
      </c>
      <c r="Y5641">
        <f>YEAR(SalesData[[#This Row],[Order Date]])*100+MONTH(SalesData[[#This Row],[Order Date]])</f>
        <v>201512</v>
      </c>
    </row>
    <row r="5642" spans="1: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v>6</v>
      </c>
      <c r="T5642">
        <v>0.2</v>
      </c>
      <c r="U5642">
        <v>7.49</v>
      </c>
      <c r="V5642">
        <f>COUNTIF(SalesData[Order ID],SalesData[[#This Row],[Order ID]])</f>
        <v>1</v>
      </c>
      <c r="W5642" t="str">
        <f>TEXT(SalesData[[#This Row],[Order Date]],"MMM-YYYY")</f>
        <v>Sep-2015</v>
      </c>
      <c r="X5642">
        <f>CHOOSE(MONTH(SalesData[[#This Row],[Order Date]]),1,1,1,2,2,2,3,3,3,4,4,4)</f>
        <v>3</v>
      </c>
      <c r="Y5642">
        <f>YEAR(SalesData[[#This Row],[Order Date]])*100+MONTH(SalesData[[#This Row],[Order Date]])</f>
        <v>201509</v>
      </c>
    </row>
    <row r="5643" spans="1: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v>9</v>
      </c>
      <c r="T5643">
        <v>0</v>
      </c>
      <c r="U5643">
        <v>2.89</v>
      </c>
      <c r="V5643">
        <f>COUNTIF(SalesData[Order ID],SalesData[[#This Row],[Order ID]])</f>
        <v>1</v>
      </c>
      <c r="W5643" t="str">
        <f>TEXT(SalesData[[#This Row],[Order Date]],"MMM-YYYY")</f>
        <v>Apr-2018</v>
      </c>
      <c r="X5643">
        <f>CHOOSE(MONTH(SalesData[[#This Row],[Order Date]]),1,1,1,2,2,2,3,3,3,4,4,4)</f>
        <v>2</v>
      </c>
      <c r="Y5643">
        <f>YEAR(SalesData[[#This Row],[Order Date]])*100+MONTH(SalesData[[#This Row],[Order Date]])</f>
        <v>201804</v>
      </c>
    </row>
    <row r="5644" spans="1: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v>9</v>
      </c>
      <c r="T5644">
        <v>0</v>
      </c>
      <c r="U5644">
        <v>0.84</v>
      </c>
      <c r="V5644">
        <f>COUNTIF(SalesData[Order ID],SalesData[[#This Row],[Order ID]])</f>
        <v>1</v>
      </c>
      <c r="W5644" t="str">
        <f>TEXT(SalesData[[#This Row],[Order Date]],"MMM-YYYY")</f>
        <v>Apr-2017</v>
      </c>
      <c r="X5644">
        <f>CHOOSE(MONTH(SalesData[[#This Row],[Order Date]]),1,1,1,2,2,2,3,3,3,4,4,4)</f>
        <v>2</v>
      </c>
      <c r="Y5644">
        <f>YEAR(SalesData[[#This Row],[Order Date]])*100+MONTH(SalesData[[#This Row],[Order Date]])</f>
        <v>201704</v>
      </c>
    </row>
    <row r="5645" spans="1: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v>3</v>
      </c>
      <c r="T5645">
        <v>0</v>
      </c>
      <c r="U5645">
        <v>2.15</v>
      </c>
      <c r="V5645">
        <f>COUNTIF(SalesData[Order ID],SalesData[[#This Row],[Order ID]])</f>
        <v>1</v>
      </c>
      <c r="W5645" t="str">
        <f>TEXT(SalesData[[#This Row],[Order Date]],"MMM-YYYY")</f>
        <v>May-2016</v>
      </c>
      <c r="X5645">
        <f>CHOOSE(MONTH(SalesData[[#This Row],[Order Date]]),1,1,1,2,2,2,3,3,3,4,4,4)</f>
        <v>2</v>
      </c>
      <c r="Y5645">
        <f>YEAR(SalesData[[#This Row],[Order Date]])*100+MONTH(SalesData[[#This Row],[Order Date]])</f>
        <v>201605</v>
      </c>
    </row>
    <row r="5646" spans="1: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v>4</v>
      </c>
      <c r="T5646">
        <v>0.2</v>
      </c>
      <c r="U5646">
        <v>9.39</v>
      </c>
      <c r="V5646">
        <f>COUNTIF(SalesData[Order ID],SalesData[[#This Row],[Order ID]])</f>
        <v>1</v>
      </c>
      <c r="W5646" t="str">
        <f>TEXT(SalesData[[#This Row],[Order Date]],"MMM-YYYY")</f>
        <v>Mar-2018</v>
      </c>
      <c r="X5646">
        <f>CHOOSE(MONTH(SalesData[[#This Row],[Order Date]]),1,1,1,2,2,2,3,3,3,4,4,4)</f>
        <v>1</v>
      </c>
      <c r="Y5646">
        <f>YEAR(SalesData[[#This Row],[Order Date]])*100+MONTH(SalesData[[#This Row],[Order Date]])</f>
        <v>201803</v>
      </c>
    </row>
    <row r="5647" spans="1: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v>4</v>
      </c>
      <c r="T5647">
        <v>0.1</v>
      </c>
      <c r="U5647">
        <v>9.68</v>
      </c>
      <c r="V5647">
        <f>COUNTIF(SalesData[Order ID],SalesData[[#This Row],[Order ID]])</f>
        <v>1</v>
      </c>
      <c r="W5647" t="str">
        <f>TEXT(SalesData[[#This Row],[Order Date]],"MMM-YYYY")</f>
        <v>Apr-2018</v>
      </c>
      <c r="X5647">
        <f>CHOOSE(MONTH(SalesData[[#This Row],[Order Date]]),1,1,1,2,2,2,3,3,3,4,4,4)</f>
        <v>2</v>
      </c>
      <c r="Y5647">
        <f>YEAR(SalesData[[#This Row],[Order Date]])*100+MONTH(SalesData[[#This Row],[Order Date]])</f>
        <v>201804</v>
      </c>
    </row>
    <row r="5648" spans="1: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v>4</v>
      </c>
      <c r="T5648">
        <v>0</v>
      </c>
      <c r="U5648">
        <v>49.98</v>
      </c>
      <c r="V5648">
        <f>COUNTIF(SalesData[Order ID],SalesData[[#This Row],[Order ID]])</f>
        <v>1</v>
      </c>
      <c r="W5648" t="str">
        <f>TEXT(SalesData[[#This Row],[Order Date]],"MMM-YYYY")</f>
        <v>Jan-2016</v>
      </c>
      <c r="X5648">
        <f>CHOOSE(MONTH(SalesData[[#This Row],[Order Date]]),1,1,1,2,2,2,3,3,3,4,4,4)</f>
        <v>1</v>
      </c>
      <c r="Y5648">
        <f>YEAR(SalesData[[#This Row],[Order Date]])*100+MONTH(SalesData[[#This Row],[Order Date]])</f>
        <v>201601</v>
      </c>
    </row>
    <row r="5649" spans="1: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v>4</v>
      </c>
      <c r="T5649">
        <v>0.1</v>
      </c>
      <c r="U5649">
        <v>4.28</v>
      </c>
      <c r="V5649">
        <f>COUNTIF(SalesData[Order ID],SalesData[[#This Row],[Order ID]])</f>
        <v>1</v>
      </c>
      <c r="W5649" t="str">
        <f>TEXT(SalesData[[#This Row],[Order Date]],"MMM-YYYY")</f>
        <v>Nov-2018</v>
      </c>
      <c r="X5649">
        <f>CHOOSE(MONTH(SalesData[[#This Row],[Order Date]]),1,1,1,2,2,2,3,3,3,4,4,4)</f>
        <v>4</v>
      </c>
      <c r="Y5649">
        <f>YEAR(SalesData[[#This Row],[Order Date]])*100+MONTH(SalesData[[#This Row],[Order Date]])</f>
        <v>201811</v>
      </c>
    </row>
    <row r="5650" spans="1: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v>4</v>
      </c>
      <c r="T5650">
        <v>0.2</v>
      </c>
      <c r="U5650">
        <v>8.1</v>
      </c>
      <c r="V5650">
        <f>COUNTIF(SalesData[Order ID],SalesData[[#This Row],[Order ID]])</f>
        <v>4</v>
      </c>
      <c r="W5650" t="str">
        <f>TEXT(SalesData[[#This Row],[Order Date]],"MMM-YYYY")</f>
        <v>Jul-2018</v>
      </c>
      <c r="X5650">
        <f>CHOOSE(MONTH(SalesData[[#This Row],[Order Date]]),1,1,1,2,2,2,3,3,3,4,4,4)</f>
        <v>3</v>
      </c>
      <c r="Y5650">
        <f>YEAR(SalesData[[#This Row],[Order Date]])*100+MONTH(SalesData[[#This Row],[Order Date]])</f>
        <v>201807</v>
      </c>
    </row>
    <row r="5651" spans="1: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v>9</v>
      </c>
      <c r="T5651">
        <v>0</v>
      </c>
      <c r="U5651">
        <v>6.95</v>
      </c>
      <c r="V5651">
        <f>COUNTIF(SalesData[Order ID],SalesData[[#This Row],[Order ID]])</f>
        <v>4</v>
      </c>
      <c r="W5651" t="str">
        <f>TEXT(SalesData[[#This Row],[Order Date]],"MMM-YYYY")</f>
        <v>Jul-2018</v>
      </c>
      <c r="X5651">
        <f>CHOOSE(MONTH(SalesData[[#This Row],[Order Date]]),1,1,1,2,2,2,3,3,3,4,4,4)</f>
        <v>3</v>
      </c>
      <c r="Y5651">
        <f>YEAR(SalesData[[#This Row],[Order Date]])*100+MONTH(SalesData[[#This Row],[Order Date]])</f>
        <v>201807</v>
      </c>
    </row>
    <row r="5652" spans="1: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v>10</v>
      </c>
      <c r="T5652">
        <v>0</v>
      </c>
      <c r="U5652">
        <v>0.74</v>
      </c>
      <c r="V5652">
        <f>COUNTIF(SalesData[Order ID],SalesData[[#This Row],[Order ID]])</f>
        <v>4</v>
      </c>
      <c r="W5652" t="str">
        <f>TEXT(SalesData[[#This Row],[Order Date]],"MMM-YYYY")</f>
        <v>Jul-2018</v>
      </c>
      <c r="X5652">
        <f>CHOOSE(MONTH(SalesData[[#This Row],[Order Date]]),1,1,1,2,2,2,3,3,3,4,4,4)</f>
        <v>3</v>
      </c>
      <c r="Y5652">
        <f>YEAR(SalesData[[#This Row],[Order Date]])*100+MONTH(SalesData[[#This Row],[Order Date]])</f>
        <v>201807</v>
      </c>
    </row>
    <row r="5653" spans="1: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v>3</v>
      </c>
      <c r="T5653">
        <v>0.2</v>
      </c>
      <c r="U5653">
        <v>119.42</v>
      </c>
      <c r="V5653">
        <f>COUNTIF(SalesData[Order ID],SalesData[[#This Row],[Order ID]])</f>
        <v>4</v>
      </c>
      <c r="W5653" t="str">
        <f>TEXT(SalesData[[#This Row],[Order Date]],"MMM-YYYY")</f>
        <v>Jul-2018</v>
      </c>
      <c r="X5653">
        <f>CHOOSE(MONTH(SalesData[[#This Row],[Order Date]]),1,1,1,2,2,2,3,3,3,4,4,4)</f>
        <v>3</v>
      </c>
      <c r="Y5653">
        <f>YEAR(SalesData[[#This Row],[Order Date]])*100+MONTH(SalesData[[#This Row],[Order Date]])</f>
        <v>201807</v>
      </c>
    </row>
    <row r="5654" spans="1: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v>3</v>
      </c>
      <c r="T5654">
        <v>0.1</v>
      </c>
      <c r="U5654">
        <v>8.1999999999999993</v>
      </c>
      <c r="V5654">
        <f>COUNTIF(SalesData[Order ID],SalesData[[#This Row],[Order ID]])</f>
        <v>1</v>
      </c>
      <c r="W5654" t="str">
        <f>TEXT(SalesData[[#This Row],[Order Date]],"MMM-YYYY")</f>
        <v>Oct-2018</v>
      </c>
      <c r="X5654">
        <f>CHOOSE(MONTH(SalesData[[#This Row],[Order Date]]),1,1,1,2,2,2,3,3,3,4,4,4)</f>
        <v>4</v>
      </c>
      <c r="Y5654">
        <f>YEAR(SalesData[[#This Row],[Order Date]])*100+MONTH(SalesData[[#This Row],[Order Date]])</f>
        <v>201810</v>
      </c>
    </row>
    <row r="5655" spans="1: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v>7</v>
      </c>
      <c r="T5655">
        <v>0.3</v>
      </c>
      <c r="U5655">
        <v>-0.59</v>
      </c>
      <c r="V5655">
        <f>COUNTIF(SalesData[Order ID],SalesData[[#This Row],[Order ID]])</f>
        <v>1</v>
      </c>
      <c r="W5655" t="str">
        <f>TEXT(SalesData[[#This Row],[Order Date]],"MMM-YYYY")</f>
        <v>Nov-2015</v>
      </c>
      <c r="X5655">
        <f>CHOOSE(MONTH(SalesData[[#This Row],[Order Date]]),1,1,1,2,2,2,3,3,3,4,4,4)</f>
        <v>4</v>
      </c>
      <c r="Y5655">
        <f>YEAR(SalesData[[#This Row],[Order Date]])*100+MONTH(SalesData[[#This Row],[Order Date]])</f>
        <v>201511</v>
      </c>
    </row>
    <row r="5656" spans="1: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v>2</v>
      </c>
      <c r="T5656">
        <v>0.3</v>
      </c>
      <c r="U5656">
        <v>-4.5199999999999996</v>
      </c>
      <c r="V5656">
        <f>COUNTIF(SalesData[Order ID],SalesData[[#This Row],[Order ID]])</f>
        <v>7</v>
      </c>
      <c r="W5656" t="str">
        <f>TEXT(SalesData[[#This Row],[Order Date]],"MMM-YYYY")</f>
        <v>Dec-2017</v>
      </c>
      <c r="X5656">
        <f>CHOOSE(MONTH(SalesData[[#This Row],[Order Date]]),1,1,1,2,2,2,3,3,3,4,4,4)</f>
        <v>4</v>
      </c>
      <c r="Y5656">
        <f>YEAR(SalesData[[#This Row],[Order Date]])*100+MONTH(SalesData[[#This Row],[Order Date]])</f>
        <v>201712</v>
      </c>
    </row>
    <row r="5657" spans="1: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v>1</v>
      </c>
      <c r="T5657">
        <v>0</v>
      </c>
      <c r="U5657">
        <v>3.36</v>
      </c>
      <c r="V5657">
        <f>COUNTIF(SalesData[Order ID],SalesData[[#This Row],[Order ID]])</f>
        <v>7</v>
      </c>
      <c r="W5657" t="str">
        <f>TEXT(SalesData[[#This Row],[Order Date]],"MMM-YYYY")</f>
        <v>Dec-2017</v>
      </c>
      <c r="X5657">
        <f>CHOOSE(MONTH(SalesData[[#This Row],[Order Date]]),1,1,1,2,2,2,3,3,3,4,4,4)</f>
        <v>4</v>
      </c>
      <c r="Y5657">
        <f>YEAR(SalesData[[#This Row],[Order Date]])*100+MONTH(SalesData[[#This Row],[Order Date]])</f>
        <v>201712</v>
      </c>
    </row>
    <row r="5658" spans="1: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v>2</v>
      </c>
      <c r="T5658">
        <v>0</v>
      </c>
      <c r="U5658">
        <v>3.03</v>
      </c>
      <c r="V5658">
        <f>COUNTIF(SalesData[Order ID],SalesData[[#This Row],[Order ID]])</f>
        <v>7</v>
      </c>
      <c r="W5658" t="str">
        <f>TEXT(SalesData[[#This Row],[Order Date]],"MMM-YYYY")</f>
        <v>Dec-2017</v>
      </c>
      <c r="X5658">
        <f>CHOOSE(MONTH(SalesData[[#This Row],[Order Date]]),1,1,1,2,2,2,3,3,3,4,4,4)</f>
        <v>4</v>
      </c>
      <c r="Y5658">
        <f>YEAR(SalesData[[#This Row],[Order Date]])*100+MONTH(SalesData[[#This Row],[Order Date]])</f>
        <v>201712</v>
      </c>
    </row>
    <row r="5659" spans="1: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v>8</v>
      </c>
      <c r="T5659">
        <v>0.2</v>
      </c>
      <c r="U5659">
        <v>24.81</v>
      </c>
      <c r="V5659">
        <f>COUNTIF(SalesData[Order ID],SalesData[[#This Row],[Order ID]])</f>
        <v>7</v>
      </c>
      <c r="W5659" t="str">
        <f>TEXT(SalesData[[#This Row],[Order Date]],"MMM-YYYY")</f>
        <v>Dec-2017</v>
      </c>
      <c r="X5659">
        <f>CHOOSE(MONTH(SalesData[[#This Row],[Order Date]]),1,1,1,2,2,2,3,3,3,4,4,4)</f>
        <v>4</v>
      </c>
      <c r="Y5659">
        <f>YEAR(SalesData[[#This Row],[Order Date]])*100+MONTH(SalesData[[#This Row],[Order Date]])</f>
        <v>201712</v>
      </c>
    </row>
    <row r="5660" spans="1: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v>8</v>
      </c>
      <c r="T5660">
        <v>0.3</v>
      </c>
      <c r="U5660">
        <v>-117.01</v>
      </c>
      <c r="V5660">
        <f>COUNTIF(SalesData[Order ID],SalesData[[#This Row],[Order ID]])</f>
        <v>7</v>
      </c>
      <c r="W5660" t="str">
        <f>TEXT(SalesData[[#This Row],[Order Date]],"MMM-YYYY")</f>
        <v>Dec-2017</v>
      </c>
      <c r="X5660">
        <f>CHOOSE(MONTH(SalesData[[#This Row],[Order Date]]),1,1,1,2,2,2,3,3,3,4,4,4)</f>
        <v>4</v>
      </c>
      <c r="Y5660">
        <f>YEAR(SalesData[[#This Row],[Order Date]])*100+MONTH(SalesData[[#This Row],[Order Date]])</f>
        <v>201712</v>
      </c>
    </row>
    <row r="5661" spans="1: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v>8</v>
      </c>
      <c r="T5661">
        <v>0.3</v>
      </c>
      <c r="U5661">
        <v>-3.82</v>
      </c>
      <c r="V5661">
        <f>COUNTIF(SalesData[Order ID],SalesData[[#This Row],[Order ID]])</f>
        <v>7</v>
      </c>
      <c r="W5661" t="str">
        <f>TEXT(SalesData[[#This Row],[Order Date]],"MMM-YYYY")</f>
        <v>Dec-2017</v>
      </c>
      <c r="X5661">
        <f>CHOOSE(MONTH(SalesData[[#This Row],[Order Date]]),1,1,1,2,2,2,3,3,3,4,4,4)</f>
        <v>4</v>
      </c>
      <c r="Y5661">
        <f>YEAR(SalesData[[#This Row],[Order Date]])*100+MONTH(SalesData[[#This Row],[Order Date]])</f>
        <v>201712</v>
      </c>
    </row>
    <row r="5662" spans="1: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v>10</v>
      </c>
      <c r="T5662">
        <v>0</v>
      </c>
      <c r="U5662">
        <v>7.74</v>
      </c>
      <c r="V5662">
        <f>COUNTIF(SalesData[Order ID],SalesData[[#This Row],[Order ID]])</f>
        <v>7</v>
      </c>
      <c r="W5662" t="str">
        <f>TEXT(SalesData[[#This Row],[Order Date]],"MMM-YYYY")</f>
        <v>Dec-2017</v>
      </c>
      <c r="X5662">
        <f>CHOOSE(MONTH(SalesData[[#This Row],[Order Date]]),1,1,1,2,2,2,3,3,3,4,4,4)</f>
        <v>4</v>
      </c>
      <c r="Y5662">
        <f>YEAR(SalesData[[#This Row],[Order Date]])*100+MONTH(SalesData[[#This Row],[Order Date]])</f>
        <v>201712</v>
      </c>
    </row>
    <row r="5663" spans="1: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v>7</v>
      </c>
      <c r="T5663">
        <v>0.2</v>
      </c>
      <c r="U5663">
        <v>4.72</v>
      </c>
      <c r="V5663">
        <f>COUNTIF(SalesData[Order ID],SalesData[[#This Row],[Order ID]])</f>
        <v>2</v>
      </c>
      <c r="W5663" t="str">
        <f>TEXT(SalesData[[#This Row],[Order Date]],"MMM-YYYY")</f>
        <v>Sep-2017</v>
      </c>
      <c r="X5663">
        <f>CHOOSE(MONTH(SalesData[[#This Row],[Order Date]]),1,1,1,2,2,2,3,3,3,4,4,4)</f>
        <v>3</v>
      </c>
      <c r="Y5663">
        <f>YEAR(SalesData[[#This Row],[Order Date]])*100+MONTH(SalesData[[#This Row],[Order Date]])</f>
        <v>201709</v>
      </c>
    </row>
    <row r="5664" spans="1: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v>5</v>
      </c>
      <c r="T5664">
        <v>0.1</v>
      </c>
      <c r="U5664">
        <v>148.21</v>
      </c>
      <c r="V5664">
        <f>COUNTIF(SalesData[Order ID],SalesData[[#This Row],[Order ID]])</f>
        <v>2</v>
      </c>
      <c r="W5664" t="str">
        <f>TEXT(SalesData[[#This Row],[Order Date]],"MMM-YYYY")</f>
        <v>Sep-2017</v>
      </c>
      <c r="X5664">
        <f>CHOOSE(MONTH(SalesData[[#This Row],[Order Date]]),1,1,1,2,2,2,3,3,3,4,4,4)</f>
        <v>3</v>
      </c>
      <c r="Y5664">
        <f>YEAR(SalesData[[#This Row],[Order Date]])*100+MONTH(SalesData[[#This Row],[Order Date]])</f>
        <v>201709</v>
      </c>
    </row>
    <row r="5665" spans="1: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v>1</v>
      </c>
      <c r="T5665">
        <v>0.2</v>
      </c>
      <c r="U5665">
        <v>2.0499999999999998</v>
      </c>
      <c r="V5665">
        <f>COUNTIF(SalesData[Order ID],SalesData[[#This Row],[Order ID]])</f>
        <v>4</v>
      </c>
      <c r="W5665" t="str">
        <f>TEXT(SalesData[[#This Row],[Order Date]],"MMM-YYYY")</f>
        <v>Jul-2017</v>
      </c>
      <c r="X5665">
        <f>CHOOSE(MONTH(SalesData[[#This Row],[Order Date]]),1,1,1,2,2,2,3,3,3,4,4,4)</f>
        <v>3</v>
      </c>
      <c r="Y5665">
        <f>YEAR(SalesData[[#This Row],[Order Date]])*100+MONTH(SalesData[[#This Row],[Order Date]])</f>
        <v>201707</v>
      </c>
    </row>
    <row r="5666" spans="1: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v>6</v>
      </c>
      <c r="T5666">
        <v>0.2</v>
      </c>
      <c r="U5666">
        <v>0.89</v>
      </c>
      <c r="V5666">
        <f>COUNTIF(SalesData[Order ID],SalesData[[#This Row],[Order ID]])</f>
        <v>4</v>
      </c>
      <c r="W5666" t="str">
        <f>TEXT(SalesData[[#This Row],[Order Date]],"MMM-YYYY")</f>
        <v>Jul-2017</v>
      </c>
      <c r="X5666">
        <f>CHOOSE(MONTH(SalesData[[#This Row],[Order Date]]),1,1,1,2,2,2,3,3,3,4,4,4)</f>
        <v>3</v>
      </c>
      <c r="Y5666">
        <f>YEAR(SalesData[[#This Row],[Order Date]])*100+MONTH(SalesData[[#This Row],[Order Date]])</f>
        <v>201707</v>
      </c>
    </row>
    <row r="5667" spans="1: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v>3</v>
      </c>
      <c r="T5667">
        <v>0</v>
      </c>
      <c r="U5667">
        <v>14</v>
      </c>
      <c r="V5667">
        <f>COUNTIF(SalesData[Order ID],SalesData[[#This Row],[Order ID]])</f>
        <v>4</v>
      </c>
      <c r="W5667" t="str">
        <f>TEXT(SalesData[[#This Row],[Order Date]],"MMM-YYYY")</f>
        <v>Jul-2017</v>
      </c>
      <c r="X5667">
        <f>CHOOSE(MONTH(SalesData[[#This Row],[Order Date]]),1,1,1,2,2,2,3,3,3,4,4,4)</f>
        <v>3</v>
      </c>
      <c r="Y5667">
        <f>YEAR(SalesData[[#This Row],[Order Date]])*100+MONTH(SalesData[[#This Row],[Order Date]])</f>
        <v>201707</v>
      </c>
    </row>
    <row r="5668" spans="1: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v>9</v>
      </c>
      <c r="T5668">
        <v>0.3</v>
      </c>
      <c r="U5668">
        <v>-21.89</v>
      </c>
      <c r="V5668">
        <f>COUNTIF(SalesData[Order ID],SalesData[[#This Row],[Order ID]])</f>
        <v>4</v>
      </c>
      <c r="W5668" t="str">
        <f>TEXT(SalesData[[#This Row],[Order Date]],"MMM-YYYY")</f>
        <v>Jul-2017</v>
      </c>
      <c r="X5668">
        <f>CHOOSE(MONTH(SalesData[[#This Row],[Order Date]]),1,1,1,2,2,2,3,3,3,4,4,4)</f>
        <v>3</v>
      </c>
      <c r="Y5668">
        <f>YEAR(SalesData[[#This Row],[Order Date]])*100+MONTH(SalesData[[#This Row],[Order Date]])</f>
        <v>201707</v>
      </c>
    </row>
    <row r="5669" spans="1: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v>6</v>
      </c>
      <c r="T5669">
        <v>0</v>
      </c>
      <c r="U5669">
        <v>3.07</v>
      </c>
      <c r="V5669">
        <f>COUNTIF(SalesData[Order ID],SalesData[[#This Row],[Order ID]])</f>
        <v>3</v>
      </c>
      <c r="W5669" t="str">
        <f>TEXT(SalesData[[#This Row],[Order Date]],"MMM-YYYY")</f>
        <v>Jun-2017</v>
      </c>
      <c r="X5669">
        <f>CHOOSE(MONTH(SalesData[[#This Row],[Order Date]]),1,1,1,2,2,2,3,3,3,4,4,4)</f>
        <v>2</v>
      </c>
      <c r="Y5669">
        <f>YEAR(SalesData[[#This Row],[Order Date]])*100+MONTH(SalesData[[#This Row],[Order Date]])</f>
        <v>201706</v>
      </c>
    </row>
    <row r="5670" spans="1: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v>6</v>
      </c>
      <c r="T5670">
        <v>0.2</v>
      </c>
      <c r="U5670">
        <v>4.32</v>
      </c>
      <c r="V5670">
        <f>COUNTIF(SalesData[Order ID],SalesData[[#This Row],[Order ID]])</f>
        <v>3</v>
      </c>
      <c r="W5670" t="str">
        <f>TEXT(SalesData[[#This Row],[Order Date]],"MMM-YYYY")</f>
        <v>Jun-2017</v>
      </c>
      <c r="X5670">
        <f>CHOOSE(MONTH(SalesData[[#This Row],[Order Date]]),1,1,1,2,2,2,3,3,3,4,4,4)</f>
        <v>2</v>
      </c>
      <c r="Y5670">
        <f>YEAR(SalesData[[#This Row],[Order Date]])*100+MONTH(SalesData[[#This Row],[Order Date]])</f>
        <v>201706</v>
      </c>
    </row>
    <row r="5671" spans="1: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v>8</v>
      </c>
      <c r="T5671">
        <v>0.2</v>
      </c>
      <c r="U5671">
        <v>89.69</v>
      </c>
      <c r="V5671">
        <f>COUNTIF(SalesData[Order ID],SalesData[[#This Row],[Order ID]])</f>
        <v>3</v>
      </c>
      <c r="W5671" t="str">
        <f>TEXT(SalesData[[#This Row],[Order Date]],"MMM-YYYY")</f>
        <v>Jun-2017</v>
      </c>
      <c r="X5671">
        <f>CHOOSE(MONTH(SalesData[[#This Row],[Order Date]]),1,1,1,2,2,2,3,3,3,4,4,4)</f>
        <v>2</v>
      </c>
      <c r="Y5671">
        <f>YEAR(SalesData[[#This Row],[Order Date]])*100+MONTH(SalesData[[#This Row],[Order Date]])</f>
        <v>201706</v>
      </c>
    </row>
    <row r="5672" spans="1: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v>3</v>
      </c>
      <c r="T5672">
        <v>0.2</v>
      </c>
      <c r="U5672">
        <v>74.63</v>
      </c>
      <c r="V5672">
        <f>COUNTIF(SalesData[Order ID],SalesData[[#This Row],[Order ID]])</f>
        <v>2</v>
      </c>
      <c r="W5672" t="str">
        <f>TEXT(SalesData[[#This Row],[Order Date]],"MMM-YYYY")</f>
        <v>Jun-2016</v>
      </c>
      <c r="X5672">
        <f>CHOOSE(MONTH(SalesData[[#This Row],[Order Date]]),1,1,1,2,2,2,3,3,3,4,4,4)</f>
        <v>2</v>
      </c>
      <c r="Y5672">
        <f>YEAR(SalesData[[#This Row],[Order Date]])*100+MONTH(SalesData[[#This Row],[Order Date]])</f>
        <v>201606</v>
      </c>
    </row>
    <row r="5673" spans="1: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v>9</v>
      </c>
      <c r="T5673">
        <v>0</v>
      </c>
      <c r="U5673">
        <v>14.04</v>
      </c>
      <c r="V5673">
        <f>COUNTIF(SalesData[Order ID],SalesData[[#This Row],[Order ID]])</f>
        <v>2</v>
      </c>
      <c r="W5673" t="str">
        <f>TEXT(SalesData[[#This Row],[Order Date]],"MMM-YYYY")</f>
        <v>Jun-2016</v>
      </c>
      <c r="X5673">
        <f>CHOOSE(MONTH(SalesData[[#This Row],[Order Date]]),1,1,1,2,2,2,3,3,3,4,4,4)</f>
        <v>2</v>
      </c>
      <c r="Y5673">
        <f>YEAR(SalesData[[#This Row],[Order Date]])*100+MONTH(SalesData[[#This Row],[Order Date]])</f>
        <v>201606</v>
      </c>
    </row>
    <row r="5674" spans="1: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v>6</v>
      </c>
      <c r="T5674">
        <v>0</v>
      </c>
      <c r="U5674">
        <v>5.23</v>
      </c>
      <c r="V5674">
        <f>COUNTIF(SalesData[Order ID],SalesData[[#This Row],[Order ID]])</f>
        <v>2</v>
      </c>
      <c r="W5674" t="str">
        <f>TEXT(SalesData[[#This Row],[Order Date]],"MMM-YYYY")</f>
        <v>Oct-2018</v>
      </c>
      <c r="X5674">
        <f>CHOOSE(MONTH(SalesData[[#This Row],[Order Date]]),1,1,1,2,2,2,3,3,3,4,4,4)</f>
        <v>4</v>
      </c>
      <c r="Y5674">
        <f>YEAR(SalesData[[#This Row],[Order Date]])*100+MONTH(SalesData[[#This Row],[Order Date]])</f>
        <v>201810</v>
      </c>
    </row>
    <row r="5675" spans="1: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v>10</v>
      </c>
      <c r="T5675">
        <v>0.3</v>
      </c>
      <c r="U5675">
        <v>-2.87</v>
      </c>
      <c r="V5675">
        <f>COUNTIF(SalesData[Order ID],SalesData[[#This Row],[Order ID]])</f>
        <v>2</v>
      </c>
      <c r="W5675" t="str">
        <f>TEXT(SalesData[[#This Row],[Order Date]],"MMM-YYYY")</f>
        <v>Oct-2018</v>
      </c>
      <c r="X5675">
        <f>CHOOSE(MONTH(SalesData[[#This Row],[Order Date]]),1,1,1,2,2,2,3,3,3,4,4,4)</f>
        <v>4</v>
      </c>
      <c r="Y5675">
        <f>YEAR(SalesData[[#This Row],[Order Date]])*100+MONTH(SalesData[[#This Row],[Order Date]])</f>
        <v>201810</v>
      </c>
    </row>
    <row r="5676" spans="1: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v>9</v>
      </c>
      <c r="T5676">
        <v>0</v>
      </c>
      <c r="U5676">
        <v>0.78</v>
      </c>
      <c r="V5676">
        <f>COUNTIF(SalesData[Order ID],SalesData[[#This Row],[Order ID]])</f>
        <v>1</v>
      </c>
      <c r="W5676" t="str">
        <f>TEXT(SalesData[[#This Row],[Order Date]],"MMM-YYYY")</f>
        <v>Jan-2017</v>
      </c>
      <c r="X5676">
        <f>CHOOSE(MONTH(SalesData[[#This Row],[Order Date]]),1,1,1,2,2,2,3,3,3,4,4,4)</f>
        <v>1</v>
      </c>
      <c r="Y5676">
        <f>YEAR(SalesData[[#This Row],[Order Date]])*100+MONTH(SalesData[[#This Row],[Order Date]])</f>
        <v>201701</v>
      </c>
    </row>
    <row r="5677" spans="1: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v>9</v>
      </c>
      <c r="T5677">
        <v>0.2</v>
      </c>
      <c r="U5677">
        <v>7.46</v>
      </c>
      <c r="V5677">
        <f>COUNTIF(SalesData[Order ID],SalesData[[#This Row],[Order ID]])</f>
        <v>2</v>
      </c>
      <c r="W5677" t="str">
        <f>TEXT(SalesData[[#This Row],[Order Date]],"MMM-YYYY")</f>
        <v>May-2015</v>
      </c>
      <c r="X5677">
        <f>CHOOSE(MONTH(SalesData[[#This Row],[Order Date]]),1,1,1,2,2,2,3,3,3,4,4,4)</f>
        <v>2</v>
      </c>
      <c r="Y5677">
        <f>YEAR(SalesData[[#This Row],[Order Date]])*100+MONTH(SalesData[[#This Row],[Order Date]])</f>
        <v>201505</v>
      </c>
    </row>
    <row r="5678" spans="1: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v>5</v>
      </c>
      <c r="T5678">
        <v>0.3</v>
      </c>
      <c r="U5678">
        <v>-1.66</v>
      </c>
      <c r="V5678">
        <f>COUNTIF(SalesData[Order ID],SalesData[[#This Row],[Order ID]])</f>
        <v>2</v>
      </c>
      <c r="W5678" t="str">
        <f>TEXT(SalesData[[#This Row],[Order Date]],"MMM-YYYY")</f>
        <v>May-2015</v>
      </c>
      <c r="X5678">
        <f>CHOOSE(MONTH(SalesData[[#This Row],[Order Date]]),1,1,1,2,2,2,3,3,3,4,4,4)</f>
        <v>2</v>
      </c>
      <c r="Y5678">
        <f>YEAR(SalesData[[#This Row],[Order Date]])*100+MONTH(SalesData[[#This Row],[Order Date]])</f>
        <v>201505</v>
      </c>
    </row>
    <row r="5679" spans="1: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v>7</v>
      </c>
      <c r="T5679">
        <v>0.2</v>
      </c>
      <c r="U5679">
        <v>8.18</v>
      </c>
      <c r="V5679">
        <f>COUNTIF(SalesData[Order ID],SalesData[[#This Row],[Order ID]])</f>
        <v>1</v>
      </c>
      <c r="W5679" t="str">
        <f>TEXT(SalesData[[#This Row],[Order Date]],"MMM-YYYY")</f>
        <v>Dec-2015</v>
      </c>
      <c r="X5679">
        <f>CHOOSE(MONTH(SalesData[[#This Row],[Order Date]]),1,1,1,2,2,2,3,3,3,4,4,4)</f>
        <v>4</v>
      </c>
      <c r="Y5679">
        <f>YEAR(SalesData[[#This Row],[Order Date]])*100+MONTH(SalesData[[#This Row],[Order Date]])</f>
        <v>201512</v>
      </c>
    </row>
    <row r="5680" spans="1: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v>3</v>
      </c>
      <c r="T5680">
        <v>0</v>
      </c>
      <c r="U5680">
        <v>5.31</v>
      </c>
      <c r="V5680">
        <f>COUNTIF(SalesData[Order ID],SalesData[[#This Row],[Order ID]])</f>
        <v>2</v>
      </c>
      <c r="W5680" t="str">
        <f>TEXT(SalesData[[#This Row],[Order Date]],"MMM-YYYY")</f>
        <v>Jul-2017</v>
      </c>
      <c r="X5680">
        <f>CHOOSE(MONTH(SalesData[[#This Row],[Order Date]]),1,1,1,2,2,2,3,3,3,4,4,4)</f>
        <v>3</v>
      </c>
      <c r="Y5680">
        <f>YEAR(SalesData[[#This Row],[Order Date]])*100+MONTH(SalesData[[#This Row],[Order Date]])</f>
        <v>201707</v>
      </c>
    </row>
    <row r="5681" spans="1: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v>5</v>
      </c>
      <c r="T5681">
        <v>0</v>
      </c>
      <c r="U5681">
        <v>17.59</v>
      </c>
      <c r="V5681">
        <f>COUNTIF(SalesData[Order ID],SalesData[[#This Row],[Order ID]])</f>
        <v>2</v>
      </c>
      <c r="W5681" t="str">
        <f>TEXT(SalesData[[#This Row],[Order Date]],"MMM-YYYY")</f>
        <v>Jul-2017</v>
      </c>
      <c r="X5681">
        <f>CHOOSE(MONTH(SalesData[[#This Row],[Order Date]]),1,1,1,2,2,2,3,3,3,4,4,4)</f>
        <v>3</v>
      </c>
      <c r="Y5681">
        <f>YEAR(SalesData[[#This Row],[Order Date]])*100+MONTH(SalesData[[#This Row],[Order Date]])</f>
        <v>201707</v>
      </c>
    </row>
    <row r="5682" spans="1: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v>4</v>
      </c>
      <c r="T5682">
        <v>0</v>
      </c>
      <c r="U5682">
        <v>0.56999999999999995</v>
      </c>
      <c r="V5682">
        <f>COUNTIF(SalesData[Order ID],SalesData[[#This Row],[Order ID]])</f>
        <v>2</v>
      </c>
      <c r="W5682" t="str">
        <f>TEXT(SalesData[[#This Row],[Order Date]],"MMM-YYYY")</f>
        <v>Sep-2017</v>
      </c>
      <c r="X5682">
        <f>CHOOSE(MONTH(SalesData[[#This Row],[Order Date]]),1,1,1,2,2,2,3,3,3,4,4,4)</f>
        <v>3</v>
      </c>
      <c r="Y5682">
        <f>YEAR(SalesData[[#This Row],[Order Date]])*100+MONTH(SalesData[[#This Row],[Order Date]])</f>
        <v>201709</v>
      </c>
    </row>
    <row r="5683" spans="1: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v>1</v>
      </c>
      <c r="T5683">
        <v>0</v>
      </c>
      <c r="U5683">
        <v>1.36</v>
      </c>
      <c r="V5683">
        <f>COUNTIF(SalesData[Order ID],SalesData[[#This Row],[Order ID]])</f>
        <v>2</v>
      </c>
      <c r="W5683" t="str">
        <f>TEXT(SalesData[[#This Row],[Order Date]],"MMM-YYYY")</f>
        <v>Sep-2017</v>
      </c>
      <c r="X5683">
        <f>CHOOSE(MONTH(SalesData[[#This Row],[Order Date]]),1,1,1,2,2,2,3,3,3,4,4,4)</f>
        <v>3</v>
      </c>
      <c r="Y5683">
        <f>YEAR(SalesData[[#This Row],[Order Date]])*100+MONTH(SalesData[[#This Row],[Order Date]])</f>
        <v>201709</v>
      </c>
    </row>
    <row r="5684" spans="1: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v>3</v>
      </c>
      <c r="T5684">
        <v>0</v>
      </c>
      <c r="U5684">
        <v>1.74</v>
      </c>
      <c r="V5684">
        <f>COUNTIF(SalesData[Order ID],SalesData[[#This Row],[Order ID]])</f>
        <v>3</v>
      </c>
      <c r="W5684" t="str">
        <f>TEXT(SalesData[[#This Row],[Order Date]],"MMM-YYYY")</f>
        <v>Apr-2015</v>
      </c>
      <c r="X5684">
        <f>CHOOSE(MONTH(SalesData[[#This Row],[Order Date]]),1,1,1,2,2,2,3,3,3,4,4,4)</f>
        <v>2</v>
      </c>
      <c r="Y5684">
        <f>YEAR(SalesData[[#This Row],[Order Date]])*100+MONTH(SalesData[[#This Row],[Order Date]])</f>
        <v>201504</v>
      </c>
    </row>
    <row r="5685" spans="1: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v>8</v>
      </c>
      <c r="T5685">
        <v>0</v>
      </c>
      <c r="U5685">
        <v>63</v>
      </c>
      <c r="V5685">
        <f>COUNTIF(SalesData[Order ID],SalesData[[#This Row],[Order ID]])</f>
        <v>3</v>
      </c>
      <c r="W5685" t="str">
        <f>TEXT(SalesData[[#This Row],[Order Date]],"MMM-YYYY")</f>
        <v>Apr-2015</v>
      </c>
      <c r="X5685">
        <f>CHOOSE(MONTH(SalesData[[#This Row],[Order Date]]),1,1,1,2,2,2,3,3,3,4,4,4)</f>
        <v>2</v>
      </c>
      <c r="Y5685">
        <f>YEAR(SalesData[[#This Row],[Order Date]])*100+MONTH(SalesData[[#This Row],[Order Date]])</f>
        <v>201504</v>
      </c>
    </row>
    <row r="5686" spans="1: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v>6</v>
      </c>
      <c r="T5686">
        <v>0.3</v>
      </c>
      <c r="U5686">
        <v>-35.630000000000003</v>
      </c>
      <c r="V5686">
        <f>COUNTIF(SalesData[Order ID],SalesData[[#This Row],[Order ID]])</f>
        <v>3</v>
      </c>
      <c r="W5686" t="str">
        <f>TEXT(SalesData[[#This Row],[Order Date]],"MMM-YYYY")</f>
        <v>Apr-2015</v>
      </c>
      <c r="X5686">
        <f>CHOOSE(MONTH(SalesData[[#This Row],[Order Date]]),1,1,1,2,2,2,3,3,3,4,4,4)</f>
        <v>2</v>
      </c>
      <c r="Y5686">
        <f>YEAR(SalesData[[#This Row],[Order Date]])*100+MONTH(SalesData[[#This Row],[Order Date]])</f>
        <v>201504</v>
      </c>
    </row>
    <row r="5687" spans="1: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v>1</v>
      </c>
      <c r="T5687">
        <v>0.2</v>
      </c>
      <c r="U5687">
        <v>32.46</v>
      </c>
      <c r="V5687">
        <f>COUNTIF(SalesData[Order ID],SalesData[[#This Row],[Order ID]])</f>
        <v>1</v>
      </c>
      <c r="W5687" t="str">
        <f>TEXT(SalesData[[#This Row],[Order Date]],"MMM-YYYY")</f>
        <v>Nov-2016</v>
      </c>
      <c r="X5687">
        <f>CHOOSE(MONTH(SalesData[[#This Row],[Order Date]]),1,1,1,2,2,2,3,3,3,4,4,4)</f>
        <v>4</v>
      </c>
      <c r="Y5687">
        <f>YEAR(SalesData[[#This Row],[Order Date]])*100+MONTH(SalesData[[#This Row],[Order Date]])</f>
        <v>201611</v>
      </c>
    </row>
    <row r="5688" spans="1: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v>2</v>
      </c>
      <c r="T5688">
        <v>0.1</v>
      </c>
      <c r="U5688">
        <v>1</v>
      </c>
      <c r="V5688">
        <f>COUNTIF(SalesData[Order ID],SalesData[[#This Row],[Order ID]])</f>
        <v>3</v>
      </c>
      <c r="W5688" t="str">
        <f>TEXT(SalesData[[#This Row],[Order Date]],"MMM-YYYY")</f>
        <v>Jul-2015</v>
      </c>
      <c r="X5688">
        <f>CHOOSE(MONTH(SalesData[[#This Row],[Order Date]]),1,1,1,2,2,2,3,3,3,4,4,4)</f>
        <v>3</v>
      </c>
      <c r="Y5688">
        <f>YEAR(SalesData[[#This Row],[Order Date]])*100+MONTH(SalesData[[#This Row],[Order Date]])</f>
        <v>201507</v>
      </c>
    </row>
    <row r="5689" spans="1: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v>6</v>
      </c>
      <c r="T5689">
        <v>0</v>
      </c>
      <c r="U5689">
        <v>6.49</v>
      </c>
      <c r="V5689">
        <f>COUNTIF(SalesData[Order ID],SalesData[[#This Row],[Order ID]])</f>
        <v>3</v>
      </c>
      <c r="W5689" t="str">
        <f>TEXT(SalesData[[#This Row],[Order Date]],"MMM-YYYY")</f>
        <v>Jul-2015</v>
      </c>
      <c r="X5689">
        <f>CHOOSE(MONTH(SalesData[[#This Row],[Order Date]]),1,1,1,2,2,2,3,3,3,4,4,4)</f>
        <v>3</v>
      </c>
      <c r="Y5689">
        <f>YEAR(SalesData[[#This Row],[Order Date]])*100+MONTH(SalesData[[#This Row],[Order Date]])</f>
        <v>201507</v>
      </c>
    </row>
    <row r="5690" spans="1: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v>2</v>
      </c>
      <c r="T5690">
        <v>0.1</v>
      </c>
      <c r="U5690">
        <v>3.43</v>
      </c>
      <c r="V5690">
        <f>COUNTIF(SalesData[Order ID],SalesData[[#This Row],[Order ID]])</f>
        <v>3</v>
      </c>
      <c r="W5690" t="str">
        <f>TEXT(SalesData[[#This Row],[Order Date]],"MMM-YYYY")</f>
        <v>Jul-2015</v>
      </c>
      <c r="X5690">
        <f>CHOOSE(MONTH(SalesData[[#This Row],[Order Date]]),1,1,1,2,2,2,3,3,3,4,4,4)</f>
        <v>3</v>
      </c>
      <c r="Y5690">
        <f>YEAR(SalesData[[#This Row],[Order Date]])*100+MONTH(SalesData[[#This Row],[Order Date]])</f>
        <v>201507</v>
      </c>
    </row>
    <row r="5691" spans="1: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v>2</v>
      </c>
      <c r="T5691">
        <v>0.2</v>
      </c>
      <c r="U5691">
        <v>60.51</v>
      </c>
      <c r="V5691">
        <f>COUNTIF(SalesData[Order ID],SalesData[[#This Row],[Order ID]])</f>
        <v>1</v>
      </c>
      <c r="W5691" t="str">
        <f>TEXT(SalesData[[#This Row],[Order Date]],"MMM-YYYY")</f>
        <v>Dec-2016</v>
      </c>
      <c r="X5691">
        <f>CHOOSE(MONTH(SalesData[[#This Row],[Order Date]]),1,1,1,2,2,2,3,3,3,4,4,4)</f>
        <v>4</v>
      </c>
      <c r="Y5691">
        <f>YEAR(SalesData[[#This Row],[Order Date]])*100+MONTH(SalesData[[#This Row],[Order Date]])</f>
        <v>201612</v>
      </c>
    </row>
    <row r="5692" spans="1: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v>10</v>
      </c>
      <c r="T5692">
        <v>0.1</v>
      </c>
      <c r="U5692">
        <v>2.19</v>
      </c>
      <c r="V5692">
        <f>COUNTIF(SalesData[Order ID],SalesData[[#This Row],[Order ID]])</f>
        <v>5</v>
      </c>
      <c r="W5692" t="str">
        <f>TEXT(SalesData[[#This Row],[Order Date]],"MMM-YYYY")</f>
        <v>Dec-2016</v>
      </c>
      <c r="X5692">
        <f>CHOOSE(MONTH(SalesData[[#This Row],[Order Date]]),1,1,1,2,2,2,3,3,3,4,4,4)</f>
        <v>4</v>
      </c>
      <c r="Y5692">
        <f>YEAR(SalesData[[#This Row],[Order Date]])*100+MONTH(SalesData[[#This Row],[Order Date]])</f>
        <v>201612</v>
      </c>
    </row>
    <row r="5693" spans="1: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v>5</v>
      </c>
      <c r="T5693">
        <v>0</v>
      </c>
      <c r="U5693">
        <v>8.06</v>
      </c>
      <c r="V5693">
        <f>COUNTIF(SalesData[Order ID],SalesData[[#This Row],[Order ID]])</f>
        <v>5</v>
      </c>
      <c r="W5693" t="str">
        <f>TEXT(SalesData[[#This Row],[Order Date]],"MMM-YYYY")</f>
        <v>Dec-2016</v>
      </c>
      <c r="X5693">
        <f>CHOOSE(MONTH(SalesData[[#This Row],[Order Date]]),1,1,1,2,2,2,3,3,3,4,4,4)</f>
        <v>4</v>
      </c>
      <c r="Y5693">
        <f>YEAR(SalesData[[#This Row],[Order Date]])*100+MONTH(SalesData[[#This Row],[Order Date]])</f>
        <v>201612</v>
      </c>
    </row>
    <row r="5694" spans="1: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v>8</v>
      </c>
      <c r="T5694">
        <v>0.2</v>
      </c>
      <c r="U5694">
        <v>10.8</v>
      </c>
      <c r="V5694">
        <f>COUNTIF(SalesData[Order ID],SalesData[[#This Row],[Order ID]])</f>
        <v>5</v>
      </c>
      <c r="W5694" t="str">
        <f>TEXT(SalesData[[#This Row],[Order Date]],"MMM-YYYY")</f>
        <v>Dec-2016</v>
      </c>
      <c r="X5694">
        <f>CHOOSE(MONTH(SalesData[[#This Row],[Order Date]]),1,1,1,2,2,2,3,3,3,4,4,4)</f>
        <v>4</v>
      </c>
      <c r="Y5694">
        <f>YEAR(SalesData[[#This Row],[Order Date]])*100+MONTH(SalesData[[#This Row],[Order Date]])</f>
        <v>201612</v>
      </c>
    </row>
    <row r="5695" spans="1: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v>1</v>
      </c>
      <c r="T5695">
        <v>0.1</v>
      </c>
      <c r="U5695">
        <v>8.98</v>
      </c>
      <c r="V5695">
        <f>COUNTIF(SalesData[Order ID],SalesData[[#This Row],[Order ID]])</f>
        <v>5</v>
      </c>
      <c r="W5695" t="str">
        <f>TEXT(SalesData[[#This Row],[Order Date]],"MMM-YYYY")</f>
        <v>Dec-2016</v>
      </c>
      <c r="X5695">
        <f>CHOOSE(MONTH(SalesData[[#This Row],[Order Date]]),1,1,1,2,2,2,3,3,3,4,4,4)</f>
        <v>4</v>
      </c>
      <c r="Y5695">
        <f>YEAR(SalesData[[#This Row],[Order Date]])*100+MONTH(SalesData[[#This Row],[Order Date]])</f>
        <v>201612</v>
      </c>
    </row>
    <row r="5696" spans="1: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v>5</v>
      </c>
      <c r="T5696">
        <v>0</v>
      </c>
      <c r="U5696">
        <v>48.86</v>
      </c>
      <c r="V5696">
        <f>COUNTIF(SalesData[Order ID],SalesData[[#This Row],[Order ID]])</f>
        <v>5</v>
      </c>
      <c r="W5696" t="str">
        <f>TEXT(SalesData[[#This Row],[Order Date]],"MMM-YYYY")</f>
        <v>Dec-2016</v>
      </c>
      <c r="X5696">
        <f>CHOOSE(MONTH(SalesData[[#This Row],[Order Date]]),1,1,1,2,2,2,3,3,3,4,4,4)</f>
        <v>4</v>
      </c>
      <c r="Y5696">
        <f>YEAR(SalesData[[#This Row],[Order Date]])*100+MONTH(SalesData[[#This Row],[Order Date]])</f>
        <v>201612</v>
      </c>
    </row>
    <row r="5697" spans="1: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v>9</v>
      </c>
      <c r="T5697">
        <v>0</v>
      </c>
      <c r="U5697">
        <v>23.46</v>
      </c>
      <c r="V5697">
        <f>COUNTIF(SalesData[Order ID],SalesData[[#This Row],[Order ID]])</f>
        <v>1</v>
      </c>
      <c r="W5697" t="str">
        <f>TEXT(SalesData[[#This Row],[Order Date]],"MMM-YYYY")</f>
        <v>May-2017</v>
      </c>
      <c r="X5697">
        <f>CHOOSE(MONTH(SalesData[[#This Row],[Order Date]]),1,1,1,2,2,2,3,3,3,4,4,4)</f>
        <v>2</v>
      </c>
      <c r="Y5697">
        <f>YEAR(SalesData[[#This Row],[Order Date]])*100+MONTH(SalesData[[#This Row],[Order Date]])</f>
        <v>201705</v>
      </c>
    </row>
    <row r="5698" spans="1: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v>2</v>
      </c>
      <c r="T5698">
        <v>0</v>
      </c>
      <c r="U5698">
        <v>3.84</v>
      </c>
      <c r="V5698">
        <f>COUNTIF(SalesData[Order ID],SalesData[[#This Row],[Order ID]])</f>
        <v>2</v>
      </c>
      <c r="W5698" t="str">
        <f>TEXT(SalesData[[#This Row],[Order Date]],"MMM-YYYY")</f>
        <v>Oct-2018</v>
      </c>
      <c r="X5698">
        <f>CHOOSE(MONTH(SalesData[[#This Row],[Order Date]]),1,1,1,2,2,2,3,3,3,4,4,4)</f>
        <v>4</v>
      </c>
      <c r="Y5698">
        <f>YEAR(SalesData[[#This Row],[Order Date]])*100+MONTH(SalesData[[#This Row],[Order Date]])</f>
        <v>201810</v>
      </c>
    </row>
    <row r="5699" spans="1: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v>6</v>
      </c>
      <c r="T5699">
        <v>0.1</v>
      </c>
      <c r="U5699">
        <v>2.29</v>
      </c>
      <c r="V5699">
        <f>COUNTIF(SalesData[Order ID],SalesData[[#This Row],[Order ID]])</f>
        <v>2</v>
      </c>
      <c r="W5699" t="str">
        <f>TEXT(SalesData[[#This Row],[Order Date]],"MMM-YYYY")</f>
        <v>Oct-2018</v>
      </c>
      <c r="X5699">
        <f>CHOOSE(MONTH(SalesData[[#This Row],[Order Date]]),1,1,1,2,2,2,3,3,3,4,4,4)</f>
        <v>4</v>
      </c>
      <c r="Y5699">
        <f>YEAR(SalesData[[#This Row],[Order Date]])*100+MONTH(SalesData[[#This Row],[Order Date]])</f>
        <v>201810</v>
      </c>
    </row>
    <row r="5700" spans="1: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v>2</v>
      </c>
      <c r="T5700">
        <v>0</v>
      </c>
      <c r="U5700">
        <v>3.2</v>
      </c>
      <c r="V5700">
        <f>COUNTIF(SalesData[Order ID],SalesData[[#This Row],[Order ID]])</f>
        <v>1</v>
      </c>
      <c r="W5700" t="str">
        <f>TEXT(SalesData[[#This Row],[Order Date]],"MMM-YYYY")</f>
        <v>Nov-2017</v>
      </c>
      <c r="X5700">
        <f>CHOOSE(MONTH(SalesData[[#This Row],[Order Date]]),1,1,1,2,2,2,3,3,3,4,4,4)</f>
        <v>4</v>
      </c>
      <c r="Y5700">
        <f>YEAR(SalesData[[#This Row],[Order Date]])*100+MONTH(SalesData[[#This Row],[Order Date]])</f>
        <v>201711</v>
      </c>
    </row>
    <row r="5701" spans="1: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v>4</v>
      </c>
      <c r="T5701">
        <v>0.3</v>
      </c>
      <c r="U5701">
        <v>-10.050000000000001</v>
      </c>
      <c r="V5701">
        <f>COUNTIF(SalesData[Order ID],SalesData[[#This Row],[Order ID]])</f>
        <v>1</v>
      </c>
      <c r="W5701" t="str">
        <f>TEXT(SalesData[[#This Row],[Order Date]],"MMM-YYYY")</f>
        <v>Nov-2018</v>
      </c>
      <c r="X5701">
        <f>CHOOSE(MONTH(SalesData[[#This Row],[Order Date]]),1,1,1,2,2,2,3,3,3,4,4,4)</f>
        <v>4</v>
      </c>
      <c r="Y5701">
        <f>YEAR(SalesData[[#This Row],[Order Date]])*100+MONTH(SalesData[[#This Row],[Order Date]])</f>
        <v>201811</v>
      </c>
    </row>
    <row r="5702" spans="1: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v>4</v>
      </c>
      <c r="T5702">
        <v>0</v>
      </c>
      <c r="U5702">
        <v>14.26</v>
      </c>
      <c r="V5702">
        <f>COUNTIF(SalesData[Order ID],SalesData[[#This Row],[Order ID]])</f>
        <v>2</v>
      </c>
      <c r="W5702" t="str">
        <f>TEXT(SalesData[[#This Row],[Order Date]],"MMM-YYYY")</f>
        <v>Nov-2017</v>
      </c>
      <c r="X5702">
        <f>CHOOSE(MONTH(SalesData[[#This Row],[Order Date]]),1,1,1,2,2,2,3,3,3,4,4,4)</f>
        <v>4</v>
      </c>
      <c r="Y5702">
        <f>YEAR(SalesData[[#This Row],[Order Date]])*100+MONTH(SalesData[[#This Row],[Order Date]])</f>
        <v>201711</v>
      </c>
    </row>
    <row r="5703" spans="1: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v>5</v>
      </c>
      <c r="T5703">
        <v>0.3</v>
      </c>
      <c r="U5703">
        <v>-41.99</v>
      </c>
      <c r="V5703">
        <f>COUNTIF(SalesData[Order ID],SalesData[[#This Row],[Order ID]])</f>
        <v>2</v>
      </c>
      <c r="W5703" t="str">
        <f>TEXT(SalesData[[#This Row],[Order Date]],"MMM-YYYY")</f>
        <v>Nov-2017</v>
      </c>
      <c r="X5703">
        <f>CHOOSE(MONTH(SalesData[[#This Row],[Order Date]]),1,1,1,2,2,2,3,3,3,4,4,4)</f>
        <v>4</v>
      </c>
      <c r="Y5703">
        <f>YEAR(SalesData[[#This Row],[Order Date]])*100+MONTH(SalesData[[#This Row],[Order Date]])</f>
        <v>201711</v>
      </c>
    </row>
    <row r="5704" spans="1: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v>8</v>
      </c>
      <c r="T5704">
        <v>0</v>
      </c>
      <c r="U5704">
        <v>0.6</v>
      </c>
      <c r="V5704">
        <f>COUNTIF(SalesData[Order ID],SalesData[[#This Row],[Order ID]])</f>
        <v>3</v>
      </c>
      <c r="W5704" t="str">
        <f>TEXT(SalesData[[#This Row],[Order Date]],"MMM-YYYY")</f>
        <v>Dec-2015</v>
      </c>
      <c r="X5704">
        <f>CHOOSE(MONTH(SalesData[[#This Row],[Order Date]]),1,1,1,2,2,2,3,3,3,4,4,4)</f>
        <v>4</v>
      </c>
      <c r="Y5704">
        <f>YEAR(SalesData[[#This Row],[Order Date]])*100+MONTH(SalesData[[#This Row],[Order Date]])</f>
        <v>201512</v>
      </c>
    </row>
    <row r="5705" spans="1: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v>4</v>
      </c>
      <c r="T5705">
        <v>0</v>
      </c>
      <c r="U5705">
        <v>45.05</v>
      </c>
      <c r="V5705">
        <f>COUNTIF(SalesData[Order ID],SalesData[[#This Row],[Order ID]])</f>
        <v>3</v>
      </c>
      <c r="W5705" t="str">
        <f>TEXT(SalesData[[#This Row],[Order Date]],"MMM-YYYY")</f>
        <v>Dec-2015</v>
      </c>
      <c r="X5705">
        <f>CHOOSE(MONTH(SalesData[[#This Row],[Order Date]]),1,1,1,2,2,2,3,3,3,4,4,4)</f>
        <v>4</v>
      </c>
      <c r="Y5705">
        <f>YEAR(SalesData[[#This Row],[Order Date]])*100+MONTH(SalesData[[#This Row],[Order Date]])</f>
        <v>201512</v>
      </c>
    </row>
    <row r="5706" spans="1: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v>8</v>
      </c>
      <c r="T5706">
        <v>0.1</v>
      </c>
      <c r="U5706">
        <v>23.76</v>
      </c>
      <c r="V5706">
        <f>COUNTIF(SalesData[Order ID],SalesData[[#This Row],[Order ID]])</f>
        <v>3</v>
      </c>
      <c r="W5706" t="str">
        <f>TEXT(SalesData[[#This Row],[Order Date]],"MMM-YYYY")</f>
        <v>Dec-2015</v>
      </c>
      <c r="X5706">
        <f>CHOOSE(MONTH(SalesData[[#This Row],[Order Date]]),1,1,1,2,2,2,3,3,3,4,4,4)</f>
        <v>4</v>
      </c>
      <c r="Y5706">
        <f>YEAR(SalesData[[#This Row],[Order Date]])*100+MONTH(SalesData[[#This Row],[Order Date]])</f>
        <v>201512</v>
      </c>
    </row>
    <row r="5707" spans="1: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v>8</v>
      </c>
      <c r="T5707">
        <v>0.3</v>
      </c>
      <c r="U5707">
        <v>-1.63</v>
      </c>
      <c r="V5707">
        <f>COUNTIF(SalesData[Order ID],SalesData[[#This Row],[Order ID]])</f>
        <v>1</v>
      </c>
      <c r="W5707" t="str">
        <f>TEXT(SalesData[[#This Row],[Order Date]],"MMM-YYYY")</f>
        <v>Nov-2015</v>
      </c>
      <c r="X5707">
        <f>CHOOSE(MONTH(SalesData[[#This Row],[Order Date]]),1,1,1,2,2,2,3,3,3,4,4,4)</f>
        <v>4</v>
      </c>
      <c r="Y5707">
        <f>YEAR(SalesData[[#This Row],[Order Date]])*100+MONTH(SalesData[[#This Row],[Order Date]])</f>
        <v>201511</v>
      </c>
    </row>
    <row r="5708" spans="1: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v>8</v>
      </c>
      <c r="T5708">
        <v>0.2</v>
      </c>
      <c r="U5708">
        <v>12.05</v>
      </c>
      <c r="V5708">
        <f>COUNTIF(SalesData[Order ID],SalesData[[#This Row],[Order ID]])</f>
        <v>1</v>
      </c>
      <c r="W5708" t="str">
        <f>TEXT(SalesData[[#This Row],[Order Date]],"MMM-YYYY")</f>
        <v>Sep-2018</v>
      </c>
      <c r="X5708">
        <f>CHOOSE(MONTH(SalesData[[#This Row],[Order Date]]),1,1,1,2,2,2,3,3,3,4,4,4)</f>
        <v>3</v>
      </c>
      <c r="Y5708">
        <f>YEAR(SalesData[[#This Row],[Order Date]])*100+MONTH(SalesData[[#This Row],[Order Date]])</f>
        <v>201809</v>
      </c>
    </row>
    <row r="5709" spans="1: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v>7</v>
      </c>
      <c r="T5709">
        <v>0.1</v>
      </c>
      <c r="U5709">
        <v>15.89</v>
      </c>
      <c r="V5709">
        <f>COUNTIF(SalesData[Order ID],SalesData[[#This Row],[Order ID]])</f>
        <v>5</v>
      </c>
      <c r="W5709" t="str">
        <f>TEXT(SalesData[[#This Row],[Order Date]],"MMM-YYYY")</f>
        <v>May-2016</v>
      </c>
      <c r="X5709">
        <f>CHOOSE(MONTH(SalesData[[#This Row],[Order Date]]),1,1,1,2,2,2,3,3,3,4,4,4)</f>
        <v>2</v>
      </c>
      <c r="Y5709">
        <f>YEAR(SalesData[[#This Row],[Order Date]])*100+MONTH(SalesData[[#This Row],[Order Date]])</f>
        <v>201605</v>
      </c>
    </row>
    <row r="5710" spans="1: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v>4</v>
      </c>
      <c r="T5710">
        <v>0</v>
      </c>
      <c r="U5710">
        <v>89.48</v>
      </c>
      <c r="V5710">
        <f>COUNTIF(SalesData[Order ID],SalesData[[#This Row],[Order ID]])</f>
        <v>5</v>
      </c>
      <c r="W5710" t="str">
        <f>TEXT(SalesData[[#This Row],[Order Date]],"MMM-YYYY")</f>
        <v>May-2016</v>
      </c>
      <c r="X5710">
        <f>CHOOSE(MONTH(SalesData[[#This Row],[Order Date]]),1,1,1,2,2,2,3,3,3,4,4,4)</f>
        <v>2</v>
      </c>
      <c r="Y5710">
        <f>YEAR(SalesData[[#This Row],[Order Date]])*100+MONTH(SalesData[[#This Row],[Order Date]])</f>
        <v>201605</v>
      </c>
    </row>
    <row r="5711" spans="1: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v>5</v>
      </c>
      <c r="T5711">
        <v>0</v>
      </c>
      <c r="U5711">
        <v>11.5</v>
      </c>
      <c r="V5711">
        <f>COUNTIF(SalesData[Order ID],SalesData[[#This Row],[Order ID]])</f>
        <v>5</v>
      </c>
      <c r="W5711" t="str">
        <f>TEXT(SalesData[[#This Row],[Order Date]],"MMM-YYYY")</f>
        <v>May-2016</v>
      </c>
      <c r="X5711">
        <f>CHOOSE(MONTH(SalesData[[#This Row],[Order Date]]),1,1,1,2,2,2,3,3,3,4,4,4)</f>
        <v>2</v>
      </c>
      <c r="Y5711">
        <f>YEAR(SalesData[[#This Row],[Order Date]])*100+MONTH(SalesData[[#This Row],[Order Date]])</f>
        <v>201605</v>
      </c>
    </row>
    <row r="5712" spans="1: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v>2</v>
      </c>
      <c r="T5712">
        <v>0</v>
      </c>
      <c r="U5712">
        <v>643.99</v>
      </c>
      <c r="V5712">
        <f>COUNTIF(SalesData[Order ID],SalesData[[#This Row],[Order ID]])</f>
        <v>5</v>
      </c>
      <c r="W5712" t="str">
        <f>TEXT(SalesData[[#This Row],[Order Date]],"MMM-YYYY")</f>
        <v>May-2016</v>
      </c>
      <c r="X5712">
        <f>CHOOSE(MONTH(SalesData[[#This Row],[Order Date]]),1,1,1,2,2,2,3,3,3,4,4,4)</f>
        <v>2</v>
      </c>
      <c r="Y5712">
        <f>YEAR(SalesData[[#This Row],[Order Date]])*100+MONTH(SalesData[[#This Row],[Order Date]])</f>
        <v>201605</v>
      </c>
    </row>
    <row r="5713" spans="1: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v>10</v>
      </c>
      <c r="T5713">
        <v>0</v>
      </c>
      <c r="U5713">
        <v>3.3</v>
      </c>
      <c r="V5713">
        <f>COUNTIF(SalesData[Order ID],SalesData[[#This Row],[Order ID]])</f>
        <v>5</v>
      </c>
      <c r="W5713" t="str">
        <f>TEXT(SalesData[[#This Row],[Order Date]],"MMM-YYYY")</f>
        <v>May-2016</v>
      </c>
      <c r="X5713">
        <f>CHOOSE(MONTH(SalesData[[#This Row],[Order Date]]),1,1,1,2,2,2,3,3,3,4,4,4)</f>
        <v>2</v>
      </c>
      <c r="Y5713">
        <f>YEAR(SalesData[[#This Row],[Order Date]])*100+MONTH(SalesData[[#This Row],[Order Date]])</f>
        <v>201605</v>
      </c>
    </row>
    <row r="5714" spans="1: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v>5</v>
      </c>
      <c r="T5714">
        <v>0.3</v>
      </c>
      <c r="U5714">
        <v>-12.88</v>
      </c>
      <c r="V5714">
        <f>COUNTIF(SalesData[Order ID],SalesData[[#This Row],[Order ID]])</f>
        <v>1</v>
      </c>
      <c r="W5714" t="str">
        <f>TEXT(SalesData[[#This Row],[Order Date]],"MMM-YYYY")</f>
        <v>Jul-2018</v>
      </c>
      <c r="X5714">
        <f>CHOOSE(MONTH(SalesData[[#This Row],[Order Date]]),1,1,1,2,2,2,3,3,3,4,4,4)</f>
        <v>3</v>
      </c>
      <c r="Y5714">
        <f>YEAR(SalesData[[#This Row],[Order Date]])*100+MONTH(SalesData[[#This Row],[Order Date]])</f>
        <v>201807</v>
      </c>
    </row>
    <row r="5715" spans="1: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v>4</v>
      </c>
      <c r="T5715">
        <v>0</v>
      </c>
      <c r="U5715">
        <v>1.66</v>
      </c>
      <c r="V5715">
        <f>COUNTIF(SalesData[Order ID],SalesData[[#This Row],[Order ID]])</f>
        <v>1</v>
      </c>
      <c r="W5715" t="str">
        <f>TEXT(SalesData[[#This Row],[Order Date]],"MMM-YYYY")</f>
        <v>Mar-2015</v>
      </c>
      <c r="X5715">
        <f>CHOOSE(MONTH(SalesData[[#This Row],[Order Date]]),1,1,1,2,2,2,3,3,3,4,4,4)</f>
        <v>1</v>
      </c>
      <c r="Y5715">
        <f>YEAR(SalesData[[#This Row],[Order Date]])*100+MONTH(SalesData[[#This Row],[Order Date]])</f>
        <v>201503</v>
      </c>
    </row>
    <row r="5716" spans="1: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v>5</v>
      </c>
      <c r="T5716">
        <v>0.1</v>
      </c>
      <c r="U5716">
        <v>53.27</v>
      </c>
      <c r="V5716">
        <f>COUNTIF(SalesData[Order ID],SalesData[[#This Row],[Order ID]])</f>
        <v>1</v>
      </c>
      <c r="W5716" t="str">
        <f>TEXT(SalesData[[#This Row],[Order Date]],"MMM-YYYY")</f>
        <v>Sep-2018</v>
      </c>
      <c r="X5716">
        <f>CHOOSE(MONTH(SalesData[[#This Row],[Order Date]]),1,1,1,2,2,2,3,3,3,4,4,4)</f>
        <v>3</v>
      </c>
      <c r="Y5716">
        <f>YEAR(SalesData[[#This Row],[Order Date]])*100+MONTH(SalesData[[#This Row],[Order Date]])</f>
        <v>201809</v>
      </c>
    </row>
    <row r="5717" spans="1: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v>10</v>
      </c>
      <c r="T5717">
        <v>0.1</v>
      </c>
      <c r="U5717">
        <v>185.99</v>
      </c>
      <c r="V5717">
        <f>COUNTIF(SalesData[Order ID],SalesData[[#This Row],[Order ID]])</f>
        <v>4</v>
      </c>
      <c r="W5717" t="str">
        <f>TEXT(SalesData[[#This Row],[Order Date]],"MMM-YYYY")</f>
        <v>Oct-2016</v>
      </c>
      <c r="X5717">
        <f>CHOOSE(MONTH(SalesData[[#This Row],[Order Date]]),1,1,1,2,2,2,3,3,3,4,4,4)</f>
        <v>4</v>
      </c>
      <c r="Y5717">
        <f>YEAR(SalesData[[#This Row],[Order Date]])*100+MONTH(SalesData[[#This Row],[Order Date]])</f>
        <v>201610</v>
      </c>
    </row>
    <row r="5718" spans="1: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v>4</v>
      </c>
      <c r="T5718">
        <v>0.2</v>
      </c>
      <c r="U5718">
        <v>2.92</v>
      </c>
      <c r="V5718">
        <f>COUNTIF(SalesData[Order ID],SalesData[[#This Row],[Order ID]])</f>
        <v>4</v>
      </c>
      <c r="W5718" t="str">
        <f>TEXT(SalesData[[#This Row],[Order Date]],"MMM-YYYY")</f>
        <v>Oct-2016</v>
      </c>
      <c r="X5718">
        <f>CHOOSE(MONTH(SalesData[[#This Row],[Order Date]]),1,1,1,2,2,2,3,3,3,4,4,4)</f>
        <v>4</v>
      </c>
      <c r="Y5718">
        <f>YEAR(SalesData[[#This Row],[Order Date]])*100+MONTH(SalesData[[#This Row],[Order Date]])</f>
        <v>201610</v>
      </c>
    </row>
    <row r="5719" spans="1: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v>9</v>
      </c>
      <c r="T5719">
        <v>0.1</v>
      </c>
      <c r="U5719">
        <v>2.9</v>
      </c>
      <c r="V5719">
        <f>COUNTIF(SalesData[Order ID],SalesData[[#This Row],[Order ID]])</f>
        <v>4</v>
      </c>
      <c r="W5719" t="str">
        <f>TEXT(SalesData[[#This Row],[Order Date]],"MMM-YYYY")</f>
        <v>Oct-2016</v>
      </c>
      <c r="X5719">
        <f>CHOOSE(MONTH(SalesData[[#This Row],[Order Date]]),1,1,1,2,2,2,3,3,3,4,4,4)</f>
        <v>4</v>
      </c>
      <c r="Y5719">
        <f>YEAR(SalesData[[#This Row],[Order Date]])*100+MONTH(SalesData[[#This Row],[Order Date]])</f>
        <v>201610</v>
      </c>
    </row>
    <row r="5720" spans="1: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v>6</v>
      </c>
      <c r="T5720">
        <v>0</v>
      </c>
      <c r="U5720">
        <v>6.17</v>
      </c>
      <c r="V5720">
        <f>COUNTIF(SalesData[Order ID],SalesData[[#This Row],[Order ID]])</f>
        <v>4</v>
      </c>
      <c r="W5720" t="str">
        <f>TEXT(SalesData[[#This Row],[Order Date]],"MMM-YYYY")</f>
        <v>Oct-2016</v>
      </c>
      <c r="X5720">
        <f>CHOOSE(MONTH(SalesData[[#This Row],[Order Date]]),1,1,1,2,2,2,3,3,3,4,4,4)</f>
        <v>4</v>
      </c>
      <c r="Y5720">
        <f>YEAR(SalesData[[#This Row],[Order Date]])*100+MONTH(SalesData[[#This Row],[Order Date]])</f>
        <v>201610</v>
      </c>
    </row>
    <row r="5721" spans="1: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v>8</v>
      </c>
      <c r="T5721">
        <v>0.2</v>
      </c>
      <c r="U5721">
        <v>4.88</v>
      </c>
      <c r="V5721">
        <f>COUNTIF(SalesData[Order ID],SalesData[[#This Row],[Order ID]])</f>
        <v>1</v>
      </c>
      <c r="W5721" t="str">
        <f>TEXT(SalesData[[#This Row],[Order Date]],"MMM-YYYY")</f>
        <v>Mar-2018</v>
      </c>
      <c r="X5721">
        <f>CHOOSE(MONTH(SalesData[[#This Row],[Order Date]]),1,1,1,2,2,2,3,3,3,4,4,4)</f>
        <v>1</v>
      </c>
      <c r="Y5721">
        <f>YEAR(SalesData[[#This Row],[Order Date]])*100+MONTH(SalesData[[#This Row],[Order Date]])</f>
        <v>201803</v>
      </c>
    </row>
    <row r="5722" spans="1: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v>9</v>
      </c>
      <c r="T5722">
        <v>0.3</v>
      </c>
      <c r="U5722">
        <v>-1.57</v>
      </c>
      <c r="V5722">
        <f>COUNTIF(SalesData[Order ID],SalesData[[#This Row],[Order ID]])</f>
        <v>3</v>
      </c>
      <c r="W5722" t="str">
        <f>TEXT(SalesData[[#This Row],[Order Date]],"MMM-YYYY")</f>
        <v>Nov-2016</v>
      </c>
      <c r="X5722">
        <f>CHOOSE(MONTH(SalesData[[#This Row],[Order Date]]),1,1,1,2,2,2,3,3,3,4,4,4)</f>
        <v>4</v>
      </c>
      <c r="Y5722">
        <f>YEAR(SalesData[[#This Row],[Order Date]])*100+MONTH(SalesData[[#This Row],[Order Date]])</f>
        <v>201611</v>
      </c>
    </row>
    <row r="5723" spans="1: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v>1</v>
      </c>
      <c r="T5723">
        <v>0.2</v>
      </c>
      <c r="U5723">
        <v>9.1199999999999992</v>
      </c>
      <c r="V5723">
        <f>COUNTIF(SalesData[Order ID],SalesData[[#This Row],[Order ID]])</f>
        <v>3</v>
      </c>
      <c r="W5723" t="str">
        <f>TEXT(SalesData[[#This Row],[Order Date]],"MMM-YYYY")</f>
        <v>Nov-2016</v>
      </c>
      <c r="X5723">
        <f>CHOOSE(MONTH(SalesData[[#This Row],[Order Date]]),1,1,1,2,2,2,3,3,3,4,4,4)</f>
        <v>4</v>
      </c>
      <c r="Y5723">
        <f>YEAR(SalesData[[#This Row],[Order Date]])*100+MONTH(SalesData[[#This Row],[Order Date]])</f>
        <v>201611</v>
      </c>
    </row>
    <row r="5724" spans="1: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v>9</v>
      </c>
      <c r="T5724">
        <v>0.2</v>
      </c>
      <c r="U5724">
        <v>51.19</v>
      </c>
      <c r="V5724">
        <f>COUNTIF(SalesData[Order ID],SalesData[[#This Row],[Order ID]])</f>
        <v>3</v>
      </c>
      <c r="W5724" t="str">
        <f>TEXT(SalesData[[#This Row],[Order Date]],"MMM-YYYY")</f>
        <v>Nov-2016</v>
      </c>
      <c r="X5724">
        <f>CHOOSE(MONTH(SalesData[[#This Row],[Order Date]]),1,1,1,2,2,2,3,3,3,4,4,4)</f>
        <v>4</v>
      </c>
      <c r="Y5724">
        <f>YEAR(SalesData[[#This Row],[Order Date]])*100+MONTH(SalesData[[#This Row],[Order Date]])</f>
        <v>201611</v>
      </c>
    </row>
    <row r="5725" spans="1: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v>2</v>
      </c>
      <c r="T5725">
        <v>0.1</v>
      </c>
      <c r="U5725">
        <v>3.37</v>
      </c>
      <c r="V5725">
        <f>COUNTIF(SalesData[Order ID],SalesData[[#This Row],[Order ID]])</f>
        <v>1</v>
      </c>
      <c r="W5725" t="str">
        <f>TEXT(SalesData[[#This Row],[Order Date]],"MMM-YYYY")</f>
        <v>Sep-2017</v>
      </c>
      <c r="X5725">
        <f>CHOOSE(MONTH(SalesData[[#This Row],[Order Date]]),1,1,1,2,2,2,3,3,3,4,4,4)</f>
        <v>3</v>
      </c>
      <c r="Y5725">
        <f>YEAR(SalesData[[#This Row],[Order Date]])*100+MONTH(SalesData[[#This Row],[Order Date]])</f>
        <v>201709</v>
      </c>
    </row>
    <row r="5726" spans="1: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v>10</v>
      </c>
      <c r="T5726">
        <v>0</v>
      </c>
      <c r="U5726">
        <v>86.2</v>
      </c>
      <c r="V5726">
        <f>COUNTIF(SalesData[Order ID],SalesData[[#This Row],[Order ID]])</f>
        <v>1</v>
      </c>
      <c r="W5726" t="str">
        <f>TEXT(SalesData[[#This Row],[Order Date]],"MMM-YYYY")</f>
        <v>Sep-2015</v>
      </c>
      <c r="X5726">
        <f>CHOOSE(MONTH(SalesData[[#This Row],[Order Date]]),1,1,1,2,2,2,3,3,3,4,4,4)</f>
        <v>3</v>
      </c>
      <c r="Y5726">
        <f>YEAR(SalesData[[#This Row],[Order Date]])*100+MONTH(SalesData[[#This Row],[Order Date]])</f>
        <v>201509</v>
      </c>
    </row>
    <row r="5727" spans="1: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v>5</v>
      </c>
      <c r="T5727">
        <v>0.1</v>
      </c>
      <c r="U5727">
        <v>71.989999999999995</v>
      </c>
      <c r="V5727">
        <f>COUNTIF(SalesData[Order ID],SalesData[[#This Row],[Order ID]])</f>
        <v>1</v>
      </c>
      <c r="W5727" t="str">
        <f>TEXT(SalesData[[#This Row],[Order Date]],"MMM-YYYY")</f>
        <v>Sep-2016</v>
      </c>
      <c r="X5727">
        <f>CHOOSE(MONTH(SalesData[[#This Row],[Order Date]]),1,1,1,2,2,2,3,3,3,4,4,4)</f>
        <v>3</v>
      </c>
      <c r="Y5727">
        <f>YEAR(SalesData[[#This Row],[Order Date]])*100+MONTH(SalesData[[#This Row],[Order Date]])</f>
        <v>201609</v>
      </c>
    </row>
    <row r="5728" spans="1: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v>5</v>
      </c>
      <c r="T5728">
        <v>0</v>
      </c>
      <c r="U5728">
        <v>208.2</v>
      </c>
      <c r="V5728">
        <f>COUNTIF(SalesData[Order ID],SalesData[[#This Row],[Order ID]])</f>
        <v>1</v>
      </c>
      <c r="W5728" t="str">
        <f>TEXT(SalesData[[#This Row],[Order Date]],"MMM-YYYY")</f>
        <v>May-2016</v>
      </c>
      <c r="X5728">
        <f>CHOOSE(MONTH(SalesData[[#This Row],[Order Date]]),1,1,1,2,2,2,3,3,3,4,4,4)</f>
        <v>2</v>
      </c>
      <c r="Y5728">
        <f>YEAR(SalesData[[#This Row],[Order Date]])*100+MONTH(SalesData[[#This Row],[Order Date]])</f>
        <v>201605</v>
      </c>
    </row>
    <row r="5729" spans="1: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v>3</v>
      </c>
      <c r="T5729">
        <v>0.1</v>
      </c>
      <c r="U5729">
        <v>16.03</v>
      </c>
      <c r="V5729">
        <f>COUNTIF(SalesData[Order ID],SalesData[[#This Row],[Order ID]])</f>
        <v>5</v>
      </c>
      <c r="W5729" t="str">
        <f>TEXT(SalesData[[#This Row],[Order Date]],"MMM-YYYY")</f>
        <v>Dec-2018</v>
      </c>
      <c r="X5729">
        <f>CHOOSE(MONTH(SalesData[[#This Row],[Order Date]]),1,1,1,2,2,2,3,3,3,4,4,4)</f>
        <v>4</v>
      </c>
      <c r="Y5729">
        <f>YEAR(SalesData[[#This Row],[Order Date]])*100+MONTH(SalesData[[#This Row],[Order Date]])</f>
        <v>201812</v>
      </c>
    </row>
    <row r="5730" spans="1: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v>4</v>
      </c>
      <c r="T5730">
        <v>0.1</v>
      </c>
      <c r="U5730">
        <v>316.02999999999997</v>
      </c>
      <c r="V5730">
        <f>COUNTIF(SalesData[Order ID],SalesData[[#This Row],[Order ID]])</f>
        <v>5</v>
      </c>
      <c r="W5730" t="str">
        <f>TEXT(SalesData[[#This Row],[Order Date]],"MMM-YYYY")</f>
        <v>Dec-2018</v>
      </c>
      <c r="X5730">
        <f>CHOOSE(MONTH(SalesData[[#This Row],[Order Date]]),1,1,1,2,2,2,3,3,3,4,4,4)</f>
        <v>4</v>
      </c>
      <c r="Y5730">
        <f>YEAR(SalesData[[#This Row],[Order Date]])*100+MONTH(SalesData[[#This Row],[Order Date]])</f>
        <v>201812</v>
      </c>
    </row>
    <row r="5731" spans="1: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v>1</v>
      </c>
      <c r="T5731">
        <v>0.2</v>
      </c>
      <c r="U5731">
        <v>15.27</v>
      </c>
      <c r="V5731">
        <f>COUNTIF(SalesData[Order ID],SalesData[[#This Row],[Order ID]])</f>
        <v>5</v>
      </c>
      <c r="W5731" t="str">
        <f>TEXT(SalesData[[#This Row],[Order Date]],"MMM-YYYY")</f>
        <v>Dec-2018</v>
      </c>
      <c r="X5731">
        <f>CHOOSE(MONTH(SalesData[[#This Row],[Order Date]]),1,1,1,2,2,2,3,3,3,4,4,4)</f>
        <v>4</v>
      </c>
      <c r="Y5731">
        <f>YEAR(SalesData[[#This Row],[Order Date]])*100+MONTH(SalesData[[#This Row],[Order Date]])</f>
        <v>201812</v>
      </c>
    </row>
    <row r="5732" spans="1: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v>4</v>
      </c>
      <c r="T5732">
        <v>0.2</v>
      </c>
      <c r="U5732">
        <v>73.59</v>
      </c>
      <c r="V5732">
        <f>COUNTIF(SalesData[Order ID],SalesData[[#This Row],[Order ID]])</f>
        <v>5</v>
      </c>
      <c r="W5732" t="str">
        <f>TEXT(SalesData[[#This Row],[Order Date]],"MMM-YYYY")</f>
        <v>Dec-2018</v>
      </c>
      <c r="X5732">
        <f>CHOOSE(MONTH(SalesData[[#This Row],[Order Date]]),1,1,1,2,2,2,3,3,3,4,4,4)</f>
        <v>4</v>
      </c>
      <c r="Y5732">
        <f>YEAR(SalesData[[#This Row],[Order Date]])*100+MONTH(SalesData[[#This Row],[Order Date]])</f>
        <v>201812</v>
      </c>
    </row>
    <row r="5733" spans="1: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v>4</v>
      </c>
      <c r="T5733">
        <v>0.1</v>
      </c>
      <c r="U5733">
        <v>6.6</v>
      </c>
      <c r="V5733">
        <f>COUNTIF(SalesData[Order ID],SalesData[[#This Row],[Order ID]])</f>
        <v>5</v>
      </c>
      <c r="W5733" t="str">
        <f>TEXT(SalesData[[#This Row],[Order Date]],"MMM-YYYY")</f>
        <v>Dec-2018</v>
      </c>
      <c r="X5733">
        <f>CHOOSE(MONTH(SalesData[[#This Row],[Order Date]]),1,1,1,2,2,2,3,3,3,4,4,4)</f>
        <v>4</v>
      </c>
      <c r="Y5733">
        <f>YEAR(SalesData[[#This Row],[Order Date]])*100+MONTH(SalesData[[#This Row],[Order Date]])</f>
        <v>201812</v>
      </c>
    </row>
    <row r="5734" spans="1: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v>6</v>
      </c>
      <c r="T5734">
        <v>0.1</v>
      </c>
      <c r="U5734">
        <v>31.94</v>
      </c>
      <c r="V5734">
        <f>COUNTIF(SalesData[Order ID],SalesData[[#This Row],[Order ID]])</f>
        <v>3</v>
      </c>
      <c r="W5734" t="str">
        <f>TEXT(SalesData[[#This Row],[Order Date]],"MMM-YYYY")</f>
        <v>Jun-2018</v>
      </c>
      <c r="X5734">
        <f>CHOOSE(MONTH(SalesData[[#This Row],[Order Date]]),1,1,1,2,2,2,3,3,3,4,4,4)</f>
        <v>2</v>
      </c>
      <c r="Y5734">
        <f>YEAR(SalesData[[#This Row],[Order Date]])*100+MONTH(SalesData[[#This Row],[Order Date]])</f>
        <v>201806</v>
      </c>
    </row>
    <row r="5735" spans="1: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v>4</v>
      </c>
      <c r="T5735">
        <v>0.2</v>
      </c>
      <c r="U5735">
        <v>9.51</v>
      </c>
      <c r="V5735">
        <f>COUNTIF(SalesData[Order ID],SalesData[[#This Row],[Order ID]])</f>
        <v>3</v>
      </c>
      <c r="W5735" t="str">
        <f>TEXT(SalesData[[#This Row],[Order Date]],"MMM-YYYY")</f>
        <v>Jun-2018</v>
      </c>
      <c r="X5735">
        <f>CHOOSE(MONTH(SalesData[[#This Row],[Order Date]]),1,1,1,2,2,2,3,3,3,4,4,4)</f>
        <v>2</v>
      </c>
      <c r="Y5735">
        <f>YEAR(SalesData[[#This Row],[Order Date]])*100+MONTH(SalesData[[#This Row],[Order Date]])</f>
        <v>201806</v>
      </c>
    </row>
    <row r="5736" spans="1: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v>9</v>
      </c>
      <c r="T5736">
        <v>0</v>
      </c>
      <c r="U5736">
        <v>3.77</v>
      </c>
      <c r="V5736">
        <f>COUNTIF(SalesData[Order ID],SalesData[[#This Row],[Order ID]])</f>
        <v>3</v>
      </c>
      <c r="W5736" t="str">
        <f>TEXT(SalesData[[#This Row],[Order Date]],"MMM-YYYY")</f>
        <v>Jun-2018</v>
      </c>
      <c r="X5736">
        <f>CHOOSE(MONTH(SalesData[[#This Row],[Order Date]]),1,1,1,2,2,2,3,3,3,4,4,4)</f>
        <v>2</v>
      </c>
      <c r="Y5736">
        <f>YEAR(SalesData[[#This Row],[Order Date]])*100+MONTH(SalesData[[#This Row],[Order Date]])</f>
        <v>201806</v>
      </c>
    </row>
    <row r="5737" spans="1: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v>6</v>
      </c>
      <c r="T5737">
        <v>0</v>
      </c>
      <c r="U5737">
        <v>3.62</v>
      </c>
      <c r="V5737">
        <f>COUNTIF(SalesData[Order ID],SalesData[[#This Row],[Order ID]])</f>
        <v>1</v>
      </c>
      <c r="W5737" t="str">
        <f>TEXT(SalesData[[#This Row],[Order Date]],"MMM-YYYY")</f>
        <v>Jun-2015</v>
      </c>
      <c r="X5737">
        <f>CHOOSE(MONTH(SalesData[[#This Row],[Order Date]]),1,1,1,2,2,2,3,3,3,4,4,4)</f>
        <v>2</v>
      </c>
      <c r="Y5737">
        <f>YEAR(SalesData[[#This Row],[Order Date]])*100+MONTH(SalesData[[#This Row],[Order Date]])</f>
        <v>201506</v>
      </c>
    </row>
    <row r="5738" spans="1: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v>1</v>
      </c>
      <c r="T5738">
        <v>0.2</v>
      </c>
      <c r="U5738">
        <v>4.26</v>
      </c>
      <c r="V5738">
        <f>COUNTIF(SalesData[Order ID],SalesData[[#This Row],[Order ID]])</f>
        <v>2</v>
      </c>
      <c r="W5738" t="str">
        <f>TEXT(SalesData[[#This Row],[Order Date]],"MMM-YYYY")</f>
        <v>Jan-2015</v>
      </c>
      <c r="X5738">
        <f>CHOOSE(MONTH(SalesData[[#This Row],[Order Date]]),1,1,1,2,2,2,3,3,3,4,4,4)</f>
        <v>1</v>
      </c>
      <c r="Y5738">
        <f>YEAR(SalesData[[#This Row],[Order Date]])*100+MONTH(SalesData[[#This Row],[Order Date]])</f>
        <v>201501</v>
      </c>
    </row>
    <row r="5739" spans="1: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v>8</v>
      </c>
      <c r="T5739">
        <v>0.2</v>
      </c>
      <c r="U5739">
        <v>6.56</v>
      </c>
      <c r="V5739">
        <f>COUNTIF(SalesData[Order ID],SalesData[[#This Row],[Order ID]])</f>
        <v>2</v>
      </c>
      <c r="W5739" t="str">
        <f>TEXT(SalesData[[#This Row],[Order Date]],"MMM-YYYY")</f>
        <v>Jan-2015</v>
      </c>
      <c r="X5739">
        <f>CHOOSE(MONTH(SalesData[[#This Row],[Order Date]]),1,1,1,2,2,2,3,3,3,4,4,4)</f>
        <v>1</v>
      </c>
      <c r="Y5739">
        <f>YEAR(SalesData[[#This Row],[Order Date]])*100+MONTH(SalesData[[#This Row],[Order Date]])</f>
        <v>201501</v>
      </c>
    </row>
    <row r="5740" spans="1: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v>3</v>
      </c>
      <c r="T5740">
        <v>0.1</v>
      </c>
      <c r="U5740">
        <v>11.13</v>
      </c>
      <c r="V5740">
        <f>COUNTIF(SalesData[Order ID],SalesData[[#This Row],[Order ID]])</f>
        <v>1</v>
      </c>
      <c r="W5740" t="str">
        <f>TEXT(SalesData[[#This Row],[Order Date]],"MMM-YYYY")</f>
        <v>Dec-2017</v>
      </c>
      <c r="X5740">
        <f>CHOOSE(MONTH(SalesData[[#This Row],[Order Date]]),1,1,1,2,2,2,3,3,3,4,4,4)</f>
        <v>4</v>
      </c>
      <c r="Y5740">
        <f>YEAR(SalesData[[#This Row],[Order Date]])*100+MONTH(SalesData[[#This Row],[Order Date]])</f>
        <v>201712</v>
      </c>
    </row>
    <row r="5741" spans="1: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v>10</v>
      </c>
      <c r="T5741">
        <v>0.1</v>
      </c>
      <c r="U5741">
        <v>2.85</v>
      </c>
      <c r="V5741">
        <f>COUNTIF(SalesData[Order ID],SalesData[[#This Row],[Order ID]])</f>
        <v>7</v>
      </c>
      <c r="W5741" t="str">
        <f>TEXT(SalesData[[#This Row],[Order Date]],"MMM-YYYY")</f>
        <v>Mar-2018</v>
      </c>
      <c r="X5741">
        <f>CHOOSE(MONTH(SalesData[[#This Row],[Order Date]]),1,1,1,2,2,2,3,3,3,4,4,4)</f>
        <v>1</v>
      </c>
      <c r="Y5741">
        <f>YEAR(SalesData[[#This Row],[Order Date]])*100+MONTH(SalesData[[#This Row],[Order Date]])</f>
        <v>201803</v>
      </c>
    </row>
    <row r="5742" spans="1: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v>5</v>
      </c>
      <c r="T5742">
        <v>0.1</v>
      </c>
      <c r="U5742">
        <v>8.4700000000000006</v>
      </c>
      <c r="V5742">
        <f>COUNTIF(SalesData[Order ID],SalesData[[#This Row],[Order ID]])</f>
        <v>7</v>
      </c>
      <c r="W5742" t="str">
        <f>TEXT(SalesData[[#This Row],[Order Date]],"MMM-YYYY")</f>
        <v>Mar-2018</v>
      </c>
      <c r="X5742">
        <f>CHOOSE(MONTH(SalesData[[#This Row],[Order Date]]),1,1,1,2,2,2,3,3,3,4,4,4)</f>
        <v>1</v>
      </c>
      <c r="Y5742">
        <f>YEAR(SalesData[[#This Row],[Order Date]])*100+MONTH(SalesData[[#This Row],[Order Date]])</f>
        <v>201803</v>
      </c>
    </row>
    <row r="5743" spans="1: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v>9</v>
      </c>
      <c r="T5743">
        <v>0.3</v>
      </c>
      <c r="U5743">
        <v>-175.8</v>
      </c>
      <c r="V5743">
        <f>COUNTIF(SalesData[Order ID],SalesData[[#This Row],[Order ID]])</f>
        <v>7</v>
      </c>
      <c r="W5743" t="str">
        <f>TEXT(SalesData[[#This Row],[Order Date]],"MMM-YYYY")</f>
        <v>Mar-2018</v>
      </c>
      <c r="X5743">
        <f>CHOOSE(MONTH(SalesData[[#This Row],[Order Date]]),1,1,1,2,2,2,3,3,3,4,4,4)</f>
        <v>1</v>
      </c>
      <c r="Y5743">
        <f>YEAR(SalesData[[#This Row],[Order Date]])*100+MONTH(SalesData[[#This Row],[Order Date]])</f>
        <v>201803</v>
      </c>
    </row>
    <row r="5744" spans="1: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v>4</v>
      </c>
      <c r="T5744">
        <v>0.2</v>
      </c>
      <c r="U5744">
        <v>2.14</v>
      </c>
      <c r="V5744">
        <f>COUNTIF(SalesData[Order ID],SalesData[[#This Row],[Order ID]])</f>
        <v>7</v>
      </c>
      <c r="W5744" t="str">
        <f>TEXT(SalesData[[#This Row],[Order Date]],"MMM-YYYY")</f>
        <v>Mar-2018</v>
      </c>
      <c r="X5744">
        <f>CHOOSE(MONTH(SalesData[[#This Row],[Order Date]]),1,1,1,2,2,2,3,3,3,4,4,4)</f>
        <v>1</v>
      </c>
      <c r="Y5744">
        <f>YEAR(SalesData[[#This Row],[Order Date]])*100+MONTH(SalesData[[#This Row],[Order Date]])</f>
        <v>201803</v>
      </c>
    </row>
    <row r="5745" spans="1: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v>10</v>
      </c>
      <c r="T5745">
        <v>0.2</v>
      </c>
      <c r="U5745">
        <v>1.4</v>
      </c>
      <c r="V5745">
        <f>COUNTIF(SalesData[Order ID],SalesData[[#This Row],[Order ID]])</f>
        <v>7</v>
      </c>
      <c r="W5745" t="str">
        <f>TEXT(SalesData[[#This Row],[Order Date]],"MMM-YYYY")</f>
        <v>Mar-2018</v>
      </c>
      <c r="X5745">
        <f>CHOOSE(MONTH(SalesData[[#This Row],[Order Date]]),1,1,1,2,2,2,3,3,3,4,4,4)</f>
        <v>1</v>
      </c>
      <c r="Y5745">
        <f>YEAR(SalesData[[#This Row],[Order Date]])*100+MONTH(SalesData[[#This Row],[Order Date]])</f>
        <v>201803</v>
      </c>
    </row>
    <row r="5746" spans="1: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v>8</v>
      </c>
      <c r="T5746">
        <v>0.1</v>
      </c>
      <c r="U5746">
        <v>143.19</v>
      </c>
      <c r="V5746">
        <f>COUNTIF(SalesData[Order ID],SalesData[[#This Row],[Order ID]])</f>
        <v>7</v>
      </c>
      <c r="W5746" t="str">
        <f>TEXT(SalesData[[#This Row],[Order Date]],"MMM-YYYY")</f>
        <v>Mar-2018</v>
      </c>
      <c r="X5746">
        <f>CHOOSE(MONTH(SalesData[[#This Row],[Order Date]]),1,1,1,2,2,2,3,3,3,4,4,4)</f>
        <v>1</v>
      </c>
      <c r="Y5746">
        <f>YEAR(SalesData[[#This Row],[Order Date]])*100+MONTH(SalesData[[#This Row],[Order Date]])</f>
        <v>201803</v>
      </c>
    </row>
    <row r="5747" spans="1: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v>7</v>
      </c>
      <c r="T5747">
        <v>0.2</v>
      </c>
      <c r="U5747">
        <v>1.51</v>
      </c>
      <c r="V5747">
        <f>COUNTIF(SalesData[Order ID],SalesData[[#This Row],[Order ID]])</f>
        <v>7</v>
      </c>
      <c r="W5747" t="str">
        <f>TEXT(SalesData[[#This Row],[Order Date]],"MMM-YYYY")</f>
        <v>Mar-2018</v>
      </c>
      <c r="X5747">
        <f>CHOOSE(MONTH(SalesData[[#This Row],[Order Date]]),1,1,1,2,2,2,3,3,3,4,4,4)</f>
        <v>1</v>
      </c>
      <c r="Y5747">
        <f>YEAR(SalesData[[#This Row],[Order Date]])*100+MONTH(SalesData[[#This Row],[Order Date]])</f>
        <v>201803</v>
      </c>
    </row>
    <row r="5748" spans="1: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v>10</v>
      </c>
      <c r="T5748">
        <v>0</v>
      </c>
      <c r="U5748">
        <v>77.37</v>
      </c>
      <c r="V5748">
        <f>COUNTIF(SalesData[Order ID],SalesData[[#This Row],[Order ID]])</f>
        <v>3</v>
      </c>
      <c r="W5748" t="str">
        <f>TEXT(SalesData[[#This Row],[Order Date]],"MMM-YYYY")</f>
        <v>Dec-2017</v>
      </c>
      <c r="X5748">
        <f>CHOOSE(MONTH(SalesData[[#This Row],[Order Date]]),1,1,1,2,2,2,3,3,3,4,4,4)</f>
        <v>4</v>
      </c>
      <c r="Y5748">
        <f>YEAR(SalesData[[#This Row],[Order Date]])*100+MONTH(SalesData[[#This Row],[Order Date]])</f>
        <v>201712</v>
      </c>
    </row>
    <row r="5749" spans="1: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v>1</v>
      </c>
      <c r="T5749">
        <v>0.3</v>
      </c>
      <c r="U5749">
        <v>-10.9</v>
      </c>
      <c r="V5749">
        <f>COUNTIF(SalesData[Order ID],SalesData[[#This Row],[Order ID]])</f>
        <v>3</v>
      </c>
      <c r="W5749" t="str">
        <f>TEXT(SalesData[[#This Row],[Order Date]],"MMM-YYYY")</f>
        <v>Dec-2017</v>
      </c>
      <c r="X5749">
        <f>CHOOSE(MONTH(SalesData[[#This Row],[Order Date]]),1,1,1,2,2,2,3,3,3,4,4,4)</f>
        <v>4</v>
      </c>
      <c r="Y5749">
        <f>YEAR(SalesData[[#This Row],[Order Date]])*100+MONTH(SalesData[[#This Row],[Order Date]])</f>
        <v>201712</v>
      </c>
    </row>
    <row r="5750" spans="1: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v>7</v>
      </c>
      <c r="T5750">
        <v>0</v>
      </c>
      <c r="U5750">
        <v>1.66</v>
      </c>
      <c r="V5750">
        <f>COUNTIF(SalesData[Order ID],SalesData[[#This Row],[Order ID]])</f>
        <v>3</v>
      </c>
      <c r="W5750" t="str">
        <f>TEXT(SalesData[[#This Row],[Order Date]],"MMM-YYYY")</f>
        <v>Dec-2017</v>
      </c>
      <c r="X5750">
        <f>CHOOSE(MONTH(SalesData[[#This Row],[Order Date]]),1,1,1,2,2,2,3,3,3,4,4,4)</f>
        <v>4</v>
      </c>
      <c r="Y5750">
        <f>YEAR(SalesData[[#This Row],[Order Date]])*100+MONTH(SalesData[[#This Row],[Order Date]])</f>
        <v>201712</v>
      </c>
    </row>
    <row r="5751" spans="1: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v>4</v>
      </c>
      <c r="T5751">
        <v>0.3</v>
      </c>
      <c r="U5751">
        <v>-8.24</v>
      </c>
      <c r="V5751">
        <f>COUNTIF(SalesData[Order ID],SalesData[[#This Row],[Order ID]])</f>
        <v>1</v>
      </c>
      <c r="W5751" t="str">
        <f>TEXT(SalesData[[#This Row],[Order Date]],"MMM-YYYY")</f>
        <v>Nov-2018</v>
      </c>
      <c r="X5751">
        <f>CHOOSE(MONTH(SalesData[[#This Row],[Order Date]]),1,1,1,2,2,2,3,3,3,4,4,4)</f>
        <v>4</v>
      </c>
      <c r="Y5751">
        <f>YEAR(SalesData[[#This Row],[Order Date]])*100+MONTH(SalesData[[#This Row],[Order Date]])</f>
        <v>201811</v>
      </c>
    </row>
    <row r="5752" spans="1: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v>4</v>
      </c>
      <c r="T5752">
        <v>0</v>
      </c>
      <c r="U5752">
        <v>85.31</v>
      </c>
      <c r="V5752">
        <f>COUNTIF(SalesData[Order ID],SalesData[[#This Row],[Order ID]])</f>
        <v>1</v>
      </c>
      <c r="W5752" t="str">
        <f>TEXT(SalesData[[#This Row],[Order Date]],"MMM-YYYY")</f>
        <v>May-2015</v>
      </c>
      <c r="X5752">
        <f>CHOOSE(MONTH(SalesData[[#This Row],[Order Date]]),1,1,1,2,2,2,3,3,3,4,4,4)</f>
        <v>2</v>
      </c>
      <c r="Y5752">
        <f>YEAR(SalesData[[#This Row],[Order Date]])*100+MONTH(SalesData[[#This Row],[Order Date]])</f>
        <v>201505</v>
      </c>
    </row>
    <row r="5753" spans="1: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v>4</v>
      </c>
      <c r="T5753">
        <v>0.1</v>
      </c>
      <c r="U5753">
        <v>3.11</v>
      </c>
      <c r="V5753">
        <f>COUNTIF(SalesData[Order ID],SalesData[[#This Row],[Order ID]])</f>
        <v>2</v>
      </c>
      <c r="W5753" t="str">
        <f>TEXT(SalesData[[#This Row],[Order Date]],"MMM-YYYY")</f>
        <v>Jan-2017</v>
      </c>
      <c r="X5753">
        <f>CHOOSE(MONTH(SalesData[[#This Row],[Order Date]]),1,1,1,2,2,2,3,3,3,4,4,4)</f>
        <v>1</v>
      </c>
      <c r="Y5753">
        <f>YEAR(SalesData[[#This Row],[Order Date]])*100+MONTH(SalesData[[#This Row],[Order Date]])</f>
        <v>201701</v>
      </c>
    </row>
    <row r="5754" spans="1: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v>10</v>
      </c>
      <c r="T5754">
        <v>0.3</v>
      </c>
      <c r="U5754">
        <v>-3.1</v>
      </c>
      <c r="V5754">
        <f>COUNTIF(SalesData[Order ID],SalesData[[#This Row],[Order ID]])</f>
        <v>2</v>
      </c>
      <c r="W5754" t="str">
        <f>TEXT(SalesData[[#This Row],[Order Date]],"MMM-YYYY")</f>
        <v>Jan-2017</v>
      </c>
      <c r="X5754">
        <f>CHOOSE(MONTH(SalesData[[#This Row],[Order Date]]),1,1,1,2,2,2,3,3,3,4,4,4)</f>
        <v>1</v>
      </c>
      <c r="Y5754">
        <f>YEAR(SalesData[[#This Row],[Order Date]])*100+MONTH(SalesData[[#This Row],[Order Date]])</f>
        <v>201701</v>
      </c>
    </row>
    <row r="5755" spans="1: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v>2</v>
      </c>
      <c r="T5755">
        <v>0.3</v>
      </c>
      <c r="U5755">
        <v>-95.3</v>
      </c>
      <c r="V5755">
        <f>COUNTIF(SalesData[Order ID],SalesData[[#This Row],[Order ID]])</f>
        <v>1</v>
      </c>
      <c r="W5755" t="str">
        <f>TEXT(SalesData[[#This Row],[Order Date]],"MMM-YYYY")</f>
        <v>Feb-2017</v>
      </c>
      <c r="X5755">
        <f>CHOOSE(MONTH(SalesData[[#This Row],[Order Date]]),1,1,1,2,2,2,3,3,3,4,4,4)</f>
        <v>1</v>
      </c>
      <c r="Y5755">
        <f>YEAR(SalesData[[#This Row],[Order Date]])*100+MONTH(SalesData[[#This Row],[Order Date]])</f>
        <v>201702</v>
      </c>
    </row>
    <row r="5756" spans="1: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v>4</v>
      </c>
      <c r="T5756">
        <v>0</v>
      </c>
      <c r="U5756">
        <v>1.06</v>
      </c>
      <c r="V5756">
        <f>COUNTIF(SalesData[Order ID],SalesData[[#This Row],[Order ID]])</f>
        <v>1</v>
      </c>
      <c r="W5756" t="str">
        <f>TEXT(SalesData[[#This Row],[Order Date]],"MMM-YYYY")</f>
        <v>Mar-2016</v>
      </c>
      <c r="X5756">
        <f>CHOOSE(MONTH(SalesData[[#This Row],[Order Date]]),1,1,1,2,2,2,3,3,3,4,4,4)</f>
        <v>1</v>
      </c>
      <c r="Y5756">
        <f>YEAR(SalesData[[#This Row],[Order Date]])*100+MONTH(SalesData[[#This Row],[Order Date]])</f>
        <v>201603</v>
      </c>
    </row>
    <row r="5757" spans="1: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v>8</v>
      </c>
      <c r="T5757">
        <v>0.3</v>
      </c>
      <c r="U5757">
        <v>-0.63</v>
      </c>
      <c r="V5757">
        <f>COUNTIF(SalesData[Order ID],SalesData[[#This Row],[Order ID]])</f>
        <v>2</v>
      </c>
      <c r="W5757" t="str">
        <f>TEXT(SalesData[[#This Row],[Order Date]],"MMM-YYYY")</f>
        <v>Oct-2015</v>
      </c>
      <c r="X5757">
        <f>CHOOSE(MONTH(SalesData[[#This Row],[Order Date]]),1,1,1,2,2,2,3,3,3,4,4,4)</f>
        <v>4</v>
      </c>
      <c r="Y5757">
        <f>YEAR(SalesData[[#This Row],[Order Date]])*100+MONTH(SalesData[[#This Row],[Order Date]])</f>
        <v>201510</v>
      </c>
    </row>
    <row r="5758" spans="1: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v>2</v>
      </c>
      <c r="T5758">
        <v>0.2</v>
      </c>
      <c r="U5758">
        <v>279.99</v>
      </c>
      <c r="V5758">
        <f>COUNTIF(SalesData[Order ID],SalesData[[#This Row],[Order ID]])</f>
        <v>2</v>
      </c>
      <c r="W5758" t="str">
        <f>TEXT(SalesData[[#This Row],[Order Date]],"MMM-YYYY")</f>
        <v>Oct-2015</v>
      </c>
      <c r="X5758">
        <f>CHOOSE(MONTH(SalesData[[#This Row],[Order Date]]),1,1,1,2,2,2,3,3,3,4,4,4)</f>
        <v>4</v>
      </c>
      <c r="Y5758">
        <f>YEAR(SalesData[[#This Row],[Order Date]])*100+MONTH(SalesData[[#This Row],[Order Date]])</f>
        <v>201510</v>
      </c>
    </row>
    <row r="5759" spans="1: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v>1</v>
      </c>
      <c r="T5759">
        <v>0.1</v>
      </c>
      <c r="U5759">
        <v>12.92</v>
      </c>
      <c r="V5759">
        <f>COUNTIF(SalesData[Order ID],SalesData[[#This Row],[Order ID]])</f>
        <v>1</v>
      </c>
      <c r="W5759" t="str">
        <f>TEXT(SalesData[[#This Row],[Order Date]],"MMM-YYYY")</f>
        <v>Aug-2016</v>
      </c>
      <c r="X5759">
        <f>CHOOSE(MONTH(SalesData[[#This Row],[Order Date]]),1,1,1,2,2,2,3,3,3,4,4,4)</f>
        <v>3</v>
      </c>
      <c r="Y5759">
        <f>YEAR(SalesData[[#This Row],[Order Date]])*100+MONTH(SalesData[[#This Row],[Order Date]])</f>
        <v>201608</v>
      </c>
    </row>
    <row r="5760" spans="1: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v>4</v>
      </c>
      <c r="T5760">
        <v>0.3</v>
      </c>
      <c r="U5760">
        <v>-8.25</v>
      </c>
      <c r="V5760">
        <f>COUNTIF(SalesData[Order ID],SalesData[[#This Row],[Order ID]])</f>
        <v>1</v>
      </c>
      <c r="W5760" t="str">
        <f>TEXT(SalesData[[#This Row],[Order Date]],"MMM-YYYY")</f>
        <v>Nov-2016</v>
      </c>
      <c r="X5760">
        <f>CHOOSE(MONTH(SalesData[[#This Row],[Order Date]]),1,1,1,2,2,2,3,3,3,4,4,4)</f>
        <v>4</v>
      </c>
      <c r="Y5760">
        <f>YEAR(SalesData[[#This Row],[Order Date]])*100+MONTH(SalesData[[#This Row],[Order Date]])</f>
        <v>201611</v>
      </c>
    </row>
    <row r="5761" spans="1: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v>1</v>
      </c>
      <c r="T5761">
        <v>0.3</v>
      </c>
      <c r="U5761">
        <v>-105.89</v>
      </c>
      <c r="V5761">
        <f>COUNTIF(SalesData[Order ID],SalesData[[#This Row],[Order ID]])</f>
        <v>2</v>
      </c>
      <c r="W5761" t="str">
        <f>TEXT(SalesData[[#This Row],[Order Date]],"MMM-YYYY")</f>
        <v>Dec-2017</v>
      </c>
      <c r="X5761">
        <f>CHOOSE(MONTH(SalesData[[#This Row],[Order Date]]),1,1,1,2,2,2,3,3,3,4,4,4)</f>
        <v>4</v>
      </c>
      <c r="Y5761">
        <f>YEAR(SalesData[[#This Row],[Order Date]])*100+MONTH(SalesData[[#This Row],[Order Date]])</f>
        <v>201712</v>
      </c>
    </row>
    <row r="5762" spans="1: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v>9</v>
      </c>
      <c r="T5762">
        <v>0.3</v>
      </c>
      <c r="U5762">
        <v>-1.02</v>
      </c>
      <c r="V5762">
        <f>COUNTIF(SalesData[Order ID],SalesData[[#This Row],[Order ID]])</f>
        <v>2</v>
      </c>
      <c r="W5762" t="str">
        <f>TEXT(SalesData[[#This Row],[Order Date]],"MMM-YYYY")</f>
        <v>Dec-2017</v>
      </c>
      <c r="X5762">
        <f>CHOOSE(MONTH(SalesData[[#This Row],[Order Date]]),1,1,1,2,2,2,3,3,3,4,4,4)</f>
        <v>4</v>
      </c>
      <c r="Y5762">
        <f>YEAR(SalesData[[#This Row],[Order Date]])*100+MONTH(SalesData[[#This Row],[Order Date]])</f>
        <v>201712</v>
      </c>
    </row>
    <row r="5763" spans="1: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v>3</v>
      </c>
      <c r="T5763">
        <v>0</v>
      </c>
      <c r="U5763">
        <v>103.16</v>
      </c>
      <c r="V5763">
        <f>COUNTIF(SalesData[Order ID],SalesData[[#This Row],[Order ID]])</f>
        <v>2</v>
      </c>
      <c r="W5763" t="str">
        <f>TEXT(SalesData[[#This Row],[Order Date]],"MMM-YYYY")</f>
        <v>Aug-2018</v>
      </c>
      <c r="X5763">
        <f>CHOOSE(MONTH(SalesData[[#This Row],[Order Date]]),1,1,1,2,2,2,3,3,3,4,4,4)</f>
        <v>3</v>
      </c>
      <c r="Y5763">
        <f>YEAR(SalesData[[#This Row],[Order Date]])*100+MONTH(SalesData[[#This Row],[Order Date]])</f>
        <v>201808</v>
      </c>
    </row>
    <row r="5764" spans="1: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v>8</v>
      </c>
      <c r="T5764">
        <v>0.1</v>
      </c>
      <c r="U5764">
        <v>7.69</v>
      </c>
      <c r="V5764">
        <f>COUNTIF(SalesData[Order ID],SalesData[[#This Row],[Order ID]])</f>
        <v>2</v>
      </c>
      <c r="W5764" t="str">
        <f>TEXT(SalesData[[#This Row],[Order Date]],"MMM-YYYY")</f>
        <v>Aug-2018</v>
      </c>
      <c r="X5764">
        <f>CHOOSE(MONTH(SalesData[[#This Row],[Order Date]]),1,1,1,2,2,2,3,3,3,4,4,4)</f>
        <v>3</v>
      </c>
      <c r="Y5764">
        <f>YEAR(SalesData[[#This Row],[Order Date]])*100+MONTH(SalesData[[#This Row],[Order Date]])</f>
        <v>201808</v>
      </c>
    </row>
    <row r="5765" spans="1: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v>1</v>
      </c>
      <c r="T5765">
        <v>0.1</v>
      </c>
      <c r="U5765">
        <v>449.13</v>
      </c>
      <c r="V5765">
        <f>COUNTIF(SalesData[Order ID],SalesData[[#This Row],[Order ID]])</f>
        <v>1</v>
      </c>
      <c r="W5765" t="str">
        <f>TEXT(SalesData[[#This Row],[Order Date]],"MMM-YYYY")</f>
        <v>Nov-2016</v>
      </c>
      <c r="X5765">
        <f>CHOOSE(MONTH(SalesData[[#This Row],[Order Date]]),1,1,1,2,2,2,3,3,3,4,4,4)</f>
        <v>4</v>
      </c>
      <c r="Y5765">
        <f>YEAR(SalesData[[#This Row],[Order Date]])*100+MONTH(SalesData[[#This Row],[Order Date]])</f>
        <v>201611</v>
      </c>
    </row>
    <row r="5766" spans="1: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v>6</v>
      </c>
      <c r="T5766">
        <v>0.1</v>
      </c>
      <c r="U5766">
        <v>70.78</v>
      </c>
      <c r="V5766">
        <f>COUNTIF(SalesData[Order ID],SalesData[[#This Row],[Order ID]])</f>
        <v>1</v>
      </c>
      <c r="W5766" t="str">
        <f>TEXT(SalesData[[#This Row],[Order Date]],"MMM-YYYY")</f>
        <v>Sep-2016</v>
      </c>
      <c r="X5766">
        <f>CHOOSE(MONTH(SalesData[[#This Row],[Order Date]]),1,1,1,2,2,2,3,3,3,4,4,4)</f>
        <v>3</v>
      </c>
      <c r="Y5766">
        <f>YEAR(SalesData[[#This Row],[Order Date]])*100+MONTH(SalesData[[#This Row],[Order Date]])</f>
        <v>201609</v>
      </c>
    </row>
    <row r="5767" spans="1: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v>6</v>
      </c>
      <c r="T5767">
        <v>0.2</v>
      </c>
      <c r="U5767">
        <v>43.36</v>
      </c>
      <c r="V5767">
        <f>COUNTIF(SalesData[Order ID],SalesData[[#This Row],[Order ID]])</f>
        <v>1</v>
      </c>
      <c r="W5767" t="str">
        <f>TEXT(SalesData[[#This Row],[Order Date]],"MMM-YYYY")</f>
        <v>Nov-2015</v>
      </c>
      <c r="X5767">
        <f>CHOOSE(MONTH(SalesData[[#This Row],[Order Date]]),1,1,1,2,2,2,3,3,3,4,4,4)</f>
        <v>4</v>
      </c>
      <c r="Y5767">
        <f>YEAR(SalesData[[#This Row],[Order Date]])*100+MONTH(SalesData[[#This Row],[Order Date]])</f>
        <v>201511</v>
      </c>
    </row>
    <row r="5768" spans="1: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v>3</v>
      </c>
      <c r="T5768">
        <v>0</v>
      </c>
      <c r="U5768">
        <v>19.25</v>
      </c>
      <c r="V5768">
        <f>COUNTIF(SalesData[Order ID],SalesData[[#This Row],[Order ID]])</f>
        <v>1</v>
      </c>
      <c r="W5768" t="str">
        <f>TEXT(SalesData[[#This Row],[Order Date]],"MMM-YYYY")</f>
        <v>Oct-2017</v>
      </c>
      <c r="X5768">
        <f>CHOOSE(MONTH(SalesData[[#This Row],[Order Date]]),1,1,1,2,2,2,3,3,3,4,4,4)</f>
        <v>4</v>
      </c>
      <c r="Y5768">
        <f>YEAR(SalesData[[#This Row],[Order Date]])*100+MONTH(SalesData[[#This Row],[Order Date]])</f>
        <v>201710</v>
      </c>
    </row>
    <row r="5769" spans="1: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v>8</v>
      </c>
      <c r="T5769">
        <v>0</v>
      </c>
      <c r="U5769">
        <v>27.26</v>
      </c>
      <c r="V5769">
        <f>COUNTIF(SalesData[Order ID],SalesData[[#This Row],[Order ID]])</f>
        <v>1</v>
      </c>
      <c r="W5769" t="str">
        <f>TEXT(SalesData[[#This Row],[Order Date]],"MMM-YYYY")</f>
        <v>Sep-2018</v>
      </c>
      <c r="X5769">
        <f>CHOOSE(MONTH(SalesData[[#This Row],[Order Date]]),1,1,1,2,2,2,3,3,3,4,4,4)</f>
        <v>3</v>
      </c>
      <c r="Y5769">
        <f>YEAR(SalesData[[#This Row],[Order Date]])*100+MONTH(SalesData[[#This Row],[Order Date]])</f>
        <v>201809</v>
      </c>
    </row>
    <row r="5770" spans="1: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v>1</v>
      </c>
      <c r="T5770">
        <v>0.1</v>
      </c>
      <c r="U5770">
        <v>0.28000000000000003</v>
      </c>
      <c r="V5770">
        <f>COUNTIF(SalesData[Order ID],SalesData[[#This Row],[Order ID]])</f>
        <v>2</v>
      </c>
      <c r="W5770" t="str">
        <f>TEXT(SalesData[[#This Row],[Order Date]],"MMM-YYYY")</f>
        <v>Feb-2016</v>
      </c>
      <c r="X5770">
        <f>CHOOSE(MONTH(SalesData[[#This Row],[Order Date]]),1,1,1,2,2,2,3,3,3,4,4,4)</f>
        <v>1</v>
      </c>
      <c r="Y5770">
        <f>YEAR(SalesData[[#This Row],[Order Date]])*100+MONTH(SalesData[[#This Row],[Order Date]])</f>
        <v>201602</v>
      </c>
    </row>
    <row r="5771" spans="1: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v>6</v>
      </c>
      <c r="T5771">
        <v>0.2</v>
      </c>
      <c r="U5771">
        <v>6.59</v>
      </c>
      <c r="V5771">
        <f>COUNTIF(SalesData[Order ID],SalesData[[#This Row],[Order ID]])</f>
        <v>2</v>
      </c>
      <c r="W5771" t="str">
        <f>TEXT(SalesData[[#This Row],[Order Date]],"MMM-YYYY")</f>
        <v>Feb-2016</v>
      </c>
      <c r="X5771">
        <f>CHOOSE(MONTH(SalesData[[#This Row],[Order Date]]),1,1,1,2,2,2,3,3,3,4,4,4)</f>
        <v>1</v>
      </c>
      <c r="Y5771">
        <f>YEAR(SalesData[[#This Row],[Order Date]])*100+MONTH(SalesData[[#This Row],[Order Date]])</f>
        <v>201602</v>
      </c>
    </row>
    <row r="5772" spans="1: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v>6</v>
      </c>
      <c r="T5772">
        <v>0.3</v>
      </c>
      <c r="U5772">
        <v>-3.88</v>
      </c>
      <c r="V5772">
        <f>COUNTIF(SalesData[Order ID],SalesData[[#This Row],[Order ID]])</f>
        <v>2</v>
      </c>
      <c r="W5772" t="str">
        <f>TEXT(SalesData[[#This Row],[Order Date]],"MMM-YYYY")</f>
        <v>Sep-2016</v>
      </c>
      <c r="X5772">
        <f>CHOOSE(MONTH(SalesData[[#This Row],[Order Date]]),1,1,1,2,2,2,3,3,3,4,4,4)</f>
        <v>3</v>
      </c>
      <c r="Y5772">
        <f>YEAR(SalesData[[#This Row],[Order Date]])*100+MONTH(SalesData[[#This Row],[Order Date]])</f>
        <v>201609</v>
      </c>
    </row>
    <row r="5773" spans="1: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v>8</v>
      </c>
      <c r="T5773">
        <v>0</v>
      </c>
      <c r="U5773">
        <v>57.91</v>
      </c>
      <c r="V5773">
        <f>COUNTIF(SalesData[Order ID],SalesData[[#This Row],[Order ID]])</f>
        <v>2</v>
      </c>
      <c r="W5773" t="str">
        <f>TEXT(SalesData[[#This Row],[Order Date]],"MMM-YYYY")</f>
        <v>Sep-2016</v>
      </c>
      <c r="X5773">
        <f>CHOOSE(MONTH(SalesData[[#This Row],[Order Date]]),1,1,1,2,2,2,3,3,3,4,4,4)</f>
        <v>3</v>
      </c>
      <c r="Y5773">
        <f>YEAR(SalesData[[#This Row],[Order Date]])*100+MONTH(SalesData[[#This Row],[Order Date]])</f>
        <v>201609</v>
      </c>
    </row>
    <row r="5774" spans="1: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v>10</v>
      </c>
      <c r="T5774">
        <v>0.1</v>
      </c>
      <c r="U5774">
        <v>102</v>
      </c>
      <c r="V5774">
        <f>COUNTIF(SalesData[Order ID],SalesData[[#This Row],[Order ID]])</f>
        <v>1</v>
      </c>
      <c r="W5774" t="str">
        <f>TEXT(SalesData[[#This Row],[Order Date]],"MMM-YYYY")</f>
        <v>Nov-2016</v>
      </c>
      <c r="X5774">
        <f>CHOOSE(MONTH(SalesData[[#This Row],[Order Date]]),1,1,1,2,2,2,3,3,3,4,4,4)</f>
        <v>4</v>
      </c>
      <c r="Y5774">
        <f>YEAR(SalesData[[#This Row],[Order Date]])*100+MONTH(SalesData[[#This Row],[Order Date]])</f>
        <v>201611</v>
      </c>
    </row>
    <row r="5775" spans="1: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v>9</v>
      </c>
      <c r="T5775">
        <v>0.3</v>
      </c>
      <c r="U5775">
        <v>-7.19</v>
      </c>
      <c r="V5775">
        <f>COUNTIF(SalesData[Order ID],SalesData[[#This Row],[Order ID]])</f>
        <v>1</v>
      </c>
      <c r="W5775" t="str">
        <f>TEXT(SalesData[[#This Row],[Order Date]],"MMM-YYYY")</f>
        <v>Aug-2017</v>
      </c>
      <c r="X5775">
        <f>CHOOSE(MONTH(SalesData[[#This Row],[Order Date]]),1,1,1,2,2,2,3,3,3,4,4,4)</f>
        <v>3</v>
      </c>
      <c r="Y5775">
        <f>YEAR(SalesData[[#This Row],[Order Date]])*100+MONTH(SalesData[[#This Row],[Order Date]])</f>
        <v>201708</v>
      </c>
    </row>
    <row r="5776" spans="1: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v>9</v>
      </c>
      <c r="T5776">
        <v>0.2</v>
      </c>
      <c r="U5776">
        <v>38.299999999999997</v>
      </c>
      <c r="V5776">
        <f>COUNTIF(SalesData[Order ID],SalesData[[#This Row],[Order ID]])</f>
        <v>2</v>
      </c>
      <c r="W5776" t="str">
        <f>TEXT(SalesData[[#This Row],[Order Date]],"MMM-YYYY")</f>
        <v>Apr-2017</v>
      </c>
      <c r="X5776">
        <f>CHOOSE(MONTH(SalesData[[#This Row],[Order Date]]),1,1,1,2,2,2,3,3,3,4,4,4)</f>
        <v>2</v>
      </c>
      <c r="Y5776">
        <f>YEAR(SalesData[[#This Row],[Order Date]])*100+MONTH(SalesData[[#This Row],[Order Date]])</f>
        <v>201704</v>
      </c>
    </row>
    <row r="5777" spans="1: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v>5</v>
      </c>
      <c r="T5777">
        <v>0</v>
      </c>
      <c r="U5777">
        <v>4.3600000000000003</v>
      </c>
      <c r="V5777">
        <f>COUNTIF(SalesData[Order ID],SalesData[[#This Row],[Order ID]])</f>
        <v>2</v>
      </c>
      <c r="W5777" t="str">
        <f>TEXT(SalesData[[#This Row],[Order Date]],"MMM-YYYY")</f>
        <v>Apr-2017</v>
      </c>
      <c r="X5777">
        <f>CHOOSE(MONTH(SalesData[[#This Row],[Order Date]]),1,1,1,2,2,2,3,3,3,4,4,4)</f>
        <v>2</v>
      </c>
      <c r="Y5777">
        <f>YEAR(SalesData[[#This Row],[Order Date]])*100+MONTH(SalesData[[#This Row],[Order Date]])</f>
        <v>201704</v>
      </c>
    </row>
    <row r="5778" spans="1: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v>2</v>
      </c>
      <c r="T5778">
        <v>0</v>
      </c>
      <c r="U5778">
        <v>4.97</v>
      </c>
      <c r="V5778">
        <f>COUNTIF(SalesData[Order ID],SalesData[[#This Row],[Order ID]])</f>
        <v>1</v>
      </c>
      <c r="W5778" t="str">
        <f>TEXT(SalesData[[#This Row],[Order Date]],"MMM-YYYY")</f>
        <v>Dec-2017</v>
      </c>
      <c r="X5778">
        <f>CHOOSE(MONTH(SalesData[[#This Row],[Order Date]]),1,1,1,2,2,2,3,3,3,4,4,4)</f>
        <v>4</v>
      </c>
      <c r="Y5778">
        <f>YEAR(SalesData[[#This Row],[Order Date]])*100+MONTH(SalesData[[#This Row],[Order Date]])</f>
        <v>201712</v>
      </c>
    </row>
    <row r="5779" spans="1: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v>8</v>
      </c>
      <c r="T5779">
        <v>0</v>
      </c>
      <c r="U5779">
        <v>17.82</v>
      </c>
      <c r="V5779">
        <f>COUNTIF(SalesData[Order ID],SalesData[[#This Row],[Order ID]])</f>
        <v>1</v>
      </c>
      <c r="W5779" t="str">
        <f>TEXT(SalesData[[#This Row],[Order Date]],"MMM-YYYY")</f>
        <v>Dec-2017</v>
      </c>
      <c r="X5779">
        <f>CHOOSE(MONTH(SalesData[[#This Row],[Order Date]]),1,1,1,2,2,2,3,3,3,4,4,4)</f>
        <v>4</v>
      </c>
      <c r="Y5779">
        <f>YEAR(SalesData[[#This Row],[Order Date]])*100+MONTH(SalesData[[#This Row],[Order Date]])</f>
        <v>201712</v>
      </c>
    </row>
    <row r="5780" spans="1: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v>9</v>
      </c>
      <c r="T5780">
        <v>0.2</v>
      </c>
      <c r="U5780">
        <v>7.01</v>
      </c>
      <c r="V5780">
        <f>COUNTIF(SalesData[Order ID],SalesData[[#This Row],[Order ID]])</f>
        <v>2</v>
      </c>
      <c r="W5780" t="str">
        <f>TEXT(SalesData[[#This Row],[Order Date]],"MMM-YYYY")</f>
        <v>Nov-2015</v>
      </c>
      <c r="X5780">
        <f>CHOOSE(MONTH(SalesData[[#This Row],[Order Date]]),1,1,1,2,2,2,3,3,3,4,4,4)</f>
        <v>4</v>
      </c>
      <c r="Y5780">
        <f>YEAR(SalesData[[#This Row],[Order Date]])*100+MONTH(SalesData[[#This Row],[Order Date]])</f>
        <v>201511</v>
      </c>
    </row>
    <row r="5781" spans="1: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v>4</v>
      </c>
      <c r="T5781">
        <v>0</v>
      </c>
      <c r="U5781">
        <v>22.53</v>
      </c>
      <c r="V5781">
        <f>COUNTIF(SalesData[Order ID],SalesData[[#This Row],[Order ID]])</f>
        <v>2</v>
      </c>
      <c r="W5781" t="str">
        <f>TEXT(SalesData[[#This Row],[Order Date]],"MMM-YYYY")</f>
        <v>Nov-2015</v>
      </c>
      <c r="X5781">
        <f>CHOOSE(MONTH(SalesData[[#This Row],[Order Date]]),1,1,1,2,2,2,3,3,3,4,4,4)</f>
        <v>4</v>
      </c>
      <c r="Y5781">
        <f>YEAR(SalesData[[#This Row],[Order Date]])*100+MONTH(SalesData[[#This Row],[Order Date]])</f>
        <v>201511</v>
      </c>
    </row>
    <row r="5782" spans="1: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v>4</v>
      </c>
      <c r="T5782">
        <v>0.1</v>
      </c>
      <c r="U5782">
        <v>24.47</v>
      </c>
      <c r="V5782">
        <f>COUNTIF(SalesData[Order ID],SalesData[[#This Row],[Order ID]])</f>
        <v>1</v>
      </c>
      <c r="W5782" t="str">
        <f>TEXT(SalesData[[#This Row],[Order Date]],"MMM-YYYY")</f>
        <v>Apr-2016</v>
      </c>
      <c r="X5782">
        <f>CHOOSE(MONTH(SalesData[[#This Row],[Order Date]]),1,1,1,2,2,2,3,3,3,4,4,4)</f>
        <v>2</v>
      </c>
      <c r="Y5782">
        <f>YEAR(SalesData[[#This Row],[Order Date]])*100+MONTH(SalesData[[#This Row],[Order Date]])</f>
        <v>201604</v>
      </c>
    </row>
    <row r="5783" spans="1: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v>6</v>
      </c>
      <c r="T5783">
        <v>0</v>
      </c>
      <c r="U5783">
        <v>0.4</v>
      </c>
      <c r="V5783">
        <f>COUNTIF(SalesData[Order ID],SalesData[[#This Row],[Order ID]])</f>
        <v>3</v>
      </c>
      <c r="W5783" t="str">
        <f>TEXT(SalesData[[#This Row],[Order Date]],"MMM-YYYY")</f>
        <v>Dec-2016</v>
      </c>
      <c r="X5783">
        <f>CHOOSE(MONTH(SalesData[[#This Row],[Order Date]]),1,1,1,2,2,2,3,3,3,4,4,4)</f>
        <v>4</v>
      </c>
      <c r="Y5783">
        <f>YEAR(SalesData[[#This Row],[Order Date]])*100+MONTH(SalesData[[#This Row],[Order Date]])</f>
        <v>201612</v>
      </c>
    </row>
    <row r="5784" spans="1: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v>1</v>
      </c>
      <c r="T5784">
        <v>0.1</v>
      </c>
      <c r="U5784">
        <v>4.97</v>
      </c>
      <c r="V5784">
        <f>COUNTIF(SalesData[Order ID],SalesData[[#This Row],[Order ID]])</f>
        <v>3</v>
      </c>
      <c r="W5784" t="str">
        <f>TEXT(SalesData[[#This Row],[Order Date]],"MMM-YYYY")</f>
        <v>Dec-2016</v>
      </c>
      <c r="X5784">
        <f>CHOOSE(MONTH(SalesData[[#This Row],[Order Date]]),1,1,1,2,2,2,3,3,3,4,4,4)</f>
        <v>4</v>
      </c>
      <c r="Y5784">
        <f>YEAR(SalesData[[#This Row],[Order Date]])*100+MONTH(SalesData[[#This Row],[Order Date]])</f>
        <v>201612</v>
      </c>
    </row>
    <row r="5785" spans="1: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v>8</v>
      </c>
      <c r="T5785">
        <v>0.1</v>
      </c>
      <c r="U5785">
        <v>10.199999999999999</v>
      </c>
      <c r="V5785">
        <f>COUNTIF(SalesData[Order ID],SalesData[[#This Row],[Order ID]])</f>
        <v>3</v>
      </c>
      <c r="W5785" t="str">
        <f>TEXT(SalesData[[#This Row],[Order Date]],"MMM-YYYY")</f>
        <v>Dec-2016</v>
      </c>
      <c r="X5785">
        <f>CHOOSE(MONTH(SalesData[[#This Row],[Order Date]]),1,1,1,2,2,2,3,3,3,4,4,4)</f>
        <v>4</v>
      </c>
      <c r="Y5785">
        <f>YEAR(SalesData[[#This Row],[Order Date]])*100+MONTH(SalesData[[#This Row],[Order Date]])</f>
        <v>201612</v>
      </c>
    </row>
    <row r="5786" spans="1: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v>9</v>
      </c>
      <c r="T5786">
        <v>0.1</v>
      </c>
      <c r="U5786">
        <v>71.86</v>
      </c>
      <c r="V5786">
        <f>COUNTIF(SalesData[Order ID],SalesData[[#This Row],[Order ID]])</f>
        <v>4</v>
      </c>
      <c r="W5786" t="str">
        <f>TEXT(SalesData[[#This Row],[Order Date]],"MMM-YYYY")</f>
        <v>Oct-2018</v>
      </c>
      <c r="X5786">
        <f>CHOOSE(MONTH(SalesData[[#This Row],[Order Date]]),1,1,1,2,2,2,3,3,3,4,4,4)</f>
        <v>4</v>
      </c>
      <c r="Y5786">
        <f>YEAR(SalesData[[#This Row],[Order Date]])*100+MONTH(SalesData[[#This Row],[Order Date]])</f>
        <v>201810</v>
      </c>
    </row>
    <row r="5787" spans="1: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v>2</v>
      </c>
      <c r="T5787">
        <v>0</v>
      </c>
      <c r="U5787">
        <v>7.42</v>
      </c>
      <c r="V5787">
        <f>COUNTIF(SalesData[Order ID],SalesData[[#This Row],[Order ID]])</f>
        <v>4</v>
      </c>
      <c r="W5787" t="str">
        <f>TEXT(SalesData[[#This Row],[Order Date]],"MMM-YYYY")</f>
        <v>Oct-2018</v>
      </c>
      <c r="X5787">
        <f>CHOOSE(MONTH(SalesData[[#This Row],[Order Date]]),1,1,1,2,2,2,3,3,3,4,4,4)</f>
        <v>4</v>
      </c>
      <c r="Y5787">
        <f>YEAR(SalesData[[#This Row],[Order Date]])*100+MONTH(SalesData[[#This Row],[Order Date]])</f>
        <v>201810</v>
      </c>
    </row>
    <row r="5788" spans="1: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v>6</v>
      </c>
      <c r="T5788">
        <v>0.3</v>
      </c>
      <c r="U5788">
        <v>-6.11</v>
      </c>
      <c r="V5788">
        <f>COUNTIF(SalesData[Order ID],SalesData[[#This Row],[Order ID]])</f>
        <v>4</v>
      </c>
      <c r="W5788" t="str">
        <f>TEXT(SalesData[[#This Row],[Order Date]],"MMM-YYYY")</f>
        <v>Oct-2018</v>
      </c>
      <c r="X5788">
        <f>CHOOSE(MONTH(SalesData[[#This Row],[Order Date]]),1,1,1,2,2,2,3,3,3,4,4,4)</f>
        <v>4</v>
      </c>
      <c r="Y5788">
        <f>YEAR(SalesData[[#This Row],[Order Date]])*100+MONTH(SalesData[[#This Row],[Order Date]])</f>
        <v>201810</v>
      </c>
    </row>
    <row r="5789" spans="1: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v>10</v>
      </c>
      <c r="T5789">
        <v>0.1</v>
      </c>
      <c r="U5789">
        <v>18.079999999999998</v>
      </c>
      <c r="V5789">
        <f>COUNTIF(SalesData[Order ID],SalesData[[#This Row],[Order ID]])</f>
        <v>4</v>
      </c>
      <c r="W5789" t="str">
        <f>TEXT(SalesData[[#This Row],[Order Date]],"MMM-YYYY")</f>
        <v>Oct-2018</v>
      </c>
      <c r="X5789">
        <f>CHOOSE(MONTH(SalesData[[#This Row],[Order Date]]),1,1,1,2,2,2,3,3,3,4,4,4)</f>
        <v>4</v>
      </c>
      <c r="Y5789">
        <f>YEAR(SalesData[[#This Row],[Order Date]])*100+MONTH(SalesData[[#This Row],[Order Date]])</f>
        <v>201810</v>
      </c>
    </row>
    <row r="5790" spans="1: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v>5</v>
      </c>
      <c r="T5790">
        <v>0.1</v>
      </c>
      <c r="U5790">
        <v>4.07</v>
      </c>
      <c r="V5790">
        <f>COUNTIF(SalesData[Order ID],SalesData[[#This Row],[Order ID]])</f>
        <v>2</v>
      </c>
      <c r="W5790" t="str">
        <f>TEXT(SalesData[[#This Row],[Order Date]],"MMM-YYYY")</f>
        <v>Apr-2018</v>
      </c>
      <c r="X5790">
        <f>CHOOSE(MONTH(SalesData[[#This Row],[Order Date]]),1,1,1,2,2,2,3,3,3,4,4,4)</f>
        <v>2</v>
      </c>
      <c r="Y5790">
        <f>YEAR(SalesData[[#This Row],[Order Date]])*100+MONTH(SalesData[[#This Row],[Order Date]])</f>
        <v>201804</v>
      </c>
    </row>
    <row r="5791" spans="1: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v>9</v>
      </c>
      <c r="T5791">
        <v>0.1</v>
      </c>
      <c r="U5791">
        <v>0.75</v>
      </c>
      <c r="V5791">
        <f>COUNTIF(SalesData[Order ID],SalesData[[#This Row],[Order ID]])</f>
        <v>2</v>
      </c>
      <c r="W5791" t="str">
        <f>TEXT(SalesData[[#This Row],[Order Date]],"MMM-YYYY")</f>
        <v>Apr-2018</v>
      </c>
      <c r="X5791">
        <f>CHOOSE(MONTH(SalesData[[#This Row],[Order Date]]),1,1,1,2,2,2,3,3,3,4,4,4)</f>
        <v>2</v>
      </c>
      <c r="Y5791">
        <f>YEAR(SalesData[[#This Row],[Order Date]])*100+MONTH(SalesData[[#This Row],[Order Date]])</f>
        <v>201804</v>
      </c>
    </row>
    <row r="5792" spans="1: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v>7</v>
      </c>
      <c r="T5792">
        <v>0</v>
      </c>
      <c r="U5792">
        <v>10.15</v>
      </c>
      <c r="V5792">
        <f>COUNTIF(SalesData[Order ID],SalesData[[#This Row],[Order ID]])</f>
        <v>5</v>
      </c>
      <c r="W5792" t="str">
        <f>TEXT(SalesData[[#This Row],[Order Date]],"MMM-YYYY")</f>
        <v>Sep-2018</v>
      </c>
      <c r="X5792">
        <f>CHOOSE(MONTH(SalesData[[#This Row],[Order Date]]),1,1,1,2,2,2,3,3,3,4,4,4)</f>
        <v>3</v>
      </c>
      <c r="Y5792">
        <f>YEAR(SalesData[[#This Row],[Order Date]])*100+MONTH(SalesData[[#This Row],[Order Date]])</f>
        <v>201809</v>
      </c>
    </row>
    <row r="5793" spans="1: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v>1</v>
      </c>
      <c r="T5793">
        <v>0</v>
      </c>
      <c r="U5793">
        <v>25.47</v>
      </c>
      <c r="V5793">
        <f>COUNTIF(SalesData[Order ID],SalesData[[#This Row],[Order ID]])</f>
        <v>5</v>
      </c>
      <c r="W5793" t="str">
        <f>TEXT(SalesData[[#This Row],[Order Date]],"MMM-YYYY")</f>
        <v>Sep-2018</v>
      </c>
      <c r="X5793">
        <f>CHOOSE(MONTH(SalesData[[#This Row],[Order Date]]),1,1,1,2,2,2,3,3,3,4,4,4)</f>
        <v>3</v>
      </c>
      <c r="Y5793">
        <f>YEAR(SalesData[[#This Row],[Order Date]])*100+MONTH(SalesData[[#This Row],[Order Date]])</f>
        <v>201809</v>
      </c>
    </row>
    <row r="5794" spans="1: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v>4</v>
      </c>
      <c r="T5794">
        <v>0</v>
      </c>
      <c r="U5794">
        <v>23.48</v>
      </c>
      <c r="V5794">
        <f>COUNTIF(SalesData[Order ID],SalesData[[#This Row],[Order ID]])</f>
        <v>5</v>
      </c>
      <c r="W5794" t="str">
        <f>TEXT(SalesData[[#This Row],[Order Date]],"MMM-YYYY")</f>
        <v>Sep-2018</v>
      </c>
      <c r="X5794">
        <f>CHOOSE(MONTH(SalesData[[#This Row],[Order Date]]),1,1,1,2,2,2,3,3,3,4,4,4)</f>
        <v>3</v>
      </c>
      <c r="Y5794">
        <f>YEAR(SalesData[[#This Row],[Order Date]])*100+MONTH(SalesData[[#This Row],[Order Date]])</f>
        <v>201809</v>
      </c>
    </row>
    <row r="5795" spans="1: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v>9</v>
      </c>
      <c r="T5795">
        <v>0.1</v>
      </c>
      <c r="U5795">
        <v>16.04</v>
      </c>
      <c r="V5795">
        <f>COUNTIF(SalesData[Order ID],SalesData[[#This Row],[Order ID]])</f>
        <v>5</v>
      </c>
      <c r="W5795" t="str">
        <f>TEXT(SalesData[[#This Row],[Order Date]],"MMM-YYYY")</f>
        <v>Sep-2018</v>
      </c>
      <c r="X5795">
        <f>CHOOSE(MONTH(SalesData[[#This Row],[Order Date]]),1,1,1,2,2,2,3,3,3,4,4,4)</f>
        <v>3</v>
      </c>
      <c r="Y5795">
        <f>YEAR(SalesData[[#This Row],[Order Date]])*100+MONTH(SalesData[[#This Row],[Order Date]])</f>
        <v>201809</v>
      </c>
    </row>
    <row r="5796" spans="1: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v>1</v>
      </c>
      <c r="T5796">
        <v>0.2</v>
      </c>
      <c r="U5796">
        <v>7.93</v>
      </c>
      <c r="V5796">
        <f>COUNTIF(SalesData[Order ID],SalesData[[#This Row],[Order ID]])</f>
        <v>5</v>
      </c>
      <c r="W5796" t="str">
        <f>TEXT(SalesData[[#This Row],[Order Date]],"MMM-YYYY")</f>
        <v>Sep-2018</v>
      </c>
      <c r="X5796">
        <f>CHOOSE(MONTH(SalesData[[#This Row],[Order Date]]),1,1,1,2,2,2,3,3,3,4,4,4)</f>
        <v>3</v>
      </c>
      <c r="Y5796">
        <f>YEAR(SalesData[[#This Row],[Order Date]])*100+MONTH(SalesData[[#This Row],[Order Date]])</f>
        <v>201809</v>
      </c>
    </row>
    <row r="5797" spans="1: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v>1</v>
      </c>
      <c r="T5797">
        <v>0.1</v>
      </c>
      <c r="U5797">
        <v>153.51</v>
      </c>
      <c r="V5797">
        <f>COUNTIF(SalesData[Order ID],SalesData[[#This Row],[Order ID]])</f>
        <v>4</v>
      </c>
      <c r="W5797" t="str">
        <f>TEXT(SalesData[[#This Row],[Order Date]],"MMM-YYYY")</f>
        <v>Sep-2015</v>
      </c>
      <c r="X5797">
        <f>CHOOSE(MONTH(SalesData[[#This Row],[Order Date]]),1,1,1,2,2,2,3,3,3,4,4,4)</f>
        <v>3</v>
      </c>
      <c r="Y5797">
        <f>YEAR(SalesData[[#This Row],[Order Date]])*100+MONTH(SalesData[[#This Row],[Order Date]])</f>
        <v>201509</v>
      </c>
    </row>
    <row r="5798" spans="1: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v>5</v>
      </c>
      <c r="T5798">
        <v>0</v>
      </c>
      <c r="U5798">
        <v>24.65</v>
      </c>
      <c r="V5798">
        <f>COUNTIF(SalesData[Order ID],SalesData[[#This Row],[Order ID]])</f>
        <v>4</v>
      </c>
      <c r="W5798" t="str">
        <f>TEXT(SalesData[[#This Row],[Order Date]],"MMM-YYYY")</f>
        <v>Sep-2015</v>
      </c>
      <c r="X5798">
        <f>CHOOSE(MONTH(SalesData[[#This Row],[Order Date]]),1,1,1,2,2,2,3,3,3,4,4,4)</f>
        <v>3</v>
      </c>
      <c r="Y5798">
        <f>YEAR(SalesData[[#This Row],[Order Date]])*100+MONTH(SalesData[[#This Row],[Order Date]])</f>
        <v>201509</v>
      </c>
    </row>
    <row r="5799" spans="1: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v>7</v>
      </c>
      <c r="T5799">
        <v>0.1</v>
      </c>
      <c r="U5799">
        <v>3.02</v>
      </c>
      <c r="V5799">
        <f>COUNTIF(SalesData[Order ID],SalesData[[#This Row],[Order ID]])</f>
        <v>4</v>
      </c>
      <c r="W5799" t="str">
        <f>TEXT(SalesData[[#This Row],[Order Date]],"MMM-YYYY")</f>
        <v>Sep-2015</v>
      </c>
      <c r="X5799">
        <f>CHOOSE(MONTH(SalesData[[#This Row],[Order Date]]),1,1,1,2,2,2,3,3,3,4,4,4)</f>
        <v>3</v>
      </c>
      <c r="Y5799">
        <f>YEAR(SalesData[[#This Row],[Order Date]])*100+MONTH(SalesData[[#This Row],[Order Date]])</f>
        <v>201509</v>
      </c>
    </row>
    <row r="5800" spans="1: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v>10</v>
      </c>
      <c r="T5800">
        <v>0</v>
      </c>
      <c r="U5800">
        <v>8.5299999999999994</v>
      </c>
      <c r="V5800">
        <f>COUNTIF(SalesData[Order ID],SalesData[[#This Row],[Order ID]])</f>
        <v>4</v>
      </c>
      <c r="W5800" t="str">
        <f>TEXT(SalesData[[#This Row],[Order Date]],"MMM-YYYY")</f>
        <v>Sep-2015</v>
      </c>
      <c r="X5800">
        <f>CHOOSE(MONTH(SalesData[[#This Row],[Order Date]]),1,1,1,2,2,2,3,3,3,4,4,4)</f>
        <v>3</v>
      </c>
      <c r="Y5800">
        <f>YEAR(SalesData[[#This Row],[Order Date]])*100+MONTH(SalesData[[#This Row],[Order Date]])</f>
        <v>201509</v>
      </c>
    </row>
    <row r="5801" spans="1: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v>9</v>
      </c>
      <c r="T5801">
        <v>0</v>
      </c>
      <c r="U5801">
        <v>92.7</v>
      </c>
      <c r="V5801">
        <f>COUNTIF(SalesData[Order ID],SalesData[[#This Row],[Order ID]])</f>
        <v>1</v>
      </c>
      <c r="W5801" t="str">
        <f>TEXT(SalesData[[#This Row],[Order Date]],"MMM-YYYY")</f>
        <v>Aug-2015</v>
      </c>
      <c r="X5801">
        <f>CHOOSE(MONTH(SalesData[[#This Row],[Order Date]]),1,1,1,2,2,2,3,3,3,4,4,4)</f>
        <v>3</v>
      </c>
      <c r="Y5801">
        <f>YEAR(SalesData[[#This Row],[Order Date]])*100+MONTH(SalesData[[#This Row],[Order Date]])</f>
        <v>201508</v>
      </c>
    </row>
    <row r="5802" spans="1: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v>9</v>
      </c>
      <c r="T5802">
        <v>0</v>
      </c>
      <c r="U5802">
        <v>86.4</v>
      </c>
      <c r="V5802">
        <f>COUNTIF(SalesData[Order ID],SalesData[[#This Row],[Order ID]])</f>
        <v>2</v>
      </c>
      <c r="W5802" t="str">
        <f>TEXT(SalesData[[#This Row],[Order Date]],"MMM-YYYY")</f>
        <v>Jul-2015</v>
      </c>
      <c r="X5802">
        <f>CHOOSE(MONTH(SalesData[[#This Row],[Order Date]]),1,1,1,2,2,2,3,3,3,4,4,4)</f>
        <v>3</v>
      </c>
      <c r="Y5802">
        <f>YEAR(SalesData[[#This Row],[Order Date]])*100+MONTH(SalesData[[#This Row],[Order Date]])</f>
        <v>201507</v>
      </c>
    </row>
    <row r="5803" spans="1: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v>9</v>
      </c>
      <c r="T5803">
        <v>0.2</v>
      </c>
      <c r="U5803">
        <v>1.97</v>
      </c>
      <c r="V5803">
        <f>COUNTIF(SalesData[Order ID],SalesData[[#This Row],[Order ID]])</f>
        <v>2</v>
      </c>
      <c r="W5803" t="str">
        <f>TEXT(SalesData[[#This Row],[Order Date]],"MMM-YYYY")</f>
        <v>Jul-2015</v>
      </c>
      <c r="X5803">
        <f>CHOOSE(MONTH(SalesData[[#This Row],[Order Date]]),1,1,1,2,2,2,3,3,3,4,4,4)</f>
        <v>3</v>
      </c>
      <c r="Y5803">
        <f>YEAR(SalesData[[#This Row],[Order Date]])*100+MONTH(SalesData[[#This Row],[Order Date]])</f>
        <v>201507</v>
      </c>
    </row>
    <row r="5804" spans="1: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v>6</v>
      </c>
      <c r="T5804">
        <v>0.3</v>
      </c>
      <c r="U5804">
        <v>-2.08</v>
      </c>
      <c r="V5804">
        <f>COUNTIF(SalesData[Order ID],SalesData[[#This Row],[Order ID]])</f>
        <v>1</v>
      </c>
      <c r="W5804" t="str">
        <f>TEXT(SalesData[[#This Row],[Order Date]],"MMM-YYYY")</f>
        <v>Mar-2016</v>
      </c>
      <c r="X5804">
        <f>CHOOSE(MONTH(SalesData[[#This Row],[Order Date]]),1,1,1,2,2,2,3,3,3,4,4,4)</f>
        <v>1</v>
      </c>
      <c r="Y5804">
        <f>YEAR(SalesData[[#This Row],[Order Date]])*100+MONTH(SalesData[[#This Row],[Order Date]])</f>
        <v>201603</v>
      </c>
    </row>
    <row r="5805" spans="1: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v>4</v>
      </c>
      <c r="T5805">
        <v>0</v>
      </c>
      <c r="U5805">
        <v>2.67</v>
      </c>
      <c r="V5805">
        <f>COUNTIF(SalesData[Order ID],SalesData[[#This Row],[Order ID]])</f>
        <v>1</v>
      </c>
      <c r="W5805" t="str">
        <f>TEXT(SalesData[[#This Row],[Order Date]],"MMM-YYYY")</f>
        <v>May-2018</v>
      </c>
      <c r="X5805">
        <f>CHOOSE(MONTH(SalesData[[#This Row],[Order Date]]),1,1,1,2,2,2,3,3,3,4,4,4)</f>
        <v>2</v>
      </c>
      <c r="Y5805">
        <f>YEAR(SalesData[[#This Row],[Order Date]])*100+MONTH(SalesData[[#This Row],[Order Date]])</f>
        <v>201805</v>
      </c>
    </row>
    <row r="5806" spans="1: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v>7</v>
      </c>
      <c r="T5806">
        <v>0.3</v>
      </c>
      <c r="U5806">
        <v>-21.63</v>
      </c>
      <c r="V5806">
        <f>COUNTIF(SalesData[Order ID],SalesData[[#This Row],[Order ID]])</f>
        <v>2</v>
      </c>
      <c r="W5806" t="str">
        <f>TEXT(SalesData[[#This Row],[Order Date]],"MMM-YYYY")</f>
        <v>Nov-2018</v>
      </c>
      <c r="X5806">
        <f>CHOOSE(MONTH(SalesData[[#This Row],[Order Date]]),1,1,1,2,2,2,3,3,3,4,4,4)</f>
        <v>4</v>
      </c>
      <c r="Y5806">
        <f>YEAR(SalesData[[#This Row],[Order Date]])*100+MONTH(SalesData[[#This Row],[Order Date]])</f>
        <v>201811</v>
      </c>
    </row>
    <row r="5807" spans="1: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v>9</v>
      </c>
      <c r="T5807">
        <v>0.3</v>
      </c>
      <c r="U5807">
        <v>-16.48</v>
      </c>
      <c r="V5807">
        <f>COUNTIF(SalesData[Order ID],SalesData[[#This Row],[Order ID]])</f>
        <v>2</v>
      </c>
      <c r="W5807" t="str">
        <f>TEXT(SalesData[[#This Row],[Order Date]],"MMM-YYYY")</f>
        <v>Nov-2018</v>
      </c>
      <c r="X5807">
        <f>CHOOSE(MONTH(SalesData[[#This Row],[Order Date]]),1,1,1,2,2,2,3,3,3,4,4,4)</f>
        <v>4</v>
      </c>
      <c r="Y5807">
        <f>YEAR(SalesData[[#This Row],[Order Date]])*100+MONTH(SalesData[[#This Row],[Order Date]])</f>
        <v>201811</v>
      </c>
    </row>
    <row r="5808" spans="1: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v>9</v>
      </c>
      <c r="T5808">
        <v>0</v>
      </c>
      <c r="U5808">
        <v>3.78</v>
      </c>
      <c r="V5808">
        <f>COUNTIF(SalesData[Order ID],SalesData[[#This Row],[Order ID]])</f>
        <v>3</v>
      </c>
      <c r="W5808" t="str">
        <f>TEXT(SalesData[[#This Row],[Order Date]],"MMM-YYYY")</f>
        <v>Sep-2017</v>
      </c>
      <c r="X5808">
        <f>CHOOSE(MONTH(SalesData[[#This Row],[Order Date]]),1,1,1,2,2,2,3,3,3,4,4,4)</f>
        <v>3</v>
      </c>
      <c r="Y5808">
        <f>YEAR(SalesData[[#This Row],[Order Date]])*100+MONTH(SalesData[[#This Row],[Order Date]])</f>
        <v>201709</v>
      </c>
    </row>
    <row r="5809" spans="1: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v>2</v>
      </c>
      <c r="T5809">
        <v>0</v>
      </c>
      <c r="U5809">
        <v>14.82</v>
      </c>
      <c r="V5809">
        <f>COUNTIF(SalesData[Order ID],SalesData[[#This Row],[Order ID]])</f>
        <v>3</v>
      </c>
      <c r="W5809" t="str">
        <f>TEXT(SalesData[[#This Row],[Order Date]],"MMM-YYYY")</f>
        <v>Sep-2017</v>
      </c>
      <c r="X5809">
        <f>CHOOSE(MONTH(SalesData[[#This Row],[Order Date]]),1,1,1,2,2,2,3,3,3,4,4,4)</f>
        <v>3</v>
      </c>
      <c r="Y5809">
        <f>YEAR(SalesData[[#This Row],[Order Date]])*100+MONTH(SalesData[[#This Row],[Order Date]])</f>
        <v>201709</v>
      </c>
    </row>
    <row r="5810" spans="1: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v>2</v>
      </c>
      <c r="T5810">
        <v>0</v>
      </c>
      <c r="U5810">
        <v>8.25</v>
      </c>
      <c r="V5810">
        <f>COUNTIF(SalesData[Order ID],SalesData[[#This Row],[Order ID]])</f>
        <v>3</v>
      </c>
      <c r="W5810" t="str">
        <f>TEXT(SalesData[[#This Row],[Order Date]],"MMM-YYYY")</f>
        <v>Sep-2017</v>
      </c>
      <c r="X5810">
        <f>CHOOSE(MONTH(SalesData[[#This Row],[Order Date]]),1,1,1,2,2,2,3,3,3,4,4,4)</f>
        <v>3</v>
      </c>
      <c r="Y5810">
        <f>YEAR(SalesData[[#This Row],[Order Date]])*100+MONTH(SalesData[[#This Row],[Order Date]])</f>
        <v>201709</v>
      </c>
    </row>
    <row r="5811" spans="1: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v>2</v>
      </c>
      <c r="T5811">
        <v>0.1</v>
      </c>
      <c r="U5811">
        <v>44.96</v>
      </c>
      <c r="V5811">
        <f>COUNTIF(SalesData[Order ID],SalesData[[#This Row],[Order ID]])</f>
        <v>1</v>
      </c>
      <c r="W5811" t="str">
        <f>TEXT(SalesData[[#This Row],[Order Date]],"MMM-YYYY")</f>
        <v>Feb-2017</v>
      </c>
      <c r="X5811">
        <f>CHOOSE(MONTH(SalesData[[#This Row],[Order Date]]),1,1,1,2,2,2,3,3,3,4,4,4)</f>
        <v>1</v>
      </c>
      <c r="Y5811">
        <f>YEAR(SalesData[[#This Row],[Order Date]])*100+MONTH(SalesData[[#This Row],[Order Date]])</f>
        <v>201702</v>
      </c>
    </row>
    <row r="5812" spans="1: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v>10</v>
      </c>
      <c r="T5812">
        <v>0</v>
      </c>
      <c r="U5812">
        <v>7.39</v>
      </c>
      <c r="V5812">
        <f>COUNTIF(SalesData[Order ID],SalesData[[#This Row],[Order ID]])</f>
        <v>3</v>
      </c>
      <c r="W5812" t="str">
        <f>TEXT(SalesData[[#This Row],[Order Date]],"MMM-YYYY")</f>
        <v>Mar-2016</v>
      </c>
      <c r="X5812">
        <f>CHOOSE(MONTH(SalesData[[#This Row],[Order Date]]),1,1,1,2,2,2,3,3,3,4,4,4)</f>
        <v>1</v>
      </c>
      <c r="Y5812">
        <f>YEAR(SalesData[[#This Row],[Order Date]])*100+MONTH(SalesData[[#This Row],[Order Date]])</f>
        <v>201603</v>
      </c>
    </row>
    <row r="5813" spans="1: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v>5</v>
      </c>
      <c r="T5813">
        <v>0</v>
      </c>
      <c r="U5813">
        <v>12.87</v>
      </c>
      <c r="V5813">
        <f>COUNTIF(SalesData[Order ID],SalesData[[#This Row],[Order ID]])</f>
        <v>3</v>
      </c>
      <c r="W5813" t="str">
        <f>TEXT(SalesData[[#This Row],[Order Date]],"MMM-YYYY")</f>
        <v>Mar-2016</v>
      </c>
      <c r="X5813">
        <f>CHOOSE(MONTH(SalesData[[#This Row],[Order Date]]),1,1,1,2,2,2,3,3,3,4,4,4)</f>
        <v>1</v>
      </c>
      <c r="Y5813">
        <f>YEAR(SalesData[[#This Row],[Order Date]])*100+MONTH(SalesData[[#This Row],[Order Date]])</f>
        <v>201603</v>
      </c>
    </row>
    <row r="5814" spans="1: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v>3</v>
      </c>
      <c r="T5814">
        <v>0.2</v>
      </c>
      <c r="U5814">
        <v>416.63</v>
      </c>
      <c r="V5814">
        <f>COUNTIF(SalesData[Order ID],SalesData[[#This Row],[Order ID]])</f>
        <v>3</v>
      </c>
      <c r="W5814" t="str">
        <f>TEXT(SalesData[[#This Row],[Order Date]],"MMM-YYYY")</f>
        <v>Mar-2016</v>
      </c>
      <c r="X5814">
        <f>CHOOSE(MONTH(SalesData[[#This Row],[Order Date]]),1,1,1,2,2,2,3,3,3,4,4,4)</f>
        <v>1</v>
      </c>
      <c r="Y5814">
        <f>YEAR(SalesData[[#This Row],[Order Date]])*100+MONTH(SalesData[[#This Row],[Order Date]])</f>
        <v>201603</v>
      </c>
    </row>
    <row r="5815" spans="1: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v>7</v>
      </c>
      <c r="T5815">
        <v>0.1</v>
      </c>
      <c r="U5815">
        <v>6.22</v>
      </c>
      <c r="V5815">
        <f>COUNTIF(SalesData[Order ID],SalesData[[#This Row],[Order ID]])</f>
        <v>1</v>
      </c>
      <c r="W5815" t="str">
        <f>TEXT(SalesData[[#This Row],[Order Date]],"MMM-YYYY")</f>
        <v>Jul-2016</v>
      </c>
      <c r="X5815">
        <f>CHOOSE(MONTH(SalesData[[#This Row],[Order Date]]),1,1,1,2,2,2,3,3,3,4,4,4)</f>
        <v>3</v>
      </c>
      <c r="Y5815">
        <f>YEAR(SalesData[[#This Row],[Order Date]])*100+MONTH(SalesData[[#This Row],[Order Date]])</f>
        <v>201607</v>
      </c>
    </row>
    <row r="5816" spans="1: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v>8</v>
      </c>
      <c r="T5816">
        <v>0.1</v>
      </c>
      <c r="U5816">
        <v>4.09</v>
      </c>
      <c r="V5816">
        <f>COUNTIF(SalesData[Order ID],SalesData[[#This Row],[Order ID]])</f>
        <v>1</v>
      </c>
      <c r="W5816" t="str">
        <f>TEXT(SalesData[[#This Row],[Order Date]],"MMM-YYYY")</f>
        <v>Jun-2016</v>
      </c>
      <c r="X5816">
        <f>CHOOSE(MONTH(SalesData[[#This Row],[Order Date]]),1,1,1,2,2,2,3,3,3,4,4,4)</f>
        <v>2</v>
      </c>
      <c r="Y5816">
        <f>YEAR(SalesData[[#This Row],[Order Date]])*100+MONTH(SalesData[[#This Row],[Order Date]])</f>
        <v>201606</v>
      </c>
    </row>
    <row r="5817" spans="1: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v>9</v>
      </c>
      <c r="T5817">
        <v>0</v>
      </c>
      <c r="U5817">
        <v>69.989999999999995</v>
      </c>
      <c r="V5817">
        <f>COUNTIF(SalesData[Order ID],SalesData[[#This Row],[Order ID]])</f>
        <v>5</v>
      </c>
      <c r="W5817" t="str">
        <f>TEXT(SalesData[[#This Row],[Order Date]],"MMM-YYYY")</f>
        <v>Nov-2015</v>
      </c>
      <c r="X5817">
        <f>CHOOSE(MONTH(SalesData[[#This Row],[Order Date]]),1,1,1,2,2,2,3,3,3,4,4,4)</f>
        <v>4</v>
      </c>
      <c r="Y5817">
        <f>YEAR(SalesData[[#This Row],[Order Date]])*100+MONTH(SalesData[[#This Row],[Order Date]])</f>
        <v>201511</v>
      </c>
    </row>
    <row r="5818" spans="1: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v>8</v>
      </c>
      <c r="T5818">
        <v>0.3</v>
      </c>
      <c r="U5818">
        <v>-3.62</v>
      </c>
      <c r="V5818">
        <f>COUNTIF(SalesData[Order ID],SalesData[[#This Row],[Order ID]])</f>
        <v>5</v>
      </c>
      <c r="W5818" t="str">
        <f>TEXT(SalesData[[#This Row],[Order Date]],"MMM-YYYY")</f>
        <v>Nov-2015</v>
      </c>
      <c r="X5818">
        <f>CHOOSE(MONTH(SalesData[[#This Row],[Order Date]]),1,1,1,2,2,2,3,3,3,4,4,4)</f>
        <v>4</v>
      </c>
      <c r="Y5818">
        <f>YEAR(SalesData[[#This Row],[Order Date]])*100+MONTH(SalesData[[#This Row],[Order Date]])</f>
        <v>201511</v>
      </c>
    </row>
    <row r="5819" spans="1: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v>8</v>
      </c>
      <c r="T5819">
        <v>0.3</v>
      </c>
      <c r="U5819">
        <v>-1.71</v>
      </c>
      <c r="V5819">
        <f>COUNTIF(SalesData[Order ID],SalesData[[#This Row],[Order ID]])</f>
        <v>5</v>
      </c>
      <c r="W5819" t="str">
        <f>TEXT(SalesData[[#This Row],[Order Date]],"MMM-YYYY")</f>
        <v>Nov-2015</v>
      </c>
      <c r="X5819">
        <f>CHOOSE(MONTH(SalesData[[#This Row],[Order Date]]),1,1,1,2,2,2,3,3,3,4,4,4)</f>
        <v>4</v>
      </c>
      <c r="Y5819">
        <f>YEAR(SalesData[[#This Row],[Order Date]])*100+MONTH(SalesData[[#This Row],[Order Date]])</f>
        <v>201511</v>
      </c>
    </row>
    <row r="5820" spans="1: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v>8</v>
      </c>
      <c r="T5820">
        <v>0.1</v>
      </c>
      <c r="U5820">
        <v>13.04</v>
      </c>
      <c r="V5820">
        <f>COUNTIF(SalesData[Order ID],SalesData[[#This Row],[Order ID]])</f>
        <v>5</v>
      </c>
      <c r="W5820" t="str">
        <f>TEXT(SalesData[[#This Row],[Order Date]],"MMM-YYYY")</f>
        <v>Nov-2015</v>
      </c>
      <c r="X5820">
        <f>CHOOSE(MONTH(SalesData[[#This Row],[Order Date]]),1,1,1,2,2,2,3,3,3,4,4,4)</f>
        <v>4</v>
      </c>
      <c r="Y5820">
        <f>YEAR(SalesData[[#This Row],[Order Date]])*100+MONTH(SalesData[[#This Row],[Order Date]])</f>
        <v>201511</v>
      </c>
    </row>
    <row r="5821" spans="1: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v>4</v>
      </c>
      <c r="T5821">
        <v>0</v>
      </c>
      <c r="U5821">
        <v>3.34</v>
      </c>
      <c r="V5821">
        <f>COUNTIF(SalesData[Order ID],SalesData[[#This Row],[Order ID]])</f>
        <v>5</v>
      </c>
      <c r="W5821" t="str">
        <f>TEXT(SalesData[[#This Row],[Order Date]],"MMM-YYYY")</f>
        <v>Nov-2015</v>
      </c>
      <c r="X5821">
        <f>CHOOSE(MONTH(SalesData[[#This Row],[Order Date]]),1,1,1,2,2,2,3,3,3,4,4,4)</f>
        <v>4</v>
      </c>
      <c r="Y5821">
        <f>YEAR(SalesData[[#This Row],[Order Date]])*100+MONTH(SalesData[[#This Row],[Order Date]])</f>
        <v>201511</v>
      </c>
    </row>
    <row r="5822" spans="1: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v>8</v>
      </c>
      <c r="T5822">
        <v>0</v>
      </c>
      <c r="U5822">
        <v>50.11</v>
      </c>
      <c r="V5822">
        <f>COUNTIF(SalesData[Order ID],SalesData[[#This Row],[Order ID]])</f>
        <v>4</v>
      </c>
      <c r="W5822" t="str">
        <f>TEXT(SalesData[[#This Row],[Order Date]],"MMM-YYYY")</f>
        <v>May-2018</v>
      </c>
      <c r="X5822">
        <f>CHOOSE(MONTH(SalesData[[#This Row],[Order Date]]),1,1,1,2,2,2,3,3,3,4,4,4)</f>
        <v>2</v>
      </c>
      <c r="Y5822">
        <f>YEAR(SalesData[[#This Row],[Order Date]])*100+MONTH(SalesData[[#This Row],[Order Date]])</f>
        <v>201805</v>
      </c>
    </row>
    <row r="5823" spans="1: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v>10</v>
      </c>
      <c r="T5823">
        <v>0</v>
      </c>
      <c r="U5823">
        <v>1.71</v>
      </c>
      <c r="V5823">
        <f>COUNTIF(SalesData[Order ID],SalesData[[#This Row],[Order ID]])</f>
        <v>4</v>
      </c>
      <c r="W5823" t="str">
        <f>TEXT(SalesData[[#This Row],[Order Date]],"MMM-YYYY")</f>
        <v>May-2018</v>
      </c>
      <c r="X5823">
        <f>CHOOSE(MONTH(SalesData[[#This Row],[Order Date]]),1,1,1,2,2,2,3,3,3,4,4,4)</f>
        <v>2</v>
      </c>
      <c r="Y5823">
        <f>YEAR(SalesData[[#This Row],[Order Date]])*100+MONTH(SalesData[[#This Row],[Order Date]])</f>
        <v>201805</v>
      </c>
    </row>
    <row r="5824" spans="1: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v>7</v>
      </c>
      <c r="T5824">
        <v>0.3</v>
      </c>
      <c r="U5824">
        <v>-54.24</v>
      </c>
      <c r="V5824">
        <f>COUNTIF(SalesData[Order ID],SalesData[[#This Row],[Order ID]])</f>
        <v>4</v>
      </c>
      <c r="W5824" t="str">
        <f>TEXT(SalesData[[#This Row],[Order Date]],"MMM-YYYY")</f>
        <v>May-2018</v>
      </c>
      <c r="X5824">
        <f>CHOOSE(MONTH(SalesData[[#This Row],[Order Date]]),1,1,1,2,2,2,3,3,3,4,4,4)</f>
        <v>2</v>
      </c>
      <c r="Y5824">
        <f>YEAR(SalesData[[#This Row],[Order Date]])*100+MONTH(SalesData[[#This Row],[Order Date]])</f>
        <v>201805</v>
      </c>
    </row>
    <row r="5825" spans="1: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v>10</v>
      </c>
      <c r="T5825">
        <v>0.1</v>
      </c>
      <c r="U5825">
        <v>5.56</v>
      </c>
      <c r="V5825">
        <f>COUNTIF(SalesData[Order ID],SalesData[[#This Row],[Order ID]])</f>
        <v>4</v>
      </c>
      <c r="W5825" t="str">
        <f>TEXT(SalesData[[#This Row],[Order Date]],"MMM-YYYY")</f>
        <v>May-2018</v>
      </c>
      <c r="X5825">
        <f>CHOOSE(MONTH(SalesData[[#This Row],[Order Date]]),1,1,1,2,2,2,3,3,3,4,4,4)</f>
        <v>2</v>
      </c>
      <c r="Y5825">
        <f>YEAR(SalesData[[#This Row],[Order Date]])*100+MONTH(SalesData[[#This Row],[Order Date]])</f>
        <v>201805</v>
      </c>
    </row>
    <row r="5826" spans="1: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v>7</v>
      </c>
      <c r="T5826">
        <v>0</v>
      </c>
      <c r="U5826">
        <v>7.06</v>
      </c>
      <c r="V5826">
        <f>COUNTIF(SalesData[Order ID],SalesData[[#This Row],[Order ID]])</f>
        <v>1</v>
      </c>
      <c r="W5826" t="str">
        <f>TEXT(SalesData[[#This Row],[Order Date]],"MMM-YYYY")</f>
        <v>May-2015</v>
      </c>
      <c r="X5826">
        <f>CHOOSE(MONTH(SalesData[[#This Row],[Order Date]]),1,1,1,2,2,2,3,3,3,4,4,4)</f>
        <v>2</v>
      </c>
      <c r="Y5826">
        <f>YEAR(SalesData[[#This Row],[Order Date]])*100+MONTH(SalesData[[#This Row],[Order Date]])</f>
        <v>201505</v>
      </c>
    </row>
    <row r="5827" spans="1: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v>6</v>
      </c>
      <c r="T5827">
        <v>0</v>
      </c>
      <c r="U5827">
        <v>50.33</v>
      </c>
      <c r="V5827">
        <f>COUNTIF(SalesData[Order ID],SalesData[[#This Row],[Order ID]])</f>
        <v>4</v>
      </c>
      <c r="W5827" t="str">
        <f>TEXT(SalesData[[#This Row],[Order Date]],"MMM-YYYY")</f>
        <v>Sep-2018</v>
      </c>
      <c r="X5827">
        <f>CHOOSE(MONTH(SalesData[[#This Row],[Order Date]]),1,1,1,2,2,2,3,3,3,4,4,4)</f>
        <v>3</v>
      </c>
      <c r="Y5827">
        <f>YEAR(SalesData[[#This Row],[Order Date]])*100+MONTH(SalesData[[#This Row],[Order Date]])</f>
        <v>201809</v>
      </c>
    </row>
    <row r="5828" spans="1: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v>3</v>
      </c>
      <c r="T5828">
        <v>0.1</v>
      </c>
      <c r="U5828">
        <v>18.16</v>
      </c>
      <c r="V5828">
        <f>COUNTIF(SalesData[Order ID],SalesData[[#This Row],[Order ID]])</f>
        <v>4</v>
      </c>
      <c r="W5828" t="str">
        <f>TEXT(SalesData[[#This Row],[Order Date]],"MMM-YYYY")</f>
        <v>Sep-2018</v>
      </c>
      <c r="X5828">
        <f>CHOOSE(MONTH(SalesData[[#This Row],[Order Date]]),1,1,1,2,2,2,3,3,3,4,4,4)</f>
        <v>3</v>
      </c>
      <c r="Y5828">
        <f>YEAR(SalesData[[#This Row],[Order Date]])*100+MONTH(SalesData[[#This Row],[Order Date]])</f>
        <v>201809</v>
      </c>
    </row>
    <row r="5829" spans="1: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v>4</v>
      </c>
      <c r="T5829">
        <v>0.1</v>
      </c>
      <c r="U5829">
        <v>23.63</v>
      </c>
      <c r="V5829">
        <f>COUNTIF(SalesData[Order ID],SalesData[[#This Row],[Order ID]])</f>
        <v>4</v>
      </c>
      <c r="W5829" t="str">
        <f>TEXT(SalesData[[#This Row],[Order Date]],"MMM-YYYY")</f>
        <v>Sep-2018</v>
      </c>
      <c r="X5829">
        <f>CHOOSE(MONTH(SalesData[[#This Row],[Order Date]]),1,1,1,2,2,2,3,3,3,4,4,4)</f>
        <v>3</v>
      </c>
      <c r="Y5829">
        <f>YEAR(SalesData[[#This Row],[Order Date]])*100+MONTH(SalesData[[#This Row],[Order Date]])</f>
        <v>201809</v>
      </c>
    </row>
    <row r="5830" spans="1: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v>9</v>
      </c>
      <c r="T5830">
        <v>0</v>
      </c>
      <c r="U5830">
        <v>1.83</v>
      </c>
      <c r="V5830">
        <f>COUNTIF(SalesData[Order ID],SalesData[[#This Row],[Order ID]])</f>
        <v>4</v>
      </c>
      <c r="W5830" t="str">
        <f>TEXT(SalesData[[#This Row],[Order Date]],"MMM-YYYY")</f>
        <v>Sep-2018</v>
      </c>
      <c r="X5830">
        <f>CHOOSE(MONTH(SalesData[[#This Row],[Order Date]]),1,1,1,2,2,2,3,3,3,4,4,4)</f>
        <v>3</v>
      </c>
      <c r="Y5830">
        <f>YEAR(SalesData[[#This Row],[Order Date]])*100+MONTH(SalesData[[#This Row],[Order Date]])</f>
        <v>201809</v>
      </c>
    </row>
    <row r="5831" spans="1: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v>5</v>
      </c>
      <c r="T5831">
        <v>0</v>
      </c>
      <c r="U5831">
        <v>52.38</v>
      </c>
      <c r="V5831">
        <f>COUNTIF(SalesData[Order ID],SalesData[[#This Row],[Order ID]])</f>
        <v>2</v>
      </c>
      <c r="W5831" t="str">
        <f>TEXT(SalesData[[#This Row],[Order Date]],"MMM-YYYY")</f>
        <v>Dec-2017</v>
      </c>
      <c r="X5831">
        <f>CHOOSE(MONTH(SalesData[[#This Row],[Order Date]]),1,1,1,2,2,2,3,3,3,4,4,4)</f>
        <v>4</v>
      </c>
      <c r="Y5831">
        <f>YEAR(SalesData[[#This Row],[Order Date]])*100+MONTH(SalesData[[#This Row],[Order Date]])</f>
        <v>201712</v>
      </c>
    </row>
    <row r="5832" spans="1: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v>8</v>
      </c>
      <c r="T5832">
        <v>0.1</v>
      </c>
      <c r="U5832">
        <v>8.69</v>
      </c>
      <c r="V5832">
        <f>COUNTIF(SalesData[Order ID],SalesData[[#This Row],[Order ID]])</f>
        <v>2</v>
      </c>
      <c r="W5832" t="str">
        <f>TEXT(SalesData[[#This Row],[Order Date]],"MMM-YYYY")</f>
        <v>Dec-2017</v>
      </c>
      <c r="X5832">
        <f>CHOOSE(MONTH(SalesData[[#This Row],[Order Date]]),1,1,1,2,2,2,3,3,3,4,4,4)</f>
        <v>4</v>
      </c>
      <c r="Y5832">
        <f>YEAR(SalesData[[#This Row],[Order Date]])*100+MONTH(SalesData[[#This Row],[Order Date]])</f>
        <v>201712</v>
      </c>
    </row>
    <row r="5833" spans="1: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v>3</v>
      </c>
      <c r="T5833">
        <v>0.2</v>
      </c>
      <c r="U5833">
        <v>145.59</v>
      </c>
      <c r="V5833">
        <f>COUNTIF(SalesData[Order ID],SalesData[[#This Row],[Order ID]])</f>
        <v>1</v>
      </c>
      <c r="W5833" t="str">
        <f>TEXT(SalesData[[#This Row],[Order Date]],"MMM-YYYY")</f>
        <v>Jul-2016</v>
      </c>
      <c r="X5833">
        <f>CHOOSE(MONTH(SalesData[[#This Row],[Order Date]]),1,1,1,2,2,2,3,3,3,4,4,4)</f>
        <v>3</v>
      </c>
      <c r="Y5833">
        <f>YEAR(SalesData[[#This Row],[Order Date]])*100+MONTH(SalesData[[#This Row],[Order Date]])</f>
        <v>201607</v>
      </c>
    </row>
    <row r="5834" spans="1: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v>10</v>
      </c>
      <c r="T5834">
        <v>0.1</v>
      </c>
      <c r="U5834">
        <v>1.5</v>
      </c>
      <c r="V5834">
        <f>COUNTIF(SalesData[Order ID],SalesData[[#This Row],[Order ID]])</f>
        <v>2</v>
      </c>
      <c r="W5834" t="str">
        <f>TEXT(SalesData[[#This Row],[Order Date]],"MMM-YYYY")</f>
        <v>Jul-2017</v>
      </c>
      <c r="X5834">
        <f>CHOOSE(MONTH(SalesData[[#This Row],[Order Date]]),1,1,1,2,2,2,3,3,3,4,4,4)</f>
        <v>3</v>
      </c>
      <c r="Y5834">
        <f>YEAR(SalesData[[#This Row],[Order Date]])*100+MONTH(SalesData[[#This Row],[Order Date]])</f>
        <v>201707</v>
      </c>
    </row>
    <row r="5835" spans="1: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v>7</v>
      </c>
      <c r="T5835">
        <v>0.1</v>
      </c>
      <c r="U5835">
        <v>105.54</v>
      </c>
      <c r="V5835">
        <f>COUNTIF(SalesData[Order ID],SalesData[[#This Row],[Order ID]])</f>
        <v>2</v>
      </c>
      <c r="W5835" t="str">
        <f>TEXT(SalesData[[#This Row],[Order Date]],"MMM-YYYY")</f>
        <v>Jul-2017</v>
      </c>
      <c r="X5835">
        <f>CHOOSE(MONTH(SalesData[[#This Row],[Order Date]]),1,1,1,2,2,2,3,3,3,4,4,4)</f>
        <v>3</v>
      </c>
      <c r="Y5835">
        <f>YEAR(SalesData[[#This Row],[Order Date]])*100+MONTH(SalesData[[#This Row],[Order Date]])</f>
        <v>201707</v>
      </c>
    </row>
    <row r="5836" spans="1: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v>10</v>
      </c>
      <c r="T5836">
        <v>0</v>
      </c>
      <c r="U5836">
        <v>21.19</v>
      </c>
      <c r="V5836">
        <f>COUNTIF(SalesData[Order ID],SalesData[[#This Row],[Order ID]])</f>
        <v>3</v>
      </c>
      <c r="W5836" t="str">
        <f>TEXT(SalesData[[#This Row],[Order Date]],"MMM-YYYY")</f>
        <v>Jun-2016</v>
      </c>
      <c r="X5836">
        <f>CHOOSE(MONTH(SalesData[[#This Row],[Order Date]]),1,1,1,2,2,2,3,3,3,4,4,4)</f>
        <v>2</v>
      </c>
      <c r="Y5836">
        <f>YEAR(SalesData[[#This Row],[Order Date]])*100+MONTH(SalesData[[#This Row],[Order Date]])</f>
        <v>201606</v>
      </c>
    </row>
    <row r="5837" spans="1: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v>8</v>
      </c>
      <c r="T5837">
        <v>0</v>
      </c>
      <c r="U5837">
        <v>11.94</v>
      </c>
      <c r="V5837">
        <f>COUNTIF(SalesData[Order ID],SalesData[[#This Row],[Order ID]])</f>
        <v>3</v>
      </c>
      <c r="W5837" t="str">
        <f>TEXT(SalesData[[#This Row],[Order Date]],"MMM-YYYY")</f>
        <v>Jun-2016</v>
      </c>
      <c r="X5837">
        <f>CHOOSE(MONTH(SalesData[[#This Row],[Order Date]]),1,1,1,2,2,2,3,3,3,4,4,4)</f>
        <v>2</v>
      </c>
      <c r="Y5837">
        <f>YEAR(SalesData[[#This Row],[Order Date]])*100+MONTH(SalesData[[#This Row],[Order Date]])</f>
        <v>201606</v>
      </c>
    </row>
    <row r="5838" spans="1: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v>8</v>
      </c>
      <c r="T5838">
        <v>0</v>
      </c>
      <c r="U5838">
        <v>11.62</v>
      </c>
      <c r="V5838">
        <f>COUNTIF(SalesData[Order ID],SalesData[[#This Row],[Order ID]])</f>
        <v>3</v>
      </c>
      <c r="W5838" t="str">
        <f>TEXT(SalesData[[#This Row],[Order Date]],"MMM-YYYY")</f>
        <v>Jun-2016</v>
      </c>
      <c r="X5838">
        <f>CHOOSE(MONTH(SalesData[[#This Row],[Order Date]]),1,1,1,2,2,2,3,3,3,4,4,4)</f>
        <v>2</v>
      </c>
      <c r="Y5838">
        <f>YEAR(SalesData[[#This Row],[Order Date]])*100+MONTH(SalesData[[#This Row],[Order Date]])</f>
        <v>201606</v>
      </c>
    </row>
    <row r="5839" spans="1: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v>7</v>
      </c>
      <c r="T5839">
        <v>0.2</v>
      </c>
      <c r="U5839">
        <v>19.57</v>
      </c>
      <c r="V5839">
        <f>COUNTIF(SalesData[Order ID],SalesData[[#This Row],[Order ID]])</f>
        <v>1</v>
      </c>
      <c r="W5839" t="str">
        <f>TEXT(SalesData[[#This Row],[Order Date]],"MMM-YYYY")</f>
        <v>Nov-2018</v>
      </c>
      <c r="X5839">
        <f>CHOOSE(MONTH(SalesData[[#This Row],[Order Date]]),1,1,1,2,2,2,3,3,3,4,4,4)</f>
        <v>4</v>
      </c>
      <c r="Y5839">
        <f>YEAR(SalesData[[#This Row],[Order Date]])*100+MONTH(SalesData[[#This Row],[Order Date]])</f>
        <v>201811</v>
      </c>
    </row>
    <row r="5840" spans="1: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v>8</v>
      </c>
      <c r="T5840">
        <v>0.1</v>
      </c>
      <c r="U5840">
        <v>25.95</v>
      </c>
      <c r="V5840">
        <f>COUNTIF(SalesData[Order ID],SalesData[[#This Row],[Order ID]])</f>
        <v>1</v>
      </c>
      <c r="W5840" t="str">
        <f>TEXT(SalesData[[#This Row],[Order Date]],"MMM-YYYY")</f>
        <v>Mar-2016</v>
      </c>
      <c r="X5840">
        <f>CHOOSE(MONTH(SalesData[[#This Row],[Order Date]]),1,1,1,2,2,2,3,3,3,4,4,4)</f>
        <v>1</v>
      </c>
      <c r="Y5840">
        <f>YEAR(SalesData[[#This Row],[Order Date]])*100+MONTH(SalesData[[#This Row],[Order Date]])</f>
        <v>201603</v>
      </c>
    </row>
    <row r="5841" spans="1: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v>4</v>
      </c>
      <c r="T5841">
        <v>0.2</v>
      </c>
      <c r="U5841">
        <v>7.78</v>
      </c>
      <c r="V5841">
        <f>COUNTIF(SalesData[Order ID],SalesData[[#This Row],[Order ID]])</f>
        <v>2</v>
      </c>
      <c r="W5841" t="str">
        <f>TEXT(SalesData[[#This Row],[Order Date]],"MMM-YYYY")</f>
        <v>Sep-2016</v>
      </c>
      <c r="X5841">
        <f>CHOOSE(MONTH(SalesData[[#This Row],[Order Date]]),1,1,1,2,2,2,3,3,3,4,4,4)</f>
        <v>3</v>
      </c>
      <c r="Y5841">
        <f>YEAR(SalesData[[#This Row],[Order Date]])*100+MONTH(SalesData[[#This Row],[Order Date]])</f>
        <v>201609</v>
      </c>
    </row>
    <row r="5842" spans="1: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v>9</v>
      </c>
      <c r="T5842">
        <v>0.1</v>
      </c>
      <c r="U5842">
        <v>10.56</v>
      </c>
      <c r="V5842">
        <f>COUNTIF(SalesData[Order ID],SalesData[[#This Row],[Order ID]])</f>
        <v>2</v>
      </c>
      <c r="W5842" t="str">
        <f>TEXT(SalesData[[#This Row],[Order Date]],"MMM-YYYY")</f>
        <v>Sep-2016</v>
      </c>
      <c r="X5842">
        <f>CHOOSE(MONTH(SalesData[[#This Row],[Order Date]]),1,1,1,2,2,2,3,3,3,4,4,4)</f>
        <v>3</v>
      </c>
      <c r="Y5842">
        <f>YEAR(SalesData[[#This Row],[Order Date]])*100+MONTH(SalesData[[#This Row],[Order Date]])</f>
        <v>201609</v>
      </c>
    </row>
    <row r="5843" spans="1: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v>4</v>
      </c>
      <c r="T5843">
        <v>0</v>
      </c>
      <c r="U5843">
        <v>128.94999999999999</v>
      </c>
      <c r="V5843">
        <f>COUNTIF(SalesData[Order ID],SalesData[[#This Row],[Order ID]])</f>
        <v>7</v>
      </c>
      <c r="W5843" t="str">
        <f>TEXT(SalesData[[#This Row],[Order Date]],"MMM-YYYY")</f>
        <v>Nov-2016</v>
      </c>
      <c r="X5843">
        <f>CHOOSE(MONTH(SalesData[[#This Row],[Order Date]]),1,1,1,2,2,2,3,3,3,4,4,4)</f>
        <v>4</v>
      </c>
      <c r="Y5843">
        <f>YEAR(SalesData[[#This Row],[Order Date]])*100+MONTH(SalesData[[#This Row],[Order Date]])</f>
        <v>201611</v>
      </c>
    </row>
    <row r="5844" spans="1: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v>10</v>
      </c>
      <c r="T5844">
        <v>0</v>
      </c>
      <c r="U5844">
        <v>24.39</v>
      </c>
      <c r="V5844">
        <f>COUNTIF(SalesData[Order ID],SalesData[[#This Row],[Order ID]])</f>
        <v>7</v>
      </c>
      <c r="W5844" t="str">
        <f>TEXT(SalesData[[#This Row],[Order Date]],"MMM-YYYY")</f>
        <v>Nov-2016</v>
      </c>
      <c r="X5844">
        <f>CHOOSE(MONTH(SalesData[[#This Row],[Order Date]]),1,1,1,2,2,2,3,3,3,4,4,4)</f>
        <v>4</v>
      </c>
      <c r="Y5844">
        <f>YEAR(SalesData[[#This Row],[Order Date]])*100+MONTH(SalesData[[#This Row],[Order Date]])</f>
        <v>201611</v>
      </c>
    </row>
    <row r="5845" spans="1: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v>10</v>
      </c>
      <c r="T5845">
        <v>0</v>
      </c>
      <c r="U5845">
        <v>17.809999999999999</v>
      </c>
      <c r="V5845">
        <f>COUNTIF(SalesData[Order ID],SalesData[[#This Row],[Order ID]])</f>
        <v>7</v>
      </c>
      <c r="W5845" t="str">
        <f>TEXT(SalesData[[#This Row],[Order Date]],"MMM-YYYY")</f>
        <v>Nov-2016</v>
      </c>
      <c r="X5845">
        <f>CHOOSE(MONTH(SalesData[[#This Row],[Order Date]]),1,1,1,2,2,2,3,3,3,4,4,4)</f>
        <v>4</v>
      </c>
      <c r="Y5845">
        <f>YEAR(SalesData[[#This Row],[Order Date]])*100+MONTH(SalesData[[#This Row],[Order Date]])</f>
        <v>201611</v>
      </c>
    </row>
    <row r="5846" spans="1: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v>3</v>
      </c>
      <c r="T5846">
        <v>0</v>
      </c>
      <c r="U5846">
        <v>155.44</v>
      </c>
      <c r="V5846">
        <f>COUNTIF(SalesData[Order ID],SalesData[[#This Row],[Order ID]])</f>
        <v>7</v>
      </c>
      <c r="W5846" t="str">
        <f>TEXT(SalesData[[#This Row],[Order Date]],"MMM-YYYY")</f>
        <v>Nov-2016</v>
      </c>
      <c r="X5846">
        <f>CHOOSE(MONTH(SalesData[[#This Row],[Order Date]]),1,1,1,2,2,2,3,3,3,4,4,4)</f>
        <v>4</v>
      </c>
      <c r="Y5846">
        <f>YEAR(SalesData[[#This Row],[Order Date]])*100+MONTH(SalesData[[#This Row],[Order Date]])</f>
        <v>201611</v>
      </c>
    </row>
    <row r="5847" spans="1: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v>6</v>
      </c>
      <c r="T5847">
        <v>0.3</v>
      </c>
      <c r="U5847">
        <v>-3.89</v>
      </c>
      <c r="V5847">
        <f>COUNTIF(SalesData[Order ID],SalesData[[#This Row],[Order ID]])</f>
        <v>7</v>
      </c>
      <c r="W5847" t="str">
        <f>TEXT(SalesData[[#This Row],[Order Date]],"MMM-YYYY")</f>
        <v>Nov-2016</v>
      </c>
      <c r="X5847">
        <f>CHOOSE(MONTH(SalesData[[#This Row],[Order Date]]),1,1,1,2,2,2,3,3,3,4,4,4)</f>
        <v>4</v>
      </c>
      <c r="Y5847">
        <f>YEAR(SalesData[[#This Row],[Order Date]])*100+MONTH(SalesData[[#This Row],[Order Date]])</f>
        <v>201611</v>
      </c>
    </row>
    <row r="5848" spans="1: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v>7</v>
      </c>
      <c r="T5848">
        <v>0</v>
      </c>
      <c r="U5848">
        <v>67.67</v>
      </c>
      <c r="V5848">
        <f>COUNTIF(SalesData[Order ID],SalesData[[#This Row],[Order ID]])</f>
        <v>7</v>
      </c>
      <c r="W5848" t="str">
        <f>TEXT(SalesData[[#This Row],[Order Date]],"MMM-YYYY")</f>
        <v>Nov-2016</v>
      </c>
      <c r="X5848">
        <f>CHOOSE(MONTH(SalesData[[#This Row],[Order Date]]),1,1,1,2,2,2,3,3,3,4,4,4)</f>
        <v>4</v>
      </c>
      <c r="Y5848">
        <f>YEAR(SalesData[[#This Row],[Order Date]])*100+MONTH(SalesData[[#This Row],[Order Date]])</f>
        <v>201611</v>
      </c>
    </row>
    <row r="5849" spans="1: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v>5</v>
      </c>
      <c r="T5849">
        <v>0</v>
      </c>
      <c r="U5849">
        <v>8.7799999999999994</v>
      </c>
      <c r="V5849">
        <f>COUNTIF(SalesData[Order ID],SalesData[[#This Row],[Order ID]])</f>
        <v>7</v>
      </c>
      <c r="W5849" t="str">
        <f>TEXT(SalesData[[#This Row],[Order Date]],"MMM-YYYY")</f>
        <v>Nov-2016</v>
      </c>
      <c r="X5849">
        <f>CHOOSE(MONTH(SalesData[[#This Row],[Order Date]]),1,1,1,2,2,2,3,3,3,4,4,4)</f>
        <v>4</v>
      </c>
      <c r="Y5849">
        <f>YEAR(SalesData[[#This Row],[Order Date]])*100+MONTH(SalesData[[#This Row],[Order Date]])</f>
        <v>201611</v>
      </c>
    </row>
    <row r="5850" spans="1: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v>9</v>
      </c>
      <c r="T5850">
        <v>0.3</v>
      </c>
      <c r="U5850">
        <v>-207.54</v>
      </c>
      <c r="V5850">
        <f>COUNTIF(SalesData[Order ID],SalesData[[#This Row],[Order ID]])</f>
        <v>5</v>
      </c>
      <c r="W5850" t="str">
        <f>TEXT(SalesData[[#This Row],[Order Date]],"MMM-YYYY")</f>
        <v>Nov-2016</v>
      </c>
      <c r="X5850">
        <f>CHOOSE(MONTH(SalesData[[#This Row],[Order Date]]),1,1,1,2,2,2,3,3,3,4,4,4)</f>
        <v>4</v>
      </c>
      <c r="Y5850">
        <f>YEAR(SalesData[[#This Row],[Order Date]])*100+MONTH(SalesData[[#This Row],[Order Date]])</f>
        <v>201611</v>
      </c>
    </row>
    <row r="5851" spans="1: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v>7</v>
      </c>
      <c r="T5851">
        <v>0.3</v>
      </c>
      <c r="U5851">
        <v>-246.61</v>
      </c>
      <c r="V5851">
        <f>COUNTIF(SalesData[Order ID],SalesData[[#This Row],[Order ID]])</f>
        <v>5</v>
      </c>
      <c r="W5851" t="str">
        <f>TEXT(SalesData[[#This Row],[Order Date]],"MMM-YYYY")</f>
        <v>Nov-2016</v>
      </c>
      <c r="X5851">
        <f>CHOOSE(MONTH(SalesData[[#This Row],[Order Date]]),1,1,1,2,2,2,3,3,3,4,4,4)</f>
        <v>4</v>
      </c>
      <c r="Y5851">
        <f>YEAR(SalesData[[#This Row],[Order Date]])*100+MONTH(SalesData[[#This Row],[Order Date]])</f>
        <v>201611</v>
      </c>
    </row>
    <row r="5852" spans="1: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v>5</v>
      </c>
      <c r="T5852">
        <v>0.2</v>
      </c>
      <c r="U5852">
        <v>60.5</v>
      </c>
      <c r="V5852">
        <f>COUNTIF(SalesData[Order ID],SalesData[[#This Row],[Order ID]])</f>
        <v>5</v>
      </c>
      <c r="W5852" t="str">
        <f>TEXT(SalesData[[#This Row],[Order Date]],"MMM-YYYY")</f>
        <v>Nov-2016</v>
      </c>
      <c r="X5852">
        <f>CHOOSE(MONTH(SalesData[[#This Row],[Order Date]]),1,1,1,2,2,2,3,3,3,4,4,4)</f>
        <v>4</v>
      </c>
      <c r="Y5852">
        <f>YEAR(SalesData[[#This Row],[Order Date]])*100+MONTH(SalesData[[#This Row],[Order Date]])</f>
        <v>201611</v>
      </c>
    </row>
    <row r="5853" spans="1: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v>8</v>
      </c>
      <c r="T5853">
        <v>0</v>
      </c>
      <c r="U5853">
        <v>4.49</v>
      </c>
      <c r="V5853">
        <f>COUNTIF(SalesData[Order ID],SalesData[[#This Row],[Order ID]])</f>
        <v>5</v>
      </c>
      <c r="W5853" t="str">
        <f>TEXT(SalesData[[#This Row],[Order Date]],"MMM-YYYY")</f>
        <v>Nov-2016</v>
      </c>
      <c r="X5853">
        <f>CHOOSE(MONTH(SalesData[[#This Row],[Order Date]]),1,1,1,2,2,2,3,3,3,4,4,4)</f>
        <v>4</v>
      </c>
      <c r="Y5853">
        <f>YEAR(SalesData[[#This Row],[Order Date]])*100+MONTH(SalesData[[#This Row],[Order Date]])</f>
        <v>201611</v>
      </c>
    </row>
    <row r="5854" spans="1: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v>3</v>
      </c>
      <c r="T5854">
        <v>0.3</v>
      </c>
      <c r="U5854">
        <v>-5.84</v>
      </c>
      <c r="V5854">
        <f>COUNTIF(SalesData[Order ID],SalesData[[#This Row],[Order ID]])</f>
        <v>5</v>
      </c>
      <c r="W5854" t="str">
        <f>TEXT(SalesData[[#This Row],[Order Date]],"MMM-YYYY")</f>
        <v>Nov-2016</v>
      </c>
      <c r="X5854">
        <f>CHOOSE(MONTH(SalesData[[#This Row],[Order Date]]),1,1,1,2,2,2,3,3,3,4,4,4)</f>
        <v>4</v>
      </c>
      <c r="Y5854">
        <f>YEAR(SalesData[[#This Row],[Order Date]])*100+MONTH(SalesData[[#This Row],[Order Date]])</f>
        <v>201611</v>
      </c>
    </row>
    <row r="5855" spans="1: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v>4</v>
      </c>
      <c r="T5855">
        <v>0.1</v>
      </c>
      <c r="U5855">
        <v>1.64</v>
      </c>
      <c r="V5855">
        <f>COUNTIF(SalesData[Order ID],SalesData[[#This Row],[Order ID]])</f>
        <v>1</v>
      </c>
      <c r="W5855" t="str">
        <f>TEXT(SalesData[[#This Row],[Order Date]],"MMM-YYYY")</f>
        <v>Sep-2015</v>
      </c>
      <c r="X5855">
        <f>CHOOSE(MONTH(SalesData[[#This Row],[Order Date]]),1,1,1,2,2,2,3,3,3,4,4,4)</f>
        <v>3</v>
      </c>
      <c r="Y5855">
        <f>YEAR(SalesData[[#This Row],[Order Date]])*100+MONTH(SalesData[[#This Row],[Order Date]])</f>
        <v>201509</v>
      </c>
    </row>
    <row r="5856" spans="1: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v>8</v>
      </c>
      <c r="T5856">
        <v>0</v>
      </c>
      <c r="U5856">
        <v>5.69</v>
      </c>
      <c r="V5856">
        <f>COUNTIF(SalesData[Order ID],SalesData[[#This Row],[Order ID]])</f>
        <v>4</v>
      </c>
      <c r="W5856" t="str">
        <f>TEXT(SalesData[[#This Row],[Order Date]],"MMM-YYYY")</f>
        <v>Aug-2016</v>
      </c>
      <c r="X5856">
        <f>CHOOSE(MONTH(SalesData[[#This Row],[Order Date]]),1,1,1,2,2,2,3,3,3,4,4,4)</f>
        <v>3</v>
      </c>
      <c r="Y5856">
        <f>YEAR(SalesData[[#This Row],[Order Date]])*100+MONTH(SalesData[[#This Row],[Order Date]])</f>
        <v>201608</v>
      </c>
    </row>
    <row r="5857" spans="1: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v>6</v>
      </c>
      <c r="T5857">
        <v>0.1</v>
      </c>
      <c r="U5857">
        <v>8.06</v>
      </c>
      <c r="V5857">
        <f>COUNTIF(SalesData[Order ID],SalesData[[#This Row],[Order ID]])</f>
        <v>4</v>
      </c>
      <c r="W5857" t="str">
        <f>TEXT(SalesData[[#This Row],[Order Date]],"MMM-YYYY")</f>
        <v>Aug-2016</v>
      </c>
      <c r="X5857">
        <f>CHOOSE(MONTH(SalesData[[#This Row],[Order Date]]),1,1,1,2,2,2,3,3,3,4,4,4)</f>
        <v>3</v>
      </c>
      <c r="Y5857">
        <f>YEAR(SalesData[[#This Row],[Order Date]])*100+MONTH(SalesData[[#This Row],[Order Date]])</f>
        <v>201608</v>
      </c>
    </row>
    <row r="5858" spans="1: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v>8</v>
      </c>
      <c r="T5858">
        <v>0.1</v>
      </c>
      <c r="U5858">
        <v>0.18</v>
      </c>
      <c r="V5858">
        <f>COUNTIF(SalesData[Order ID],SalesData[[#This Row],[Order ID]])</f>
        <v>4</v>
      </c>
      <c r="W5858" t="str">
        <f>TEXT(SalesData[[#This Row],[Order Date]],"MMM-YYYY")</f>
        <v>Aug-2016</v>
      </c>
      <c r="X5858">
        <f>CHOOSE(MONTH(SalesData[[#This Row],[Order Date]]),1,1,1,2,2,2,3,3,3,4,4,4)</f>
        <v>3</v>
      </c>
      <c r="Y5858">
        <f>YEAR(SalesData[[#This Row],[Order Date]])*100+MONTH(SalesData[[#This Row],[Order Date]])</f>
        <v>201608</v>
      </c>
    </row>
    <row r="5859" spans="1: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v>8</v>
      </c>
      <c r="T5859">
        <v>0.3</v>
      </c>
      <c r="U5859">
        <v>-0.89</v>
      </c>
      <c r="V5859">
        <f>COUNTIF(SalesData[Order ID],SalesData[[#This Row],[Order ID]])</f>
        <v>4</v>
      </c>
      <c r="W5859" t="str">
        <f>TEXT(SalesData[[#This Row],[Order Date]],"MMM-YYYY")</f>
        <v>Aug-2016</v>
      </c>
      <c r="X5859">
        <f>CHOOSE(MONTH(SalesData[[#This Row],[Order Date]]),1,1,1,2,2,2,3,3,3,4,4,4)</f>
        <v>3</v>
      </c>
      <c r="Y5859">
        <f>YEAR(SalesData[[#This Row],[Order Date]])*100+MONTH(SalesData[[#This Row],[Order Date]])</f>
        <v>201608</v>
      </c>
    </row>
    <row r="5860" spans="1: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v>1</v>
      </c>
      <c r="T5860">
        <v>0</v>
      </c>
      <c r="U5860">
        <v>81.489999999999995</v>
      </c>
      <c r="V5860">
        <f>COUNTIF(SalesData[Order ID],SalesData[[#This Row],[Order ID]])</f>
        <v>1</v>
      </c>
      <c r="W5860" t="str">
        <f>TEXT(SalesData[[#This Row],[Order Date]],"MMM-YYYY")</f>
        <v>Sep-2018</v>
      </c>
      <c r="X5860">
        <f>CHOOSE(MONTH(SalesData[[#This Row],[Order Date]]),1,1,1,2,2,2,3,3,3,4,4,4)</f>
        <v>3</v>
      </c>
      <c r="Y5860">
        <f>YEAR(SalesData[[#This Row],[Order Date]])*100+MONTH(SalesData[[#This Row],[Order Date]])</f>
        <v>201809</v>
      </c>
    </row>
    <row r="5861" spans="1: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v>6</v>
      </c>
      <c r="T5861">
        <v>0</v>
      </c>
      <c r="U5861">
        <v>27.18</v>
      </c>
      <c r="V5861">
        <f>COUNTIF(SalesData[Order ID],SalesData[[#This Row],[Order ID]])</f>
        <v>1</v>
      </c>
      <c r="W5861" t="str">
        <f>TEXT(SalesData[[#This Row],[Order Date]],"MMM-YYYY")</f>
        <v>Nov-2016</v>
      </c>
      <c r="X5861">
        <f>CHOOSE(MONTH(SalesData[[#This Row],[Order Date]]),1,1,1,2,2,2,3,3,3,4,4,4)</f>
        <v>4</v>
      </c>
      <c r="Y5861">
        <f>YEAR(SalesData[[#This Row],[Order Date]])*100+MONTH(SalesData[[#This Row],[Order Date]])</f>
        <v>201611</v>
      </c>
    </row>
    <row r="5862" spans="1: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v>5</v>
      </c>
      <c r="T5862">
        <v>0.3</v>
      </c>
      <c r="U5862">
        <v>-0.96</v>
      </c>
      <c r="V5862">
        <f>COUNTIF(SalesData[Order ID],SalesData[[#This Row],[Order ID]])</f>
        <v>1</v>
      </c>
      <c r="W5862" t="str">
        <f>TEXT(SalesData[[#This Row],[Order Date]],"MMM-YYYY")</f>
        <v>Apr-2016</v>
      </c>
      <c r="X5862">
        <f>CHOOSE(MONTH(SalesData[[#This Row],[Order Date]]),1,1,1,2,2,2,3,3,3,4,4,4)</f>
        <v>2</v>
      </c>
      <c r="Y5862">
        <f>YEAR(SalesData[[#This Row],[Order Date]])*100+MONTH(SalesData[[#This Row],[Order Date]])</f>
        <v>201604</v>
      </c>
    </row>
    <row r="5863" spans="1: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v>4</v>
      </c>
      <c r="T5863">
        <v>0.1</v>
      </c>
      <c r="U5863">
        <v>28.58</v>
      </c>
      <c r="V5863">
        <f>COUNTIF(SalesData[Order ID],SalesData[[#This Row],[Order ID]])</f>
        <v>3</v>
      </c>
      <c r="W5863" t="str">
        <f>TEXT(SalesData[[#This Row],[Order Date]],"MMM-YYYY")</f>
        <v>May-2017</v>
      </c>
      <c r="X5863">
        <f>CHOOSE(MONTH(SalesData[[#This Row],[Order Date]]),1,1,1,2,2,2,3,3,3,4,4,4)</f>
        <v>2</v>
      </c>
      <c r="Y5863">
        <f>YEAR(SalesData[[#This Row],[Order Date]])*100+MONTH(SalesData[[#This Row],[Order Date]])</f>
        <v>201705</v>
      </c>
    </row>
    <row r="5864" spans="1: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v>1</v>
      </c>
      <c r="T5864">
        <v>0.2</v>
      </c>
      <c r="U5864">
        <v>3.89</v>
      </c>
      <c r="V5864">
        <f>COUNTIF(SalesData[Order ID],SalesData[[#This Row],[Order ID]])</f>
        <v>3</v>
      </c>
      <c r="W5864" t="str">
        <f>TEXT(SalesData[[#This Row],[Order Date]],"MMM-YYYY")</f>
        <v>May-2017</v>
      </c>
      <c r="X5864">
        <f>CHOOSE(MONTH(SalesData[[#This Row],[Order Date]]),1,1,1,2,2,2,3,3,3,4,4,4)</f>
        <v>2</v>
      </c>
      <c r="Y5864">
        <f>YEAR(SalesData[[#This Row],[Order Date]])*100+MONTH(SalesData[[#This Row],[Order Date]])</f>
        <v>201705</v>
      </c>
    </row>
    <row r="5865" spans="1: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v>3</v>
      </c>
      <c r="T5865">
        <v>0.2</v>
      </c>
      <c r="U5865">
        <v>3.01</v>
      </c>
      <c r="V5865">
        <f>COUNTIF(SalesData[Order ID],SalesData[[#This Row],[Order ID]])</f>
        <v>3</v>
      </c>
      <c r="W5865" t="str">
        <f>TEXT(SalesData[[#This Row],[Order Date]],"MMM-YYYY")</f>
        <v>May-2017</v>
      </c>
      <c r="X5865">
        <f>CHOOSE(MONTH(SalesData[[#This Row],[Order Date]]),1,1,1,2,2,2,3,3,3,4,4,4)</f>
        <v>2</v>
      </c>
      <c r="Y5865">
        <f>YEAR(SalesData[[#This Row],[Order Date]])*100+MONTH(SalesData[[#This Row],[Order Date]])</f>
        <v>201705</v>
      </c>
    </row>
    <row r="5866" spans="1: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v>7</v>
      </c>
      <c r="T5866">
        <v>0.3</v>
      </c>
      <c r="U5866">
        <v>-13.51</v>
      </c>
      <c r="V5866">
        <f>COUNTIF(SalesData[Order ID],SalesData[[#This Row],[Order ID]])</f>
        <v>3</v>
      </c>
      <c r="W5866" t="str">
        <f>TEXT(SalesData[[#This Row],[Order Date]],"MMM-YYYY")</f>
        <v>Aug-2015</v>
      </c>
      <c r="X5866">
        <f>CHOOSE(MONTH(SalesData[[#This Row],[Order Date]]),1,1,1,2,2,2,3,3,3,4,4,4)</f>
        <v>3</v>
      </c>
      <c r="Y5866">
        <f>YEAR(SalesData[[#This Row],[Order Date]])*100+MONTH(SalesData[[#This Row],[Order Date]])</f>
        <v>201508</v>
      </c>
    </row>
    <row r="5867" spans="1: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v>3</v>
      </c>
      <c r="T5867">
        <v>0</v>
      </c>
      <c r="U5867">
        <v>1</v>
      </c>
      <c r="V5867">
        <f>COUNTIF(SalesData[Order ID],SalesData[[#This Row],[Order ID]])</f>
        <v>3</v>
      </c>
      <c r="W5867" t="str">
        <f>TEXT(SalesData[[#This Row],[Order Date]],"MMM-YYYY")</f>
        <v>Aug-2015</v>
      </c>
      <c r="X5867">
        <f>CHOOSE(MONTH(SalesData[[#This Row],[Order Date]]),1,1,1,2,2,2,3,3,3,4,4,4)</f>
        <v>3</v>
      </c>
      <c r="Y5867">
        <f>YEAR(SalesData[[#This Row],[Order Date]])*100+MONTH(SalesData[[#This Row],[Order Date]])</f>
        <v>201508</v>
      </c>
    </row>
    <row r="5868" spans="1: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v>8</v>
      </c>
      <c r="T5868">
        <v>0.3</v>
      </c>
      <c r="U5868">
        <v>-283.33999999999997</v>
      </c>
      <c r="V5868">
        <f>COUNTIF(SalesData[Order ID],SalesData[[#This Row],[Order ID]])</f>
        <v>3</v>
      </c>
      <c r="W5868" t="str">
        <f>TEXT(SalesData[[#This Row],[Order Date]],"MMM-YYYY")</f>
        <v>Aug-2015</v>
      </c>
      <c r="X5868">
        <f>CHOOSE(MONTH(SalesData[[#This Row],[Order Date]]),1,1,1,2,2,2,3,3,3,4,4,4)</f>
        <v>3</v>
      </c>
      <c r="Y5868">
        <f>YEAR(SalesData[[#This Row],[Order Date]])*100+MONTH(SalesData[[#This Row],[Order Date]])</f>
        <v>201508</v>
      </c>
    </row>
    <row r="5869" spans="1: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v>5</v>
      </c>
      <c r="T5869">
        <v>0</v>
      </c>
      <c r="U5869">
        <v>0.28000000000000003</v>
      </c>
      <c r="V5869">
        <f>COUNTIF(SalesData[Order ID],SalesData[[#This Row],[Order ID]])</f>
        <v>2</v>
      </c>
      <c r="W5869" t="str">
        <f>TEXT(SalesData[[#This Row],[Order Date]],"MMM-YYYY")</f>
        <v>Jan-2017</v>
      </c>
      <c r="X5869">
        <f>CHOOSE(MONTH(SalesData[[#This Row],[Order Date]]),1,1,1,2,2,2,3,3,3,4,4,4)</f>
        <v>1</v>
      </c>
      <c r="Y5869">
        <f>YEAR(SalesData[[#This Row],[Order Date]])*100+MONTH(SalesData[[#This Row],[Order Date]])</f>
        <v>201701</v>
      </c>
    </row>
    <row r="5870" spans="1: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v>9</v>
      </c>
      <c r="T5870">
        <v>0.1</v>
      </c>
      <c r="U5870">
        <v>12.55</v>
      </c>
      <c r="V5870">
        <f>COUNTIF(SalesData[Order ID],SalesData[[#This Row],[Order ID]])</f>
        <v>2</v>
      </c>
      <c r="W5870" t="str">
        <f>TEXT(SalesData[[#This Row],[Order Date]],"MMM-YYYY")</f>
        <v>Jan-2017</v>
      </c>
      <c r="X5870">
        <f>CHOOSE(MONTH(SalesData[[#This Row],[Order Date]]),1,1,1,2,2,2,3,3,3,4,4,4)</f>
        <v>1</v>
      </c>
      <c r="Y5870">
        <f>YEAR(SalesData[[#This Row],[Order Date]])*100+MONTH(SalesData[[#This Row],[Order Date]])</f>
        <v>201701</v>
      </c>
    </row>
    <row r="5871" spans="1: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v>2</v>
      </c>
      <c r="T5871">
        <v>0.2</v>
      </c>
      <c r="U5871">
        <v>384.75</v>
      </c>
      <c r="V5871">
        <f>COUNTIF(SalesData[Order ID],SalesData[[#This Row],[Order ID]])</f>
        <v>1</v>
      </c>
      <c r="W5871" t="str">
        <f>TEXT(SalesData[[#This Row],[Order Date]],"MMM-YYYY")</f>
        <v>Nov-2017</v>
      </c>
      <c r="X5871">
        <f>CHOOSE(MONTH(SalesData[[#This Row],[Order Date]]),1,1,1,2,2,2,3,3,3,4,4,4)</f>
        <v>4</v>
      </c>
      <c r="Y5871">
        <f>YEAR(SalesData[[#This Row],[Order Date]])*100+MONTH(SalesData[[#This Row],[Order Date]])</f>
        <v>201711</v>
      </c>
    </row>
    <row r="5872" spans="1: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v>6</v>
      </c>
      <c r="T5872">
        <v>0</v>
      </c>
      <c r="U5872">
        <v>323.37</v>
      </c>
      <c r="V5872">
        <f>COUNTIF(SalesData[Order ID],SalesData[[#This Row],[Order ID]])</f>
        <v>1</v>
      </c>
      <c r="W5872" t="str">
        <f>TEXT(SalesData[[#This Row],[Order Date]],"MMM-YYYY")</f>
        <v>Jun-2017</v>
      </c>
      <c r="X5872">
        <f>CHOOSE(MONTH(SalesData[[#This Row],[Order Date]]),1,1,1,2,2,2,3,3,3,4,4,4)</f>
        <v>2</v>
      </c>
      <c r="Y5872">
        <f>YEAR(SalesData[[#This Row],[Order Date]])*100+MONTH(SalesData[[#This Row],[Order Date]])</f>
        <v>201706</v>
      </c>
    </row>
    <row r="5873" spans="1: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v>3</v>
      </c>
      <c r="T5873">
        <v>0</v>
      </c>
      <c r="U5873">
        <v>7.68</v>
      </c>
      <c r="V5873">
        <f>COUNTIF(SalesData[Order ID],SalesData[[#This Row],[Order ID]])</f>
        <v>1</v>
      </c>
      <c r="W5873" t="str">
        <f>TEXT(SalesData[[#This Row],[Order Date]],"MMM-YYYY")</f>
        <v>Sep-2017</v>
      </c>
      <c r="X5873">
        <f>CHOOSE(MONTH(SalesData[[#This Row],[Order Date]]),1,1,1,2,2,2,3,3,3,4,4,4)</f>
        <v>3</v>
      </c>
      <c r="Y5873">
        <f>YEAR(SalesData[[#This Row],[Order Date]])*100+MONTH(SalesData[[#This Row],[Order Date]])</f>
        <v>201709</v>
      </c>
    </row>
    <row r="5874" spans="1: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v>2</v>
      </c>
      <c r="T5874">
        <v>0.3</v>
      </c>
      <c r="U5874">
        <v>-5.98</v>
      </c>
      <c r="V5874">
        <f>COUNTIF(SalesData[Order ID],SalesData[[#This Row],[Order ID]])</f>
        <v>1</v>
      </c>
      <c r="W5874" t="str">
        <f>TEXT(SalesData[[#This Row],[Order Date]],"MMM-YYYY")</f>
        <v>Mar-2018</v>
      </c>
      <c r="X5874">
        <f>CHOOSE(MONTH(SalesData[[#This Row],[Order Date]]),1,1,1,2,2,2,3,3,3,4,4,4)</f>
        <v>1</v>
      </c>
      <c r="Y5874">
        <f>YEAR(SalesData[[#This Row],[Order Date]])*100+MONTH(SalesData[[#This Row],[Order Date]])</f>
        <v>201803</v>
      </c>
    </row>
    <row r="5875" spans="1: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v>10</v>
      </c>
      <c r="T5875">
        <v>0</v>
      </c>
      <c r="U5875">
        <v>8.65</v>
      </c>
      <c r="V5875">
        <f>COUNTIF(SalesData[Order ID],SalesData[[#This Row],[Order ID]])</f>
        <v>2</v>
      </c>
      <c r="W5875" t="str">
        <f>TEXT(SalesData[[#This Row],[Order Date]],"MMM-YYYY")</f>
        <v>Jun-2018</v>
      </c>
      <c r="X5875">
        <f>CHOOSE(MONTH(SalesData[[#This Row],[Order Date]]),1,1,1,2,2,2,3,3,3,4,4,4)</f>
        <v>2</v>
      </c>
      <c r="Y5875">
        <f>YEAR(SalesData[[#This Row],[Order Date]])*100+MONTH(SalesData[[#This Row],[Order Date]])</f>
        <v>201806</v>
      </c>
    </row>
    <row r="5876" spans="1: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v>8</v>
      </c>
      <c r="T5876">
        <v>0.1</v>
      </c>
      <c r="U5876">
        <v>3.15</v>
      </c>
      <c r="V5876">
        <f>COUNTIF(SalesData[Order ID],SalesData[[#This Row],[Order ID]])</f>
        <v>2</v>
      </c>
      <c r="W5876" t="str">
        <f>TEXT(SalesData[[#This Row],[Order Date]],"MMM-YYYY")</f>
        <v>Jun-2018</v>
      </c>
      <c r="X5876">
        <f>CHOOSE(MONTH(SalesData[[#This Row],[Order Date]]),1,1,1,2,2,2,3,3,3,4,4,4)</f>
        <v>2</v>
      </c>
      <c r="Y5876">
        <f>YEAR(SalesData[[#This Row],[Order Date]])*100+MONTH(SalesData[[#This Row],[Order Date]])</f>
        <v>201806</v>
      </c>
    </row>
    <row r="5877" spans="1: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v>3</v>
      </c>
      <c r="T5877">
        <v>0</v>
      </c>
      <c r="U5877">
        <v>3.52</v>
      </c>
      <c r="V5877">
        <f>COUNTIF(SalesData[Order ID],SalesData[[#This Row],[Order ID]])</f>
        <v>1</v>
      </c>
      <c r="W5877" t="str">
        <f>TEXT(SalesData[[#This Row],[Order Date]],"MMM-YYYY")</f>
        <v>Apr-2016</v>
      </c>
      <c r="X5877">
        <f>CHOOSE(MONTH(SalesData[[#This Row],[Order Date]]),1,1,1,2,2,2,3,3,3,4,4,4)</f>
        <v>2</v>
      </c>
      <c r="Y5877">
        <f>YEAR(SalesData[[#This Row],[Order Date]])*100+MONTH(SalesData[[#This Row],[Order Date]])</f>
        <v>201604</v>
      </c>
    </row>
    <row r="5878" spans="1: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v>8</v>
      </c>
      <c r="T5878">
        <v>0.1</v>
      </c>
      <c r="U5878">
        <v>134.36000000000001</v>
      </c>
      <c r="V5878">
        <f>COUNTIF(SalesData[Order ID],SalesData[[#This Row],[Order ID]])</f>
        <v>3</v>
      </c>
      <c r="W5878" t="str">
        <f>TEXT(SalesData[[#This Row],[Order Date]],"MMM-YYYY")</f>
        <v>May-2015</v>
      </c>
      <c r="X5878">
        <f>CHOOSE(MONTH(SalesData[[#This Row],[Order Date]]),1,1,1,2,2,2,3,3,3,4,4,4)</f>
        <v>2</v>
      </c>
      <c r="Y5878">
        <f>YEAR(SalesData[[#This Row],[Order Date]])*100+MONTH(SalesData[[#This Row],[Order Date]])</f>
        <v>201505</v>
      </c>
    </row>
    <row r="5879" spans="1: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v>3</v>
      </c>
      <c r="T5879">
        <v>0</v>
      </c>
      <c r="U5879">
        <v>3.05</v>
      </c>
      <c r="V5879">
        <f>COUNTIF(SalesData[Order ID],SalesData[[#This Row],[Order ID]])</f>
        <v>3</v>
      </c>
      <c r="W5879" t="str">
        <f>TEXT(SalesData[[#This Row],[Order Date]],"MMM-YYYY")</f>
        <v>May-2015</v>
      </c>
      <c r="X5879">
        <f>CHOOSE(MONTH(SalesData[[#This Row],[Order Date]]),1,1,1,2,2,2,3,3,3,4,4,4)</f>
        <v>2</v>
      </c>
      <c r="Y5879">
        <f>YEAR(SalesData[[#This Row],[Order Date]])*100+MONTH(SalesData[[#This Row],[Order Date]])</f>
        <v>201505</v>
      </c>
    </row>
    <row r="5880" spans="1: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v>7</v>
      </c>
      <c r="T5880">
        <v>0.1</v>
      </c>
      <c r="U5880">
        <v>27.05</v>
      </c>
      <c r="V5880">
        <f>COUNTIF(SalesData[Order ID],SalesData[[#This Row],[Order ID]])</f>
        <v>3</v>
      </c>
      <c r="W5880" t="str">
        <f>TEXT(SalesData[[#This Row],[Order Date]],"MMM-YYYY")</f>
        <v>May-2015</v>
      </c>
      <c r="X5880">
        <f>CHOOSE(MONTH(SalesData[[#This Row],[Order Date]]),1,1,1,2,2,2,3,3,3,4,4,4)</f>
        <v>2</v>
      </c>
      <c r="Y5880">
        <f>YEAR(SalesData[[#This Row],[Order Date]])*100+MONTH(SalesData[[#This Row],[Order Date]])</f>
        <v>201505</v>
      </c>
    </row>
    <row r="5881" spans="1: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v>9</v>
      </c>
      <c r="T5881">
        <v>0.1</v>
      </c>
      <c r="U5881">
        <v>30.75</v>
      </c>
      <c r="V5881">
        <f>COUNTIF(SalesData[Order ID],SalesData[[#This Row],[Order ID]])</f>
        <v>1</v>
      </c>
      <c r="W5881" t="str">
        <f>TEXT(SalesData[[#This Row],[Order Date]],"MMM-YYYY")</f>
        <v>Sep-2017</v>
      </c>
      <c r="X5881">
        <f>CHOOSE(MONTH(SalesData[[#This Row],[Order Date]]),1,1,1,2,2,2,3,3,3,4,4,4)</f>
        <v>3</v>
      </c>
      <c r="Y5881">
        <f>YEAR(SalesData[[#This Row],[Order Date]])*100+MONTH(SalesData[[#This Row],[Order Date]])</f>
        <v>201709</v>
      </c>
    </row>
    <row r="5882" spans="1: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v>6</v>
      </c>
      <c r="T5882">
        <v>0</v>
      </c>
      <c r="U5882">
        <v>168.33</v>
      </c>
      <c r="V5882">
        <f>COUNTIF(SalesData[Order ID],SalesData[[#This Row],[Order ID]])</f>
        <v>3</v>
      </c>
      <c r="W5882" t="str">
        <f>TEXT(SalesData[[#This Row],[Order Date]],"MMM-YYYY")</f>
        <v>Sep-2017</v>
      </c>
      <c r="X5882">
        <f>CHOOSE(MONTH(SalesData[[#This Row],[Order Date]]),1,1,1,2,2,2,3,3,3,4,4,4)</f>
        <v>3</v>
      </c>
      <c r="Y5882">
        <f>YEAR(SalesData[[#This Row],[Order Date]])*100+MONTH(SalesData[[#This Row],[Order Date]])</f>
        <v>201709</v>
      </c>
    </row>
    <row r="5883" spans="1: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v>4</v>
      </c>
      <c r="T5883">
        <v>0</v>
      </c>
      <c r="U5883">
        <v>114.36</v>
      </c>
      <c r="V5883">
        <f>COUNTIF(SalesData[Order ID],SalesData[[#This Row],[Order ID]])</f>
        <v>3</v>
      </c>
      <c r="W5883" t="str">
        <f>TEXT(SalesData[[#This Row],[Order Date]],"MMM-YYYY")</f>
        <v>Sep-2017</v>
      </c>
      <c r="X5883">
        <f>CHOOSE(MONTH(SalesData[[#This Row],[Order Date]]),1,1,1,2,2,2,3,3,3,4,4,4)</f>
        <v>3</v>
      </c>
      <c r="Y5883">
        <f>YEAR(SalesData[[#This Row],[Order Date]])*100+MONTH(SalesData[[#This Row],[Order Date]])</f>
        <v>201709</v>
      </c>
    </row>
    <row r="5884" spans="1: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v>3</v>
      </c>
      <c r="T5884">
        <v>0</v>
      </c>
      <c r="U5884">
        <v>97.41</v>
      </c>
      <c r="V5884">
        <f>COUNTIF(SalesData[Order ID],SalesData[[#This Row],[Order ID]])</f>
        <v>3</v>
      </c>
      <c r="W5884" t="str">
        <f>TEXT(SalesData[[#This Row],[Order Date]],"MMM-YYYY")</f>
        <v>Sep-2017</v>
      </c>
      <c r="X5884">
        <f>CHOOSE(MONTH(SalesData[[#This Row],[Order Date]]),1,1,1,2,2,2,3,3,3,4,4,4)</f>
        <v>3</v>
      </c>
      <c r="Y5884">
        <f>YEAR(SalesData[[#This Row],[Order Date]])*100+MONTH(SalesData[[#This Row],[Order Date]])</f>
        <v>201709</v>
      </c>
    </row>
    <row r="5885" spans="1: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v>7</v>
      </c>
      <c r="T5885">
        <v>0.2</v>
      </c>
      <c r="U5885">
        <v>5.37</v>
      </c>
      <c r="V5885">
        <f>COUNTIF(SalesData[Order ID],SalesData[[#This Row],[Order ID]])</f>
        <v>2</v>
      </c>
      <c r="W5885" t="str">
        <f>TEXT(SalesData[[#This Row],[Order Date]],"MMM-YYYY")</f>
        <v>Mar-2017</v>
      </c>
      <c r="X5885">
        <f>CHOOSE(MONTH(SalesData[[#This Row],[Order Date]]),1,1,1,2,2,2,3,3,3,4,4,4)</f>
        <v>1</v>
      </c>
      <c r="Y5885">
        <f>YEAR(SalesData[[#This Row],[Order Date]])*100+MONTH(SalesData[[#This Row],[Order Date]])</f>
        <v>201703</v>
      </c>
    </row>
    <row r="5886" spans="1: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v>10</v>
      </c>
      <c r="T5886">
        <v>0.1</v>
      </c>
      <c r="U5886">
        <v>589.51</v>
      </c>
      <c r="V5886">
        <f>COUNTIF(SalesData[Order ID],SalesData[[#This Row],[Order ID]])</f>
        <v>2</v>
      </c>
      <c r="W5886" t="str">
        <f>TEXT(SalesData[[#This Row],[Order Date]],"MMM-YYYY")</f>
        <v>Mar-2017</v>
      </c>
      <c r="X5886">
        <f>CHOOSE(MONTH(SalesData[[#This Row],[Order Date]]),1,1,1,2,2,2,3,3,3,4,4,4)</f>
        <v>1</v>
      </c>
      <c r="Y5886">
        <f>YEAR(SalesData[[#This Row],[Order Date]])*100+MONTH(SalesData[[#This Row],[Order Date]])</f>
        <v>201703</v>
      </c>
    </row>
    <row r="5887" spans="1: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v>10</v>
      </c>
      <c r="T5887">
        <v>0</v>
      </c>
      <c r="U5887">
        <v>2.15</v>
      </c>
      <c r="V5887">
        <f>COUNTIF(SalesData[Order ID],SalesData[[#This Row],[Order ID]])</f>
        <v>2</v>
      </c>
      <c r="W5887" t="str">
        <f>TEXT(SalesData[[#This Row],[Order Date]],"MMM-YYYY")</f>
        <v>Oct-2015</v>
      </c>
      <c r="X5887">
        <f>CHOOSE(MONTH(SalesData[[#This Row],[Order Date]]),1,1,1,2,2,2,3,3,3,4,4,4)</f>
        <v>4</v>
      </c>
      <c r="Y5887">
        <f>YEAR(SalesData[[#This Row],[Order Date]])*100+MONTH(SalesData[[#This Row],[Order Date]])</f>
        <v>201510</v>
      </c>
    </row>
    <row r="5888" spans="1: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v>6</v>
      </c>
      <c r="T5888">
        <v>0.2</v>
      </c>
      <c r="U5888">
        <v>14.4</v>
      </c>
      <c r="V5888">
        <f>COUNTIF(SalesData[Order ID],SalesData[[#This Row],[Order ID]])</f>
        <v>2</v>
      </c>
      <c r="W5888" t="str">
        <f>TEXT(SalesData[[#This Row],[Order Date]],"MMM-YYYY")</f>
        <v>Oct-2015</v>
      </c>
      <c r="X5888">
        <f>CHOOSE(MONTH(SalesData[[#This Row],[Order Date]]),1,1,1,2,2,2,3,3,3,4,4,4)</f>
        <v>4</v>
      </c>
      <c r="Y5888">
        <f>YEAR(SalesData[[#This Row],[Order Date]])*100+MONTH(SalesData[[#This Row],[Order Date]])</f>
        <v>201510</v>
      </c>
    </row>
    <row r="5889" spans="1: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v>10</v>
      </c>
      <c r="T5889">
        <v>0.1</v>
      </c>
      <c r="U5889">
        <v>14.97</v>
      </c>
      <c r="V5889">
        <f>COUNTIF(SalesData[Order ID],SalesData[[#This Row],[Order ID]])</f>
        <v>1</v>
      </c>
      <c r="W5889" t="str">
        <f>TEXT(SalesData[[#This Row],[Order Date]],"MMM-YYYY")</f>
        <v>Oct-2018</v>
      </c>
      <c r="X5889">
        <f>CHOOSE(MONTH(SalesData[[#This Row],[Order Date]]),1,1,1,2,2,2,3,3,3,4,4,4)</f>
        <v>4</v>
      </c>
      <c r="Y5889">
        <f>YEAR(SalesData[[#This Row],[Order Date]])*100+MONTH(SalesData[[#This Row],[Order Date]])</f>
        <v>201810</v>
      </c>
    </row>
    <row r="5890" spans="1: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v>8</v>
      </c>
      <c r="T5890">
        <v>0.3</v>
      </c>
      <c r="U5890">
        <v>-7.31</v>
      </c>
      <c r="V5890">
        <f>COUNTIF(SalesData[Order ID],SalesData[[#This Row],[Order ID]])</f>
        <v>1</v>
      </c>
      <c r="W5890" t="str">
        <f>TEXT(SalesData[[#This Row],[Order Date]],"MMM-YYYY")</f>
        <v>May-2016</v>
      </c>
      <c r="X5890">
        <f>CHOOSE(MONTH(SalesData[[#This Row],[Order Date]]),1,1,1,2,2,2,3,3,3,4,4,4)</f>
        <v>2</v>
      </c>
      <c r="Y5890">
        <f>YEAR(SalesData[[#This Row],[Order Date]])*100+MONTH(SalesData[[#This Row],[Order Date]])</f>
        <v>201605</v>
      </c>
    </row>
    <row r="5891" spans="1: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v>6</v>
      </c>
      <c r="T5891">
        <v>0</v>
      </c>
      <c r="U5891">
        <v>6.27</v>
      </c>
      <c r="V5891">
        <f>COUNTIF(SalesData[Order ID],SalesData[[#This Row],[Order ID]])</f>
        <v>1</v>
      </c>
      <c r="W5891" t="str">
        <f>TEXT(SalesData[[#This Row],[Order Date]],"MMM-YYYY")</f>
        <v>Apr-2017</v>
      </c>
      <c r="X5891">
        <f>CHOOSE(MONTH(SalesData[[#This Row],[Order Date]]),1,1,1,2,2,2,3,3,3,4,4,4)</f>
        <v>2</v>
      </c>
      <c r="Y5891">
        <f>YEAR(SalesData[[#This Row],[Order Date]])*100+MONTH(SalesData[[#This Row],[Order Date]])</f>
        <v>201704</v>
      </c>
    </row>
    <row r="5892" spans="1: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v>8</v>
      </c>
      <c r="T5892">
        <v>0</v>
      </c>
      <c r="U5892">
        <v>9.2200000000000006</v>
      </c>
      <c r="V5892">
        <f>COUNTIF(SalesData[Order ID],SalesData[[#This Row],[Order ID]])</f>
        <v>3</v>
      </c>
      <c r="W5892" t="str">
        <f>TEXT(SalesData[[#This Row],[Order Date]],"MMM-YYYY")</f>
        <v>Nov-2017</v>
      </c>
      <c r="X5892">
        <f>CHOOSE(MONTH(SalesData[[#This Row],[Order Date]]),1,1,1,2,2,2,3,3,3,4,4,4)</f>
        <v>4</v>
      </c>
      <c r="Y5892">
        <f>YEAR(SalesData[[#This Row],[Order Date]])*100+MONTH(SalesData[[#This Row],[Order Date]])</f>
        <v>201711</v>
      </c>
    </row>
    <row r="5893" spans="1: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v>3</v>
      </c>
      <c r="T5893">
        <v>0</v>
      </c>
      <c r="U5893">
        <v>4.74</v>
      </c>
      <c r="V5893">
        <f>COUNTIF(SalesData[Order ID],SalesData[[#This Row],[Order ID]])</f>
        <v>3</v>
      </c>
      <c r="W5893" t="str">
        <f>TEXT(SalesData[[#This Row],[Order Date]],"MMM-YYYY")</f>
        <v>Nov-2017</v>
      </c>
      <c r="X5893">
        <f>CHOOSE(MONTH(SalesData[[#This Row],[Order Date]]),1,1,1,2,2,2,3,3,3,4,4,4)</f>
        <v>4</v>
      </c>
      <c r="Y5893">
        <f>YEAR(SalesData[[#This Row],[Order Date]])*100+MONTH(SalesData[[#This Row],[Order Date]])</f>
        <v>201711</v>
      </c>
    </row>
    <row r="5894" spans="1: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v>3</v>
      </c>
      <c r="T5894">
        <v>0.2</v>
      </c>
      <c r="U5894">
        <v>4.8899999999999997</v>
      </c>
      <c r="V5894">
        <f>COUNTIF(SalesData[Order ID],SalesData[[#This Row],[Order ID]])</f>
        <v>3</v>
      </c>
      <c r="W5894" t="str">
        <f>TEXT(SalesData[[#This Row],[Order Date]],"MMM-YYYY")</f>
        <v>Nov-2017</v>
      </c>
      <c r="X5894">
        <f>CHOOSE(MONTH(SalesData[[#This Row],[Order Date]]),1,1,1,2,2,2,3,3,3,4,4,4)</f>
        <v>4</v>
      </c>
      <c r="Y5894">
        <f>YEAR(SalesData[[#This Row],[Order Date]])*100+MONTH(SalesData[[#This Row],[Order Date]])</f>
        <v>201711</v>
      </c>
    </row>
    <row r="5895" spans="1: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v>2</v>
      </c>
      <c r="T5895">
        <v>0.3</v>
      </c>
      <c r="U5895">
        <v>-0.28000000000000003</v>
      </c>
      <c r="V5895">
        <f>COUNTIF(SalesData[Order ID],SalesData[[#This Row],[Order ID]])</f>
        <v>1</v>
      </c>
      <c r="W5895" t="str">
        <f>TEXT(SalesData[[#This Row],[Order Date]],"MMM-YYYY")</f>
        <v>Sep-2018</v>
      </c>
      <c r="X5895">
        <f>CHOOSE(MONTH(SalesData[[#This Row],[Order Date]]),1,1,1,2,2,2,3,3,3,4,4,4)</f>
        <v>3</v>
      </c>
      <c r="Y5895">
        <f>YEAR(SalesData[[#This Row],[Order Date]])*100+MONTH(SalesData[[#This Row],[Order Date]])</f>
        <v>201809</v>
      </c>
    </row>
    <row r="5896" spans="1: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v>8</v>
      </c>
      <c r="T5896">
        <v>0</v>
      </c>
      <c r="U5896">
        <v>9.99</v>
      </c>
      <c r="V5896">
        <f>COUNTIF(SalesData[Order ID],SalesData[[#This Row],[Order ID]])</f>
        <v>1</v>
      </c>
      <c r="W5896" t="str">
        <f>TEXT(SalesData[[#This Row],[Order Date]],"MMM-YYYY")</f>
        <v>Sep-2018</v>
      </c>
      <c r="X5896">
        <f>CHOOSE(MONTH(SalesData[[#This Row],[Order Date]]),1,1,1,2,2,2,3,3,3,4,4,4)</f>
        <v>3</v>
      </c>
      <c r="Y5896">
        <f>YEAR(SalesData[[#This Row],[Order Date]])*100+MONTH(SalesData[[#This Row],[Order Date]])</f>
        <v>201809</v>
      </c>
    </row>
    <row r="5897" spans="1: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v>5</v>
      </c>
      <c r="T5897">
        <v>0</v>
      </c>
      <c r="U5897">
        <v>9.77</v>
      </c>
      <c r="V5897">
        <f>COUNTIF(SalesData[Order ID],SalesData[[#This Row],[Order ID]])</f>
        <v>2</v>
      </c>
      <c r="W5897" t="str">
        <f>TEXT(SalesData[[#This Row],[Order Date]],"MMM-YYYY")</f>
        <v>Nov-2015</v>
      </c>
      <c r="X5897">
        <f>CHOOSE(MONTH(SalesData[[#This Row],[Order Date]]),1,1,1,2,2,2,3,3,3,4,4,4)</f>
        <v>4</v>
      </c>
      <c r="Y5897">
        <f>YEAR(SalesData[[#This Row],[Order Date]])*100+MONTH(SalesData[[#This Row],[Order Date]])</f>
        <v>201511</v>
      </c>
    </row>
    <row r="5898" spans="1: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v>2</v>
      </c>
      <c r="T5898">
        <v>0.1</v>
      </c>
      <c r="U5898">
        <v>2.57</v>
      </c>
      <c r="V5898">
        <f>COUNTIF(SalesData[Order ID],SalesData[[#This Row],[Order ID]])</f>
        <v>2</v>
      </c>
      <c r="W5898" t="str">
        <f>TEXT(SalesData[[#This Row],[Order Date]],"MMM-YYYY")</f>
        <v>Nov-2015</v>
      </c>
      <c r="X5898">
        <f>CHOOSE(MONTH(SalesData[[#This Row],[Order Date]]),1,1,1,2,2,2,3,3,3,4,4,4)</f>
        <v>4</v>
      </c>
      <c r="Y5898">
        <f>YEAR(SalesData[[#This Row],[Order Date]])*100+MONTH(SalesData[[#This Row],[Order Date]])</f>
        <v>201511</v>
      </c>
    </row>
    <row r="5899" spans="1: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v>6</v>
      </c>
      <c r="T5899">
        <v>0.1</v>
      </c>
      <c r="U5899">
        <v>19.2</v>
      </c>
      <c r="V5899">
        <f>COUNTIF(SalesData[Order ID],SalesData[[#This Row],[Order ID]])</f>
        <v>2</v>
      </c>
      <c r="W5899" t="str">
        <f>TEXT(SalesData[[#This Row],[Order Date]],"MMM-YYYY")</f>
        <v>Apr-2017</v>
      </c>
      <c r="X5899">
        <f>CHOOSE(MONTH(SalesData[[#This Row],[Order Date]]),1,1,1,2,2,2,3,3,3,4,4,4)</f>
        <v>2</v>
      </c>
      <c r="Y5899">
        <f>YEAR(SalesData[[#This Row],[Order Date]])*100+MONTH(SalesData[[#This Row],[Order Date]])</f>
        <v>201704</v>
      </c>
    </row>
    <row r="5900" spans="1: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v>10</v>
      </c>
      <c r="T5900">
        <v>0.3</v>
      </c>
      <c r="U5900">
        <v>-90.99</v>
      </c>
      <c r="V5900">
        <f>COUNTIF(SalesData[Order ID],SalesData[[#This Row],[Order ID]])</f>
        <v>2</v>
      </c>
      <c r="W5900" t="str">
        <f>TEXT(SalesData[[#This Row],[Order Date]],"MMM-YYYY")</f>
        <v>Apr-2017</v>
      </c>
      <c r="X5900">
        <f>CHOOSE(MONTH(SalesData[[#This Row],[Order Date]]),1,1,1,2,2,2,3,3,3,4,4,4)</f>
        <v>2</v>
      </c>
      <c r="Y5900">
        <f>YEAR(SalesData[[#This Row],[Order Date]])*100+MONTH(SalesData[[#This Row],[Order Date]])</f>
        <v>201704</v>
      </c>
    </row>
    <row r="5901" spans="1: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v>3</v>
      </c>
      <c r="T5901">
        <v>0.1</v>
      </c>
      <c r="U5901">
        <v>2.93</v>
      </c>
      <c r="V5901">
        <f>COUNTIF(SalesData[Order ID],SalesData[[#This Row],[Order ID]])</f>
        <v>1</v>
      </c>
      <c r="W5901" t="str">
        <f>TEXT(SalesData[[#This Row],[Order Date]],"MMM-YYYY")</f>
        <v>Jan-2018</v>
      </c>
      <c r="X5901">
        <f>CHOOSE(MONTH(SalesData[[#This Row],[Order Date]]),1,1,1,2,2,2,3,3,3,4,4,4)</f>
        <v>1</v>
      </c>
      <c r="Y5901">
        <f>YEAR(SalesData[[#This Row],[Order Date]])*100+MONTH(SalesData[[#This Row],[Order Date]])</f>
        <v>201801</v>
      </c>
    </row>
    <row r="5902" spans="1: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v>3</v>
      </c>
      <c r="T5902">
        <v>0.3</v>
      </c>
      <c r="U5902">
        <v>-7.98</v>
      </c>
      <c r="V5902">
        <f>COUNTIF(SalesData[Order ID],SalesData[[#This Row],[Order ID]])</f>
        <v>1</v>
      </c>
      <c r="W5902" t="str">
        <f>TEXT(SalesData[[#This Row],[Order Date]],"MMM-YYYY")</f>
        <v>Nov-2016</v>
      </c>
      <c r="X5902">
        <f>CHOOSE(MONTH(SalesData[[#This Row],[Order Date]]),1,1,1,2,2,2,3,3,3,4,4,4)</f>
        <v>4</v>
      </c>
      <c r="Y5902">
        <f>YEAR(SalesData[[#This Row],[Order Date]])*100+MONTH(SalesData[[#This Row],[Order Date]])</f>
        <v>201611</v>
      </c>
    </row>
    <row r="5903" spans="1: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v>10</v>
      </c>
      <c r="T5903">
        <v>0.2</v>
      </c>
      <c r="U5903">
        <v>5.05</v>
      </c>
      <c r="V5903">
        <f>COUNTIF(SalesData[Order ID],SalesData[[#This Row],[Order ID]])</f>
        <v>1</v>
      </c>
      <c r="W5903" t="str">
        <f>TEXT(SalesData[[#This Row],[Order Date]],"MMM-YYYY")</f>
        <v>Nov-2017</v>
      </c>
      <c r="X5903">
        <f>CHOOSE(MONTH(SalesData[[#This Row],[Order Date]]),1,1,1,2,2,2,3,3,3,4,4,4)</f>
        <v>4</v>
      </c>
      <c r="Y5903">
        <f>YEAR(SalesData[[#This Row],[Order Date]])*100+MONTH(SalesData[[#This Row],[Order Date]])</f>
        <v>201711</v>
      </c>
    </row>
    <row r="5904" spans="1: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v>3</v>
      </c>
      <c r="T5904">
        <v>0</v>
      </c>
      <c r="U5904">
        <v>16.78</v>
      </c>
      <c r="V5904">
        <f>COUNTIF(SalesData[Order ID],SalesData[[#This Row],[Order ID]])</f>
        <v>5</v>
      </c>
      <c r="W5904" t="str">
        <f>TEXT(SalesData[[#This Row],[Order Date]],"MMM-YYYY")</f>
        <v>Nov-2018</v>
      </c>
      <c r="X5904">
        <f>CHOOSE(MONTH(SalesData[[#This Row],[Order Date]]),1,1,1,2,2,2,3,3,3,4,4,4)</f>
        <v>4</v>
      </c>
      <c r="Y5904">
        <f>YEAR(SalesData[[#This Row],[Order Date]])*100+MONTH(SalesData[[#This Row],[Order Date]])</f>
        <v>201811</v>
      </c>
    </row>
    <row r="5905" spans="1: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v>2</v>
      </c>
      <c r="T5905">
        <v>0.3</v>
      </c>
      <c r="U5905">
        <v>-6.35</v>
      </c>
      <c r="V5905">
        <f>COUNTIF(SalesData[Order ID],SalesData[[#This Row],[Order ID]])</f>
        <v>5</v>
      </c>
      <c r="W5905" t="str">
        <f>TEXT(SalesData[[#This Row],[Order Date]],"MMM-YYYY")</f>
        <v>Nov-2018</v>
      </c>
      <c r="X5905">
        <f>CHOOSE(MONTH(SalesData[[#This Row],[Order Date]]),1,1,1,2,2,2,3,3,3,4,4,4)</f>
        <v>4</v>
      </c>
      <c r="Y5905">
        <f>YEAR(SalesData[[#This Row],[Order Date]])*100+MONTH(SalesData[[#This Row],[Order Date]])</f>
        <v>201811</v>
      </c>
    </row>
    <row r="5906" spans="1: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v>9</v>
      </c>
      <c r="T5906">
        <v>0.3</v>
      </c>
      <c r="U5906">
        <v>-3.7</v>
      </c>
      <c r="V5906">
        <f>COUNTIF(SalesData[Order ID],SalesData[[#This Row],[Order ID]])</f>
        <v>5</v>
      </c>
      <c r="W5906" t="str">
        <f>TEXT(SalesData[[#This Row],[Order Date]],"MMM-YYYY")</f>
        <v>Nov-2018</v>
      </c>
      <c r="X5906">
        <f>CHOOSE(MONTH(SalesData[[#This Row],[Order Date]]),1,1,1,2,2,2,3,3,3,4,4,4)</f>
        <v>4</v>
      </c>
      <c r="Y5906">
        <f>YEAR(SalesData[[#This Row],[Order Date]])*100+MONTH(SalesData[[#This Row],[Order Date]])</f>
        <v>201811</v>
      </c>
    </row>
    <row r="5907" spans="1: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v>4</v>
      </c>
      <c r="T5907">
        <v>0</v>
      </c>
      <c r="U5907">
        <v>4.1399999999999997</v>
      </c>
      <c r="V5907">
        <f>COUNTIF(SalesData[Order ID],SalesData[[#This Row],[Order ID]])</f>
        <v>5</v>
      </c>
      <c r="W5907" t="str">
        <f>TEXT(SalesData[[#This Row],[Order Date]],"MMM-YYYY")</f>
        <v>Nov-2018</v>
      </c>
      <c r="X5907">
        <f>CHOOSE(MONTH(SalesData[[#This Row],[Order Date]]),1,1,1,2,2,2,3,3,3,4,4,4)</f>
        <v>4</v>
      </c>
      <c r="Y5907">
        <f>YEAR(SalesData[[#This Row],[Order Date]])*100+MONTH(SalesData[[#This Row],[Order Date]])</f>
        <v>201811</v>
      </c>
    </row>
    <row r="5908" spans="1: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v>6</v>
      </c>
      <c r="T5908">
        <v>0.2</v>
      </c>
      <c r="U5908">
        <v>4.58</v>
      </c>
      <c r="V5908">
        <f>COUNTIF(SalesData[Order ID],SalesData[[#This Row],[Order ID]])</f>
        <v>5</v>
      </c>
      <c r="W5908" t="str">
        <f>TEXT(SalesData[[#This Row],[Order Date]],"MMM-YYYY")</f>
        <v>Nov-2018</v>
      </c>
      <c r="X5908">
        <f>CHOOSE(MONTH(SalesData[[#This Row],[Order Date]]),1,1,1,2,2,2,3,3,3,4,4,4)</f>
        <v>4</v>
      </c>
      <c r="Y5908">
        <f>YEAR(SalesData[[#This Row],[Order Date]])*100+MONTH(SalesData[[#This Row],[Order Date]])</f>
        <v>201811</v>
      </c>
    </row>
    <row r="5909" spans="1: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v>4</v>
      </c>
      <c r="T5909">
        <v>0.3</v>
      </c>
      <c r="U5909">
        <v>-2.4700000000000002</v>
      </c>
      <c r="V5909">
        <f>COUNTIF(SalesData[Order ID],SalesData[[#This Row],[Order ID]])</f>
        <v>4</v>
      </c>
      <c r="W5909" t="str">
        <f>TEXT(SalesData[[#This Row],[Order Date]],"MMM-YYYY")</f>
        <v>Dec-2017</v>
      </c>
      <c r="X5909">
        <f>CHOOSE(MONTH(SalesData[[#This Row],[Order Date]]),1,1,1,2,2,2,3,3,3,4,4,4)</f>
        <v>4</v>
      </c>
      <c r="Y5909">
        <f>YEAR(SalesData[[#This Row],[Order Date]])*100+MONTH(SalesData[[#This Row],[Order Date]])</f>
        <v>201712</v>
      </c>
    </row>
    <row r="5910" spans="1: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v>3</v>
      </c>
      <c r="T5910">
        <v>0</v>
      </c>
      <c r="U5910">
        <v>18.510000000000002</v>
      </c>
      <c r="V5910">
        <f>COUNTIF(SalesData[Order ID],SalesData[[#This Row],[Order ID]])</f>
        <v>4</v>
      </c>
      <c r="W5910" t="str">
        <f>TEXT(SalesData[[#This Row],[Order Date]],"MMM-YYYY")</f>
        <v>Dec-2017</v>
      </c>
      <c r="X5910">
        <f>CHOOSE(MONTH(SalesData[[#This Row],[Order Date]]),1,1,1,2,2,2,3,3,3,4,4,4)</f>
        <v>4</v>
      </c>
      <c r="Y5910">
        <f>YEAR(SalesData[[#This Row],[Order Date]])*100+MONTH(SalesData[[#This Row],[Order Date]])</f>
        <v>201712</v>
      </c>
    </row>
    <row r="5911" spans="1: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v>4</v>
      </c>
      <c r="T5911">
        <v>0.3</v>
      </c>
      <c r="U5911">
        <v>-2.61</v>
      </c>
      <c r="V5911">
        <f>COUNTIF(SalesData[Order ID],SalesData[[#This Row],[Order ID]])</f>
        <v>4</v>
      </c>
      <c r="W5911" t="str">
        <f>TEXT(SalesData[[#This Row],[Order Date]],"MMM-YYYY")</f>
        <v>Dec-2017</v>
      </c>
      <c r="X5911">
        <f>CHOOSE(MONTH(SalesData[[#This Row],[Order Date]]),1,1,1,2,2,2,3,3,3,4,4,4)</f>
        <v>4</v>
      </c>
      <c r="Y5911">
        <f>YEAR(SalesData[[#This Row],[Order Date]])*100+MONTH(SalesData[[#This Row],[Order Date]])</f>
        <v>201712</v>
      </c>
    </row>
    <row r="5912" spans="1: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v>1</v>
      </c>
      <c r="T5912">
        <v>0</v>
      </c>
      <c r="U5912">
        <v>5.21</v>
      </c>
      <c r="V5912">
        <f>COUNTIF(SalesData[Order ID],SalesData[[#This Row],[Order ID]])</f>
        <v>4</v>
      </c>
      <c r="W5912" t="str">
        <f>TEXT(SalesData[[#This Row],[Order Date]],"MMM-YYYY")</f>
        <v>Dec-2017</v>
      </c>
      <c r="X5912">
        <f>CHOOSE(MONTH(SalesData[[#This Row],[Order Date]]),1,1,1,2,2,2,3,3,3,4,4,4)</f>
        <v>4</v>
      </c>
      <c r="Y5912">
        <f>YEAR(SalesData[[#This Row],[Order Date]])*100+MONTH(SalesData[[#This Row],[Order Date]])</f>
        <v>201712</v>
      </c>
    </row>
    <row r="5913" spans="1: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v>9</v>
      </c>
      <c r="T5913">
        <v>0.2</v>
      </c>
      <c r="U5913">
        <v>13.96</v>
      </c>
      <c r="V5913">
        <f>COUNTIF(SalesData[Order ID],SalesData[[#This Row],[Order ID]])</f>
        <v>1</v>
      </c>
      <c r="W5913" t="str">
        <f>TEXT(SalesData[[#This Row],[Order Date]],"MMM-YYYY")</f>
        <v>Dec-2017</v>
      </c>
      <c r="X5913">
        <f>CHOOSE(MONTH(SalesData[[#This Row],[Order Date]]),1,1,1,2,2,2,3,3,3,4,4,4)</f>
        <v>4</v>
      </c>
      <c r="Y5913">
        <f>YEAR(SalesData[[#This Row],[Order Date]])*100+MONTH(SalesData[[#This Row],[Order Date]])</f>
        <v>201712</v>
      </c>
    </row>
    <row r="5914" spans="1: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v>5</v>
      </c>
      <c r="T5914">
        <v>0.2</v>
      </c>
      <c r="U5914">
        <v>2.04</v>
      </c>
      <c r="V5914">
        <f>COUNTIF(SalesData[Order ID],SalesData[[#This Row],[Order ID]])</f>
        <v>1</v>
      </c>
      <c r="W5914" t="str">
        <f>TEXT(SalesData[[#This Row],[Order Date]],"MMM-YYYY")</f>
        <v>Aug-2015</v>
      </c>
      <c r="X5914">
        <f>CHOOSE(MONTH(SalesData[[#This Row],[Order Date]]),1,1,1,2,2,2,3,3,3,4,4,4)</f>
        <v>3</v>
      </c>
      <c r="Y5914">
        <f>YEAR(SalesData[[#This Row],[Order Date]])*100+MONTH(SalesData[[#This Row],[Order Date]])</f>
        <v>201508</v>
      </c>
    </row>
    <row r="5915" spans="1: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v>7</v>
      </c>
      <c r="T5915">
        <v>0</v>
      </c>
      <c r="U5915">
        <v>2.83</v>
      </c>
      <c r="V5915">
        <f>COUNTIF(SalesData[Order ID],SalesData[[#This Row],[Order ID]])</f>
        <v>10</v>
      </c>
      <c r="W5915" t="str">
        <f>TEXT(SalesData[[#This Row],[Order Date]],"MMM-YYYY")</f>
        <v>Sep-2016</v>
      </c>
      <c r="X5915">
        <f>CHOOSE(MONTH(SalesData[[#This Row],[Order Date]]),1,1,1,2,2,2,3,3,3,4,4,4)</f>
        <v>3</v>
      </c>
      <c r="Y5915">
        <f>YEAR(SalesData[[#This Row],[Order Date]])*100+MONTH(SalesData[[#This Row],[Order Date]])</f>
        <v>201609</v>
      </c>
    </row>
    <row r="5916" spans="1: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v>10</v>
      </c>
      <c r="T5916">
        <v>0.1</v>
      </c>
      <c r="U5916">
        <v>28.07</v>
      </c>
      <c r="V5916">
        <f>COUNTIF(SalesData[Order ID],SalesData[[#This Row],[Order ID]])</f>
        <v>10</v>
      </c>
      <c r="W5916" t="str">
        <f>TEXT(SalesData[[#This Row],[Order Date]],"MMM-YYYY")</f>
        <v>Sep-2016</v>
      </c>
      <c r="X5916">
        <f>CHOOSE(MONTH(SalesData[[#This Row],[Order Date]]),1,1,1,2,2,2,3,3,3,4,4,4)</f>
        <v>3</v>
      </c>
      <c r="Y5916">
        <f>YEAR(SalesData[[#This Row],[Order Date]])*100+MONTH(SalesData[[#This Row],[Order Date]])</f>
        <v>201609</v>
      </c>
    </row>
    <row r="5917" spans="1: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v>7</v>
      </c>
      <c r="T5917">
        <v>0</v>
      </c>
      <c r="U5917">
        <v>61.93</v>
      </c>
      <c r="V5917">
        <f>COUNTIF(SalesData[Order ID],SalesData[[#This Row],[Order ID]])</f>
        <v>10</v>
      </c>
      <c r="W5917" t="str">
        <f>TEXT(SalesData[[#This Row],[Order Date]],"MMM-YYYY")</f>
        <v>Sep-2016</v>
      </c>
      <c r="X5917">
        <f>CHOOSE(MONTH(SalesData[[#This Row],[Order Date]]),1,1,1,2,2,2,3,3,3,4,4,4)</f>
        <v>3</v>
      </c>
      <c r="Y5917">
        <f>YEAR(SalesData[[#This Row],[Order Date]])*100+MONTH(SalesData[[#This Row],[Order Date]])</f>
        <v>201609</v>
      </c>
    </row>
    <row r="5918" spans="1: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v>9</v>
      </c>
      <c r="T5918">
        <v>0</v>
      </c>
      <c r="U5918">
        <v>30.27</v>
      </c>
      <c r="V5918">
        <f>COUNTIF(SalesData[Order ID],SalesData[[#This Row],[Order ID]])</f>
        <v>10</v>
      </c>
      <c r="W5918" t="str">
        <f>TEXT(SalesData[[#This Row],[Order Date]],"MMM-YYYY")</f>
        <v>Sep-2016</v>
      </c>
      <c r="X5918">
        <f>CHOOSE(MONTH(SalesData[[#This Row],[Order Date]]),1,1,1,2,2,2,3,3,3,4,4,4)</f>
        <v>3</v>
      </c>
      <c r="Y5918">
        <f>YEAR(SalesData[[#This Row],[Order Date]])*100+MONTH(SalesData[[#This Row],[Order Date]])</f>
        <v>201609</v>
      </c>
    </row>
    <row r="5919" spans="1: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v>9</v>
      </c>
      <c r="T5919">
        <v>0</v>
      </c>
      <c r="U5919">
        <v>465.16</v>
      </c>
      <c r="V5919">
        <f>COUNTIF(SalesData[Order ID],SalesData[[#This Row],[Order ID]])</f>
        <v>10</v>
      </c>
      <c r="W5919" t="str">
        <f>TEXT(SalesData[[#This Row],[Order Date]],"MMM-YYYY")</f>
        <v>Sep-2016</v>
      </c>
      <c r="X5919">
        <f>CHOOSE(MONTH(SalesData[[#This Row],[Order Date]]),1,1,1,2,2,2,3,3,3,4,4,4)</f>
        <v>3</v>
      </c>
      <c r="Y5919">
        <f>YEAR(SalesData[[#This Row],[Order Date]])*100+MONTH(SalesData[[#This Row],[Order Date]])</f>
        <v>201609</v>
      </c>
    </row>
    <row r="5920" spans="1: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v>10</v>
      </c>
      <c r="T5920">
        <v>0.2</v>
      </c>
      <c r="U5920">
        <v>701.37</v>
      </c>
      <c r="V5920">
        <f>COUNTIF(SalesData[Order ID],SalesData[[#This Row],[Order ID]])</f>
        <v>10</v>
      </c>
      <c r="W5920" t="str">
        <f>TEXT(SalesData[[#This Row],[Order Date]],"MMM-YYYY")</f>
        <v>Sep-2016</v>
      </c>
      <c r="X5920">
        <f>CHOOSE(MONTH(SalesData[[#This Row],[Order Date]]),1,1,1,2,2,2,3,3,3,4,4,4)</f>
        <v>3</v>
      </c>
      <c r="Y5920">
        <f>YEAR(SalesData[[#This Row],[Order Date]])*100+MONTH(SalesData[[#This Row],[Order Date]])</f>
        <v>201609</v>
      </c>
    </row>
    <row r="5921" spans="1: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v>5</v>
      </c>
      <c r="T5921">
        <v>0.3</v>
      </c>
      <c r="U5921">
        <v>-65.09</v>
      </c>
      <c r="V5921">
        <f>COUNTIF(SalesData[Order ID],SalesData[[#This Row],[Order ID]])</f>
        <v>10</v>
      </c>
      <c r="W5921" t="str">
        <f>TEXT(SalesData[[#This Row],[Order Date]],"MMM-YYYY")</f>
        <v>Sep-2016</v>
      </c>
      <c r="X5921">
        <f>CHOOSE(MONTH(SalesData[[#This Row],[Order Date]]),1,1,1,2,2,2,3,3,3,4,4,4)</f>
        <v>3</v>
      </c>
      <c r="Y5921">
        <f>YEAR(SalesData[[#This Row],[Order Date]])*100+MONTH(SalesData[[#This Row],[Order Date]])</f>
        <v>201609</v>
      </c>
    </row>
    <row r="5922" spans="1: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v>4</v>
      </c>
      <c r="T5922">
        <v>0.3</v>
      </c>
      <c r="U5922">
        <v>-164.98</v>
      </c>
      <c r="V5922">
        <f>COUNTIF(SalesData[Order ID],SalesData[[#This Row],[Order ID]])</f>
        <v>10</v>
      </c>
      <c r="W5922" t="str">
        <f>TEXT(SalesData[[#This Row],[Order Date]],"MMM-YYYY")</f>
        <v>Sep-2016</v>
      </c>
      <c r="X5922">
        <f>CHOOSE(MONTH(SalesData[[#This Row],[Order Date]]),1,1,1,2,2,2,3,3,3,4,4,4)</f>
        <v>3</v>
      </c>
      <c r="Y5922">
        <f>YEAR(SalesData[[#This Row],[Order Date]])*100+MONTH(SalesData[[#This Row],[Order Date]])</f>
        <v>201609</v>
      </c>
    </row>
    <row r="5923" spans="1: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v>6</v>
      </c>
      <c r="T5923">
        <v>0</v>
      </c>
      <c r="U5923">
        <v>38.840000000000003</v>
      </c>
      <c r="V5923">
        <f>COUNTIF(SalesData[Order ID],SalesData[[#This Row],[Order ID]])</f>
        <v>10</v>
      </c>
      <c r="W5923" t="str">
        <f>TEXT(SalesData[[#This Row],[Order Date]],"MMM-YYYY")</f>
        <v>Sep-2016</v>
      </c>
      <c r="X5923">
        <f>CHOOSE(MONTH(SalesData[[#This Row],[Order Date]]),1,1,1,2,2,2,3,3,3,4,4,4)</f>
        <v>3</v>
      </c>
      <c r="Y5923">
        <f>YEAR(SalesData[[#This Row],[Order Date]])*100+MONTH(SalesData[[#This Row],[Order Date]])</f>
        <v>201609</v>
      </c>
    </row>
    <row r="5924" spans="1: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v>7</v>
      </c>
      <c r="T5924">
        <v>0</v>
      </c>
      <c r="U5924">
        <v>21.02</v>
      </c>
      <c r="V5924">
        <f>COUNTIF(SalesData[Order ID],SalesData[[#This Row],[Order ID]])</f>
        <v>10</v>
      </c>
      <c r="W5924" t="str">
        <f>TEXT(SalesData[[#This Row],[Order Date]],"MMM-YYYY")</f>
        <v>Sep-2016</v>
      </c>
      <c r="X5924">
        <f>CHOOSE(MONTH(SalesData[[#This Row],[Order Date]]),1,1,1,2,2,2,3,3,3,4,4,4)</f>
        <v>3</v>
      </c>
      <c r="Y5924">
        <f>YEAR(SalesData[[#This Row],[Order Date]])*100+MONTH(SalesData[[#This Row],[Order Date]])</f>
        <v>201609</v>
      </c>
    </row>
    <row r="5925" spans="1: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v>10</v>
      </c>
      <c r="T5925">
        <v>0.2</v>
      </c>
      <c r="U5925">
        <v>81.430000000000007</v>
      </c>
      <c r="V5925">
        <f>COUNTIF(SalesData[Order ID],SalesData[[#This Row],[Order ID]])</f>
        <v>1</v>
      </c>
      <c r="W5925" t="str">
        <f>TEXT(SalesData[[#This Row],[Order Date]],"MMM-YYYY")</f>
        <v>Nov-2017</v>
      </c>
      <c r="X5925">
        <f>CHOOSE(MONTH(SalesData[[#This Row],[Order Date]]),1,1,1,2,2,2,3,3,3,4,4,4)</f>
        <v>4</v>
      </c>
      <c r="Y5925">
        <f>YEAR(SalesData[[#This Row],[Order Date]])*100+MONTH(SalesData[[#This Row],[Order Date]])</f>
        <v>201711</v>
      </c>
    </row>
    <row r="5926" spans="1: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v>10</v>
      </c>
      <c r="T5926">
        <v>0</v>
      </c>
      <c r="U5926">
        <v>5.28</v>
      </c>
      <c r="V5926">
        <f>COUNTIF(SalesData[Order ID],SalesData[[#This Row],[Order ID]])</f>
        <v>1</v>
      </c>
      <c r="W5926" t="str">
        <f>TEXT(SalesData[[#This Row],[Order Date]],"MMM-YYYY")</f>
        <v>Nov-2018</v>
      </c>
      <c r="X5926">
        <f>CHOOSE(MONTH(SalesData[[#This Row],[Order Date]]),1,1,1,2,2,2,3,3,3,4,4,4)</f>
        <v>4</v>
      </c>
      <c r="Y5926">
        <f>YEAR(SalesData[[#This Row],[Order Date]])*100+MONTH(SalesData[[#This Row],[Order Date]])</f>
        <v>201811</v>
      </c>
    </row>
    <row r="5927" spans="1: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v>10</v>
      </c>
      <c r="T5927">
        <v>0</v>
      </c>
      <c r="U5927">
        <v>186.92</v>
      </c>
      <c r="V5927">
        <f>COUNTIF(SalesData[Order ID],SalesData[[#This Row],[Order ID]])</f>
        <v>1</v>
      </c>
      <c r="W5927" t="str">
        <f>TEXT(SalesData[[#This Row],[Order Date]],"MMM-YYYY")</f>
        <v>Jun-2018</v>
      </c>
      <c r="X5927">
        <f>CHOOSE(MONTH(SalesData[[#This Row],[Order Date]]),1,1,1,2,2,2,3,3,3,4,4,4)</f>
        <v>2</v>
      </c>
      <c r="Y5927">
        <f>YEAR(SalesData[[#This Row],[Order Date]])*100+MONTH(SalesData[[#This Row],[Order Date]])</f>
        <v>201806</v>
      </c>
    </row>
    <row r="5928" spans="1: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v>10</v>
      </c>
      <c r="T5928">
        <v>0.2</v>
      </c>
      <c r="U5928">
        <v>340.46</v>
      </c>
      <c r="V5928">
        <f>COUNTIF(SalesData[Order ID],SalesData[[#This Row],[Order ID]])</f>
        <v>1</v>
      </c>
      <c r="W5928" t="str">
        <f>TEXT(SalesData[[#This Row],[Order Date]],"MMM-YYYY")</f>
        <v>Apr-2015</v>
      </c>
      <c r="X5928">
        <f>CHOOSE(MONTH(SalesData[[#This Row],[Order Date]]),1,1,1,2,2,2,3,3,3,4,4,4)</f>
        <v>2</v>
      </c>
      <c r="Y5928">
        <f>YEAR(SalesData[[#This Row],[Order Date]])*100+MONTH(SalesData[[#This Row],[Order Date]])</f>
        <v>201504</v>
      </c>
    </row>
    <row r="5929" spans="1: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v>10</v>
      </c>
      <c r="T5929">
        <v>0.3</v>
      </c>
      <c r="U5929">
        <v>-1.1000000000000001</v>
      </c>
      <c r="V5929">
        <f>COUNTIF(SalesData[Order ID],SalesData[[#This Row],[Order ID]])</f>
        <v>2</v>
      </c>
      <c r="W5929" t="str">
        <f>TEXT(SalesData[[#This Row],[Order Date]],"MMM-YYYY")</f>
        <v>Oct-2015</v>
      </c>
      <c r="X5929">
        <f>CHOOSE(MONTH(SalesData[[#This Row],[Order Date]]),1,1,1,2,2,2,3,3,3,4,4,4)</f>
        <v>4</v>
      </c>
      <c r="Y5929">
        <f>YEAR(SalesData[[#This Row],[Order Date]])*100+MONTH(SalesData[[#This Row],[Order Date]])</f>
        <v>201510</v>
      </c>
    </row>
    <row r="5930" spans="1: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v>1</v>
      </c>
      <c r="T5930">
        <v>0</v>
      </c>
      <c r="U5930">
        <v>1.34</v>
      </c>
      <c r="V5930">
        <f>COUNTIF(SalesData[Order ID],SalesData[[#This Row],[Order ID]])</f>
        <v>2</v>
      </c>
      <c r="W5930" t="str">
        <f>TEXT(SalesData[[#This Row],[Order Date]],"MMM-YYYY")</f>
        <v>Oct-2015</v>
      </c>
      <c r="X5930">
        <f>CHOOSE(MONTH(SalesData[[#This Row],[Order Date]]),1,1,1,2,2,2,3,3,3,4,4,4)</f>
        <v>4</v>
      </c>
      <c r="Y5930">
        <f>YEAR(SalesData[[#This Row],[Order Date]])*100+MONTH(SalesData[[#This Row],[Order Date]])</f>
        <v>201510</v>
      </c>
    </row>
    <row r="5931" spans="1: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v>1</v>
      </c>
      <c r="T5931">
        <v>0</v>
      </c>
      <c r="U5931">
        <v>30.52</v>
      </c>
      <c r="V5931">
        <f>COUNTIF(SalesData[Order ID],SalesData[[#This Row],[Order ID]])</f>
        <v>6</v>
      </c>
      <c r="W5931" t="str">
        <f>TEXT(SalesData[[#This Row],[Order Date]],"MMM-YYYY")</f>
        <v>Jul-2018</v>
      </c>
      <c r="X5931">
        <f>CHOOSE(MONTH(SalesData[[#This Row],[Order Date]]),1,1,1,2,2,2,3,3,3,4,4,4)</f>
        <v>3</v>
      </c>
      <c r="Y5931">
        <f>YEAR(SalesData[[#This Row],[Order Date]])*100+MONTH(SalesData[[#This Row],[Order Date]])</f>
        <v>201807</v>
      </c>
    </row>
    <row r="5932" spans="1: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v>2</v>
      </c>
      <c r="T5932">
        <v>0.1</v>
      </c>
      <c r="U5932">
        <v>3.89</v>
      </c>
      <c r="V5932">
        <f>COUNTIF(SalesData[Order ID],SalesData[[#This Row],[Order ID]])</f>
        <v>6</v>
      </c>
      <c r="W5932" t="str">
        <f>TEXT(SalesData[[#This Row],[Order Date]],"MMM-YYYY")</f>
        <v>Jul-2018</v>
      </c>
      <c r="X5932">
        <f>CHOOSE(MONTH(SalesData[[#This Row],[Order Date]]),1,1,1,2,2,2,3,3,3,4,4,4)</f>
        <v>3</v>
      </c>
      <c r="Y5932">
        <f>YEAR(SalesData[[#This Row],[Order Date]])*100+MONTH(SalesData[[#This Row],[Order Date]])</f>
        <v>201807</v>
      </c>
    </row>
    <row r="5933" spans="1: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v>4</v>
      </c>
      <c r="T5933">
        <v>0</v>
      </c>
      <c r="U5933">
        <v>41.04</v>
      </c>
      <c r="V5933">
        <f>COUNTIF(SalesData[Order ID],SalesData[[#This Row],[Order ID]])</f>
        <v>6</v>
      </c>
      <c r="W5933" t="str">
        <f>TEXT(SalesData[[#This Row],[Order Date]],"MMM-YYYY")</f>
        <v>Jul-2018</v>
      </c>
      <c r="X5933">
        <f>CHOOSE(MONTH(SalesData[[#This Row],[Order Date]]),1,1,1,2,2,2,3,3,3,4,4,4)</f>
        <v>3</v>
      </c>
      <c r="Y5933">
        <f>YEAR(SalesData[[#This Row],[Order Date]])*100+MONTH(SalesData[[#This Row],[Order Date]])</f>
        <v>201807</v>
      </c>
    </row>
    <row r="5934" spans="1: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v>4</v>
      </c>
      <c r="T5934">
        <v>0</v>
      </c>
      <c r="U5934">
        <v>3.88</v>
      </c>
      <c r="V5934">
        <f>COUNTIF(SalesData[Order ID],SalesData[[#This Row],[Order ID]])</f>
        <v>6</v>
      </c>
      <c r="W5934" t="str">
        <f>TEXT(SalesData[[#This Row],[Order Date]],"MMM-YYYY")</f>
        <v>Jul-2018</v>
      </c>
      <c r="X5934">
        <f>CHOOSE(MONTH(SalesData[[#This Row],[Order Date]]),1,1,1,2,2,2,3,3,3,4,4,4)</f>
        <v>3</v>
      </c>
      <c r="Y5934">
        <f>YEAR(SalesData[[#This Row],[Order Date]])*100+MONTH(SalesData[[#This Row],[Order Date]])</f>
        <v>201807</v>
      </c>
    </row>
    <row r="5935" spans="1: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v>6</v>
      </c>
      <c r="T5935">
        <v>0</v>
      </c>
      <c r="U5935">
        <v>4.3600000000000003</v>
      </c>
      <c r="V5935">
        <f>COUNTIF(SalesData[Order ID],SalesData[[#This Row],[Order ID]])</f>
        <v>6</v>
      </c>
      <c r="W5935" t="str">
        <f>TEXT(SalesData[[#This Row],[Order Date]],"MMM-YYYY")</f>
        <v>Jul-2018</v>
      </c>
      <c r="X5935">
        <f>CHOOSE(MONTH(SalesData[[#This Row],[Order Date]]),1,1,1,2,2,2,3,3,3,4,4,4)</f>
        <v>3</v>
      </c>
      <c r="Y5935">
        <f>YEAR(SalesData[[#This Row],[Order Date]])*100+MONTH(SalesData[[#This Row],[Order Date]])</f>
        <v>201807</v>
      </c>
    </row>
    <row r="5936" spans="1: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v>7</v>
      </c>
      <c r="T5936">
        <v>0.2</v>
      </c>
      <c r="U5936">
        <v>174.21</v>
      </c>
      <c r="V5936">
        <f>COUNTIF(SalesData[Order ID],SalesData[[#This Row],[Order ID]])</f>
        <v>6</v>
      </c>
      <c r="W5936" t="str">
        <f>TEXT(SalesData[[#This Row],[Order Date]],"MMM-YYYY")</f>
        <v>Jul-2018</v>
      </c>
      <c r="X5936">
        <f>CHOOSE(MONTH(SalesData[[#This Row],[Order Date]]),1,1,1,2,2,2,3,3,3,4,4,4)</f>
        <v>3</v>
      </c>
      <c r="Y5936">
        <f>YEAR(SalesData[[#This Row],[Order Date]])*100+MONTH(SalesData[[#This Row],[Order Date]])</f>
        <v>201807</v>
      </c>
    </row>
    <row r="5937" spans="1: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v>2</v>
      </c>
      <c r="T5937">
        <v>0.3</v>
      </c>
      <c r="U5937">
        <v>-4.83</v>
      </c>
      <c r="V5937">
        <f>COUNTIF(SalesData[Order ID],SalesData[[#This Row],[Order ID]])</f>
        <v>3</v>
      </c>
      <c r="W5937" t="str">
        <f>TEXT(SalesData[[#This Row],[Order Date]],"MMM-YYYY")</f>
        <v>Jul-2017</v>
      </c>
      <c r="X5937">
        <f>CHOOSE(MONTH(SalesData[[#This Row],[Order Date]]),1,1,1,2,2,2,3,3,3,4,4,4)</f>
        <v>3</v>
      </c>
      <c r="Y5937">
        <f>YEAR(SalesData[[#This Row],[Order Date]])*100+MONTH(SalesData[[#This Row],[Order Date]])</f>
        <v>201707</v>
      </c>
    </row>
    <row r="5938" spans="1: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v>3</v>
      </c>
      <c r="T5938">
        <v>0.1</v>
      </c>
      <c r="U5938">
        <v>62.12</v>
      </c>
      <c r="V5938">
        <f>COUNTIF(SalesData[Order ID],SalesData[[#This Row],[Order ID]])</f>
        <v>3</v>
      </c>
      <c r="W5938" t="str">
        <f>TEXT(SalesData[[#This Row],[Order Date]],"MMM-YYYY")</f>
        <v>Jul-2017</v>
      </c>
      <c r="X5938">
        <f>CHOOSE(MONTH(SalesData[[#This Row],[Order Date]]),1,1,1,2,2,2,3,3,3,4,4,4)</f>
        <v>3</v>
      </c>
      <c r="Y5938">
        <f>YEAR(SalesData[[#This Row],[Order Date]])*100+MONTH(SalesData[[#This Row],[Order Date]])</f>
        <v>201707</v>
      </c>
    </row>
    <row r="5939" spans="1: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v>6</v>
      </c>
      <c r="T5939">
        <v>0</v>
      </c>
      <c r="U5939">
        <v>17.989999999999998</v>
      </c>
      <c r="V5939">
        <f>COUNTIF(SalesData[Order ID],SalesData[[#This Row],[Order ID]])</f>
        <v>3</v>
      </c>
      <c r="W5939" t="str">
        <f>TEXT(SalesData[[#This Row],[Order Date]],"MMM-YYYY")</f>
        <v>Jul-2017</v>
      </c>
      <c r="X5939">
        <f>CHOOSE(MONTH(SalesData[[#This Row],[Order Date]]),1,1,1,2,2,2,3,3,3,4,4,4)</f>
        <v>3</v>
      </c>
      <c r="Y5939">
        <f>YEAR(SalesData[[#This Row],[Order Date]])*100+MONTH(SalesData[[#This Row],[Order Date]])</f>
        <v>201707</v>
      </c>
    </row>
    <row r="5940" spans="1: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v>6</v>
      </c>
      <c r="T5940">
        <v>0</v>
      </c>
      <c r="U5940">
        <v>17.28</v>
      </c>
      <c r="V5940">
        <f>COUNTIF(SalesData[Order ID],SalesData[[#This Row],[Order ID]])</f>
        <v>2</v>
      </c>
      <c r="W5940" t="str">
        <f>TEXT(SalesData[[#This Row],[Order Date]],"MMM-YYYY")</f>
        <v>May-2018</v>
      </c>
      <c r="X5940">
        <f>CHOOSE(MONTH(SalesData[[#This Row],[Order Date]]),1,1,1,2,2,2,3,3,3,4,4,4)</f>
        <v>2</v>
      </c>
      <c r="Y5940">
        <f>YEAR(SalesData[[#This Row],[Order Date]])*100+MONTH(SalesData[[#This Row],[Order Date]])</f>
        <v>201805</v>
      </c>
    </row>
    <row r="5941" spans="1: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v>6</v>
      </c>
      <c r="T5941">
        <v>0.2</v>
      </c>
      <c r="U5941">
        <v>3.04</v>
      </c>
      <c r="V5941">
        <f>COUNTIF(SalesData[Order ID],SalesData[[#This Row],[Order ID]])</f>
        <v>2</v>
      </c>
      <c r="W5941" t="str">
        <f>TEXT(SalesData[[#This Row],[Order Date]],"MMM-YYYY")</f>
        <v>May-2018</v>
      </c>
      <c r="X5941">
        <f>CHOOSE(MONTH(SalesData[[#This Row],[Order Date]]),1,1,1,2,2,2,3,3,3,4,4,4)</f>
        <v>2</v>
      </c>
      <c r="Y5941">
        <f>YEAR(SalesData[[#This Row],[Order Date]])*100+MONTH(SalesData[[#This Row],[Order Date]])</f>
        <v>201805</v>
      </c>
    </row>
    <row r="5942" spans="1: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v>2</v>
      </c>
      <c r="T5942">
        <v>0</v>
      </c>
      <c r="U5942">
        <v>152.54</v>
      </c>
      <c r="V5942">
        <f>COUNTIF(SalesData[Order ID],SalesData[[#This Row],[Order ID]])</f>
        <v>2</v>
      </c>
      <c r="W5942" t="str">
        <f>TEXT(SalesData[[#This Row],[Order Date]],"MMM-YYYY")</f>
        <v>Oct-2018</v>
      </c>
      <c r="X5942">
        <f>CHOOSE(MONTH(SalesData[[#This Row],[Order Date]]),1,1,1,2,2,2,3,3,3,4,4,4)</f>
        <v>4</v>
      </c>
      <c r="Y5942">
        <f>YEAR(SalesData[[#This Row],[Order Date]])*100+MONTH(SalesData[[#This Row],[Order Date]])</f>
        <v>201810</v>
      </c>
    </row>
    <row r="5943" spans="1: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v>1</v>
      </c>
      <c r="T5943">
        <v>0.2</v>
      </c>
      <c r="U5943">
        <v>1.82</v>
      </c>
      <c r="V5943">
        <f>COUNTIF(SalesData[Order ID],SalesData[[#This Row],[Order ID]])</f>
        <v>2</v>
      </c>
      <c r="W5943" t="str">
        <f>TEXT(SalesData[[#This Row],[Order Date]],"MMM-YYYY")</f>
        <v>Oct-2018</v>
      </c>
      <c r="X5943">
        <f>CHOOSE(MONTH(SalesData[[#This Row],[Order Date]]),1,1,1,2,2,2,3,3,3,4,4,4)</f>
        <v>4</v>
      </c>
      <c r="Y5943">
        <f>YEAR(SalesData[[#This Row],[Order Date]])*100+MONTH(SalesData[[#This Row],[Order Date]])</f>
        <v>201810</v>
      </c>
    </row>
    <row r="5944" spans="1: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v>8</v>
      </c>
      <c r="T5944">
        <v>0.1</v>
      </c>
      <c r="U5944">
        <v>52.79</v>
      </c>
      <c r="V5944">
        <f>COUNTIF(SalesData[Order ID],SalesData[[#This Row],[Order ID]])</f>
        <v>1</v>
      </c>
      <c r="W5944" t="str">
        <f>TEXT(SalesData[[#This Row],[Order Date]],"MMM-YYYY")</f>
        <v>Aug-2017</v>
      </c>
      <c r="X5944">
        <f>CHOOSE(MONTH(SalesData[[#This Row],[Order Date]]),1,1,1,2,2,2,3,3,3,4,4,4)</f>
        <v>3</v>
      </c>
      <c r="Y5944">
        <f>YEAR(SalesData[[#This Row],[Order Date]])*100+MONTH(SalesData[[#This Row],[Order Date]])</f>
        <v>201708</v>
      </c>
    </row>
    <row r="5945" spans="1: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v>9</v>
      </c>
      <c r="T5945">
        <v>0</v>
      </c>
      <c r="U5945">
        <v>0.5</v>
      </c>
      <c r="V5945">
        <f>COUNTIF(SalesData[Order ID],SalesData[[#This Row],[Order ID]])</f>
        <v>4</v>
      </c>
      <c r="W5945" t="str">
        <f>TEXT(SalesData[[#This Row],[Order Date]],"MMM-YYYY")</f>
        <v>Aug-2015</v>
      </c>
      <c r="X5945">
        <f>CHOOSE(MONTH(SalesData[[#This Row],[Order Date]]),1,1,1,2,2,2,3,3,3,4,4,4)</f>
        <v>3</v>
      </c>
      <c r="Y5945">
        <f>YEAR(SalesData[[#This Row],[Order Date]])*100+MONTH(SalesData[[#This Row],[Order Date]])</f>
        <v>201508</v>
      </c>
    </row>
    <row r="5946" spans="1: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v>3</v>
      </c>
      <c r="T5946">
        <v>0</v>
      </c>
      <c r="U5946">
        <v>6.66</v>
      </c>
      <c r="V5946">
        <f>COUNTIF(SalesData[Order ID],SalesData[[#This Row],[Order ID]])</f>
        <v>4</v>
      </c>
      <c r="W5946" t="str">
        <f>TEXT(SalesData[[#This Row],[Order Date]],"MMM-YYYY")</f>
        <v>Aug-2015</v>
      </c>
      <c r="X5946">
        <f>CHOOSE(MONTH(SalesData[[#This Row],[Order Date]]),1,1,1,2,2,2,3,3,3,4,4,4)</f>
        <v>3</v>
      </c>
      <c r="Y5946">
        <f>YEAR(SalesData[[#This Row],[Order Date]])*100+MONTH(SalesData[[#This Row],[Order Date]])</f>
        <v>201508</v>
      </c>
    </row>
    <row r="5947" spans="1: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v>4</v>
      </c>
      <c r="T5947">
        <v>0</v>
      </c>
      <c r="U5947">
        <v>1.56</v>
      </c>
      <c r="V5947">
        <f>COUNTIF(SalesData[Order ID],SalesData[[#This Row],[Order ID]])</f>
        <v>4</v>
      </c>
      <c r="W5947" t="str">
        <f>TEXT(SalesData[[#This Row],[Order Date]],"MMM-YYYY")</f>
        <v>Aug-2015</v>
      </c>
      <c r="X5947">
        <f>CHOOSE(MONTH(SalesData[[#This Row],[Order Date]]),1,1,1,2,2,2,3,3,3,4,4,4)</f>
        <v>3</v>
      </c>
      <c r="Y5947">
        <f>YEAR(SalesData[[#This Row],[Order Date]])*100+MONTH(SalesData[[#This Row],[Order Date]])</f>
        <v>201508</v>
      </c>
    </row>
    <row r="5948" spans="1: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v>4</v>
      </c>
      <c r="T5948">
        <v>0.1</v>
      </c>
      <c r="U5948">
        <v>6.35</v>
      </c>
      <c r="V5948">
        <f>COUNTIF(SalesData[Order ID],SalesData[[#This Row],[Order ID]])</f>
        <v>4</v>
      </c>
      <c r="W5948" t="str">
        <f>TEXT(SalesData[[#This Row],[Order Date]],"MMM-YYYY")</f>
        <v>Aug-2015</v>
      </c>
      <c r="X5948">
        <f>CHOOSE(MONTH(SalesData[[#This Row],[Order Date]]),1,1,1,2,2,2,3,3,3,4,4,4)</f>
        <v>3</v>
      </c>
      <c r="Y5948">
        <f>YEAR(SalesData[[#This Row],[Order Date]])*100+MONTH(SalesData[[#This Row],[Order Date]])</f>
        <v>201508</v>
      </c>
    </row>
    <row r="5949" spans="1: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v>7</v>
      </c>
      <c r="T5949">
        <v>0.1</v>
      </c>
      <c r="U5949">
        <v>4.4000000000000004</v>
      </c>
      <c r="V5949">
        <f>COUNTIF(SalesData[Order ID],SalesData[[#This Row],[Order ID]])</f>
        <v>1</v>
      </c>
      <c r="W5949" t="str">
        <f>TEXT(SalesData[[#This Row],[Order Date]],"MMM-YYYY")</f>
        <v>Sep-2016</v>
      </c>
      <c r="X5949">
        <f>CHOOSE(MONTH(SalesData[[#This Row],[Order Date]]),1,1,1,2,2,2,3,3,3,4,4,4)</f>
        <v>3</v>
      </c>
      <c r="Y5949">
        <f>YEAR(SalesData[[#This Row],[Order Date]])*100+MONTH(SalesData[[#This Row],[Order Date]])</f>
        <v>201609</v>
      </c>
    </row>
    <row r="5950" spans="1: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v>7</v>
      </c>
      <c r="T5950">
        <v>0.2</v>
      </c>
      <c r="U5950">
        <v>6.4</v>
      </c>
      <c r="V5950">
        <f>COUNTIF(SalesData[Order ID],SalesData[[#This Row],[Order ID]])</f>
        <v>4</v>
      </c>
      <c r="W5950" t="str">
        <f>TEXT(SalesData[[#This Row],[Order Date]],"MMM-YYYY")</f>
        <v>Mar-2018</v>
      </c>
      <c r="X5950">
        <f>CHOOSE(MONTH(SalesData[[#This Row],[Order Date]]),1,1,1,2,2,2,3,3,3,4,4,4)</f>
        <v>1</v>
      </c>
      <c r="Y5950">
        <f>YEAR(SalesData[[#This Row],[Order Date]])*100+MONTH(SalesData[[#This Row],[Order Date]])</f>
        <v>201803</v>
      </c>
    </row>
    <row r="5951" spans="1: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v>7</v>
      </c>
      <c r="T5951">
        <v>0.2</v>
      </c>
      <c r="U5951">
        <v>56.99</v>
      </c>
      <c r="V5951">
        <f>COUNTIF(SalesData[Order ID],SalesData[[#This Row],[Order ID]])</f>
        <v>4</v>
      </c>
      <c r="W5951" t="str">
        <f>TEXT(SalesData[[#This Row],[Order Date]],"MMM-YYYY")</f>
        <v>Mar-2018</v>
      </c>
      <c r="X5951">
        <f>CHOOSE(MONTH(SalesData[[#This Row],[Order Date]]),1,1,1,2,2,2,3,3,3,4,4,4)</f>
        <v>1</v>
      </c>
      <c r="Y5951">
        <f>YEAR(SalesData[[#This Row],[Order Date]])*100+MONTH(SalesData[[#This Row],[Order Date]])</f>
        <v>201803</v>
      </c>
    </row>
    <row r="5952" spans="1: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v>9</v>
      </c>
      <c r="T5952">
        <v>0.2</v>
      </c>
      <c r="U5952">
        <v>47.2</v>
      </c>
      <c r="V5952">
        <f>COUNTIF(SalesData[Order ID],SalesData[[#This Row],[Order ID]])</f>
        <v>4</v>
      </c>
      <c r="W5952" t="str">
        <f>TEXT(SalesData[[#This Row],[Order Date]],"MMM-YYYY")</f>
        <v>Mar-2018</v>
      </c>
      <c r="X5952">
        <f>CHOOSE(MONTH(SalesData[[#This Row],[Order Date]]),1,1,1,2,2,2,3,3,3,4,4,4)</f>
        <v>1</v>
      </c>
      <c r="Y5952">
        <f>YEAR(SalesData[[#This Row],[Order Date]])*100+MONTH(SalesData[[#This Row],[Order Date]])</f>
        <v>201803</v>
      </c>
    </row>
    <row r="5953" spans="1: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v>2</v>
      </c>
      <c r="T5953">
        <v>0.1</v>
      </c>
      <c r="U5953">
        <v>65.62</v>
      </c>
      <c r="V5953">
        <f>COUNTIF(SalesData[Order ID],SalesData[[#This Row],[Order ID]])</f>
        <v>4</v>
      </c>
      <c r="W5953" t="str">
        <f>TEXT(SalesData[[#This Row],[Order Date]],"MMM-YYYY")</f>
        <v>Mar-2018</v>
      </c>
      <c r="X5953">
        <f>CHOOSE(MONTH(SalesData[[#This Row],[Order Date]]),1,1,1,2,2,2,3,3,3,4,4,4)</f>
        <v>1</v>
      </c>
      <c r="Y5953">
        <f>YEAR(SalesData[[#This Row],[Order Date]])*100+MONTH(SalesData[[#This Row],[Order Date]])</f>
        <v>201803</v>
      </c>
    </row>
    <row r="5954" spans="1: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v>3</v>
      </c>
      <c r="T5954">
        <v>0</v>
      </c>
      <c r="U5954">
        <v>6.22</v>
      </c>
      <c r="V5954">
        <f>COUNTIF(SalesData[Order ID],SalesData[[#This Row],[Order ID]])</f>
        <v>1</v>
      </c>
      <c r="W5954" t="str">
        <f>TEXT(SalesData[[#This Row],[Order Date]],"MMM-YYYY")</f>
        <v>Apr-2018</v>
      </c>
      <c r="X5954">
        <f>CHOOSE(MONTH(SalesData[[#This Row],[Order Date]]),1,1,1,2,2,2,3,3,3,4,4,4)</f>
        <v>2</v>
      </c>
      <c r="Y5954">
        <f>YEAR(SalesData[[#This Row],[Order Date]])*100+MONTH(SalesData[[#This Row],[Order Date]])</f>
        <v>201804</v>
      </c>
    </row>
    <row r="5955" spans="1: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v>5</v>
      </c>
      <c r="T5955">
        <v>0</v>
      </c>
      <c r="U5955">
        <v>1.37</v>
      </c>
      <c r="V5955">
        <f>COUNTIF(SalesData[Order ID],SalesData[[#This Row],[Order ID]])</f>
        <v>1</v>
      </c>
      <c r="W5955" t="str">
        <f>TEXT(SalesData[[#This Row],[Order Date]],"MMM-YYYY")</f>
        <v>Mar-2015</v>
      </c>
      <c r="X5955">
        <f>CHOOSE(MONTH(SalesData[[#This Row],[Order Date]]),1,1,1,2,2,2,3,3,3,4,4,4)</f>
        <v>1</v>
      </c>
      <c r="Y5955">
        <f>YEAR(SalesData[[#This Row],[Order Date]])*100+MONTH(SalesData[[#This Row],[Order Date]])</f>
        <v>201503</v>
      </c>
    </row>
    <row r="5956" spans="1: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v>10</v>
      </c>
      <c r="T5956">
        <v>0.1</v>
      </c>
      <c r="U5956">
        <v>5.51</v>
      </c>
      <c r="V5956">
        <f>COUNTIF(SalesData[Order ID],SalesData[[#This Row],[Order ID]])</f>
        <v>2</v>
      </c>
      <c r="W5956" t="str">
        <f>TEXT(SalesData[[#This Row],[Order Date]],"MMM-YYYY")</f>
        <v>Nov-2015</v>
      </c>
      <c r="X5956">
        <f>CHOOSE(MONTH(SalesData[[#This Row],[Order Date]]),1,1,1,2,2,2,3,3,3,4,4,4)</f>
        <v>4</v>
      </c>
      <c r="Y5956">
        <f>YEAR(SalesData[[#This Row],[Order Date]])*100+MONTH(SalesData[[#This Row],[Order Date]])</f>
        <v>201511</v>
      </c>
    </row>
    <row r="5957" spans="1: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v>8</v>
      </c>
      <c r="T5957">
        <v>0.3</v>
      </c>
      <c r="U5957">
        <v>-177.47</v>
      </c>
      <c r="V5957">
        <f>COUNTIF(SalesData[Order ID],SalesData[[#This Row],[Order ID]])</f>
        <v>2</v>
      </c>
      <c r="W5957" t="str">
        <f>TEXT(SalesData[[#This Row],[Order Date]],"MMM-YYYY")</f>
        <v>Nov-2015</v>
      </c>
      <c r="X5957">
        <f>CHOOSE(MONTH(SalesData[[#This Row],[Order Date]]),1,1,1,2,2,2,3,3,3,4,4,4)</f>
        <v>4</v>
      </c>
      <c r="Y5957">
        <f>YEAR(SalesData[[#This Row],[Order Date]])*100+MONTH(SalesData[[#This Row],[Order Date]])</f>
        <v>201511</v>
      </c>
    </row>
    <row r="5958" spans="1: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v>5</v>
      </c>
      <c r="T5958">
        <v>0.2</v>
      </c>
      <c r="U5958">
        <v>40.590000000000003</v>
      </c>
      <c r="V5958">
        <f>COUNTIF(SalesData[Order ID],SalesData[[#This Row],[Order ID]])</f>
        <v>4</v>
      </c>
      <c r="W5958" t="str">
        <f>TEXT(SalesData[[#This Row],[Order Date]],"MMM-YYYY")</f>
        <v>Mar-2017</v>
      </c>
      <c r="X5958">
        <f>CHOOSE(MONTH(SalesData[[#This Row],[Order Date]]),1,1,1,2,2,2,3,3,3,4,4,4)</f>
        <v>1</v>
      </c>
      <c r="Y5958">
        <f>YEAR(SalesData[[#This Row],[Order Date]])*100+MONTH(SalesData[[#This Row],[Order Date]])</f>
        <v>201703</v>
      </c>
    </row>
    <row r="5959" spans="1: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v>2</v>
      </c>
      <c r="T5959">
        <v>0</v>
      </c>
      <c r="U5959">
        <v>29.43</v>
      </c>
      <c r="V5959">
        <f>COUNTIF(SalesData[Order ID],SalesData[[#This Row],[Order ID]])</f>
        <v>4</v>
      </c>
      <c r="W5959" t="str">
        <f>TEXT(SalesData[[#This Row],[Order Date]],"MMM-YYYY")</f>
        <v>Mar-2017</v>
      </c>
      <c r="X5959">
        <f>CHOOSE(MONTH(SalesData[[#This Row],[Order Date]]),1,1,1,2,2,2,3,3,3,4,4,4)</f>
        <v>1</v>
      </c>
      <c r="Y5959">
        <f>YEAR(SalesData[[#This Row],[Order Date]])*100+MONTH(SalesData[[#This Row],[Order Date]])</f>
        <v>201703</v>
      </c>
    </row>
    <row r="5960" spans="1: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v>1</v>
      </c>
      <c r="T5960">
        <v>0.2</v>
      </c>
      <c r="U5960">
        <v>8.25</v>
      </c>
      <c r="V5960">
        <f>COUNTIF(SalesData[Order ID],SalesData[[#This Row],[Order ID]])</f>
        <v>4</v>
      </c>
      <c r="W5960" t="str">
        <f>TEXT(SalesData[[#This Row],[Order Date]],"MMM-YYYY")</f>
        <v>Mar-2017</v>
      </c>
      <c r="X5960">
        <f>CHOOSE(MONTH(SalesData[[#This Row],[Order Date]]),1,1,1,2,2,2,3,3,3,4,4,4)</f>
        <v>1</v>
      </c>
      <c r="Y5960">
        <f>YEAR(SalesData[[#This Row],[Order Date]])*100+MONTH(SalesData[[#This Row],[Order Date]])</f>
        <v>201703</v>
      </c>
    </row>
    <row r="5961" spans="1: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v>5</v>
      </c>
      <c r="T5961">
        <v>0.2</v>
      </c>
      <c r="U5961">
        <v>200.29</v>
      </c>
      <c r="V5961">
        <f>COUNTIF(SalesData[Order ID],SalesData[[#This Row],[Order ID]])</f>
        <v>4</v>
      </c>
      <c r="W5961" t="str">
        <f>TEXT(SalesData[[#This Row],[Order Date]],"MMM-YYYY")</f>
        <v>Mar-2017</v>
      </c>
      <c r="X5961">
        <f>CHOOSE(MONTH(SalesData[[#This Row],[Order Date]]),1,1,1,2,2,2,3,3,3,4,4,4)</f>
        <v>1</v>
      </c>
      <c r="Y5961">
        <f>YEAR(SalesData[[#This Row],[Order Date]])*100+MONTH(SalesData[[#This Row],[Order Date]])</f>
        <v>201703</v>
      </c>
    </row>
    <row r="5962" spans="1: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v>2</v>
      </c>
      <c r="T5962">
        <v>0.3</v>
      </c>
      <c r="U5962">
        <v>-2.75</v>
      </c>
      <c r="V5962">
        <f>COUNTIF(SalesData[Order ID],SalesData[[#This Row],[Order ID]])</f>
        <v>1</v>
      </c>
      <c r="W5962" t="str">
        <f>TEXT(SalesData[[#This Row],[Order Date]],"MMM-YYYY")</f>
        <v>Feb-2018</v>
      </c>
      <c r="X5962">
        <f>CHOOSE(MONTH(SalesData[[#This Row],[Order Date]]),1,1,1,2,2,2,3,3,3,4,4,4)</f>
        <v>1</v>
      </c>
      <c r="Y5962">
        <f>YEAR(SalesData[[#This Row],[Order Date]])*100+MONTH(SalesData[[#This Row],[Order Date]])</f>
        <v>201802</v>
      </c>
    </row>
    <row r="5963" spans="1: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v>5</v>
      </c>
      <c r="T5963">
        <v>0</v>
      </c>
      <c r="U5963">
        <v>57.59</v>
      </c>
      <c r="V5963">
        <f>COUNTIF(SalesData[Order ID],SalesData[[#This Row],[Order ID]])</f>
        <v>3</v>
      </c>
      <c r="W5963" t="str">
        <f>TEXT(SalesData[[#This Row],[Order Date]],"MMM-YYYY")</f>
        <v>Nov-2015</v>
      </c>
      <c r="X5963">
        <f>CHOOSE(MONTH(SalesData[[#This Row],[Order Date]]),1,1,1,2,2,2,3,3,3,4,4,4)</f>
        <v>4</v>
      </c>
      <c r="Y5963">
        <f>YEAR(SalesData[[#This Row],[Order Date]])*100+MONTH(SalesData[[#This Row],[Order Date]])</f>
        <v>201511</v>
      </c>
    </row>
    <row r="5964" spans="1: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v>3</v>
      </c>
      <c r="T5964">
        <v>0</v>
      </c>
      <c r="U5964">
        <v>1.24</v>
      </c>
      <c r="V5964">
        <f>COUNTIF(SalesData[Order ID],SalesData[[#This Row],[Order ID]])</f>
        <v>3</v>
      </c>
      <c r="W5964" t="str">
        <f>TEXT(SalesData[[#This Row],[Order Date]],"MMM-YYYY")</f>
        <v>Nov-2015</v>
      </c>
      <c r="X5964">
        <f>CHOOSE(MONTH(SalesData[[#This Row],[Order Date]]),1,1,1,2,2,2,3,3,3,4,4,4)</f>
        <v>4</v>
      </c>
      <c r="Y5964">
        <f>YEAR(SalesData[[#This Row],[Order Date]])*100+MONTH(SalesData[[#This Row],[Order Date]])</f>
        <v>201511</v>
      </c>
    </row>
    <row r="5965" spans="1: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v>4</v>
      </c>
      <c r="T5965">
        <v>0.1</v>
      </c>
      <c r="U5965">
        <v>8.67</v>
      </c>
      <c r="V5965">
        <f>COUNTIF(SalesData[Order ID],SalesData[[#This Row],[Order ID]])</f>
        <v>3</v>
      </c>
      <c r="W5965" t="str">
        <f>TEXT(SalesData[[#This Row],[Order Date]],"MMM-YYYY")</f>
        <v>Nov-2015</v>
      </c>
      <c r="X5965">
        <f>CHOOSE(MONTH(SalesData[[#This Row],[Order Date]]),1,1,1,2,2,2,3,3,3,4,4,4)</f>
        <v>4</v>
      </c>
      <c r="Y5965">
        <f>YEAR(SalesData[[#This Row],[Order Date]])*100+MONTH(SalesData[[#This Row],[Order Date]])</f>
        <v>201511</v>
      </c>
    </row>
    <row r="5966" spans="1: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v>1</v>
      </c>
      <c r="T5966">
        <v>0</v>
      </c>
      <c r="U5966">
        <v>5.68</v>
      </c>
      <c r="V5966">
        <f>COUNTIF(SalesData[Order ID],SalesData[[#This Row],[Order ID]])</f>
        <v>3</v>
      </c>
      <c r="W5966" t="str">
        <f>TEXT(SalesData[[#This Row],[Order Date]],"MMM-YYYY")</f>
        <v>Aug-2018</v>
      </c>
      <c r="X5966">
        <f>CHOOSE(MONTH(SalesData[[#This Row],[Order Date]]),1,1,1,2,2,2,3,3,3,4,4,4)</f>
        <v>3</v>
      </c>
      <c r="Y5966">
        <f>YEAR(SalesData[[#This Row],[Order Date]])*100+MONTH(SalesData[[#This Row],[Order Date]])</f>
        <v>201808</v>
      </c>
    </row>
    <row r="5967" spans="1: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v>9</v>
      </c>
      <c r="T5967">
        <v>0.1</v>
      </c>
      <c r="U5967">
        <v>45.31</v>
      </c>
      <c r="V5967">
        <f>COUNTIF(SalesData[Order ID],SalesData[[#This Row],[Order ID]])</f>
        <v>3</v>
      </c>
      <c r="W5967" t="str">
        <f>TEXT(SalesData[[#This Row],[Order Date]],"MMM-YYYY")</f>
        <v>Aug-2018</v>
      </c>
      <c r="X5967">
        <f>CHOOSE(MONTH(SalesData[[#This Row],[Order Date]]),1,1,1,2,2,2,3,3,3,4,4,4)</f>
        <v>3</v>
      </c>
      <c r="Y5967">
        <f>YEAR(SalesData[[#This Row],[Order Date]])*100+MONTH(SalesData[[#This Row],[Order Date]])</f>
        <v>201808</v>
      </c>
    </row>
    <row r="5968" spans="1: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v>1</v>
      </c>
      <c r="T5968">
        <v>0.1</v>
      </c>
      <c r="U5968">
        <v>24.81</v>
      </c>
      <c r="V5968">
        <f>COUNTIF(SalesData[Order ID],SalesData[[#This Row],[Order ID]])</f>
        <v>3</v>
      </c>
      <c r="W5968" t="str">
        <f>TEXT(SalesData[[#This Row],[Order Date]],"MMM-YYYY")</f>
        <v>Aug-2018</v>
      </c>
      <c r="X5968">
        <f>CHOOSE(MONTH(SalesData[[#This Row],[Order Date]]),1,1,1,2,2,2,3,3,3,4,4,4)</f>
        <v>3</v>
      </c>
      <c r="Y5968">
        <f>YEAR(SalesData[[#This Row],[Order Date]])*100+MONTH(SalesData[[#This Row],[Order Date]])</f>
        <v>201808</v>
      </c>
    </row>
    <row r="5969" spans="1: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v>3</v>
      </c>
      <c r="T5969">
        <v>0.1</v>
      </c>
      <c r="U5969">
        <v>18.86</v>
      </c>
      <c r="V5969">
        <f>COUNTIF(SalesData[Order ID],SalesData[[#This Row],[Order ID]])</f>
        <v>1</v>
      </c>
      <c r="W5969" t="str">
        <f>TEXT(SalesData[[#This Row],[Order Date]],"MMM-YYYY")</f>
        <v>Jan-2017</v>
      </c>
      <c r="X5969">
        <f>CHOOSE(MONTH(SalesData[[#This Row],[Order Date]]),1,1,1,2,2,2,3,3,3,4,4,4)</f>
        <v>1</v>
      </c>
      <c r="Y5969">
        <f>YEAR(SalesData[[#This Row],[Order Date]])*100+MONTH(SalesData[[#This Row],[Order Date]])</f>
        <v>201701</v>
      </c>
    </row>
    <row r="5970" spans="1: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v>6</v>
      </c>
      <c r="T5970">
        <v>0.3</v>
      </c>
      <c r="U5970">
        <v>-29.36</v>
      </c>
      <c r="V5970">
        <f>COUNTIF(SalesData[Order ID],SalesData[[#This Row],[Order ID]])</f>
        <v>4</v>
      </c>
      <c r="W5970" t="str">
        <f>TEXT(SalesData[[#This Row],[Order Date]],"MMM-YYYY")</f>
        <v>Jul-2015</v>
      </c>
      <c r="X5970">
        <f>CHOOSE(MONTH(SalesData[[#This Row],[Order Date]]),1,1,1,2,2,2,3,3,3,4,4,4)</f>
        <v>3</v>
      </c>
      <c r="Y5970">
        <f>YEAR(SalesData[[#This Row],[Order Date]])*100+MONTH(SalesData[[#This Row],[Order Date]])</f>
        <v>201507</v>
      </c>
    </row>
    <row r="5971" spans="1: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v>9</v>
      </c>
      <c r="T5971">
        <v>0</v>
      </c>
      <c r="U5971">
        <v>1.74</v>
      </c>
      <c r="V5971">
        <f>COUNTIF(SalesData[Order ID],SalesData[[#This Row],[Order ID]])</f>
        <v>4</v>
      </c>
      <c r="W5971" t="str">
        <f>TEXT(SalesData[[#This Row],[Order Date]],"MMM-YYYY")</f>
        <v>Jul-2015</v>
      </c>
      <c r="X5971">
        <f>CHOOSE(MONTH(SalesData[[#This Row],[Order Date]]),1,1,1,2,2,2,3,3,3,4,4,4)</f>
        <v>3</v>
      </c>
      <c r="Y5971">
        <f>YEAR(SalesData[[#This Row],[Order Date]])*100+MONTH(SalesData[[#This Row],[Order Date]])</f>
        <v>201507</v>
      </c>
    </row>
    <row r="5972" spans="1: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v>7</v>
      </c>
      <c r="T5972">
        <v>0.2</v>
      </c>
      <c r="U5972">
        <v>3.19</v>
      </c>
      <c r="V5972">
        <f>COUNTIF(SalesData[Order ID],SalesData[[#This Row],[Order ID]])</f>
        <v>4</v>
      </c>
      <c r="W5972" t="str">
        <f>TEXT(SalesData[[#This Row],[Order Date]],"MMM-YYYY")</f>
        <v>Jul-2015</v>
      </c>
      <c r="X5972">
        <f>CHOOSE(MONTH(SalesData[[#This Row],[Order Date]]),1,1,1,2,2,2,3,3,3,4,4,4)</f>
        <v>3</v>
      </c>
      <c r="Y5972">
        <f>YEAR(SalesData[[#This Row],[Order Date]])*100+MONTH(SalesData[[#This Row],[Order Date]])</f>
        <v>201507</v>
      </c>
    </row>
    <row r="5973" spans="1: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v>4</v>
      </c>
      <c r="T5973">
        <v>0</v>
      </c>
      <c r="U5973">
        <v>9.0299999999999994</v>
      </c>
      <c r="V5973">
        <f>COUNTIF(SalesData[Order ID],SalesData[[#This Row],[Order ID]])</f>
        <v>4</v>
      </c>
      <c r="W5973" t="str">
        <f>TEXT(SalesData[[#This Row],[Order Date]],"MMM-YYYY")</f>
        <v>Jul-2015</v>
      </c>
      <c r="X5973">
        <f>CHOOSE(MONTH(SalesData[[#This Row],[Order Date]]),1,1,1,2,2,2,3,3,3,4,4,4)</f>
        <v>3</v>
      </c>
      <c r="Y5973">
        <f>YEAR(SalesData[[#This Row],[Order Date]])*100+MONTH(SalesData[[#This Row],[Order Date]])</f>
        <v>201507</v>
      </c>
    </row>
    <row r="5974" spans="1: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v>3</v>
      </c>
      <c r="T5974">
        <v>0.2</v>
      </c>
      <c r="U5974">
        <v>60.2</v>
      </c>
      <c r="V5974">
        <f>COUNTIF(SalesData[Order ID],SalesData[[#This Row],[Order ID]])</f>
        <v>1</v>
      </c>
      <c r="W5974" t="str">
        <f>TEXT(SalesData[[#This Row],[Order Date]],"MMM-YYYY")</f>
        <v>Feb-2018</v>
      </c>
      <c r="X5974">
        <f>CHOOSE(MONTH(SalesData[[#This Row],[Order Date]]),1,1,1,2,2,2,3,3,3,4,4,4)</f>
        <v>1</v>
      </c>
      <c r="Y5974">
        <f>YEAR(SalesData[[#This Row],[Order Date]])*100+MONTH(SalesData[[#This Row],[Order Date]])</f>
        <v>201802</v>
      </c>
    </row>
    <row r="5975" spans="1: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v>8</v>
      </c>
      <c r="T5975">
        <v>0</v>
      </c>
      <c r="U5975">
        <v>58.09</v>
      </c>
      <c r="V5975">
        <f>COUNTIF(SalesData[Order ID],SalesData[[#This Row],[Order ID]])</f>
        <v>1</v>
      </c>
      <c r="W5975" t="str">
        <f>TEXT(SalesData[[#This Row],[Order Date]],"MMM-YYYY")</f>
        <v>Dec-2016</v>
      </c>
      <c r="X5975">
        <f>CHOOSE(MONTH(SalesData[[#This Row],[Order Date]]),1,1,1,2,2,2,3,3,3,4,4,4)</f>
        <v>4</v>
      </c>
      <c r="Y5975">
        <f>YEAR(SalesData[[#This Row],[Order Date]])*100+MONTH(SalesData[[#This Row],[Order Date]])</f>
        <v>201612</v>
      </c>
    </row>
    <row r="5976" spans="1: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v>4</v>
      </c>
      <c r="T5976">
        <v>0.2</v>
      </c>
      <c r="U5976">
        <v>116.32</v>
      </c>
      <c r="V5976">
        <f>COUNTIF(SalesData[Order ID],SalesData[[#This Row],[Order ID]])</f>
        <v>1</v>
      </c>
      <c r="W5976" t="str">
        <f>TEXT(SalesData[[#This Row],[Order Date]],"MMM-YYYY")</f>
        <v>Oct-2017</v>
      </c>
      <c r="X5976">
        <f>CHOOSE(MONTH(SalesData[[#This Row],[Order Date]]),1,1,1,2,2,2,3,3,3,4,4,4)</f>
        <v>4</v>
      </c>
      <c r="Y5976">
        <f>YEAR(SalesData[[#This Row],[Order Date]])*100+MONTH(SalesData[[#This Row],[Order Date]])</f>
        <v>201710</v>
      </c>
    </row>
    <row r="5977" spans="1: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v>8</v>
      </c>
      <c r="T5977">
        <v>0.2</v>
      </c>
      <c r="U5977">
        <v>118.93</v>
      </c>
      <c r="V5977">
        <f>COUNTIF(SalesData[Order ID],SalesData[[#This Row],[Order ID]])</f>
        <v>2</v>
      </c>
      <c r="W5977" t="str">
        <f>TEXT(SalesData[[#This Row],[Order Date]],"MMM-YYYY")</f>
        <v>Jul-2018</v>
      </c>
      <c r="X5977">
        <f>CHOOSE(MONTH(SalesData[[#This Row],[Order Date]]),1,1,1,2,2,2,3,3,3,4,4,4)</f>
        <v>3</v>
      </c>
      <c r="Y5977">
        <f>YEAR(SalesData[[#This Row],[Order Date]])*100+MONTH(SalesData[[#This Row],[Order Date]])</f>
        <v>201807</v>
      </c>
    </row>
    <row r="5978" spans="1: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v>10</v>
      </c>
      <c r="T5978">
        <v>0.1</v>
      </c>
      <c r="U5978">
        <v>4.07</v>
      </c>
      <c r="V5978">
        <f>COUNTIF(SalesData[Order ID],SalesData[[#This Row],[Order ID]])</f>
        <v>2</v>
      </c>
      <c r="W5978" t="str">
        <f>TEXT(SalesData[[#This Row],[Order Date]],"MMM-YYYY")</f>
        <v>Jul-2018</v>
      </c>
      <c r="X5978">
        <f>CHOOSE(MONTH(SalesData[[#This Row],[Order Date]]),1,1,1,2,2,2,3,3,3,4,4,4)</f>
        <v>3</v>
      </c>
      <c r="Y5978">
        <f>YEAR(SalesData[[#This Row],[Order Date]])*100+MONTH(SalesData[[#This Row],[Order Date]])</f>
        <v>201807</v>
      </c>
    </row>
    <row r="5979" spans="1: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v>3</v>
      </c>
      <c r="T5979">
        <v>0</v>
      </c>
      <c r="U5979">
        <v>99.36</v>
      </c>
      <c r="V5979">
        <f>COUNTIF(SalesData[Order ID],SalesData[[#This Row],[Order ID]])</f>
        <v>1</v>
      </c>
      <c r="W5979" t="str">
        <f>TEXT(SalesData[[#This Row],[Order Date]],"MMM-YYYY")</f>
        <v>Apr-2018</v>
      </c>
      <c r="X5979">
        <f>CHOOSE(MONTH(SalesData[[#This Row],[Order Date]]),1,1,1,2,2,2,3,3,3,4,4,4)</f>
        <v>2</v>
      </c>
      <c r="Y5979">
        <f>YEAR(SalesData[[#This Row],[Order Date]])*100+MONTH(SalesData[[#This Row],[Order Date]])</f>
        <v>201804</v>
      </c>
    </row>
    <row r="5980" spans="1: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v>9</v>
      </c>
      <c r="T5980">
        <v>0.2</v>
      </c>
      <c r="U5980">
        <v>150.47</v>
      </c>
      <c r="V5980">
        <f>COUNTIF(SalesData[Order ID],SalesData[[#This Row],[Order ID]])</f>
        <v>4</v>
      </c>
      <c r="W5980" t="str">
        <f>TEXT(SalesData[[#This Row],[Order Date]],"MMM-YYYY")</f>
        <v>Sep-2015</v>
      </c>
      <c r="X5980">
        <f>CHOOSE(MONTH(SalesData[[#This Row],[Order Date]]),1,1,1,2,2,2,3,3,3,4,4,4)</f>
        <v>3</v>
      </c>
      <c r="Y5980">
        <f>YEAR(SalesData[[#This Row],[Order Date]])*100+MONTH(SalesData[[#This Row],[Order Date]])</f>
        <v>201509</v>
      </c>
    </row>
    <row r="5981" spans="1: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v>3</v>
      </c>
      <c r="T5981">
        <v>0.2</v>
      </c>
      <c r="U5981">
        <v>4.49</v>
      </c>
      <c r="V5981">
        <f>COUNTIF(SalesData[Order ID],SalesData[[#This Row],[Order ID]])</f>
        <v>4</v>
      </c>
      <c r="W5981" t="str">
        <f>TEXT(SalesData[[#This Row],[Order Date]],"MMM-YYYY")</f>
        <v>Sep-2015</v>
      </c>
      <c r="X5981">
        <f>CHOOSE(MONTH(SalesData[[#This Row],[Order Date]]),1,1,1,2,2,2,3,3,3,4,4,4)</f>
        <v>3</v>
      </c>
      <c r="Y5981">
        <f>YEAR(SalesData[[#This Row],[Order Date]])*100+MONTH(SalesData[[#This Row],[Order Date]])</f>
        <v>201509</v>
      </c>
    </row>
    <row r="5982" spans="1: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v>7</v>
      </c>
      <c r="T5982">
        <v>0.3</v>
      </c>
      <c r="U5982">
        <v>-53.45</v>
      </c>
      <c r="V5982">
        <f>COUNTIF(SalesData[Order ID],SalesData[[#This Row],[Order ID]])</f>
        <v>4</v>
      </c>
      <c r="W5982" t="str">
        <f>TEXT(SalesData[[#This Row],[Order Date]],"MMM-YYYY")</f>
        <v>Sep-2015</v>
      </c>
      <c r="X5982">
        <f>CHOOSE(MONTH(SalesData[[#This Row],[Order Date]]),1,1,1,2,2,2,3,3,3,4,4,4)</f>
        <v>3</v>
      </c>
      <c r="Y5982">
        <f>YEAR(SalesData[[#This Row],[Order Date]])*100+MONTH(SalesData[[#This Row],[Order Date]])</f>
        <v>201509</v>
      </c>
    </row>
    <row r="5983" spans="1: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v>9</v>
      </c>
      <c r="T5983">
        <v>0.1</v>
      </c>
      <c r="U5983">
        <v>0.99</v>
      </c>
      <c r="V5983">
        <f>COUNTIF(SalesData[Order ID],SalesData[[#This Row],[Order ID]])</f>
        <v>4</v>
      </c>
      <c r="W5983" t="str">
        <f>TEXT(SalesData[[#This Row],[Order Date]],"MMM-YYYY")</f>
        <v>Sep-2015</v>
      </c>
      <c r="X5983">
        <f>CHOOSE(MONTH(SalesData[[#This Row],[Order Date]]),1,1,1,2,2,2,3,3,3,4,4,4)</f>
        <v>3</v>
      </c>
      <c r="Y5983">
        <f>YEAR(SalesData[[#This Row],[Order Date]])*100+MONTH(SalesData[[#This Row],[Order Date]])</f>
        <v>201509</v>
      </c>
    </row>
    <row r="5984" spans="1: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v>7</v>
      </c>
      <c r="T5984">
        <v>0</v>
      </c>
      <c r="U5984">
        <v>1.3</v>
      </c>
      <c r="V5984">
        <f>COUNTIF(SalesData[Order ID],SalesData[[#This Row],[Order ID]])</f>
        <v>1</v>
      </c>
      <c r="W5984" t="str">
        <f>TEXT(SalesData[[#This Row],[Order Date]],"MMM-YYYY")</f>
        <v>Nov-2017</v>
      </c>
      <c r="X5984">
        <f>CHOOSE(MONTH(SalesData[[#This Row],[Order Date]]),1,1,1,2,2,2,3,3,3,4,4,4)</f>
        <v>4</v>
      </c>
      <c r="Y5984">
        <f>YEAR(SalesData[[#This Row],[Order Date]])*100+MONTH(SalesData[[#This Row],[Order Date]])</f>
        <v>201711</v>
      </c>
    </row>
    <row r="5985" spans="1: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v>3</v>
      </c>
      <c r="T5985">
        <v>0</v>
      </c>
      <c r="U5985">
        <v>1.85</v>
      </c>
      <c r="V5985">
        <f>COUNTIF(SalesData[Order ID],SalesData[[#This Row],[Order ID]])</f>
        <v>1</v>
      </c>
      <c r="W5985" t="str">
        <f>TEXT(SalesData[[#This Row],[Order Date]],"MMM-YYYY")</f>
        <v>Sep-2018</v>
      </c>
      <c r="X5985">
        <f>CHOOSE(MONTH(SalesData[[#This Row],[Order Date]]),1,1,1,2,2,2,3,3,3,4,4,4)</f>
        <v>3</v>
      </c>
      <c r="Y5985">
        <f>YEAR(SalesData[[#This Row],[Order Date]])*100+MONTH(SalesData[[#This Row],[Order Date]])</f>
        <v>201809</v>
      </c>
    </row>
    <row r="5986" spans="1: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v>8</v>
      </c>
      <c r="T5986">
        <v>0</v>
      </c>
      <c r="U5986">
        <v>20.41</v>
      </c>
      <c r="V5986">
        <f>COUNTIF(SalesData[Order ID],SalesData[[#This Row],[Order ID]])</f>
        <v>6</v>
      </c>
      <c r="W5986" t="str">
        <f>TEXT(SalesData[[#This Row],[Order Date]],"MMM-YYYY")</f>
        <v>Jul-2017</v>
      </c>
      <c r="X5986">
        <f>CHOOSE(MONTH(SalesData[[#This Row],[Order Date]]),1,1,1,2,2,2,3,3,3,4,4,4)</f>
        <v>3</v>
      </c>
      <c r="Y5986">
        <f>YEAR(SalesData[[#This Row],[Order Date]])*100+MONTH(SalesData[[#This Row],[Order Date]])</f>
        <v>201707</v>
      </c>
    </row>
    <row r="5987" spans="1: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v>4</v>
      </c>
      <c r="T5987">
        <v>0</v>
      </c>
      <c r="U5987">
        <v>23.27</v>
      </c>
      <c r="V5987">
        <f>COUNTIF(SalesData[Order ID],SalesData[[#This Row],[Order ID]])</f>
        <v>6</v>
      </c>
      <c r="W5987" t="str">
        <f>TEXT(SalesData[[#This Row],[Order Date]],"MMM-YYYY")</f>
        <v>Jul-2017</v>
      </c>
      <c r="X5987">
        <f>CHOOSE(MONTH(SalesData[[#This Row],[Order Date]]),1,1,1,2,2,2,3,3,3,4,4,4)</f>
        <v>3</v>
      </c>
      <c r="Y5987">
        <f>YEAR(SalesData[[#This Row],[Order Date]])*100+MONTH(SalesData[[#This Row],[Order Date]])</f>
        <v>201707</v>
      </c>
    </row>
    <row r="5988" spans="1: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v>5</v>
      </c>
      <c r="T5988">
        <v>0.1</v>
      </c>
      <c r="U5988">
        <v>12.31</v>
      </c>
      <c r="V5988">
        <f>COUNTIF(SalesData[Order ID],SalesData[[#This Row],[Order ID]])</f>
        <v>6</v>
      </c>
      <c r="W5988" t="str">
        <f>TEXT(SalesData[[#This Row],[Order Date]],"MMM-YYYY")</f>
        <v>Jul-2017</v>
      </c>
      <c r="X5988">
        <f>CHOOSE(MONTH(SalesData[[#This Row],[Order Date]]),1,1,1,2,2,2,3,3,3,4,4,4)</f>
        <v>3</v>
      </c>
      <c r="Y5988">
        <f>YEAR(SalesData[[#This Row],[Order Date]])*100+MONTH(SalesData[[#This Row],[Order Date]])</f>
        <v>201707</v>
      </c>
    </row>
    <row r="5989" spans="1: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v>7</v>
      </c>
      <c r="T5989">
        <v>0.1</v>
      </c>
      <c r="U5989">
        <v>73.78</v>
      </c>
      <c r="V5989">
        <f>COUNTIF(SalesData[Order ID],SalesData[[#This Row],[Order ID]])</f>
        <v>6</v>
      </c>
      <c r="W5989" t="str">
        <f>TEXT(SalesData[[#This Row],[Order Date]],"MMM-YYYY")</f>
        <v>Jul-2017</v>
      </c>
      <c r="X5989">
        <f>CHOOSE(MONTH(SalesData[[#This Row],[Order Date]]),1,1,1,2,2,2,3,3,3,4,4,4)</f>
        <v>3</v>
      </c>
      <c r="Y5989">
        <f>YEAR(SalesData[[#This Row],[Order Date]])*100+MONTH(SalesData[[#This Row],[Order Date]])</f>
        <v>201707</v>
      </c>
    </row>
    <row r="5990" spans="1: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v>1</v>
      </c>
      <c r="T5990">
        <v>0.2</v>
      </c>
      <c r="U5990">
        <v>3.01</v>
      </c>
      <c r="V5990">
        <f>COUNTIF(SalesData[Order ID],SalesData[[#This Row],[Order ID]])</f>
        <v>6</v>
      </c>
      <c r="W5990" t="str">
        <f>TEXT(SalesData[[#This Row],[Order Date]],"MMM-YYYY")</f>
        <v>Jul-2017</v>
      </c>
      <c r="X5990">
        <f>CHOOSE(MONTH(SalesData[[#This Row],[Order Date]]),1,1,1,2,2,2,3,3,3,4,4,4)</f>
        <v>3</v>
      </c>
      <c r="Y5990">
        <f>YEAR(SalesData[[#This Row],[Order Date]])*100+MONTH(SalesData[[#This Row],[Order Date]])</f>
        <v>201707</v>
      </c>
    </row>
    <row r="5991" spans="1: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v>4</v>
      </c>
      <c r="T5991">
        <v>0.3</v>
      </c>
      <c r="U5991">
        <v>-136.32</v>
      </c>
      <c r="V5991">
        <f>COUNTIF(SalesData[Order ID],SalesData[[#This Row],[Order ID]])</f>
        <v>6</v>
      </c>
      <c r="W5991" t="str">
        <f>TEXT(SalesData[[#This Row],[Order Date]],"MMM-YYYY")</f>
        <v>Jul-2017</v>
      </c>
      <c r="X5991">
        <f>CHOOSE(MONTH(SalesData[[#This Row],[Order Date]]),1,1,1,2,2,2,3,3,3,4,4,4)</f>
        <v>3</v>
      </c>
      <c r="Y5991">
        <f>YEAR(SalesData[[#This Row],[Order Date]])*100+MONTH(SalesData[[#This Row],[Order Date]])</f>
        <v>201707</v>
      </c>
    </row>
    <row r="5992" spans="1: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v>5</v>
      </c>
      <c r="T5992">
        <v>0.2</v>
      </c>
      <c r="U5992">
        <v>495.07</v>
      </c>
      <c r="V5992">
        <f>COUNTIF(SalesData[Order ID],SalesData[[#This Row],[Order ID]])</f>
        <v>3</v>
      </c>
      <c r="W5992" t="str">
        <f>TEXT(SalesData[[#This Row],[Order Date]],"MMM-YYYY")</f>
        <v>Sep-2018</v>
      </c>
      <c r="X5992">
        <f>CHOOSE(MONTH(SalesData[[#This Row],[Order Date]]),1,1,1,2,2,2,3,3,3,4,4,4)</f>
        <v>3</v>
      </c>
      <c r="Y5992">
        <f>YEAR(SalesData[[#This Row],[Order Date]])*100+MONTH(SalesData[[#This Row],[Order Date]])</f>
        <v>201809</v>
      </c>
    </row>
    <row r="5993" spans="1: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v>7</v>
      </c>
      <c r="T5993">
        <v>0.1</v>
      </c>
      <c r="U5993">
        <v>92.39</v>
      </c>
      <c r="V5993">
        <f>COUNTIF(SalesData[Order ID],SalesData[[#This Row],[Order ID]])</f>
        <v>3</v>
      </c>
      <c r="W5993" t="str">
        <f>TEXT(SalesData[[#This Row],[Order Date]],"MMM-YYYY")</f>
        <v>Sep-2018</v>
      </c>
      <c r="X5993">
        <f>CHOOSE(MONTH(SalesData[[#This Row],[Order Date]]),1,1,1,2,2,2,3,3,3,4,4,4)</f>
        <v>3</v>
      </c>
      <c r="Y5993">
        <f>YEAR(SalesData[[#This Row],[Order Date]])*100+MONTH(SalesData[[#This Row],[Order Date]])</f>
        <v>201809</v>
      </c>
    </row>
    <row r="5994" spans="1: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v>10</v>
      </c>
      <c r="T5994">
        <v>0</v>
      </c>
      <c r="U5994">
        <v>48.04</v>
      </c>
      <c r="V5994">
        <f>COUNTIF(SalesData[Order ID],SalesData[[#This Row],[Order ID]])</f>
        <v>3</v>
      </c>
      <c r="W5994" t="str">
        <f>TEXT(SalesData[[#This Row],[Order Date]],"MMM-YYYY")</f>
        <v>Sep-2018</v>
      </c>
      <c r="X5994">
        <f>CHOOSE(MONTH(SalesData[[#This Row],[Order Date]]),1,1,1,2,2,2,3,3,3,4,4,4)</f>
        <v>3</v>
      </c>
      <c r="Y5994">
        <f>YEAR(SalesData[[#This Row],[Order Date]])*100+MONTH(SalesData[[#This Row],[Order Date]])</f>
        <v>201809</v>
      </c>
    </row>
    <row r="5995" spans="1: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v>10</v>
      </c>
      <c r="T5995">
        <v>0</v>
      </c>
      <c r="U5995">
        <v>14.94</v>
      </c>
      <c r="V5995">
        <f>COUNTIF(SalesData[Order ID],SalesData[[#This Row],[Order ID]])</f>
        <v>5</v>
      </c>
      <c r="W5995" t="str">
        <f>TEXT(SalesData[[#This Row],[Order Date]],"MMM-YYYY")</f>
        <v>Dec-2017</v>
      </c>
      <c r="X5995">
        <f>CHOOSE(MONTH(SalesData[[#This Row],[Order Date]]),1,1,1,2,2,2,3,3,3,4,4,4)</f>
        <v>4</v>
      </c>
      <c r="Y5995">
        <f>YEAR(SalesData[[#This Row],[Order Date]])*100+MONTH(SalesData[[#This Row],[Order Date]])</f>
        <v>201712</v>
      </c>
    </row>
    <row r="5996" spans="1: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v>1</v>
      </c>
      <c r="T5996">
        <v>0.2</v>
      </c>
      <c r="U5996">
        <v>3.52</v>
      </c>
      <c r="V5996">
        <f>COUNTIF(SalesData[Order ID],SalesData[[#This Row],[Order ID]])</f>
        <v>5</v>
      </c>
      <c r="W5996" t="str">
        <f>TEXT(SalesData[[#This Row],[Order Date]],"MMM-YYYY")</f>
        <v>Dec-2017</v>
      </c>
      <c r="X5996">
        <f>CHOOSE(MONTH(SalesData[[#This Row],[Order Date]]),1,1,1,2,2,2,3,3,3,4,4,4)</f>
        <v>4</v>
      </c>
      <c r="Y5996">
        <f>YEAR(SalesData[[#This Row],[Order Date]])*100+MONTH(SalesData[[#This Row],[Order Date]])</f>
        <v>201712</v>
      </c>
    </row>
    <row r="5997" spans="1: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v>8</v>
      </c>
      <c r="T5997">
        <v>0.2</v>
      </c>
      <c r="U5997">
        <v>155.87</v>
      </c>
      <c r="V5997">
        <f>COUNTIF(SalesData[Order ID],SalesData[[#This Row],[Order ID]])</f>
        <v>5</v>
      </c>
      <c r="W5997" t="str">
        <f>TEXT(SalesData[[#This Row],[Order Date]],"MMM-YYYY")</f>
        <v>Dec-2017</v>
      </c>
      <c r="X5997">
        <f>CHOOSE(MONTH(SalesData[[#This Row],[Order Date]]),1,1,1,2,2,2,3,3,3,4,4,4)</f>
        <v>4</v>
      </c>
      <c r="Y5997">
        <f>YEAR(SalesData[[#This Row],[Order Date]])*100+MONTH(SalesData[[#This Row],[Order Date]])</f>
        <v>201712</v>
      </c>
    </row>
    <row r="5998" spans="1: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v>1</v>
      </c>
      <c r="T5998">
        <v>0.3</v>
      </c>
      <c r="U5998">
        <v>-46.46</v>
      </c>
      <c r="V5998">
        <f>COUNTIF(SalesData[Order ID],SalesData[[#This Row],[Order ID]])</f>
        <v>5</v>
      </c>
      <c r="W5998" t="str">
        <f>TEXT(SalesData[[#This Row],[Order Date]],"MMM-YYYY")</f>
        <v>Dec-2017</v>
      </c>
      <c r="X5998">
        <f>CHOOSE(MONTH(SalesData[[#This Row],[Order Date]]),1,1,1,2,2,2,3,3,3,4,4,4)</f>
        <v>4</v>
      </c>
      <c r="Y5998">
        <f>YEAR(SalesData[[#This Row],[Order Date]])*100+MONTH(SalesData[[#This Row],[Order Date]])</f>
        <v>201712</v>
      </c>
    </row>
    <row r="5999" spans="1: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v>7</v>
      </c>
      <c r="T5999">
        <v>0.2</v>
      </c>
      <c r="U5999">
        <v>32.86</v>
      </c>
      <c r="V5999">
        <f>COUNTIF(SalesData[Order ID],SalesData[[#This Row],[Order ID]])</f>
        <v>5</v>
      </c>
      <c r="W5999" t="str">
        <f>TEXT(SalesData[[#This Row],[Order Date]],"MMM-YYYY")</f>
        <v>Dec-2017</v>
      </c>
      <c r="X5999">
        <f>CHOOSE(MONTH(SalesData[[#This Row],[Order Date]]),1,1,1,2,2,2,3,3,3,4,4,4)</f>
        <v>4</v>
      </c>
      <c r="Y5999">
        <f>YEAR(SalesData[[#This Row],[Order Date]])*100+MONTH(SalesData[[#This Row],[Order Date]])</f>
        <v>201712</v>
      </c>
    </row>
    <row r="6000" spans="1: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v>4</v>
      </c>
      <c r="T6000">
        <v>0</v>
      </c>
      <c r="U6000">
        <v>104.89</v>
      </c>
      <c r="V6000">
        <f>COUNTIF(SalesData[Order ID],SalesData[[#This Row],[Order ID]])</f>
        <v>3</v>
      </c>
      <c r="W6000" t="str">
        <f>TEXT(SalesData[[#This Row],[Order Date]],"MMM-YYYY")</f>
        <v>Dec-2015</v>
      </c>
      <c r="X6000">
        <f>CHOOSE(MONTH(SalesData[[#This Row],[Order Date]]),1,1,1,2,2,2,3,3,3,4,4,4)</f>
        <v>4</v>
      </c>
      <c r="Y6000">
        <f>YEAR(SalesData[[#This Row],[Order Date]])*100+MONTH(SalesData[[#This Row],[Order Date]])</f>
        <v>201512</v>
      </c>
    </row>
    <row r="6001" spans="1: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v>9</v>
      </c>
      <c r="T6001">
        <v>0.1</v>
      </c>
      <c r="U6001">
        <v>4.67</v>
      </c>
      <c r="V6001">
        <f>COUNTIF(SalesData[Order ID],SalesData[[#This Row],[Order ID]])</f>
        <v>3</v>
      </c>
      <c r="W6001" t="str">
        <f>TEXT(SalesData[[#This Row],[Order Date]],"MMM-YYYY")</f>
        <v>Dec-2015</v>
      </c>
      <c r="X6001">
        <f>CHOOSE(MONTH(SalesData[[#This Row],[Order Date]]),1,1,1,2,2,2,3,3,3,4,4,4)</f>
        <v>4</v>
      </c>
      <c r="Y6001">
        <f>YEAR(SalesData[[#This Row],[Order Date]])*100+MONTH(SalesData[[#This Row],[Order Date]])</f>
        <v>201512</v>
      </c>
    </row>
    <row r="6002" spans="1: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v>6</v>
      </c>
      <c r="T6002">
        <v>0.1</v>
      </c>
      <c r="U6002">
        <v>18.27</v>
      </c>
      <c r="V6002">
        <f>COUNTIF(SalesData[Order ID],SalesData[[#This Row],[Order ID]])</f>
        <v>3</v>
      </c>
      <c r="W6002" t="str">
        <f>TEXT(SalesData[[#This Row],[Order Date]],"MMM-YYYY")</f>
        <v>Dec-2015</v>
      </c>
      <c r="X6002">
        <f>CHOOSE(MONTH(SalesData[[#This Row],[Order Date]]),1,1,1,2,2,2,3,3,3,4,4,4)</f>
        <v>4</v>
      </c>
      <c r="Y6002">
        <f>YEAR(SalesData[[#This Row],[Order Date]])*100+MONTH(SalesData[[#This Row],[Order Date]])</f>
        <v>201512</v>
      </c>
    </row>
    <row r="6003" spans="1: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v>3</v>
      </c>
      <c r="T6003">
        <v>0</v>
      </c>
      <c r="U6003">
        <v>10.56</v>
      </c>
      <c r="V6003">
        <f>COUNTIF(SalesData[Order ID],SalesData[[#This Row],[Order ID]])</f>
        <v>2</v>
      </c>
      <c r="W6003" t="str">
        <f>TEXT(SalesData[[#This Row],[Order Date]],"MMM-YYYY")</f>
        <v>Dec-2015</v>
      </c>
      <c r="X6003">
        <f>CHOOSE(MONTH(SalesData[[#This Row],[Order Date]]),1,1,1,2,2,2,3,3,3,4,4,4)</f>
        <v>4</v>
      </c>
      <c r="Y6003">
        <f>YEAR(SalesData[[#This Row],[Order Date]])*100+MONTH(SalesData[[#This Row],[Order Date]])</f>
        <v>201512</v>
      </c>
    </row>
    <row r="6004" spans="1: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v>3</v>
      </c>
      <c r="T6004">
        <v>0.1</v>
      </c>
      <c r="U6004">
        <v>0.78</v>
      </c>
      <c r="V6004">
        <f>COUNTIF(SalesData[Order ID],SalesData[[#This Row],[Order ID]])</f>
        <v>2</v>
      </c>
      <c r="W6004" t="str">
        <f>TEXT(SalesData[[#This Row],[Order Date]],"MMM-YYYY")</f>
        <v>Dec-2015</v>
      </c>
      <c r="X6004">
        <f>CHOOSE(MONTH(SalesData[[#This Row],[Order Date]]),1,1,1,2,2,2,3,3,3,4,4,4)</f>
        <v>4</v>
      </c>
      <c r="Y6004">
        <f>YEAR(SalesData[[#This Row],[Order Date]])*100+MONTH(SalesData[[#This Row],[Order Date]])</f>
        <v>201512</v>
      </c>
    </row>
    <row r="6005" spans="1: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v>1</v>
      </c>
      <c r="T6005">
        <v>0</v>
      </c>
      <c r="U6005">
        <v>1.23</v>
      </c>
      <c r="V6005">
        <f>COUNTIF(SalesData[Order ID],SalesData[[#This Row],[Order ID]])</f>
        <v>1</v>
      </c>
      <c r="W6005" t="str">
        <f>TEXT(SalesData[[#This Row],[Order Date]],"MMM-YYYY")</f>
        <v>Sep-2018</v>
      </c>
      <c r="X6005">
        <f>CHOOSE(MONTH(SalesData[[#This Row],[Order Date]]),1,1,1,2,2,2,3,3,3,4,4,4)</f>
        <v>3</v>
      </c>
      <c r="Y6005">
        <f>YEAR(SalesData[[#This Row],[Order Date]])*100+MONTH(SalesData[[#This Row],[Order Date]])</f>
        <v>201809</v>
      </c>
    </row>
    <row r="6006" spans="1: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v>3</v>
      </c>
      <c r="T6006">
        <v>0.2</v>
      </c>
      <c r="U6006">
        <v>1.19</v>
      </c>
      <c r="V6006">
        <f>COUNTIF(SalesData[Order ID],SalesData[[#This Row],[Order ID]])</f>
        <v>1</v>
      </c>
      <c r="W6006" t="str">
        <f>TEXT(SalesData[[#This Row],[Order Date]],"MMM-YYYY")</f>
        <v>Sep-2018</v>
      </c>
      <c r="X6006">
        <f>CHOOSE(MONTH(SalesData[[#This Row],[Order Date]]),1,1,1,2,2,2,3,3,3,4,4,4)</f>
        <v>3</v>
      </c>
      <c r="Y6006">
        <f>YEAR(SalesData[[#This Row],[Order Date]])*100+MONTH(SalesData[[#This Row],[Order Date]])</f>
        <v>201809</v>
      </c>
    </row>
    <row r="6007" spans="1: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v>1</v>
      </c>
      <c r="T6007">
        <v>0</v>
      </c>
      <c r="U6007">
        <v>8.7799999999999994</v>
      </c>
      <c r="V6007">
        <f>COUNTIF(SalesData[Order ID],SalesData[[#This Row],[Order ID]])</f>
        <v>1</v>
      </c>
      <c r="W6007" t="str">
        <f>TEXT(SalesData[[#This Row],[Order Date]],"MMM-YYYY")</f>
        <v>Nov-2016</v>
      </c>
      <c r="X6007">
        <f>CHOOSE(MONTH(SalesData[[#This Row],[Order Date]]),1,1,1,2,2,2,3,3,3,4,4,4)</f>
        <v>4</v>
      </c>
      <c r="Y6007">
        <f>YEAR(SalesData[[#This Row],[Order Date]])*100+MONTH(SalesData[[#This Row],[Order Date]])</f>
        <v>201611</v>
      </c>
    </row>
    <row r="6008" spans="1: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v>7</v>
      </c>
      <c r="T6008">
        <v>0.3</v>
      </c>
      <c r="U6008">
        <v>-11.6</v>
      </c>
      <c r="V6008">
        <f>COUNTIF(SalesData[Order ID],SalesData[[#This Row],[Order ID]])</f>
        <v>1</v>
      </c>
      <c r="W6008" t="str">
        <f>TEXT(SalesData[[#This Row],[Order Date]],"MMM-YYYY")</f>
        <v>Dec-2018</v>
      </c>
      <c r="X6008">
        <f>CHOOSE(MONTH(SalesData[[#This Row],[Order Date]]),1,1,1,2,2,2,3,3,3,4,4,4)</f>
        <v>4</v>
      </c>
      <c r="Y6008">
        <f>YEAR(SalesData[[#This Row],[Order Date]])*100+MONTH(SalesData[[#This Row],[Order Date]])</f>
        <v>201812</v>
      </c>
    </row>
    <row r="6009" spans="1: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v>3</v>
      </c>
      <c r="T6009">
        <v>0</v>
      </c>
      <c r="U6009">
        <v>39.659999999999997</v>
      </c>
      <c r="V6009">
        <f>COUNTIF(SalesData[Order ID],SalesData[[#This Row],[Order ID]])</f>
        <v>1</v>
      </c>
      <c r="W6009" t="str">
        <f>TEXT(SalesData[[#This Row],[Order Date]],"MMM-YYYY")</f>
        <v>Apr-2018</v>
      </c>
      <c r="X6009">
        <f>CHOOSE(MONTH(SalesData[[#This Row],[Order Date]]),1,1,1,2,2,2,3,3,3,4,4,4)</f>
        <v>2</v>
      </c>
      <c r="Y6009">
        <f>YEAR(SalesData[[#This Row],[Order Date]])*100+MONTH(SalesData[[#This Row],[Order Date]])</f>
        <v>201804</v>
      </c>
    </row>
    <row r="6010" spans="1: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v>6</v>
      </c>
      <c r="T6010">
        <v>0.1</v>
      </c>
      <c r="U6010">
        <v>17.13</v>
      </c>
      <c r="V6010">
        <f>COUNTIF(SalesData[Order ID],SalesData[[#This Row],[Order ID]])</f>
        <v>5</v>
      </c>
      <c r="W6010" t="str">
        <f>TEXT(SalesData[[#This Row],[Order Date]],"MMM-YYYY")</f>
        <v>Dec-2016</v>
      </c>
      <c r="X6010">
        <f>CHOOSE(MONTH(SalesData[[#This Row],[Order Date]]),1,1,1,2,2,2,3,3,3,4,4,4)</f>
        <v>4</v>
      </c>
      <c r="Y6010">
        <f>YEAR(SalesData[[#This Row],[Order Date]])*100+MONTH(SalesData[[#This Row],[Order Date]])</f>
        <v>201612</v>
      </c>
    </row>
    <row r="6011" spans="1: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v>4</v>
      </c>
      <c r="T6011">
        <v>0.2</v>
      </c>
      <c r="U6011">
        <v>8.24</v>
      </c>
      <c r="V6011">
        <f>COUNTIF(SalesData[Order ID],SalesData[[#This Row],[Order ID]])</f>
        <v>5</v>
      </c>
      <c r="W6011" t="str">
        <f>TEXT(SalesData[[#This Row],[Order Date]],"MMM-YYYY")</f>
        <v>Dec-2016</v>
      </c>
      <c r="X6011">
        <f>CHOOSE(MONTH(SalesData[[#This Row],[Order Date]]),1,1,1,2,2,2,3,3,3,4,4,4)</f>
        <v>4</v>
      </c>
      <c r="Y6011">
        <f>YEAR(SalesData[[#This Row],[Order Date]])*100+MONTH(SalesData[[#This Row],[Order Date]])</f>
        <v>201612</v>
      </c>
    </row>
    <row r="6012" spans="1: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v>8</v>
      </c>
      <c r="T6012">
        <v>0</v>
      </c>
      <c r="U6012">
        <v>382.28</v>
      </c>
      <c r="V6012">
        <f>COUNTIF(SalesData[Order ID],SalesData[[#This Row],[Order ID]])</f>
        <v>5</v>
      </c>
      <c r="W6012" t="str">
        <f>TEXT(SalesData[[#This Row],[Order Date]],"MMM-YYYY")</f>
        <v>Dec-2016</v>
      </c>
      <c r="X6012">
        <f>CHOOSE(MONTH(SalesData[[#This Row],[Order Date]]),1,1,1,2,2,2,3,3,3,4,4,4)</f>
        <v>4</v>
      </c>
      <c r="Y6012">
        <f>YEAR(SalesData[[#This Row],[Order Date]])*100+MONTH(SalesData[[#This Row],[Order Date]])</f>
        <v>201612</v>
      </c>
    </row>
    <row r="6013" spans="1: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v>4</v>
      </c>
      <c r="T6013">
        <v>0.3</v>
      </c>
      <c r="U6013">
        <v>-54.29</v>
      </c>
      <c r="V6013">
        <f>COUNTIF(SalesData[Order ID],SalesData[[#This Row],[Order ID]])</f>
        <v>5</v>
      </c>
      <c r="W6013" t="str">
        <f>TEXT(SalesData[[#This Row],[Order Date]],"MMM-YYYY")</f>
        <v>Dec-2016</v>
      </c>
      <c r="X6013">
        <f>CHOOSE(MONTH(SalesData[[#This Row],[Order Date]]),1,1,1,2,2,2,3,3,3,4,4,4)</f>
        <v>4</v>
      </c>
      <c r="Y6013">
        <f>YEAR(SalesData[[#This Row],[Order Date]])*100+MONTH(SalesData[[#This Row],[Order Date]])</f>
        <v>201612</v>
      </c>
    </row>
    <row r="6014" spans="1: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v>5</v>
      </c>
      <c r="T6014">
        <v>0</v>
      </c>
      <c r="U6014">
        <v>92.12</v>
      </c>
      <c r="V6014">
        <f>COUNTIF(SalesData[Order ID],SalesData[[#This Row],[Order ID]])</f>
        <v>5</v>
      </c>
      <c r="W6014" t="str">
        <f>TEXT(SalesData[[#This Row],[Order Date]],"MMM-YYYY")</f>
        <v>Dec-2016</v>
      </c>
      <c r="X6014">
        <f>CHOOSE(MONTH(SalesData[[#This Row],[Order Date]]),1,1,1,2,2,2,3,3,3,4,4,4)</f>
        <v>4</v>
      </c>
      <c r="Y6014">
        <f>YEAR(SalesData[[#This Row],[Order Date]])*100+MONTH(SalesData[[#This Row],[Order Date]])</f>
        <v>201612</v>
      </c>
    </row>
    <row r="6015" spans="1: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v>2</v>
      </c>
      <c r="T6015">
        <v>0.3</v>
      </c>
      <c r="U6015">
        <v>-4.7699999999999996</v>
      </c>
      <c r="V6015">
        <f>COUNTIF(SalesData[Order ID],SalesData[[#This Row],[Order ID]])</f>
        <v>2</v>
      </c>
      <c r="W6015" t="str">
        <f>TEXT(SalesData[[#This Row],[Order Date]],"MMM-YYYY")</f>
        <v>Mar-2017</v>
      </c>
      <c r="X6015">
        <f>CHOOSE(MONTH(SalesData[[#This Row],[Order Date]]),1,1,1,2,2,2,3,3,3,4,4,4)</f>
        <v>1</v>
      </c>
      <c r="Y6015">
        <f>YEAR(SalesData[[#This Row],[Order Date]])*100+MONTH(SalesData[[#This Row],[Order Date]])</f>
        <v>201703</v>
      </c>
    </row>
    <row r="6016" spans="1: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v>7</v>
      </c>
      <c r="T6016">
        <v>0.2</v>
      </c>
      <c r="U6016">
        <v>415.89</v>
      </c>
      <c r="V6016">
        <f>COUNTIF(SalesData[Order ID],SalesData[[#This Row],[Order ID]])</f>
        <v>2</v>
      </c>
      <c r="W6016" t="str">
        <f>TEXT(SalesData[[#This Row],[Order Date]],"MMM-YYYY")</f>
        <v>Mar-2017</v>
      </c>
      <c r="X6016">
        <f>CHOOSE(MONTH(SalesData[[#This Row],[Order Date]]),1,1,1,2,2,2,3,3,3,4,4,4)</f>
        <v>1</v>
      </c>
      <c r="Y6016">
        <f>YEAR(SalesData[[#This Row],[Order Date]])*100+MONTH(SalesData[[#This Row],[Order Date]])</f>
        <v>201703</v>
      </c>
    </row>
    <row r="6017" spans="1: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v>5</v>
      </c>
      <c r="T6017">
        <v>0.3</v>
      </c>
      <c r="U6017">
        <v>-22.99</v>
      </c>
      <c r="V6017">
        <f>COUNTIF(SalesData[Order ID],SalesData[[#This Row],[Order ID]])</f>
        <v>4</v>
      </c>
      <c r="W6017" t="str">
        <f>TEXT(SalesData[[#This Row],[Order Date]],"MMM-YYYY")</f>
        <v>Apr-2015</v>
      </c>
      <c r="X6017">
        <f>CHOOSE(MONTH(SalesData[[#This Row],[Order Date]]),1,1,1,2,2,2,3,3,3,4,4,4)</f>
        <v>2</v>
      </c>
      <c r="Y6017">
        <f>YEAR(SalesData[[#This Row],[Order Date]])*100+MONTH(SalesData[[#This Row],[Order Date]])</f>
        <v>201504</v>
      </c>
    </row>
    <row r="6018" spans="1: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v>7</v>
      </c>
      <c r="T6018">
        <v>0.1</v>
      </c>
      <c r="U6018">
        <v>4.6399999999999997</v>
      </c>
      <c r="V6018">
        <f>COUNTIF(SalesData[Order ID],SalesData[[#This Row],[Order ID]])</f>
        <v>4</v>
      </c>
      <c r="W6018" t="str">
        <f>TEXT(SalesData[[#This Row],[Order Date]],"MMM-YYYY")</f>
        <v>Apr-2015</v>
      </c>
      <c r="X6018">
        <f>CHOOSE(MONTH(SalesData[[#This Row],[Order Date]]),1,1,1,2,2,2,3,3,3,4,4,4)</f>
        <v>2</v>
      </c>
      <c r="Y6018">
        <f>YEAR(SalesData[[#This Row],[Order Date]])*100+MONTH(SalesData[[#This Row],[Order Date]])</f>
        <v>201504</v>
      </c>
    </row>
    <row r="6019" spans="1: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v>3</v>
      </c>
      <c r="T6019">
        <v>0.1</v>
      </c>
      <c r="U6019">
        <v>5.05</v>
      </c>
      <c r="V6019">
        <f>COUNTIF(SalesData[Order ID],SalesData[[#This Row],[Order ID]])</f>
        <v>4</v>
      </c>
      <c r="W6019" t="str">
        <f>TEXT(SalesData[[#This Row],[Order Date]],"MMM-YYYY")</f>
        <v>Apr-2015</v>
      </c>
      <c r="X6019">
        <f>CHOOSE(MONTH(SalesData[[#This Row],[Order Date]]),1,1,1,2,2,2,3,3,3,4,4,4)</f>
        <v>2</v>
      </c>
      <c r="Y6019">
        <f>YEAR(SalesData[[#This Row],[Order Date]])*100+MONTH(SalesData[[#This Row],[Order Date]])</f>
        <v>201504</v>
      </c>
    </row>
    <row r="6020" spans="1: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v>3</v>
      </c>
      <c r="T6020">
        <v>0.2</v>
      </c>
      <c r="U6020">
        <v>3.33</v>
      </c>
      <c r="V6020">
        <f>COUNTIF(SalesData[Order ID],SalesData[[#This Row],[Order ID]])</f>
        <v>4</v>
      </c>
      <c r="W6020" t="str">
        <f>TEXT(SalesData[[#This Row],[Order Date]],"MMM-YYYY")</f>
        <v>Apr-2015</v>
      </c>
      <c r="X6020">
        <f>CHOOSE(MONTH(SalesData[[#This Row],[Order Date]]),1,1,1,2,2,2,3,3,3,4,4,4)</f>
        <v>2</v>
      </c>
      <c r="Y6020">
        <f>YEAR(SalesData[[#This Row],[Order Date]])*100+MONTH(SalesData[[#This Row],[Order Date]])</f>
        <v>201504</v>
      </c>
    </row>
    <row r="6021" spans="1: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v>3</v>
      </c>
      <c r="T6021">
        <v>0.1</v>
      </c>
      <c r="U6021">
        <v>4.5999999999999996</v>
      </c>
      <c r="V6021">
        <f>COUNTIF(SalesData[Order ID],SalesData[[#This Row],[Order ID]])</f>
        <v>1</v>
      </c>
      <c r="W6021" t="str">
        <f>TEXT(SalesData[[#This Row],[Order Date]],"MMM-YYYY")</f>
        <v>Oct-2015</v>
      </c>
      <c r="X6021">
        <f>CHOOSE(MONTH(SalesData[[#This Row],[Order Date]]),1,1,1,2,2,2,3,3,3,4,4,4)</f>
        <v>4</v>
      </c>
      <c r="Y6021">
        <f>YEAR(SalesData[[#This Row],[Order Date]])*100+MONTH(SalesData[[#This Row],[Order Date]])</f>
        <v>201510</v>
      </c>
    </row>
    <row r="6022" spans="1: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v>3</v>
      </c>
      <c r="T6022">
        <v>0.1</v>
      </c>
      <c r="U6022">
        <v>5.72</v>
      </c>
      <c r="V6022">
        <f>COUNTIF(SalesData[Order ID],SalesData[[#This Row],[Order ID]])</f>
        <v>2</v>
      </c>
      <c r="W6022" t="str">
        <f>TEXT(SalesData[[#This Row],[Order Date]],"MMM-YYYY")</f>
        <v>Aug-2017</v>
      </c>
      <c r="X6022">
        <f>CHOOSE(MONTH(SalesData[[#This Row],[Order Date]]),1,1,1,2,2,2,3,3,3,4,4,4)</f>
        <v>3</v>
      </c>
      <c r="Y6022">
        <f>YEAR(SalesData[[#This Row],[Order Date]])*100+MONTH(SalesData[[#This Row],[Order Date]])</f>
        <v>201708</v>
      </c>
    </row>
    <row r="6023" spans="1: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v>6</v>
      </c>
      <c r="T6023">
        <v>0</v>
      </c>
      <c r="U6023">
        <v>4.32</v>
      </c>
      <c r="V6023">
        <f>COUNTIF(SalesData[Order ID],SalesData[[#This Row],[Order ID]])</f>
        <v>2</v>
      </c>
      <c r="W6023" t="str">
        <f>TEXT(SalesData[[#This Row],[Order Date]],"MMM-YYYY")</f>
        <v>Aug-2017</v>
      </c>
      <c r="X6023">
        <f>CHOOSE(MONTH(SalesData[[#This Row],[Order Date]]),1,1,1,2,2,2,3,3,3,4,4,4)</f>
        <v>3</v>
      </c>
      <c r="Y6023">
        <f>YEAR(SalesData[[#This Row],[Order Date]])*100+MONTH(SalesData[[#This Row],[Order Date]])</f>
        <v>201708</v>
      </c>
    </row>
    <row r="6024" spans="1: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v>7</v>
      </c>
      <c r="T6024">
        <v>0.1</v>
      </c>
      <c r="U6024">
        <v>0.99</v>
      </c>
      <c r="V6024">
        <f>COUNTIF(SalesData[Order ID],SalesData[[#This Row],[Order ID]])</f>
        <v>1</v>
      </c>
      <c r="W6024" t="str">
        <f>TEXT(SalesData[[#This Row],[Order Date]],"MMM-YYYY")</f>
        <v>Nov-2015</v>
      </c>
      <c r="X6024">
        <f>CHOOSE(MONTH(SalesData[[#This Row],[Order Date]]),1,1,1,2,2,2,3,3,3,4,4,4)</f>
        <v>4</v>
      </c>
      <c r="Y6024">
        <f>YEAR(SalesData[[#This Row],[Order Date]])*100+MONTH(SalesData[[#This Row],[Order Date]])</f>
        <v>201511</v>
      </c>
    </row>
    <row r="6025" spans="1: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v>2</v>
      </c>
      <c r="T6025">
        <v>0.1</v>
      </c>
      <c r="U6025">
        <v>16.100000000000001</v>
      </c>
      <c r="V6025">
        <f>COUNTIF(SalesData[Order ID],SalesData[[#This Row],[Order ID]])</f>
        <v>1</v>
      </c>
      <c r="W6025" t="str">
        <f>TEXT(SalesData[[#This Row],[Order Date]],"MMM-YYYY")</f>
        <v>Apr-2018</v>
      </c>
      <c r="X6025">
        <f>CHOOSE(MONTH(SalesData[[#This Row],[Order Date]]),1,1,1,2,2,2,3,3,3,4,4,4)</f>
        <v>2</v>
      </c>
      <c r="Y6025">
        <f>YEAR(SalesData[[#This Row],[Order Date]])*100+MONTH(SalesData[[#This Row],[Order Date]])</f>
        <v>201804</v>
      </c>
    </row>
    <row r="6026" spans="1: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v>1</v>
      </c>
      <c r="T6026">
        <v>0.3</v>
      </c>
      <c r="U6026">
        <v>-116.33</v>
      </c>
      <c r="V6026">
        <f>COUNTIF(SalesData[Order ID],SalesData[[#This Row],[Order ID]])</f>
        <v>2</v>
      </c>
      <c r="W6026" t="str">
        <f>TEXT(SalesData[[#This Row],[Order Date]],"MMM-YYYY")</f>
        <v>Aug-2018</v>
      </c>
      <c r="X6026">
        <f>CHOOSE(MONTH(SalesData[[#This Row],[Order Date]]),1,1,1,2,2,2,3,3,3,4,4,4)</f>
        <v>3</v>
      </c>
      <c r="Y6026">
        <f>YEAR(SalesData[[#This Row],[Order Date]])*100+MONTH(SalesData[[#This Row],[Order Date]])</f>
        <v>201808</v>
      </c>
    </row>
    <row r="6027" spans="1: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v>4</v>
      </c>
      <c r="T6027">
        <v>0.1</v>
      </c>
      <c r="U6027">
        <v>1.66</v>
      </c>
      <c r="V6027">
        <f>COUNTIF(SalesData[Order ID],SalesData[[#This Row],[Order ID]])</f>
        <v>2</v>
      </c>
      <c r="W6027" t="str">
        <f>TEXT(SalesData[[#This Row],[Order Date]],"MMM-YYYY")</f>
        <v>Aug-2018</v>
      </c>
      <c r="X6027">
        <f>CHOOSE(MONTH(SalesData[[#This Row],[Order Date]]),1,1,1,2,2,2,3,3,3,4,4,4)</f>
        <v>3</v>
      </c>
      <c r="Y6027">
        <f>YEAR(SalesData[[#This Row],[Order Date]])*100+MONTH(SalesData[[#This Row],[Order Date]])</f>
        <v>201808</v>
      </c>
    </row>
    <row r="6028" spans="1: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v>1</v>
      </c>
      <c r="T6028">
        <v>0</v>
      </c>
      <c r="U6028">
        <v>2.35</v>
      </c>
      <c r="V6028">
        <f>COUNTIF(SalesData[Order ID],SalesData[[#This Row],[Order ID]])</f>
        <v>2</v>
      </c>
      <c r="W6028" t="str">
        <f>TEXT(SalesData[[#This Row],[Order Date]],"MMM-YYYY")</f>
        <v>Feb-2018</v>
      </c>
      <c r="X6028">
        <f>CHOOSE(MONTH(SalesData[[#This Row],[Order Date]]),1,1,1,2,2,2,3,3,3,4,4,4)</f>
        <v>1</v>
      </c>
      <c r="Y6028">
        <f>YEAR(SalesData[[#This Row],[Order Date]])*100+MONTH(SalesData[[#This Row],[Order Date]])</f>
        <v>201802</v>
      </c>
    </row>
    <row r="6029" spans="1: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v>4</v>
      </c>
      <c r="T6029">
        <v>0</v>
      </c>
      <c r="U6029">
        <v>15.83</v>
      </c>
      <c r="V6029">
        <f>COUNTIF(SalesData[Order ID],SalesData[[#This Row],[Order ID]])</f>
        <v>2</v>
      </c>
      <c r="W6029" t="str">
        <f>TEXT(SalesData[[#This Row],[Order Date]],"MMM-YYYY")</f>
        <v>Feb-2018</v>
      </c>
      <c r="X6029">
        <f>CHOOSE(MONTH(SalesData[[#This Row],[Order Date]]),1,1,1,2,2,2,3,3,3,4,4,4)</f>
        <v>1</v>
      </c>
      <c r="Y6029">
        <f>YEAR(SalesData[[#This Row],[Order Date]])*100+MONTH(SalesData[[#This Row],[Order Date]])</f>
        <v>201802</v>
      </c>
    </row>
    <row r="6030" spans="1: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v>8</v>
      </c>
      <c r="T6030">
        <v>0.2</v>
      </c>
      <c r="U6030">
        <v>2.96</v>
      </c>
      <c r="V6030">
        <f>COUNTIF(SalesData[Order ID],SalesData[[#This Row],[Order ID]])</f>
        <v>1</v>
      </c>
      <c r="W6030" t="str">
        <f>TEXT(SalesData[[#This Row],[Order Date]],"MMM-YYYY")</f>
        <v>Nov-2017</v>
      </c>
      <c r="X6030">
        <f>CHOOSE(MONTH(SalesData[[#This Row],[Order Date]]),1,1,1,2,2,2,3,3,3,4,4,4)</f>
        <v>4</v>
      </c>
      <c r="Y6030">
        <f>YEAR(SalesData[[#This Row],[Order Date]])*100+MONTH(SalesData[[#This Row],[Order Date]])</f>
        <v>201711</v>
      </c>
    </row>
    <row r="6031" spans="1: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v>9</v>
      </c>
      <c r="T6031">
        <v>0.3</v>
      </c>
      <c r="U6031">
        <v>-3.44</v>
      </c>
      <c r="V6031">
        <f>COUNTIF(SalesData[Order ID],SalesData[[#This Row],[Order ID]])</f>
        <v>1</v>
      </c>
      <c r="W6031" t="str">
        <f>TEXT(SalesData[[#This Row],[Order Date]],"MMM-YYYY")</f>
        <v>Nov-2017</v>
      </c>
      <c r="X6031">
        <f>CHOOSE(MONTH(SalesData[[#This Row],[Order Date]]),1,1,1,2,2,2,3,3,3,4,4,4)</f>
        <v>4</v>
      </c>
      <c r="Y6031">
        <f>YEAR(SalesData[[#This Row],[Order Date]])*100+MONTH(SalesData[[#This Row],[Order Date]])</f>
        <v>201711</v>
      </c>
    </row>
    <row r="6032" spans="1: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v>8</v>
      </c>
      <c r="T6032">
        <v>0</v>
      </c>
      <c r="U6032">
        <v>33.49</v>
      </c>
      <c r="V6032">
        <f>COUNTIF(SalesData[Order ID],SalesData[[#This Row],[Order ID]])</f>
        <v>1</v>
      </c>
      <c r="W6032" t="str">
        <f>TEXT(SalesData[[#This Row],[Order Date]],"MMM-YYYY")</f>
        <v>Jul-2018</v>
      </c>
      <c r="X6032">
        <f>CHOOSE(MONTH(SalesData[[#This Row],[Order Date]]),1,1,1,2,2,2,3,3,3,4,4,4)</f>
        <v>3</v>
      </c>
      <c r="Y6032">
        <f>YEAR(SalesData[[#This Row],[Order Date]])*100+MONTH(SalesData[[#This Row],[Order Date]])</f>
        <v>201807</v>
      </c>
    </row>
    <row r="6033" spans="1: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v>6</v>
      </c>
      <c r="T6033">
        <v>0.3</v>
      </c>
      <c r="U6033">
        <v>-5.28</v>
      </c>
      <c r="V6033">
        <f>COUNTIF(SalesData[Order ID],SalesData[[#This Row],[Order ID]])</f>
        <v>1</v>
      </c>
      <c r="W6033" t="str">
        <f>TEXT(SalesData[[#This Row],[Order Date]],"MMM-YYYY")</f>
        <v>Dec-2017</v>
      </c>
      <c r="X6033">
        <f>CHOOSE(MONTH(SalesData[[#This Row],[Order Date]]),1,1,1,2,2,2,3,3,3,4,4,4)</f>
        <v>4</v>
      </c>
      <c r="Y6033">
        <f>YEAR(SalesData[[#This Row],[Order Date]])*100+MONTH(SalesData[[#This Row],[Order Date]])</f>
        <v>201712</v>
      </c>
    </row>
    <row r="6034" spans="1: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v>5</v>
      </c>
      <c r="T6034">
        <v>0.1</v>
      </c>
      <c r="U6034">
        <v>2.75</v>
      </c>
      <c r="V6034">
        <f>COUNTIF(SalesData[Order ID],SalesData[[#This Row],[Order ID]])</f>
        <v>1</v>
      </c>
      <c r="W6034" t="str">
        <f>TEXT(SalesData[[#This Row],[Order Date]],"MMM-YYYY")</f>
        <v>Apr-2018</v>
      </c>
      <c r="X6034">
        <f>CHOOSE(MONTH(SalesData[[#This Row],[Order Date]]),1,1,1,2,2,2,3,3,3,4,4,4)</f>
        <v>2</v>
      </c>
      <c r="Y6034">
        <f>YEAR(SalesData[[#This Row],[Order Date]])*100+MONTH(SalesData[[#This Row],[Order Date]])</f>
        <v>201804</v>
      </c>
    </row>
    <row r="6035" spans="1: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v>9</v>
      </c>
      <c r="T6035">
        <v>0.2</v>
      </c>
      <c r="U6035">
        <v>1.68</v>
      </c>
      <c r="V6035">
        <f>COUNTIF(SalesData[Order ID],SalesData[[#This Row],[Order ID]])</f>
        <v>1</v>
      </c>
      <c r="W6035" t="str">
        <f>TEXT(SalesData[[#This Row],[Order Date]],"MMM-YYYY")</f>
        <v>Dec-2016</v>
      </c>
      <c r="X6035">
        <f>CHOOSE(MONTH(SalesData[[#This Row],[Order Date]]),1,1,1,2,2,2,3,3,3,4,4,4)</f>
        <v>4</v>
      </c>
      <c r="Y6035">
        <f>YEAR(SalesData[[#This Row],[Order Date]])*100+MONTH(SalesData[[#This Row],[Order Date]])</f>
        <v>201612</v>
      </c>
    </row>
    <row r="6036" spans="1: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v>10</v>
      </c>
      <c r="T6036">
        <v>0</v>
      </c>
      <c r="U6036">
        <v>3.91</v>
      </c>
      <c r="V6036">
        <f>COUNTIF(SalesData[Order ID],SalesData[[#This Row],[Order ID]])</f>
        <v>2</v>
      </c>
      <c r="W6036" t="str">
        <f>TEXT(SalesData[[#This Row],[Order Date]],"MMM-YYYY")</f>
        <v>Apr-2016</v>
      </c>
      <c r="X6036">
        <f>CHOOSE(MONTH(SalesData[[#This Row],[Order Date]]),1,1,1,2,2,2,3,3,3,4,4,4)</f>
        <v>2</v>
      </c>
      <c r="Y6036">
        <f>YEAR(SalesData[[#This Row],[Order Date]])*100+MONTH(SalesData[[#This Row],[Order Date]])</f>
        <v>201604</v>
      </c>
    </row>
    <row r="6037" spans="1: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v>4</v>
      </c>
      <c r="T6037">
        <v>0.3</v>
      </c>
      <c r="U6037">
        <v>-83.81</v>
      </c>
      <c r="V6037">
        <f>COUNTIF(SalesData[Order ID],SalesData[[#This Row],[Order ID]])</f>
        <v>2</v>
      </c>
      <c r="W6037" t="str">
        <f>TEXT(SalesData[[#This Row],[Order Date]],"MMM-YYYY")</f>
        <v>Apr-2016</v>
      </c>
      <c r="X6037">
        <f>CHOOSE(MONTH(SalesData[[#This Row],[Order Date]]),1,1,1,2,2,2,3,3,3,4,4,4)</f>
        <v>2</v>
      </c>
      <c r="Y6037">
        <f>YEAR(SalesData[[#This Row],[Order Date]])*100+MONTH(SalesData[[#This Row],[Order Date]])</f>
        <v>201604</v>
      </c>
    </row>
    <row r="6038" spans="1: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v>4</v>
      </c>
      <c r="T6038">
        <v>0.3</v>
      </c>
      <c r="U6038">
        <v>-4.26</v>
      </c>
      <c r="V6038">
        <f>COUNTIF(SalesData[Order ID],SalesData[[#This Row],[Order ID]])</f>
        <v>4</v>
      </c>
      <c r="W6038" t="str">
        <f>TEXT(SalesData[[#This Row],[Order Date]],"MMM-YYYY")</f>
        <v>Sep-2017</v>
      </c>
      <c r="X6038">
        <f>CHOOSE(MONTH(SalesData[[#This Row],[Order Date]]),1,1,1,2,2,2,3,3,3,4,4,4)</f>
        <v>3</v>
      </c>
      <c r="Y6038">
        <f>YEAR(SalesData[[#This Row],[Order Date]])*100+MONTH(SalesData[[#This Row],[Order Date]])</f>
        <v>201709</v>
      </c>
    </row>
    <row r="6039" spans="1: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v>1</v>
      </c>
      <c r="T6039">
        <v>0.3</v>
      </c>
      <c r="U6039">
        <v>-6.84</v>
      </c>
      <c r="V6039">
        <f>COUNTIF(SalesData[Order ID],SalesData[[#This Row],[Order ID]])</f>
        <v>4</v>
      </c>
      <c r="W6039" t="str">
        <f>TEXT(SalesData[[#This Row],[Order Date]],"MMM-YYYY")</f>
        <v>Sep-2017</v>
      </c>
      <c r="X6039">
        <f>CHOOSE(MONTH(SalesData[[#This Row],[Order Date]]),1,1,1,2,2,2,3,3,3,4,4,4)</f>
        <v>3</v>
      </c>
      <c r="Y6039">
        <f>YEAR(SalesData[[#This Row],[Order Date]])*100+MONTH(SalesData[[#This Row],[Order Date]])</f>
        <v>201709</v>
      </c>
    </row>
    <row r="6040" spans="1: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v>9</v>
      </c>
      <c r="T6040">
        <v>0</v>
      </c>
      <c r="U6040">
        <v>37.68</v>
      </c>
      <c r="V6040">
        <f>COUNTIF(SalesData[Order ID],SalesData[[#This Row],[Order ID]])</f>
        <v>4</v>
      </c>
      <c r="W6040" t="str">
        <f>TEXT(SalesData[[#This Row],[Order Date]],"MMM-YYYY")</f>
        <v>Sep-2017</v>
      </c>
      <c r="X6040">
        <f>CHOOSE(MONTH(SalesData[[#This Row],[Order Date]]),1,1,1,2,2,2,3,3,3,4,4,4)</f>
        <v>3</v>
      </c>
      <c r="Y6040">
        <f>YEAR(SalesData[[#This Row],[Order Date]])*100+MONTH(SalesData[[#This Row],[Order Date]])</f>
        <v>201709</v>
      </c>
    </row>
    <row r="6041" spans="1: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v>3</v>
      </c>
      <c r="T6041">
        <v>0</v>
      </c>
      <c r="U6041">
        <v>1.85</v>
      </c>
      <c r="V6041">
        <f>COUNTIF(SalesData[Order ID],SalesData[[#This Row],[Order ID]])</f>
        <v>4</v>
      </c>
      <c r="W6041" t="str">
        <f>TEXT(SalesData[[#This Row],[Order Date]],"MMM-YYYY")</f>
        <v>Sep-2017</v>
      </c>
      <c r="X6041">
        <f>CHOOSE(MONTH(SalesData[[#This Row],[Order Date]]),1,1,1,2,2,2,3,3,3,4,4,4)</f>
        <v>3</v>
      </c>
      <c r="Y6041">
        <f>YEAR(SalesData[[#This Row],[Order Date]])*100+MONTH(SalesData[[#This Row],[Order Date]])</f>
        <v>201709</v>
      </c>
    </row>
    <row r="6042" spans="1: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v>4</v>
      </c>
      <c r="T6042">
        <v>0.3</v>
      </c>
      <c r="U6042">
        <v>-249.17</v>
      </c>
      <c r="V6042">
        <f>COUNTIF(SalesData[Order ID],SalesData[[#This Row],[Order ID]])</f>
        <v>2</v>
      </c>
      <c r="W6042" t="str">
        <f>TEXT(SalesData[[#This Row],[Order Date]],"MMM-YYYY")</f>
        <v>Sep-2018</v>
      </c>
      <c r="X6042">
        <f>CHOOSE(MONTH(SalesData[[#This Row],[Order Date]]),1,1,1,2,2,2,3,3,3,4,4,4)</f>
        <v>3</v>
      </c>
      <c r="Y6042">
        <f>YEAR(SalesData[[#This Row],[Order Date]])*100+MONTH(SalesData[[#This Row],[Order Date]])</f>
        <v>201809</v>
      </c>
    </row>
    <row r="6043" spans="1: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v>8</v>
      </c>
      <c r="T6043">
        <v>0.1</v>
      </c>
      <c r="U6043">
        <v>60.75</v>
      </c>
      <c r="V6043">
        <f>COUNTIF(SalesData[Order ID],SalesData[[#This Row],[Order ID]])</f>
        <v>2</v>
      </c>
      <c r="W6043" t="str">
        <f>TEXT(SalesData[[#This Row],[Order Date]],"MMM-YYYY")</f>
        <v>Sep-2018</v>
      </c>
      <c r="X6043">
        <f>CHOOSE(MONTH(SalesData[[#This Row],[Order Date]]),1,1,1,2,2,2,3,3,3,4,4,4)</f>
        <v>3</v>
      </c>
      <c r="Y6043">
        <f>YEAR(SalesData[[#This Row],[Order Date]])*100+MONTH(SalesData[[#This Row],[Order Date]])</f>
        <v>201809</v>
      </c>
    </row>
    <row r="6044" spans="1: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v>6</v>
      </c>
      <c r="T6044">
        <v>0.1</v>
      </c>
      <c r="U6044">
        <v>3.45</v>
      </c>
      <c r="V6044">
        <f>COUNTIF(SalesData[Order ID],SalesData[[#This Row],[Order ID]])</f>
        <v>1</v>
      </c>
      <c r="W6044" t="str">
        <f>TEXT(SalesData[[#This Row],[Order Date]],"MMM-YYYY")</f>
        <v>Feb-2017</v>
      </c>
      <c r="X6044">
        <f>CHOOSE(MONTH(SalesData[[#This Row],[Order Date]]),1,1,1,2,2,2,3,3,3,4,4,4)</f>
        <v>1</v>
      </c>
      <c r="Y6044">
        <f>YEAR(SalesData[[#This Row],[Order Date]])*100+MONTH(SalesData[[#This Row],[Order Date]])</f>
        <v>201702</v>
      </c>
    </row>
    <row r="6045" spans="1: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v>1</v>
      </c>
      <c r="T6045">
        <v>0.2</v>
      </c>
      <c r="U6045">
        <v>25.15</v>
      </c>
      <c r="V6045">
        <f>COUNTIF(SalesData[Order ID],SalesData[[#This Row],[Order ID]])</f>
        <v>2</v>
      </c>
      <c r="W6045" t="str">
        <f>TEXT(SalesData[[#This Row],[Order Date]],"MMM-YYYY")</f>
        <v>May-2018</v>
      </c>
      <c r="X6045">
        <f>CHOOSE(MONTH(SalesData[[#This Row],[Order Date]]),1,1,1,2,2,2,3,3,3,4,4,4)</f>
        <v>2</v>
      </c>
      <c r="Y6045">
        <f>YEAR(SalesData[[#This Row],[Order Date]])*100+MONTH(SalesData[[#This Row],[Order Date]])</f>
        <v>201805</v>
      </c>
    </row>
    <row r="6046" spans="1: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v>6</v>
      </c>
      <c r="T6046">
        <v>0</v>
      </c>
      <c r="U6046">
        <v>3.9</v>
      </c>
      <c r="V6046">
        <f>COUNTIF(SalesData[Order ID],SalesData[[#This Row],[Order ID]])</f>
        <v>2</v>
      </c>
      <c r="W6046" t="str">
        <f>TEXT(SalesData[[#This Row],[Order Date]],"MMM-YYYY")</f>
        <v>May-2018</v>
      </c>
      <c r="X6046">
        <f>CHOOSE(MONTH(SalesData[[#This Row],[Order Date]]),1,1,1,2,2,2,3,3,3,4,4,4)</f>
        <v>2</v>
      </c>
      <c r="Y6046">
        <f>YEAR(SalesData[[#This Row],[Order Date]])*100+MONTH(SalesData[[#This Row],[Order Date]])</f>
        <v>201805</v>
      </c>
    </row>
    <row r="6047" spans="1: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v>7</v>
      </c>
      <c r="T6047">
        <v>0</v>
      </c>
      <c r="U6047">
        <v>54.77</v>
      </c>
      <c r="V6047">
        <f>COUNTIF(SalesData[Order ID],SalesData[[#This Row],[Order ID]])</f>
        <v>1</v>
      </c>
      <c r="W6047" t="str">
        <f>TEXT(SalesData[[#This Row],[Order Date]],"MMM-YYYY")</f>
        <v>Sep-2016</v>
      </c>
      <c r="X6047">
        <f>CHOOSE(MONTH(SalesData[[#This Row],[Order Date]]),1,1,1,2,2,2,3,3,3,4,4,4)</f>
        <v>3</v>
      </c>
      <c r="Y6047">
        <f>YEAR(SalesData[[#This Row],[Order Date]])*100+MONTH(SalesData[[#This Row],[Order Date]])</f>
        <v>201609</v>
      </c>
    </row>
    <row r="6048" spans="1: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v>8</v>
      </c>
      <c r="T6048">
        <v>0.1</v>
      </c>
      <c r="U6048">
        <v>221.74</v>
      </c>
      <c r="V6048">
        <f>COUNTIF(SalesData[Order ID],SalesData[[#This Row],[Order ID]])</f>
        <v>1</v>
      </c>
      <c r="W6048" t="str">
        <f>TEXT(SalesData[[#This Row],[Order Date]],"MMM-YYYY")</f>
        <v>Jun-2017</v>
      </c>
      <c r="X6048">
        <f>CHOOSE(MONTH(SalesData[[#This Row],[Order Date]]),1,1,1,2,2,2,3,3,3,4,4,4)</f>
        <v>2</v>
      </c>
      <c r="Y6048">
        <f>YEAR(SalesData[[#This Row],[Order Date]])*100+MONTH(SalesData[[#This Row],[Order Date]])</f>
        <v>201706</v>
      </c>
    </row>
    <row r="6049" spans="1: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v>10</v>
      </c>
      <c r="T6049">
        <v>0.1</v>
      </c>
      <c r="U6049">
        <v>3.88</v>
      </c>
      <c r="V6049">
        <f>COUNTIF(SalesData[Order ID],SalesData[[#This Row],[Order ID]])</f>
        <v>2</v>
      </c>
      <c r="W6049" t="str">
        <f>TEXT(SalesData[[#This Row],[Order Date]],"MMM-YYYY")</f>
        <v>Nov-2016</v>
      </c>
      <c r="X6049">
        <f>CHOOSE(MONTH(SalesData[[#This Row],[Order Date]]),1,1,1,2,2,2,3,3,3,4,4,4)</f>
        <v>4</v>
      </c>
      <c r="Y6049">
        <f>YEAR(SalesData[[#This Row],[Order Date]])*100+MONTH(SalesData[[#This Row],[Order Date]])</f>
        <v>201611</v>
      </c>
    </row>
    <row r="6050" spans="1: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v>8</v>
      </c>
      <c r="T6050">
        <v>0</v>
      </c>
      <c r="U6050">
        <v>322.92</v>
      </c>
      <c r="V6050">
        <f>COUNTIF(SalesData[Order ID],SalesData[[#This Row],[Order ID]])</f>
        <v>2</v>
      </c>
      <c r="W6050" t="str">
        <f>TEXT(SalesData[[#This Row],[Order Date]],"MMM-YYYY")</f>
        <v>Nov-2016</v>
      </c>
      <c r="X6050">
        <f>CHOOSE(MONTH(SalesData[[#This Row],[Order Date]]),1,1,1,2,2,2,3,3,3,4,4,4)</f>
        <v>4</v>
      </c>
      <c r="Y6050">
        <f>YEAR(SalesData[[#This Row],[Order Date]])*100+MONTH(SalesData[[#This Row],[Order Date]])</f>
        <v>201611</v>
      </c>
    </row>
    <row r="6051" spans="1: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v>6</v>
      </c>
      <c r="T6051">
        <v>0.3</v>
      </c>
      <c r="U6051">
        <v>-10.41</v>
      </c>
      <c r="V6051">
        <f>COUNTIF(SalesData[Order ID],SalesData[[#This Row],[Order ID]])</f>
        <v>1</v>
      </c>
      <c r="W6051" t="str">
        <f>TEXT(SalesData[[#This Row],[Order Date]],"MMM-YYYY")</f>
        <v>Jun-2017</v>
      </c>
      <c r="X6051">
        <f>CHOOSE(MONTH(SalesData[[#This Row],[Order Date]]),1,1,1,2,2,2,3,3,3,4,4,4)</f>
        <v>2</v>
      </c>
      <c r="Y6051">
        <f>YEAR(SalesData[[#This Row],[Order Date]])*100+MONTH(SalesData[[#This Row],[Order Date]])</f>
        <v>201706</v>
      </c>
    </row>
    <row r="6052" spans="1: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v>8</v>
      </c>
      <c r="T6052">
        <v>0.3</v>
      </c>
      <c r="U6052">
        <v>-12.13</v>
      </c>
      <c r="V6052">
        <f>COUNTIF(SalesData[Order ID],SalesData[[#This Row],[Order ID]])</f>
        <v>2</v>
      </c>
      <c r="W6052" t="str">
        <f>TEXT(SalesData[[#This Row],[Order Date]],"MMM-YYYY")</f>
        <v>Apr-2016</v>
      </c>
      <c r="X6052">
        <f>CHOOSE(MONTH(SalesData[[#This Row],[Order Date]]),1,1,1,2,2,2,3,3,3,4,4,4)</f>
        <v>2</v>
      </c>
      <c r="Y6052">
        <f>YEAR(SalesData[[#This Row],[Order Date]])*100+MONTH(SalesData[[#This Row],[Order Date]])</f>
        <v>201604</v>
      </c>
    </row>
    <row r="6053" spans="1: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v>9</v>
      </c>
      <c r="T6053">
        <v>0.3</v>
      </c>
      <c r="U6053">
        <v>-62.65</v>
      </c>
      <c r="V6053">
        <f>COUNTIF(SalesData[Order ID],SalesData[[#This Row],[Order ID]])</f>
        <v>2</v>
      </c>
      <c r="W6053" t="str">
        <f>TEXT(SalesData[[#This Row],[Order Date]],"MMM-YYYY")</f>
        <v>Apr-2016</v>
      </c>
      <c r="X6053">
        <f>CHOOSE(MONTH(SalesData[[#This Row],[Order Date]]),1,1,1,2,2,2,3,3,3,4,4,4)</f>
        <v>2</v>
      </c>
      <c r="Y6053">
        <f>YEAR(SalesData[[#This Row],[Order Date]])*100+MONTH(SalesData[[#This Row],[Order Date]])</f>
        <v>201604</v>
      </c>
    </row>
    <row r="6054" spans="1: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v>8</v>
      </c>
      <c r="T6054">
        <v>0</v>
      </c>
      <c r="U6054">
        <v>2.0299999999999998</v>
      </c>
      <c r="V6054">
        <f>COUNTIF(SalesData[Order ID],SalesData[[#This Row],[Order ID]])</f>
        <v>3</v>
      </c>
      <c r="W6054" t="str">
        <f>TEXT(SalesData[[#This Row],[Order Date]],"MMM-YYYY")</f>
        <v>Sep-2017</v>
      </c>
      <c r="X6054">
        <f>CHOOSE(MONTH(SalesData[[#This Row],[Order Date]]),1,1,1,2,2,2,3,3,3,4,4,4)</f>
        <v>3</v>
      </c>
      <c r="Y6054">
        <f>YEAR(SalesData[[#This Row],[Order Date]])*100+MONTH(SalesData[[#This Row],[Order Date]])</f>
        <v>201709</v>
      </c>
    </row>
    <row r="6055" spans="1: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v>7</v>
      </c>
      <c r="T6055">
        <v>0.2</v>
      </c>
      <c r="U6055">
        <v>2.8</v>
      </c>
      <c r="V6055">
        <f>COUNTIF(SalesData[Order ID],SalesData[[#This Row],[Order ID]])</f>
        <v>3</v>
      </c>
      <c r="W6055" t="str">
        <f>TEXT(SalesData[[#This Row],[Order Date]],"MMM-YYYY")</f>
        <v>Sep-2017</v>
      </c>
      <c r="X6055">
        <f>CHOOSE(MONTH(SalesData[[#This Row],[Order Date]]),1,1,1,2,2,2,3,3,3,4,4,4)</f>
        <v>3</v>
      </c>
      <c r="Y6055">
        <f>YEAR(SalesData[[#This Row],[Order Date]])*100+MONTH(SalesData[[#This Row],[Order Date]])</f>
        <v>201709</v>
      </c>
    </row>
    <row r="6056" spans="1: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v>10</v>
      </c>
      <c r="T6056">
        <v>0</v>
      </c>
      <c r="U6056">
        <v>1.59</v>
      </c>
      <c r="V6056">
        <f>COUNTIF(SalesData[Order ID],SalesData[[#This Row],[Order ID]])</f>
        <v>3</v>
      </c>
      <c r="W6056" t="str">
        <f>TEXT(SalesData[[#This Row],[Order Date]],"MMM-YYYY")</f>
        <v>Sep-2017</v>
      </c>
      <c r="X6056">
        <f>CHOOSE(MONTH(SalesData[[#This Row],[Order Date]]),1,1,1,2,2,2,3,3,3,4,4,4)</f>
        <v>3</v>
      </c>
      <c r="Y6056">
        <f>YEAR(SalesData[[#This Row],[Order Date]])*100+MONTH(SalesData[[#This Row],[Order Date]])</f>
        <v>201709</v>
      </c>
    </row>
    <row r="6057" spans="1: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v>1</v>
      </c>
      <c r="T6057">
        <v>0.2</v>
      </c>
      <c r="U6057">
        <v>0.56000000000000005</v>
      </c>
      <c r="V6057">
        <f>COUNTIF(SalesData[Order ID],SalesData[[#This Row],[Order ID]])</f>
        <v>2</v>
      </c>
      <c r="W6057" t="str">
        <f>TEXT(SalesData[[#This Row],[Order Date]],"MMM-YYYY")</f>
        <v>Aug-2017</v>
      </c>
      <c r="X6057">
        <f>CHOOSE(MONTH(SalesData[[#This Row],[Order Date]]),1,1,1,2,2,2,3,3,3,4,4,4)</f>
        <v>3</v>
      </c>
      <c r="Y6057">
        <f>YEAR(SalesData[[#This Row],[Order Date]])*100+MONTH(SalesData[[#This Row],[Order Date]])</f>
        <v>201708</v>
      </c>
    </row>
    <row r="6058" spans="1: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v>9</v>
      </c>
      <c r="T6058">
        <v>0.3</v>
      </c>
      <c r="U6058">
        <v>-20.96</v>
      </c>
      <c r="V6058">
        <f>COUNTIF(SalesData[Order ID],SalesData[[#This Row],[Order ID]])</f>
        <v>2</v>
      </c>
      <c r="W6058" t="str">
        <f>TEXT(SalesData[[#This Row],[Order Date]],"MMM-YYYY")</f>
        <v>Aug-2017</v>
      </c>
      <c r="X6058">
        <f>CHOOSE(MONTH(SalesData[[#This Row],[Order Date]]),1,1,1,2,2,2,3,3,3,4,4,4)</f>
        <v>3</v>
      </c>
      <c r="Y6058">
        <f>YEAR(SalesData[[#This Row],[Order Date]])*100+MONTH(SalesData[[#This Row],[Order Date]])</f>
        <v>201708</v>
      </c>
    </row>
    <row r="6059" spans="1: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v>7</v>
      </c>
      <c r="T6059">
        <v>0</v>
      </c>
      <c r="U6059">
        <v>3.52</v>
      </c>
      <c r="V6059">
        <f>COUNTIF(SalesData[Order ID],SalesData[[#This Row],[Order ID]])</f>
        <v>2</v>
      </c>
      <c r="W6059" t="str">
        <f>TEXT(SalesData[[#This Row],[Order Date]],"MMM-YYYY")</f>
        <v>Mar-2015</v>
      </c>
      <c r="X6059">
        <f>CHOOSE(MONTH(SalesData[[#This Row],[Order Date]]),1,1,1,2,2,2,3,3,3,4,4,4)</f>
        <v>1</v>
      </c>
      <c r="Y6059">
        <f>YEAR(SalesData[[#This Row],[Order Date]])*100+MONTH(SalesData[[#This Row],[Order Date]])</f>
        <v>201503</v>
      </c>
    </row>
    <row r="6060" spans="1: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v>5</v>
      </c>
      <c r="T6060">
        <v>0.1</v>
      </c>
      <c r="U6060">
        <v>9.1</v>
      </c>
      <c r="V6060">
        <f>COUNTIF(SalesData[Order ID],SalesData[[#This Row],[Order ID]])</f>
        <v>2</v>
      </c>
      <c r="W6060" t="str">
        <f>TEXT(SalesData[[#This Row],[Order Date]],"MMM-YYYY")</f>
        <v>Mar-2015</v>
      </c>
      <c r="X6060">
        <f>CHOOSE(MONTH(SalesData[[#This Row],[Order Date]]),1,1,1,2,2,2,3,3,3,4,4,4)</f>
        <v>1</v>
      </c>
      <c r="Y6060">
        <f>YEAR(SalesData[[#This Row],[Order Date]])*100+MONTH(SalesData[[#This Row],[Order Date]])</f>
        <v>201503</v>
      </c>
    </row>
    <row r="6061" spans="1: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v>1</v>
      </c>
      <c r="T6061">
        <v>0.2</v>
      </c>
      <c r="U6061">
        <v>7.27</v>
      </c>
      <c r="V6061">
        <f>COUNTIF(SalesData[Order ID],SalesData[[#This Row],[Order ID]])</f>
        <v>1</v>
      </c>
      <c r="W6061" t="str">
        <f>TEXT(SalesData[[#This Row],[Order Date]],"MMM-YYYY")</f>
        <v>Dec-2015</v>
      </c>
      <c r="X6061">
        <f>CHOOSE(MONTH(SalesData[[#This Row],[Order Date]]),1,1,1,2,2,2,3,3,3,4,4,4)</f>
        <v>4</v>
      </c>
      <c r="Y6061">
        <f>YEAR(SalesData[[#This Row],[Order Date]])*100+MONTH(SalesData[[#This Row],[Order Date]])</f>
        <v>201512</v>
      </c>
    </row>
    <row r="6062" spans="1: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v>2</v>
      </c>
      <c r="T6062">
        <v>0</v>
      </c>
      <c r="U6062">
        <v>39.770000000000003</v>
      </c>
      <c r="V6062">
        <f>COUNTIF(SalesData[Order ID],SalesData[[#This Row],[Order ID]])</f>
        <v>2</v>
      </c>
      <c r="W6062" t="str">
        <f>TEXT(SalesData[[#This Row],[Order Date]],"MMM-YYYY")</f>
        <v>Apr-2016</v>
      </c>
      <c r="X6062">
        <f>CHOOSE(MONTH(SalesData[[#This Row],[Order Date]]),1,1,1,2,2,2,3,3,3,4,4,4)</f>
        <v>2</v>
      </c>
      <c r="Y6062">
        <f>YEAR(SalesData[[#This Row],[Order Date]])*100+MONTH(SalesData[[#This Row],[Order Date]])</f>
        <v>201604</v>
      </c>
    </row>
    <row r="6063" spans="1: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v>7</v>
      </c>
      <c r="T6063">
        <v>0.3</v>
      </c>
      <c r="U6063">
        <v>-2.79</v>
      </c>
      <c r="V6063">
        <f>COUNTIF(SalesData[Order ID],SalesData[[#This Row],[Order ID]])</f>
        <v>2</v>
      </c>
      <c r="W6063" t="str">
        <f>TEXT(SalesData[[#This Row],[Order Date]],"MMM-YYYY")</f>
        <v>Apr-2016</v>
      </c>
      <c r="X6063">
        <f>CHOOSE(MONTH(SalesData[[#This Row],[Order Date]]),1,1,1,2,2,2,3,3,3,4,4,4)</f>
        <v>2</v>
      </c>
      <c r="Y6063">
        <f>YEAR(SalesData[[#This Row],[Order Date]])*100+MONTH(SalesData[[#This Row],[Order Date]])</f>
        <v>201604</v>
      </c>
    </row>
    <row r="6064" spans="1: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v>5</v>
      </c>
      <c r="T6064">
        <v>0.2</v>
      </c>
      <c r="U6064">
        <v>60</v>
      </c>
      <c r="V6064">
        <f>COUNTIF(SalesData[Order ID],SalesData[[#This Row],[Order ID]])</f>
        <v>3</v>
      </c>
      <c r="W6064" t="str">
        <f>TEXT(SalesData[[#This Row],[Order Date]],"MMM-YYYY")</f>
        <v>Dec-2016</v>
      </c>
      <c r="X6064">
        <f>CHOOSE(MONTH(SalesData[[#This Row],[Order Date]]),1,1,1,2,2,2,3,3,3,4,4,4)</f>
        <v>4</v>
      </c>
      <c r="Y6064">
        <f>YEAR(SalesData[[#This Row],[Order Date]])*100+MONTH(SalesData[[#This Row],[Order Date]])</f>
        <v>201612</v>
      </c>
    </row>
    <row r="6065" spans="1: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v>1</v>
      </c>
      <c r="T6065">
        <v>0.1</v>
      </c>
      <c r="U6065">
        <v>3.53</v>
      </c>
      <c r="V6065">
        <f>COUNTIF(SalesData[Order ID],SalesData[[#This Row],[Order ID]])</f>
        <v>3</v>
      </c>
      <c r="W6065" t="str">
        <f>TEXT(SalesData[[#This Row],[Order Date]],"MMM-YYYY")</f>
        <v>Dec-2016</v>
      </c>
      <c r="X6065">
        <f>CHOOSE(MONTH(SalesData[[#This Row],[Order Date]]),1,1,1,2,2,2,3,3,3,4,4,4)</f>
        <v>4</v>
      </c>
      <c r="Y6065">
        <f>YEAR(SalesData[[#This Row],[Order Date]])*100+MONTH(SalesData[[#This Row],[Order Date]])</f>
        <v>201612</v>
      </c>
    </row>
    <row r="6066" spans="1: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v>7</v>
      </c>
      <c r="T6066">
        <v>0.1</v>
      </c>
      <c r="U6066">
        <v>3.95</v>
      </c>
      <c r="V6066">
        <f>COUNTIF(SalesData[Order ID],SalesData[[#This Row],[Order ID]])</f>
        <v>3</v>
      </c>
      <c r="W6066" t="str">
        <f>TEXT(SalesData[[#This Row],[Order Date]],"MMM-YYYY")</f>
        <v>Dec-2016</v>
      </c>
      <c r="X6066">
        <f>CHOOSE(MONTH(SalesData[[#This Row],[Order Date]]),1,1,1,2,2,2,3,3,3,4,4,4)</f>
        <v>4</v>
      </c>
      <c r="Y6066">
        <f>YEAR(SalesData[[#This Row],[Order Date]])*100+MONTH(SalesData[[#This Row],[Order Date]])</f>
        <v>201612</v>
      </c>
    </row>
    <row r="6067" spans="1: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v>8</v>
      </c>
      <c r="T6067">
        <v>0.2</v>
      </c>
      <c r="U6067">
        <v>7.89</v>
      </c>
      <c r="V6067">
        <f>COUNTIF(SalesData[Order ID],SalesData[[#This Row],[Order ID]])</f>
        <v>1</v>
      </c>
      <c r="W6067" t="str">
        <f>TEXT(SalesData[[#This Row],[Order Date]],"MMM-YYYY")</f>
        <v>Apr-2016</v>
      </c>
      <c r="X6067">
        <f>CHOOSE(MONTH(SalesData[[#This Row],[Order Date]]),1,1,1,2,2,2,3,3,3,4,4,4)</f>
        <v>2</v>
      </c>
      <c r="Y6067">
        <f>YEAR(SalesData[[#This Row],[Order Date]])*100+MONTH(SalesData[[#This Row],[Order Date]])</f>
        <v>201604</v>
      </c>
    </row>
    <row r="6068" spans="1: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v>6</v>
      </c>
      <c r="T6068">
        <v>0.2</v>
      </c>
      <c r="U6068">
        <v>16.899999999999999</v>
      </c>
      <c r="V6068">
        <f>COUNTIF(SalesData[Order ID],SalesData[[#This Row],[Order ID]])</f>
        <v>1</v>
      </c>
      <c r="W6068" t="str">
        <f>TEXT(SalesData[[#This Row],[Order Date]],"MMM-YYYY")</f>
        <v>Jan-2016</v>
      </c>
      <c r="X6068">
        <f>CHOOSE(MONTH(SalesData[[#This Row],[Order Date]]),1,1,1,2,2,2,3,3,3,4,4,4)</f>
        <v>1</v>
      </c>
      <c r="Y6068">
        <f>YEAR(SalesData[[#This Row],[Order Date]])*100+MONTH(SalesData[[#This Row],[Order Date]])</f>
        <v>201601</v>
      </c>
    </row>
    <row r="6069" spans="1: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v>10</v>
      </c>
      <c r="T6069">
        <v>0.2</v>
      </c>
      <c r="U6069">
        <v>150.30000000000001</v>
      </c>
      <c r="V6069">
        <f>COUNTIF(SalesData[Order ID],SalesData[[#This Row],[Order ID]])</f>
        <v>3</v>
      </c>
      <c r="W6069" t="str">
        <f>TEXT(SalesData[[#This Row],[Order Date]],"MMM-YYYY")</f>
        <v>May-2018</v>
      </c>
      <c r="X6069">
        <f>CHOOSE(MONTH(SalesData[[#This Row],[Order Date]]),1,1,1,2,2,2,3,3,3,4,4,4)</f>
        <v>2</v>
      </c>
      <c r="Y6069">
        <f>YEAR(SalesData[[#This Row],[Order Date]])*100+MONTH(SalesData[[#This Row],[Order Date]])</f>
        <v>201805</v>
      </c>
    </row>
    <row r="6070" spans="1: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v>8</v>
      </c>
      <c r="T6070">
        <v>0.2</v>
      </c>
      <c r="U6070">
        <v>2.37</v>
      </c>
      <c r="V6070">
        <f>COUNTIF(SalesData[Order ID],SalesData[[#This Row],[Order ID]])</f>
        <v>3</v>
      </c>
      <c r="W6070" t="str">
        <f>TEXT(SalesData[[#This Row],[Order Date]],"MMM-YYYY")</f>
        <v>May-2018</v>
      </c>
      <c r="X6070">
        <f>CHOOSE(MONTH(SalesData[[#This Row],[Order Date]]),1,1,1,2,2,2,3,3,3,4,4,4)</f>
        <v>2</v>
      </c>
      <c r="Y6070">
        <f>YEAR(SalesData[[#This Row],[Order Date]])*100+MONTH(SalesData[[#This Row],[Order Date]])</f>
        <v>201805</v>
      </c>
    </row>
    <row r="6071" spans="1: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v>8</v>
      </c>
      <c r="T6071">
        <v>0</v>
      </c>
      <c r="U6071">
        <v>41.18</v>
      </c>
      <c r="V6071">
        <f>COUNTIF(SalesData[Order ID],SalesData[[#This Row],[Order ID]])</f>
        <v>3</v>
      </c>
      <c r="W6071" t="str">
        <f>TEXT(SalesData[[#This Row],[Order Date]],"MMM-YYYY")</f>
        <v>May-2018</v>
      </c>
      <c r="X6071">
        <f>CHOOSE(MONTH(SalesData[[#This Row],[Order Date]]),1,1,1,2,2,2,3,3,3,4,4,4)</f>
        <v>2</v>
      </c>
      <c r="Y6071">
        <f>YEAR(SalesData[[#This Row],[Order Date]])*100+MONTH(SalesData[[#This Row],[Order Date]])</f>
        <v>201805</v>
      </c>
    </row>
    <row r="6072" spans="1: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v>3</v>
      </c>
      <c r="T6072">
        <v>0.3</v>
      </c>
      <c r="U6072">
        <v>-3.68</v>
      </c>
      <c r="V6072">
        <f>COUNTIF(SalesData[Order ID],SalesData[[#This Row],[Order ID]])</f>
        <v>1</v>
      </c>
      <c r="W6072" t="str">
        <f>TEXT(SalesData[[#This Row],[Order Date]],"MMM-YYYY")</f>
        <v>Aug-2018</v>
      </c>
      <c r="X6072">
        <f>CHOOSE(MONTH(SalesData[[#This Row],[Order Date]]),1,1,1,2,2,2,3,3,3,4,4,4)</f>
        <v>3</v>
      </c>
      <c r="Y6072">
        <f>YEAR(SalesData[[#This Row],[Order Date]])*100+MONTH(SalesData[[#This Row],[Order Date]])</f>
        <v>201808</v>
      </c>
    </row>
    <row r="6073" spans="1: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v>5</v>
      </c>
      <c r="T6073">
        <v>0.3</v>
      </c>
      <c r="U6073">
        <v>-39.700000000000003</v>
      </c>
      <c r="V6073">
        <f>COUNTIF(SalesData[Order ID],SalesData[[#This Row],[Order ID]])</f>
        <v>3</v>
      </c>
      <c r="W6073" t="str">
        <f>TEXT(SalesData[[#This Row],[Order Date]],"MMM-YYYY")</f>
        <v>Dec-2016</v>
      </c>
      <c r="X6073">
        <f>CHOOSE(MONTH(SalesData[[#This Row],[Order Date]]),1,1,1,2,2,2,3,3,3,4,4,4)</f>
        <v>4</v>
      </c>
      <c r="Y6073">
        <f>YEAR(SalesData[[#This Row],[Order Date]])*100+MONTH(SalesData[[#This Row],[Order Date]])</f>
        <v>201612</v>
      </c>
    </row>
    <row r="6074" spans="1: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v>10</v>
      </c>
      <c r="T6074">
        <v>0</v>
      </c>
      <c r="U6074">
        <v>0.66</v>
      </c>
      <c r="V6074">
        <f>COUNTIF(SalesData[Order ID],SalesData[[#This Row],[Order ID]])</f>
        <v>3</v>
      </c>
      <c r="W6074" t="str">
        <f>TEXT(SalesData[[#This Row],[Order Date]],"MMM-YYYY")</f>
        <v>Dec-2016</v>
      </c>
      <c r="X6074">
        <f>CHOOSE(MONTH(SalesData[[#This Row],[Order Date]]),1,1,1,2,2,2,3,3,3,4,4,4)</f>
        <v>4</v>
      </c>
      <c r="Y6074">
        <f>YEAR(SalesData[[#This Row],[Order Date]])*100+MONTH(SalesData[[#This Row],[Order Date]])</f>
        <v>201612</v>
      </c>
    </row>
    <row r="6075" spans="1: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v>7</v>
      </c>
      <c r="T6075">
        <v>0</v>
      </c>
      <c r="U6075">
        <v>1.88</v>
      </c>
      <c r="V6075">
        <f>COUNTIF(SalesData[Order ID],SalesData[[#This Row],[Order ID]])</f>
        <v>3</v>
      </c>
      <c r="W6075" t="str">
        <f>TEXT(SalesData[[#This Row],[Order Date]],"MMM-YYYY")</f>
        <v>Dec-2016</v>
      </c>
      <c r="X6075">
        <f>CHOOSE(MONTH(SalesData[[#This Row],[Order Date]]),1,1,1,2,2,2,3,3,3,4,4,4)</f>
        <v>4</v>
      </c>
      <c r="Y6075">
        <f>YEAR(SalesData[[#This Row],[Order Date]])*100+MONTH(SalesData[[#This Row],[Order Date]])</f>
        <v>201612</v>
      </c>
    </row>
    <row r="6076" spans="1: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v>5</v>
      </c>
      <c r="T6076">
        <v>0.3</v>
      </c>
      <c r="U6076">
        <v>-18.43</v>
      </c>
      <c r="V6076">
        <f>COUNTIF(SalesData[Order ID],SalesData[[#This Row],[Order ID]])</f>
        <v>2</v>
      </c>
      <c r="W6076" t="str">
        <f>TEXT(SalesData[[#This Row],[Order Date]],"MMM-YYYY")</f>
        <v>Dec-2018</v>
      </c>
      <c r="X6076">
        <f>CHOOSE(MONTH(SalesData[[#This Row],[Order Date]]),1,1,1,2,2,2,3,3,3,4,4,4)</f>
        <v>4</v>
      </c>
      <c r="Y6076">
        <f>YEAR(SalesData[[#This Row],[Order Date]])*100+MONTH(SalesData[[#This Row],[Order Date]])</f>
        <v>201812</v>
      </c>
    </row>
    <row r="6077" spans="1: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v>1</v>
      </c>
      <c r="T6077">
        <v>0.3</v>
      </c>
      <c r="U6077">
        <v>-46.01</v>
      </c>
      <c r="V6077">
        <f>COUNTIF(SalesData[Order ID],SalesData[[#This Row],[Order ID]])</f>
        <v>2</v>
      </c>
      <c r="W6077" t="str">
        <f>TEXT(SalesData[[#This Row],[Order Date]],"MMM-YYYY")</f>
        <v>Dec-2018</v>
      </c>
      <c r="X6077">
        <f>CHOOSE(MONTH(SalesData[[#This Row],[Order Date]]),1,1,1,2,2,2,3,3,3,4,4,4)</f>
        <v>4</v>
      </c>
      <c r="Y6077">
        <f>YEAR(SalesData[[#This Row],[Order Date]])*100+MONTH(SalesData[[#This Row],[Order Date]])</f>
        <v>201812</v>
      </c>
    </row>
    <row r="6078" spans="1: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v>5</v>
      </c>
      <c r="T6078">
        <v>0.1</v>
      </c>
      <c r="U6078">
        <v>56.27</v>
      </c>
      <c r="V6078">
        <f>COUNTIF(SalesData[Order ID],SalesData[[#This Row],[Order ID]])</f>
        <v>4</v>
      </c>
      <c r="W6078" t="str">
        <f>TEXT(SalesData[[#This Row],[Order Date]],"MMM-YYYY")</f>
        <v>Sep-2017</v>
      </c>
      <c r="X6078">
        <f>CHOOSE(MONTH(SalesData[[#This Row],[Order Date]]),1,1,1,2,2,2,3,3,3,4,4,4)</f>
        <v>3</v>
      </c>
      <c r="Y6078">
        <f>YEAR(SalesData[[#This Row],[Order Date]])*100+MONTH(SalesData[[#This Row],[Order Date]])</f>
        <v>201709</v>
      </c>
    </row>
    <row r="6079" spans="1: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v>2</v>
      </c>
      <c r="T6079">
        <v>0</v>
      </c>
      <c r="U6079">
        <v>14.5</v>
      </c>
      <c r="V6079">
        <f>COUNTIF(SalesData[Order ID],SalesData[[#This Row],[Order ID]])</f>
        <v>4</v>
      </c>
      <c r="W6079" t="str">
        <f>TEXT(SalesData[[#This Row],[Order Date]],"MMM-YYYY")</f>
        <v>Sep-2017</v>
      </c>
      <c r="X6079">
        <f>CHOOSE(MONTH(SalesData[[#This Row],[Order Date]]),1,1,1,2,2,2,3,3,3,4,4,4)</f>
        <v>3</v>
      </c>
      <c r="Y6079">
        <f>YEAR(SalesData[[#This Row],[Order Date]])*100+MONTH(SalesData[[#This Row],[Order Date]])</f>
        <v>201709</v>
      </c>
    </row>
    <row r="6080" spans="1: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v>7</v>
      </c>
      <c r="T6080">
        <v>0</v>
      </c>
      <c r="U6080">
        <v>3.29</v>
      </c>
      <c r="V6080">
        <f>COUNTIF(SalesData[Order ID],SalesData[[#This Row],[Order ID]])</f>
        <v>4</v>
      </c>
      <c r="W6080" t="str">
        <f>TEXT(SalesData[[#This Row],[Order Date]],"MMM-YYYY")</f>
        <v>Sep-2017</v>
      </c>
      <c r="X6080">
        <f>CHOOSE(MONTH(SalesData[[#This Row],[Order Date]]),1,1,1,2,2,2,3,3,3,4,4,4)</f>
        <v>3</v>
      </c>
      <c r="Y6080">
        <f>YEAR(SalesData[[#This Row],[Order Date]])*100+MONTH(SalesData[[#This Row],[Order Date]])</f>
        <v>201709</v>
      </c>
    </row>
    <row r="6081" spans="1: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v>10</v>
      </c>
      <c r="T6081">
        <v>0.2</v>
      </c>
      <c r="U6081">
        <v>42.2</v>
      </c>
      <c r="V6081">
        <f>COUNTIF(SalesData[Order ID],SalesData[[#This Row],[Order ID]])</f>
        <v>4</v>
      </c>
      <c r="W6081" t="str">
        <f>TEXT(SalesData[[#This Row],[Order Date]],"MMM-YYYY")</f>
        <v>Sep-2017</v>
      </c>
      <c r="X6081">
        <f>CHOOSE(MONTH(SalesData[[#This Row],[Order Date]]),1,1,1,2,2,2,3,3,3,4,4,4)</f>
        <v>3</v>
      </c>
      <c r="Y6081">
        <f>YEAR(SalesData[[#This Row],[Order Date]])*100+MONTH(SalesData[[#This Row],[Order Date]])</f>
        <v>201709</v>
      </c>
    </row>
    <row r="6082" spans="1: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v>8</v>
      </c>
      <c r="T6082">
        <v>0.1</v>
      </c>
      <c r="U6082">
        <v>36.25</v>
      </c>
      <c r="V6082">
        <f>COUNTIF(SalesData[Order ID],SalesData[[#This Row],[Order ID]])</f>
        <v>1</v>
      </c>
      <c r="W6082" t="str">
        <f>TEXT(SalesData[[#This Row],[Order Date]],"MMM-YYYY")</f>
        <v>Aug-2018</v>
      </c>
      <c r="X6082">
        <f>CHOOSE(MONTH(SalesData[[#This Row],[Order Date]]),1,1,1,2,2,2,3,3,3,4,4,4)</f>
        <v>3</v>
      </c>
      <c r="Y6082">
        <f>YEAR(SalesData[[#This Row],[Order Date]])*100+MONTH(SalesData[[#This Row],[Order Date]])</f>
        <v>201808</v>
      </c>
    </row>
    <row r="6083" spans="1: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v>8</v>
      </c>
      <c r="T6083">
        <v>0</v>
      </c>
      <c r="U6083">
        <v>4.28</v>
      </c>
      <c r="V6083">
        <f>COUNTIF(SalesData[Order ID],SalesData[[#This Row],[Order ID]])</f>
        <v>1</v>
      </c>
      <c r="W6083" t="str">
        <f>TEXT(SalesData[[#This Row],[Order Date]],"MMM-YYYY")</f>
        <v>Feb-2015</v>
      </c>
      <c r="X6083">
        <f>CHOOSE(MONTH(SalesData[[#This Row],[Order Date]]),1,1,1,2,2,2,3,3,3,4,4,4)</f>
        <v>1</v>
      </c>
      <c r="Y6083">
        <f>YEAR(SalesData[[#This Row],[Order Date]])*100+MONTH(SalesData[[#This Row],[Order Date]])</f>
        <v>201502</v>
      </c>
    </row>
    <row r="6084" spans="1: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v>9</v>
      </c>
      <c r="T6084">
        <v>0.3</v>
      </c>
      <c r="U6084">
        <v>-1.31</v>
      </c>
      <c r="V6084">
        <f>COUNTIF(SalesData[Order ID],SalesData[[#This Row],[Order ID]])</f>
        <v>5</v>
      </c>
      <c r="W6084" t="str">
        <f>TEXT(SalesData[[#This Row],[Order Date]],"MMM-YYYY")</f>
        <v>Nov-2017</v>
      </c>
      <c r="X6084">
        <f>CHOOSE(MONTH(SalesData[[#This Row],[Order Date]]),1,1,1,2,2,2,3,3,3,4,4,4)</f>
        <v>4</v>
      </c>
      <c r="Y6084">
        <f>YEAR(SalesData[[#This Row],[Order Date]])*100+MONTH(SalesData[[#This Row],[Order Date]])</f>
        <v>201711</v>
      </c>
    </row>
    <row r="6085" spans="1: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v>10</v>
      </c>
      <c r="T6085">
        <v>0.1</v>
      </c>
      <c r="U6085">
        <v>4.72</v>
      </c>
      <c r="V6085">
        <f>COUNTIF(SalesData[Order ID],SalesData[[#This Row],[Order ID]])</f>
        <v>5</v>
      </c>
      <c r="W6085" t="str">
        <f>TEXT(SalesData[[#This Row],[Order Date]],"MMM-YYYY")</f>
        <v>Nov-2017</v>
      </c>
      <c r="X6085">
        <f>CHOOSE(MONTH(SalesData[[#This Row],[Order Date]]),1,1,1,2,2,2,3,3,3,4,4,4)</f>
        <v>4</v>
      </c>
      <c r="Y6085">
        <f>YEAR(SalesData[[#This Row],[Order Date]])*100+MONTH(SalesData[[#This Row],[Order Date]])</f>
        <v>201711</v>
      </c>
    </row>
    <row r="6086" spans="1: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v>10</v>
      </c>
      <c r="T6086">
        <v>0.2</v>
      </c>
      <c r="U6086">
        <v>7.69</v>
      </c>
      <c r="V6086">
        <f>COUNTIF(SalesData[Order ID],SalesData[[#This Row],[Order ID]])</f>
        <v>5</v>
      </c>
      <c r="W6086" t="str">
        <f>TEXT(SalesData[[#This Row],[Order Date]],"MMM-YYYY")</f>
        <v>Nov-2017</v>
      </c>
      <c r="X6086">
        <f>CHOOSE(MONTH(SalesData[[#This Row],[Order Date]]),1,1,1,2,2,2,3,3,3,4,4,4)</f>
        <v>4</v>
      </c>
      <c r="Y6086">
        <f>YEAR(SalesData[[#This Row],[Order Date]])*100+MONTH(SalesData[[#This Row],[Order Date]])</f>
        <v>201711</v>
      </c>
    </row>
    <row r="6087" spans="1: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v>2</v>
      </c>
      <c r="T6087">
        <v>0.1</v>
      </c>
      <c r="U6087">
        <v>0.21</v>
      </c>
      <c r="V6087">
        <f>COUNTIF(SalesData[Order ID],SalesData[[#This Row],[Order ID]])</f>
        <v>5</v>
      </c>
      <c r="W6087" t="str">
        <f>TEXT(SalesData[[#This Row],[Order Date]],"MMM-YYYY")</f>
        <v>Nov-2017</v>
      </c>
      <c r="X6087">
        <f>CHOOSE(MONTH(SalesData[[#This Row],[Order Date]]),1,1,1,2,2,2,3,3,3,4,4,4)</f>
        <v>4</v>
      </c>
      <c r="Y6087">
        <f>YEAR(SalesData[[#This Row],[Order Date]])*100+MONTH(SalesData[[#This Row],[Order Date]])</f>
        <v>201711</v>
      </c>
    </row>
    <row r="6088" spans="1: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v>10</v>
      </c>
      <c r="T6088">
        <v>0.1</v>
      </c>
      <c r="U6088">
        <v>1.44</v>
      </c>
      <c r="V6088">
        <f>COUNTIF(SalesData[Order ID],SalesData[[#This Row],[Order ID]])</f>
        <v>5</v>
      </c>
      <c r="W6088" t="str">
        <f>TEXT(SalesData[[#This Row],[Order Date]],"MMM-YYYY")</f>
        <v>Nov-2017</v>
      </c>
      <c r="X6088">
        <f>CHOOSE(MONTH(SalesData[[#This Row],[Order Date]]),1,1,1,2,2,2,3,3,3,4,4,4)</f>
        <v>4</v>
      </c>
      <c r="Y6088">
        <f>YEAR(SalesData[[#This Row],[Order Date]])*100+MONTH(SalesData[[#This Row],[Order Date]])</f>
        <v>201711</v>
      </c>
    </row>
    <row r="6089" spans="1: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v>4</v>
      </c>
      <c r="T6089">
        <v>0.1</v>
      </c>
      <c r="U6089">
        <v>6.14</v>
      </c>
      <c r="V6089">
        <f>COUNTIF(SalesData[Order ID],SalesData[[#This Row],[Order ID]])</f>
        <v>1</v>
      </c>
      <c r="W6089" t="str">
        <f>TEXT(SalesData[[#This Row],[Order Date]],"MMM-YYYY")</f>
        <v>Dec-2016</v>
      </c>
      <c r="X6089">
        <f>CHOOSE(MONTH(SalesData[[#This Row],[Order Date]]),1,1,1,2,2,2,3,3,3,4,4,4)</f>
        <v>4</v>
      </c>
      <c r="Y6089">
        <f>YEAR(SalesData[[#This Row],[Order Date]])*100+MONTH(SalesData[[#This Row],[Order Date]])</f>
        <v>201612</v>
      </c>
    </row>
    <row r="6090" spans="1: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v>1</v>
      </c>
      <c r="T6090">
        <v>0.1</v>
      </c>
      <c r="U6090">
        <v>2.0099999999999998</v>
      </c>
      <c r="V6090">
        <f>COUNTIF(SalesData[Order ID],SalesData[[#This Row],[Order ID]])</f>
        <v>1</v>
      </c>
      <c r="W6090" t="str">
        <f>TEXT(SalesData[[#This Row],[Order Date]],"MMM-YYYY")</f>
        <v>Jun-2016</v>
      </c>
      <c r="X6090">
        <f>CHOOSE(MONTH(SalesData[[#This Row],[Order Date]]),1,1,1,2,2,2,3,3,3,4,4,4)</f>
        <v>2</v>
      </c>
      <c r="Y6090">
        <f>YEAR(SalesData[[#This Row],[Order Date]])*100+MONTH(SalesData[[#This Row],[Order Date]])</f>
        <v>201606</v>
      </c>
    </row>
    <row r="6091" spans="1: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v>5</v>
      </c>
      <c r="T6091">
        <v>0.2</v>
      </c>
      <c r="U6091">
        <v>0.11</v>
      </c>
      <c r="V6091">
        <f>COUNTIF(SalesData[Order ID],SalesData[[#This Row],[Order ID]])</f>
        <v>1</v>
      </c>
      <c r="W6091" t="str">
        <f>TEXT(SalesData[[#This Row],[Order Date]],"MMM-YYYY")</f>
        <v>Dec-2018</v>
      </c>
      <c r="X6091">
        <f>CHOOSE(MONTH(SalesData[[#This Row],[Order Date]]),1,1,1,2,2,2,3,3,3,4,4,4)</f>
        <v>4</v>
      </c>
      <c r="Y6091">
        <f>YEAR(SalesData[[#This Row],[Order Date]])*100+MONTH(SalesData[[#This Row],[Order Date]])</f>
        <v>201812</v>
      </c>
    </row>
    <row r="6092" spans="1: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v>4</v>
      </c>
      <c r="T6092">
        <v>0</v>
      </c>
      <c r="U6092">
        <v>92.7</v>
      </c>
      <c r="V6092">
        <f>COUNTIF(SalesData[Order ID],SalesData[[#This Row],[Order ID]])</f>
        <v>14</v>
      </c>
      <c r="W6092" t="str">
        <f>TEXT(SalesData[[#This Row],[Order Date]],"MMM-YYYY")</f>
        <v>Sep-2018</v>
      </c>
      <c r="X6092">
        <f>CHOOSE(MONTH(SalesData[[#This Row],[Order Date]]),1,1,1,2,2,2,3,3,3,4,4,4)</f>
        <v>3</v>
      </c>
      <c r="Y6092">
        <f>YEAR(SalesData[[#This Row],[Order Date]])*100+MONTH(SalesData[[#This Row],[Order Date]])</f>
        <v>201809</v>
      </c>
    </row>
    <row r="6093" spans="1: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v>9</v>
      </c>
      <c r="T6093">
        <v>0.1</v>
      </c>
      <c r="U6093">
        <v>21.28</v>
      </c>
      <c r="V6093">
        <f>COUNTIF(SalesData[Order ID],SalesData[[#This Row],[Order ID]])</f>
        <v>14</v>
      </c>
      <c r="W6093" t="str">
        <f>TEXT(SalesData[[#This Row],[Order Date]],"MMM-YYYY")</f>
        <v>Sep-2018</v>
      </c>
      <c r="X6093">
        <f>CHOOSE(MONTH(SalesData[[#This Row],[Order Date]]),1,1,1,2,2,2,3,3,3,4,4,4)</f>
        <v>3</v>
      </c>
      <c r="Y6093">
        <f>YEAR(SalesData[[#This Row],[Order Date]])*100+MONTH(SalesData[[#This Row],[Order Date]])</f>
        <v>201809</v>
      </c>
    </row>
    <row r="6094" spans="1: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v>8</v>
      </c>
      <c r="T6094">
        <v>0.2</v>
      </c>
      <c r="U6094">
        <v>6.16</v>
      </c>
      <c r="V6094">
        <f>COUNTIF(SalesData[Order ID],SalesData[[#This Row],[Order ID]])</f>
        <v>14</v>
      </c>
      <c r="W6094" t="str">
        <f>TEXT(SalesData[[#This Row],[Order Date]],"MMM-YYYY")</f>
        <v>Sep-2018</v>
      </c>
      <c r="X6094">
        <f>CHOOSE(MONTH(SalesData[[#This Row],[Order Date]]),1,1,1,2,2,2,3,3,3,4,4,4)</f>
        <v>3</v>
      </c>
      <c r="Y6094">
        <f>YEAR(SalesData[[#This Row],[Order Date]])*100+MONTH(SalesData[[#This Row],[Order Date]])</f>
        <v>201809</v>
      </c>
    </row>
    <row r="6095" spans="1: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v>8</v>
      </c>
      <c r="T6095">
        <v>0.3</v>
      </c>
      <c r="U6095">
        <v>-17.43</v>
      </c>
      <c r="V6095">
        <f>COUNTIF(SalesData[Order ID],SalesData[[#This Row],[Order ID]])</f>
        <v>14</v>
      </c>
      <c r="W6095" t="str">
        <f>TEXT(SalesData[[#This Row],[Order Date]],"MMM-YYYY")</f>
        <v>Sep-2018</v>
      </c>
      <c r="X6095">
        <f>CHOOSE(MONTH(SalesData[[#This Row],[Order Date]]),1,1,1,2,2,2,3,3,3,4,4,4)</f>
        <v>3</v>
      </c>
      <c r="Y6095">
        <f>YEAR(SalesData[[#This Row],[Order Date]])*100+MONTH(SalesData[[#This Row],[Order Date]])</f>
        <v>201809</v>
      </c>
    </row>
    <row r="6096" spans="1: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v>7</v>
      </c>
      <c r="T6096">
        <v>0.2</v>
      </c>
      <c r="U6096">
        <v>8.6300000000000008</v>
      </c>
      <c r="V6096">
        <f>COUNTIF(SalesData[Order ID],SalesData[[#This Row],[Order ID]])</f>
        <v>14</v>
      </c>
      <c r="W6096" t="str">
        <f>TEXT(SalesData[[#This Row],[Order Date]],"MMM-YYYY")</f>
        <v>Sep-2018</v>
      </c>
      <c r="X6096">
        <f>CHOOSE(MONTH(SalesData[[#This Row],[Order Date]]),1,1,1,2,2,2,3,3,3,4,4,4)</f>
        <v>3</v>
      </c>
      <c r="Y6096">
        <f>YEAR(SalesData[[#This Row],[Order Date]])*100+MONTH(SalesData[[#This Row],[Order Date]])</f>
        <v>201809</v>
      </c>
    </row>
    <row r="6097" spans="1: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v>5</v>
      </c>
      <c r="T6097">
        <v>0.3</v>
      </c>
      <c r="U6097">
        <v>-1.93</v>
      </c>
      <c r="V6097">
        <f>COUNTIF(SalesData[Order ID],SalesData[[#This Row],[Order ID]])</f>
        <v>14</v>
      </c>
      <c r="W6097" t="str">
        <f>TEXT(SalesData[[#This Row],[Order Date]],"MMM-YYYY")</f>
        <v>Sep-2018</v>
      </c>
      <c r="X6097">
        <f>CHOOSE(MONTH(SalesData[[#This Row],[Order Date]]),1,1,1,2,2,2,3,3,3,4,4,4)</f>
        <v>3</v>
      </c>
      <c r="Y6097">
        <f>YEAR(SalesData[[#This Row],[Order Date]])*100+MONTH(SalesData[[#This Row],[Order Date]])</f>
        <v>201809</v>
      </c>
    </row>
    <row r="6098" spans="1: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v>6</v>
      </c>
      <c r="T6098">
        <v>0.3</v>
      </c>
      <c r="U6098">
        <v>-26.73</v>
      </c>
      <c r="V6098">
        <f>COUNTIF(SalesData[Order ID],SalesData[[#This Row],[Order ID]])</f>
        <v>14</v>
      </c>
      <c r="W6098" t="str">
        <f>TEXT(SalesData[[#This Row],[Order Date]],"MMM-YYYY")</f>
        <v>Sep-2018</v>
      </c>
      <c r="X6098">
        <f>CHOOSE(MONTH(SalesData[[#This Row],[Order Date]]),1,1,1,2,2,2,3,3,3,4,4,4)</f>
        <v>3</v>
      </c>
      <c r="Y6098">
        <f>YEAR(SalesData[[#This Row],[Order Date]])*100+MONTH(SalesData[[#This Row],[Order Date]])</f>
        <v>201809</v>
      </c>
    </row>
    <row r="6099" spans="1: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v>3</v>
      </c>
      <c r="T6099">
        <v>0.1</v>
      </c>
      <c r="U6099">
        <v>2.59</v>
      </c>
      <c r="V6099">
        <f>COUNTIF(SalesData[Order ID],SalesData[[#This Row],[Order ID]])</f>
        <v>14</v>
      </c>
      <c r="W6099" t="str">
        <f>TEXT(SalesData[[#This Row],[Order Date]],"MMM-YYYY")</f>
        <v>Sep-2018</v>
      </c>
      <c r="X6099">
        <f>CHOOSE(MONTH(SalesData[[#This Row],[Order Date]]),1,1,1,2,2,2,3,3,3,4,4,4)</f>
        <v>3</v>
      </c>
      <c r="Y6099">
        <f>YEAR(SalesData[[#This Row],[Order Date]])*100+MONTH(SalesData[[#This Row],[Order Date]])</f>
        <v>201809</v>
      </c>
    </row>
    <row r="6100" spans="1: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v>2</v>
      </c>
      <c r="T6100">
        <v>0.2</v>
      </c>
      <c r="U6100">
        <v>0.7</v>
      </c>
      <c r="V6100">
        <f>COUNTIF(SalesData[Order ID],SalesData[[#This Row],[Order ID]])</f>
        <v>14</v>
      </c>
      <c r="W6100" t="str">
        <f>TEXT(SalesData[[#This Row],[Order Date]],"MMM-YYYY")</f>
        <v>Sep-2018</v>
      </c>
      <c r="X6100">
        <f>CHOOSE(MONTH(SalesData[[#This Row],[Order Date]]),1,1,1,2,2,2,3,3,3,4,4,4)</f>
        <v>3</v>
      </c>
      <c r="Y6100">
        <f>YEAR(SalesData[[#This Row],[Order Date]])*100+MONTH(SalesData[[#This Row],[Order Date]])</f>
        <v>201809</v>
      </c>
    </row>
    <row r="6101" spans="1: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v>10</v>
      </c>
      <c r="T6101">
        <v>0</v>
      </c>
      <c r="U6101">
        <v>548.74</v>
      </c>
      <c r="V6101">
        <f>COUNTIF(SalesData[Order ID],SalesData[[#This Row],[Order ID]])</f>
        <v>14</v>
      </c>
      <c r="W6101" t="str">
        <f>TEXT(SalesData[[#This Row],[Order Date]],"MMM-YYYY")</f>
        <v>Sep-2018</v>
      </c>
      <c r="X6101">
        <f>CHOOSE(MONTH(SalesData[[#This Row],[Order Date]]),1,1,1,2,2,2,3,3,3,4,4,4)</f>
        <v>3</v>
      </c>
      <c r="Y6101">
        <f>YEAR(SalesData[[#This Row],[Order Date]])*100+MONTH(SalesData[[#This Row],[Order Date]])</f>
        <v>201809</v>
      </c>
    </row>
    <row r="6102" spans="1: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v>2</v>
      </c>
      <c r="T6102">
        <v>0</v>
      </c>
      <c r="U6102">
        <v>64.98</v>
      </c>
      <c r="V6102">
        <f>COUNTIF(SalesData[Order ID],SalesData[[#This Row],[Order ID]])</f>
        <v>14</v>
      </c>
      <c r="W6102" t="str">
        <f>TEXT(SalesData[[#This Row],[Order Date]],"MMM-YYYY")</f>
        <v>Sep-2018</v>
      </c>
      <c r="X6102">
        <f>CHOOSE(MONTH(SalesData[[#This Row],[Order Date]]),1,1,1,2,2,2,3,3,3,4,4,4)</f>
        <v>3</v>
      </c>
      <c r="Y6102">
        <f>YEAR(SalesData[[#This Row],[Order Date]])*100+MONTH(SalesData[[#This Row],[Order Date]])</f>
        <v>201809</v>
      </c>
    </row>
    <row r="6103" spans="1: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v>7</v>
      </c>
      <c r="T6103">
        <v>0.1</v>
      </c>
      <c r="U6103">
        <v>157.81</v>
      </c>
      <c r="V6103">
        <f>COUNTIF(SalesData[Order ID],SalesData[[#This Row],[Order ID]])</f>
        <v>14</v>
      </c>
      <c r="W6103" t="str">
        <f>TEXT(SalesData[[#This Row],[Order Date]],"MMM-YYYY")</f>
        <v>Sep-2018</v>
      </c>
      <c r="X6103">
        <f>CHOOSE(MONTH(SalesData[[#This Row],[Order Date]]),1,1,1,2,2,2,3,3,3,4,4,4)</f>
        <v>3</v>
      </c>
      <c r="Y6103">
        <f>YEAR(SalesData[[#This Row],[Order Date]])*100+MONTH(SalesData[[#This Row],[Order Date]])</f>
        <v>201809</v>
      </c>
    </row>
    <row r="6104" spans="1: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v>5</v>
      </c>
      <c r="T6104">
        <v>0.2</v>
      </c>
      <c r="U6104">
        <v>34.6</v>
      </c>
      <c r="V6104">
        <f>COUNTIF(SalesData[Order ID],SalesData[[#This Row],[Order ID]])</f>
        <v>14</v>
      </c>
      <c r="W6104" t="str">
        <f>TEXT(SalesData[[#This Row],[Order Date]],"MMM-YYYY")</f>
        <v>Sep-2018</v>
      </c>
      <c r="X6104">
        <f>CHOOSE(MONTH(SalesData[[#This Row],[Order Date]]),1,1,1,2,2,2,3,3,3,4,4,4)</f>
        <v>3</v>
      </c>
      <c r="Y6104">
        <f>YEAR(SalesData[[#This Row],[Order Date]])*100+MONTH(SalesData[[#This Row],[Order Date]])</f>
        <v>201809</v>
      </c>
    </row>
    <row r="6105" spans="1: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v>9</v>
      </c>
      <c r="T6105">
        <v>0.2</v>
      </c>
      <c r="U6105">
        <v>11.39</v>
      </c>
      <c r="V6105">
        <f>COUNTIF(SalesData[Order ID],SalesData[[#This Row],[Order ID]])</f>
        <v>14</v>
      </c>
      <c r="W6105" t="str">
        <f>TEXT(SalesData[[#This Row],[Order Date]],"MMM-YYYY")</f>
        <v>Sep-2018</v>
      </c>
      <c r="X6105">
        <f>CHOOSE(MONTH(SalesData[[#This Row],[Order Date]]),1,1,1,2,2,2,3,3,3,4,4,4)</f>
        <v>3</v>
      </c>
      <c r="Y6105">
        <f>YEAR(SalesData[[#This Row],[Order Date]])*100+MONTH(SalesData[[#This Row],[Order Date]])</f>
        <v>201809</v>
      </c>
    </row>
    <row r="6106" spans="1: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v>5</v>
      </c>
      <c r="T6106">
        <v>0.1</v>
      </c>
      <c r="U6106">
        <v>47.18</v>
      </c>
      <c r="V6106">
        <f>COUNTIF(SalesData[Order ID],SalesData[[#This Row],[Order ID]])</f>
        <v>1</v>
      </c>
      <c r="W6106" t="str">
        <f>TEXT(SalesData[[#This Row],[Order Date]],"MMM-YYYY")</f>
        <v>Aug-2018</v>
      </c>
      <c r="X6106">
        <f>CHOOSE(MONTH(SalesData[[#This Row],[Order Date]]),1,1,1,2,2,2,3,3,3,4,4,4)</f>
        <v>3</v>
      </c>
      <c r="Y6106">
        <f>YEAR(SalesData[[#This Row],[Order Date]])*100+MONTH(SalesData[[#This Row],[Order Date]])</f>
        <v>201808</v>
      </c>
    </row>
    <row r="6107" spans="1: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v>6</v>
      </c>
      <c r="T6107">
        <v>0.1</v>
      </c>
      <c r="U6107">
        <v>0.95</v>
      </c>
      <c r="V6107">
        <f>COUNTIF(SalesData[Order ID],SalesData[[#This Row],[Order ID]])</f>
        <v>1</v>
      </c>
      <c r="W6107" t="str">
        <f>TEXT(SalesData[[#This Row],[Order Date]],"MMM-YYYY")</f>
        <v>Jun-2016</v>
      </c>
      <c r="X6107">
        <f>CHOOSE(MONTH(SalesData[[#This Row],[Order Date]]),1,1,1,2,2,2,3,3,3,4,4,4)</f>
        <v>2</v>
      </c>
      <c r="Y6107">
        <f>YEAR(SalesData[[#This Row],[Order Date]])*100+MONTH(SalesData[[#This Row],[Order Date]])</f>
        <v>201606</v>
      </c>
    </row>
    <row r="6108" spans="1: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v>7</v>
      </c>
      <c r="T6108">
        <v>0</v>
      </c>
      <c r="U6108">
        <v>4.28</v>
      </c>
      <c r="V6108">
        <f>COUNTIF(SalesData[Order ID],SalesData[[#This Row],[Order ID]])</f>
        <v>2</v>
      </c>
      <c r="W6108" t="str">
        <f>TEXT(SalesData[[#This Row],[Order Date]],"MMM-YYYY")</f>
        <v>Dec-2015</v>
      </c>
      <c r="X6108">
        <f>CHOOSE(MONTH(SalesData[[#This Row],[Order Date]]),1,1,1,2,2,2,3,3,3,4,4,4)</f>
        <v>4</v>
      </c>
      <c r="Y6108">
        <f>YEAR(SalesData[[#This Row],[Order Date]])*100+MONTH(SalesData[[#This Row],[Order Date]])</f>
        <v>201512</v>
      </c>
    </row>
    <row r="6109" spans="1: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v>7</v>
      </c>
      <c r="T6109">
        <v>0.3</v>
      </c>
      <c r="U6109">
        <v>-18.98</v>
      </c>
      <c r="V6109">
        <f>COUNTIF(SalesData[Order ID],SalesData[[#This Row],[Order ID]])</f>
        <v>2</v>
      </c>
      <c r="W6109" t="str">
        <f>TEXT(SalesData[[#This Row],[Order Date]],"MMM-YYYY")</f>
        <v>Dec-2015</v>
      </c>
      <c r="X6109">
        <f>CHOOSE(MONTH(SalesData[[#This Row],[Order Date]]),1,1,1,2,2,2,3,3,3,4,4,4)</f>
        <v>4</v>
      </c>
      <c r="Y6109">
        <f>YEAR(SalesData[[#This Row],[Order Date]])*100+MONTH(SalesData[[#This Row],[Order Date]])</f>
        <v>201512</v>
      </c>
    </row>
    <row r="6110" spans="1: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v>6</v>
      </c>
      <c r="T6110">
        <v>0.1</v>
      </c>
      <c r="U6110">
        <v>1.8</v>
      </c>
      <c r="V6110">
        <f>COUNTIF(SalesData[Order ID],SalesData[[#This Row],[Order ID]])</f>
        <v>2</v>
      </c>
      <c r="W6110" t="str">
        <f>TEXT(SalesData[[#This Row],[Order Date]],"MMM-YYYY")</f>
        <v>Sep-2017</v>
      </c>
      <c r="X6110">
        <f>CHOOSE(MONTH(SalesData[[#This Row],[Order Date]]),1,1,1,2,2,2,3,3,3,4,4,4)</f>
        <v>3</v>
      </c>
      <c r="Y6110">
        <f>YEAR(SalesData[[#This Row],[Order Date]])*100+MONTH(SalesData[[#This Row],[Order Date]])</f>
        <v>201709</v>
      </c>
    </row>
    <row r="6111" spans="1: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v>10</v>
      </c>
      <c r="T6111">
        <v>0.3</v>
      </c>
      <c r="U6111">
        <v>-0.15</v>
      </c>
      <c r="V6111">
        <f>COUNTIF(SalesData[Order ID],SalesData[[#This Row],[Order ID]])</f>
        <v>2</v>
      </c>
      <c r="W6111" t="str">
        <f>TEXT(SalesData[[#This Row],[Order Date]],"MMM-YYYY")</f>
        <v>Sep-2017</v>
      </c>
      <c r="X6111">
        <f>CHOOSE(MONTH(SalesData[[#This Row],[Order Date]]),1,1,1,2,2,2,3,3,3,4,4,4)</f>
        <v>3</v>
      </c>
      <c r="Y6111">
        <f>YEAR(SalesData[[#This Row],[Order Date]])*100+MONTH(SalesData[[#This Row],[Order Date]])</f>
        <v>201709</v>
      </c>
    </row>
    <row r="6112" spans="1: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v>7</v>
      </c>
      <c r="T6112">
        <v>0</v>
      </c>
      <c r="U6112">
        <v>221.22</v>
      </c>
      <c r="V6112">
        <f>COUNTIF(SalesData[Order ID],SalesData[[#This Row],[Order ID]])</f>
        <v>5</v>
      </c>
      <c r="W6112" t="str">
        <f>TEXT(SalesData[[#This Row],[Order Date]],"MMM-YYYY")</f>
        <v>Nov-2017</v>
      </c>
      <c r="X6112">
        <f>CHOOSE(MONTH(SalesData[[#This Row],[Order Date]]),1,1,1,2,2,2,3,3,3,4,4,4)</f>
        <v>4</v>
      </c>
      <c r="Y6112">
        <f>YEAR(SalesData[[#This Row],[Order Date]])*100+MONTH(SalesData[[#This Row],[Order Date]])</f>
        <v>201711</v>
      </c>
    </row>
    <row r="6113" spans="1: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v>8</v>
      </c>
      <c r="T6113">
        <v>0</v>
      </c>
      <c r="U6113">
        <v>16.510000000000002</v>
      </c>
      <c r="V6113">
        <f>COUNTIF(SalesData[Order ID],SalesData[[#This Row],[Order ID]])</f>
        <v>5</v>
      </c>
      <c r="W6113" t="str">
        <f>TEXT(SalesData[[#This Row],[Order Date]],"MMM-YYYY")</f>
        <v>Nov-2017</v>
      </c>
      <c r="X6113">
        <f>CHOOSE(MONTH(SalesData[[#This Row],[Order Date]]),1,1,1,2,2,2,3,3,3,4,4,4)</f>
        <v>4</v>
      </c>
      <c r="Y6113">
        <f>YEAR(SalesData[[#This Row],[Order Date]])*100+MONTH(SalesData[[#This Row],[Order Date]])</f>
        <v>201711</v>
      </c>
    </row>
    <row r="6114" spans="1: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v>6</v>
      </c>
      <c r="T6114">
        <v>0</v>
      </c>
      <c r="U6114">
        <v>3.85</v>
      </c>
      <c r="V6114">
        <f>COUNTIF(SalesData[Order ID],SalesData[[#This Row],[Order ID]])</f>
        <v>5</v>
      </c>
      <c r="W6114" t="str">
        <f>TEXT(SalesData[[#This Row],[Order Date]],"MMM-YYYY")</f>
        <v>Nov-2017</v>
      </c>
      <c r="X6114">
        <f>CHOOSE(MONTH(SalesData[[#This Row],[Order Date]]),1,1,1,2,2,2,3,3,3,4,4,4)</f>
        <v>4</v>
      </c>
      <c r="Y6114">
        <f>YEAR(SalesData[[#This Row],[Order Date]])*100+MONTH(SalesData[[#This Row],[Order Date]])</f>
        <v>201711</v>
      </c>
    </row>
    <row r="6115" spans="1: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v>3</v>
      </c>
      <c r="T6115">
        <v>0</v>
      </c>
      <c r="U6115">
        <v>261.3</v>
      </c>
      <c r="V6115">
        <f>COUNTIF(SalesData[Order ID],SalesData[[#This Row],[Order ID]])</f>
        <v>5</v>
      </c>
      <c r="W6115" t="str">
        <f>TEXT(SalesData[[#This Row],[Order Date]],"MMM-YYYY")</f>
        <v>Nov-2017</v>
      </c>
      <c r="X6115">
        <f>CHOOSE(MONTH(SalesData[[#This Row],[Order Date]]),1,1,1,2,2,2,3,3,3,4,4,4)</f>
        <v>4</v>
      </c>
      <c r="Y6115">
        <f>YEAR(SalesData[[#This Row],[Order Date]])*100+MONTH(SalesData[[#This Row],[Order Date]])</f>
        <v>201711</v>
      </c>
    </row>
    <row r="6116" spans="1: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v>2</v>
      </c>
      <c r="T6116">
        <v>0.1</v>
      </c>
      <c r="U6116">
        <v>107.85</v>
      </c>
      <c r="V6116">
        <f>COUNTIF(SalesData[Order ID],SalesData[[#This Row],[Order ID]])</f>
        <v>5</v>
      </c>
      <c r="W6116" t="str">
        <f>TEXT(SalesData[[#This Row],[Order Date]],"MMM-YYYY")</f>
        <v>Nov-2017</v>
      </c>
      <c r="X6116">
        <f>CHOOSE(MONTH(SalesData[[#This Row],[Order Date]]),1,1,1,2,2,2,3,3,3,4,4,4)</f>
        <v>4</v>
      </c>
      <c r="Y6116">
        <f>YEAR(SalesData[[#This Row],[Order Date]])*100+MONTH(SalesData[[#This Row],[Order Date]])</f>
        <v>201711</v>
      </c>
    </row>
    <row r="6117" spans="1: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v>5</v>
      </c>
      <c r="T6117">
        <v>0</v>
      </c>
      <c r="U6117">
        <v>3.35</v>
      </c>
      <c r="V6117">
        <f>COUNTIF(SalesData[Order ID],SalesData[[#This Row],[Order ID]])</f>
        <v>1</v>
      </c>
      <c r="W6117" t="str">
        <f>TEXT(SalesData[[#This Row],[Order Date]],"MMM-YYYY")</f>
        <v>Mar-2017</v>
      </c>
      <c r="X6117">
        <f>CHOOSE(MONTH(SalesData[[#This Row],[Order Date]]),1,1,1,2,2,2,3,3,3,4,4,4)</f>
        <v>1</v>
      </c>
      <c r="Y6117">
        <f>YEAR(SalesData[[#This Row],[Order Date]])*100+MONTH(SalesData[[#This Row],[Order Date]])</f>
        <v>201703</v>
      </c>
    </row>
    <row r="6118" spans="1: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v>9</v>
      </c>
      <c r="T6118">
        <v>0</v>
      </c>
      <c r="U6118">
        <v>387.59</v>
      </c>
      <c r="V6118">
        <f>COUNTIF(SalesData[Order ID],SalesData[[#This Row],[Order ID]])</f>
        <v>2</v>
      </c>
      <c r="W6118" t="str">
        <f>TEXT(SalesData[[#This Row],[Order Date]],"MMM-YYYY")</f>
        <v>Nov-2017</v>
      </c>
      <c r="X6118">
        <f>CHOOSE(MONTH(SalesData[[#This Row],[Order Date]]),1,1,1,2,2,2,3,3,3,4,4,4)</f>
        <v>4</v>
      </c>
      <c r="Y6118">
        <f>YEAR(SalesData[[#This Row],[Order Date]])*100+MONTH(SalesData[[#This Row],[Order Date]])</f>
        <v>201711</v>
      </c>
    </row>
    <row r="6119" spans="1: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v>6</v>
      </c>
      <c r="T6119">
        <v>0.2</v>
      </c>
      <c r="U6119">
        <v>1.79</v>
      </c>
      <c r="V6119">
        <f>COUNTIF(SalesData[Order ID],SalesData[[#This Row],[Order ID]])</f>
        <v>2</v>
      </c>
      <c r="W6119" t="str">
        <f>TEXT(SalesData[[#This Row],[Order Date]],"MMM-YYYY")</f>
        <v>Nov-2017</v>
      </c>
      <c r="X6119">
        <f>CHOOSE(MONTH(SalesData[[#This Row],[Order Date]]),1,1,1,2,2,2,3,3,3,4,4,4)</f>
        <v>4</v>
      </c>
      <c r="Y6119">
        <f>YEAR(SalesData[[#This Row],[Order Date]])*100+MONTH(SalesData[[#This Row],[Order Date]])</f>
        <v>201711</v>
      </c>
    </row>
    <row r="6120" spans="1: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v>4</v>
      </c>
      <c r="T6120">
        <v>0.2</v>
      </c>
      <c r="U6120">
        <v>23.04</v>
      </c>
      <c r="V6120">
        <f>COUNTIF(SalesData[Order ID],SalesData[[#This Row],[Order ID]])</f>
        <v>4</v>
      </c>
      <c r="W6120" t="str">
        <f>TEXT(SalesData[[#This Row],[Order Date]],"MMM-YYYY")</f>
        <v>Sep-2018</v>
      </c>
      <c r="X6120">
        <f>CHOOSE(MONTH(SalesData[[#This Row],[Order Date]]),1,1,1,2,2,2,3,3,3,4,4,4)</f>
        <v>3</v>
      </c>
      <c r="Y6120">
        <f>YEAR(SalesData[[#This Row],[Order Date]])*100+MONTH(SalesData[[#This Row],[Order Date]])</f>
        <v>201809</v>
      </c>
    </row>
    <row r="6121" spans="1: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v>8</v>
      </c>
      <c r="T6121">
        <v>0.1</v>
      </c>
      <c r="U6121">
        <v>1.43</v>
      </c>
      <c r="V6121">
        <f>COUNTIF(SalesData[Order ID],SalesData[[#This Row],[Order ID]])</f>
        <v>4</v>
      </c>
      <c r="W6121" t="str">
        <f>TEXT(SalesData[[#This Row],[Order Date]],"MMM-YYYY")</f>
        <v>Sep-2018</v>
      </c>
      <c r="X6121">
        <f>CHOOSE(MONTH(SalesData[[#This Row],[Order Date]]),1,1,1,2,2,2,3,3,3,4,4,4)</f>
        <v>3</v>
      </c>
      <c r="Y6121">
        <f>YEAR(SalesData[[#This Row],[Order Date]])*100+MONTH(SalesData[[#This Row],[Order Date]])</f>
        <v>201809</v>
      </c>
    </row>
    <row r="6122" spans="1: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v>8</v>
      </c>
      <c r="T6122">
        <v>0</v>
      </c>
      <c r="U6122">
        <v>122.76</v>
      </c>
      <c r="V6122">
        <f>COUNTIF(SalesData[Order ID],SalesData[[#This Row],[Order ID]])</f>
        <v>4</v>
      </c>
      <c r="W6122" t="str">
        <f>TEXT(SalesData[[#This Row],[Order Date]],"MMM-YYYY")</f>
        <v>Sep-2018</v>
      </c>
      <c r="X6122">
        <f>CHOOSE(MONTH(SalesData[[#This Row],[Order Date]]),1,1,1,2,2,2,3,3,3,4,4,4)</f>
        <v>3</v>
      </c>
      <c r="Y6122">
        <f>YEAR(SalesData[[#This Row],[Order Date]])*100+MONTH(SalesData[[#This Row],[Order Date]])</f>
        <v>201809</v>
      </c>
    </row>
    <row r="6123" spans="1: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v>2</v>
      </c>
      <c r="T6123">
        <v>0.2</v>
      </c>
      <c r="U6123">
        <v>15.24</v>
      </c>
      <c r="V6123">
        <f>COUNTIF(SalesData[Order ID],SalesData[[#This Row],[Order ID]])</f>
        <v>4</v>
      </c>
      <c r="W6123" t="str">
        <f>TEXT(SalesData[[#This Row],[Order Date]],"MMM-YYYY")</f>
        <v>Sep-2018</v>
      </c>
      <c r="X6123">
        <f>CHOOSE(MONTH(SalesData[[#This Row],[Order Date]]),1,1,1,2,2,2,3,3,3,4,4,4)</f>
        <v>3</v>
      </c>
      <c r="Y6123">
        <f>YEAR(SalesData[[#This Row],[Order Date]])*100+MONTH(SalesData[[#This Row],[Order Date]])</f>
        <v>201809</v>
      </c>
    </row>
    <row r="6124" spans="1: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v>1</v>
      </c>
      <c r="T6124">
        <v>0</v>
      </c>
      <c r="U6124">
        <v>11.7</v>
      </c>
      <c r="V6124">
        <f>COUNTIF(SalesData[Order ID],SalesData[[#This Row],[Order ID]])</f>
        <v>1</v>
      </c>
      <c r="W6124" t="str">
        <f>TEXT(SalesData[[#This Row],[Order Date]],"MMM-YYYY")</f>
        <v>Dec-2018</v>
      </c>
      <c r="X6124">
        <f>CHOOSE(MONTH(SalesData[[#This Row],[Order Date]]),1,1,1,2,2,2,3,3,3,4,4,4)</f>
        <v>4</v>
      </c>
      <c r="Y6124">
        <f>YEAR(SalesData[[#This Row],[Order Date]])*100+MONTH(SalesData[[#This Row],[Order Date]])</f>
        <v>201812</v>
      </c>
    </row>
    <row r="6125" spans="1: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v>3</v>
      </c>
      <c r="T6125">
        <v>0.2</v>
      </c>
      <c r="U6125">
        <v>2.31</v>
      </c>
      <c r="V6125">
        <f>COUNTIF(SalesData[Order ID],SalesData[[#This Row],[Order ID]])</f>
        <v>1</v>
      </c>
      <c r="W6125" t="str">
        <f>TEXT(SalesData[[#This Row],[Order Date]],"MMM-YYYY")</f>
        <v>Aug-2016</v>
      </c>
      <c r="X6125">
        <f>CHOOSE(MONTH(SalesData[[#This Row],[Order Date]]),1,1,1,2,2,2,3,3,3,4,4,4)</f>
        <v>3</v>
      </c>
      <c r="Y6125">
        <f>YEAR(SalesData[[#This Row],[Order Date]])*100+MONTH(SalesData[[#This Row],[Order Date]])</f>
        <v>201608</v>
      </c>
    </row>
    <row r="6126" spans="1: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v>4</v>
      </c>
      <c r="T6126">
        <v>0</v>
      </c>
      <c r="U6126">
        <v>15.66</v>
      </c>
      <c r="V6126">
        <f>COUNTIF(SalesData[Order ID],SalesData[[#This Row],[Order ID]])</f>
        <v>3</v>
      </c>
      <c r="W6126" t="str">
        <f>TEXT(SalesData[[#This Row],[Order Date]],"MMM-YYYY")</f>
        <v>Jun-2018</v>
      </c>
      <c r="X6126">
        <f>CHOOSE(MONTH(SalesData[[#This Row],[Order Date]]),1,1,1,2,2,2,3,3,3,4,4,4)</f>
        <v>2</v>
      </c>
      <c r="Y6126">
        <f>YEAR(SalesData[[#This Row],[Order Date]])*100+MONTH(SalesData[[#This Row],[Order Date]])</f>
        <v>201806</v>
      </c>
    </row>
    <row r="6127" spans="1: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v>7</v>
      </c>
      <c r="T6127">
        <v>0</v>
      </c>
      <c r="U6127">
        <v>0.72</v>
      </c>
      <c r="V6127">
        <f>COUNTIF(SalesData[Order ID],SalesData[[#This Row],[Order ID]])</f>
        <v>3</v>
      </c>
      <c r="W6127" t="str">
        <f>TEXT(SalesData[[#This Row],[Order Date]],"MMM-YYYY")</f>
        <v>Jun-2018</v>
      </c>
      <c r="X6127">
        <f>CHOOSE(MONTH(SalesData[[#This Row],[Order Date]]),1,1,1,2,2,2,3,3,3,4,4,4)</f>
        <v>2</v>
      </c>
      <c r="Y6127">
        <f>YEAR(SalesData[[#This Row],[Order Date]])*100+MONTH(SalesData[[#This Row],[Order Date]])</f>
        <v>201806</v>
      </c>
    </row>
    <row r="6128" spans="1: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v>2</v>
      </c>
      <c r="T6128">
        <v>0.3</v>
      </c>
      <c r="U6128">
        <v>-0.43</v>
      </c>
      <c r="V6128">
        <f>COUNTIF(SalesData[Order ID],SalesData[[#This Row],[Order ID]])</f>
        <v>3</v>
      </c>
      <c r="W6128" t="str">
        <f>TEXT(SalesData[[#This Row],[Order Date]],"MMM-YYYY")</f>
        <v>Jun-2018</v>
      </c>
      <c r="X6128">
        <f>CHOOSE(MONTH(SalesData[[#This Row],[Order Date]]),1,1,1,2,2,2,3,3,3,4,4,4)</f>
        <v>2</v>
      </c>
      <c r="Y6128">
        <f>YEAR(SalesData[[#This Row],[Order Date]])*100+MONTH(SalesData[[#This Row],[Order Date]])</f>
        <v>201806</v>
      </c>
    </row>
    <row r="6129" spans="1: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v>3</v>
      </c>
      <c r="T6129">
        <v>0.1</v>
      </c>
      <c r="U6129">
        <v>52.48</v>
      </c>
      <c r="V6129">
        <f>COUNTIF(SalesData[Order ID],SalesData[[#This Row],[Order ID]])</f>
        <v>1</v>
      </c>
      <c r="W6129" t="str">
        <f>TEXT(SalesData[[#This Row],[Order Date]],"MMM-YYYY")</f>
        <v>Mar-2017</v>
      </c>
      <c r="X6129">
        <f>CHOOSE(MONTH(SalesData[[#This Row],[Order Date]]),1,1,1,2,2,2,3,3,3,4,4,4)</f>
        <v>1</v>
      </c>
      <c r="Y6129">
        <f>YEAR(SalesData[[#This Row],[Order Date]])*100+MONTH(SalesData[[#This Row],[Order Date]])</f>
        <v>201703</v>
      </c>
    </row>
    <row r="6130" spans="1: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v>1</v>
      </c>
      <c r="T6130">
        <v>0.3</v>
      </c>
      <c r="U6130">
        <v>-10.87</v>
      </c>
      <c r="V6130">
        <f>COUNTIF(SalesData[Order ID],SalesData[[#This Row],[Order ID]])</f>
        <v>1</v>
      </c>
      <c r="W6130" t="str">
        <f>TEXT(SalesData[[#This Row],[Order Date]],"MMM-YYYY")</f>
        <v>Oct-2015</v>
      </c>
      <c r="X6130">
        <f>CHOOSE(MONTH(SalesData[[#This Row],[Order Date]]),1,1,1,2,2,2,3,3,3,4,4,4)</f>
        <v>4</v>
      </c>
      <c r="Y6130">
        <f>YEAR(SalesData[[#This Row],[Order Date]])*100+MONTH(SalesData[[#This Row],[Order Date]])</f>
        <v>201510</v>
      </c>
    </row>
    <row r="6131" spans="1: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v>1</v>
      </c>
      <c r="T6131">
        <v>0.1</v>
      </c>
      <c r="U6131">
        <v>14.91</v>
      </c>
      <c r="V6131">
        <f>COUNTIF(SalesData[Order ID],SalesData[[#This Row],[Order ID]])</f>
        <v>2</v>
      </c>
      <c r="W6131" t="str">
        <f>TEXT(SalesData[[#This Row],[Order Date]],"MMM-YYYY")</f>
        <v>Mar-2018</v>
      </c>
      <c r="X6131">
        <f>CHOOSE(MONTH(SalesData[[#This Row],[Order Date]]),1,1,1,2,2,2,3,3,3,4,4,4)</f>
        <v>1</v>
      </c>
      <c r="Y6131">
        <f>YEAR(SalesData[[#This Row],[Order Date]])*100+MONTH(SalesData[[#This Row],[Order Date]])</f>
        <v>201803</v>
      </c>
    </row>
    <row r="6132" spans="1: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v>9</v>
      </c>
      <c r="T6132">
        <v>0.2</v>
      </c>
      <c r="U6132">
        <v>0.75</v>
      </c>
      <c r="V6132">
        <f>COUNTIF(SalesData[Order ID],SalesData[[#This Row],[Order ID]])</f>
        <v>2</v>
      </c>
      <c r="W6132" t="str">
        <f>TEXT(SalesData[[#This Row],[Order Date]],"MMM-YYYY")</f>
        <v>Mar-2018</v>
      </c>
      <c r="X6132">
        <f>CHOOSE(MONTH(SalesData[[#This Row],[Order Date]]),1,1,1,2,2,2,3,3,3,4,4,4)</f>
        <v>1</v>
      </c>
      <c r="Y6132">
        <f>YEAR(SalesData[[#This Row],[Order Date]])*100+MONTH(SalesData[[#This Row],[Order Date]])</f>
        <v>201803</v>
      </c>
    </row>
    <row r="6133" spans="1: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v>2</v>
      </c>
      <c r="T6133">
        <v>0.1</v>
      </c>
      <c r="U6133">
        <v>214.82</v>
      </c>
      <c r="V6133">
        <f>COUNTIF(SalesData[Order ID],SalesData[[#This Row],[Order ID]])</f>
        <v>1</v>
      </c>
      <c r="W6133" t="str">
        <f>TEXT(SalesData[[#This Row],[Order Date]],"MMM-YYYY")</f>
        <v>Dec-2015</v>
      </c>
      <c r="X6133">
        <f>CHOOSE(MONTH(SalesData[[#This Row],[Order Date]]),1,1,1,2,2,2,3,3,3,4,4,4)</f>
        <v>4</v>
      </c>
      <c r="Y6133">
        <f>YEAR(SalesData[[#This Row],[Order Date]])*100+MONTH(SalesData[[#This Row],[Order Date]])</f>
        <v>201512</v>
      </c>
    </row>
    <row r="6134" spans="1: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v>9</v>
      </c>
      <c r="T6134">
        <v>0.1</v>
      </c>
      <c r="U6134">
        <v>39.35</v>
      </c>
      <c r="V6134">
        <f>COUNTIF(SalesData[Order ID],SalesData[[#This Row],[Order ID]])</f>
        <v>1</v>
      </c>
      <c r="W6134" t="str">
        <f>TEXT(SalesData[[#This Row],[Order Date]],"MMM-YYYY")</f>
        <v>Sep-2018</v>
      </c>
      <c r="X6134">
        <f>CHOOSE(MONTH(SalesData[[#This Row],[Order Date]]),1,1,1,2,2,2,3,3,3,4,4,4)</f>
        <v>3</v>
      </c>
      <c r="Y6134">
        <f>YEAR(SalesData[[#This Row],[Order Date]])*100+MONTH(SalesData[[#This Row],[Order Date]])</f>
        <v>201809</v>
      </c>
    </row>
    <row r="6135" spans="1: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v>8</v>
      </c>
      <c r="T6135">
        <v>0.1</v>
      </c>
      <c r="U6135">
        <v>25.8</v>
      </c>
      <c r="V6135">
        <f>COUNTIF(SalesData[Order ID],SalesData[[#This Row],[Order ID]])</f>
        <v>1</v>
      </c>
      <c r="W6135" t="str">
        <f>TEXT(SalesData[[#This Row],[Order Date]],"MMM-YYYY")</f>
        <v>Aug-2017</v>
      </c>
      <c r="X6135">
        <f>CHOOSE(MONTH(SalesData[[#This Row],[Order Date]]),1,1,1,2,2,2,3,3,3,4,4,4)</f>
        <v>3</v>
      </c>
      <c r="Y6135">
        <f>YEAR(SalesData[[#This Row],[Order Date]])*100+MONTH(SalesData[[#This Row],[Order Date]])</f>
        <v>201708</v>
      </c>
    </row>
    <row r="6136" spans="1: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v>10</v>
      </c>
      <c r="T6136">
        <v>0.2</v>
      </c>
      <c r="U6136">
        <v>28.92</v>
      </c>
      <c r="V6136">
        <f>COUNTIF(SalesData[Order ID],SalesData[[#This Row],[Order ID]])</f>
        <v>1</v>
      </c>
      <c r="W6136" t="str">
        <f>TEXT(SalesData[[#This Row],[Order Date]],"MMM-YYYY")</f>
        <v>Nov-2017</v>
      </c>
      <c r="X6136">
        <f>CHOOSE(MONTH(SalesData[[#This Row],[Order Date]]),1,1,1,2,2,2,3,3,3,4,4,4)</f>
        <v>4</v>
      </c>
      <c r="Y6136">
        <f>YEAR(SalesData[[#This Row],[Order Date]])*100+MONTH(SalesData[[#This Row],[Order Date]])</f>
        <v>201711</v>
      </c>
    </row>
    <row r="6137" spans="1: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v>9</v>
      </c>
      <c r="T6137">
        <v>0</v>
      </c>
      <c r="U6137">
        <v>6.09</v>
      </c>
      <c r="V6137">
        <f>COUNTIF(SalesData[Order ID],SalesData[[#This Row],[Order ID]])</f>
        <v>2</v>
      </c>
      <c r="W6137" t="str">
        <f>TEXT(SalesData[[#This Row],[Order Date]],"MMM-YYYY")</f>
        <v>Oct-2016</v>
      </c>
      <c r="X6137">
        <f>CHOOSE(MONTH(SalesData[[#This Row],[Order Date]]),1,1,1,2,2,2,3,3,3,4,4,4)</f>
        <v>4</v>
      </c>
      <c r="Y6137">
        <f>YEAR(SalesData[[#This Row],[Order Date]])*100+MONTH(SalesData[[#This Row],[Order Date]])</f>
        <v>201610</v>
      </c>
    </row>
    <row r="6138" spans="1: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v>7</v>
      </c>
      <c r="T6138">
        <v>0</v>
      </c>
      <c r="U6138">
        <v>4.3899999999999997</v>
      </c>
      <c r="V6138">
        <f>COUNTIF(SalesData[Order ID],SalesData[[#This Row],[Order ID]])</f>
        <v>2</v>
      </c>
      <c r="W6138" t="str">
        <f>TEXT(SalesData[[#This Row],[Order Date]],"MMM-YYYY")</f>
        <v>Oct-2016</v>
      </c>
      <c r="X6138">
        <f>CHOOSE(MONTH(SalesData[[#This Row],[Order Date]]),1,1,1,2,2,2,3,3,3,4,4,4)</f>
        <v>4</v>
      </c>
      <c r="Y6138">
        <f>YEAR(SalesData[[#This Row],[Order Date]])*100+MONTH(SalesData[[#This Row],[Order Date]])</f>
        <v>201610</v>
      </c>
    </row>
    <row r="6139" spans="1: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v>4</v>
      </c>
      <c r="T6139">
        <v>0</v>
      </c>
      <c r="U6139">
        <v>6.09</v>
      </c>
      <c r="V6139">
        <f>COUNTIF(SalesData[Order ID],SalesData[[#This Row],[Order ID]])</f>
        <v>1</v>
      </c>
      <c r="W6139" t="str">
        <f>TEXT(SalesData[[#This Row],[Order Date]],"MMM-YYYY")</f>
        <v>Oct-2017</v>
      </c>
      <c r="X6139">
        <f>CHOOSE(MONTH(SalesData[[#This Row],[Order Date]]),1,1,1,2,2,2,3,3,3,4,4,4)</f>
        <v>4</v>
      </c>
      <c r="Y6139">
        <f>YEAR(SalesData[[#This Row],[Order Date]])*100+MONTH(SalesData[[#This Row],[Order Date]])</f>
        <v>201710</v>
      </c>
    </row>
    <row r="6140" spans="1: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v>8</v>
      </c>
      <c r="T6140">
        <v>0</v>
      </c>
      <c r="U6140">
        <v>22.62</v>
      </c>
      <c r="V6140">
        <f>COUNTIF(SalesData[Order ID],SalesData[[#This Row],[Order ID]])</f>
        <v>1</v>
      </c>
      <c r="W6140" t="str">
        <f>TEXT(SalesData[[#This Row],[Order Date]],"MMM-YYYY")</f>
        <v>Mar-2015</v>
      </c>
      <c r="X6140">
        <f>CHOOSE(MONTH(SalesData[[#This Row],[Order Date]]),1,1,1,2,2,2,3,3,3,4,4,4)</f>
        <v>1</v>
      </c>
      <c r="Y6140">
        <f>YEAR(SalesData[[#This Row],[Order Date]])*100+MONTH(SalesData[[#This Row],[Order Date]])</f>
        <v>201503</v>
      </c>
    </row>
    <row r="6141" spans="1: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v>2</v>
      </c>
      <c r="T6141">
        <v>0</v>
      </c>
      <c r="U6141">
        <v>12.7</v>
      </c>
      <c r="V6141">
        <f>COUNTIF(SalesData[Order ID],SalesData[[#This Row],[Order ID]])</f>
        <v>1</v>
      </c>
      <c r="W6141" t="str">
        <f>TEXT(SalesData[[#This Row],[Order Date]],"MMM-YYYY")</f>
        <v>Apr-2016</v>
      </c>
      <c r="X6141">
        <f>CHOOSE(MONTH(SalesData[[#This Row],[Order Date]]),1,1,1,2,2,2,3,3,3,4,4,4)</f>
        <v>2</v>
      </c>
      <c r="Y6141">
        <f>YEAR(SalesData[[#This Row],[Order Date]])*100+MONTH(SalesData[[#This Row],[Order Date]])</f>
        <v>201604</v>
      </c>
    </row>
    <row r="6142" spans="1: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v>5</v>
      </c>
      <c r="T6142">
        <v>0</v>
      </c>
      <c r="U6142">
        <v>71.45</v>
      </c>
      <c r="V6142">
        <f>COUNTIF(SalesData[Order ID],SalesData[[#This Row],[Order ID]])</f>
        <v>4</v>
      </c>
      <c r="W6142" t="str">
        <f>TEXT(SalesData[[#This Row],[Order Date]],"MMM-YYYY")</f>
        <v>Jul-2018</v>
      </c>
      <c r="X6142">
        <f>CHOOSE(MONTH(SalesData[[#This Row],[Order Date]]),1,1,1,2,2,2,3,3,3,4,4,4)</f>
        <v>3</v>
      </c>
      <c r="Y6142">
        <f>YEAR(SalesData[[#This Row],[Order Date]])*100+MONTH(SalesData[[#This Row],[Order Date]])</f>
        <v>201807</v>
      </c>
    </row>
    <row r="6143" spans="1: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v>7</v>
      </c>
      <c r="T6143">
        <v>0</v>
      </c>
      <c r="U6143">
        <v>29.35</v>
      </c>
      <c r="V6143">
        <f>COUNTIF(SalesData[Order ID],SalesData[[#This Row],[Order ID]])</f>
        <v>4</v>
      </c>
      <c r="W6143" t="str">
        <f>TEXT(SalesData[[#This Row],[Order Date]],"MMM-YYYY")</f>
        <v>Jul-2018</v>
      </c>
      <c r="X6143">
        <f>CHOOSE(MONTH(SalesData[[#This Row],[Order Date]]),1,1,1,2,2,2,3,3,3,4,4,4)</f>
        <v>3</v>
      </c>
      <c r="Y6143">
        <f>YEAR(SalesData[[#This Row],[Order Date]])*100+MONTH(SalesData[[#This Row],[Order Date]])</f>
        <v>201807</v>
      </c>
    </row>
    <row r="6144" spans="1: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v>8</v>
      </c>
      <c r="T6144">
        <v>0.3</v>
      </c>
      <c r="U6144">
        <v>-15.48</v>
      </c>
      <c r="V6144">
        <f>COUNTIF(SalesData[Order ID],SalesData[[#This Row],[Order ID]])</f>
        <v>4</v>
      </c>
      <c r="W6144" t="str">
        <f>TEXT(SalesData[[#This Row],[Order Date]],"MMM-YYYY")</f>
        <v>Jul-2018</v>
      </c>
      <c r="X6144">
        <f>CHOOSE(MONTH(SalesData[[#This Row],[Order Date]]),1,1,1,2,2,2,3,3,3,4,4,4)</f>
        <v>3</v>
      </c>
      <c r="Y6144">
        <f>YEAR(SalesData[[#This Row],[Order Date]])*100+MONTH(SalesData[[#This Row],[Order Date]])</f>
        <v>201807</v>
      </c>
    </row>
    <row r="6145" spans="1: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v>9</v>
      </c>
      <c r="T6145">
        <v>0</v>
      </c>
      <c r="U6145">
        <v>27.38</v>
      </c>
      <c r="V6145">
        <f>COUNTIF(SalesData[Order ID],SalesData[[#This Row],[Order ID]])</f>
        <v>4</v>
      </c>
      <c r="W6145" t="str">
        <f>TEXT(SalesData[[#This Row],[Order Date]],"MMM-YYYY")</f>
        <v>Jul-2018</v>
      </c>
      <c r="X6145">
        <f>CHOOSE(MONTH(SalesData[[#This Row],[Order Date]]),1,1,1,2,2,2,3,3,3,4,4,4)</f>
        <v>3</v>
      </c>
      <c r="Y6145">
        <f>YEAR(SalesData[[#This Row],[Order Date]])*100+MONTH(SalesData[[#This Row],[Order Date]])</f>
        <v>201807</v>
      </c>
    </row>
    <row r="6146" spans="1: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v>8</v>
      </c>
      <c r="T6146">
        <v>0.1</v>
      </c>
      <c r="U6146">
        <v>3.61</v>
      </c>
      <c r="V6146">
        <f>COUNTIF(SalesData[Order ID],SalesData[[#This Row],[Order ID]])</f>
        <v>1</v>
      </c>
      <c r="W6146" t="str">
        <f>TEXT(SalesData[[#This Row],[Order Date]],"MMM-YYYY")</f>
        <v>Jun-2018</v>
      </c>
      <c r="X6146">
        <f>CHOOSE(MONTH(SalesData[[#This Row],[Order Date]]),1,1,1,2,2,2,3,3,3,4,4,4)</f>
        <v>2</v>
      </c>
      <c r="Y6146">
        <f>YEAR(SalesData[[#This Row],[Order Date]])*100+MONTH(SalesData[[#This Row],[Order Date]])</f>
        <v>201806</v>
      </c>
    </row>
    <row r="6147" spans="1: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v>3</v>
      </c>
      <c r="T6147">
        <v>0.2</v>
      </c>
      <c r="U6147">
        <v>2.23</v>
      </c>
      <c r="V6147">
        <f>COUNTIF(SalesData[Order ID],SalesData[[#This Row],[Order ID]])</f>
        <v>1</v>
      </c>
      <c r="W6147" t="str">
        <f>TEXT(SalesData[[#This Row],[Order Date]],"MMM-YYYY")</f>
        <v>Dec-2015</v>
      </c>
      <c r="X6147">
        <f>CHOOSE(MONTH(SalesData[[#This Row],[Order Date]]),1,1,1,2,2,2,3,3,3,4,4,4)</f>
        <v>4</v>
      </c>
      <c r="Y6147">
        <f>YEAR(SalesData[[#This Row],[Order Date]])*100+MONTH(SalesData[[#This Row],[Order Date]])</f>
        <v>201512</v>
      </c>
    </row>
    <row r="6148" spans="1: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v>7</v>
      </c>
      <c r="T6148">
        <v>0</v>
      </c>
      <c r="U6148">
        <v>3.53</v>
      </c>
      <c r="V6148">
        <f>COUNTIF(SalesData[Order ID],SalesData[[#This Row],[Order ID]])</f>
        <v>2</v>
      </c>
      <c r="W6148" t="str">
        <f>TEXT(SalesData[[#This Row],[Order Date]],"MMM-YYYY")</f>
        <v>Nov-2018</v>
      </c>
      <c r="X6148">
        <f>CHOOSE(MONTH(SalesData[[#This Row],[Order Date]]),1,1,1,2,2,2,3,3,3,4,4,4)</f>
        <v>4</v>
      </c>
      <c r="Y6148">
        <f>YEAR(SalesData[[#This Row],[Order Date]])*100+MONTH(SalesData[[#This Row],[Order Date]])</f>
        <v>201811</v>
      </c>
    </row>
    <row r="6149" spans="1: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v>5</v>
      </c>
      <c r="T6149">
        <v>0.3</v>
      </c>
      <c r="U6149">
        <v>-8.5500000000000007</v>
      </c>
      <c r="V6149">
        <f>COUNTIF(SalesData[Order ID],SalesData[[#This Row],[Order ID]])</f>
        <v>2</v>
      </c>
      <c r="W6149" t="str">
        <f>TEXT(SalesData[[#This Row],[Order Date]],"MMM-YYYY")</f>
        <v>Nov-2018</v>
      </c>
      <c r="X6149">
        <f>CHOOSE(MONTH(SalesData[[#This Row],[Order Date]]),1,1,1,2,2,2,3,3,3,4,4,4)</f>
        <v>4</v>
      </c>
      <c r="Y6149">
        <f>YEAR(SalesData[[#This Row],[Order Date]])*100+MONTH(SalesData[[#This Row],[Order Date]])</f>
        <v>201811</v>
      </c>
    </row>
    <row r="6150" spans="1: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v>2</v>
      </c>
      <c r="T6150">
        <v>0</v>
      </c>
      <c r="U6150">
        <v>12.1</v>
      </c>
      <c r="V6150">
        <f>COUNTIF(SalesData[Order ID],SalesData[[#This Row],[Order ID]])</f>
        <v>1</v>
      </c>
      <c r="W6150" t="str">
        <f>TEXT(SalesData[[#This Row],[Order Date]],"MMM-YYYY")</f>
        <v>Jun-2017</v>
      </c>
      <c r="X6150">
        <f>CHOOSE(MONTH(SalesData[[#This Row],[Order Date]]),1,1,1,2,2,2,3,3,3,4,4,4)</f>
        <v>2</v>
      </c>
      <c r="Y6150">
        <f>YEAR(SalesData[[#This Row],[Order Date]])*100+MONTH(SalesData[[#This Row],[Order Date]])</f>
        <v>201706</v>
      </c>
    </row>
    <row r="6151" spans="1: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v>10</v>
      </c>
      <c r="T6151">
        <v>0.2</v>
      </c>
      <c r="U6151">
        <v>74.95</v>
      </c>
      <c r="V6151">
        <f>COUNTIF(SalesData[Order ID],SalesData[[#This Row],[Order ID]])</f>
        <v>1</v>
      </c>
      <c r="W6151" t="str">
        <f>TEXT(SalesData[[#This Row],[Order Date]],"MMM-YYYY")</f>
        <v>Dec-2018</v>
      </c>
      <c r="X6151">
        <f>CHOOSE(MONTH(SalesData[[#This Row],[Order Date]]),1,1,1,2,2,2,3,3,3,4,4,4)</f>
        <v>4</v>
      </c>
      <c r="Y6151">
        <f>YEAR(SalesData[[#This Row],[Order Date]])*100+MONTH(SalesData[[#This Row],[Order Date]])</f>
        <v>201812</v>
      </c>
    </row>
    <row r="6152" spans="1: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v>10</v>
      </c>
      <c r="T6152">
        <v>0.1</v>
      </c>
      <c r="U6152">
        <v>110.02</v>
      </c>
      <c r="V6152">
        <f>COUNTIF(SalesData[Order ID],SalesData[[#This Row],[Order ID]])</f>
        <v>1</v>
      </c>
      <c r="W6152" t="str">
        <f>TEXT(SalesData[[#This Row],[Order Date]],"MMM-YYYY")</f>
        <v>Apr-2017</v>
      </c>
      <c r="X6152">
        <f>CHOOSE(MONTH(SalesData[[#This Row],[Order Date]]),1,1,1,2,2,2,3,3,3,4,4,4)</f>
        <v>2</v>
      </c>
      <c r="Y6152">
        <f>YEAR(SalesData[[#This Row],[Order Date]])*100+MONTH(SalesData[[#This Row],[Order Date]])</f>
        <v>201704</v>
      </c>
    </row>
    <row r="6153" spans="1: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v>6</v>
      </c>
      <c r="T6153">
        <v>0.1</v>
      </c>
      <c r="U6153">
        <v>131.82</v>
      </c>
      <c r="V6153">
        <f>COUNTIF(SalesData[Order ID],SalesData[[#This Row],[Order ID]])</f>
        <v>1</v>
      </c>
      <c r="W6153" t="str">
        <f>TEXT(SalesData[[#This Row],[Order Date]],"MMM-YYYY")</f>
        <v>Mar-2015</v>
      </c>
      <c r="X6153">
        <f>CHOOSE(MONTH(SalesData[[#This Row],[Order Date]]),1,1,1,2,2,2,3,3,3,4,4,4)</f>
        <v>1</v>
      </c>
      <c r="Y6153">
        <f>YEAR(SalesData[[#This Row],[Order Date]])*100+MONTH(SalesData[[#This Row],[Order Date]])</f>
        <v>201503</v>
      </c>
    </row>
    <row r="6154" spans="1: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v>6</v>
      </c>
      <c r="T6154">
        <v>0.3</v>
      </c>
      <c r="U6154">
        <v>-22.86</v>
      </c>
      <c r="V6154">
        <f>COUNTIF(SalesData[Order ID],SalesData[[#This Row],[Order ID]])</f>
        <v>1</v>
      </c>
      <c r="W6154" t="str">
        <f>TEXT(SalesData[[#This Row],[Order Date]],"MMM-YYYY")</f>
        <v>Jul-2018</v>
      </c>
      <c r="X6154">
        <f>CHOOSE(MONTH(SalesData[[#This Row],[Order Date]]),1,1,1,2,2,2,3,3,3,4,4,4)</f>
        <v>3</v>
      </c>
      <c r="Y6154">
        <f>YEAR(SalesData[[#This Row],[Order Date]])*100+MONTH(SalesData[[#This Row],[Order Date]])</f>
        <v>201807</v>
      </c>
    </row>
    <row r="6155" spans="1: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v>3</v>
      </c>
      <c r="T6155">
        <v>0.1</v>
      </c>
      <c r="U6155">
        <v>11.43</v>
      </c>
      <c r="V6155">
        <f>COUNTIF(SalesData[Order ID],SalesData[[#This Row],[Order ID]])</f>
        <v>4</v>
      </c>
      <c r="W6155" t="str">
        <f>TEXT(SalesData[[#This Row],[Order Date]],"MMM-YYYY")</f>
        <v>Apr-2018</v>
      </c>
      <c r="X6155">
        <f>CHOOSE(MONTH(SalesData[[#This Row],[Order Date]]),1,1,1,2,2,2,3,3,3,4,4,4)</f>
        <v>2</v>
      </c>
      <c r="Y6155">
        <f>YEAR(SalesData[[#This Row],[Order Date]])*100+MONTH(SalesData[[#This Row],[Order Date]])</f>
        <v>201804</v>
      </c>
    </row>
    <row r="6156" spans="1: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v>10</v>
      </c>
      <c r="T6156">
        <v>0.3</v>
      </c>
      <c r="U6156">
        <v>-7.19</v>
      </c>
      <c r="V6156">
        <f>COUNTIF(SalesData[Order ID],SalesData[[#This Row],[Order ID]])</f>
        <v>4</v>
      </c>
      <c r="W6156" t="str">
        <f>TEXT(SalesData[[#This Row],[Order Date]],"MMM-YYYY")</f>
        <v>Apr-2018</v>
      </c>
      <c r="X6156">
        <f>CHOOSE(MONTH(SalesData[[#This Row],[Order Date]]),1,1,1,2,2,2,3,3,3,4,4,4)</f>
        <v>2</v>
      </c>
      <c r="Y6156">
        <f>YEAR(SalesData[[#This Row],[Order Date]])*100+MONTH(SalesData[[#This Row],[Order Date]])</f>
        <v>201804</v>
      </c>
    </row>
    <row r="6157" spans="1: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v>7</v>
      </c>
      <c r="T6157">
        <v>0</v>
      </c>
      <c r="U6157">
        <v>79.849999999999994</v>
      </c>
      <c r="V6157">
        <f>COUNTIF(SalesData[Order ID],SalesData[[#This Row],[Order ID]])</f>
        <v>4</v>
      </c>
      <c r="W6157" t="str">
        <f>TEXT(SalesData[[#This Row],[Order Date]],"MMM-YYYY")</f>
        <v>Apr-2018</v>
      </c>
      <c r="X6157">
        <f>CHOOSE(MONTH(SalesData[[#This Row],[Order Date]]),1,1,1,2,2,2,3,3,3,4,4,4)</f>
        <v>2</v>
      </c>
      <c r="Y6157">
        <f>YEAR(SalesData[[#This Row],[Order Date]])*100+MONTH(SalesData[[#This Row],[Order Date]])</f>
        <v>201804</v>
      </c>
    </row>
    <row r="6158" spans="1: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v>10</v>
      </c>
      <c r="T6158">
        <v>0.3</v>
      </c>
      <c r="U6158">
        <v>-3.39</v>
      </c>
      <c r="V6158">
        <f>COUNTIF(SalesData[Order ID],SalesData[[#This Row],[Order ID]])</f>
        <v>4</v>
      </c>
      <c r="W6158" t="str">
        <f>TEXT(SalesData[[#This Row],[Order Date]],"MMM-YYYY")</f>
        <v>Apr-2018</v>
      </c>
      <c r="X6158">
        <f>CHOOSE(MONTH(SalesData[[#This Row],[Order Date]]),1,1,1,2,2,2,3,3,3,4,4,4)</f>
        <v>2</v>
      </c>
      <c r="Y6158">
        <f>YEAR(SalesData[[#This Row],[Order Date]])*100+MONTH(SalesData[[#This Row],[Order Date]])</f>
        <v>201804</v>
      </c>
    </row>
    <row r="6159" spans="1: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v>9</v>
      </c>
      <c r="T6159">
        <v>0</v>
      </c>
      <c r="U6159">
        <v>13.05</v>
      </c>
      <c r="V6159">
        <f>COUNTIF(SalesData[Order ID],SalesData[[#This Row],[Order ID]])</f>
        <v>2</v>
      </c>
      <c r="W6159" t="str">
        <f>TEXT(SalesData[[#This Row],[Order Date]],"MMM-YYYY")</f>
        <v>Aug-2017</v>
      </c>
      <c r="X6159">
        <f>CHOOSE(MONTH(SalesData[[#This Row],[Order Date]]),1,1,1,2,2,2,3,3,3,4,4,4)</f>
        <v>3</v>
      </c>
      <c r="Y6159">
        <f>YEAR(SalesData[[#This Row],[Order Date]])*100+MONTH(SalesData[[#This Row],[Order Date]])</f>
        <v>201708</v>
      </c>
    </row>
    <row r="6160" spans="1: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v>5</v>
      </c>
      <c r="T6160">
        <v>0.2</v>
      </c>
      <c r="U6160">
        <v>50.18</v>
      </c>
      <c r="V6160">
        <f>COUNTIF(SalesData[Order ID],SalesData[[#This Row],[Order ID]])</f>
        <v>2</v>
      </c>
      <c r="W6160" t="str">
        <f>TEXT(SalesData[[#This Row],[Order Date]],"MMM-YYYY")</f>
        <v>Aug-2017</v>
      </c>
      <c r="X6160">
        <f>CHOOSE(MONTH(SalesData[[#This Row],[Order Date]]),1,1,1,2,2,2,3,3,3,4,4,4)</f>
        <v>3</v>
      </c>
      <c r="Y6160">
        <f>YEAR(SalesData[[#This Row],[Order Date]])*100+MONTH(SalesData[[#This Row],[Order Date]])</f>
        <v>201708</v>
      </c>
    </row>
    <row r="6161" spans="1: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v>7</v>
      </c>
      <c r="T6161">
        <v>0.2</v>
      </c>
      <c r="U6161">
        <v>100.45</v>
      </c>
      <c r="V6161">
        <f>COUNTIF(SalesData[Order ID],SalesData[[#This Row],[Order ID]])</f>
        <v>1</v>
      </c>
      <c r="W6161" t="str">
        <f>TEXT(SalesData[[#This Row],[Order Date]],"MMM-YYYY")</f>
        <v>Dec-2017</v>
      </c>
      <c r="X6161">
        <f>CHOOSE(MONTH(SalesData[[#This Row],[Order Date]]),1,1,1,2,2,2,3,3,3,4,4,4)</f>
        <v>4</v>
      </c>
      <c r="Y6161">
        <f>YEAR(SalesData[[#This Row],[Order Date]])*100+MONTH(SalesData[[#This Row],[Order Date]])</f>
        <v>201712</v>
      </c>
    </row>
    <row r="6162" spans="1: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v>4</v>
      </c>
      <c r="T6162">
        <v>0.3</v>
      </c>
      <c r="U6162">
        <v>-77.75</v>
      </c>
      <c r="V6162">
        <f>COUNTIF(SalesData[Order ID],SalesData[[#This Row],[Order ID]])</f>
        <v>7</v>
      </c>
      <c r="W6162" t="str">
        <f>TEXT(SalesData[[#This Row],[Order Date]],"MMM-YYYY")</f>
        <v>Mar-2015</v>
      </c>
      <c r="X6162">
        <f>CHOOSE(MONTH(SalesData[[#This Row],[Order Date]]),1,1,1,2,2,2,3,3,3,4,4,4)</f>
        <v>1</v>
      </c>
      <c r="Y6162">
        <f>YEAR(SalesData[[#This Row],[Order Date]])*100+MONTH(SalesData[[#This Row],[Order Date]])</f>
        <v>201503</v>
      </c>
    </row>
    <row r="6163" spans="1: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v>9</v>
      </c>
      <c r="T6163">
        <v>0.2</v>
      </c>
      <c r="U6163">
        <v>2.6</v>
      </c>
      <c r="V6163">
        <f>COUNTIF(SalesData[Order ID],SalesData[[#This Row],[Order ID]])</f>
        <v>7</v>
      </c>
      <c r="W6163" t="str">
        <f>TEXT(SalesData[[#This Row],[Order Date]],"MMM-YYYY")</f>
        <v>Mar-2015</v>
      </c>
      <c r="X6163">
        <f>CHOOSE(MONTH(SalesData[[#This Row],[Order Date]]),1,1,1,2,2,2,3,3,3,4,4,4)</f>
        <v>1</v>
      </c>
      <c r="Y6163">
        <f>YEAR(SalesData[[#This Row],[Order Date]])*100+MONTH(SalesData[[#This Row],[Order Date]])</f>
        <v>201503</v>
      </c>
    </row>
    <row r="6164" spans="1: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v>5</v>
      </c>
      <c r="T6164">
        <v>0.2</v>
      </c>
      <c r="U6164">
        <v>6.54</v>
      </c>
      <c r="V6164">
        <f>COUNTIF(SalesData[Order ID],SalesData[[#This Row],[Order ID]])</f>
        <v>7</v>
      </c>
      <c r="W6164" t="str">
        <f>TEXT(SalesData[[#This Row],[Order Date]],"MMM-YYYY")</f>
        <v>Mar-2015</v>
      </c>
      <c r="X6164">
        <f>CHOOSE(MONTH(SalesData[[#This Row],[Order Date]]),1,1,1,2,2,2,3,3,3,4,4,4)</f>
        <v>1</v>
      </c>
      <c r="Y6164">
        <f>YEAR(SalesData[[#This Row],[Order Date]])*100+MONTH(SalesData[[#This Row],[Order Date]])</f>
        <v>201503</v>
      </c>
    </row>
    <row r="6165" spans="1: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v>4</v>
      </c>
      <c r="T6165">
        <v>0.1</v>
      </c>
      <c r="U6165">
        <v>4.3600000000000003</v>
      </c>
      <c r="V6165">
        <f>COUNTIF(SalesData[Order ID],SalesData[[#This Row],[Order ID]])</f>
        <v>7</v>
      </c>
      <c r="W6165" t="str">
        <f>TEXT(SalesData[[#This Row],[Order Date]],"MMM-YYYY")</f>
        <v>Mar-2015</v>
      </c>
      <c r="X6165">
        <f>CHOOSE(MONTH(SalesData[[#This Row],[Order Date]]),1,1,1,2,2,2,3,3,3,4,4,4)</f>
        <v>1</v>
      </c>
      <c r="Y6165">
        <f>YEAR(SalesData[[#This Row],[Order Date]])*100+MONTH(SalesData[[#This Row],[Order Date]])</f>
        <v>201503</v>
      </c>
    </row>
    <row r="6166" spans="1: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v>3</v>
      </c>
      <c r="T6166">
        <v>0.1</v>
      </c>
      <c r="U6166">
        <v>1.3</v>
      </c>
      <c r="V6166">
        <f>COUNTIF(SalesData[Order ID],SalesData[[#This Row],[Order ID]])</f>
        <v>7</v>
      </c>
      <c r="W6166" t="str">
        <f>TEXT(SalesData[[#This Row],[Order Date]],"MMM-YYYY")</f>
        <v>Mar-2015</v>
      </c>
      <c r="X6166">
        <f>CHOOSE(MONTH(SalesData[[#This Row],[Order Date]]),1,1,1,2,2,2,3,3,3,4,4,4)</f>
        <v>1</v>
      </c>
      <c r="Y6166">
        <f>YEAR(SalesData[[#This Row],[Order Date]])*100+MONTH(SalesData[[#This Row],[Order Date]])</f>
        <v>201503</v>
      </c>
    </row>
    <row r="6167" spans="1: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v>9</v>
      </c>
      <c r="T6167">
        <v>0</v>
      </c>
      <c r="U6167">
        <v>6.81</v>
      </c>
      <c r="V6167">
        <f>COUNTIF(SalesData[Order ID],SalesData[[#This Row],[Order ID]])</f>
        <v>7</v>
      </c>
      <c r="W6167" t="str">
        <f>TEXT(SalesData[[#This Row],[Order Date]],"MMM-YYYY")</f>
        <v>Mar-2015</v>
      </c>
      <c r="X6167">
        <f>CHOOSE(MONTH(SalesData[[#This Row],[Order Date]]),1,1,1,2,2,2,3,3,3,4,4,4)</f>
        <v>1</v>
      </c>
      <c r="Y6167">
        <f>YEAR(SalesData[[#This Row],[Order Date]])*100+MONTH(SalesData[[#This Row],[Order Date]])</f>
        <v>201503</v>
      </c>
    </row>
    <row r="6168" spans="1: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v>10</v>
      </c>
      <c r="T6168">
        <v>0.3</v>
      </c>
      <c r="U6168">
        <v>-47.67</v>
      </c>
      <c r="V6168">
        <f>COUNTIF(SalesData[Order ID],SalesData[[#This Row],[Order ID]])</f>
        <v>7</v>
      </c>
      <c r="W6168" t="str">
        <f>TEXT(SalesData[[#This Row],[Order Date]],"MMM-YYYY")</f>
        <v>Mar-2015</v>
      </c>
      <c r="X6168">
        <f>CHOOSE(MONTH(SalesData[[#This Row],[Order Date]]),1,1,1,2,2,2,3,3,3,4,4,4)</f>
        <v>1</v>
      </c>
      <c r="Y6168">
        <f>YEAR(SalesData[[#This Row],[Order Date]])*100+MONTH(SalesData[[#This Row],[Order Date]])</f>
        <v>201503</v>
      </c>
    </row>
    <row r="6169" spans="1: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v>8</v>
      </c>
      <c r="T6169">
        <v>0</v>
      </c>
      <c r="U6169">
        <v>18.79</v>
      </c>
      <c r="V6169">
        <f>COUNTIF(SalesData[Order ID],SalesData[[#This Row],[Order ID]])</f>
        <v>1</v>
      </c>
      <c r="W6169" t="str">
        <f>TEXT(SalesData[[#This Row],[Order Date]],"MMM-YYYY")</f>
        <v>Apr-2016</v>
      </c>
      <c r="X6169">
        <f>CHOOSE(MONTH(SalesData[[#This Row],[Order Date]]),1,1,1,2,2,2,3,3,3,4,4,4)</f>
        <v>2</v>
      </c>
      <c r="Y6169">
        <f>YEAR(SalesData[[#This Row],[Order Date]])*100+MONTH(SalesData[[#This Row],[Order Date]])</f>
        <v>201604</v>
      </c>
    </row>
    <row r="6170" spans="1: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v>1</v>
      </c>
      <c r="T6170">
        <v>0</v>
      </c>
      <c r="U6170">
        <v>2.76</v>
      </c>
      <c r="V6170">
        <f>COUNTIF(SalesData[Order ID],SalesData[[#This Row],[Order ID]])</f>
        <v>1</v>
      </c>
      <c r="W6170" t="str">
        <f>TEXT(SalesData[[#This Row],[Order Date]],"MMM-YYYY")</f>
        <v>Sep-2016</v>
      </c>
      <c r="X6170">
        <f>CHOOSE(MONTH(SalesData[[#This Row],[Order Date]]),1,1,1,2,2,2,3,3,3,4,4,4)</f>
        <v>3</v>
      </c>
      <c r="Y6170">
        <f>YEAR(SalesData[[#This Row],[Order Date]])*100+MONTH(SalesData[[#This Row],[Order Date]])</f>
        <v>201609</v>
      </c>
    </row>
    <row r="6171" spans="1: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v>10</v>
      </c>
      <c r="T6171">
        <v>0</v>
      </c>
      <c r="U6171">
        <v>3.34</v>
      </c>
      <c r="V6171">
        <f>COUNTIF(SalesData[Order ID],SalesData[[#This Row],[Order ID]])</f>
        <v>1</v>
      </c>
      <c r="W6171" t="str">
        <f>TEXT(SalesData[[#This Row],[Order Date]],"MMM-YYYY")</f>
        <v>Aug-2015</v>
      </c>
      <c r="X6171">
        <f>CHOOSE(MONTH(SalesData[[#This Row],[Order Date]]),1,1,1,2,2,2,3,3,3,4,4,4)</f>
        <v>3</v>
      </c>
      <c r="Y6171">
        <f>YEAR(SalesData[[#This Row],[Order Date]])*100+MONTH(SalesData[[#This Row],[Order Date]])</f>
        <v>201508</v>
      </c>
    </row>
    <row r="6172" spans="1: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v>6</v>
      </c>
      <c r="T6172">
        <v>0.2</v>
      </c>
      <c r="U6172">
        <v>4.45</v>
      </c>
      <c r="V6172">
        <f>COUNTIF(SalesData[Order ID],SalesData[[#This Row],[Order ID]])</f>
        <v>2</v>
      </c>
      <c r="W6172" t="str">
        <f>TEXT(SalesData[[#This Row],[Order Date]],"MMM-YYYY")</f>
        <v>Dec-2017</v>
      </c>
      <c r="X6172">
        <f>CHOOSE(MONTH(SalesData[[#This Row],[Order Date]]),1,1,1,2,2,2,3,3,3,4,4,4)</f>
        <v>4</v>
      </c>
      <c r="Y6172">
        <f>YEAR(SalesData[[#This Row],[Order Date]])*100+MONTH(SalesData[[#This Row],[Order Date]])</f>
        <v>201712</v>
      </c>
    </row>
    <row r="6173" spans="1: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v>6</v>
      </c>
      <c r="T6173">
        <v>0</v>
      </c>
      <c r="U6173">
        <v>1.23</v>
      </c>
      <c r="V6173">
        <f>COUNTIF(SalesData[Order ID],SalesData[[#This Row],[Order ID]])</f>
        <v>2</v>
      </c>
      <c r="W6173" t="str">
        <f>TEXT(SalesData[[#This Row],[Order Date]],"MMM-YYYY")</f>
        <v>Dec-2017</v>
      </c>
      <c r="X6173">
        <f>CHOOSE(MONTH(SalesData[[#This Row],[Order Date]]),1,1,1,2,2,2,3,3,3,4,4,4)</f>
        <v>4</v>
      </c>
      <c r="Y6173">
        <f>YEAR(SalesData[[#This Row],[Order Date]])*100+MONTH(SalesData[[#This Row],[Order Date]])</f>
        <v>201712</v>
      </c>
    </row>
    <row r="6174" spans="1: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v>6</v>
      </c>
      <c r="T6174">
        <v>0</v>
      </c>
      <c r="U6174">
        <v>3.74</v>
      </c>
      <c r="V6174">
        <f>COUNTIF(SalesData[Order ID],SalesData[[#This Row],[Order ID]])</f>
        <v>3</v>
      </c>
      <c r="W6174" t="str">
        <f>TEXT(SalesData[[#This Row],[Order Date]],"MMM-YYYY")</f>
        <v>Aug-2015</v>
      </c>
      <c r="X6174">
        <f>CHOOSE(MONTH(SalesData[[#This Row],[Order Date]]),1,1,1,2,2,2,3,3,3,4,4,4)</f>
        <v>3</v>
      </c>
      <c r="Y6174">
        <f>YEAR(SalesData[[#This Row],[Order Date]])*100+MONTH(SalesData[[#This Row],[Order Date]])</f>
        <v>201508</v>
      </c>
    </row>
    <row r="6175" spans="1: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v>7</v>
      </c>
      <c r="T6175">
        <v>0</v>
      </c>
      <c r="U6175">
        <v>7.42</v>
      </c>
      <c r="V6175">
        <f>COUNTIF(SalesData[Order ID],SalesData[[#This Row],[Order ID]])</f>
        <v>3</v>
      </c>
      <c r="W6175" t="str">
        <f>TEXT(SalesData[[#This Row],[Order Date]],"MMM-YYYY")</f>
        <v>Aug-2015</v>
      </c>
      <c r="X6175">
        <f>CHOOSE(MONTH(SalesData[[#This Row],[Order Date]]),1,1,1,2,2,2,3,3,3,4,4,4)</f>
        <v>3</v>
      </c>
      <c r="Y6175">
        <f>YEAR(SalesData[[#This Row],[Order Date]])*100+MONTH(SalesData[[#This Row],[Order Date]])</f>
        <v>201508</v>
      </c>
    </row>
    <row r="6176" spans="1: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v>10</v>
      </c>
      <c r="T6176">
        <v>0.3</v>
      </c>
      <c r="U6176">
        <v>-150.91</v>
      </c>
      <c r="V6176">
        <f>COUNTIF(SalesData[Order ID],SalesData[[#This Row],[Order ID]])</f>
        <v>3</v>
      </c>
      <c r="W6176" t="str">
        <f>TEXT(SalesData[[#This Row],[Order Date]],"MMM-YYYY")</f>
        <v>Aug-2015</v>
      </c>
      <c r="X6176">
        <f>CHOOSE(MONTH(SalesData[[#This Row],[Order Date]]),1,1,1,2,2,2,3,3,3,4,4,4)</f>
        <v>3</v>
      </c>
      <c r="Y6176">
        <f>YEAR(SalesData[[#This Row],[Order Date]])*100+MONTH(SalesData[[#This Row],[Order Date]])</f>
        <v>201508</v>
      </c>
    </row>
    <row r="6177" spans="1: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v>8</v>
      </c>
      <c r="T6177">
        <v>0.1</v>
      </c>
      <c r="U6177">
        <v>574.61</v>
      </c>
      <c r="V6177">
        <f>COUNTIF(SalesData[Order ID],SalesData[[#This Row],[Order ID]])</f>
        <v>9</v>
      </c>
      <c r="W6177" t="str">
        <f>TEXT(SalesData[[#This Row],[Order Date]],"MMM-YYYY")</f>
        <v>Sep-2016</v>
      </c>
      <c r="X6177">
        <f>CHOOSE(MONTH(SalesData[[#This Row],[Order Date]]),1,1,1,2,2,2,3,3,3,4,4,4)</f>
        <v>3</v>
      </c>
      <c r="Y6177">
        <f>YEAR(SalesData[[#This Row],[Order Date]])*100+MONTH(SalesData[[#This Row],[Order Date]])</f>
        <v>201609</v>
      </c>
    </row>
    <row r="6178" spans="1: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v>5</v>
      </c>
      <c r="T6178">
        <v>0.2</v>
      </c>
      <c r="U6178">
        <v>7.74</v>
      </c>
      <c r="V6178">
        <f>COUNTIF(SalesData[Order ID],SalesData[[#This Row],[Order ID]])</f>
        <v>9</v>
      </c>
      <c r="W6178" t="str">
        <f>TEXT(SalesData[[#This Row],[Order Date]],"MMM-YYYY")</f>
        <v>Sep-2016</v>
      </c>
      <c r="X6178">
        <f>CHOOSE(MONTH(SalesData[[#This Row],[Order Date]]),1,1,1,2,2,2,3,3,3,4,4,4)</f>
        <v>3</v>
      </c>
      <c r="Y6178">
        <f>YEAR(SalesData[[#This Row],[Order Date]])*100+MONTH(SalesData[[#This Row],[Order Date]])</f>
        <v>201609</v>
      </c>
    </row>
    <row r="6179" spans="1: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v>3</v>
      </c>
      <c r="T6179">
        <v>0</v>
      </c>
      <c r="U6179">
        <v>37.81</v>
      </c>
      <c r="V6179">
        <f>COUNTIF(SalesData[Order ID],SalesData[[#This Row],[Order ID]])</f>
        <v>9</v>
      </c>
      <c r="W6179" t="str">
        <f>TEXT(SalesData[[#This Row],[Order Date]],"MMM-YYYY")</f>
        <v>Sep-2016</v>
      </c>
      <c r="X6179">
        <f>CHOOSE(MONTH(SalesData[[#This Row],[Order Date]]),1,1,1,2,2,2,3,3,3,4,4,4)</f>
        <v>3</v>
      </c>
      <c r="Y6179">
        <f>YEAR(SalesData[[#This Row],[Order Date]])*100+MONTH(SalesData[[#This Row],[Order Date]])</f>
        <v>201609</v>
      </c>
    </row>
    <row r="6180" spans="1: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v>6</v>
      </c>
      <c r="T6180">
        <v>0.1</v>
      </c>
      <c r="U6180">
        <v>7.89</v>
      </c>
      <c r="V6180">
        <f>COUNTIF(SalesData[Order ID],SalesData[[#This Row],[Order ID]])</f>
        <v>9</v>
      </c>
      <c r="W6180" t="str">
        <f>TEXT(SalesData[[#This Row],[Order Date]],"MMM-YYYY")</f>
        <v>Sep-2016</v>
      </c>
      <c r="X6180">
        <f>CHOOSE(MONTH(SalesData[[#This Row],[Order Date]]),1,1,1,2,2,2,3,3,3,4,4,4)</f>
        <v>3</v>
      </c>
      <c r="Y6180">
        <f>YEAR(SalesData[[#This Row],[Order Date]])*100+MONTH(SalesData[[#This Row],[Order Date]])</f>
        <v>201609</v>
      </c>
    </row>
    <row r="6181" spans="1: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v>9</v>
      </c>
      <c r="T6181">
        <v>0.1</v>
      </c>
      <c r="U6181">
        <v>6.4</v>
      </c>
      <c r="V6181">
        <f>COUNTIF(SalesData[Order ID],SalesData[[#This Row],[Order ID]])</f>
        <v>9</v>
      </c>
      <c r="W6181" t="str">
        <f>TEXT(SalesData[[#This Row],[Order Date]],"MMM-YYYY")</f>
        <v>Sep-2016</v>
      </c>
      <c r="X6181">
        <f>CHOOSE(MONTH(SalesData[[#This Row],[Order Date]]),1,1,1,2,2,2,3,3,3,4,4,4)</f>
        <v>3</v>
      </c>
      <c r="Y6181">
        <f>YEAR(SalesData[[#This Row],[Order Date]])*100+MONTH(SalesData[[#This Row],[Order Date]])</f>
        <v>201609</v>
      </c>
    </row>
    <row r="6182" spans="1: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v>8</v>
      </c>
      <c r="T6182">
        <v>0</v>
      </c>
      <c r="U6182">
        <v>195.28</v>
      </c>
      <c r="V6182">
        <f>COUNTIF(SalesData[Order ID],SalesData[[#This Row],[Order ID]])</f>
        <v>9</v>
      </c>
      <c r="W6182" t="str">
        <f>TEXT(SalesData[[#This Row],[Order Date]],"MMM-YYYY")</f>
        <v>Sep-2016</v>
      </c>
      <c r="X6182">
        <f>CHOOSE(MONTH(SalesData[[#This Row],[Order Date]]),1,1,1,2,2,2,3,3,3,4,4,4)</f>
        <v>3</v>
      </c>
      <c r="Y6182">
        <f>YEAR(SalesData[[#This Row],[Order Date]])*100+MONTH(SalesData[[#This Row],[Order Date]])</f>
        <v>201609</v>
      </c>
    </row>
    <row r="6183" spans="1: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v>3</v>
      </c>
      <c r="T6183">
        <v>0.2</v>
      </c>
      <c r="U6183">
        <v>11.37</v>
      </c>
      <c r="V6183">
        <f>COUNTIF(SalesData[Order ID],SalesData[[#This Row],[Order ID]])</f>
        <v>9</v>
      </c>
      <c r="W6183" t="str">
        <f>TEXT(SalesData[[#This Row],[Order Date]],"MMM-YYYY")</f>
        <v>Sep-2016</v>
      </c>
      <c r="X6183">
        <f>CHOOSE(MONTH(SalesData[[#This Row],[Order Date]]),1,1,1,2,2,2,3,3,3,4,4,4)</f>
        <v>3</v>
      </c>
      <c r="Y6183">
        <f>YEAR(SalesData[[#This Row],[Order Date]])*100+MONTH(SalesData[[#This Row],[Order Date]])</f>
        <v>201609</v>
      </c>
    </row>
    <row r="6184" spans="1: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v>4</v>
      </c>
      <c r="T6184">
        <v>0.2</v>
      </c>
      <c r="U6184">
        <v>2.34</v>
      </c>
      <c r="V6184">
        <f>COUNTIF(SalesData[Order ID],SalesData[[#This Row],[Order ID]])</f>
        <v>9</v>
      </c>
      <c r="W6184" t="str">
        <f>TEXT(SalesData[[#This Row],[Order Date]],"MMM-YYYY")</f>
        <v>Sep-2016</v>
      </c>
      <c r="X6184">
        <f>CHOOSE(MONTH(SalesData[[#This Row],[Order Date]]),1,1,1,2,2,2,3,3,3,4,4,4)</f>
        <v>3</v>
      </c>
      <c r="Y6184">
        <f>YEAR(SalesData[[#This Row],[Order Date]])*100+MONTH(SalesData[[#This Row],[Order Date]])</f>
        <v>201609</v>
      </c>
    </row>
    <row r="6185" spans="1: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v>3</v>
      </c>
      <c r="T6185">
        <v>0.1</v>
      </c>
      <c r="U6185">
        <v>221.96</v>
      </c>
      <c r="V6185">
        <f>COUNTIF(SalesData[Order ID],SalesData[[#This Row],[Order ID]])</f>
        <v>9</v>
      </c>
      <c r="W6185" t="str">
        <f>TEXT(SalesData[[#This Row],[Order Date]],"MMM-YYYY")</f>
        <v>Sep-2016</v>
      </c>
      <c r="X6185">
        <f>CHOOSE(MONTH(SalesData[[#This Row],[Order Date]]),1,1,1,2,2,2,3,3,3,4,4,4)</f>
        <v>3</v>
      </c>
      <c r="Y6185">
        <f>YEAR(SalesData[[#This Row],[Order Date]])*100+MONTH(SalesData[[#This Row],[Order Date]])</f>
        <v>201609</v>
      </c>
    </row>
    <row r="6186" spans="1: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v>2</v>
      </c>
      <c r="T6186">
        <v>0.3</v>
      </c>
      <c r="U6186">
        <v>-133.29</v>
      </c>
      <c r="V6186">
        <f>COUNTIF(SalesData[Order ID],SalesData[[#This Row],[Order ID]])</f>
        <v>1</v>
      </c>
      <c r="W6186" t="str">
        <f>TEXT(SalesData[[#This Row],[Order Date]],"MMM-YYYY")</f>
        <v>Dec-2017</v>
      </c>
      <c r="X6186">
        <f>CHOOSE(MONTH(SalesData[[#This Row],[Order Date]]),1,1,1,2,2,2,3,3,3,4,4,4)</f>
        <v>4</v>
      </c>
      <c r="Y6186">
        <f>YEAR(SalesData[[#This Row],[Order Date]])*100+MONTH(SalesData[[#This Row],[Order Date]])</f>
        <v>201712</v>
      </c>
    </row>
    <row r="6187" spans="1: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v>5</v>
      </c>
      <c r="T6187">
        <v>0</v>
      </c>
      <c r="U6187">
        <v>14.95</v>
      </c>
      <c r="V6187">
        <f>COUNTIF(SalesData[Order ID],SalesData[[#This Row],[Order ID]])</f>
        <v>1</v>
      </c>
      <c r="W6187" t="str">
        <f>TEXT(SalesData[[#This Row],[Order Date]],"MMM-YYYY")</f>
        <v>Aug-2016</v>
      </c>
      <c r="X6187">
        <f>CHOOSE(MONTH(SalesData[[#This Row],[Order Date]]),1,1,1,2,2,2,3,3,3,4,4,4)</f>
        <v>3</v>
      </c>
      <c r="Y6187">
        <f>YEAR(SalesData[[#This Row],[Order Date]])*100+MONTH(SalesData[[#This Row],[Order Date]])</f>
        <v>201608</v>
      </c>
    </row>
    <row r="6188" spans="1: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v>10</v>
      </c>
      <c r="T6188">
        <v>0</v>
      </c>
      <c r="U6188">
        <v>21.99</v>
      </c>
      <c r="V6188">
        <f>COUNTIF(SalesData[Order ID],SalesData[[#This Row],[Order ID]])</f>
        <v>3</v>
      </c>
      <c r="W6188" t="str">
        <f>TEXT(SalesData[[#This Row],[Order Date]],"MMM-YYYY")</f>
        <v>Nov-2016</v>
      </c>
      <c r="X6188">
        <f>CHOOSE(MONTH(SalesData[[#This Row],[Order Date]]),1,1,1,2,2,2,3,3,3,4,4,4)</f>
        <v>4</v>
      </c>
      <c r="Y6188">
        <f>YEAR(SalesData[[#This Row],[Order Date]])*100+MONTH(SalesData[[#This Row],[Order Date]])</f>
        <v>201611</v>
      </c>
    </row>
    <row r="6189" spans="1: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v>2</v>
      </c>
      <c r="T6189">
        <v>0</v>
      </c>
      <c r="U6189">
        <v>7.34</v>
      </c>
      <c r="V6189">
        <f>COUNTIF(SalesData[Order ID],SalesData[[#This Row],[Order ID]])</f>
        <v>3</v>
      </c>
      <c r="W6189" t="str">
        <f>TEXT(SalesData[[#This Row],[Order Date]],"MMM-YYYY")</f>
        <v>Nov-2016</v>
      </c>
      <c r="X6189">
        <f>CHOOSE(MONTH(SalesData[[#This Row],[Order Date]]),1,1,1,2,2,2,3,3,3,4,4,4)</f>
        <v>4</v>
      </c>
      <c r="Y6189">
        <f>YEAR(SalesData[[#This Row],[Order Date]])*100+MONTH(SalesData[[#This Row],[Order Date]])</f>
        <v>201611</v>
      </c>
    </row>
    <row r="6190" spans="1: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v>7</v>
      </c>
      <c r="T6190">
        <v>0</v>
      </c>
      <c r="U6190">
        <v>34.520000000000003</v>
      </c>
      <c r="V6190">
        <f>COUNTIF(SalesData[Order ID],SalesData[[#This Row],[Order ID]])</f>
        <v>3</v>
      </c>
      <c r="W6190" t="str">
        <f>TEXT(SalesData[[#This Row],[Order Date]],"MMM-YYYY")</f>
        <v>Nov-2016</v>
      </c>
      <c r="X6190">
        <f>CHOOSE(MONTH(SalesData[[#This Row],[Order Date]]),1,1,1,2,2,2,3,3,3,4,4,4)</f>
        <v>4</v>
      </c>
      <c r="Y6190">
        <f>YEAR(SalesData[[#This Row],[Order Date]])*100+MONTH(SalesData[[#This Row],[Order Date]])</f>
        <v>201611</v>
      </c>
    </row>
    <row r="6191" spans="1: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v>1</v>
      </c>
      <c r="T6191">
        <v>0</v>
      </c>
      <c r="U6191">
        <v>76.77</v>
      </c>
      <c r="V6191">
        <f>COUNTIF(SalesData[Order ID],SalesData[[#This Row],[Order ID]])</f>
        <v>1</v>
      </c>
      <c r="W6191" t="str">
        <f>TEXT(SalesData[[#This Row],[Order Date]],"MMM-YYYY")</f>
        <v>Apr-2018</v>
      </c>
      <c r="X6191">
        <f>CHOOSE(MONTH(SalesData[[#This Row],[Order Date]]),1,1,1,2,2,2,3,3,3,4,4,4)</f>
        <v>2</v>
      </c>
      <c r="Y6191">
        <f>YEAR(SalesData[[#This Row],[Order Date]])*100+MONTH(SalesData[[#This Row],[Order Date]])</f>
        <v>201804</v>
      </c>
    </row>
    <row r="6192" spans="1: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v>10</v>
      </c>
      <c r="T6192">
        <v>0</v>
      </c>
      <c r="U6192">
        <v>263.85000000000002</v>
      </c>
      <c r="V6192">
        <f>COUNTIF(SalesData[Order ID],SalesData[[#This Row],[Order ID]])</f>
        <v>1</v>
      </c>
      <c r="W6192" t="str">
        <f>TEXT(SalesData[[#This Row],[Order Date]],"MMM-YYYY")</f>
        <v>Dec-2017</v>
      </c>
      <c r="X6192">
        <f>CHOOSE(MONTH(SalesData[[#This Row],[Order Date]]),1,1,1,2,2,2,3,3,3,4,4,4)</f>
        <v>4</v>
      </c>
      <c r="Y6192">
        <f>YEAR(SalesData[[#This Row],[Order Date]])*100+MONTH(SalesData[[#This Row],[Order Date]])</f>
        <v>201712</v>
      </c>
    </row>
    <row r="6193" spans="1: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v>5</v>
      </c>
      <c r="T6193">
        <v>0.3</v>
      </c>
      <c r="U6193">
        <v>-6.29</v>
      </c>
      <c r="V6193">
        <f>COUNTIF(SalesData[Order ID],SalesData[[#This Row],[Order ID]])</f>
        <v>1</v>
      </c>
      <c r="W6193" t="str">
        <f>TEXT(SalesData[[#This Row],[Order Date]],"MMM-YYYY")</f>
        <v>Dec-2018</v>
      </c>
      <c r="X6193">
        <f>CHOOSE(MONTH(SalesData[[#This Row],[Order Date]]),1,1,1,2,2,2,3,3,3,4,4,4)</f>
        <v>4</v>
      </c>
      <c r="Y6193">
        <f>YEAR(SalesData[[#This Row],[Order Date]])*100+MONTH(SalesData[[#This Row],[Order Date]])</f>
        <v>201812</v>
      </c>
    </row>
    <row r="6194" spans="1: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v>5</v>
      </c>
      <c r="T6194">
        <v>0</v>
      </c>
      <c r="U6194">
        <v>6.48</v>
      </c>
      <c r="V6194">
        <f>COUNTIF(SalesData[Order ID],SalesData[[#This Row],[Order ID]])</f>
        <v>3</v>
      </c>
      <c r="W6194" t="str">
        <f>TEXT(SalesData[[#This Row],[Order Date]],"MMM-YYYY")</f>
        <v>Dec-2018</v>
      </c>
      <c r="X6194">
        <f>CHOOSE(MONTH(SalesData[[#This Row],[Order Date]]),1,1,1,2,2,2,3,3,3,4,4,4)</f>
        <v>4</v>
      </c>
      <c r="Y6194">
        <f>YEAR(SalesData[[#This Row],[Order Date]])*100+MONTH(SalesData[[#This Row],[Order Date]])</f>
        <v>201812</v>
      </c>
    </row>
    <row r="6195" spans="1: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v>8</v>
      </c>
      <c r="T6195">
        <v>0.1</v>
      </c>
      <c r="U6195">
        <v>0.38</v>
      </c>
      <c r="V6195">
        <f>COUNTIF(SalesData[Order ID],SalesData[[#This Row],[Order ID]])</f>
        <v>3</v>
      </c>
      <c r="W6195" t="str">
        <f>TEXT(SalesData[[#This Row],[Order Date]],"MMM-YYYY")</f>
        <v>Dec-2018</v>
      </c>
      <c r="X6195">
        <f>CHOOSE(MONTH(SalesData[[#This Row],[Order Date]]),1,1,1,2,2,2,3,3,3,4,4,4)</f>
        <v>4</v>
      </c>
      <c r="Y6195">
        <f>YEAR(SalesData[[#This Row],[Order Date]])*100+MONTH(SalesData[[#This Row],[Order Date]])</f>
        <v>201812</v>
      </c>
    </row>
    <row r="6196" spans="1: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v>3</v>
      </c>
      <c r="T6196">
        <v>0.1</v>
      </c>
      <c r="U6196">
        <v>19.73</v>
      </c>
      <c r="V6196">
        <f>COUNTIF(SalesData[Order ID],SalesData[[#This Row],[Order ID]])</f>
        <v>3</v>
      </c>
      <c r="W6196" t="str">
        <f>TEXT(SalesData[[#This Row],[Order Date]],"MMM-YYYY")</f>
        <v>Dec-2018</v>
      </c>
      <c r="X6196">
        <f>CHOOSE(MONTH(SalesData[[#This Row],[Order Date]]),1,1,1,2,2,2,3,3,3,4,4,4)</f>
        <v>4</v>
      </c>
      <c r="Y6196">
        <f>YEAR(SalesData[[#This Row],[Order Date]])*100+MONTH(SalesData[[#This Row],[Order Date]])</f>
        <v>201812</v>
      </c>
    </row>
    <row r="6197" spans="1: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v>5</v>
      </c>
      <c r="T6197">
        <v>0</v>
      </c>
      <c r="U6197">
        <v>46.2</v>
      </c>
      <c r="V6197">
        <f>COUNTIF(SalesData[Order ID],SalesData[[#This Row],[Order ID]])</f>
        <v>2</v>
      </c>
      <c r="W6197" t="str">
        <f>TEXT(SalesData[[#This Row],[Order Date]],"MMM-YYYY")</f>
        <v>Oct-2018</v>
      </c>
      <c r="X6197">
        <f>CHOOSE(MONTH(SalesData[[#This Row],[Order Date]]),1,1,1,2,2,2,3,3,3,4,4,4)</f>
        <v>4</v>
      </c>
      <c r="Y6197">
        <f>YEAR(SalesData[[#This Row],[Order Date]])*100+MONTH(SalesData[[#This Row],[Order Date]])</f>
        <v>201810</v>
      </c>
    </row>
    <row r="6198" spans="1: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v>6</v>
      </c>
      <c r="T6198">
        <v>0.2</v>
      </c>
      <c r="U6198">
        <v>7.14</v>
      </c>
      <c r="V6198">
        <f>COUNTIF(SalesData[Order ID],SalesData[[#This Row],[Order ID]])</f>
        <v>2</v>
      </c>
      <c r="W6198" t="str">
        <f>TEXT(SalesData[[#This Row],[Order Date]],"MMM-YYYY")</f>
        <v>Oct-2018</v>
      </c>
      <c r="X6198">
        <f>CHOOSE(MONTH(SalesData[[#This Row],[Order Date]]),1,1,1,2,2,2,3,3,3,4,4,4)</f>
        <v>4</v>
      </c>
      <c r="Y6198">
        <f>YEAR(SalesData[[#This Row],[Order Date]])*100+MONTH(SalesData[[#This Row],[Order Date]])</f>
        <v>201810</v>
      </c>
    </row>
    <row r="6199" spans="1: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v>5</v>
      </c>
      <c r="T6199">
        <v>0.3</v>
      </c>
      <c r="U6199">
        <v>-9.57</v>
      </c>
      <c r="V6199">
        <f>COUNTIF(SalesData[Order ID],SalesData[[#This Row],[Order ID]])</f>
        <v>3</v>
      </c>
      <c r="W6199" t="str">
        <f>TEXT(SalesData[[#This Row],[Order Date]],"MMM-YYYY")</f>
        <v>Nov-2016</v>
      </c>
      <c r="X6199">
        <f>CHOOSE(MONTH(SalesData[[#This Row],[Order Date]]),1,1,1,2,2,2,3,3,3,4,4,4)</f>
        <v>4</v>
      </c>
      <c r="Y6199">
        <f>YEAR(SalesData[[#This Row],[Order Date]])*100+MONTH(SalesData[[#This Row],[Order Date]])</f>
        <v>201611</v>
      </c>
    </row>
    <row r="6200" spans="1: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v>10</v>
      </c>
      <c r="T6200">
        <v>0</v>
      </c>
      <c r="U6200">
        <v>9.68</v>
      </c>
      <c r="V6200">
        <f>COUNTIF(SalesData[Order ID],SalesData[[#This Row],[Order ID]])</f>
        <v>3</v>
      </c>
      <c r="W6200" t="str">
        <f>TEXT(SalesData[[#This Row],[Order Date]],"MMM-YYYY")</f>
        <v>Nov-2016</v>
      </c>
      <c r="X6200">
        <f>CHOOSE(MONTH(SalesData[[#This Row],[Order Date]]),1,1,1,2,2,2,3,3,3,4,4,4)</f>
        <v>4</v>
      </c>
      <c r="Y6200">
        <f>YEAR(SalesData[[#This Row],[Order Date]])*100+MONTH(SalesData[[#This Row],[Order Date]])</f>
        <v>201611</v>
      </c>
    </row>
    <row r="6201" spans="1: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v>10</v>
      </c>
      <c r="T6201">
        <v>0.3</v>
      </c>
      <c r="U6201">
        <v>-29.78</v>
      </c>
      <c r="V6201">
        <f>COUNTIF(SalesData[Order ID],SalesData[[#This Row],[Order ID]])</f>
        <v>3</v>
      </c>
      <c r="W6201" t="str">
        <f>TEXT(SalesData[[#This Row],[Order Date]],"MMM-YYYY")</f>
        <v>Nov-2016</v>
      </c>
      <c r="X6201">
        <f>CHOOSE(MONTH(SalesData[[#This Row],[Order Date]]),1,1,1,2,2,2,3,3,3,4,4,4)</f>
        <v>4</v>
      </c>
      <c r="Y6201">
        <f>YEAR(SalesData[[#This Row],[Order Date]])*100+MONTH(SalesData[[#This Row],[Order Date]])</f>
        <v>201611</v>
      </c>
    </row>
    <row r="6202" spans="1: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v>6</v>
      </c>
      <c r="T6202">
        <v>0</v>
      </c>
      <c r="U6202">
        <v>460.79</v>
      </c>
      <c r="V6202">
        <f>COUNTIF(SalesData[Order ID],SalesData[[#This Row],[Order ID]])</f>
        <v>2</v>
      </c>
      <c r="W6202" t="str">
        <f>TEXT(SalesData[[#This Row],[Order Date]],"MMM-YYYY")</f>
        <v>Apr-2016</v>
      </c>
      <c r="X6202">
        <f>CHOOSE(MONTH(SalesData[[#This Row],[Order Date]]),1,1,1,2,2,2,3,3,3,4,4,4)</f>
        <v>2</v>
      </c>
      <c r="Y6202">
        <f>YEAR(SalesData[[#This Row],[Order Date]])*100+MONTH(SalesData[[#This Row],[Order Date]])</f>
        <v>201604</v>
      </c>
    </row>
    <row r="6203" spans="1: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v>7</v>
      </c>
      <c r="T6203">
        <v>0</v>
      </c>
      <c r="U6203">
        <v>10.89</v>
      </c>
      <c r="V6203">
        <f>COUNTIF(SalesData[Order ID],SalesData[[#This Row],[Order ID]])</f>
        <v>2</v>
      </c>
      <c r="W6203" t="str">
        <f>TEXT(SalesData[[#This Row],[Order Date]],"MMM-YYYY")</f>
        <v>Apr-2016</v>
      </c>
      <c r="X6203">
        <f>CHOOSE(MONTH(SalesData[[#This Row],[Order Date]]),1,1,1,2,2,2,3,3,3,4,4,4)</f>
        <v>2</v>
      </c>
      <c r="Y6203">
        <f>YEAR(SalesData[[#This Row],[Order Date]])*100+MONTH(SalesData[[#This Row],[Order Date]])</f>
        <v>201604</v>
      </c>
    </row>
    <row r="6204" spans="1: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v>3</v>
      </c>
      <c r="T6204">
        <v>0.2</v>
      </c>
      <c r="U6204">
        <v>135.34</v>
      </c>
      <c r="V6204">
        <f>COUNTIF(SalesData[Order ID],SalesData[[#This Row],[Order ID]])</f>
        <v>1</v>
      </c>
      <c r="W6204" t="str">
        <f>TEXT(SalesData[[#This Row],[Order Date]],"MMM-YYYY")</f>
        <v>Dec-2017</v>
      </c>
      <c r="X6204">
        <f>CHOOSE(MONTH(SalesData[[#This Row],[Order Date]]),1,1,1,2,2,2,3,3,3,4,4,4)</f>
        <v>4</v>
      </c>
      <c r="Y6204">
        <f>YEAR(SalesData[[#This Row],[Order Date]])*100+MONTH(SalesData[[#This Row],[Order Date]])</f>
        <v>201712</v>
      </c>
    </row>
    <row r="6205" spans="1: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v>9</v>
      </c>
      <c r="T6205">
        <v>0</v>
      </c>
      <c r="U6205">
        <v>35.270000000000003</v>
      </c>
      <c r="V6205">
        <f>COUNTIF(SalesData[Order ID],SalesData[[#This Row],[Order ID]])</f>
        <v>1</v>
      </c>
      <c r="W6205" t="str">
        <f>TEXT(SalesData[[#This Row],[Order Date]],"MMM-YYYY")</f>
        <v>Oct-2017</v>
      </c>
      <c r="X6205">
        <f>CHOOSE(MONTH(SalesData[[#This Row],[Order Date]]),1,1,1,2,2,2,3,3,3,4,4,4)</f>
        <v>4</v>
      </c>
      <c r="Y6205">
        <f>YEAR(SalesData[[#This Row],[Order Date]])*100+MONTH(SalesData[[#This Row],[Order Date]])</f>
        <v>201710</v>
      </c>
    </row>
    <row r="6206" spans="1: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v>3</v>
      </c>
      <c r="T6206">
        <v>0.1</v>
      </c>
      <c r="U6206">
        <v>0.39</v>
      </c>
      <c r="V6206">
        <f>COUNTIF(SalesData[Order ID],SalesData[[#This Row],[Order ID]])</f>
        <v>1</v>
      </c>
      <c r="W6206" t="str">
        <f>TEXT(SalesData[[#This Row],[Order Date]],"MMM-YYYY")</f>
        <v>Dec-2018</v>
      </c>
      <c r="X6206">
        <f>CHOOSE(MONTH(SalesData[[#This Row],[Order Date]]),1,1,1,2,2,2,3,3,3,4,4,4)</f>
        <v>4</v>
      </c>
      <c r="Y6206">
        <f>YEAR(SalesData[[#This Row],[Order Date]])*100+MONTH(SalesData[[#This Row],[Order Date]])</f>
        <v>201812</v>
      </c>
    </row>
    <row r="6207" spans="1: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v>5</v>
      </c>
      <c r="T6207">
        <v>0</v>
      </c>
      <c r="U6207">
        <v>7.65</v>
      </c>
      <c r="V6207">
        <f>COUNTIF(SalesData[Order ID],SalesData[[#This Row],[Order ID]])</f>
        <v>3</v>
      </c>
      <c r="W6207" t="str">
        <f>TEXT(SalesData[[#This Row],[Order Date]],"MMM-YYYY")</f>
        <v>Oct-2017</v>
      </c>
      <c r="X6207">
        <f>CHOOSE(MONTH(SalesData[[#This Row],[Order Date]]),1,1,1,2,2,2,3,3,3,4,4,4)</f>
        <v>4</v>
      </c>
      <c r="Y6207">
        <f>YEAR(SalesData[[#This Row],[Order Date]])*100+MONTH(SalesData[[#This Row],[Order Date]])</f>
        <v>201710</v>
      </c>
    </row>
    <row r="6208" spans="1: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v>5</v>
      </c>
      <c r="T6208">
        <v>0.1</v>
      </c>
      <c r="U6208">
        <v>7.57</v>
      </c>
      <c r="V6208">
        <f>COUNTIF(SalesData[Order ID],SalesData[[#This Row],[Order ID]])</f>
        <v>3</v>
      </c>
      <c r="W6208" t="str">
        <f>TEXT(SalesData[[#This Row],[Order Date]],"MMM-YYYY")</f>
        <v>Oct-2017</v>
      </c>
      <c r="X6208">
        <f>CHOOSE(MONTH(SalesData[[#This Row],[Order Date]]),1,1,1,2,2,2,3,3,3,4,4,4)</f>
        <v>4</v>
      </c>
      <c r="Y6208">
        <f>YEAR(SalesData[[#This Row],[Order Date]])*100+MONTH(SalesData[[#This Row],[Order Date]])</f>
        <v>201710</v>
      </c>
    </row>
    <row r="6209" spans="1: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v>7</v>
      </c>
      <c r="T6209">
        <v>0.3</v>
      </c>
      <c r="U6209">
        <v>-9.07</v>
      </c>
      <c r="V6209">
        <f>COUNTIF(SalesData[Order ID],SalesData[[#This Row],[Order ID]])</f>
        <v>3</v>
      </c>
      <c r="W6209" t="str">
        <f>TEXT(SalesData[[#This Row],[Order Date]],"MMM-YYYY")</f>
        <v>Oct-2017</v>
      </c>
      <c r="X6209">
        <f>CHOOSE(MONTH(SalesData[[#This Row],[Order Date]]),1,1,1,2,2,2,3,3,3,4,4,4)</f>
        <v>4</v>
      </c>
      <c r="Y6209">
        <f>YEAR(SalesData[[#This Row],[Order Date]])*100+MONTH(SalesData[[#This Row],[Order Date]])</f>
        <v>201710</v>
      </c>
    </row>
    <row r="6210" spans="1: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v>1</v>
      </c>
      <c r="T6210">
        <v>0.3</v>
      </c>
      <c r="U6210">
        <v>-7.16</v>
      </c>
      <c r="V6210">
        <f>COUNTIF(SalesData[Order ID],SalesData[[#This Row],[Order ID]])</f>
        <v>1</v>
      </c>
      <c r="W6210" t="str">
        <f>TEXT(SalesData[[#This Row],[Order Date]],"MMM-YYYY")</f>
        <v>Sep-2018</v>
      </c>
      <c r="X6210">
        <f>CHOOSE(MONTH(SalesData[[#This Row],[Order Date]]),1,1,1,2,2,2,3,3,3,4,4,4)</f>
        <v>3</v>
      </c>
      <c r="Y6210">
        <f>YEAR(SalesData[[#This Row],[Order Date]])*100+MONTH(SalesData[[#This Row],[Order Date]])</f>
        <v>201809</v>
      </c>
    </row>
    <row r="6211" spans="1: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v>9</v>
      </c>
      <c r="T6211">
        <v>0.3</v>
      </c>
      <c r="U6211">
        <v>-782.19</v>
      </c>
      <c r="V6211">
        <f>COUNTIF(SalesData[Order ID],SalesData[[#This Row],[Order ID]])</f>
        <v>3</v>
      </c>
      <c r="W6211" t="str">
        <f>TEXT(SalesData[[#This Row],[Order Date]],"MMM-YYYY")</f>
        <v>Aug-2018</v>
      </c>
      <c r="X6211">
        <f>CHOOSE(MONTH(SalesData[[#This Row],[Order Date]]),1,1,1,2,2,2,3,3,3,4,4,4)</f>
        <v>3</v>
      </c>
      <c r="Y6211">
        <f>YEAR(SalesData[[#This Row],[Order Date]])*100+MONTH(SalesData[[#This Row],[Order Date]])</f>
        <v>201808</v>
      </c>
    </row>
    <row r="6212" spans="1: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v>1</v>
      </c>
      <c r="T6212">
        <v>0</v>
      </c>
      <c r="U6212">
        <v>100</v>
      </c>
      <c r="V6212">
        <f>COUNTIF(SalesData[Order ID],SalesData[[#This Row],[Order ID]])</f>
        <v>3</v>
      </c>
      <c r="W6212" t="str">
        <f>TEXT(SalesData[[#This Row],[Order Date]],"MMM-YYYY")</f>
        <v>Aug-2018</v>
      </c>
      <c r="X6212">
        <f>CHOOSE(MONTH(SalesData[[#This Row],[Order Date]]),1,1,1,2,2,2,3,3,3,4,4,4)</f>
        <v>3</v>
      </c>
      <c r="Y6212">
        <f>YEAR(SalesData[[#This Row],[Order Date]])*100+MONTH(SalesData[[#This Row],[Order Date]])</f>
        <v>201808</v>
      </c>
    </row>
    <row r="6213" spans="1: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v>4</v>
      </c>
      <c r="T6213">
        <v>0.1</v>
      </c>
      <c r="U6213">
        <v>5.93</v>
      </c>
      <c r="V6213">
        <f>COUNTIF(SalesData[Order ID],SalesData[[#This Row],[Order ID]])</f>
        <v>3</v>
      </c>
      <c r="W6213" t="str">
        <f>TEXT(SalesData[[#This Row],[Order Date]],"MMM-YYYY")</f>
        <v>Aug-2018</v>
      </c>
      <c r="X6213">
        <f>CHOOSE(MONTH(SalesData[[#This Row],[Order Date]]),1,1,1,2,2,2,3,3,3,4,4,4)</f>
        <v>3</v>
      </c>
      <c r="Y6213">
        <f>YEAR(SalesData[[#This Row],[Order Date]])*100+MONTH(SalesData[[#This Row],[Order Date]])</f>
        <v>201808</v>
      </c>
    </row>
    <row r="6214" spans="1: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v>1</v>
      </c>
      <c r="T6214">
        <v>0.1</v>
      </c>
      <c r="U6214">
        <v>4.2</v>
      </c>
      <c r="V6214">
        <f>COUNTIF(SalesData[Order ID],SalesData[[#This Row],[Order ID]])</f>
        <v>2</v>
      </c>
      <c r="W6214" t="str">
        <f>TEXT(SalesData[[#This Row],[Order Date]],"MMM-YYYY")</f>
        <v>Nov-2018</v>
      </c>
      <c r="X6214">
        <f>CHOOSE(MONTH(SalesData[[#This Row],[Order Date]]),1,1,1,2,2,2,3,3,3,4,4,4)</f>
        <v>4</v>
      </c>
      <c r="Y6214">
        <f>YEAR(SalesData[[#This Row],[Order Date]])*100+MONTH(SalesData[[#This Row],[Order Date]])</f>
        <v>201811</v>
      </c>
    </row>
    <row r="6215" spans="1: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v>10</v>
      </c>
      <c r="T6215">
        <v>0.2</v>
      </c>
      <c r="U6215">
        <v>21.31</v>
      </c>
      <c r="V6215">
        <f>COUNTIF(SalesData[Order ID],SalesData[[#This Row],[Order ID]])</f>
        <v>2</v>
      </c>
      <c r="W6215" t="str">
        <f>TEXT(SalesData[[#This Row],[Order Date]],"MMM-YYYY")</f>
        <v>Nov-2018</v>
      </c>
      <c r="X6215">
        <f>CHOOSE(MONTH(SalesData[[#This Row],[Order Date]]),1,1,1,2,2,2,3,3,3,4,4,4)</f>
        <v>4</v>
      </c>
      <c r="Y6215">
        <f>YEAR(SalesData[[#This Row],[Order Date]])*100+MONTH(SalesData[[#This Row],[Order Date]])</f>
        <v>201811</v>
      </c>
    </row>
    <row r="6216" spans="1: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v>1</v>
      </c>
      <c r="T6216">
        <v>0.2</v>
      </c>
      <c r="U6216">
        <v>1.22</v>
      </c>
      <c r="V6216">
        <f>COUNTIF(SalesData[Order ID],SalesData[[#This Row],[Order ID]])</f>
        <v>1</v>
      </c>
      <c r="W6216" t="str">
        <f>TEXT(SalesData[[#This Row],[Order Date]],"MMM-YYYY")</f>
        <v>Oct-2015</v>
      </c>
      <c r="X6216">
        <f>CHOOSE(MONTH(SalesData[[#This Row],[Order Date]]),1,1,1,2,2,2,3,3,3,4,4,4)</f>
        <v>4</v>
      </c>
      <c r="Y6216">
        <f>YEAR(SalesData[[#This Row],[Order Date]])*100+MONTH(SalesData[[#This Row],[Order Date]])</f>
        <v>201510</v>
      </c>
    </row>
    <row r="6217" spans="1: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v>6</v>
      </c>
      <c r="T6217">
        <v>0</v>
      </c>
      <c r="U6217">
        <v>3.41</v>
      </c>
      <c r="V6217">
        <f>COUNTIF(SalesData[Order ID],SalesData[[#This Row],[Order ID]])</f>
        <v>2</v>
      </c>
      <c r="W6217" t="str">
        <f>TEXT(SalesData[[#This Row],[Order Date]],"MMM-YYYY")</f>
        <v>Nov-2016</v>
      </c>
      <c r="X6217">
        <f>CHOOSE(MONTH(SalesData[[#This Row],[Order Date]]),1,1,1,2,2,2,3,3,3,4,4,4)</f>
        <v>4</v>
      </c>
      <c r="Y6217">
        <f>YEAR(SalesData[[#This Row],[Order Date]])*100+MONTH(SalesData[[#This Row],[Order Date]])</f>
        <v>201611</v>
      </c>
    </row>
    <row r="6218" spans="1: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v>2</v>
      </c>
      <c r="T6218">
        <v>0.1</v>
      </c>
      <c r="U6218">
        <v>12.45</v>
      </c>
      <c r="V6218">
        <f>COUNTIF(SalesData[Order ID],SalesData[[#This Row],[Order ID]])</f>
        <v>2</v>
      </c>
      <c r="W6218" t="str">
        <f>TEXT(SalesData[[#This Row],[Order Date]],"MMM-YYYY")</f>
        <v>Nov-2016</v>
      </c>
      <c r="X6218">
        <f>CHOOSE(MONTH(SalesData[[#This Row],[Order Date]]),1,1,1,2,2,2,3,3,3,4,4,4)</f>
        <v>4</v>
      </c>
      <c r="Y6218">
        <f>YEAR(SalesData[[#This Row],[Order Date]])*100+MONTH(SalesData[[#This Row],[Order Date]])</f>
        <v>201611</v>
      </c>
    </row>
    <row r="6219" spans="1: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v>8</v>
      </c>
      <c r="T6219">
        <v>0.3</v>
      </c>
      <c r="U6219">
        <v>-8.09</v>
      </c>
      <c r="V6219">
        <f>COUNTIF(SalesData[Order ID],SalesData[[#This Row],[Order ID]])</f>
        <v>1</v>
      </c>
      <c r="W6219" t="str">
        <f>TEXT(SalesData[[#This Row],[Order Date]],"MMM-YYYY")</f>
        <v>Jul-2016</v>
      </c>
      <c r="X6219">
        <f>CHOOSE(MONTH(SalesData[[#This Row],[Order Date]]),1,1,1,2,2,2,3,3,3,4,4,4)</f>
        <v>3</v>
      </c>
      <c r="Y6219">
        <f>YEAR(SalesData[[#This Row],[Order Date]])*100+MONTH(SalesData[[#This Row],[Order Date]])</f>
        <v>201607</v>
      </c>
    </row>
    <row r="6220" spans="1: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v>7</v>
      </c>
      <c r="T6220">
        <v>0.3</v>
      </c>
      <c r="U6220">
        <v>-11.31</v>
      </c>
      <c r="V6220">
        <f>COUNTIF(SalesData[Order ID],SalesData[[#This Row],[Order ID]])</f>
        <v>3</v>
      </c>
      <c r="W6220" t="str">
        <f>TEXT(SalesData[[#This Row],[Order Date]],"MMM-YYYY")</f>
        <v>Oct-2017</v>
      </c>
      <c r="X6220">
        <f>CHOOSE(MONTH(SalesData[[#This Row],[Order Date]]),1,1,1,2,2,2,3,3,3,4,4,4)</f>
        <v>4</v>
      </c>
      <c r="Y6220">
        <f>YEAR(SalesData[[#This Row],[Order Date]])*100+MONTH(SalesData[[#This Row],[Order Date]])</f>
        <v>201710</v>
      </c>
    </row>
    <row r="6221" spans="1: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v>6</v>
      </c>
      <c r="T6221">
        <v>0.1</v>
      </c>
      <c r="U6221">
        <v>57.59</v>
      </c>
      <c r="V6221">
        <f>COUNTIF(SalesData[Order ID],SalesData[[#This Row],[Order ID]])</f>
        <v>3</v>
      </c>
      <c r="W6221" t="str">
        <f>TEXT(SalesData[[#This Row],[Order Date]],"MMM-YYYY")</f>
        <v>Oct-2017</v>
      </c>
      <c r="X6221">
        <f>CHOOSE(MONTH(SalesData[[#This Row],[Order Date]]),1,1,1,2,2,2,3,3,3,4,4,4)</f>
        <v>4</v>
      </c>
      <c r="Y6221">
        <f>YEAR(SalesData[[#This Row],[Order Date]])*100+MONTH(SalesData[[#This Row],[Order Date]])</f>
        <v>201710</v>
      </c>
    </row>
    <row r="6222" spans="1: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v>9</v>
      </c>
      <c r="T6222">
        <v>0.2</v>
      </c>
      <c r="U6222">
        <v>3.13</v>
      </c>
      <c r="V6222">
        <f>COUNTIF(SalesData[Order ID],SalesData[[#This Row],[Order ID]])</f>
        <v>3</v>
      </c>
      <c r="W6222" t="str">
        <f>TEXT(SalesData[[#This Row],[Order Date]],"MMM-YYYY")</f>
        <v>Oct-2017</v>
      </c>
      <c r="X6222">
        <f>CHOOSE(MONTH(SalesData[[#This Row],[Order Date]]),1,1,1,2,2,2,3,3,3,4,4,4)</f>
        <v>4</v>
      </c>
      <c r="Y6222">
        <f>YEAR(SalesData[[#This Row],[Order Date]])*100+MONTH(SalesData[[#This Row],[Order Date]])</f>
        <v>201710</v>
      </c>
    </row>
    <row r="6223" spans="1: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v>6</v>
      </c>
      <c r="T6223">
        <v>0</v>
      </c>
      <c r="U6223">
        <v>4.54</v>
      </c>
      <c r="V6223">
        <f>COUNTIF(SalesData[Order ID],SalesData[[#This Row],[Order ID]])</f>
        <v>1</v>
      </c>
      <c r="W6223" t="str">
        <f>TEXT(SalesData[[#This Row],[Order Date]],"MMM-YYYY")</f>
        <v>Sep-2018</v>
      </c>
      <c r="X6223">
        <f>CHOOSE(MONTH(SalesData[[#This Row],[Order Date]]),1,1,1,2,2,2,3,3,3,4,4,4)</f>
        <v>3</v>
      </c>
      <c r="Y6223">
        <f>YEAR(SalesData[[#This Row],[Order Date]])*100+MONTH(SalesData[[#This Row],[Order Date]])</f>
        <v>201809</v>
      </c>
    </row>
    <row r="6224" spans="1: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v>7</v>
      </c>
      <c r="T6224">
        <v>0</v>
      </c>
      <c r="U6224">
        <v>13.81</v>
      </c>
      <c r="V6224">
        <f>COUNTIF(SalesData[Order ID],SalesData[[#This Row],[Order ID]])</f>
        <v>3</v>
      </c>
      <c r="W6224" t="str">
        <f>TEXT(SalesData[[#This Row],[Order Date]],"MMM-YYYY")</f>
        <v>Dec-2018</v>
      </c>
      <c r="X6224">
        <f>CHOOSE(MONTH(SalesData[[#This Row],[Order Date]]),1,1,1,2,2,2,3,3,3,4,4,4)</f>
        <v>4</v>
      </c>
      <c r="Y6224">
        <f>YEAR(SalesData[[#This Row],[Order Date]])*100+MONTH(SalesData[[#This Row],[Order Date]])</f>
        <v>201812</v>
      </c>
    </row>
    <row r="6225" spans="1: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v>4</v>
      </c>
      <c r="T6225">
        <v>0</v>
      </c>
      <c r="U6225">
        <v>1.35</v>
      </c>
      <c r="V6225">
        <f>COUNTIF(SalesData[Order ID],SalesData[[#This Row],[Order ID]])</f>
        <v>3</v>
      </c>
      <c r="W6225" t="str">
        <f>TEXT(SalesData[[#This Row],[Order Date]],"MMM-YYYY")</f>
        <v>Dec-2018</v>
      </c>
      <c r="X6225">
        <f>CHOOSE(MONTH(SalesData[[#This Row],[Order Date]]),1,1,1,2,2,2,3,3,3,4,4,4)</f>
        <v>4</v>
      </c>
      <c r="Y6225">
        <f>YEAR(SalesData[[#This Row],[Order Date]])*100+MONTH(SalesData[[#This Row],[Order Date]])</f>
        <v>201812</v>
      </c>
    </row>
    <row r="6226" spans="1: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v>10</v>
      </c>
      <c r="T6226">
        <v>0</v>
      </c>
      <c r="U6226">
        <v>28.39</v>
      </c>
      <c r="V6226">
        <f>COUNTIF(SalesData[Order ID],SalesData[[#This Row],[Order ID]])</f>
        <v>3</v>
      </c>
      <c r="W6226" t="str">
        <f>TEXT(SalesData[[#This Row],[Order Date]],"MMM-YYYY")</f>
        <v>Dec-2018</v>
      </c>
      <c r="X6226">
        <f>CHOOSE(MONTH(SalesData[[#This Row],[Order Date]]),1,1,1,2,2,2,3,3,3,4,4,4)</f>
        <v>4</v>
      </c>
      <c r="Y6226">
        <f>YEAR(SalesData[[#This Row],[Order Date]])*100+MONTH(SalesData[[#This Row],[Order Date]])</f>
        <v>201812</v>
      </c>
    </row>
    <row r="6227" spans="1: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v>5</v>
      </c>
      <c r="T6227">
        <v>0.2</v>
      </c>
      <c r="U6227">
        <v>5.3</v>
      </c>
      <c r="V6227">
        <f>COUNTIF(SalesData[Order ID],SalesData[[#This Row],[Order ID]])</f>
        <v>2</v>
      </c>
      <c r="W6227" t="str">
        <f>TEXT(SalesData[[#This Row],[Order Date]],"MMM-YYYY")</f>
        <v>Oct-2016</v>
      </c>
      <c r="X6227">
        <f>CHOOSE(MONTH(SalesData[[#This Row],[Order Date]]),1,1,1,2,2,2,3,3,3,4,4,4)</f>
        <v>4</v>
      </c>
      <c r="Y6227">
        <f>YEAR(SalesData[[#This Row],[Order Date]])*100+MONTH(SalesData[[#This Row],[Order Date]])</f>
        <v>201610</v>
      </c>
    </row>
    <row r="6228" spans="1: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v>6</v>
      </c>
      <c r="T6228">
        <v>0.3</v>
      </c>
      <c r="U6228">
        <v>-40.76</v>
      </c>
      <c r="V6228">
        <f>COUNTIF(SalesData[Order ID],SalesData[[#This Row],[Order ID]])</f>
        <v>2</v>
      </c>
      <c r="W6228" t="str">
        <f>TEXT(SalesData[[#This Row],[Order Date]],"MMM-YYYY")</f>
        <v>Oct-2016</v>
      </c>
      <c r="X6228">
        <f>CHOOSE(MONTH(SalesData[[#This Row],[Order Date]]),1,1,1,2,2,2,3,3,3,4,4,4)</f>
        <v>4</v>
      </c>
      <c r="Y6228">
        <f>YEAR(SalesData[[#This Row],[Order Date]])*100+MONTH(SalesData[[#This Row],[Order Date]])</f>
        <v>201610</v>
      </c>
    </row>
    <row r="6229" spans="1: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v>6</v>
      </c>
      <c r="T6229">
        <v>0</v>
      </c>
      <c r="U6229">
        <v>15.98</v>
      </c>
      <c r="V6229">
        <f>COUNTIF(SalesData[Order ID],SalesData[[#This Row],[Order ID]])</f>
        <v>1</v>
      </c>
      <c r="W6229" t="str">
        <f>TEXT(SalesData[[#This Row],[Order Date]],"MMM-YYYY")</f>
        <v>Nov-2015</v>
      </c>
      <c r="X6229">
        <f>CHOOSE(MONTH(SalesData[[#This Row],[Order Date]]),1,1,1,2,2,2,3,3,3,4,4,4)</f>
        <v>4</v>
      </c>
      <c r="Y6229">
        <f>YEAR(SalesData[[#This Row],[Order Date]])*100+MONTH(SalesData[[#This Row],[Order Date]])</f>
        <v>201511</v>
      </c>
    </row>
    <row r="6230" spans="1: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v>9</v>
      </c>
      <c r="T6230">
        <v>0.3</v>
      </c>
      <c r="U6230">
        <v>-7.73</v>
      </c>
      <c r="V6230">
        <f>COUNTIF(SalesData[Order ID],SalesData[[#This Row],[Order ID]])</f>
        <v>2</v>
      </c>
      <c r="W6230" t="str">
        <f>TEXT(SalesData[[#This Row],[Order Date]],"MMM-YYYY")</f>
        <v>Jan-2017</v>
      </c>
      <c r="X6230">
        <f>CHOOSE(MONTH(SalesData[[#This Row],[Order Date]]),1,1,1,2,2,2,3,3,3,4,4,4)</f>
        <v>1</v>
      </c>
      <c r="Y6230">
        <f>YEAR(SalesData[[#This Row],[Order Date]])*100+MONTH(SalesData[[#This Row],[Order Date]])</f>
        <v>201701</v>
      </c>
    </row>
    <row r="6231" spans="1: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v>10</v>
      </c>
      <c r="T6231">
        <v>0</v>
      </c>
      <c r="U6231">
        <v>12.69</v>
      </c>
      <c r="V6231">
        <f>COUNTIF(SalesData[Order ID],SalesData[[#This Row],[Order ID]])</f>
        <v>2</v>
      </c>
      <c r="W6231" t="str">
        <f>TEXT(SalesData[[#This Row],[Order Date]],"MMM-YYYY")</f>
        <v>Jan-2017</v>
      </c>
      <c r="X6231">
        <f>CHOOSE(MONTH(SalesData[[#This Row],[Order Date]]),1,1,1,2,2,2,3,3,3,4,4,4)</f>
        <v>1</v>
      </c>
      <c r="Y6231">
        <f>YEAR(SalesData[[#This Row],[Order Date]])*100+MONTH(SalesData[[#This Row],[Order Date]])</f>
        <v>201701</v>
      </c>
    </row>
    <row r="6232" spans="1: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v>6</v>
      </c>
      <c r="T6232">
        <v>0.1</v>
      </c>
      <c r="U6232">
        <v>6.67</v>
      </c>
      <c r="V6232">
        <f>COUNTIF(SalesData[Order ID],SalesData[[#This Row],[Order ID]])</f>
        <v>1</v>
      </c>
      <c r="W6232" t="str">
        <f>TEXT(SalesData[[#This Row],[Order Date]],"MMM-YYYY")</f>
        <v>Jul-2018</v>
      </c>
      <c r="X6232">
        <f>CHOOSE(MONTH(SalesData[[#This Row],[Order Date]]),1,1,1,2,2,2,3,3,3,4,4,4)</f>
        <v>3</v>
      </c>
      <c r="Y6232">
        <f>YEAR(SalesData[[#This Row],[Order Date]])*100+MONTH(SalesData[[#This Row],[Order Date]])</f>
        <v>201807</v>
      </c>
    </row>
    <row r="6233" spans="1: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v>7</v>
      </c>
      <c r="T6233">
        <v>0.3</v>
      </c>
      <c r="U6233">
        <v>-33.74</v>
      </c>
      <c r="V6233">
        <f>COUNTIF(SalesData[Order ID],SalesData[[#This Row],[Order ID]])</f>
        <v>5</v>
      </c>
      <c r="W6233" t="str">
        <f>TEXT(SalesData[[#This Row],[Order Date]],"MMM-YYYY")</f>
        <v>Sep-2018</v>
      </c>
      <c r="X6233">
        <f>CHOOSE(MONTH(SalesData[[#This Row],[Order Date]]),1,1,1,2,2,2,3,3,3,4,4,4)</f>
        <v>3</v>
      </c>
      <c r="Y6233">
        <f>YEAR(SalesData[[#This Row],[Order Date]])*100+MONTH(SalesData[[#This Row],[Order Date]])</f>
        <v>201809</v>
      </c>
    </row>
    <row r="6234" spans="1: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v>4</v>
      </c>
      <c r="T6234">
        <v>0.1</v>
      </c>
      <c r="U6234">
        <v>1.75</v>
      </c>
      <c r="V6234">
        <f>COUNTIF(SalesData[Order ID],SalesData[[#This Row],[Order ID]])</f>
        <v>5</v>
      </c>
      <c r="W6234" t="str">
        <f>TEXT(SalesData[[#This Row],[Order Date]],"MMM-YYYY")</f>
        <v>Sep-2018</v>
      </c>
      <c r="X6234">
        <f>CHOOSE(MONTH(SalesData[[#This Row],[Order Date]]),1,1,1,2,2,2,3,3,3,4,4,4)</f>
        <v>3</v>
      </c>
      <c r="Y6234">
        <f>YEAR(SalesData[[#This Row],[Order Date]])*100+MONTH(SalesData[[#This Row],[Order Date]])</f>
        <v>201809</v>
      </c>
    </row>
    <row r="6235" spans="1: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v>7</v>
      </c>
      <c r="T6235">
        <v>0.3</v>
      </c>
      <c r="U6235">
        <v>-12.83</v>
      </c>
      <c r="V6235">
        <f>COUNTIF(SalesData[Order ID],SalesData[[#This Row],[Order ID]])</f>
        <v>5</v>
      </c>
      <c r="W6235" t="str">
        <f>TEXT(SalesData[[#This Row],[Order Date]],"MMM-YYYY")</f>
        <v>Sep-2018</v>
      </c>
      <c r="X6235">
        <f>CHOOSE(MONTH(SalesData[[#This Row],[Order Date]]),1,1,1,2,2,2,3,3,3,4,4,4)</f>
        <v>3</v>
      </c>
      <c r="Y6235">
        <f>YEAR(SalesData[[#This Row],[Order Date]])*100+MONTH(SalesData[[#This Row],[Order Date]])</f>
        <v>201809</v>
      </c>
    </row>
    <row r="6236" spans="1: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v>9</v>
      </c>
      <c r="T6236">
        <v>0</v>
      </c>
      <c r="U6236">
        <v>441.59</v>
      </c>
      <c r="V6236">
        <f>COUNTIF(SalesData[Order ID],SalesData[[#This Row],[Order ID]])</f>
        <v>5</v>
      </c>
      <c r="W6236" t="str">
        <f>TEXT(SalesData[[#This Row],[Order Date]],"MMM-YYYY")</f>
        <v>Sep-2018</v>
      </c>
      <c r="X6236">
        <f>CHOOSE(MONTH(SalesData[[#This Row],[Order Date]]),1,1,1,2,2,2,3,3,3,4,4,4)</f>
        <v>3</v>
      </c>
      <c r="Y6236">
        <f>YEAR(SalesData[[#This Row],[Order Date]])*100+MONTH(SalesData[[#This Row],[Order Date]])</f>
        <v>201809</v>
      </c>
    </row>
    <row r="6237" spans="1: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v>3</v>
      </c>
      <c r="T6237">
        <v>0.3</v>
      </c>
      <c r="U6237">
        <v>-11.99</v>
      </c>
      <c r="V6237">
        <f>COUNTIF(SalesData[Order ID],SalesData[[#This Row],[Order ID]])</f>
        <v>5</v>
      </c>
      <c r="W6237" t="str">
        <f>TEXT(SalesData[[#This Row],[Order Date]],"MMM-YYYY")</f>
        <v>Sep-2018</v>
      </c>
      <c r="X6237">
        <f>CHOOSE(MONTH(SalesData[[#This Row],[Order Date]]),1,1,1,2,2,2,3,3,3,4,4,4)</f>
        <v>3</v>
      </c>
      <c r="Y6237">
        <f>YEAR(SalesData[[#This Row],[Order Date]])*100+MONTH(SalesData[[#This Row],[Order Date]])</f>
        <v>201809</v>
      </c>
    </row>
    <row r="6238" spans="1: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v>9</v>
      </c>
      <c r="T6238">
        <v>0</v>
      </c>
      <c r="U6238">
        <v>17.850000000000001</v>
      </c>
      <c r="V6238">
        <f>COUNTIF(SalesData[Order ID],SalesData[[#This Row],[Order ID]])</f>
        <v>1</v>
      </c>
      <c r="W6238" t="str">
        <f>TEXT(SalesData[[#This Row],[Order Date]],"MMM-YYYY")</f>
        <v>Feb-2017</v>
      </c>
      <c r="X6238">
        <f>CHOOSE(MONTH(SalesData[[#This Row],[Order Date]]),1,1,1,2,2,2,3,3,3,4,4,4)</f>
        <v>1</v>
      </c>
      <c r="Y6238">
        <f>YEAR(SalesData[[#This Row],[Order Date]])*100+MONTH(SalesData[[#This Row],[Order Date]])</f>
        <v>201702</v>
      </c>
    </row>
    <row r="6239" spans="1: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v>6</v>
      </c>
      <c r="T6239">
        <v>0.3</v>
      </c>
      <c r="U6239">
        <v>-9.2200000000000006</v>
      </c>
      <c r="V6239">
        <f>COUNTIF(SalesData[Order ID],SalesData[[#This Row],[Order ID]])</f>
        <v>1</v>
      </c>
      <c r="W6239" t="str">
        <f>TEXT(SalesData[[#This Row],[Order Date]],"MMM-YYYY")</f>
        <v>Jan-2017</v>
      </c>
      <c r="X6239">
        <f>CHOOSE(MONTH(SalesData[[#This Row],[Order Date]]),1,1,1,2,2,2,3,3,3,4,4,4)</f>
        <v>1</v>
      </c>
      <c r="Y6239">
        <f>YEAR(SalesData[[#This Row],[Order Date]])*100+MONTH(SalesData[[#This Row],[Order Date]])</f>
        <v>201701</v>
      </c>
    </row>
    <row r="6240" spans="1: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v>8</v>
      </c>
      <c r="T6240">
        <v>0.3</v>
      </c>
      <c r="U6240">
        <v>-58.28</v>
      </c>
      <c r="V6240">
        <f>COUNTIF(SalesData[Order ID],SalesData[[#This Row],[Order ID]])</f>
        <v>2</v>
      </c>
      <c r="W6240" t="str">
        <f>TEXT(SalesData[[#This Row],[Order Date]],"MMM-YYYY")</f>
        <v>Dec-2016</v>
      </c>
      <c r="X6240">
        <f>CHOOSE(MONTH(SalesData[[#This Row],[Order Date]]),1,1,1,2,2,2,3,3,3,4,4,4)</f>
        <v>4</v>
      </c>
      <c r="Y6240">
        <f>YEAR(SalesData[[#This Row],[Order Date]])*100+MONTH(SalesData[[#This Row],[Order Date]])</f>
        <v>201612</v>
      </c>
    </row>
    <row r="6241" spans="1: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v>2</v>
      </c>
      <c r="T6241">
        <v>0.2</v>
      </c>
      <c r="U6241">
        <v>39.64</v>
      </c>
      <c r="V6241">
        <f>COUNTIF(SalesData[Order ID],SalesData[[#This Row],[Order ID]])</f>
        <v>2</v>
      </c>
      <c r="W6241" t="str">
        <f>TEXT(SalesData[[#This Row],[Order Date]],"MMM-YYYY")</f>
        <v>Dec-2016</v>
      </c>
      <c r="X6241">
        <f>CHOOSE(MONTH(SalesData[[#This Row],[Order Date]]),1,1,1,2,2,2,3,3,3,4,4,4)</f>
        <v>4</v>
      </c>
      <c r="Y6241">
        <f>YEAR(SalesData[[#This Row],[Order Date]])*100+MONTH(SalesData[[#This Row],[Order Date]])</f>
        <v>201612</v>
      </c>
    </row>
    <row r="6242" spans="1: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v>2</v>
      </c>
      <c r="T6242">
        <v>0</v>
      </c>
      <c r="U6242">
        <v>3.99</v>
      </c>
      <c r="V6242">
        <f>COUNTIF(SalesData[Order ID],SalesData[[#This Row],[Order ID]])</f>
        <v>1</v>
      </c>
      <c r="W6242" t="str">
        <f>TEXT(SalesData[[#This Row],[Order Date]],"MMM-YYYY")</f>
        <v>Oct-2017</v>
      </c>
      <c r="X6242">
        <f>CHOOSE(MONTH(SalesData[[#This Row],[Order Date]]),1,1,1,2,2,2,3,3,3,4,4,4)</f>
        <v>4</v>
      </c>
      <c r="Y6242">
        <f>YEAR(SalesData[[#This Row],[Order Date]])*100+MONTH(SalesData[[#This Row],[Order Date]])</f>
        <v>201710</v>
      </c>
    </row>
    <row r="6243" spans="1: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v>4</v>
      </c>
      <c r="T6243">
        <v>0.2</v>
      </c>
      <c r="U6243">
        <v>19.8</v>
      </c>
      <c r="V6243">
        <f>COUNTIF(SalesData[Order ID],SalesData[[#This Row],[Order ID]])</f>
        <v>1</v>
      </c>
      <c r="W6243" t="str">
        <f>TEXT(SalesData[[#This Row],[Order Date]],"MMM-YYYY")</f>
        <v>May-2018</v>
      </c>
      <c r="X6243">
        <f>CHOOSE(MONTH(SalesData[[#This Row],[Order Date]]),1,1,1,2,2,2,3,3,3,4,4,4)</f>
        <v>2</v>
      </c>
      <c r="Y6243">
        <f>YEAR(SalesData[[#This Row],[Order Date]])*100+MONTH(SalesData[[#This Row],[Order Date]])</f>
        <v>201805</v>
      </c>
    </row>
    <row r="6244" spans="1: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v>10</v>
      </c>
      <c r="T6244">
        <v>0.1</v>
      </c>
      <c r="U6244">
        <v>5.29</v>
      </c>
      <c r="V6244">
        <f>COUNTIF(SalesData[Order ID],SalesData[[#This Row],[Order ID]])</f>
        <v>1</v>
      </c>
      <c r="W6244" t="str">
        <f>TEXT(SalesData[[#This Row],[Order Date]],"MMM-YYYY")</f>
        <v>Dec-2015</v>
      </c>
      <c r="X6244">
        <f>CHOOSE(MONTH(SalesData[[#This Row],[Order Date]]),1,1,1,2,2,2,3,3,3,4,4,4)</f>
        <v>4</v>
      </c>
      <c r="Y6244">
        <f>YEAR(SalesData[[#This Row],[Order Date]])*100+MONTH(SalesData[[#This Row],[Order Date]])</f>
        <v>201512</v>
      </c>
    </row>
    <row r="6245" spans="1: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v>10</v>
      </c>
      <c r="T6245">
        <v>0.2</v>
      </c>
      <c r="U6245">
        <v>3.04</v>
      </c>
      <c r="V6245">
        <f>COUNTIF(SalesData[Order ID],SalesData[[#This Row],[Order ID]])</f>
        <v>1</v>
      </c>
      <c r="W6245" t="str">
        <f>TEXT(SalesData[[#This Row],[Order Date]],"MMM-YYYY")</f>
        <v>Nov-2017</v>
      </c>
      <c r="X6245">
        <f>CHOOSE(MONTH(SalesData[[#This Row],[Order Date]]),1,1,1,2,2,2,3,3,3,4,4,4)</f>
        <v>4</v>
      </c>
      <c r="Y6245">
        <f>YEAR(SalesData[[#This Row],[Order Date]])*100+MONTH(SalesData[[#This Row],[Order Date]])</f>
        <v>201711</v>
      </c>
    </row>
    <row r="6246" spans="1: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v>10</v>
      </c>
      <c r="T6246">
        <v>0</v>
      </c>
      <c r="U6246">
        <v>8.33</v>
      </c>
      <c r="V6246">
        <f>COUNTIF(SalesData[Order ID],SalesData[[#This Row],[Order ID]])</f>
        <v>3</v>
      </c>
      <c r="W6246" t="str">
        <f>TEXT(SalesData[[#This Row],[Order Date]],"MMM-YYYY")</f>
        <v>Nov-2016</v>
      </c>
      <c r="X6246">
        <f>CHOOSE(MONTH(SalesData[[#This Row],[Order Date]]),1,1,1,2,2,2,3,3,3,4,4,4)</f>
        <v>4</v>
      </c>
      <c r="Y6246">
        <f>YEAR(SalesData[[#This Row],[Order Date]])*100+MONTH(SalesData[[#This Row],[Order Date]])</f>
        <v>201611</v>
      </c>
    </row>
    <row r="6247" spans="1: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v>4</v>
      </c>
      <c r="T6247">
        <v>0.3</v>
      </c>
      <c r="U6247">
        <v>-3.54</v>
      </c>
      <c r="V6247">
        <f>COUNTIF(SalesData[Order ID],SalesData[[#This Row],[Order ID]])</f>
        <v>3</v>
      </c>
      <c r="W6247" t="str">
        <f>TEXT(SalesData[[#This Row],[Order Date]],"MMM-YYYY")</f>
        <v>Nov-2016</v>
      </c>
      <c r="X6247">
        <f>CHOOSE(MONTH(SalesData[[#This Row],[Order Date]]),1,1,1,2,2,2,3,3,3,4,4,4)</f>
        <v>4</v>
      </c>
      <c r="Y6247">
        <f>YEAR(SalesData[[#This Row],[Order Date]])*100+MONTH(SalesData[[#This Row],[Order Date]])</f>
        <v>201611</v>
      </c>
    </row>
    <row r="6248" spans="1: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v>5</v>
      </c>
      <c r="T6248">
        <v>0.1</v>
      </c>
      <c r="U6248">
        <v>3.22</v>
      </c>
      <c r="V6248">
        <f>COUNTIF(SalesData[Order ID],SalesData[[#This Row],[Order ID]])</f>
        <v>3</v>
      </c>
      <c r="W6248" t="str">
        <f>TEXT(SalesData[[#This Row],[Order Date]],"MMM-YYYY")</f>
        <v>Nov-2016</v>
      </c>
      <c r="X6248">
        <f>CHOOSE(MONTH(SalesData[[#This Row],[Order Date]]),1,1,1,2,2,2,3,3,3,4,4,4)</f>
        <v>4</v>
      </c>
      <c r="Y6248">
        <f>YEAR(SalesData[[#This Row],[Order Date]])*100+MONTH(SalesData[[#This Row],[Order Date]])</f>
        <v>201611</v>
      </c>
    </row>
    <row r="6249" spans="1: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v>5</v>
      </c>
      <c r="T6249">
        <v>0.2</v>
      </c>
      <c r="U6249">
        <v>8.68</v>
      </c>
      <c r="V6249">
        <f>COUNTIF(SalesData[Order ID],SalesData[[#This Row],[Order ID]])</f>
        <v>4</v>
      </c>
      <c r="W6249" t="str">
        <f>TEXT(SalesData[[#This Row],[Order Date]],"MMM-YYYY")</f>
        <v>May-2018</v>
      </c>
      <c r="X6249">
        <f>CHOOSE(MONTH(SalesData[[#This Row],[Order Date]]),1,1,1,2,2,2,3,3,3,4,4,4)</f>
        <v>2</v>
      </c>
      <c r="Y6249">
        <f>YEAR(SalesData[[#This Row],[Order Date]])*100+MONTH(SalesData[[#This Row],[Order Date]])</f>
        <v>201805</v>
      </c>
    </row>
    <row r="6250" spans="1: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v>2</v>
      </c>
      <c r="T6250">
        <v>0</v>
      </c>
      <c r="U6250">
        <v>1.25</v>
      </c>
      <c r="V6250">
        <f>COUNTIF(SalesData[Order ID],SalesData[[#This Row],[Order ID]])</f>
        <v>4</v>
      </c>
      <c r="W6250" t="str">
        <f>TEXT(SalesData[[#This Row],[Order Date]],"MMM-YYYY")</f>
        <v>May-2018</v>
      </c>
      <c r="X6250">
        <f>CHOOSE(MONTH(SalesData[[#This Row],[Order Date]]),1,1,1,2,2,2,3,3,3,4,4,4)</f>
        <v>2</v>
      </c>
      <c r="Y6250">
        <f>YEAR(SalesData[[#This Row],[Order Date]])*100+MONTH(SalesData[[#This Row],[Order Date]])</f>
        <v>201805</v>
      </c>
    </row>
    <row r="6251" spans="1: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v>7</v>
      </c>
      <c r="T6251">
        <v>0.1</v>
      </c>
      <c r="U6251">
        <v>120.94</v>
      </c>
      <c r="V6251">
        <f>COUNTIF(SalesData[Order ID],SalesData[[#This Row],[Order ID]])</f>
        <v>4</v>
      </c>
      <c r="W6251" t="str">
        <f>TEXT(SalesData[[#This Row],[Order Date]],"MMM-YYYY")</f>
        <v>May-2018</v>
      </c>
      <c r="X6251">
        <f>CHOOSE(MONTH(SalesData[[#This Row],[Order Date]]),1,1,1,2,2,2,3,3,3,4,4,4)</f>
        <v>2</v>
      </c>
      <c r="Y6251">
        <f>YEAR(SalesData[[#This Row],[Order Date]])*100+MONTH(SalesData[[#This Row],[Order Date]])</f>
        <v>201805</v>
      </c>
    </row>
    <row r="6252" spans="1: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v>2</v>
      </c>
      <c r="T6252">
        <v>0</v>
      </c>
      <c r="U6252">
        <v>2</v>
      </c>
      <c r="V6252">
        <f>COUNTIF(SalesData[Order ID],SalesData[[#This Row],[Order ID]])</f>
        <v>4</v>
      </c>
      <c r="W6252" t="str">
        <f>TEXT(SalesData[[#This Row],[Order Date]],"MMM-YYYY")</f>
        <v>May-2018</v>
      </c>
      <c r="X6252">
        <f>CHOOSE(MONTH(SalesData[[#This Row],[Order Date]]),1,1,1,2,2,2,3,3,3,4,4,4)</f>
        <v>2</v>
      </c>
      <c r="Y6252">
        <f>YEAR(SalesData[[#This Row],[Order Date]])*100+MONTH(SalesData[[#This Row],[Order Date]])</f>
        <v>201805</v>
      </c>
    </row>
    <row r="6253" spans="1: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v>8</v>
      </c>
      <c r="T6253">
        <v>0.3</v>
      </c>
      <c r="U6253">
        <v>-0.19</v>
      </c>
      <c r="V6253">
        <f>COUNTIF(SalesData[Order ID],SalesData[[#This Row],[Order ID]])</f>
        <v>1</v>
      </c>
      <c r="W6253" t="str">
        <f>TEXT(SalesData[[#This Row],[Order Date]],"MMM-YYYY")</f>
        <v>Dec-2015</v>
      </c>
      <c r="X6253">
        <f>CHOOSE(MONTH(SalesData[[#This Row],[Order Date]]),1,1,1,2,2,2,3,3,3,4,4,4)</f>
        <v>4</v>
      </c>
      <c r="Y6253">
        <f>YEAR(SalesData[[#This Row],[Order Date]])*100+MONTH(SalesData[[#This Row],[Order Date]])</f>
        <v>201512</v>
      </c>
    </row>
    <row r="6254" spans="1: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v>1</v>
      </c>
      <c r="T6254">
        <v>0</v>
      </c>
      <c r="U6254">
        <v>14.58</v>
      </c>
      <c r="V6254">
        <f>COUNTIF(SalesData[Order ID],SalesData[[#This Row],[Order ID]])</f>
        <v>2</v>
      </c>
      <c r="W6254" t="str">
        <f>TEXT(SalesData[[#This Row],[Order Date]],"MMM-YYYY")</f>
        <v>Apr-2015</v>
      </c>
      <c r="X6254">
        <f>CHOOSE(MONTH(SalesData[[#This Row],[Order Date]]),1,1,1,2,2,2,3,3,3,4,4,4)</f>
        <v>2</v>
      </c>
      <c r="Y6254">
        <f>YEAR(SalesData[[#This Row],[Order Date]])*100+MONTH(SalesData[[#This Row],[Order Date]])</f>
        <v>201504</v>
      </c>
    </row>
    <row r="6255" spans="1: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v>7</v>
      </c>
      <c r="T6255">
        <v>0.2</v>
      </c>
      <c r="U6255">
        <v>62.3</v>
      </c>
      <c r="V6255">
        <f>COUNTIF(SalesData[Order ID],SalesData[[#This Row],[Order ID]])</f>
        <v>2</v>
      </c>
      <c r="W6255" t="str">
        <f>TEXT(SalesData[[#This Row],[Order Date]],"MMM-YYYY")</f>
        <v>Apr-2015</v>
      </c>
      <c r="X6255">
        <f>CHOOSE(MONTH(SalesData[[#This Row],[Order Date]]),1,1,1,2,2,2,3,3,3,4,4,4)</f>
        <v>2</v>
      </c>
      <c r="Y6255">
        <f>YEAR(SalesData[[#This Row],[Order Date]])*100+MONTH(SalesData[[#This Row],[Order Date]])</f>
        <v>201504</v>
      </c>
    </row>
    <row r="6256" spans="1: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v>7</v>
      </c>
      <c r="T6256">
        <v>0</v>
      </c>
      <c r="U6256">
        <v>6.41</v>
      </c>
      <c r="V6256">
        <f>COUNTIF(SalesData[Order ID],SalesData[[#This Row],[Order ID]])</f>
        <v>1</v>
      </c>
      <c r="W6256" t="str">
        <f>TEXT(SalesData[[#This Row],[Order Date]],"MMM-YYYY")</f>
        <v>Sep-2016</v>
      </c>
      <c r="X6256">
        <f>CHOOSE(MONTH(SalesData[[#This Row],[Order Date]]),1,1,1,2,2,2,3,3,3,4,4,4)</f>
        <v>3</v>
      </c>
      <c r="Y6256">
        <f>YEAR(SalesData[[#This Row],[Order Date]])*100+MONTH(SalesData[[#This Row],[Order Date]])</f>
        <v>201609</v>
      </c>
    </row>
    <row r="6257" spans="1: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v>2</v>
      </c>
      <c r="T6257">
        <v>0</v>
      </c>
      <c r="U6257">
        <v>0.79</v>
      </c>
      <c r="V6257">
        <f>COUNTIF(SalesData[Order ID],SalesData[[#This Row],[Order ID]])</f>
        <v>1</v>
      </c>
      <c r="W6257" t="str">
        <f>TEXT(SalesData[[#This Row],[Order Date]],"MMM-YYYY")</f>
        <v>Sep-2018</v>
      </c>
      <c r="X6257">
        <f>CHOOSE(MONTH(SalesData[[#This Row],[Order Date]]),1,1,1,2,2,2,3,3,3,4,4,4)</f>
        <v>3</v>
      </c>
      <c r="Y6257">
        <f>YEAR(SalesData[[#This Row],[Order Date]])*100+MONTH(SalesData[[#This Row],[Order Date]])</f>
        <v>201809</v>
      </c>
    </row>
    <row r="6258" spans="1: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v>4</v>
      </c>
      <c r="T6258">
        <v>0</v>
      </c>
      <c r="U6258">
        <v>0.41</v>
      </c>
      <c r="V6258">
        <f>COUNTIF(SalesData[Order ID],SalesData[[#This Row],[Order ID]])</f>
        <v>1</v>
      </c>
      <c r="W6258" t="str">
        <f>TEXT(SalesData[[#This Row],[Order Date]],"MMM-YYYY")</f>
        <v>Sep-2016</v>
      </c>
      <c r="X6258">
        <f>CHOOSE(MONTH(SalesData[[#This Row],[Order Date]]),1,1,1,2,2,2,3,3,3,4,4,4)</f>
        <v>3</v>
      </c>
      <c r="Y6258">
        <f>YEAR(SalesData[[#This Row],[Order Date]])*100+MONTH(SalesData[[#This Row],[Order Date]])</f>
        <v>201609</v>
      </c>
    </row>
    <row r="6259" spans="1: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v>8</v>
      </c>
      <c r="T6259">
        <v>0.3</v>
      </c>
      <c r="U6259">
        <v>-69.23</v>
      </c>
      <c r="V6259">
        <f>COUNTIF(SalesData[Order ID],SalesData[[#This Row],[Order ID]])</f>
        <v>1</v>
      </c>
      <c r="W6259" t="str">
        <f>TEXT(SalesData[[#This Row],[Order Date]],"MMM-YYYY")</f>
        <v>Nov-2018</v>
      </c>
      <c r="X6259">
        <f>CHOOSE(MONTH(SalesData[[#This Row],[Order Date]]),1,1,1,2,2,2,3,3,3,4,4,4)</f>
        <v>4</v>
      </c>
      <c r="Y6259">
        <f>YEAR(SalesData[[#This Row],[Order Date]])*100+MONTH(SalesData[[#This Row],[Order Date]])</f>
        <v>201811</v>
      </c>
    </row>
    <row r="6260" spans="1: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v>2</v>
      </c>
      <c r="T6260">
        <v>0.2</v>
      </c>
      <c r="U6260">
        <v>1.6</v>
      </c>
      <c r="V6260">
        <f>COUNTIF(SalesData[Order ID],SalesData[[#This Row],[Order ID]])</f>
        <v>1</v>
      </c>
      <c r="W6260" t="str">
        <f>TEXT(SalesData[[#This Row],[Order Date]],"MMM-YYYY")</f>
        <v>Mar-2016</v>
      </c>
      <c r="X6260">
        <f>CHOOSE(MONTH(SalesData[[#This Row],[Order Date]]),1,1,1,2,2,2,3,3,3,4,4,4)</f>
        <v>1</v>
      </c>
      <c r="Y6260">
        <f>YEAR(SalesData[[#This Row],[Order Date]])*100+MONTH(SalesData[[#This Row],[Order Date]])</f>
        <v>201603</v>
      </c>
    </row>
    <row r="6261" spans="1: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v>5</v>
      </c>
      <c r="T6261">
        <v>0.3</v>
      </c>
      <c r="U6261">
        <v>-3.18</v>
      </c>
      <c r="V6261">
        <f>COUNTIF(SalesData[Order ID],SalesData[[#This Row],[Order ID]])</f>
        <v>1</v>
      </c>
      <c r="W6261" t="str">
        <f>TEXT(SalesData[[#This Row],[Order Date]],"MMM-YYYY")</f>
        <v>Aug-2016</v>
      </c>
      <c r="X6261">
        <f>CHOOSE(MONTH(SalesData[[#This Row],[Order Date]]),1,1,1,2,2,2,3,3,3,4,4,4)</f>
        <v>3</v>
      </c>
      <c r="Y6261">
        <f>YEAR(SalesData[[#This Row],[Order Date]])*100+MONTH(SalesData[[#This Row],[Order Date]])</f>
        <v>201608</v>
      </c>
    </row>
    <row r="6262" spans="1: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v>9</v>
      </c>
      <c r="T6262">
        <v>0.2</v>
      </c>
      <c r="U6262">
        <v>1.31</v>
      </c>
      <c r="V6262">
        <f>COUNTIF(SalesData[Order ID],SalesData[[#This Row],[Order ID]])</f>
        <v>1</v>
      </c>
      <c r="W6262" t="str">
        <f>TEXT(SalesData[[#This Row],[Order Date]],"MMM-YYYY")</f>
        <v>May-2016</v>
      </c>
      <c r="X6262">
        <f>CHOOSE(MONTH(SalesData[[#This Row],[Order Date]]),1,1,1,2,2,2,3,3,3,4,4,4)</f>
        <v>2</v>
      </c>
      <c r="Y6262">
        <f>YEAR(SalesData[[#This Row],[Order Date]])*100+MONTH(SalesData[[#This Row],[Order Date]])</f>
        <v>201605</v>
      </c>
    </row>
    <row r="6263" spans="1: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v>3</v>
      </c>
      <c r="T6263">
        <v>0</v>
      </c>
      <c r="U6263">
        <v>3.73</v>
      </c>
      <c r="V6263">
        <f>COUNTIF(SalesData[Order ID],SalesData[[#This Row],[Order ID]])</f>
        <v>1</v>
      </c>
      <c r="W6263" t="str">
        <f>TEXT(SalesData[[#This Row],[Order Date]],"MMM-YYYY")</f>
        <v>Jul-2018</v>
      </c>
      <c r="X6263">
        <f>CHOOSE(MONTH(SalesData[[#This Row],[Order Date]]),1,1,1,2,2,2,3,3,3,4,4,4)</f>
        <v>3</v>
      </c>
      <c r="Y6263">
        <f>YEAR(SalesData[[#This Row],[Order Date]])*100+MONTH(SalesData[[#This Row],[Order Date]])</f>
        <v>201807</v>
      </c>
    </row>
    <row r="6264" spans="1: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v>6</v>
      </c>
      <c r="T6264">
        <v>0.3</v>
      </c>
      <c r="U6264">
        <v>-97.32</v>
      </c>
      <c r="V6264">
        <f>COUNTIF(SalesData[Order ID],SalesData[[#This Row],[Order ID]])</f>
        <v>1</v>
      </c>
      <c r="W6264" t="str">
        <f>TEXT(SalesData[[#This Row],[Order Date]],"MMM-YYYY")</f>
        <v>Sep-2017</v>
      </c>
      <c r="X6264">
        <f>CHOOSE(MONTH(SalesData[[#This Row],[Order Date]]),1,1,1,2,2,2,3,3,3,4,4,4)</f>
        <v>3</v>
      </c>
      <c r="Y6264">
        <f>YEAR(SalesData[[#This Row],[Order Date]])*100+MONTH(SalesData[[#This Row],[Order Date]])</f>
        <v>201709</v>
      </c>
    </row>
    <row r="6265" spans="1: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v>1</v>
      </c>
      <c r="T6265">
        <v>0.1</v>
      </c>
      <c r="U6265">
        <v>2.76</v>
      </c>
      <c r="V6265">
        <f>COUNTIF(SalesData[Order ID],SalesData[[#This Row],[Order ID]])</f>
        <v>1</v>
      </c>
      <c r="W6265" t="str">
        <f>TEXT(SalesData[[#This Row],[Order Date]],"MMM-YYYY")</f>
        <v>May-2018</v>
      </c>
      <c r="X6265">
        <f>CHOOSE(MONTH(SalesData[[#This Row],[Order Date]]),1,1,1,2,2,2,3,3,3,4,4,4)</f>
        <v>2</v>
      </c>
      <c r="Y6265">
        <f>YEAR(SalesData[[#This Row],[Order Date]])*100+MONTH(SalesData[[#This Row],[Order Date]])</f>
        <v>201805</v>
      </c>
    </row>
    <row r="6266" spans="1: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v>3</v>
      </c>
      <c r="T6266">
        <v>0.2</v>
      </c>
      <c r="U6266">
        <v>8.66</v>
      </c>
      <c r="V6266">
        <f>COUNTIF(SalesData[Order ID],SalesData[[#This Row],[Order ID]])</f>
        <v>1</v>
      </c>
      <c r="W6266" t="str">
        <f>TEXT(SalesData[[#This Row],[Order Date]],"MMM-YYYY")</f>
        <v>Oct-2017</v>
      </c>
      <c r="X6266">
        <f>CHOOSE(MONTH(SalesData[[#This Row],[Order Date]]),1,1,1,2,2,2,3,3,3,4,4,4)</f>
        <v>4</v>
      </c>
      <c r="Y6266">
        <f>YEAR(SalesData[[#This Row],[Order Date]])*100+MONTH(SalesData[[#This Row],[Order Date]])</f>
        <v>201710</v>
      </c>
    </row>
    <row r="6267" spans="1: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v>5</v>
      </c>
      <c r="T6267">
        <v>0.3</v>
      </c>
      <c r="U6267">
        <v>-0.42</v>
      </c>
      <c r="V6267">
        <f>COUNTIF(SalesData[Order ID],SalesData[[#This Row],[Order ID]])</f>
        <v>2</v>
      </c>
      <c r="W6267" t="str">
        <f>TEXT(SalesData[[#This Row],[Order Date]],"MMM-YYYY")</f>
        <v>Nov-2015</v>
      </c>
      <c r="X6267">
        <f>CHOOSE(MONTH(SalesData[[#This Row],[Order Date]]),1,1,1,2,2,2,3,3,3,4,4,4)</f>
        <v>4</v>
      </c>
      <c r="Y6267">
        <f>YEAR(SalesData[[#This Row],[Order Date]])*100+MONTH(SalesData[[#This Row],[Order Date]])</f>
        <v>201511</v>
      </c>
    </row>
    <row r="6268" spans="1: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v>1</v>
      </c>
      <c r="T6268">
        <v>0.1</v>
      </c>
      <c r="U6268">
        <v>14.39</v>
      </c>
      <c r="V6268">
        <f>COUNTIF(SalesData[Order ID],SalesData[[#This Row],[Order ID]])</f>
        <v>2</v>
      </c>
      <c r="W6268" t="str">
        <f>TEXT(SalesData[[#This Row],[Order Date]],"MMM-YYYY")</f>
        <v>Nov-2015</v>
      </c>
      <c r="X6268">
        <f>CHOOSE(MONTH(SalesData[[#This Row],[Order Date]]),1,1,1,2,2,2,3,3,3,4,4,4)</f>
        <v>4</v>
      </c>
      <c r="Y6268">
        <f>YEAR(SalesData[[#This Row],[Order Date]])*100+MONTH(SalesData[[#This Row],[Order Date]])</f>
        <v>201511</v>
      </c>
    </row>
    <row r="6269" spans="1: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v>3</v>
      </c>
      <c r="T6269">
        <v>0.1</v>
      </c>
      <c r="U6269">
        <v>106.07</v>
      </c>
      <c r="V6269">
        <f>COUNTIF(SalesData[Order ID],SalesData[[#This Row],[Order ID]])</f>
        <v>2</v>
      </c>
      <c r="W6269" t="str">
        <f>TEXT(SalesData[[#This Row],[Order Date]],"MMM-YYYY")</f>
        <v>Oct-2016</v>
      </c>
      <c r="X6269">
        <f>CHOOSE(MONTH(SalesData[[#This Row],[Order Date]]),1,1,1,2,2,2,3,3,3,4,4,4)</f>
        <v>4</v>
      </c>
      <c r="Y6269">
        <f>YEAR(SalesData[[#This Row],[Order Date]])*100+MONTH(SalesData[[#This Row],[Order Date]])</f>
        <v>201610</v>
      </c>
    </row>
    <row r="6270" spans="1: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v>9</v>
      </c>
      <c r="T6270">
        <v>0</v>
      </c>
      <c r="U6270">
        <v>5.61</v>
      </c>
      <c r="V6270">
        <f>COUNTIF(SalesData[Order ID],SalesData[[#This Row],[Order ID]])</f>
        <v>2</v>
      </c>
      <c r="W6270" t="str">
        <f>TEXT(SalesData[[#This Row],[Order Date]],"MMM-YYYY")</f>
        <v>Oct-2016</v>
      </c>
      <c r="X6270">
        <f>CHOOSE(MONTH(SalesData[[#This Row],[Order Date]]),1,1,1,2,2,2,3,3,3,4,4,4)</f>
        <v>4</v>
      </c>
      <c r="Y6270">
        <f>YEAR(SalesData[[#This Row],[Order Date]])*100+MONTH(SalesData[[#This Row],[Order Date]])</f>
        <v>201610</v>
      </c>
    </row>
    <row r="6271" spans="1: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v>1</v>
      </c>
      <c r="T6271">
        <v>0.2</v>
      </c>
      <c r="U6271">
        <v>8.4</v>
      </c>
      <c r="V6271">
        <f>COUNTIF(SalesData[Order ID],SalesData[[#This Row],[Order ID]])</f>
        <v>3</v>
      </c>
      <c r="W6271" t="str">
        <f>TEXT(SalesData[[#This Row],[Order Date]],"MMM-YYYY")</f>
        <v>Dec-2018</v>
      </c>
      <c r="X6271">
        <f>CHOOSE(MONTH(SalesData[[#This Row],[Order Date]]),1,1,1,2,2,2,3,3,3,4,4,4)</f>
        <v>4</v>
      </c>
      <c r="Y6271">
        <f>YEAR(SalesData[[#This Row],[Order Date]])*100+MONTH(SalesData[[#This Row],[Order Date]])</f>
        <v>201812</v>
      </c>
    </row>
    <row r="6272" spans="1: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v>9</v>
      </c>
      <c r="T6272">
        <v>0.1</v>
      </c>
      <c r="U6272">
        <v>382.49</v>
      </c>
      <c r="V6272">
        <f>COUNTIF(SalesData[Order ID],SalesData[[#This Row],[Order ID]])</f>
        <v>3</v>
      </c>
      <c r="W6272" t="str">
        <f>TEXT(SalesData[[#This Row],[Order Date]],"MMM-YYYY")</f>
        <v>Dec-2018</v>
      </c>
      <c r="X6272">
        <f>CHOOSE(MONTH(SalesData[[#This Row],[Order Date]]),1,1,1,2,2,2,3,3,3,4,4,4)</f>
        <v>4</v>
      </c>
      <c r="Y6272">
        <f>YEAR(SalesData[[#This Row],[Order Date]])*100+MONTH(SalesData[[#This Row],[Order Date]])</f>
        <v>201812</v>
      </c>
    </row>
    <row r="6273" spans="1: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v>3</v>
      </c>
      <c r="T6273">
        <v>0</v>
      </c>
      <c r="U6273">
        <v>26.99</v>
      </c>
      <c r="V6273">
        <f>COUNTIF(SalesData[Order ID],SalesData[[#This Row],[Order ID]])</f>
        <v>3</v>
      </c>
      <c r="W6273" t="str">
        <f>TEXT(SalesData[[#This Row],[Order Date]],"MMM-YYYY")</f>
        <v>Dec-2018</v>
      </c>
      <c r="X6273">
        <f>CHOOSE(MONTH(SalesData[[#This Row],[Order Date]]),1,1,1,2,2,2,3,3,3,4,4,4)</f>
        <v>4</v>
      </c>
      <c r="Y6273">
        <f>YEAR(SalesData[[#This Row],[Order Date]])*100+MONTH(SalesData[[#This Row],[Order Date]])</f>
        <v>201812</v>
      </c>
    </row>
    <row r="6274" spans="1: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v>2</v>
      </c>
      <c r="T6274">
        <v>0.3</v>
      </c>
      <c r="U6274">
        <v>-30.24</v>
      </c>
      <c r="V6274">
        <f>COUNTIF(SalesData[Order ID],SalesData[[#This Row],[Order ID]])</f>
        <v>1</v>
      </c>
      <c r="W6274" t="str">
        <f>TEXT(SalesData[[#This Row],[Order Date]],"MMM-YYYY")</f>
        <v>Dec-2018</v>
      </c>
      <c r="X6274">
        <f>CHOOSE(MONTH(SalesData[[#This Row],[Order Date]]),1,1,1,2,2,2,3,3,3,4,4,4)</f>
        <v>4</v>
      </c>
      <c r="Y6274">
        <f>YEAR(SalesData[[#This Row],[Order Date]])*100+MONTH(SalesData[[#This Row],[Order Date]])</f>
        <v>201812</v>
      </c>
    </row>
    <row r="6275" spans="1: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v>8</v>
      </c>
      <c r="T6275">
        <v>0.1</v>
      </c>
      <c r="U6275">
        <v>1.24</v>
      </c>
      <c r="V6275">
        <f>COUNTIF(SalesData[Order ID],SalesData[[#This Row],[Order ID]])</f>
        <v>7</v>
      </c>
      <c r="W6275" t="str">
        <f>TEXT(SalesData[[#This Row],[Order Date]],"MMM-YYYY")</f>
        <v>Jul-2017</v>
      </c>
      <c r="X6275">
        <f>CHOOSE(MONTH(SalesData[[#This Row],[Order Date]]),1,1,1,2,2,2,3,3,3,4,4,4)</f>
        <v>3</v>
      </c>
      <c r="Y6275">
        <f>YEAR(SalesData[[#This Row],[Order Date]])*100+MONTH(SalesData[[#This Row],[Order Date]])</f>
        <v>201707</v>
      </c>
    </row>
    <row r="6276" spans="1: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v>1</v>
      </c>
      <c r="T6276">
        <v>0.1</v>
      </c>
      <c r="U6276">
        <v>47.12</v>
      </c>
      <c r="V6276">
        <f>COUNTIF(SalesData[Order ID],SalesData[[#This Row],[Order ID]])</f>
        <v>7</v>
      </c>
      <c r="W6276" t="str">
        <f>TEXT(SalesData[[#This Row],[Order Date]],"MMM-YYYY")</f>
        <v>Jul-2017</v>
      </c>
      <c r="X6276">
        <f>CHOOSE(MONTH(SalesData[[#This Row],[Order Date]]),1,1,1,2,2,2,3,3,3,4,4,4)</f>
        <v>3</v>
      </c>
      <c r="Y6276">
        <f>YEAR(SalesData[[#This Row],[Order Date]])*100+MONTH(SalesData[[#This Row],[Order Date]])</f>
        <v>201707</v>
      </c>
    </row>
    <row r="6277" spans="1: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v>10</v>
      </c>
      <c r="T6277">
        <v>0</v>
      </c>
      <c r="U6277">
        <v>2.97</v>
      </c>
      <c r="V6277">
        <f>COUNTIF(SalesData[Order ID],SalesData[[#This Row],[Order ID]])</f>
        <v>7</v>
      </c>
      <c r="W6277" t="str">
        <f>TEXT(SalesData[[#This Row],[Order Date]],"MMM-YYYY")</f>
        <v>Jul-2017</v>
      </c>
      <c r="X6277">
        <f>CHOOSE(MONTH(SalesData[[#This Row],[Order Date]]),1,1,1,2,2,2,3,3,3,4,4,4)</f>
        <v>3</v>
      </c>
      <c r="Y6277">
        <f>YEAR(SalesData[[#This Row],[Order Date]])*100+MONTH(SalesData[[#This Row],[Order Date]])</f>
        <v>201707</v>
      </c>
    </row>
    <row r="6278" spans="1: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v>6</v>
      </c>
      <c r="T6278">
        <v>0.1</v>
      </c>
      <c r="U6278">
        <v>21.93</v>
      </c>
      <c r="V6278">
        <f>COUNTIF(SalesData[Order ID],SalesData[[#This Row],[Order ID]])</f>
        <v>7</v>
      </c>
      <c r="W6278" t="str">
        <f>TEXT(SalesData[[#This Row],[Order Date]],"MMM-YYYY")</f>
        <v>Jul-2017</v>
      </c>
      <c r="X6278">
        <f>CHOOSE(MONTH(SalesData[[#This Row],[Order Date]]),1,1,1,2,2,2,3,3,3,4,4,4)</f>
        <v>3</v>
      </c>
      <c r="Y6278">
        <f>YEAR(SalesData[[#This Row],[Order Date]])*100+MONTH(SalesData[[#This Row],[Order Date]])</f>
        <v>201707</v>
      </c>
    </row>
    <row r="6279" spans="1: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v>2</v>
      </c>
      <c r="T6279">
        <v>0.1</v>
      </c>
      <c r="U6279">
        <v>18.079999999999998</v>
      </c>
      <c r="V6279">
        <f>COUNTIF(SalesData[Order ID],SalesData[[#This Row],[Order ID]])</f>
        <v>7</v>
      </c>
      <c r="W6279" t="str">
        <f>TEXT(SalesData[[#This Row],[Order Date]],"MMM-YYYY")</f>
        <v>Jul-2017</v>
      </c>
      <c r="X6279">
        <f>CHOOSE(MONTH(SalesData[[#This Row],[Order Date]]),1,1,1,2,2,2,3,3,3,4,4,4)</f>
        <v>3</v>
      </c>
      <c r="Y6279">
        <f>YEAR(SalesData[[#This Row],[Order Date]])*100+MONTH(SalesData[[#This Row],[Order Date]])</f>
        <v>201707</v>
      </c>
    </row>
    <row r="6280" spans="1: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v>10</v>
      </c>
      <c r="T6280">
        <v>0.2</v>
      </c>
      <c r="U6280">
        <v>5.61</v>
      </c>
      <c r="V6280">
        <f>COUNTIF(SalesData[Order ID],SalesData[[#This Row],[Order ID]])</f>
        <v>7</v>
      </c>
      <c r="W6280" t="str">
        <f>TEXT(SalesData[[#This Row],[Order Date]],"MMM-YYYY")</f>
        <v>Jul-2017</v>
      </c>
      <c r="X6280">
        <f>CHOOSE(MONTH(SalesData[[#This Row],[Order Date]]),1,1,1,2,2,2,3,3,3,4,4,4)</f>
        <v>3</v>
      </c>
      <c r="Y6280">
        <f>YEAR(SalesData[[#This Row],[Order Date]])*100+MONTH(SalesData[[#This Row],[Order Date]])</f>
        <v>201707</v>
      </c>
    </row>
    <row r="6281" spans="1: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v>5</v>
      </c>
      <c r="T6281">
        <v>0.1</v>
      </c>
      <c r="U6281">
        <v>4.0999999999999996</v>
      </c>
      <c r="V6281">
        <f>COUNTIF(SalesData[Order ID],SalesData[[#This Row],[Order ID]])</f>
        <v>7</v>
      </c>
      <c r="W6281" t="str">
        <f>TEXT(SalesData[[#This Row],[Order Date]],"MMM-YYYY")</f>
        <v>Jul-2017</v>
      </c>
      <c r="X6281">
        <f>CHOOSE(MONTH(SalesData[[#This Row],[Order Date]]),1,1,1,2,2,2,3,3,3,4,4,4)</f>
        <v>3</v>
      </c>
      <c r="Y6281">
        <f>YEAR(SalesData[[#This Row],[Order Date]])*100+MONTH(SalesData[[#This Row],[Order Date]])</f>
        <v>201707</v>
      </c>
    </row>
    <row r="6282" spans="1: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v>2</v>
      </c>
      <c r="T6282">
        <v>0.3</v>
      </c>
      <c r="U6282">
        <v>-0.89</v>
      </c>
      <c r="V6282">
        <f>COUNTIF(SalesData[Order ID],SalesData[[#This Row],[Order ID]])</f>
        <v>1</v>
      </c>
      <c r="W6282" t="str">
        <f>TEXT(SalesData[[#This Row],[Order Date]],"MMM-YYYY")</f>
        <v>May-2018</v>
      </c>
      <c r="X6282">
        <f>CHOOSE(MONTH(SalesData[[#This Row],[Order Date]]),1,1,1,2,2,2,3,3,3,4,4,4)</f>
        <v>2</v>
      </c>
      <c r="Y6282">
        <f>YEAR(SalesData[[#This Row],[Order Date]])*100+MONTH(SalesData[[#This Row],[Order Date]])</f>
        <v>201805</v>
      </c>
    </row>
    <row r="6283" spans="1: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v>1</v>
      </c>
      <c r="T6283">
        <v>0.3</v>
      </c>
      <c r="U6283">
        <v>-5.74</v>
      </c>
      <c r="V6283">
        <f>COUNTIF(SalesData[Order ID],SalesData[[#This Row],[Order ID]])</f>
        <v>2</v>
      </c>
      <c r="W6283" t="str">
        <f>TEXT(SalesData[[#This Row],[Order Date]],"MMM-YYYY")</f>
        <v>Nov-2016</v>
      </c>
      <c r="X6283">
        <f>CHOOSE(MONTH(SalesData[[#This Row],[Order Date]]),1,1,1,2,2,2,3,3,3,4,4,4)</f>
        <v>4</v>
      </c>
      <c r="Y6283">
        <f>YEAR(SalesData[[#This Row],[Order Date]])*100+MONTH(SalesData[[#This Row],[Order Date]])</f>
        <v>201611</v>
      </c>
    </row>
    <row r="6284" spans="1: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v>6</v>
      </c>
      <c r="T6284">
        <v>0.3</v>
      </c>
      <c r="U6284">
        <v>-33.97</v>
      </c>
      <c r="V6284">
        <f>COUNTIF(SalesData[Order ID],SalesData[[#This Row],[Order ID]])</f>
        <v>2</v>
      </c>
      <c r="W6284" t="str">
        <f>TEXT(SalesData[[#This Row],[Order Date]],"MMM-YYYY")</f>
        <v>Nov-2016</v>
      </c>
      <c r="X6284">
        <f>CHOOSE(MONTH(SalesData[[#This Row],[Order Date]]),1,1,1,2,2,2,3,3,3,4,4,4)</f>
        <v>4</v>
      </c>
      <c r="Y6284">
        <f>YEAR(SalesData[[#This Row],[Order Date]])*100+MONTH(SalesData[[#This Row],[Order Date]])</f>
        <v>201611</v>
      </c>
    </row>
    <row r="6285" spans="1: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v>1</v>
      </c>
      <c r="T6285">
        <v>0</v>
      </c>
      <c r="U6285">
        <v>39.64</v>
      </c>
      <c r="V6285">
        <f>COUNTIF(SalesData[Order ID],SalesData[[#This Row],[Order ID]])</f>
        <v>2</v>
      </c>
      <c r="W6285" t="str">
        <f>TEXT(SalesData[[#This Row],[Order Date]],"MMM-YYYY")</f>
        <v>Sep-2017</v>
      </c>
      <c r="X6285">
        <f>CHOOSE(MONTH(SalesData[[#This Row],[Order Date]]),1,1,1,2,2,2,3,3,3,4,4,4)</f>
        <v>3</v>
      </c>
      <c r="Y6285">
        <f>YEAR(SalesData[[#This Row],[Order Date]])*100+MONTH(SalesData[[#This Row],[Order Date]])</f>
        <v>201709</v>
      </c>
    </row>
    <row r="6286" spans="1: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v>5</v>
      </c>
      <c r="T6286">
        <v>0</v>
      </c>
      <c r="U6286">
        <v>101.38</v>
      </c>
      <c r="V6286">
        <f>COUNTIF(SalesData[Order ID],SalesData[[#This Row],[Order ID]])</f>
        <v>2</v>
      </c>
      <c r="W6286" t="str">
        <f>TEXT(SalesData[[#This Row],[Order Date]],"MMM-YYYY")</f>
        <v>Sep-2017</v>
      </c>
      <c r="X6286">
        <f>CHOOSE(MONTH(SalesData[[#This Row],[Order Date]]),1,1,1,2,2,2,3,3,3,4,4,4)</f>
        <v>3</v>
      </c>
      <c r="Y6286">
        <f>YEAR(SalesData[[#This Row],[Order Date]])*100+MONTH(SalesData[[#This Row],[Order Date]])</f>
        <v>201709</v>
      </c>
    </row>
    <row r="6287" spans="1: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v>3</v>
      </c>
      <c r="T6287">
        <v>0.1</v>
      </c>
      <c r="U6287">
        <v>165.29</v>
      </c>
      <c r="V6287">
        <f>COUNTIF(SalesData[Order ID],SalesData[[#This Row],[Order ID]])</f>
        <v>1</v>
      </c>
      <c r="W6287" t="str">
        <f>TEXT(SalesData[[#This Row],[Order Date]],"MMM-YYYY")</f>
        <v>Oct-2017</v>
      </c>
      <c r="X6287">
        <f>CHOOSE(MONTH(SalesData[[#This Row],[Order Date]]),1,1,1,2,2,2,3,3,3,4,4,4)</f>
        <v>4</v>
      </c>
      <c r="Y6287">
        <f>YEAR(SalesData[[#This Row],[Order Date]])*100+MONTH(SalesData[[#This Row],[Order Date]])</f>
        <v>201710</v>
      </c>
    </row>
    <row r="6288" spans="1: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v>9</v>
      </c>
      <c r="T6288">
        <v>0</v>
      </c>
      <c r="U6288">
        <v>81.59</v>
      </c>
      <c r="V6288">
        <f>COUNTIF(SalesData[Order ID],SalesData[[#This Row],[Order ID]])</f>
        <v>1</v>
      </c>
      <c r="W6288" t="str">
        <f>TEXT(SalesData[[#This Row],[Order Date]],"MMM-YYYY")</f>
        <v>Oct-2017</v>
      </c>
      <c r="X6288">
        <f>CHOOSE(MONTH(SalesData[[#This Row],[Order Date]]),1,1,1,2,2,2,3,3,3,4,4,4)</f>
        <v>4</v>
      </c>
      <c r="Y6288">
        <f>YEAR(SalesData[[#This Row],[Order Date]])*100+MONTH(SalesData[[#This Row],[Order Date]])</f>
        <v>201710</v>
      </c>
    </row>
    <row r="6289" spans="1: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v>9</v>
      </c>
      <c r="T6289">
        <v>0</v>
      </c>
      <c r="U6289">
        <v>110.55</v>
      </c>
      <c r="V6289">
        <f>COUNTIF(SalesData[Order ID],SalesData[[#This Row],[Order ID]])</f>
        <v>2</v>
      </c>
      <c r="W6289" t="str">
        <f>TEXT(SalesData[[#This Row],[Order Date]],"MMM-YYYY")</f>
        <v>Jul-2015</v>
      </c>
      <c r="X6289">
        <f>CHOOSE(MONTH(SalesData[[#This Row],[Order Date]]),1,1,1,2,2,2,3,3,3,4,4,4)</f>
        <v>3</v>
      </c>
      <c r="Y6289">
        <f>YEAR(SalesData[[#This Row],[Order Date]])*100+MONTH(SalesData[[#This Row],[Order Date]])</f>
        <v>201507</v>
      </c>
    </row>
    <row r="6290" spans="1: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v>5</v>
      </c>
      <c r="T6290">
        <v>0.3</v>
      </c>
      <c r="U6290">
        <v>-31.47</v>
      </c>
      <c r="V6290">
        <f>COUNTIF(SalesData[Order ID],SalesData[[#This Row],[Order ID]])</f>
        <v>2</v>
      </c>
      <c r="W6290" t="str">
        <f>TEXT(SalesData[[#This Row],[Order Date]],"MMM-YYYY")</f>
        <v>Jul-2015</v>
      </c>
      <c r="X6290">
        <f>CHOOSE(MONTH(SalesData[[#This Row],[Order Date]]),1,1,1,2,2,2,3,3,3,4,4,4)</f>
        <v>3</v>
      </c>
      <c r="Y6290">
        <f>YEAR(SalesData[[#This Row],[Order Date]])*100+MONTH(SalesData[[#This Row],[Order Date]])</f>
        <v>201507</v>
      </c>
    </row>
    <row r="6291" spans="1: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v>9</v>
      </c>
      <c r="T6291">
        <v>0.2</v>
      </c>
      <c r="U6291">
        <v>201.33</v>
      </c>
      <c r="V6291">
        <f>COUNTIF(SalesData[Order ID],SalesData[[#This Row],[Order ID]])</f>
        <v>2</v>
      </c>
      <c r="W6291" t="str">
        <f>TEXT(SalesData[[#This Row],[Order Date]],"MMM-YYYY")</f>
        <v>Mar-2016</v>
      </c>
      <c r="X6291">
        <f>CHOOSE(MONTH(SalesData[[#This Row],[Order Date]]),1,1,1,2,2,2,3,3,3,4,4,4)</f>
        <v>1</v>
      </c>
      <c r="Y6291">
        <f>YEAR(SalesData[[#This Row],[Order Date]])*100+MONTH(SalesData[[#This Row],[Order Date]])</f>
        <v>201603</v>
      </c>
    </row>
    <row r="6292" spans="1: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v>1</v>
      </c>
      <c r="T6292">
        <v>0.2</v>
      </c>
      <c r="U6292">
        <v>114.72</v>
      </c>
      <c r="V6292">
        <f>COUNTIF(SalesData[Order ID],SalesData[[#This Row],[Order ID]])</f>
        <v>2</v>
      </c>
      <c r="W6292" t="str">
        <f>TEXT(SalesData[[#This Row],[Order Date]],"MMM-YYYY")</f>
        <v>Mar-2016</v>
      </c>
      <c r="X6292">
        <f>CHOOSE(MONTH(SalesData[[#This Row],[Order Date]]),1,1,1,2,2,2,3,3,3,4,4,4)</f>
        <v>1</v>
      </c>
      <c r="Y6292">
        <f>YEAR(SalesData[[#This Row],[Order Date]])*100+MONTH(SalesData[[#This Row],[Order Date]])</f>
        <v>201603</v>
      </c>
    </row>
    <row r="6293" spans="1: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v>10</v>
      </c>
      <c r="T6293">
        <v>0</v>
      </c>
      <c r="U6293">
        <v>245.69</v>
      </c>
      <c r="V6293">
        <f>COUNTIF(SalesData[Order ID],SalesData[[#This Row],[Order ID]])</f>
        <v>1</v>
      </c>
      <c r="W6293" t="str">
        <f>TEXT(SalesData[[#This Row],[Order Date]],"MMM-YYYY")</f>
        <v>Dec-2018</v>
      </c>
      <c r="X6293">
        <f>CHOOSE(MONTH(SalesData[[#This Row],[Order Date]]),1,1,1,2,2,2,3,3,3,4,4,4)</f>
        <v>4</v>
      </c>
      <c r="Y6293">
        <f>YEAR(SalesData[[#This Row],[Order Date]])*100+MONTH(SalesData[[#This Row],[Order Date]])</f>
        <v>201812</v>
      </c>
    </row>
    <row r="6294" spans="1: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v>7</v>
      </c>
      <c r="T6294">
        <v>0</v>
      </c>
      <c r="U6294">
        <v>25.75</v>
      </c>
      <c r="V6294">
        <f>COUNTIF(SalesData[Order ID],SalesData[[#This Row],[Order ID]])</f>
        <v>2</v>
      </c>
      <c r="W6294" t="str">
        <f>TEXT(SalesData[[#This Row],[Order Date]],"MMM-YYYY")</f>
        <v>Apr-2016</v>
      </c>
      <c r="X6294">
        <f>CHOOSE(MONTH(SalesData[[#This Row],[Order Date]]),1,1,1,2,2,2,3,3,3,4,4,4)</f>
        <v>2</v>
      </c>
      <c r="Y6294">
        <f>YEAR(SalesData[[#This Row],[Order Date]])*100+MONTH(SalesData[[#This Row],[Order Date]])</f>
        <v>201604</v>
      </c>
    </row>
    <row r="6295" spans="1: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v>4</v>
      </c>
      <c r="T6295">
        <v>0.1</v>
      </c>
      <c r="U6295">
        <v>8.34</v>
      </c>
      <c r="V6295">
        <f>COUNTIF(SalesData[Order ID],SalesData[[#This Row],[Order ID]])</f>
        <v>2</v>
      </c>
      <c r="W6295" t="str">
        <f>TEXT(SalesData[[#This Row],[Order Date]],"MMM-YYYY")</f>
        <v>Apr-2016</v>
      </c>
      <c r="X6295">
        <f>CHOOSE(MONTH(SalesData[[#This Row],[Order Date]]),1,1,1,2,2,2,3,3,3,4,4,4)</f>
        <v>2</v>
      </c>
      <c r="Y6295">
        <f>YEAR(SalesData[[#This Row],[Order Date]])*100+MONTH(SalesData[[#This Row],[Order Date]])</f>
        <v>201604</v>
      </c>
    </row>
    <row r="6296" spans="1: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v>4</v>
      </c>
      <c r="T6296">
        <v>0</v>
      </c>
      <c r="U6296">
        <v>3.02</v>
      </c>
      <c r="V6296">
        <f>COUNTIF(SalesData[Order ID],SalesData[[#This Row],[Order ID]])</f>
        <v>1</v>
      </c>
      <c r="W6296" t="str">
        <f>TEXT(SalesData[[#This Row],[Order Date]],"MMM-YYYY")</f>
        <v>Sep-2015</v>
      </c>
      <c r="X6296">
        <f>CHOOSE(MONTH(SalesData[[#This Row],[Order Date]]),1,1,1,2,2,2,3,3,3,4,4,4)</f>
        <v>3</v>
      </c>
      <c r="Y6296">
        <f>YEAR(SalesData[[#This Row],[Order Date]])*100+MONTH(SalesData[[#This Row],[Order Date]])</f>
        <v>201509</v>
      </c>
    </row>
    <row r="6297" spans="1: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v>3</v>
      </c>
      <c r="T6297">
        <v>0.2</v>
      </c>
      <c r="U6297">
        <v>295.32</v>
      </c>
      <c r="V6297">
        <f>COUNTIF(SalesData[Order ID],SalesData[[#This Row],[Order ID]])</f>
        <v>3</v>
      </c>
      <c r="W6297" t="str">
        <f>TEXT(SalesData[[#This Row],[Order Date]],"MMM-YYYY")</f>
        <v>Dec-2015</v>
      </c>
      <c r="X6297">
        <f>CHOOSE(MONTH(SalesData[[#This Row],[Order Date]]),1,1,1,2,2,2,3,3,3,4,4,4)</f>
        <v>4</v>
      </c>
      <c r="Y6297">
        <f>YEAR(SalesData[[#This Row],[Order Date]])*100+MONTH(SalesData[[#This Row],[Order Date]])</f>
        <v>201512</v>
      </c>
    </row>
    <row r="6298" spans="1: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v>10</v>
      </c>
      <c r="T6298">
        <v>0.3</v>
      </c>
      <c r="U6298">
        <v>-246.49</v>
      </c>
      <c r="V6298">
        <f>COUNTIF(SalesData[Order ID],SalesData[[#This Row],[Order ID]])</f>
        <v>3</v>
      </c>
      <c r="W6298" t="str">
        <f>TEXT(SalesData[[#This Row],[Order Date]],"MMM-YYYY")</f>
        <v>Dec-2015</v>
      </c>
      <c r="X6298">
        <f>CHOOSE(MONTH(SalesData[[#This Row],[Order Date]]),1,1,1,2,2,2,3,3,3,4,4,4)</f>
        <v>4</v>
      </c>
      <c r="Y6298">
        <f>YEAR(SalesData[[#This Row],[Order Date]])*100+MONTH(SalesData[[#This Row],[Order Date]])</f>
        <v>201512</v>
      </c>
    </row>
    <row r="6299" spans="1: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v>1</v>
      </c>
      <c r="T6299">
        <v>0.3</v>
      </c>
      <c r="U6299">
        <v>-24.1</v>
      </c>
      <c r="V6299">
        <f>COUNTIF(SalesData[Order ID],SalesData[[#This Row],[Order ID]])</f>
        <v>3</v>
      </c>
      <c r="W6299" t="str">
        <f>TEXT(SalesData[[#This Row],[Order Date]],"MMM-YYYY")</f>
        <v>Dec-2015</v>
      </c>
      <c r="X6299">
        <f>CHOOSE(MONTH(SalesData[[#This Row],[Order Date]]),1,1,1,2,2,2,3,3,3,4,4,4)</f>
        <v>4</v>
      </c>
      <c r="Y6299">
        <f>YEAR(SalesData[[#This Row],[Order Date]])*100+MONTH(SalesData[[#This Row],[Order Date]])</f>
        <v>201512</v>
      </c>
    </row>
    <row r="6300" spans="1: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v>8</v>
      </c>
      <c r="T6300">
        <v>0.3</v>
      </c>
      <c r="U6300">
        <v>-9.82</v>
      </c>
      <c r="V6300">
        <f>COUNTIF(SalesData[Order ID],SalesData[[#This Row],[Order ID]])</f>
        <v>1</v>
      </c>
      <c r="W6300" t="str">
        <f>TEXT(SalesData[[#This Row],[Order Date]],"MMM-YYYY")</f>
        <v>Oct-2015</v>
      </c>
      <c r="X6300">
        <f>CHOOSE(MONTH(SalesData[[#This Row],[Order Date]]),1,1,1,2,2,2,3,3,3,4,4,4)</f>
        <v>4</v>
      </c>
      <c r="Y6300">
        <f>YEAR(SalesData[[#This Row],[Order Date]])*100+MONTH(SalesData[[#This Row],[Order Date]])</f>
        <v>201510</v>
      </c>
    </row>
    <row r="6301" spans="1: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v>6</v>
      </c>
      <c r="T6301">
        <v>0</v>
      </c>
      <c r="U6301">
        <v>8.27</v>
      </c>
      <c r="V6301">
        <f>COUNTIF(SalesData[Order ID],SalesData[[#This Row],[Order ID]])</f>
        <v>1</v>
      </c>
      <c r="W6301" t="str">
        <f>TEXT(SalesData[[#This Row],[Order Date]],"MMM-YYYY")</f>
        <v>Nov-2018</v>
      </c>
      <c r="X6301">
        <f>CHOOSE(MONTH(SalesData[[#This Row],[Order Date]]),1,1,1,2,2,2,3,3,3,4,4,4)</f>
        <v>4</v>
      </c>
      <c r="Y6301">
        <f>YEAR(SalesData[[#This Row],[Order Date]])*100+MONTH(SalesData[[#This Row],[Order Date]])</f>
        <v>201811</v>
      </c>
    </row>
    <row r="6302" spans="1: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v>3</v>
      </c>
      <c r="T6302">
        <v>0.3</v>
      </c>
      <c r="U6302">
        <v>-7.87</v>
      </c>
      <c r="V6302">
        <f>COUNTIF(SalesData[Order ID],SalesData[[#This Row],[Order ID]])</f>
        <v>2</v>
      </c>
      <c r="W6302" t="str">
        <f>TEXT(SalesData[[#This Row],[Order Date]],"MMM-YYYY")</f>
        <v>Jun-2015</v>
      </c>
      <c r="X6302">
        <f>CHOOSE(MONTH(SalesData[[#This Row],[Order Date]]),1,1,1,2,2,2,3,3,3,4,4,4)</f>
        <v>2</v>
      </c>
      <c r="Y6302">
        <f>YEAR(SalesData[[#This Row],[Order Date]])*100+MONTH(SalesData[[#This Row],[Order Date]])</f>
        <v>201506</v>
      </c>
    </row>
    <row r="6303" spans="1: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v>10</v>
      </c>
      <c r="T6303">
        <v>0</v>
      </c>
      <c r="U6303">
        <v>4.75</v>
      </c>
      <c r="V6303">
        <f>COUNTIF(SalesData[Order ID],SalesData[[#This Row],[Order ID]])</f>
        <v>2</v>
      </c>
      <c r="W6303" t="str">
        <f>TEXT(SalesData[[#This Row],[Order Date]],"MMM-YYYY")</f>
        <v>Jun-2015</v>
      </c>
      <c r="X6303">
        <f>CHOOSE(MONTH(SalesData[[#This Row],[Order Date]]),1,1,1,2,2,2,3,3,3,4,4,4)</f>
        <v>2</v>
      </c>
      <c r="Y6303">
        <f>YEAR(SalesData[[#This Row],[Order Date]])*100+MONTH(SalesData[[#This Row],[Order Date]])</f>
        <v>201506</v>
      </c>
    </row>
    <row r="6304" spans="1: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v>10</v>
      </c>
      <c r="T6304">
        <v>0.3</v>
      </c>
      <c r="U6304">
        <v>-41.15</v>
      </c>
      <c r="V6304">
        <f>COUNTIF(SalesData[Order ID],SalesData[[#This Row],[Order ID]])</f>
        <v>1</v>
      </c>
      <c r="W6304" t="str">
        <f>TEXT(SalesData[[#This Row],[Order Date]],"MMM-YYYY")</f>
        <v>Nov-2018</v>
      </c>
      <c r="X6304">
        <f>CHOOSE(MONTH(SalesData[[#This Row],[Order Date]]),1,1,1,2,2,2,3,3,3,4,4,4)</f>
        <v>4</v>
      </c>
      <c r="Y6304">
        <f>YEAR(SalesData[[#This Row],[Order Date]])*100+MONTH(SalesData[[#This Row],[Order Date]])</f>
        <v>201811</v>
      </c>
    </row>
    <row r="6305" spans="1: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v>7</v>
      </c>
      <c r="T6305">
        <v>0.3</v>
      </c>
      <c r="U6305">
        <v>-12.64</v>
      </c>
      <c r="V6305">
        <f>COUNTIF(SalesData[Order ID],SalesData[[#This Row],[Order ID]])</f>
        <v>1</v>
      </c>
      <c r="W6305" t="str">
        <f>TEXT(SalesData[[#This Row],[Order Date]],"MMM-YYYY")</f>
        <v>Jun-2018</v>
      </c>
      <c r="X6305">
        <f>CHOOSE(MONTH(SalesData[[#This Row],[Order Date]]),1,1,1,2,2,2,3,3,3,4,4,4)</f>
        <v>2</v>
      </c>
      <c r="Y6305">
        <f>YEAR(SalesData[[#This Row],[Order Date]])*100+MONTH(SalesData[[#This Row],[Order Date]])</f>
        <v>201806</v>
      </c>
    </row>
    <row r="6306" spans="1: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v>6</v>
      </c>
      <c r="T6306">
        <v>0</v>
      </c>
      <c r="U6306">
        <v>0.67</v>
      </c>
      <c r="V6306">
        <f>COUNTIF(SalesData[Order ID],SalesData[[#This Row],[Order ID]])</f>
        <v>1</v>
      </c>
      <c r="W6306" t="str">
        <f>TEXT(SalesData[[#This Row],[Order Date]],"MMM-YYYY")</f>
        <v>May-2018</v>
      </c>
      <c r="X6306">
        <f>CHOOSE(MONTH(SalesData[[#This Row],[Order Date]]),1,1,1,2,2,2,3,3,3,4,4,4)</f>
        <v>2</v>
      </c>
      <c r="Y6306">
        <f>YEAR(SalesData[[#This Row],[Order Date]])*100+MONTH(SalesData[[#This Row],[Order Date]])</f>
        <v>201805</v>
      </c>
    </row>
    <row r="6307" spans="1: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v>7</v>
      </c>
      <c r="T6307">
        <v>0.2</v>
      </c>
      <c r="U6307">
        <v>4.57</v>
      </c>
      <c r="V6307">
        <f>COUNTIF(SalesData[Order ID],SalesData[[#This Row],[Order ID]])</f>
        <v>6</v>
      </c>
      <c r="W6307" t="str">
        <f>TEXT(SalesData[[#This Row],[Order Date]],"MMM-YYYY")</f>
        <v>Nov-2017</v>
      </c>
      <c r="X6307">
        <f>CHOOSE(MONTH(SalesData[[#This Row],[Order Date]]),1,1,1,2,2,2,3,3,3,4,4,4)</f>
        <v>4</v>
      </c>
      <c r="Y6307">
        <f>YEAR(SalesData[[#This Row],[Order Date]])*100+MONTH(SalesData[[#This Row],[Order Date]])</f>
        <v>201711</v>
      </c>
    </row>
    <row r="6308" spans="1: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v>4</v>
      </c>
      <c r="T6308">
        <v>0</v>
      </c>
      <c r="U6308">
        <v>29.34</v>
      </c>
      <c r="V6308">
        <f>COUNTIF(SalesData[Order ID],SalesData[[#This Row],[Order ID]])</f>
        <v>6</v>
      </c>
      <c r="W6308" t="str">
        <f>TEXT(SalesData[[#This Row],[Order Date]],"MMM-YYYY")</f>
        <v>Nov-2017</v>
      </c>
      <c r="X6308">
        <f>CHOOSE(MONTH(SalesData[[#This Row],[Order Date]]),1,1,1,2,2,2,3,3,3,4,4,4)</f>
        <v>4</v>
      </c>
      <c r="Y6308">
        <f>YEAR(SalesData[[#This Row],[Order Date]])*100+MONTH(SalesData[[#This Row],[Order Date]])</f>
        <v>201711</v>
      </c>
    </row>
    <row r="6309" spans="1: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v>2</v>
      </c>
      <c r="T6309">
        <v>0.3</v>
      </c>
      <c r="U6309">
        <v>-10.55</v>
      </c>
      <c r="V6309">
        <f>COUNTIF(SalesData[Order ID],SalesData[[#This Row],[Order ID]])</f>
        <v>6</v>
      </c>
      <c r="W6309" t="str">
        <f>TEXT(SalesData[[#This Row],[Order Date]],"MMM-YYYY")</f>
        <v>Nov-2017</v>
      </c>
      <c r="X6309">
        <f>CHOOSE(MONTH(SalesData[[#This Row],[Order Date]]),1,1,1,2,2,2,3,3,3,4,4,4)</f>
        <v>4</v>
      </c>
      <c r="Y6309">
        <f>YEAR(SalesData[[#This Row],[Order Date]])*100+MONTH(SalesData[[#This Row],[Order Date]])</f>
        <v>201711</v>
      </c>
    </row>
    <row r="6310" spans="1: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v>5</v>
      </c>
      <c r="T6310">
        <v>0</v>
      </c>
      <c r="U6310">
        <v>136.57</v>
      </c>
      <c r="V6310">
        <f>COUNTIF(SalesData[Order ID],SalesData[[#This Row],[Order ID]])</f>
        <v>6</v>
      </c>
      <c r="W6310" t="str">
        <f>TEXT(SalesData[[#This Row],[Order Date]],"MMM-YYYY")</f>
        <v>Nov-2017</v>
      </c>
      <c r="X6310">
        <f>CHOOSE(MONTH(SalesData[[#This Row],[Order Date]]),1,1,1,2,2,2,3,3,3,4,4,4)</f>
        <v>4</v>
      </c>
      <c r="Y6310">
        <f>YEAR(SalesData[[#This Row],[Order Date]])*100+MONTH(SalesData[[#This Row],[Order Date]])</f>
        <v>201711</v>
      </c>
    </row>
    <row r="6311" spans="1: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v>8</v>
      </c>
      <c r="T6311">
        <v>0</v>
      </c>
      <c r="U6311">
        <v>56.63</v>
      </c>
      <c r="V6311">
        <f>COUNTIF(SalesData[Order ID],SalesData[[#This Row],[Order ID]])</f>
        <v>6</v>
      </c>
      <c r="W6311" t="str">
        <f>TEXT(SalesData[[#This Row],[Order Date]],"MMM-YYYY")</f>
        <v>Nov-2017</v>
      </c>
      <c r="X6311">
        <f>CHOOSE(MONTH(SalesData[[#This Row],[Order Date]]),1,1,1,2,2,2,3,3,3,4,4,4)</f>
        <v>4</v>
      </c>
      <c r="Y6311">
        <f>YEAR(SalesData[[#This Row],[Order Date]])*100+MONTH(SalesData[[#This Row],[Order Date]])</f>
        <v>201711</v>
      </c>
    </row>
    <row r="6312" spans="1: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v>1</v>
      </c>
      <c r="T6312">
        <v>0.1</v>
      </c>
      <c r="U6312">
        <v>1.82</v>
      </c>
      <c r="V6312">
        <f>COUNTIF(SalesData[Order ID],SalesData[[#This Row],[Order ID]])</f>
        <v>6</v>
      </c>
      <c r="W6312" t="str">
        <f>TEXT(SalesData[[#This Row],[Order Date]],"MMM-YYYY")</f>
        <v>Nov-2017</v>
      </c>
      <c r="X6312">
        <f>CHOOSE(MONTH(SalesData[[#This Row],[Order Date]]),1,1,1,2,2,2,3,3,3,4,4,4)</f>
        <v>4</v>
      </c>
      <c r="Y6312">
        <f>YEAR(SalesData[[#This Row],[Order Date]])*100+MONTH(SalesData[[#This Row],[Order Date]])</f>
        <v>201711</v>
      </c>
    </row>
    <row r="6313" spans="1: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v>10</v>
      </c>
      <c r="T6313">
        <v>0.1</v>
      </c>
      <c r="U6313">
        <v>8.9600000000000009</v>
      </c>
      <c r="V6313">
        <f>COUNTIF(SalesData[Order ID],SalesData[[#This Row],[Order ID]])</f>
        <v>1</v>
      </c>
      <c r="W6313" t="str">
        <f>TEXT(SalesData[[#This Row],[Order Date]],"MMM-YYYY")</f>
        <v>Sep-2015</v>
      </c>
      <c r="X6313">
        <f>CHOOSE(MONTH(SalesData[[#This Row],[Order Date]]),1,1,1,2,2,2,3,3,3,4,4,4)</f>
        <v>3</v>
      </c>
      <c r="Y6313">
        <f>YEAR(SalesData[[#This Row],[Order Date]])*100+MONTH(SalesData[[#This Row],[Order Date]])</f>
        <v>201509</v>
      </c>
    </row>
    <row r="6314" spans="1: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v>1</v>
      </c>
      <c r="T6314">
        <v>0.3</v>
      </c>
      <c r="U6314">
        <v>-168.06</v>
      </c>
      <c r="V6314">
        <f>COUNTIF(SalesData[Order ID],SalesData[[#This Row],[Order ID]])</f>
        <v>2</v>
      </c>
      <c r="W6314" t="str">
        <f>TEXT(SalesData[[#This Row],[Order Date]],"MMM-YYYY")</f>
        <v>Feb-2018</v>
      </c>
      <c r="X6314">
        <f>CHOOSE(MONTH(SalesData[[#This Row],[Order Date]]),1,1,1,2,2,2,3,3,3,4,4,4)</f>
        <v>1</v>
      </c>
      <c r="Y6314">
        <f>YEAR(SalesData[[#This Row],[Order Date]])*100+MONTH(SalesData[[#This Row],[Order Date]])</f>
        <v>201802</v>
      </c>
    </row>
    <row r="6315" spans="1: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v>9</v>
      </c>
      <c r="T6315">
        <v>0.3</v>
      </c>
      <c r="U6315">
        <v>-4.05</v>
      </c>
      <c r="V6315">
        <f>COUNTIF(SalesData[Order ID],SalesData[[#This Row],[Order ID]])</f>
        <v>2</v>
      </c>
      <c r="W6315" t="str">
        <f>TEXT(SalesData[[#This Row],[Order Date]],"MMM-YYYY")</f>
        <v>Feb-2018</v>
      </c>
      <c r="X6315">
        <f>CHOOSE(MONTH(SalesData[[#This Row],[Order Date]]),1,1,1,2,2,2,3,3,3,4,4,4)</f>
        <v>1</v>
      </c>
      <c r="Y6315">
        <f>YEAR(SalesData[[#This Row],[Order Date]])*100+MONTH(SalesData[[#This Row],[Order Date]])</f>
        <v>201802</v>
      </c>
    </row>
    <row r="6316" spans="1: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v>10</v>
      </c>
      <c r="T6316">
        <v>0.1</v>
      </c>
      <c r="U6316">
        <v>30.38</v>
      </c>
      <c r="V6316">
        <f>COUNTIF(SalesData[Order ID],SalesData[[#This Row],[Order ID]])</f>
        <v>4</v>
      </c>
      <c r="W6316" t="str">
        <f>TEXT(SalesData[[#This Row],[Order Date]],"MMM-YYYY")</f>
        <v>Nov-2015</v>
      </c>
      <c r="X6316">
        <f>CHOOSE(MONTH(SalesData[[#This Row],[Order Date]]),1,1,1,2,2,2,3,3,3,4,4,4)</f>
        <v>4</v>
      </c>
      <c r="Y6316">
        <f>YEAR(SalesData[[#This Row],[Order Date]])*100+MONTH(SalesData[[#This Row],[Order Date]])</f>
        <v>201511</v>
      </c>
    </row>
    <row r="6317" spans="1: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v>6</v>
      </c>
      <c r="T6317">
        <v>0.2</v>
      </c>
      <c r="U6317">
        <v>17.7</v>
      </c>
      <c r="V6317">
        <f>COUNTIF(SalesData[Order ID],SalesData[[#This Row],[Order ID]])</f>
        <v>4</v>
      </c>
      <c r="W6317" t="str">
        <f>TEXT(SalesData[[#This Row],[Order Date]],"MMM-YYYY")</f>
        <v>Nov-2015</v>
      </c>
      <c r="X6317">
        <f>CHOOSE(MONTH(SalesData[[#This Row],[Order Date]]),1,1,1,2,2,2,3,3,3,4,4,4)</f>
        <v>4</v>
      </c>
      <c r="Y6317">
        <f>YEAR(SalesData[[#This Row],[Order Date]])*100+MONTH(SalesData[[#This Row],[Order Date]])</f>
        <v>201511</v>
      </c>
    </row>
    <row r="6318" spans="1: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v>8</v>
      </c>
      <c r="T6318">
        <v>0.3</v>
      </c>
      <c r="U6318">
        <v>-38.909999999999997</v>
      </c>
      <c r="V6318">
        <f>COUNTIF(SalesData[Order ID],SalesData[[#This Row],[Order ID]])</f>
        <v>4</v>
      </c>
      <c r="W6318" t="str">
        <f>TEXT(SalesData[[#This Row],[Order Date]],"MMM-YYYY")</f>
        <v>Nov-2015</v>
      </c>
      <c r="X6318">
        <f>CHOOSE(MONTH(SalesData[[#This Row],[Order Date]]),1,1,1,2,2,2,3,3,3,4,4,4)</f>
        <v>4</v>
      </c>
      <c r="Y6318">
        <f>YEAR(SalesData[[#This Row],[Order Date]])*100+MONTH(SalesData[[#This Row],[Order Date]])</f>
        <v>201511</v>
      </c>
    </row>
    <row r="6319" spans="1: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v>3</v>
      </c>
      <c r="T6319">
        <v>0</v>
      </c>
      <c r="U6319">
        <v>1.76</v>
      </c>
      <c r="V6319">
        <f>COUNTIF(SalesData[Order ID],SalesData[[#This Row],[Order ID]])</f>
        <v>4</v>
      </c>
      <c r="W6319" t="str">
        <f>TEXT(SalesData[[#This Row],[Order Date]],"MMM-YYYY")</f>
        <v>Nov-2015</v>
      </c>
      <c r="X6319">
        <f>CHOOSE(MONTH(SalesData[[#This Row],[Order Date]]),1,1,1,2,2,2,3,3,3,4,4,4)</f>
        <v>4</v>
      </c>
      <c r="Y6319">
        <f>YEAR(SalesData[[#This Row],[Order Date]])*100+MONTH(SalesData[[#This Row],[Order Date]])</f>
        <v>201511</v>
      </c>
    </row>
    <row r="6320" spans="1: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v>4</v>
      </c>
      <c r="T6320">
        <v>0.2</v>
      </c>
      <c r="U6320">
        <v>2.4</v>
      </c>
      <c r="V6320">
        <f>COUNTIF(SalesData[Order ID],SalesData[[#This Row],[Order ID]])</f>
        <v>2</v>
      </c>
      <c r="W6320" t="str">
        <f>TEXT(SalesData[[#This Row],[Order Date]],"MMM-YYYY")</f>
        <v>Nov-2018</v>
      </c>
      <c r="X6320">
        <f>CHOOSE(MONTH(SalesData[[#This Row],[Order Date]]),1,1,1,2,2,2,3,3,3,4,4,4)</f>
        <v>4</v>
      </c>
      <c r="Y6320">
        <f>YEAR(SalesData[[#This Row],[Order Date]])*100+MONTH(SalesData[[#This Row],[Order Date]])</f>
        <v>201811</v>
      </c>
    </row>
    <row r="6321" spans="1: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v>10</v>
      </c>
      <c r="T6321">
        <v>0</v>
      </c>
      <c r="U6321">
        <v>10.56</v>
      </c>
      <c r="V6321">
        <f>COUNTIF(SalesData[Order ID],SalesData[[#This Row],[Order ID]])</f>
        <v>2</v>
      </c>
      <c r="W6321" t="str">
        <f>TEXT(SalesData[[#This Row],[Order Date]],"MMM-YYYY")</f>
        <v>Nov-2018</v>
      </c>
      <c r="X6321">
        <f>CHOOSE(MONTH(SalesData[[#This Row],[Order Date]]),1,1,1,2,2,2,3,3,3,4,4,4)</f>
        <v>4</v>
      </c>
      <c r="Y6321">
        <f>YEAR(SalesData[[#This Row],[Order Date]])*100+MONTH(SalesData[[#This Row],[Order Date]])</f>
        <v>201811</v>
      </c>
    </row>
    <row r="6322" spans="1: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v>7</v>
      </c>
      <c r="T6322">
        <v>0.1</v>
      </c>
      <c r="U6322">
        <v>2.1800000000000002</v>
      </c>
      <c r="V6322">
        <f>COUNTIF(SalesData[Order ID],SalesData[[#This Row],[Order ID]])</f>
        <v>1</v>
      </c>
      <c r="W6322" t="str">
        <f>TEXT(SalesData[[#This Row],[Order Date]],"MMM-YYYY")</f>
        <v>Sep-2018</v>
      </c>
      <c r="X6322">
        <f>CHOOSE(MONTH(SalesData[[#This Row],[Order Date]]),1,1,1,2,2,2,3,3,3,4,4,4)</f>
        <v>3</v>
      </c>
      <c r="Y6322">
        <f>YEAR(SalesData[[#This Row],[Order Date]])*100+MONTH(SalesData[[#This Row],[Order Date]])</f>
        <v>201809</v>
      </c>
    </row>
    <row r="6323" spans="1: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v>10</v>
      </c>
      <c r="T6323">
        <v>0.3</v>
      </c>
      <c r="U6323">
        <v>-1.1599999999999999</v>
      </c>
      <c r="V6323">
        <f>COUNTIF(SalesData[Order ID],SalesData[[#This Row],[Order ID]])</f>
        <v>1</v>
      </c>
      <c r="W6323" t="str">
        <f>TEXT(SalesData[[#This Row],[Order Date]],"MMM-YYYY")</f>
        <v>Oct-2015</v>
      </c>
      <c r="X6323">
        <f>CHOOSE(MONTH(SalesData[[#This Row],[Order Date]]),1,1,1,2,2,2,3,3,3,4,4,4)</f>
        <v>4</v>
      </c>
      <c r="Y6323">
        <f>YEAR(SalesData[[#This Row],[Order Date]])*100+MONTH(SalesData[[#This Row],[Order Date]])</f>
        <v>201510</v>
      </c>
    </row>
    <row r="6324" spans="1: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v>9</v>
      </c>
      <c r="T6324">
        <v>0.3</v>
      </c>
      <c r="U6324">
        <v>-3.06</v>
      </c>
      <c r="V6324">
        <f>COUNTIF(SalesData[Order ID],SalesData[[#This Row],[Order ID]])</f>
        <v>1</v>
      </c>
      <c r="W6324" t="str">
        <f>TEXT(SalesData[[#This Row],[Order Date]],"MMM-YYYY")</f>
        <v>Jun-2015</v>
      </c>
      <c r="X6324">
        <f>CHOOSE(MONTH(SalesData[[#This Row],[Order Date]]),1,1,1,2,2,2,3,3,3,4,4,4)</f>
        <v>2</v>
      </c>
      <c r="Y6324">
        <f>YEAR(SalesData[[#This Row],[Order Date]])*100+MONTH(SalesData[[#This Row],[Order Date]])</f>
        <v>201506</v>
      </c>
    </row>
    <row r="6325" spans="1: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v>7</v>
      </c>
      <c r="T6325">
        <v>0</v>
      </c>
      <c r="U6325">
        <v>17.149999999999999</v>
      </c>
      <c r="V6325">
        <f>COUNTIF(SalesData[Order ID],SalesData[[#This Row],[Order ID]])</f>
        <v>1</v>
      </c>
      <c r="W6325" t="str">
        <f>TEXT(SalesData[[#This Row],[Order Date]],"MMM-YYYY")</f>
        <v>Jun-2015</v>
      </c>
      <c r="X6325">
        <f>CHOOSE(MONTH(SalesData[[#This Row],[Order Date]]),1,1,1,2,2,2,3,3,3,4,4,4)</f>
        <v>2</v>
      </c>
      <c r="Y6325">
        <f>YEAR(SalesData[[#This Row],[Order Date]])*100+MONTH(SalesData[[#This Row],[Order Date]])</f>
        <v>201506</v>
      </c>
    </row>
    <row r="6326" spans="1: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v>10</v>
      </c>
      <c r="T6326">
        <v>0.2</v>
      </c>
      <c r="U6326">
        <v>8.68</v>
      </c>
      <c r="V6326">
        <f>COUNTIF(SalesData[Order ID],SalesData[[#This Row],[Order ID]])</f>
        <v>2</v>
      </c>
      <c r="W6326" t="str">
        <f>TEXT(SalesData[[#This Row],[Order Date]],"MMM-YYYY")</f>
        <v>Oct-2016</v>
      </c>
      <c r="X6326">
        <f>CHOOSE(MONTH(SalesData[[#This Row],[Order Date]]),1,1,1,2,2,2,3,3,3,4,4,4)</f>
        <v>4</v>
      </c>
      <c r="Y6326">
        <f>YEAR(SalesData[[#This Row],[Order Date]])*100+MONTH(SalesData[[#This Row],[Order Date]])</f>
        <v>201610</v>
      </c>
    </row>
    <row r="6327" spans="1: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v>7</v>
      </c>
      <c r="T6327">
        <v>0.1</v>
      </c>
      <c r="U6327">
        <v>52.71</v>
      </c>
      <c r="V6327">
        <f>COUNTIF(SalesData[Order ID],SalesData[[#This Row],[Order ID]])</f>
        <v>2</v>
      </c>
      <c r="W6327" t="str">
        <f>TEXT(SalesData[[#This Row],[Order Date]],"MMM-YYYY")</f>
        <v>Oct-2016</v>
      </c>
      <c r="X6327">
        <f>CHOOSE(MONTH(SalesData[[#This Row],[Order Date]]),1,1,1,2,2,2,3,3,3,4,4,4)</f>
        <v>4</v>
      </c>
      <c r="Y6327">
        <f>YEAR(SalesData[[#This Row],[Order Date]])*100+MONTH(SalesData[[#This Row],[Order Date]])</f>
        <v>201610</v>
      </c>
    </row>
    <row r="6328" spans="1: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v>8</v>
      </c>
      <c r="T6328">
        <v>0</v>
      </c>
      <c r="U6328">
        <v>1.26</v>
      </c>
      <c r="V6328">
        <f>COUNTIF(SalesData[Order ID],SalesData[[#This Row],[Order ID]])</f>
        <v>8</v>
      </c>
      <c r="W6328" t="str">
        <f>TEXT(SalesData[[#This Row],[Order Date]],"MMM-YYYY")</f>
        <v>Jan-2015</v>
      </c>
      <c r="X6328">
        <f>CHOOSE(MONTH(SalesData[[#This Row],[Order Date]]),1,1,1,2,2,2,3,3,3,4,4,4)</f>
        <v>1</v>
      </c>
      <c r="Y6328">
        <f>YEAR(SalesData[[#This Row],[Order Date]])*100+MONTH(SalesData[[#This Row],[Order Date]])</f>
        <v>201501</v>
      </c>
    </row>
    <row r="6329" spans="1: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v>2</v>
      </c>
      <c r="T6329">
        <v>0.3</v>
      </c>
      <c r="U6329">
        <v>-81.88</v>
      </c>
      <c r="V6329">
        <f>COUNTIF(SalesData[Order ID],SalesData[[#This Row],[Order ID]])</f>
        <v>8</v>
      </c>
      <c r="W6329" t="str">
        <f>TEXT(SalesData[[#This Row],[Order Date]],"MMM-YYYY")</f>
        <v>Jan-2015</v>
      </c>
      <c r="X6329">
        <f>CHOOSE(MONTH(SalesData[[#This Row],[Order Date]]),1,1,1,2,2,2,3,3,3,4,4,4)</f>
        <v>1</v>
      </c>
      <c r="Y6329">
        <f>YEAR(SalesData[[#This Row],[Order Date]])*100+MONTH(SalesData[[#This Row],[Order Date]])</f>
        <v>201501</v>
      </c>
    </row>
    <row r="6330" spans="1: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v>3</v>
      </c>
      <c r="T6330">
        <v>0.3</v>
      </c>
      <c r="U6330">
        <v>-4.57</v>
      </c>
      <c r="V6330">
        <f>COUNTIF(SalesData[Order ID],SalesData[[#This Row],[Order ID]])</f>
        <v>8</v>
      </c>
      <c r="W6330" t="str">
        <f>TEXT(SalesData[[#This Row],[Order Date]],"MMM-YYYY")</f>
        <v>Jan-2015</v>
      </c>
      <c r="X6330">
        <f>CHOOSE(MONTH(SalesData[[#This Row],[Order Date]]),1,1,1,2,2,2,3,3,3,4,4,4)</f>
        <v>1</v>
      </c>
      <c r="Y6330">
        <f>YEAR(SalesData[[#This Row],[Order Date]])*100+MONTH(SalesData[[#This Row],[Order Date]])</f>
        <v>201501</v>
      </c>
    </row>
    <row r="6331" spans="1: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v>9</v>
      </c>
      <c r="T6331">
        <v>0</v>
      </c>
      <c r="U6331">
        <v>52.02</v>
      </c>
      <c r="V6331">
        <f>COUNTIF(SalesData[Order ID],SalesData[[#This Row],[Order ID]])</f>
        <v>8</v>
      </c>
      <c r="W6331" t="str">
        <f>TEXT(SalesData[[#This Row],[Order Date]],"MMM-YYYY")</f>
        <v>Jan-2015</v>
      </c>
      <c r="X6331">
        <f>CHOOSE(MONTH(SalesData[[#This Row],[Order Date]]),1,1,1,2,2,2,3,3,3,4,4,4)</f>
        <v>1</v>
      </c>
      <c r="Y6331">
        <f>YEAR(SalesData[[#This Row],[Order Date]])*100+MONTH(SalesData[[#This Row],[Order Date]])</f>
        <v>201501</v>
      </c>
    </row>
    <row r="6332" spans="1: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v>1</v>
      </c>
      <c r="T6332">
        <v>0</v>
      </c>
      <c r="U6332">
        <v>13.98</v>
      </c>
      <c r="V6332">
        <f>COUNTIF(SalesData[Order ID],SalesData[[#This Row],[Order ID]])</f>
        <v>8</v>
      </c>
      <c r="W6332" t="str">
        <f>TEXT(SalesData[[#This Row],[Order Date]],"MMM-YYYY")</f>
        <v>Jan-2015</v>
      </c>
      <c r="X6332">
        <f>CHOOSE(MONTH(SalesData[[#This Row],[Order Date]]),1,1,1,2,2,2,3,3,3,4,4,4)</f>
        <v>1</v>
      </c>
      <c r="Y6332">
        <f>YEAR(SalesData[[#This Row],[Order Date]])*100+MONTH(SalesData[[#This Row],[Order Date]])</f>
        <v>201501</v>
      </c>
    </row>
    <row r="6333" spans="1: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v>1</v>
      </c>
      <c r="T6333">
        <v>0.1</v>
      </c>
      <c r="U6333">
        <v>9.2200000000000006</v>
      </c>
      <c r="V6333">
        <f>COUNTIF(SalesData[Order ID],SalesData[[#This Row],[Order ID]])</f>
        <v>8</v>
      </c>
      <c r="W6333" t="str">
        <f>TEXT(SalesData[[#This Row],[Order Date]],"MMM-YYYY")</f>
        <v>Jan-2015</v>
      </c>
      <c r="X6333">
        <f>CHOOSE(MONTH(SalesData[[#This Row],[Order Date]]),1,1,1,2,2,2,3,3,3,4,4,4)</f>
        <v>1</v>
      </c>
      <c r="Y6333">
        <f>YEAR(SalesData[[#This Row],[Order Date]])*100+MONTH(SalesData[[#This Row],[Order Date]])</f>
        <v>201501</v>
      </c>
    </row>
    <row r="6334" spans="1: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v>7</v>
      </c>
      <c r="T6334">
        <v>0.2</v>
      </c>
      <c r="U6334">
        <v>2.5</v>
      </c>
      <c r="V6334">
        <f>COUNTIF(SalesData[Order ID],SalesData[[#This Row],[Order ID]])</f>
        <v>8</v>
      </c>
      <c r="W6334" t="str">
        <f>TEXT(SalesData[[#This Row],[Order Date]],"MMM-YYYY")</f>
        <v>Jan-2015</v>
      </c>
      <c r="X6334">
        <f>CHOOSE(MONTH(SalesData[[#This Row],[Order Date]]),1,1,1,2,2,2,3,3,3,4,4,4)</f>
        <v>1</v>
      </c>
      <c r="Y6334">
        <f>YEAR(SalesData[[#This Row],[Order Date]])*100+MONTH(SalesData[[#This Row],[Order Date]])</f>
        <v>201501</v>
      </c>
    </row>
    <row r="6335" spans="1: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v>5</v>
      </c>
      <c r="T6335">
        <v>0.2</v>
      </c>
      <c r="U6335">
        <v>8.32</v>
      </c>
      <c r="V6335">
        <f>COUNTIF(SalesData[Order ID],SalesData[[#This Row],[Order ID]])</f>
        <v>8</v>
      </c>
      <c r="W6335" t="str">
        <f>TEXT(SalesData[[#This Row],[Order Date]],"MMM-YYYY")</f>
        <v>Jan-2015</v>
      </c>
      <c r="X6335">
        <f>CHOOSE(MONTH(SalesData[[#This Row],[Order Date]]),1,1,1,2,2,2,3,3,3,4,4,4)</f>
        <v>1</v>
      </c>
      <c r="Y6335">
        <f>YEAR(SalesData[[#This Row],[Order Date]])*100+MONTH(SalesData[[#This Row],[Order Date]])</f>
        <v>201501</v>
      </c>
    </row>
    <row r="6336" spans="1: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v>2</v>
      </c>
      <c r="T6336">
        <v>0.2</v>
      </c>
      <c r="U6336">
        <v>7.86</v>
      </c>
      <c r="V6336">
        <f>COUNTIF(SalesData[Order ID],SalesData[[#This Row],[Order ID]])</f>
        <v>2</v>
      </c>
      <c r="W6336" t="str">
        <f>TEXT(SalesData[[#This Row],[Order Date]],"MMM-YYYY")</f>
        <v>Jul-2015</v>
      </c>
      <c r="X6336">
        <f>CHOOSE(MONTH(SalesData[[#This Row],[Order Date]]),1,1,1,2,2,2,3,3,3,4,4,4)</f>
        <v>3</v>
      </c>
      <c r="Y6336">
        <f>YEAR(SalesData[[#This Row],[Order Date]])*100+MONTH(SalesData[[#This Row],[Order Date]])</f>
        <v>201507</v>
      </c>
    </row>
    <row r="6337" spans="1: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v>4</v>
      </c>
      <c r="T6337">
        <v>0</v>
      </c>
      <c r="U6337">
        <v>4.2</v>
      </c>
      <c r="V6337">
        <f>COUNTIF(SalesData[Order ID],SalesData[[#This Row],[Order ID]])</f>
        <v>2</v>
      </c>
      <c r="W6337" t="str">
        <f>TEXT(SalesData[[#This Row],[Order Date]],"MMM-YYYY")</f>
        <v>Jul-2015</v>
      </c>
      <c r="X6337">
        <f>CHOOSE(MONTH(SalesData[[#This Row],[Order Date]]),1,1,1,2,2,2,3,3,3,4,4,4)</f>
        <v>3</v>
      </c>
      <c r="Y6337">
        <f>YEAR(SalesData[[#This Row],[Order Date]])*100+MONTH(SalesData[[#This Row],[Order Date]])</f>
        <v>201507</v>
      </c>
    </row>
    <row r="6338" spans="1: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v>8</v>
      </c>
      <c r="T6338">
        <v>0.3</v>
      </c>
      <c r="U6338">
        <v>-2.35</v>
      </c>
      <c r="V6338">
        <f>COUNTIF(SalesData[Order ID],SalesData[[#This Row],[Order ID]])</f>
        <v>2</v>
      </c>
      <c r="W6338" t="str">
        <f>TEXT(SalesData[[#This Row],[Order Date]],"MMM-YYYY")</f>
        <v>Aug-2017</v>
      </c>
      <c r="X6338">
        <f>CHOOSE(MONTH(SalesData[[#This Row],[Order Date]]),1,1,1,2,2,2,3,3,3,4,4,4)</f>
        <v>3</v>
      </c>
      <c r="Y6338">
        <f>YEAR(SalesData[[#This Row],[Order Date]])*100+MONTH(SalesData[[#This Row],[Order Date]])</f>
        <v>201708</v>
      </c>
    </row>
    <row r="6339" spans="1: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v>10</v>
      </c>
      <c r="T6339">
        <v>0</v>
      </c>
      <c r="U6339">
        <v>23.8</v>
      </c>
      <c r="V6339">
        <f>COUNTIF(SalesData[Order ID],SalesData[[#This Row],[Order ID]])</f>
        <v>2</v>
      </c>
      <c r="W6339" t="str">
        <f>TEXT(SalesData[[#This Row],[Order Date]],"MMM-YYYY")</f>
        <v>Aug-2017</v>
      </c>
      <c r="X6339">
        <f>CHOOSE(MONTH(SalesData[[#This Row],[Order Date]]),1,1,1,2,2,2,3,3,3,4,4,4)</f>
        <v>3</v>
      </c>
      <c r="Y6339">
        <f>YEAR(SalesData[[#This Row],[Order Date]])*100+MONTH(SalesData[[#This Row],[Order Date]])</f>
        <v>201708</v>
      </c>
    </row>
    <row r="6340" spans="1: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v>6</v>
      </c>
      <c r="T6340">
        <v>0.2</v>
      </c>
      <c r="U6340">
        <v>15.8</v>
      </c>
      <c r="V6340">
        <f>COUNTIF(SalesData[Order ID],SalesData[[#This Row],[Order ID]])</f>
        <v>3</v>
      </c>
      <c r="W6340" t="str">
        <f>TEXT(SalesData[[#This Row],[Order Date]],"MMM-YYYY")</f>
        <v>Oct-2018</v>
      </c>
      <c r="X6340">
        <f>CHOOSE(MONTH(SalesData[[#This Row],[Order Date]]),1,1,1,2,2,2,3,3,3,4,4,4)</f>
        <v>4</v>
      </c>
      <c r="Y6340">
        <f>YEAR(SalesData[[#This Row],[Order Date]])*100+MONTH(SalesData[[#This Row],[Order Date]])</f>
        <v>201810</v>
      </c>
    </row>
    <row r="6341" spans="1: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v>7</v>
      </c>
      <c r="T6341">
        <v>0.3</v>
      </c>
      <c r="U6341">
        <v>-64.2</v>
      </c>
      <c r="V6341">
        <f>COUNTIF(SalesData[Order ID],SalesData[[#This Row],[Order ID]])</f>
        <v>3</v>
      </c>
      <c r="W6341" t="str">
        <f>TEXT(SalesData[[#This Row],[Order Date]],"MMM-YYYY")</f>
        <v>Oct-2018</v>
      </c>
      <c r="X6341">
        <f>CHOOSE(MONTH(SalesData[[#This Row],[Order Date]]),1,1,1,2,2,2,3,3,3,4,4,4)</f>
        <v>4</v>
      </c>
      <c r="Y6341">
        <f>YEAR(SalesData[[#This Row],[Order Date]])*100+MONTH(SalesData[[#This Row],[Order Date]])</f>
        <v>201810</v>
      </c>
    </row>
    <row r="6342" spans="1: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v>2</v>
      </c>
      <c r="T6342">
        <v>0.2</v>
      </c>
      <c r="U6342">
        <v>727.99</v>
      </c>
      <c r="V6342">
        <f>COUNTIF(SalesData[Order ID],SalesData[[#This Row],[Order ID]])</f>
        <v>3</v>
      </c>
      <c r="W6342" t="str">
        <f>TEXT(SalesData[[#This Row],[Order Date]],"MMM-YYYY")</f>
        <v>Oct-2018</v>
      </c>
      <c r="X6342">
        <f>CHOOSE(MONTH(SalesData[[#This Row],[Order Date]]),1,1,1,2,2,2,3,3,3,4,4,4)</f>
        <v>4</v>
      </c>
      <c r="Y6342">
        <f>YEAR(SalesData[[#This Row],[Order Date]])*100+MONTH(SalesData[[#This Row],[Order Date]])</f>
        <v>201810</v>
      </c>
    </row>
    <row r="6343" spans="1: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v>9</v>
      </c>
      <c r="T6343">
        <v>0.1</v>
      </c>
      <c r="U6343">
        <v>37.56</v>
      </c>
      <c r="V6343">
        <f>COUNTIF(SalesData[Order ID],SalesData[[#This Row],[Order ID]])</f>
        <v>1</v>
      </c>
      <c r="W6343" t="str">
        <f>TEXT(SalesData[[#This Row],[Order Date]],"MMM-YYYY")</f>
        <v>Dec-2017</v>
      </c>
      <c r="X6343">
        <f>CHOOSE(MONTH(SalesData[[#This Row],[Order Date]]),1,1,1,2,2,2,3,3,3,4,4,4)</f>
        <v>4</v>
      </c>
      <c r="Y6343">
        <f>YEAR(SalesData[[#This Row],[Order Date]])*100+MONTH(SalesData[[#This Row],[Order Date]])</f>
        <v>201712</v>
      </c>
    </row>
    <row r="6344" spans="1: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v>6</v>
      </c>
      <c r="T6344">
        <v>0</v>
      </c>
      <c r="U6344">
        <v>41.95</v>
      </c>
      <c r="V6344">
        <f>COUNTIF(SalesData[Order ID],SalesData[[#This Row],[Order ID]])</f>
        <v>4</v>
      </c>
      <c r="W6344" t="str">
        <f>TEXT(SalesData[[#This Row],[Order Date]],"MMM-YYYY")</f>
        <v>Mar-2016</v>
      </c>
      <c r="X6344">
        <f>CHOOSE(MONTH(SalesData[[#This Row],[Order Date]]),1,1,1,2,2,2,3,3,3,4,4,4)</f>
        <v>1</v>
      </c>
      <c r="Y6344">
        <f>YEAR(SalesData[[#This Row],[Order Date]])*100+MONTH(SalesData[[#This Row],[Order Date]])</f>
        <v>201603</v>
      </c>
    </row>
    <row r="6345" spans="1: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v>10</v>
      </c>
      <c r="T6345">
        <v>0.2</v>
      </c>
      <c r="U6345">
        <v>3.96</v>
      </c>
      <c r="V6345">
        <f>COUNTIF(SalesData[Order ID],SalesData[[#This Row],[Order ID]])</f>
        <v>4</v>
      </c>
      <c r="W6345" t="str">
        <f>TEXT(SalesData[[#This Row],[Order Date]],"MMM-YYYY")</f>
        <v>Mar-2016</v>
      </c>
      <c r="X6345">
        <f>CHOOSE(MONTH(SalesData[[#This Row],[Order Date]]),1,1,1,2,2,2,3,3,3,4,4,4)</f>
        <v>1</v>
      </c>
      <c r="Y6345">
        <f>YEAR(SalesData[[#This Row],[Order Date]])*100+MONTH(SalesData[[#This Row],[Order Date]])</f>
        <v>201603</v>
      </c>
    </row>
    <row r="6346" spans="1: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v>10</v>
      </c>
      <c r="T6346">
        <v>0</v>
      </c>
      <c r="U6346">
        <v>24.25</v>
      </c>
      <c r="V6346">
        <f>COUNTIF(SalesData[Order ID],SalesData[[#This Row],[Order ID]])</f>
        <v>4</v>
      </c>
      <c r="W6346" t="str">
        <f>TEXT(SalesData[[#This Row],[Order Date]],"MMM-YYYY")</f>
        <v>Mar-2016</v>
      </c>
      <c r="X6346">
        <f>CHOOSE(MONTH(SalesData[[#This Row],[Order Date]]),1,1,1,2,2,2,3,3,3,4,4,4)</f>
        <v>1</v>
      </c>
      <c r="Y6346">
        <f>YEAR(SalesData[[#This Row],[Order Date]])*100+MONTH(SalesData[[#This Row],[Order Date]])</f>
        <v>201603</v>
      </c>
    </row>
    <row r="6347" spans="1: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v>8</v>
      </c>
      <c r="T6347">
        <v>0</v>
      </c>
      <c r="U6347">
        <v>188.15</v>
      </c>
      <c r="V6347">
        <f>COUNTIF(SalesData[Order ID],SalesData[[#This Row],[Order ID]])</f>
        <v>4</v>
      </c>
      <c r="W6347" t="str">
        <f>TEXT(SalesData[[#This Row],[Order Date]],"MMM-YYYY")</f>
        <v>Mar-2016</v>
      </c>
      <c r="X6347">
        <f>CHOOSE(MONTH(SalesData[[#This Row],[Order Date]]),1,1,1,2,2,2,3,3,3,4,4,4)</f>
        <v>1</v>
      </c>
      <c r="Y6347">
        <f>YEAR(SalesData[[#This Row],[Order Date]])*100+MONTH(SalesData[[#This Row],[Order Date]])</f>
        <v>201603</v>
      </c>
    </row>
    <row r="6348" spans="1: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v>7</v>
      </c>
      <c r="T6348">
        <v>0</v>
      </c>
      <c r="U6348">
        <v>2.21</v>
      </c>
      <c r="V6348">
        <f>COUNTIF(SalesData[Order ID],SalesData[[#This Row],[Order ID]])</f>
        <v>1</v>
      </c>
      <c r="W6348" t="str">
        <f>TEXT(SalesData[[#This Row],[Order Date]],"MMM-YYYY")</f>
        <v>Oct-2018</v>
      </c>
      <c r="X6348">
        <f>CHOOSE(MONTH(SalesData[[#This Row],[Order Date]]),1,1,1,2,2,2,3,3,3,4,4,4)</f>
        <v>4</v>
      </c>
      <c r="Y6348">
        <f>YEAR(SalesData[[#This Row],[Order Date]])*100+MONTH(SalesData[[#This Row],[Order Date]])</f>
        <v>201810</v>
      </c>
    </row>
    <row r="6349" spans="1: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v>5</v>
      </c>
      <c r="T6349">
        <v>0.2</v>
      </c>
      <c r="U6349">
        <v>1.34</v>
      </c>
      <c r="V6349">
        <f>COUNTIF(SalesData[Order ID],SalesData[[#This Row],[Order ID]])</f>
        <v>3</v>
      </c>
      <c r="W6349" t="str">
        <f>TEXT(SalesData[[#This Row],[Order Date]],"MMM-YYYY")</f>
        <v>May-2016</v>
      </c>
      <c r="X6349">
        <f>CHOOSE(MONTH(SalesData[[#This Row],[Order Date]]),1,1,1,2,2,2,3,3,3,4,4,4)</f>
        <v>2</v>
      </c>
      <c r="Y6349">
        <f>YEAR(SalesData[[#This Row],[Order Date]])*100+MONTH(SalesData[[#This Row],[Order Date]])</f>
        <v>201605</v>
      </c>
    </row>
    <row r="6350" spans="1: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v>2</v>
      </c>
      <c r="T6350">
        <v>0.1</v>
      </c>
      <c r="U6350">
        <v>2.2400000000000002</v>
      </c>
      <c r="V6350">
        <f>COUNTIF(SalesData[Order ID],SalesData[[#This Row],[Order ID]])</f>
        <v>3</v>
      </c>
      <c r="W6350" t="str">
        <f>TEXT(SalesData[[#This Row],[Order Date]],"MMM-YYYY")</f>
        <v>May-2016</v>
      </c>
      <c r="X6350">
        <f>CHOOSE(MONTH(SalesData[[#This Row],[Order Date]]),1,1,1,2,2,2,3,3,3,4,4,4)</f>
        <v>2</v>
      </c>
      <c r="Y6350">
        <f>YEAR(SalesData[[#This Row],[Order Date]])*100+MONTH(SalesData[[#This Row],[Order Date]])</f>
        <v>201605</v>
      </c>
    </row>
    <row r="6351" spans="1: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v>9</v>
      </c>
      <c r="T6351">
        <v>0</v>
      </c>
      <c r="U6351">
        <v>6.66</v>
      </c>
      <c r="V6351">
        <f>COUNTIF(SalesData[Order ID],SalesData[[#This Row],[Order ID]])</f>
        <v>3</v>
      </c>
      <c r="W6351" t="str">
        <f>TEXT(SalesData[[#This Row],[Order Date]],"MMM-YYYY")</f>
        <v>May-2016</v>
      </c>
      <c r="X6351">
        <f>CHOOSE(MONTH(SalesData[[#This Row],[Order Date]]),1,1,1,2,2,2,3,3,3,4,4,4)</f>
        <v>2</v>
      </c>
      <c r="Y6351">
        <f>YEAR(SalesData[[#This Row],[Order Date]])*100+MONTH(SalesData[[#This Row],[Order Date]])</f>
        <v>201605</v>
      </c>
    </row>
    <row r="6352" spans="1: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v>1</v>
      </c>
      <c r="T6352">
        <v>0</v>
      </c>
      <c r="U6352">
        <v>32.520000000000003</v>
      </c>
      <c r="V6352">
        <f>COUNTIF(SalesData[Order ID],SalesData[[#This Row],[Order ID]])</f>
        <v>1</v>
      </c>
      <c r="W6352" t="str">
        <f>TEXT(SalesData[[#This Row],[Order Date]],"MMM-YYYY")</f>
        <v>Sep-2018</v>
      </c>
      <c r="X6352">
        <f>CHOOSE(MONTH(SalesData[[#This Row],[Order Date]]),1,1,1,2,2,2,3,3,3,4,4,4)</f>
        <v>3</v>
      </c>
      <c r="Y6352">
        <f>YEAR(SalesData[[#This Row],[Order Date]])*100+MONTH(SalesData[[#This Row],[Order Date]])</f>
        <v>201809</v>
      </c>
    </row>
    <row r="6353" spans="1: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v>4</v>
      </c>
      <c r="T6353">
        <v>0</v>
      </c>
      <c r="U6353">
        <v>86.73</v>
      </c>
      <c r="V6353">
        <f>COUNTIF(SalesData[Order ID],SalesData[[#This Row],[Order ID]])</f>
        <v>1</v>
      </c>
      <c r="W6353" t="str">
        <f>TEXT(SalesData[[#This Row],[Order Date]],"MMM-YYYY")</f>
        <v>Nov-2018</v>
      </c>
      <c r="X6353">
        <f>CHOOSE(MONTH(SalesData[[#This Row],[Order Date]]),1,1,1,2,2,2,3,3,3,4,4,4)</f>
        <v>4</v>
      </c>
      <c r="Y6353">
        <f>YEAR(SalesData[[#This Row],[Order Date]])*100+MONTH(SalesData[[#This Row],[Order Date]])</f>
        <v>201811</v>
      </c>
    </row>
    <row r="6354" spans="1: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v>10</v>
      </c>
      <c r="T6354">
        <v>0.2</v>
      </c>
      <c r="U6354">
        <v>0.46</v>
      </c>
      <c r="V6354">
        <f>COUNTIF(SalesData[Order ID],SalesData[[#This Row],[Order ID]])</f>
        <v>1</v>
      </c>
      <c r="W6354" t="str">
        <f>TEXT(SalesData[[#This Row],[Order Date]],"MMM-YYYY")</f>
        <v>Sep-2016</v>
      </c>
      <c r="X6354">
        <f>CHOOSE(MONTH(SalesData[[#This Row],[Order Date]]),1,1,1,2,2,2,3,3,3,4,4,4)</f>
        <v>3</v>
      </c>
      <c r="Y6354">
        <f>YEAR(SalesData[[#This Row],[Order Date]])*100+MONTH(SalesData[[#This Row],[Order Date]])</f>
        <v>201609</v>
      </c>
    </row>
    <row r="6355" spans="1: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v>3</v>
      </c>
      <c r="T6355">
        <v>0</v>
      </c>
      <c r="U6355">
        <v>2.0099999999999998</v>
      </c>
      <c r="V6355">
        <f>COUNTIF(SalesData[Order ID],SalesData[[#This Row],[Order ID]])</f>
        <v>2</v>
      </c>
      <c r="W6355" t="str">
        <f>TEXT(SalesData[[#This Row],[Order Date]],"MMM-YYYY")</f>
        <v>Sep-2016</v>
      </c>
      <c r="X6355">
        <f>CHOOSE(MONTH(SalesData[[#This Row],[Order Date]]),1,1,1,2,2,2,3,3,3,4,4,4)</f>
        <v>3</v>
      </c>
      <c r="Y6355">
        <f>YEAR(SalesData[[#This Row],[Order Date]])*100+MONTH(SalesData[[#This Row],[Order Date]])</f>
        <v>201609</v>
      </c>
    </row>
    <row r="6356" spans="1: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v>3</v>
      </c>
      <c r="T6356">
        <v>0</v>
      </c>
      <c r="U6356">
        <v>111.53</v>
      </c>
      <c r="V6356">
        <f>COUNTIF(SalesData[Order ID],SalesData[[#This Row],[Order ID]])</f>
        <v>2</v>
      </c>
      <c r="W6356" t="str">
        <f>TEXT(SalesData[[#This Row],[Order Date]],"MMM-YYYY")</f>
        <v>Sep-2016</v>
      </c>
      <c r="X6356">
        <f>CHOOSE(MONTH(SalesData[[#This Row],[Order Date]]),1,1,1,2,2,2,3,3,3,4,4,4)</f>
        <v>3</v>
      </c>
      <c r="Y6356">
        <f>YEAR(SalesData[[#This Row],[Order Date]])*100+MONTH(SalesData[[#This Row],[Order Date]])</f>
        <v>201609</v>
      </c>
    </row>
    <row r="6357" spans="1: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v>9</v>
      </c>
      <c r="T6357">
        <v>0.1</v>
      </c>
      <c r="U6357">
        <v>26.85</v>
      </c>
      <c r="V6357">
        <f>COUNTIF(SalesData[Order ID],SalesData[[#This Row],[Order ID]])</f>
        <v>1</v>
      </c>
      <c r="W6357" t="str">
        <f>TEXT(SalesData[[#This Row],[Order Date]],"MMM-YYYY")</f>
        <v>Oct-2015</v>
      </c>
      <c r="X6357">
        <f>CHOOSE(MONTH(SalesData[[#This Row],[Order Date]]),1,1,1,2,2,2,3,3,3,4,4,4)</f>
        <v>4</v>
      </c>
      <c r="Y6357">
        <f>YEAR(SalesData[[#This Row],[Order Date]])*100+MONTH(SalesData[[#This Row],[Order Date]])</f>
        <v>201510</v>
      </c>
    </row>
    <row r="6358" spans="1: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v>4</v>
      </c>
      <c r="T6358">
        <v>0.1</v>
      </c>
      <c r="U6358">
        <v>4.72</v>
      </c>
      <c r="V6358">
        <f>COUNTIF(SalesData[Order ID],SalesData[[#This Row],[Order ID]])</f>
        <v>4</v>
      </c>
      <c r="W6358" t="str">
        <f>TEXT(SalesData[[#This Row],[Order Date]],"MMM-YYYY")</f>
        <v>Jan-2018</v>
      </c>
      <c r="X6358">
        <f>CHOOSE(MONTH(SalesData[[#This Row],[Order Date]]),1,1,1,2,2,2,3,3,3,4,4,4)</f>
        <v>1</v>
      </c>
      <c r="Y6358">
        <f>YEAR(SalesData[[#This Row],[Order Date]])*100+MONTH(SalesData[[#This Row],[Order Date]])</f>
        <v>201801</v>
      </c>
    </row>
    <row r="6359" spans="1: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v>5</v>
      </c>
      <c r="T6359">
        <v>0</v>
      </c>
      <c r="U6359">
        <v>3.89</v>
      </c>
      <c r="V6359">
        <f>COUNTIF(SalesData[Order ID],SalesData[[#This Row],[Order ID]])</f>
        <v>4</v>
      </c>
      <c r="W6359" t="str">
        <f>TEXT(SalesData[[#This Row],[Order Date]],"MMM-YYYY")</f>
        <v>Jan-2018</v>
      </c>
      <c r="X6359">
        <f>CHOOSE(MONTH(SalesData[[#This Row],[Order Date]]),1,1,1,2,2,2,3,3,3,4,4,4)</f>
        <v>1</v>
      </c>
      <c r="Y6359">
        <f>YEAR(SalesData[[#This Row],[Order Date]])*100+MONTH(SalesData[[#This Row],[Order Date]])</f>
        <v>201801</v>
      </c>
    </row>
    <row r="6360" spans="1: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v>6</v>
      </c>
      <c r="T6360">
        <v>0.1</v>
      </c>
      <c r="U6360">
        <v>0.65</v>
      </c>
      <c r="V6360">
        <f>COUNTIF(SalesData[Order ID],SalesData[[#This Row],[Order ID]])</f>
        <v>4</v>
      </c>
      <c r="W6360" t="str">
        <f>TEXT(SalesData[[#This Row],[Order Date]],"MMM-YYYY")</f>
        <v>Jan-2018</v>
      </c>
      <c r="X6360">
        <f>CHOOSE(MONTH(SalesData[[#This Row],[Order Date]]),1,1,1,2,2,2,3,3,3,4,4,4)</f>
        <v>1</v>
      </c>
      <c r="Y6360">
        <f>YEAR(SalesData[[#This Row],[Order Date]])*100+MONTH(SalesData[[#This Row],[Order Date]])</f>
        <v>201801</v>
      </c>
    </row>
    <row r="6361" spans="1: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v>5</v>
      </c>
      <c r="T6361">
        <v>0</v>
      </c>
      <c r="U6361">
        <v>16.41</v>
      </c>
      <c r="V6361">
        <f>COUNTIF(SalesData[Order ID],SalesData[[#This Row],[Order ID]])</f>
        <v>4</v>
      </c>
      <c r="W6361" t="str">
        <f>TEXT(SalesData[[#This Row],[Order Date]],"MMM-YYYY")</f>
        <v>Jan-2018</v>
      </c>
      <c r="X6361">
        <f>CHOOSE(MONTH(SalesData[[#This Row],[Order Date]]),1,1,1,2,2,2,3,3,3,4,4,4)</f>
        <v>1</v>
      </c>
      <c r="Y6361">
        <f>YEAR(SalesData[[#This Row],[Order Date]])*100+MONTH(SalesData[[#This Row],[Order Date]])</f>
        <v>201801</v>
      </c>
    </row>
    <row r="6362" spans="1: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v>9</v>
      </c>
      <c r="T6362">
        <v>0.1</v>
      </c>
      <c r="U6362">
        <v>12.39</v>
      </c>
      <c r="V6362">
        <f>COUNTIF(SalesData[Order ID],SalesData[[#This Row],[Order ID]])</f>
        <v>1</v>
      </c>
      <c r="W6362" t="str">
        <f>TEXT(SalesData[[#This Row],[Order Date]],"MMM-YYYY")</f>
        <v>Dec-2016</v>
      </c>
      <c r="X6362">
        <f>CHOOSE(MONTH(SalesData[[#This Row],[Order Date]]),1,1,1,2,2,2,3,3,3,4,4,4)</f>
        <v>4</v>
      </c>
      <c r="Y6362">
        <f>YEAR(SalesData[[#This Row],[Order Date]])*100+MONTH(SalesData[[#This Row],[Order Date]])</f>
        <v>201612</v>
      </c>
    </row>
    <row r="6363" spans="1: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v>6</v>
      </c>
      <c r="T6363">
        <v>0.1</v>
      </c>
      <c r="U6363">
        <v>11.73</v>
      </c>
      <c r="V6363">
        <f>COUNTIF(SalesData[Order ID],SalesData[[#This Row],[Order ID]])</f>
        <v>1</v>
      </c>
      <c r="W6363" t="str">
        <f>TEXT(SalesData[[#This Row],[Order Date]],"MMM-YYYY")</f>
        <v>Nov-2015</v>
      </c>
      <c r="X6363">
        <f>CHOOSE(MONTH(SalesData[[#This Row],[Order Date]]),1,1,1,2,2,2,3,3,3,4,4,4)</f>
        <v>4</v>
      </c>
      <c r="Y6363">
        <f>YEAR(SalesData[[#This Row],[Order Date]])*100+MONTH(SalesData[[#This Row],[Order Date]])</f>
        <v>201511</v>
      </c>
    </row>
    <row r="6364" spans="1: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v>1</v>
      </c>
      <c r="T6364">
        <v>0.3</v>
      </c>
      <c r="U6364">
        <v>-31.67</v>
      </c>
      <c r="V6364">
        <f>COUNTIF(SalesData[Order ID],SalesData[[#This Row],[Order ID]])</f>
        <v>3</v>
      </c>
      <c r="W6364" t="str">
        <f>TEXT(SalesData[[#This Row],[Order Date]],"MMM-YYYY")</f>
        <v>Nov-2018</v>
      </c>
      <c r="X6364">
        <f>CHOOSE(MONTH(SalesData[[#This Row],[Order Date]]),1,1,1,2,2,2,3,3,3,4,4,4)</f>
        <v>4</v>
      </c>
      <c r="Y6364">
        <f>YEAR(SalesData[[#This Row],[Order Date]])*100+MONTH(SalesData[[#This Row],[Order Date]])</f>
        <v>201811</v>
      </c>
    </row>
    <row r="6365" spans="1: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v>3</v>
      </c>
      <c r="T6365">
        <v>0.1</v>
      </c>
      <c r="U6365">
        <v>312</v>
      </c>
      <c r="V6365">
        <f>COUNTIF(SalesData[Order ID],SalesData[[#This Row],[Order ID]])</f>
        <v>3</v>
      </c>
      <c r="W6365" t="str">
        <f>TEXT(SalesData[[#This Row],[Order Date]],"MMM-YYYY")</f>
        <v>Nov-2018</v>
      </c>
      <c r="X6365">
        <f>CHOOSE(MONTH(SalesData[[#This Row],[Order Date]]),1,1,1,2,2,2,3,3,3,4,4,4)</f>
        <v>4</v>
      </c>
      <c r="Y6365">
        <f>YEAR(SalesData[[#This Row],[Order Date]])*100+MONTH(SalesData[[#This Row],[Order Date]])</f>
        <v>201811</v>
      </c>
    </row>
    <row r="6366" spans="1: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v>5</v>
      </c>
      <c r="T6366">
        <v>0</v>
      </c>
      <c r="U6366">
        <v>6.22</v>
      </c>
      <c r="V6366">
        <f>COUNTIF(SalesData[Order ID],SalesData[[#This Row],[Order ID]])</f>
        <v>3</v>
      </c>
      <c r="W6366" t="str">
        <f>TEXT(SalesData[[#This Row],[Order Date]],"MMM-YYYY")</f>
        <v>Nov-2018</v>
      </c>
      <c r="X6366">
        <f>CHOOSE(MONTH(SalesData[[#This Row],[Order Date]]),1,1,1,2,2,2,3,3,3,4,4,4)</f>
        <v>4</v>
      </c>
      <c r="Y6366">
        <f>YEAR(SalesData[[#This Row],[Order Date]])*100+MONTH(SalesData[[#This Row],[Order Date]])</f>
        <v>201811</v>
      </c>
    </row>
    <row r="6367" spans="1: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v>7</v>
      </c>
      <c r="T6367">
        <v>0.2</v>
      </c>
      <c r="U6367">
        <v>9.89</v>
      </c>
      <c r="V6367">
        <f>COUNTIF(SalesData[Order ID],SalesData[[#This Row],[Order ID]])</f>
        <v>3</v>
      </c>
      <c r="W6367" t="str">
        <f>TEXT(SalesData[[#This Row],[Order Date]],"MMM-YYYY")</f>
        <v>Apr-2018</v>
      </c>
      <c r="X6367">
        <f>CHOOSE(MONTH(SalesData[[#This Row],[Order Date]]),1,1,1,2,2,2,3,3,3,4,4,4)</f>
        <v>2</v>
      </c>
      <c r="Y6367">
        <f>YEAR(SalesData[[#This Row],[Order Date]])*100+MONTH(SalesData[[#This Row],[Order Date]])</f>
        <v>201804</v>
      </c>
    </row>
    <row r="6368" spans="1: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v>2</v>
      </c>
      <c r="T6368">
        <v>0</v>
      </c>
      <c r="U6368">
        <v>48.07</v>
      </c>
      <c r="V6368">
        <f>COUNTIF(SalesData[Order ID],SalesData[[#This Row],[Order ID]])</f>
        <v>3</v>
      </c>
      <c r="W6368" t="str">
        <f>TEXT(SalesData[[#This Row],[Order Date]],"MMM-YYYY")</f>
        <v>Apr-2018</v>
      </c>
      <c r="X6368">
        <f>CHOOSE(MONTH(SalesData[[#This Row],[Order Date]]),1,1,1,2,2,2,3,3,3,4,4,4)</f>
        <v>2</v>
      </c>
      <c r="Y6368">
        <f>YEAR(SalesData[[#This Row],[Order Date]])*100+MONTH(SalesData[[#This Row],[Order Date]])</f>
        <v>201804</v>
      </c>
    </row>
    <row r="6369" spans="1: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v>4</v>
      </c>
      <c r="T6369">
        <v>0</v>
      </c>
      <c r="U6369">
        <v>41.66</v>
      </c>
      <c r="V6369">
        <f>COUNTIF(SalesData[Order ID],SalesData[[#This Row],[Order ID]])</f>
        <v>3</v>
      </c>
      <c r="W6369" t="str">
        <f>TEXT(SalesData[[#This Row],[Order Date]],"MMM-YYYY")</f>
        <v>Apr-2018</v>
      </c>
      <c r="X6369">
        <f>CHOOSE(MONTH(SalesData[[#This Row],[Order Date]]),1,1,1,2,2,2,3,3,3,4,4,4)</f>
        <v>2</v>
      </c>
      <c r="Y6369">
        <f>YEAR(SalesData[[#This Row],[Order Date]])*100+MONTH(SalesData[[#This Row],[Order Date]])</f>
        <v>201804</v>
      </c>
    </row>
    <row r="6370" spans="1: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v>10</v>
      </c>
      <c r="T6370">
        <v>0.3</v>
      </c>
      <c r="U6370">
        <v>-33.28</v>
      </c>
      <c r="V6370">
        <f>COUNTIF(SalesData[Order ID],SalesData[[#This Row],[Order ID]])</f>
        <v>1</v>
      </c>
      <c r="W6370" t="str">
        <f>TEXT(SalesData[[#This Row],[Order Date]],"MMM-YYYY")</f>
        <v>May-2018</v>
      </c>
      <c r="X6370">
        <f>CHOOSE(MONTH(SalesData[[#This Row],[Order Date]]),1,1,1,2,2,2,3,3,3,4,4,4)</f>
        <v>2</v>
      </c>
      <c r="Y6370">
        <f>YEAR(SalesData[[#This Row],[Order Date]])*100+MONTH(SalesData[[#This Row],[Order Date]])</f>
        <v>201805</v>
      </c>
    </row>
    <row r="6371" spans="1: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v>7</v>
      </c>
      <c r="T6371">
        <v>0.3</v>
      </c>
      <c r="U6371">
        <v>-8.3800000000000008</v>
      </c>
      <c r="V6371">
        <f>COUNTIF(SalesData[Order ID],SalesData[[#This Row],[Order ID]])</f>
        <v>1</v>
      </c>
      <c r="W6371" t="str">
        <f>TEXT(SalesData[[#This Row],[Order Date]],"MMM-YYYY")</f>
        <v>Oct-2017</v>
      </c>
      <c r="X6371">
        <f>CHOOSE(MONTH(SalesData[[#This Row],[Order Date]]),1,1,1,2,2,2,3,3,3,4,4,4)</f>
        <v>4</v>
      </c>
      <c r="Y6371">
        <f>YEAR(SalesData[[#This Row],[Order Date]])*100+MONTH(SalesData[[#This Row],[Order Date]])</f>
        <v>201710</v>
      </c>
    </row>
    <row r="6372" spans="1: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v>10</v>
      </c>
      <c r="T6372">
        <v>0</v>
      </c>
      <c r="U6372">
        <v>20.440000000000001</v>
      </c>
      <c r="V6372">
        <f>COUNTIF(SalesData[Order ID],SalesData[[#This Row],[Order ID]])</f>
        <v>1</v>
      </c>
      <c r="W6372" t="str">
        <f>TEXT(SalesData[[#This Row],[Order Date]],"MMM-YYYY")</f>
        <v>Nov-2017</v>
      </c>
      <c r="X6372">
        <f>CHOOSE(MONTH(SalesData[[#This Row],[Order Date]]),1,1,1,2,2,2,3,3,3,4,4,4)</f>
        <v>4</v>
      </c>
      <c r="Y6372">
        <f>YEAR(SalesData[[#This Row],[Order Date]])*100+MONTH(SalesData[[#This Row],[Order Date]])</f>
        <v>201711</v>
      </c>
    </row>
    <row r="6373" spans="1: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v>7</v>
      </c>
      <c r="T6373">
        <v>0.3</v>
      </c>
      <c r="U6373">
        <v>-10.91</v>
      </c>
      <c r="V6373">
        <f>COUNTIF(SalesData[Order ID],SalesData[[#This Row],[Order ID]])</f>
        <v>3</v>
      </c>
      <c r="W6373" t="str">
        <f>TEXT(SalesData[[#This Row],[Order Date]],"MMM-YYYY")</f>
        <v>Oct-2018</v>
      </c>
      <c r="X6373">
        <f>CHOOSE(MONTH(SalesData[[#This Row],[Order Date]]),1,1,1,2,2,2,3,3,3,4,4,4)</f>
        <v>4</v>
      </c>
      <c r="Y6373">
        <f>YEAR(SalesData[[#This Row],[Order Date]])*100+MONTH(SalesData[[#This Row],[Order Date]])</f>
        <v>201810</v>
      </c>
    </row>
    <row r="6374" spans="1: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v>9</v>
      </c>
      <c r="T6374">
        <v>0.1</v>
      </c>
      <c r="U6374">
        <v>0.93</v>
      </c>
      <c r="V6374">
        <f>COUNTIF(SalesData[Order ID],SalesData[[#This Row],[Order ID]])</f>
        <v>3</v>
      </c>
      <c r="W6374" t="str">
        <f>TEXT(SalesData[[#This Row],[Order Date]],"MMM-YYYY")</f>
        <v>Oct-2018</v>
      </c>
      <c r="X6374">
        <f>CHOOSE(MONTH(SalesData[[#This Row],[Order Date]]),1,1,1,2,2,2,3,3,3,4,4,4)</f>
        <v>4</v>
      </c>
      <c r="Y6374">
        <f>YEAR(SalesData[[#This Row],[Order Date]])*100+MONTH(SalesData[[#This Row],[Order Date]])</f>
        <v>201810</v>
      </c>
    </row>
    <row r="6375" spans="1: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v>6</v>
      </c>
      <c r="T6375">
        <v>0</v>
      </c>
      <c r="U6375">
        <v>66.95</v>
      </c>
      <c r="V6375">
        <f>COUNTIF(SalesData[Order ID],SalesData[[#This Row],[Order ID]])</f>
        <v>3</v>
      </c>
      <c r="W6375" t="str">
        <f>TEXT(SalesData[[#This Row],[Order Date]],"MMM-YYYY")</f>
        <v>Oct-2018</v>
      </c>
      <c r="X6375">
        <f>CHOOSE(MONTH(SalesData[[#This Row],[Order Date]]),1,1,1,2,2,2,3,3,3,4,4,4)</f>
        <v>4</v>
      </c>
      <c r="Y6375">
        <f>YEAR(SalesData[[#This Row],[Order Date]])*100+MONTH(SalesData[[#This Row],[Order Date]])</f>
        <v>201810</v>
      </c>
    </row>
    <row r="6376" spans="1: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v>8</v>
      </c>
      <c r="T6376">
        <v>0.2</v>
      </c>
      <c r="U6376">
        <v>50.54</v>
      </c>
      <c r="V6376">
        <f>COUNTIF(SalesData[Order ID],SalesData[[#This Row],[Order ID]])</f>
        <v>2</v>
      </c>
      <c r="W6376" t="str">
        <f>TEXT(SalesData[[#This Row],[Order Date]],"MMM-YYYY")</f>
        <v>Apr-2015</v>
      </c>
      <c r="X6376">
        <f>CHOOSE(MONTH(SalesData[[#This Row],[Order Date]]),1,1,1,2,2,2,3,3,3,4,4,4)</f>
        <v>2</v>
      </c>
      <c r="Y6376">
        <f>YEAR(SalesData[[#This Row],[Order Date]])*100+MONTH(SalesData[[#This Row],[Order Date]])</f>
        <v>201504</v>
      </c>
    </row>
    <row r="6377" spans="1: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v>5</v>
      </c>
      <c r="T6377">
        <v>0</v>
      </c>
      <c r="U6377">
        <v>13.99</v>
      </c>
      <c r="V6377">
        <f>COUNTIF(SalesData[Order ID],SalesData[[#This Row],[Order ID]])</f>
        <v>2</v>
      </c>
      <c r="W6377" t="str">
        <f>TEXT(SalesData[[#This Row],[Order Date]],"MMM-YYYY")</f>
        <v>Apr-2015</v>
      </c>
      <c r="X6377">
        <f>CHOOSE(MONTH(SalesData[[#This Row],[Order Date]]),1,1,1,2,2,2,3,3,3,4,4,4)</f>
        <v>2</v>
      </c>
      <c r="Y6377">
        <f>YEAR(SalesData[[#This Row],[Order Date]])*100+MONTH(SalesData[[#This Row],[Order Date]])</f>
        <v>201504</v>
      </c>
    </row>
    <row r="6378" spans="1: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v>8</v>
      </c>
      <c r="T6378">
        <v>0.3</v>
      </c>
      <c r="U6378">
        <v>-1.1299999999999999</v>
      </c>
      <c r="V6378">
        <f>COUNTIF(SalesData[Order ID],SalesData[[#This Row],[Order ID]])</f>
        <v>1</v>
      </c>
      <c r="W6378" t="str">
        <f>TEXT(SalesData[[#This Row],[Order Date]],"MMM-YYYY")</f>
        <v>Oct-2017</v>
      </c>
      <c r="X6378">
        <f>CHOOSE(MONTH(SalesData[[#This Row],[Order Date]]),1,1,1,2,2,2,3,3,3,4,4,4)</f>
        <v>4</v>
      </c>
      <c r="Y6378">
        <f>YEAR(SalesData[[#This Row],[Order Date]])*100+MONTH(SalesData[[#This Row],[Order Date]])</f>
        <v>201710</v>
      </c>
    </row>
    <row r="6379" spans="1: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v>8</v>
      </c>
      <c r="T6379">
        <v>0.3</v>
      </c>
      <c r="U6379">
        <v>-1.33</v>
      </c>
      <c r="V6379">
        <f>COUNTIF(SalesData[Order ID],SalesData[[#This Row],[Order ID]])</f>
        <v>1</v>
      </c>
      <c r="W6379" t="str">
        <f>TEXT(SalesData[[#This Row],[Order Date]],"MMM-YYYY")</f>
        <v>Dec-2017</v>
      </c>
      <c r="X6379">
        <f>CHOOSE(MONTH(SalesData[[#This Row],[Order Date]]),1,1,1,2,2,2,3,3,3,4,4,4)</f>
        <v>4</v>
      </c>
      <c r="Y6379">
        <f>YEAR(SalesData[[#This Row],[Order Date]])*100+MONTH(SalesData[[#This Row],[Order Date]])</f>
        <v>201712</v>
      </c>
    </row>
    <row r="6380" spans="1: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v>1</v>
      </c>
      <c r="T6380">
        <v>0</v>
      </c>
      <c r="U6380">
        <v>5</v>
      </c>
      <c r="V6380">
        <f>COUNTIF(SalesData[Order ID],SalesData[[#This Row],[Order ID]])</f>
        <v>2</v>
      </c>
      <c r="W6380" t="str">
        <f>TEXT(SalesData[[#This Row],[Order Date]],"MMM-YYYY")</f>
        <v>Apr-2018</v>
      </c>
      <c r="X6380">
        <f>CHOOSE(MONTH(SalesData[[#This Row],[Order Date]]),1,1,1,2,2,2,3,3,3,4,4,4)</f>
        <v>2</v>
      </c>
      <c r="Y6380">
        <f>YEAR(SalesData[[#This Row],[Order Date]])*100+MONTH(SalesData[[#This Row],[Order Date]])</f>
        <v>201804</v>
      </c>
    </row>
    <row r="6381" spans="1: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v>10</v>
      </c>
      <c r="T6381">
        <v>0.3</v>
      </c>
      <c r="U6381">
        <v>-57.23</v>
      </c>
      <c r="V6381">
        <f>COUNTIF(SalesData[Order ID],SalesData[[#This Row],[Order ID]])</f>
        <v>2</v>
      </c>
      <c r="W6381" t="str">
        <f>TEXT(SalesData[[#This Row],[Order Date]],"MMM-YYYY")</f>
        <v>Apr-2018</v>
      </c>
      <c r="X6381">
        <f>CHOOSE(MONTH(SalesData[[#This Row],[Order Date]]),1,1,1,2,2,2,3,3,3,4,4,4)</f>
        <v>2</v>
      </c>
      <c r="Y6381">
        <f>YEAR(SalesData[[#This Row],[Order Date]])*100+MONTH(SalesData[[#This Row],[Order Date]])</f>
        <v>201804</v>
      </c>
    </row>
    <row r="6382" spans="1: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v>10</v>
      </c>
      <c r="T6382">
        <v>0</v>
      </c>
      <c r="U6382">
        <v>7.47</v>
      </c>
      <c r="V6382">
        <f>COUNTIF(SalesData[Order ID],SalesData[[#This Row],[Order ID]])</f>
        <v>1</v>
      </c>
      <c r="W6382" t="str">
        <f>TEXT(SalesData[[#This Row],[Order Date]],"MMM-YYYY")</f>
        <v>Apr-2015</v>
      </c>
      <c r="X6382">
        <f>CHOOSE(MONTH(SalesData[[#This Row],[Order Date]]),1,1,1,2,2,2,3,3,3,4,4,4)</f>
        <v>2</v>
      </c>
      <c r="Y6382">
        <f>YEAR(SalesData[[#This Row],[Order Date]])*100+MONTH(SalesData[[#This Row],[Order Date]])</f>
        <v>201504</v>
      </c>
    </row>
    <row r="6383" spans="1: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v>1</v>
      </c>
      <c r="T6383">
        <v>0</v>
      </c>
      <c r="U6383">
        <v>83.99</v>
      </c>
      <c r="V6383">
        <f>COUNTIF(SalesData[Order ID],SalesData[[#This Row],[Order ID]])</f>
        <v>2</v>
      </c>
      <c r="W6383" t="str">
        <f>TEXT(SalesData[[#This Row],[Order Date]],"MMM-YYYY")</f>
        <v>Mar-2017</v>
      </c>
      <c r="X6383">
        <f>CHOOSE(MONTH(SalesData[[#This Row],[Order Date]]),1,1,1,2,2,2,3,3,3,4,4,4)</f>
        <v>1</v>
      </c>
      <c r="Y6383">
        <f>YEAR(SalesData[[#This Row],[Order Date]])*100+MONTH(SalesData[[#This Row],[Order Date]])</f>
        <v>201703</v>
      </c>
    </row>
    <row r="6384" spans="1: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v>9</v>
      </c>
      <c r="T6384">
        <v>0</v>
      </c>
      <c r="U6384">
        <v>12.67</v>
      </c>
      <c r="V6384">
        <f>COUNTIF(SalesData[Order ID],SalesData[[#This Row],[Order ID]])</f>
        <v>2</v>
      </c>
      <c r="W6384" t="str">
        <f>TEXT(SalesData[[#This Row],[Order Date]],"MMM-YYYY")</f>
        <v>Mar-2017</v>
      </c>
      <c r="X6384">
        <f>CHOOSE(MONTH(SalesData[[#This Row],[Order Date]]),1,1,1,2,2,2,3,3,3,4,4,4)</f>
        <v>1</v>
      </c>
      <c r="Y6384">
        <f>YEAR(SalesData[[#This Row],[Order Date]])*100+MONTH(SalesData[[#This Row],[Order Date]])</f>
        <v>201703</v>
      </c>
    </row>
    <row r="6385" spans="1: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v>4</v>
      </c>
      <c r="T6385">
        <v>0.2</v>
      </c>
      <c r="U6385">
        <v>1.64</v>
      </c>
      <c r="V6385">
        <f>COUNTIF(SalesData[Order ID],SalesData[[#This Row],[Order ID]])</f>
        <v>4</v>
      </c>
      <c r="W6385" t="str">
        <f>TEXT(SalesData[[#This Row],[Order Date]],"MMM-YYYY")</f>
        <v>Jan-2018</v>
      </c>
      <c r="X6385">
        <f>CHOOSE(MONTH(SalesData[[#This Row],[Order Date]]),1,1,1,2,2,2,3,3,3,4,4,4)</f>
        <v>1</v>
      </c>
      <c r="Y6385">
        <f>YEAR(SalesData[[#This Row],[Order Date]])*100+MONTH(SalesData[[#This Row],[Order Date]])</f>
        <v>201801</v>
      </c>
    </row>
    <row r="6386" spans="1: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v>7</v>
      </c>
      <c r="T6386">
        <v>0</v>
      </c>
      <c r="U6386">
        <v>6.24</v>
      </c>
      <c r="V6386">
        <f>COUNTIF(SalesData[Order ID],SalesData[[#This Row],[Order ID]])</f>
        <v>4</v>
      </c>
      <c r="W6386" t="str">
        <f>TEXT(SalesData[[#This Row],[Order Date]],"MMM-YYYY")</f>
        <v>Jan-2018</v>
      </c>
      <c r="X6386">
        <f>CHOOSE(MONTH(SalesData[[#This Row],[Order Date]]),1,1,1,2,2,2,3,3,3,4,4,4)</f>
        <v>1</v>
      </c>
      <c r="Y6386">
        <f>YEAR(SalesData[[#This Row],[Order Date]])*100+MONTH(SalesData[[#This Row],[Order Date]])</f>
        <v>201801</v>
      </c>
    </row>
    <row r="6387" spans="1: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v>10</v>
      </c>
      <c r="T6387">
        <v>0.2</v>
      </c>
      <c r="U6387">
        <v>11.89</v>
      </c>
      <c r="V6387">
        <f>COUNTIF(SalesData[Order ID],SalesData[[#This Row],[Order ID]])</f>
        <v>4</v>
      </c>
      <c r="W6387" t="str">
        <f>TEXT(SalesData[[#This Row],[Order Date]],"MMM-YYYY")</f>
        <v>Jan-2018</v>
      </c>
      <c r="X6387">
        <f>CHOOSE(MONTH(SalesData[[#This Row],[Order Date]]),1,1,1,2,2,2,3,3,3,4,4,4)</f>
        <v>1</v>
      </c>
      <c r="Y6387">
        <f>YEAR(SalesData[[#This Row],[Order Date]])*100+MONTH(SalesData[[#This Row],[Order Date]])</f>
        <v>201801</v>
      </c>
    </row>
    <row r="6388" spans="1: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v>4</v>
      </c>
      <c r="T6388">
        <v>0.3</v>
      </c>
      <c r="U6388">
        <v>-1.5</v>
      </c>
      <c r="V6388">
        <f>COUNTIF(SalesData[Order ID],SalesData[[#This Row],[Order ID]])</f>
        <v>4</v>
      </c>
      <c r="W6388" t="str">
        <f>TEXT(SalesData[[#This Row],[Order Date]],"MMM-YYYY")</f>
        <v>Jan-2018</v>
      </c>
      <c r="X6388">
        <f>CHOOSE(MONTH(SalesData[[#This Row],[Order Date]]),1,1,1,2,2,2,3,3,3,4,4,4)</f>
        <v>1</v>
      </c>
      <c r="Y6388">
        <f>YEAR(SalesData[[#This Row],[Order Date]])*100+MONTH(SalesData[[#This Row],[Order Date]])</f>
        <v>201801</v>
      </c>
    </row>
    <row r="6389" spans="1: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v>9</v>
      </c>
      <c r="T6389">
        <v>0</v>
      </c>
      <c r="U6389">
        <v>3.59</v>
      </c>
      <c r="V6389">
        <f>COUNTIF(SalesData[Order ID],SalesData[[#This Row],[Order ID]])</f>
        <v>2</v>
      </c>
      <c r="W6389" t="str">
        <f>TEXT(SalesData[[#This Row],[Order Date]],"MMM-YYYY")</f>
        <v>Jan-2015</v>
      </c>
      <c r="X6389">
        <f>CHOOSE(MONTH(SalesData[[#This Row],[Order Date]]),1,1,1,2,2,2,3,3,3,4,4,4)</f>
        <v>1</v>
      </c>
      <c r="Y6389">
        <f>YEAR(SalesData[[#This Row],[Order Date]])*100+MONTH(SalesData[[#This Row],[Order Date]])</f>
        <v>201501</v>
      </c>
    </row>
    <row r="6390" spans="1: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v>5</v>
      </c>
      <c r="T6390">
        <v>0</v>
      </c>
      <c r="U6390">
        <v>64.38</v>
      </c>
      <c r="V6390">
        <f>COUNTIF(SalesData[Order ID],SalesData[[#This Row],[Order ID]])</f>
        <v>2</v>
      </c>
      <c r="W6390" t="str">
        <f>TEXT(SalesData[[#This Row],[Order Date]],"MMM-YYYY")</f>
        <v>Jan-2015</v>
      </c>
      <c r="X6390">
        <f>CHOOSE(MONTH(SalesData[[#This Row],[Order Date]]),1,1,1,2,2,2,3,3,3,4,4,4)</f>
        <v>1</v>
      </c>
      <c r="Y6390">
        <f>YEAR(SalesData[[#This Row],[Order Date]])*100+MONTH(SalesData[[#This Row],[Order Date]])</f>
        <v>201501</v>
      </c>
    </row>
    <row r="6391" spans="1: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v>4</v>
      </c>
      <c r="T6391">
        <v>0.2</v>
      </c>
      <c r="U6391">
        <v>102.68</v>
      </c>
      <c r="V6391">
        <f>COUNTIF(SalesData[Order ID],SalesData[[#This Row],[Order ID]])</f>
        <v>2</v>
      </c>
      <c r="W6391" t="str">
        <f>TEXT(SalesData[[#This Row],[Order Date]],"MMM-YYYY")</f>
        <v>Feb-2016</v>
      </c>
      <c r="X6391">
        <f>CHOOSE(MONTH(SalesData[[#This Row],[Order Date]]),1,1,1,2,2,2,3,3,3,4,4,4)</f>
        <v>1</v>
      </c>
      <c r="Y6391">
        <f>YEAR(SalesData[[#This Row],[Order Date]])*100+MONTH(SalesData[[#This Row],[Order Date]])</f>
        <v>201602</v>
      </c>
    </row>
    <row r="6392" spans="1: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v>6</v>
      </c>
      <c r="T6392">
        <v>0.1</v>
      </c>
      <c r="U6392">
        <v>2.72</v>
      </c>
      <c r="V6392">
        <f>COUNTIF(SalesData[Order ID],SalesData[[#This Row],[Order ID]])</f>
        <v>2</v>
      </c>
      <c r="W6392" t="str">
        <f>TEXT(SalesData[[#This Row],[Order Date]],"MMM-YYYY")</f>
        <v>Feb-2016</v>
      </c>
      <c r="X6392">
        <f>CHOOSE(MONTH(SalesData[[#This Row],[Order Date]]),1,1,1,2,2,2,3,3,3,4,4,4)</f>
        <v>1</v>
      </c>
      <c r="Y6392">
        <f>YEAR(SalesData[[#This Row],[Order Date]])*100+MONTH(SalesData[[#This Row],[Order Date]])</f>
        <v>201602</v>
      </c>
    </row>
    <row r="6393" spans="1: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v>5</v>
      </c>
      <c r="T6393">
        <v>0.1</v>
      </c>
      <c r="U6393">
        <v>4.82</v>
      </c>
      <c r="V6393">
        <f>COUNTIF(SalesData[Order ID],SalesData[[#This Row],[Order ID]])</f>
        <v>6</v>
      </c>
      <c r="W6393" t="str">
        <f>TEXT(SalesData[[#This Row],[Order Date]],"MMM-YYYY")</f>
        <v>Dec-2017</v>
      </c>
      <c r="X6393">
        <f>CHOOSE(MONTH(SalesData[[#This Row],[Order Date]]),1,1,1,2,2,2,3,3,3,4,4,4)</f>
        <v>4</v>
      </c>
      <c r="Y6393">
        <f>YEAR(SalesData[[#This Row],[Order Date]])*100+MONTH(SalesData[[#This Row],[Order Date]])</f>
        <v>201712</v>
      </c>
    </row>
    <row r="6394" spans="1: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v>4</v>
      </c>
      <c r="T6394">
        <v>0.2</v>
      </c>
      <c r="U6394">
        <v>0.69</v>
      </c>
      <c r="V6394">
        <f>COUNTIF(SalesData[Order ID],SalesData[[#This Row],[Order ID]])</f>
        <v>6</v>
      </c>
      <c r="W6394" t="str">
        <f>TEXT(SalesData[[#This Row],[Order Date]],"MMM-YYYY")</f>
        <v>Dec-2017</v>
      </c>
      <c r="X6394">
        <f>CHOOSE(MONTH(SalesData[[#This Row],[Order Date]]),1,1,1,2,2,2,3,3,3,4,4,4)</f>
        <v>4</v>
      </c>
      <c r="Y6394">
        <f>YEAR(SalesData[[#This Row],[Order Date]])*100+MONTH(SalesData[[#This Row],[Order Date]])</f>
        <v>201712</v>
      </c>
    </row>
    <row r="6395" spans="1: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v>8</v>
      </c>
      <c r="T6395">
        <v>0</v>
      </c>
      <c r="U6395">
        <v>1.72</v>
      </c>
      <c r="V6395">
        <f>COUNTIF(SalesData[Order ID],SalesData[[#This Row],[Order ID]])</f>
        <v>6</v>
      </c>
      <c r="W6395" t="str">
        <f>TEXT(SalesData[[#This Row],[Order Date]],"MMM-YYYY")</f>
        <v>Dec-2017</v>
      </c>
      <c r="X6395">
        <f>CHOOSE(MONTH(SalesData[[#This Row],[Order Date]]),1,1,1,2,2,2,3,3,3,4,4,4)</f>
        <v>4</v>
      </c>
      <c r="Y6395">
        <f>YEAR(SalesData[[#This Row],[Order Date]])*100+MONTH(SalesData[[#This Row],[Order Date]])</f>
        <v>201712</v>
      </c>
    </row>
    <row r="6396" spans="1: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v>2</v>
      </c>
      <c r="T6396">
        <v>0.1</v>
      </c>
      <c r="U6396">
        <v>99.23</v>
      </c>
      <c r="V6396">
        <f>COUNTIF(SalesData[Order ID],SalesData[[#This Row],[Order ID]])</f>
        <v>6</v>
      </c>
      <c r="W6396" t="str">
        <f>TEXT(SalesData[[#This Row],[Order Date]],"MMM-YYYY")</f>
        <v>Dec-2017</v>
      </c>
      <c r="X6396">
        <f>CHOOSE(MONTH(SalesData[[#This Row],[Order Date]]),1,1,1,2,2,2,3,3,3,4,4,4)</f>
        <v>4</v>
      </c>
      <c r="Y6396">
        <f>YEAR(SalesData[[#This Row],[Order Date]])*100+MONTH(SalesData[[#This Row],[Order Date]])</f>
        <v>201712</v>
      </c>
    </row>
    <row r="6397" spans="1: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v>9</v>
      </c>
      <c r="T6397">
        <v>0.3</v>
      </c>
      <c r="U6397">
        <v>-2.4</v>
      </c>
      <c r="V6397">
        <f>COUNTIF(SalesData[Order ID],SalesData[[#This Row],[Order ID]])</f>
        <v>6</v>
      </c>
      <c r="W6397" t="str">
        <f>TEXT(SalesData[[#This Row],[Order Date]],"MMM-YYYY")</f>
        <v>Dec-2017</v>
      </c>
      <c r="X6397">
        <f>CHOOSE(MONTH(SalesData[[#This Row],[Order Date]]),1,1,1,2,2,2,3,3,3,4,4,4)</f>
        <v>4</v>
      </c>
      <c r="Y6397">
        <f>YEAR(SalesData[[#This Row],[Order Date]])*100+MONTH(SalesData[[#This Row],[Order Date]])</f>
        <v>201712</v>
      </c>
    </row>
    <row r="6398" spans="1: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v>10</v>
      </c>
      <c r="T6398">
        <v>0.1</v>
      </c>
      <c r="U6398">
        <v>7.63</v>
      </c>
      <c r="V6398">
        <f>COUNTIF(SalesData[Order ID],SalesData[[#This Row],[Order ID]])</f>
        <v>6</v>
      </c>
      <c r="W6398" t="str">
        <f>TEXT(SalesData[[#This Row],[Order Date]],"MMM-YYYY")</f>
        <v>Dec-2017</v>
      </c>
      <c r="X6398">
        <f>CHOOSE(MONTH(SalesData[[#This Row],[Order Date]]),1,1,1,2,2,2,3,3,3,4,4,4)</f>
        <v>4</v>
      </c>
      <c r="Y6398">
        <f>YEAR(SalesData[[#This Row],[Order Date]])*100+MONTH(SalesData[[#This Row],[Order Date]])</f>
        <v>201712</v>
      </c>
    </row>
    <row r="6399" spans="1: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v>6</v>
      </c>
      <c r="T6399">
        <v>0</v>
      </c>
      <c r="U6399">
        <v>0.63</v>
      </c>
      <c r="V6399">
        <f>COUNTIF(SalesData[Order ID],SalesData[[#This Row],[Order ID]])</f>
        <v>1</v>
      </c>
      <c r="W6399" t="str">
        <f>TEXT(SalesData[[#This Row],[Order Date]],"MMM-YYYY")</f>
        <v>Oct-2018</v>
      </c>
      <c r="X6399">
        <f>CHOOSE(MONTH(SalesData[[#This Row],[Order Date]]),1,1,1,2,2,2,3,3,3,4,4,4)</f>
        <v>4</v>
      </c>
      <c r="Y6399">
        <f>YEAR(SalesData[[#This Row],[Order Date]])*100+MONTH(SalesData[[#This Row],[Order Date]])</f>
        <v>201810</v>
      </c>
    </row>
    <row r="6400" spans="1: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v>7</v>
      </c>
      <c r="T6400">
        <v>0</v>
      </c>
      <c r="U6400">
        <v>222.74</v>
      </c>
      <c r="V6400">
        <f>COUNTIF(SalesData[Order ID],SalesData[[#This Row],[Order ID]])</f>
        <v>3</v>
      </c>
      <c r="W6400" t="str">
        <f>TEXT(SalesData[[#This Row],[Order Date]],"MMM-YYYY")</f>
        <v>Aug-2018</v>
      </c>
      <c r="X6400">
        <f>CHOOSE(MONTH(SalesData[[#This Row],[Order Date]]),1,1,1,2,2,2,3,3,3,4,4,4)</f>
        <v>3</v>
      </c>
      <c r="Y6400">
        <f>YEAR(SalesData[[#This Row],[Order Date]])*100+MONTH(SalesData[[#This Row],[Order Date]])</f>
        <v>201808</v>
      </c>
    </row>
    <row r="6401" spans="1: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v>7</v>
      </c>
      <c r="T6401">
        <v>0</v>
      </c>
      <c r="U6401">
        <v>7.39</v>
      </c>
      <c r="V6401">
        <f>COUNTIF(SalesData[Order ID],SalesData[[#This Row],[Order ID]])</f>
        <v>3</v>
      </c>
      <c r="W6401" t="str">
        <f>TEXT(SalesData[[#This Row],[Order Date]],"MMM-YYYY")</f>
        <v>Aug-2018</v>
      </c>
      <c r="X6401">
        <f>CHOOSE(MONTH(SalesData[[#This Row],[Order Date]]),1,1,1,2,2,2,3,3,3,4,4,4)</f>
        <v>3</v>
      </c>
      <c r="Y6401">
        <f>YEAR(SalesData[[#This Row],[Order Date]])*100+MONTH(SalesData[[#This Row],[Order Date]])</f>
        <v>201808</v>
      </c>
    </row>
    <row r="6402" spans="1: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v>8</v>
      </c>
      <c r="T6402">
        <v>0</v>
      </c>
      <c r="U6402">
        <v>75.2</v>
      </c>
      <c r="V6402">
        <f>COUNTIF(SalesData[Order ID],SalesData[[#This Row],[Order ID]])</f>
        <v>3</v>
      </c>
      <c r="W6402" t="str">
        <f>TEXT(SalesData[[#This Row],[Order Date]],"MMM-YYYY")</f>
        <v>Aug-2018</v>
      </c>
      <c r="X6402">
        <f>CHOOSE(MONTH(SalesData[[#This Row],[Order Date]]),1,1,1,2,2,2,3,3,3,4,4,4)</f>
        <v>3</v>
      </c>
      <c r="Y6402">
        <f>YEAR(SalesData[[#This Row],[Order Date]])*100+MONTH(SalesData[[#This Row],[Order Date]])</f>
        <v>201808</v>
      </c>
    </row>
    <row r="6403" spans="1: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v>8</v>
      </c>
      <c r="T6403">
        <v>0.3</v>
      </c>
      <c r="U6403">
        <v>-82.27</v>
      </c>
      <c r="V6403">
        <f>COUNTIF(SalesData[Order ID],SalesData[[#This Row],[Order ID]])</f>
        <v>3</v>
      </c>
      <c r="W6403" t="str">
        <f>TEXT(SalesData[[#This Row],[Order Date]],"MMM-YYYY")</f>
        <v>May-2018</v>
      </c>
      <c r="X6403">
        <f>CHOOSE(MONTH(SalesData[[#This Row],[Order Date]]),1,1,1,2,2,2,3,3,3,4,4,4)</f>
        <v>2</v>
      </c>
      <c r="Y6403">
        <f>YEAR(SalesData[[#This Row],[Order Date]])*100+MONTH(SalesData[[#This Row],[Order Date]])</f>
        <v>201805</v>
      </c>
    </row>
    <row r="6404" spans="1: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v>4</v>
      </c>
      <c r="T6404">
        <v>0.2</v>
      </c>
      <c r="U6404">
        <v>1.17</v>
      </c>
      <c r="V6404">
        <f>COUNTIF(SalesData[Order ID],SalesData[[#This Row],[Order ID]])</f>
        <v>3</v>
      </c>
      <c r="W6404" t="str">
        <f>TEXT(SalesData[[#This Row],[Order Date]],"MMM-YYYY")</f>
        <v>May-2018</v>
      </c>
      <c r="X6404">
        <f>CHOOSE(MONTH(SalesData[[#This Row],[Order Date]]),1,1,1,2,2,2,3,3,3,4,4,4)</f>
        <v>2</v>
      </c>
      <c r="Y6404">
        <f>YEAR(SalesData[[#This Row],[Order Date]])*100+MONTH(SalesData[[#This Row],[Order Date]])</f>
        <v>201805</v>
      </c>
    </row>
    <row r="6405" spans="1: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v>5</v>
      </c>
      <c r="T6405">
        <v>0.3</v>
      </c>
      <c r="U6405">
        <v>-1.84</v>
      </c>
      <c r="V6405">
        <f>COUNTIF(SalesData[Order ID],SalesData[[#This Row],[Order ID]])</f>
        <v>3</v>
      </c>
      <c r="W6405" t="str">
        <f>TEXT(SalesData[[#This Row],[Order Date]],"MMM-YYYY")</f>
        <v>May-2018</v>
      </c>
      <c r="X6405">
        <f>CHOOSE(MONTH(SalesData[[#This Row],[Order Date]]),1,1,1,2,2,2,3,3,3,4,4,4)</f>
        <v>2</v>
      </c>
      <c r="Y6405">
        <f>YEAR(SalesData[[#This Row],[Order Date]])*100+MONTH(SalesData[[#This Row],[Order Date]])</f>
        <v>201805</v>
      </c>
    </row>
    <row r="6406" spans="1: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v>7</v>
      </c>
      <c r="T6406">
        <v>0</v>
      </c>
      <c r="U6406">
        <v>8.8699999999999992</v>
      </c>
      <c r="V6406">
        <f>COUNTIF(SalesData[Order ID],SalesData[[#This Row],[Order ID]])</f>
        <v>1</v>
      </c>
      <c r="W6406" t="str">
        <f>TEXT(SalesData[[#This Row],[Order Date]],"MMM-YYYY")</f>
        <v>Nov-2016</v>
      </c>
      <c r="X6406">
        <f>CHOOSE(MONTH(SalesData[[#This Row],[Order Date]]),1,1,1,2,2,2,3,3,3,4,4,4)</f>
        <v>4</v>
      </c>
      <c r="Y6406">
        <f>YEAR(SalesData[[#This Row],[Order Date]])*100+MONTH(SalesData[[#This Row],[Order Date]])</f>
        <v>201611</v>
      </c>
    </row>
    <row r="6407" spans="1: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v>6</v>
      </c>
      <c r="T6407">
        <v>0</v>
      </c>
      <c r="U6407">
        <v>136.69999999999999</v>
      </c>
      <c r="V6407">
        <f>COUNTIF(SalesData[Order ID],SalesData[[#This Row],[Order ID]])</f>
        <v>2</v>
      </c>
      <c r="W6407" t="str">
        <f>TEXT(SalesData[[#This Row],[Order Date]],"MMM-YYYY")</f>
        <v>Aug-2018</v>
      </c>
      <c r="X6407">
        <f>CHOOSE(MONTH(SalesData[[#This Row],[Order Date]]),1,1,1,2,2,2,3,3,3,4,4,4)</f>
        <v>3</v>
      </c>
      <c r="Y6407">
        <f>YEAR(SalesData[[#This Row],[Order Date]])*100+MONTH(SalesData[[#This Row],[Order Date]])</f>
        <v>201808</v>
      </c>
    </row>
    <row r="6408" spans="1: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v>6</v>
      </c>
      <c r="T6408">
        <v>0</v>
      </c>
      <c r="U6408">
        <v>31.44</v>
      </c>
      <c r="V6408">
        <f>COUNTIF(SalesData[Order ID],SalesData[[#This Row],[Order ID]])</f>
        <v>2</v>
      </c>
      <c r="W6408" t="str">
        <f>TEXT(SalesData[[#This Row],[Order Date]],"MMM-YYYY")</f>
        <v>Aug-2018</v>
      </c>
      <c r="X6408">
        <f>CHOOSE(MONTH(SalesData[[#This Row],[Order Date]]),1,1,1,2,2,2,3,3,3,4,4,4)</f>
        <v>3</v>
      </c>
      <c r="Y6408">
        <f>YEAR(SalesData[[#This Row],[Order Date]])*100+MONTH(SalesData[[#This Row],[Order Date]])</f>
        <v>201808</v>
      </c>
    </row>
    <row r="6409" spans="1: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v>8</v>
      </c>
      <c r="T6409">
        <v>0</v>
      </c>
      <c r="U6409">
        <v>161.9</v>
      </c>
      <c r="V6409">
        <f>COUNTIF(SalesData[Order ID],SalesData[[#This Row],[Order ID]])</f>
        <v>5</v>
      </c>
      <c r="W6409" t="str">
        <f>TEXT(SalesData[[#This Row],[Order Date]],"MMM-YYYY")</f>
        <v>May-2018</v>
      </c>
      <c r="X6409">
        <f>CHOOSE(MONTH(SalesData[[#This Row],[Order Date]]),1,1,1,2,2,2,3,3,3,4,4,4)</f>
        <v>2</v>
      </c>
      <c r="Y6409">
        <f>YEAR(SalesData[[#This Row],[Order Date]])*100+MONTH(SalesData[[#This Row],[Order Date]])</f>
        <v>201805</v>
      </c>
    </row>
    <row r="6410" spans="1: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v>7</v>
      </c>
      <c r="T6410">
        <v>0</v>
      </c>
      <c r="U6410">
        <v>8.7799999999999994</v>
      </c>
      <c r="V6410">
        <f>COUNTIF(SalesData[Order ID],SalesData[[#This Row],[Order ID]])</f>
        <v>5</v>
      </c>
      <c r="W6410" t="str">
        <f>TEXT(SalesData[[#This Row],[Order Date]],"MMM-YYYY")</f>
        <v>May-2018</v>
      </c>
      <c r="X6410">
        <f>CHOOSE(MONTH(SalesData[[#This Row],[Order Date]]),1,1,1,2,2,2,3,3,3,4,4,4)</f>
        <v>2</v>
      </c>
      <c r="Y6410">
        <f>YEAR(SalesData[[#This Row],[Order Date]])*100+MONTH(SalesData[[#This Row],[Order Date]])</f>
        <v>201805</v>
      </c>
    </row>
    <row r="6411" spans="1: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v>9</v>
      </c>
      <c r="T6411">
        <v>0.3</v>
      </c>
      <c r="U6411">
        <v>-6.23</v>
      </c>
      <c r="V6411">
        <f>COUNTIF(SalesData[Order ID],SalesData[[#This Row],[Order ID]])</f>
        <v>5</v>
      </c>
      <c r="W6411" t="str">
        <f>TEXT(SalesData[[#This Row],[Order Date]],"MMM-YYYY")</f>
        <v>May-2018</v>
      </c>
      <c r="X6411">
        <f>CHOOSE(MONTH(SalesData[[#This Row],[Order Date]]),1,1,1,2,2,2,3,3,3,4,4,4)</f>
        <v>2</v>
      </c>
      <c r="Y6411">
        <f>YEAR(SalesData[[#This Row],[Order Date]])*100+MONTH(SalesData[[#This Row],[Order Date]])</f>
        <v>201805</v>
      </c>
    </row>
    <row r="6412" spans="1: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v>4</v>
      </c>
      <c r="T6412">
        <v>0.2</v>
      </c>
      <c r="U6412">
        <v>1.6</v>
      </c>
      <c r="V6412">
        <f>COUNTIF(SalesData[Order ID],SalesData[[#This Row],[Order ID]])</f>
        <v>5</v>
      </c>
      <c r="W6412" t="str">
        <f>TEXT(SalesData[[#This Row],[Order Date]],"MMM-YYYY")</f>
        <v>May-2018</v>
      </c>
      <c r="X6412">
        <f>CHOOSE(MONTH(SalesData[[#This Row],[Order Date]]),1,1,1,2,2,2,3,3,3,4,4,4)</f>
        <v>2</v>
      </c>
      <c r="Y6412">
        <f>YEAR(SalesData[[#This Row],[Order Date]])*100+MONTH(SalesData[[#This Row],[Order Date]])</f>
        <v>201805</v>
      </c>
    </row>
    <row r="6413" spans="1: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v>7</v>
      </c>
      <c r="T6413">
        <v>0.1</v>
      </c>
      <c r="U6413">
        <v>3.84</v>
      </c>
      <c r="V6413">
        <f>COUNTIF(SalesData[Order ID],SalesData[[#This Row],[Order ID]])</f>
        <v>5</v>
      </c>
      <c r="W6413" t="str">
        <f>TEXT(SalesData[[#This Row],[Order Date]],"MMM-YYYY")</f>
        <v>May-2018</v>
      </c>
      <c r="X6413">
        <f>CHOOSE(MONTH(SalesData[[#This Row],[Order Date]]),1,1,1,2,2,2,3,3,3,4,4,4)</f>
        <v>2</v>
      </c>
      <c r="Y6413">
        <f>YEAR(SalesData[[#This Row],[Order Date]])*100+MONTH(SalesData[[#This Row],[Order Date]])</f>
        <v>201805</v>
      </c>
    </row>
    <row r="6414" spans="1: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v>8</v>
      </c>
      <c r="T6414">
        <v>0</v>
      </c>
      <c r="U6414">
        <v>33.97</v>
      </c>
      <c r="V6414">
        <f>COUNTIF(SalesData[Order ID],SalesData[[#This Row],[Order ID]])</f>
        <v>2</v>
      </c>
      <c r="W6414" t="str">
        <f>TEXT(SalesData[[#This Row],[Order Date]],"MMM-YYYY")</f>
        <v>Aug-2018</v>
      </c>
      <c r="X6414">
        <f>CHOOSE(MONTH(SalesData[[#This Row],[Order Date]]),1,1,1,2,2,2,3,3,3,4,4,4)</f>
        <v>3</v>
      </c>
      <c r="Y6414">
        <f>YEAR(SalesData[[#This Row],[Order Date]])*100+MONTH(SalesData[[#This Row],[Order Date]])</f>
        <v>201808</v>
      </c>
    </row>
    <row r="6415" spans="1: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v>8</v>
      </c>
      <c r="T6415">
        <v>0.3</v>
      </c>
      <c r="U6415">
        <v>-15.71</v>
      </c>
      <c r="V6415">
        <f>COUNTIF(SalesData[Order ID],SalesData[[#This Row],[Order ID]])</f>
        <v>2</v>
      </c>
      <c r="W6415" t="str">
        <f>TEXT(SalesData[[#This Row],[Order Date]],"MMM-YYYY")</f>
        <v>Aug-2018</v>
      </c>
      <c r="X6415">
        <f>CHOOSE(MONTH(SalesData[[#This Row],[Order Date]]),1,1,1,2,2,2,3,3,3,4,4,4)</f>
        <v>3</v>
      </c>
      <c r="Y6415">
        <f>YEAR(SalesData[[#This Row],[Order Date]])*100+MONTH(SalesData[[#This Row],[Order Date]])</f>
        <v>201808</v>
      </c>
    </row>
    <row r="6416" spans="1: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v>6</v>
      </c>
      <c r="T6416">
        <v>0.1</v>
      </c>
      <c r="U6416">
        <v>2.0699999999999998</v>
      </c>
      <c r="V6416">
        <f>COUNTIF(SalesData[Order ID],SalesData[[#This Row],[Order ID]])</f>
        <v>1</v>
      </c>
      <c r="W6416" t="str">
        <f>TEXT(SalesData[[#This Row],[Order Date]],"MMM-YYYY")</f>
        <v>Nov-2018</v>
      </c>
      <c r="X6416">
        <f>CHOOSE(MONTH(SalesData[[#This Row],[Order Date]]),1,1,1,2,2,2,3,3,3,4,4,4)</f>
        <v>4</v>
      </c>
      <c r="Y6416">
        <f>YEAR(SalesData[[#This Row],[Order Date]])*100+MONTH(SalesData[[#This Row],[Order Date]])</f>
        <v>201811</v>
      </c>
    </row>
    <row r="6417" spans="1: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v>3</v>
      </c>
      <c r="T6417">
        <v>0.2</v>
      </c>
      <c r="U6417">
        <v>22.65</v>
      </c>
      <c r="V6417">
        <f>COUNTIF(SalesData[Order ID],SalesData[[#This Row],[Order ID]])</f>
        <v>1</v>
      </c>
      <c r="W6417" t="str">
        <f>TEXT(SalesData[[#This Row],[Order Date]],"MMM-YYYY")</f>
        <v>Aug-2018</v>
      </c>
      <c r="X6417">
        <f>CHOOSE(MONTH(SalesData[[#This Row],[Order Date]]),1,1,1,2,2,2,3,3,3,4,4,4)</f>
        <v>3</v>
      </c>
      <c r="Y6417">
        <f>YEAR(SalesData[[#This Row],[Order Date]])*100+MONTH(SalesData[[#This Row],[Order Date]])</f>
        <v>201808</v>
      </c>
    </row>
    <row r="6418" spans="1: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v>8</v>
      </c>
      <c r="T6418">
        <v>0.2</v>
      </c>
      <c r="U6418">
        <v>14.11</v>
      </c>
      <c r="V6418">
        <f>COUNTIF(SalesData[Order ID],SalesData[[#This Row],[Order ID]])</f>
        <v>2</v>
      </c>
      <c r="W6418" t="str">
        <f>TEXT(SalesData[[#This Row],[Order Date]],"MMM-YYYY")</f>
        <v>Mar-2017</v>
      </c>
      <c r="X6418">
        <f>CHOOSE(MONTH(SalesData[[#This Row],[Order Date]]),1,1,1,2,2,2,3,3,3,4,4,4)</f>
        <v>1</v>
      </c>
      <c r="Y6418">
        <f>YEAR(SalesData[[#This Row],[Order Date]])*100+MONTH(SalesData[[#This Row],[Order Date]])</f>
        <v>201703</v>
      </c>
    </row>
    <row r="6419" spans="1: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v>8</v>
      </c>
      <c r="T6419">
        <v>0.2</v>
      </c>
      <c r="U6419">
        <v>0.6</v>
      </c>
      <c r="V6419">
        <f>COUNTIF(SalesData[Order ID],SalesData[[#This Row],[Order ID]])</f>
        <v>2</v>
      </c>
      <c r="W6419" t="str">
        <f>TEXT(SalesData[[#This Row],[Order Date]],"MMM-YYYY")</f>
        <v>Mar-2017</v>
      </c>
      <c r="X6419">
        <f>CHOOSE(MONTH(SalesData[[#This Row],[Order Date]]),1,1,1,2,2,2,3,3,3,4,4,4)</f>
        <v>1</v>
      </c>
      <c r="Y6419">
        <f>YEAR(SalesData[[#This Row],[Order Date]])*100+MONTH(SalesData[[#This Row],[Order Date]])</f>
        <v>201703</v>
      </c>
    </row>
    <row r="6420" spans="1: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v>2</v>
      </c>
      <c r="T6420">
        <v>0.3</v>
      </c>
      <c r="U6420">
        <v>-3.07</v>
      </c>
      <c r="V6420">
        <f>COUNTIF(SalesData[Order ID],SalesData[[#This Row],[Order ID]])</f>
        <v>4</v>
      </c>
      <c r="W6420" t="str">
        <f>TEXT(SalesData[[#This Row],[Order Date]],"MMM-YYYY")</f>
        <v>Oct-2017</v>
      </c>
      <c r="X6420">
        <f>CHOOSE(MONTH(SalesData[[#This Row],[Order Date]]),1,1,1,2,2,2,3,3,3,4,4,4)</f>
        <v>4</v>
      </c>
      <c r="Y6420">
        <f>YEAR(SalesData[[#This Row],[Order Date]])*100+MONTH(SalesData[[#This Row],[Order Date]])</f>
        <v>201710</v>
      </c>
    </row>
    <row r="6421" spans="1: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v>10</v>
      </c>
      <c r="T6421">
        <v>0.2</v>
      </c>
      <c r="U6421">
        <v>88.55</v>
      </c>
      <c r="V6421">
        <f>COUNTIF(SalesData[Order ID],SalesData[[#This Row],[Order ID]])</f>
        <v>4</v>
      </c>
      <c r="W6421" t="str">
        <f>TEXT(SalesData[[#This Row],[Order Date]],"MMM-YYYY")</f>
        <v>Oct-2017</v>
      </c>
      <c r="X6421">
        <f>CHOOSE(MONTH(SalesData[[#This Row],[Order Date]]),1,1,1,2,2,2,3,3,3,4,4,4)</f>
        <v>4</v>
      </c>
      <c r="Y6421">
        <f>YEAR(SalesData[[#This Row],[Order Date]])*100+MONTH(SalesData[[#This Row],[Order Date]])</f>
        <v>201710</v>
      </c>
    </row>
    <row r="6422" spans="1: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v>8</v>
      </c>
      <c r="T6422">
        <v>0</v>
      </c>
      <c r="U6422">
        <v>0.99</v>
      </c>
      <c r="V6422">
        <f>COUNTIF(SalesData[Order ID],SalesData[[#This Row],[Order ID]])</f>
        <v>4</v>
      </c>
      <c r="W6422" t="str">
        <f>TEXT(SalesData[[#This Row],[Order Date]],"MMM-YYYY")</f>
        <v>Oct-2017</v>
      </c>
      <c r="X6422">
        <f>CHOOSE(MONTH(SalesData[[#This Row],[Order Date]]),1,1,1,2,2,2,3,3,3,4,4,4)</f>
        <v>4</v>
      </c>
      <c r="Y6422">
        <f>YEAR(SalesData[[#This Row],[Order Date]])*100+MONTH(SalesData[[#This Row],[Order Date]])</f>
        <v>201710</v>
      </c>
    </row>
    <row r="6423" spans="1: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v>6</v>
      </c>
      <c r="T6423">
        <v>0.3</v>
      </c>
      <c r="U6423">
        <v>-76.58</v>
      </c>
      <c r="V6423">
        <f>COUNTIF(SalesData[Order ID],SalesData[[#This Row],[Order ID]])</f>
        <v>4</v>
      </c>
      <c r="W6423" t="str">
        <f>TEXT(SalesData[[#This Row],[Order Date]],"MMM-YYYY")</f>
        <v>Oct-2017</v>
      </c>
      <c r="X6423">
        <f>CHOOSE(MONTH(SalesData[[#This Row],[Order Date]]),1,1,1,2,2,2,3,3,3,4,4,4)</f>
        <v>4</v>
      </c>
      <c r="Y6423">
        <f>YEAR(SalesData[[#This Row],[Order Date]])*100+MONTH(SalesData[[#This Row],[Order Date]])</f>
        <v>201710</v>
      </c>
    </row>
    <row r="6424" spans="1: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v>7</v>
      </c>
      <c r="T6424">
        <v>0.1</v>
      </c>
      <c r="U6424">
        <v>6.72</v>
      </c>
      <c r="V6424">
        <f>COUNTIF(SalesData[Order ID],SalesData[[#This Row],[Order ID]])</f>
        <v>1</v>
      </c>
      <c r="W6424" t="str">
        <f>TEXT(SalesData[[#This Row],[Order Date]],"MMM-YYYY")</f>
        <v>Jul-2015</v>
      </c>
      <c r="X6424">
        <f>CHOOSE(MONTH(SalesData[[#This Row],[Order Date]]),1,1,1,2,2,2,3,3,3,4,4,4)</f>
        <v>3</v>
      </c>
      <c r="Y6424">
        <f>YEAR(SalesData[[#This Row],[Order Date]])*100+MONTH(SalesData[[#This Row],[Order Date]])</f>
        <v>201507</v>
      </c>
    </row>
    <row r="6425" spans="1: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v>10</v>
      </c>
      <c r="T6425">
        <v>0</v>
      </c>
      <c r="U6425">
        <v>109.03</v>
      </c>
      <c r="V6425">
        <f>COUNTIF(SalesData[Order ID],SalesData[[#This Row],[Order ID]])</f>
        <v>1</v>
      </c>
      <c r="W6425" t="str">
        <f>TEXT(SalesData[[#This Row],[Order Date]],"MMM-YYYY")</f>
        <v>Oct-2016</v>
      </c>
      <c r="X6425">
        <f>CHOOSE(MONTH(SalesData[[#This Row],[Order Date]]),1,1,1,2,2,2,3,3,3,4,4,4)</f>
        <v>4</v>
      </c>
      <c r="Y6425">
        <f>YEAR(SalesData[[#This Row],[Order Date]])*100+MONTH(SalesData[[#This Row],[Order Date]])</f>
        <v>201610</v>
      </c>
    </row>
    <row r="6426" spans="1: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v>4</v>
      </c>
      <c r="T6426">
        <v>0.1</v>
      </c>
      <c r="U6426">
        <v>3.3</v>
      </c>
      <c r="V6426">
        <f>COUNTIF(SalesData[Order ID],SalesData[[#This Row],[Order ID]])</f>
        <v>1</v>
      </c>
      <c r="W6426" t="str">
        <f>TEXT(SalesData[[#This Row],[Order Date]],"MMM-YYYY")</f>
        <v>Aug-2018</v>
      </c>
      <c r="X6426">
        <f>CHOOSE(MONTH(SalesData[[#This Row],[Order Date]]),1,1,1,2,2,2,3,3,3,4,4,4)</f>
        <v>3</v>
      </c>
      <c r="Y6426">
        <f>YEAR(SalesData[[#This Row],[Order Date]])*100+MONTH(SalesData[[#This Row],[Order Date]])</f>
        <v>201808</v>
      </c>
    </row>
    <row r="6427" spans="1: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v>5</v>
      </c>
      <c r="T6427">
        <v>0.1</v>
      </c>
      <c r="U6427">
        <v>2267.9899999999998</v>
      </c>
      <c r="V6427">
        <f>COUNTIF(SalesData[Order ID],SalesData[[#This Row],[Order ID]])</f>
        <v>4</v>
      </c>
      <c r="W6427" t="str">
        <f>TEXT(SalesData[[#This Row],[Order Date]],"MMM-YYYY")</f>
        <v>May-2017</v>
      </c>
      <c r="X6427">
        <f>CHOOSE(MONTH(SalesData[[#This Row],[Order Date]]),1,1,1,2,2,2,3,3,3,4,4,4)</f>
        <v>2</v>
      </c>
      <c r="Y6427">
        <f>YEAR(SalesData[[#This Row],[Order Date]])*100+MONTH(SalesData[[#This Row],[Order Date]])</f>
        <v>201705</v>
      </c>
    </row>
    <row r="6428" spans="1: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v>1</v>
      </c>
      <c r="T6428">
        <v>0.1</v>
      </c>
      <c r="U6428">
        <v>1.95</v>
      </c>
      <c r="V6428">
        <f>COUNTIF(SalesData[Order ID],SalesData[[#This Row],[Order ID]])</f>
        <v>4</v>
      </c>
      <c r="W6428" t="str">
        <f>TEXT(SalesData[[#This Row],[Order Date]],"MMM-YYYY")</f>
        <v>May-2017</v>
      </c>
      <c r="X6428">
        <f>CHOOSE(MONTH(SalesData[[#This Row],[Order Date]]),1,1,1,2,2,2,3,3,3,4,4,4)</f>
        <v>2</v>
      </c>
      <c r="Y6428">
        <f>YEAR(SalesData[[#This Row],[Order Date]])*100+MONTH(SalesData[[#This Row],[Order Date]])</f>
        <v>201705</v>
      </c>
    </row>
    <row r="6429" spans="1: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v>7</v>
      </c>
      <c r="T6429">
        <v>0</v>
      </c>
      <c r="U6429">
        <v>2.2799999999999998</v>
      </c>
      <c r="V6429">
        <f>COUNTIF(SalesData[Order ID],SalesData[[#This Row],[Order ID]])</f>
        <v>4</v>
      </c>
      <c r="W6429" t="str">
        <f>TEXT(SalesData[[#This Row],[Order Date]],"MMM-YYYY")</f>
        <v>May-2017</v>
      </c>
      <c r="X6429">
        <f>CHOOSE(MONTH(SalesData[[#This Row],[Order Date]]),1,1,1,2,2,2,3,3,3,4,4,4)</f>
        <v>2</v>
      </c>
      <c r="Y6429">
        <f>YEAR(SalesData[[#This Row],[Order Date]])*100+MONTH(SalesData[[#This Row],[Order Date]])</f>
        <v>201705</v>
      </c>
    </row>
    <row r="6430" spans="1: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v>7</v>
      </c>
      <c r="T6430">
        <v>0.1</v>
      </c>
      <c r="U6430">
        <v>11.01</v>
      </c>
      <c r="V6430">
        <f>COUNTIF(SalesData[Order ID],SalesData[[#This Row],[Order ID]])</f>
        <v>4</v>
      </c>
      <c r="W6430" t="str">
        <f>TEXT(SalesData[[#This Row],[Order Date]],"MMM-YYYY")</f>
        <v>May-2017</v>
      </c>
      <c r="X6430">
        <f>CHOOSE(MONTH(SalesData[[#This Row],[Order Date]]),1,1,1,2,2,2,3,3,3,4,4,4)</f>
        <v>2</v>
      </c>
      <c r="Y6430">
        <f>YEAR(SalesData[[#This Row],[Order Date]])*100+MONTH(SalesData[[#This Row],[Order Date]])</f>
        <v>201705</v>
      </c>
    </row>
    <row r="6431" spans="1: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v>10</v>
      </c>
      <c r="T6431">
        <v>0.3</v>
      </c>
      <c r="U6431">
        <v>-5.72</v>
      </c>
      <c r="V6431">
        <f>COUNTIF(SalesData[Order ID],SalesData[[#This Row],[Order ID]])</f>
        <v>4</v>
      </c>
      <c r="W6431" t="str">
        <f>TEXT(SalesData[[#This Row],[Order Date]],"MMM-YYYY")</f>
        <v>Nov-2015</v>
      </c>
      <c r="X6431">
        <f>CHOOSE(MONTH(SalesData[[#This Row],[Order Date]]),1,1,1,2,2,2,3,3,3,4,4,4)</f>
        <v>4</v>
      </c>
      <c r="Y6431">
        <f>YEAR(SalesData[[#This Row],[Order Date]])*100+MONTH(SalesData[[#This Row],[Order Date]])</f>
        <v>201511</v>
      </c>
    </row>
    <row r="6432" spans="1: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v>4</v>
      </c>
      <c r="T6432">
        <v>0.1</v>
      </c>
      <c r="U6432">
        <v>47.25</v>
      </c>
      <c r="V6432">
        <f>COUNTIF(SalesData[Order ID],SalesData[[#This Row],[Order ID]])</f>
        <v>4</v>
      </c>
      <c r="W6432" t="str">
        <f>TEXT(SalesData[[#This Row],[Order Date]],"MMM-YYYY")</f>
        <v>Nov-2015</v>
      </c>
      <c r="X6432">
        <f>CHOOSE(MONTH(SalesData[[#This Row],[Order Date]]),1,1,1,2,2,2,3,3,3,4,4,4)</f>
        <v>4</v>
      </c>
      <c r="Y6432">
        <f>YEAR(SalesData[[#This Row],[Order Date]])*100+MONTH(SalesData[[#This Row],[Order Date]])</f>
        <v>201511</v>
      </c>
    </row>
    <row r="6433" spans="1: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v>6</v>
      </c>
      <c r="T6433">
        <v>0.3</v>
      </c>
      <c r="U6433">
        <v>-5.01</v>
      </c>
      <c r="V6433">
        <f>COUNTIF(SalesData[Order ID],SalesData[[#This Row],[Order ID]])</f>
        <v>4</v>
      </c>
      <c r="W6433" t="str">
        <f>TEXT(SalesData[[#This Row],[Order Date]],"MMM-YYYY")</f>
        <v>Nov-2015</v>
      </c>
      <c r="X6433">
        <f>CHOOSE(MONTH(SalesData[[#This Row],[Order Date]]),1,1,1,2,2,2,3,3,3,4,4,4)</f>
        <v>4</v>
      </c>
      <c r="Y6433">
        <f>YEAR(SalesData[[#This Row],[Order Date]])*100+MONTH(SalesData[[#This Row],[Order Date]])</f>
        <v>201511</v>
      </c>
    </row>
    <row r="6434" spans="1: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v>4</v>
      </c>
      <c r="T6434">
        <v>0</v>
      </c>
      <c r="U6434">
        <v>65.66</v>
      </c>
      <c r="V6434">
        <f>COUNTIF(SalesData[Order ID],SalesData[[#This Row],[Order ID]])</f>
        <v>4</v>
      </c>
      <c r="W6434" t="str">
        <f>TEXT(SalesData[[#This Row],[Order Date]],"MMM-YYYY")</f>
        <v>Nov-2015</v>
      </c>
      <c r="X6434">
        <f>CHOOSE(MONTH(SalesData[[#This Row],[Order Date]]),1,1,1,2,2,2,3,3,3,4,4,4)</f>
        <v>4</v>
      </c>
      <c r="Y6434">
        <f>YEAR(SalesData[[#This Row],[Order Date]])*100+MONTH(SalesData[[#This Row],[Order Date]])</f>
        <v>201511</v>
      </c>
    </row>
    <row r="6435" spans="1: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v>1</v>
      </c>
      <c r="T6435">
        <v>0.1</v>
      </c>
      <c r="U6435">
        <v>1.65</v>
      </c>
      <c r="V6435">
        <f>COUNTIF(SalesData[Order ID],SalesData[[#This Row],[Order ID]])</f>
        <v>2</v>
      </c>
      <c r="W6435" t="str">
        <f>TEXT(SalesData[[#This Row],[Order Date]],"MMM-YYYY")</f>
        <v>Mar-2016</v>
      </c>
      <c r="X6435">
        <f>CHOOSE(MONTH(SalesData[[#This Row],[Order Date]]),1,1,1,2,2,2,3,3,3,4,4,4)</f>
        <v>1</v>
      </c>
      <c r="Y6435">
        <f>YEAR(SalesData[[#This Row],[Order Date]])*100+MONTH(SalesData[[#This Row],[Order Date]])</f>
        <v>201603</v>
      </c>
    </row>
    <row r="6436" spans="1: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v>3</v>
      </c>
      <c r="T6436">
        <v>0.3</v>
      </c>
      <c r="U6436">
        <v>-18.100000000000001</v>
      </c>
      <c r="V6436">
        <f>COUNTIF(SalesData[Order ID],SalesData[[#This Row],[Order ID]])</f>
        <v>2</v>
      </c>
      <c r="W6436" t="str">
        <f>TEXT(SalesData[[#This Row],[Order Date]],"MMM-YYYY")</f>
        <v>Mar-2016</v>
      </c>
      <c r="X6436">
        <f>CHOOSE(MONTH(SalesData[[#This Row],[Order Date]]),1,1,1,2,2,2,3,3,3,4,4,4)</f>
        <v>1</v>
      </c>
      <c r="Y6436">
        <f>YEAR(SalesData[[#This Row],[Order Date]])*100+MONTH(SalesData[[#This Row],[Order Date]])</f>
        <v>201603</v>
      </c>
    </row>
    <row r="6437" spans="1: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v>9</v>
      </c>
      <c r="T6437">
        <v>0.1</v>
      </c>
      <c r="U6437">
        <v>8.0500000000000007</v>
      </c>
      <c r="V6437">
        <f>COUNTIF(SalesData[Order ID],SalesData[[#This Row],[Order ID]])</f>
        <v>3</v>
      </c>
      <c r="W6437" t="str">
        <f>TEXT(SalesData[[#This Row],[Order Date]],"MMM-YYYY")</f>
        <v>May-2018</v>
      </c>
      <c r="X6437">
        <f>CHOOSE(MONTH(SalesData[[#This Row],[Order Date]]),1,1,1,2,2,2,3,3,3,4,4,4)</f>
        <v>2</v>
      </c>
      <c r="Y6437">
        <f>YEAR(SalesData[[#This Row],[Order Date]])*100+MONTH(SalesData[[#This Row],[Order Date]])</f>
        <v>201805</v>
      </c>
    </row>
    <row r="6438" spans="1: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v>4</v>
      </c>
      <c r="T6438">
        <v>0.2</v>
      </c>
      <c r="U6438">
        <v>57.26</v>
      </c>
      <c r="V6438">
        <f>COUNTIF(SalesData[Order ID],SalesData[[#This Row],[Order ID]])</f>
        <v>3</v>
      </c>
      <c r="W6438" t="str">
        <f>TEXT(SalesData[[#This Row],[Order Date]],"MMM-YYYY")</f>
        <v>May-2018</v>
      </c>
      <c r="X6438">
        <f>CHOOSE(MONTH(SalesData[[#This Row],[Order Date]]),1,1,1,2,2,2,3,3,3,4,4,4)</f>
        <v>2</v>
      </c>
      <c r="Y6438">
        <f>YEAR(SalesData[[#This Row],[Order Date]])*100+MONTH(SalesData[[#This Row],[Order Date]])</f>
        <v>201805</v>
      </c>
    </row>
    <row r="6439" spans="1: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v>1</v>
      </c>
      <c r="T6439">
        <v>0.1</v>
      </c>
      <c r="U6439">
        <v>60.48</v>
      </c>
      <c r="V6439">
        <f>COUNTIF(SalesData[Order ID],SalesData[[#This Row],[Order ID]])</f>
        <v>3</v>
      </c>
      <c r="W6439" t="str">
        <f>TEXT(SalesData[[#This Row],[Order Date]],"MMM-YYYY")</f>
        <v>May-2018</v>
      </c>
      <c r="X6439">
        <f>CHOOSE(MONTH(SalesData[[#This Row],[Order Date]]),1,1,1,2,2,2,3,3,3,4,4,4)</f>
        <v>2</v>
      </c>
      <c r="Y6439">
        <f>YEAR(SalesData[[#This Row],[Order Date]])*100+MONTH(SalesData[[#This Row],[Order Date]])</f>
        <v>201805</v>
      </c>
    </row>
    <row r="6440" spans="1: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v>7</v>
      </c>
      <c r="T6440">
        <v>0.3</v>
      </c>
      <c r="U6440">
        <v>-136.5</v>
      </c>
      <c r="V6440">
        <f>COUNTIF(SalesData[Order ID],SalesData[[#This Row],[Order ID]])</f>
        <v>1</v>
      </c>
      <c r="W6440" t="str">
        <f>TEXT(SalesData[[#This Row],[Order Date]],"MMM-YYYY")</f>
        <v>Dec-2018</v>
      </c>
      <c r="X6440">
        <f>CHOOSE(MONTH(SalesData[[#This Row],[Order Date]]),1,1,1,2,2,2,3,3,3,4,4,4)</f>
        <v>4</v>
      </c>
      <c r="Y6440">
        <f>YEAR(SalesData[[#This Row],[Order Date]])*100+MONTH(SalesData[[#This Row],[Order Date]])</f>
        <v>201812</v>
      </c>
    </row>
    <row r="6441" spans="1: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v>7</v>
      </c>
      <c r="T6441">
        <v>0</v>
      </c>
      <c r="U6441">
        <v>135.56</v>
      </c>
      <c r="V6441">
        <f>COUNTIF(SalesData[Order ID],SalesData[[#This Row],[Order ID]])</f>
        <v>1</v>
      </c>
      <c r="W6441" t="str">
        <f>TEXT(SalesData[[#This Row],[Order Date]],"MMM-YYYY")</f>
        <v>Oct-2015</v>
      </c>
      <c r="X6441">
        <f>CHOOSE(MONTH(SalesData[[#This Row],[Order Date]]),1,1,1,2,2,2,3,3,3,4,4,4)</f>
        <v>4</v>
      </c>
      <c r="Y6441">
        <f>YEAR(SalesData[[#This Row],[Order Date]])*100+MONTH(SalesData[[#This Row],[Order Date]])</f>
        <v>201510</v>
      </c>
    </row>
    <row r="6442" spans="1: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v>1</v>
      </c>
      <c r="T6442">
        <v>0.2</v>
      </c>
      <c r="U6442">
        <v>11.45</v>
      </c>
      <c r="V6442">
        <f>COUNTIF(SalesData[Order ID],SalesData[[#This Row],[Order ID]])</f>
        <v>5</v>
      </c>
      <c r="W6442" t="str">
        <f>TEXT(SalesData[[#This Row],[Order Date]],"MMM-YYYY")</f>
        <v>Oct-2017</v>
      </c>
      <c r="X6442">
        <f>CHOOSE(MONTH(SalesData[[#This Row],[Order Date]]),1,1,1,2,2,2,3,3,3,4,4,4)</f>
        <v>4</v>
      </c>
      <c r="Y6442">
        <f>YEAR(SalesData[[#This Row],[Order Date]])*100+MONTH(SalesData[[#This Row],[Order Date]])</f>
        <v>201710</v>
      </c>
    </row>
    <row r="6443" spans="1: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v>1</v>
      </c>
      <c r="T6443">
        <v>0</v>
      </c>
      <c r="U6443">
        <v>29.96</v>
      </c>
      <c r="V6443">
        <f>COUNTIF(SalesData[Order ID],SalesData[[#This Row],[Order ID]])</f>
        <v>5</v>
      </c>
      <c r="W6443" t="str">
        <f>TEXT(SalesData[[#This Row],[Order Date]],"MMM-YYYY")</f>
        <v>Oct-2017</v>
      </c>
      <c r="X6443">
        <f>CHOOSE(MONTH(SalesData[[#This Row],[Order Date]]),1,1,1,2,2,2,3,3,3,4,4,4)</f>
        <v>4</v>
      </c>
      <c r="Y6443">
        <f>YEAR(SalesData[[#This Row],[Order Date]])*100+MONTH(SalesData[[#This Row],[Order Date]])</f>
        <v>201710</v>
      </c>
    </row>
    <row r="6444" spans="1: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v>8</v>
      </c>
      <c r="T6444">
        <v>0.2</v>
      </c>
      <c r="U6444">
        <v>11.76</v>
      </c>
      <c r="V6444">
        <f>COUNTIF(SalesData[Order ID],SalesData[[#This Row],[Order ID]])</f>
        <v>5</v>
      </c>
      <c r="W6444" t="str">
        <f>TEXT(SalesData[[#This Row],[Order Date]],"MMM-YYYY")</f>
        <v>Oct-2017</v>
      </c>
      <c r="X6444">
        <f>CHOOSE(MONTH(SalesData[[#This Row],[Order Date]]),1,1,1,2,2,2,3,3,3,4,4,4)</f>
        <v>4</v>
      </c>
      <c r="Y6444">
        <f>YEAR(SalesData[[#This Row],[Order Date]])*100+MONTH(SalesData[[#This Row],[Order Date]])</f>
        <v>201710</v>
      </c>
    </row>
    <row r="6445" spans="1: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v>1</v>
      </c>
      <c r="T6445">
        <v>0</v>
      </c>
      <c r="U6445">
        <v>1.25</v>
      </c>
      <c r="V6445">
        <f>COUNTIF(SalesData[Order ID],SalesData[[#This Row],[Order ID]])</f>
        <v>5</v>
      </c>
      <c r="W6445" t="str">
        <f>TEXT(SalesData[[#This Row],[Order Date]],"MMM-YYYY")</f>
        <v>Oct-2017</v>
      </c>
      <c r="X6445">
        <f>CHOOSE(MONTH(SalesData[[#This Row],[Order Date]]),1,1,1,2,2,2,3,3,3,4,4,4)</f>
        <v>4</v>
      </c>
      <c r="Y6445">
        <f>YEAR(SalesData[[#This Row],[Order Date]])*100+MONTH(SalesData[[#This Row],[Order Date]])</f>
        <v>201710</v>
      </c>
    </row>
    <row r="6446" spans="1: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v>4</v>
      </c>
      <c r="T6446">
        <v>0.3</v>
      </c>
      <c r="U6446">
        <v>-18.920000000000002</v>
      </c>
      <c r="V6446">
        <f>COUNTIF(SalesData[Order ID],SalesData[[#This Row],[Order ID]])</f>
        <v>5</v>
      </c>
      <c r="W6446" t="str">
        <f>TEXT(SalesData[[#This Row],[Order Date]],"MMM-YYYY")</f>
        <v>Oct-2017</v>
      </c>
      <c r="X6446">
        <f>CHOOSE(MONTH(SalesData[[#This Row],[Order Date]]),1,1,1,2,2,2,3,3,3,4,4,4)</f>
        <v>4</v>
      </c>
      <c r="Y6446">
        <f>YEAR(SalesData[[#This Row],[Order Date]])*100+MONTH(SalesData[[#This Row],[Order Date]])</f>
        <v>201710</v>
      </c>
    </row>
    <row r="6447" spans="1: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v>2</v>
      </c>
      <c r="T6447">
        <v>0</v>
      </c>
      <c r="U6447">
        <v>1.07</v>
      </c>
      <c r="V6447">
        <f>COUNTIF(SalesData[Order ID],SalesData[[#This Row],[Order ID]])</f>
        <v>1</v>
      </c>
      <c r="W6447" t="str">
        <f>TEXT(SalesData[[#This Row],[Order Date]],"MMM-YYYY")</f>
        <v>Mar-2016</v>
      </c>
      <c r="X6447">
        <f>CHOOSE(MONTH(SalesData[[#This Row],[Order Date]]),1,1,1,2,2,2,3,3,3,4,4,4)</f>
        <v>1</v>
      </c>
      <c r="Y6447">
        <f>YEAR(SalesData[[#This Row],[Order Date]])*100+MONTH(SalesData[[#This Row],[Order Date]])</f>
        <v>201603</v>
      </c>
    </row>
    <row r="6448" spans="1: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v>9</v>
      </c>
      <c r="T6448">
        <v>0.1</v>
      </c>
      <c r="U6448">
        <v>15.53</v>
      </c>
      <c r="V6448">
        <f>COUNTIF(SalesData[Order ID],SalesData[[#This Row],[Order ID]])</f>
        <v>3</v>
      </c>
      <c r="W6448" t="str">
        <f>TEXT(SalesData[[#This Row],[Order Date]],"MMM-YYYY")</f>
        <v>Mar-2018</v>
      </c>
      <c r="X6448">
        <f>CHOOSE(MONTH(SalesData[[#This Row],[Order Date]]),1,1,1,2,2,2,3,3,3,4,4,4)</f>
        <v>1</v>
      </c>
      <c r="Y6448">
        <f>YEAR(SalesData[[#This Row],[Order Date]])*100+MONTH(SalesData[[#This Row],[Order Date]])</f>
        <v>201803</v>
      </c>
    </row>
    <row r="6449" spans="1: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v>5</v>
      </c>
      <c r="T6449">
        <v>0.2</v>
      </c>
      <c r="U6449">
        <v>0.49</v>
      </c>
      <c r="V6449">
        <f>COUNTIF(SalesData[Order ID],SalesData[[#This Row],[Order ID]])</f>
        <v>3</v>
      </c>
      <c r="W6449" t="str">
        <f>TEXT(SalesData[[#This Row],[Order Date]],"MMM-YYYY")</f>
        <v>Mar-2018</v>
      </c>
      <c r="X6449">
        <f>CHOOSE(MONTH(SalesData[[#This Row],[Order Date]]),1,1,1,2,2,2,3,3,3,4,4,4)</f>
        <v>1</v>
      </c>
      <c r="Y6449">
        <f>YEAR(SalesData[[#This Row],[Order Date]])*100+MONTH(SalesData[[#This Row],[Order Date]])</f>
        <v>201803</v>
      </c>
    </row>
    <row r="6450" spans="1: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v>8</v>
      </c>
      <c r="T6450">
        <v>0.3</v>
      </c>
      <c r="U6450">
        <v>-2.0099999999999998</v>
      </c>
      <c r="V6450">
        <f>COUNTIF(SalesData[Order ID],SalesData[[#This Row],[Order ID]])</f>
        <v>3</v>
      </c>
      <c r="W6450" t="str">
        <f>TEXT(SalesData[[#This Row],[Order Date]],"MMM-YYYY")</f>
        <v>Mar-2018</v>
      </c>
      <c r="X6450">
        <f>CHOOSE(MONTH(SalesData[[#This Row],[Order Date]]),1,1,1,2,2,2,3,3,3,4,4,4)</f>
        <v>1</v>
      </c>
      <c r="Y6450">
        <f>YEAR(SalesData[[#This Row],[Order Date]])*100+MONTH(SalesData[[#This Row],[Order Date]])</f>
        <v>201803</v>
      </c>
    </row>
    <row r="6451" spans="1: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v>6</v>
      </c>
      <c r="T6451">
        <v>0</v>
      </c>
      <c r="U6451">
        <v>3.34</v>
      </c>
      <c r="V6451">
        <f>COUNTIF(SalesData[Order ID],SalesData[[#This Row],[Order ID]])</f>
        <v>3</v>
      </c>
      <c r="W6451" t="str">
        <f>TEXT(SalesData[[#This Row],[Order Date]],"MMM-YYYY")</f>
        <v>Sep-2016</v>
      </c>
      <c r="X6451">
        <f>CHOOSE(MONTH(SalesData[[#This Row],[Order Date]]),1,1,1,2,2,2,3,3,3,4,4,4)</f>
        <v>3</v>
      </c>
      <c r="Y6451">
        <f>YEAR(SalesData[[#This Row],[Order Date]])*100+MONTH(SalesData[[#This Row],[Order Date]])</f>
        <v>201609</v>
      </c>
    </row>
    <row r="6452" spans="1: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v>7</v>
      </c>
      <c r="T6452">
        <v>0.2</v>
      </c>
      <c r="U6452">
        <v>14.16</v>
      </c>
      <c r="V6452">
        <f>COUNTIF(SalesData[Order ID],SalesData[[#This Row],[Order ID]])</f>
        <v>3</v>
      </c>
      <c r="W6452" t="str">
        <f>TEXT(SalesData[[#This Row],[Order Date]],"MMM-YYYY")</f>
        <v>Sep-2016</v>
      </c>
      <c r="X6452">
        <f>CHOOSE(MONTH(SalesData[[#This Row],[Order Date]]),1,1,1,2,2,2,3,3,3,4,4,4)</f>
        <v>3</v>
      </c>
      <c r="Y6452">
        <f>YEAR(SalesData[[#This Row],[Order Date]])*100+MONTH(SalesData[[#This Row],[Order Date]])</f>
        <v>201609</v>
      </c>
    </row>
    <row r="6453" spans="1: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v>6</v>
      </c>
      <c r="T6453">
        <v>0.1</v>
      </c>
      <c r="U6453">
        <v>0.74</v>
      </c>
      <c r="V6453">
        <f>COUNTIF(SalesData[Order ID],SalesData[[#This Row],[Order ID]])</f>
        <v>3</v>
      </c>
      <c r="W6453" t="str">
        <f>TEXT(SalesData[[#This Row],[Order Date]],"MMM-YYYY")</f>
        <v>Sep-2016</v>
      </c>
      <c r="X6453">
        <f>CHOOSE(MONTH(SalesData[[#This Row],[Order Date]]),1,1,1,2,2,2,3,3,3,4,4,4)</f>
        <v>3</v>
      </c>
      <c r="Y6453">
        <f>YEAR(SalesData[[#This Row],[Order Date]])*100+MONTH(SalesData[[#This Row],[Order Date]])</f>
        <v>201609</v>
      </c>
    </row>
    <row r="6454" spans="1: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v>7</v>
      </c>
      <c r="T6454">
        <v>0.1</v>
      </c>
      <c r="U6454">
        <v>47.51</v>
      </c>
      <c r="V6454">
        <f>COUNTIF(SalesData[Order ID],SalesData[[#This Row],[Order ID]])</f>
        <v>1</v>
      </c>
      <c r="W6454" t="str">
        <f>TEXT(SalesData[[#This Row],[Order Date]],"MMM-YYYY")</f>
        <v>Dec-2016</v>
      </c>
      <c r="X6454">
        <f>CHOOSE(MONTH(SalesData[[#This Row],[Order Date]]),1,1,1,2,2,2,3,3,3,4,4,4)</f>
        <v>4</v>
      </c>
      <c r="Y6454">
        <f>YEAR(SalesData[[#This Row],[Order Date]])*100+MONTH(SalesData[[#This Row],[Order Date]])</f>
        <v>201612</v>
      </c>
    </row>
    <row r="6455" spans="1: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v>4</v>
      </c>
      <c r="T6455">
        <v>0</v>
      </c>
      <c r="U6455">
        <v>1.1399999999999999</v>
      </c>
      <c r="V6455">
        <f>COUNTIF(SalesData[Order ID],SalesData[[#This Row],[Order ID]])</f>
        <v>1</v>
      </c>
      <c r="W6455" t="str">
        <f>TEXT(SalesData[[#This Row],[Order Date]],"MMM-YYYY")</f>
        <v>Oct-2016</v>
      </c>
      <c r="X6455">
        <f>CHOOSE(MONTH(SalesData[[#This Row],[Order Date]]),1,1,1,2,2,2,3,3,3,4,4,4)</f>
        <v>4</v>
      </c>
      <c r="Y6455">
        <f>YEAR(SalesData[[#This Row],[Order Date]])*100+MONTH(SalesData[[#This Row],[Order Date]])</f>
        <v>201610</v>
      </c>
    </row>
    <row r="6456" spans="1: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v>4</v>
      </c>
      <c r="T6456">
        <v>0.3</v>
      </c>
      <c r="U6456">
        <v>-11.31</v>
      </c>
      <c r="V6456">
        <f>COUNTIF(SalesData[Order ID],SalesData[[#This Row],[Order ID]])</f>
        <v>2</v>
      </c>
      <c r="W6456" t="str">
        <f>TEXT(SalesData[[#This Row],[Order Date]],"MMM-YYYY")</f>
        <v>Jul-2018</v>
      </c>
      <c r="X6456">
        <f>CHOOSE(MONTH(SalesData[[#This Row],[Order Date]]),1,1,1,2,2,2,3,3,3,4,4,4)</f>
        <v>3</v>
      </c>
      <c r="Y6456">
        <f>YEAR(SalesData[[#This Row],[Order Date]])*100+MONTH(SalesData[[#This Row],[Order Date]])</f>
        <v>201807</v>
      </c>
    </row>
    <row r="6457" spans="1: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v>6</v>
      </c>
      <c r="T6457">
        <v>0.3</v>
      </c>
      <c r="U6457">
        <v>-8.1300000000000008</v>
      </c>
      <c r="V6457">
        <f>COUNTIF(SalesData[Order ID],SalesData[[#This Row],[Order ID]])</f>
        <v>2</v>
      </c>
      <c r="W6457" t="str">
        <f>TEXT(SalesData[[#This Row],[Order Date]],"MMM-YYYY")</f>
        <v>Jul-2018</v>
      </c>
      <c r="X6457">
        <f>CHOOSE(MONTH(SalesData[[#This Row],[Order Date]]),1,1,1,2,2,2,3,3,3,4,4,4)</f>
        <v>3</v>
      </c>
      <c r="Y6457">
        <f>YEAR(SalesData[[#This Row],[Order Date]])*100+MONTH(SalesData[[#This Row],[Order Date]])</f>
        <v>201807</v>
      </c>
    </row>
    <row r="6458" spans="1: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v>8</v>
      </c>
      <c r="T6458">
        <v>0.2</v>
      </c>
      <c r="U6458">
        <v>47.6</v>
      </c>
      <c r="V6458">
        <f>COUNTIF(SalesData[Order ID],SalesData[[#This Row],[Order ID]])</f>
        <v>2</v>
      </c>
      <c r="W6458" t="str">
        <f>TEXT(SalesData[[#This Row],[Order Date]],"MMM-YYYY")</f>
        <v>Aug-2015</v>
      </c>
      <c r="X6458">
        <f>CHOOSE(MONTH(SalesData[[#This Row],[Order Date]]),1,1,1,2,2,2,3,3,3,4,4,4)</f>
        <v>3</v>
      </c>
      <c r="Y6458">
        <f>YEAR(SalesData[[#This Row],[Order Date]])*100+MONTH(SalesData[[#This Row],[Order Date]])</f>
        <v>201508</v>
      </c>
    </row>
    <row r="6459" spans="1: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v>9</v>
      </c>
      <c r="T6459">
        <v>0.3</v>
      </c>
      <c r="U6459">
        <v>-5.27</v>
      </c>
      <c r="V6459">
        <f>COUNTIF(SalesData[Order ID],SalesData[[#This Row],[Order ID]])</f>
        <v>2</v>
      </c>
      <c r="W6459" t="str">
        <f>TEXT(SalesData[[#This Row],[Order Date]],"MMM-YYYY")</f>
        <v>Aug-2015</v>
      </c>
      <c r="X6459">
        <f>CHOOSE(MONTH(SalesData[[#This Row],[Order Date]]),1,1,1,2,2,2,3,3,3,4,4,4)</f>
        <v>3</v>
      </c>
      <c r="Y6459">
        <f>YEAR(SalesData[[#This Row],[Order Date]])*100+MONTH(SalesData[[#This Row],[Order Date]])</f>
        <v>201508</v>
      </c>
    </row>
    <row r="6460" spans="1: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v>4</v>
      </c>
      <c r="T6460">
        <v>0.2</v>
      </c>
      <c r="U6460">
        <v>0.38</v>
      </c>
      <c r="V6460">
        <f>COUNTIF(SalesData[Order ID],SalesData[[#This Row],[Order ID]])</f>
        <v>6</v>
      </c>
      <c r="W6460" t="str">
        <f>TEXT(SalesData[[#This Row],[Order Date]],"MMM-YYYY")</f>
        <v>May-2018</v>
      </c>
      <c r="X6460">
        <f>CHOOSE(MONTH(SalesData[[#This Row],[Order Date]]),1,1,1,2,2,2,3,3,3,4,4,4)</f>
        <v>2</v>
      </c>
      <c r="Y6460">
        <f>YEAR(SalesData[[#This Row],[Order Date]])*100+MONTH(SalesData[[#This Row],[Order Date]])</f>
        <v>201805</v>
      </c>
    </row>
    <row r="6461" spans="1: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v>3</v>
      </c>
      <c r="T6461">
        <v>0</v>
      </c>
      <c r="U6461">
        <v>2.21</v>
      </c>
      <c r="V6461">
        <f>COUNTIF(SalesData[Order ID],SalesData[[#This Row],[Order ID]])</f>
        <v>6</v>
      </c>
      <c r="W6461" t="str">
        <f>TEXT(SalesData[[#This Row],[Order Date]],"MMM-YYYY")</f>
        <v>May-2018</v>
      </c>
      <c r="X6461">
        <f>CHOOSE(MONTH(SalesData[[#This Row],[Order Date]]),1,1,1,2,2,2,3,3,3,4,4,4)</f>
        <v>2</v>
      </c>
      <c r="Y6461">
        <f>YEAR(SalesData[[#This Row],[Order Date]])*100+MONTH(SalesData[[#This Row],[Order Date]])</f>
        <v>201805</v>
      </c>
    </row>
    <row r="6462" spans="1: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v>10</v>
      </c>
      <c r="T6462">
        <v>0</v>
      </c>
      <c r="U6462">
        <v>11.53</v>
      </c>
      <c r="V6462">
        <f>COUNTIF(SalesData[Order ID],SalesData[[#This Row],[Order ID]])</f>
        <v>6</v>
      </c>
      <c r="W6462" t="str">
        <f>TEXT(SalesData[[#This Row],[Order Date]],"MMM-YYYY")</f>
        <v>May-2018</v>
      </c>
      <c r="X6462">
        <f>CHOOSE(MONTH(SalesData[[#This Row],[Order Date]]),1,1,1,2,2,2,3,3,3,4,4,4)</f>
        <v>2</v>
      </c>
      <c r="Y6462">
        <f>YEAR(SalesData[[#This Row],[Order Date]])*100+MONTH(SalesData[[#This Row],[Order Date]])</f>
        <v>201805</v>
      </c>
    </row>
    <row r="6463" spans="1: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v>4</v>
      </c>
      <c r="T6463">
        <v>0</v>
      </c>
      <c r="U6463">
        <v>9</v>
      </c>
      <c r="V6463">
        <f>COUNTIF(SalesData[Order ID],SalesData[[#This Row],[Order ID]])</f>
        <v>6</v>
      </c>
      <c r="W6463" t="str">
        <f>TEXT(SalesData[[#This Row],[Order Date]],"MMM-YYYY")</f>
        <v>May-2018</v>
      </c>
      <c r="X6463">
        <f>CHOOSE(MONTH(SalesData[[#This Row],[Order Date]]),1,1,1,2,2,2,3,3,3,4,4,4)</f>
        <v>2</v>
      </c>
      <c r="Y6463">
        <f>YEAR(SalesData[[#This Row],[Order Date]])*100+MONTH(SalesData[[#This Row],[Order Date]])</f>
        <v>201805</v>
      </c>
    </row>
    <row r="6464" spans="1: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v>1</v>
      </c>
      <c r="T6464">
        <v>0.3</v>
      </c>
      <c r="U6464">
        <v>-36.67</v>
      </c>
      <c r="V6464">
        <f>COUNTIF(SalesData[Order ID],SalesData[[#This Row],[Order ID]])</f>
        <v>6</v>
      </c>
      <c r="W6464" t="str">
        <f>TEXT(SalesData[[#This Row],[Order Date]],"MMM-YYYY")</f>
        <v>May-2018</v>
      </c>
      <c r="X6464">
        <f>CHOOSE(MONTH(SalesData[[#This Row],[Order Date]]),1,1,1,2,2,2,3,3,3,4,4,4)</f>
        <v>2</v>
      </c>
      <c r="Y6464">
        <f>YEAR(SalesData[[#This Row],[Order Date]])*100+MONTH(SalesData[[#This Row],[Order Date]])</f>
        <v>201805</v>
      </c>
    </row>
    <row r="6465" spans="1: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v>8</v>
      </c>
      <c r="T6465">
        <v>0.3</v>
      </c>
      <c r="U6465">
        <v>-5.18</v>
      </c>
      <c r="V6465">
        <f>COUNTIF(SalesData[Order ID],SalesData[[#This Row],[Order ID]])</f>
        <v>6</v>
      </c>
      <c r="W6465" t="str">
        <f>TEXT(SalesData[[#This Row],[Order Date]],"MMM-YYYY")</f>
        <v>May-2018</v>
      </c>
      <c r="X6465">
        <f>CHOOSE(MONTH(SalesData[[#This Row],[Order Date]]),1,1,1,2,2,2,3,3,3,4,4,4)</f>
        <v>2</v>
      </c>
      <c r="Y6465">
        <f>YEAR(SalesData[[#This Row],[Order Date]])*100+MONTH(SalesData[[#This Row],[Order Date]])</f>
        <v>201805</v>
      </c>
    </row>
    <row r="6466" spans="1: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v>10</v>
      </c>
      <c r="T6466">
        <v>0.3</v>
      </c>
      <c r="U6466">
        <v>-2.66</v>
      </c>
      <c r="V6466">
        <f>COUNTIF(SalesData[Order ID],SalesData[[#This Row],[Order ID]])</f>
        <v>1</v>
      </c>
      <c r="W6466" t="str">
        <f>TEXT(SalesData[[#This Row],[Order Date]],"MMM-YYYY")</f>
        <v>Sep-2017</v>
      </c>
      <c r="X6466">
        <f>CHOOSE(MONTH(SalesData[[#This Row],[Order Date]]),1,1,1,2,2,2,3,3,3,4,4,4)</f>
        <v>3</v>
      </c>
      <c r="Y6466">
        <f>YEAR(SalesData[[#This Row],[Order Date]])*100+MONTH(SalesData[[#This Row],[Order Date]])</f>
        <v>201709</v>
      </c>
    </row>
    <row r="6467" spans="1: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v>1</v>
      </c>
      <c r="T6467">
        <v>0.1</v>
      </c>
      <c r="U6467">
        <v>13.59</v>
      </c>
      <c r="V6467">
        <f>COUNTIF(SalesData[Order ID],SalesData[[#This Row],[Order ID]])</f>
        <v>1</v>
      </c>
      <c r="W6467" t="str">
        <f>TEXT(SalesData[[#This Row],[Order Date]],"MMM-YYYY")</f>
        <v>Nov-2016</v>
      </c>
      <c r="X6467">
        <f>CHOOSE(MONTH(SalesData[[#This Row],[Order Date]]),1,1,1,2,2,2,3,3,3,4,4,4)</f>
        <v>4</v>
      </c>
      <c r="Y6467">
        <f>YEAR(SalesData[[#This Row],[Order Date]])*100+MONTH(SalesData[[#This Row],[Order Date]])</f>
        <v>201611</v>
      </c>
    </row>
    <row r="6468" spans="1: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v>8</v>
      </c>
      <c r="T6468">
        <v>0</v>
      </c>
      <c r="U6468">
        <v>19.170000000000002</v>
      </c>
      <c r="V6468">
        <f>COUNTIF(SalesData[Order ID],SalesData[[#This Row],[Order ID]])</f>
        <v>1</v>
      </c>
      <c r="W6468" t="str">
        <f>TEXT(SalesData[[#This Row],[Order Date]],"MMM-YYYY")</f>
        <v>May-2018</v>
      </c>
      <c r="X6468">
        <f>CHOOSE(MONTH(SalesData[[#This Row],[Order Date]]),1,1,1,2,2,2,3,3,3,4,4,4)</f>
        <v>2</v>
      </c>
      <c r="Y6468">
        <f>YEAR(SalesData[[#This Row],[Order Date]])*100+MONTH(SalesData[[#This Row],[Order Date]])</f>
        <v>201805</v>
      </c>
    </row>
    <row r="6469" spans="1: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v>8</v>
      </c>
      <c r="T6469">
        <v>0.2</v>
      </c>
      <c r="U6469">
        <v>187.15</v>
      </c>
      <c r="V6469">
        <f>COUNTIF(SalesData[Order ID],SalesData[[#This Row],[Order ID]])</f>
        <v>3</v>
      </c>
      <c r="W6469" t="str">
        <f>TEXT(SalesData[[#This Row],[Order Date]],"MMM-YYYY")</f>
        <v>Dec-2017</v>
      </c>
      <c r="X6469">
        <f>CHOOSE(MONTH(SalesData[[#This Row],[Order Date]]),1,1,1,2,2,2,3,3,3,4,4,4)</f>
        <v>4</v>
      </c>
      <c r="Y6469">
        <f>YEAR(SalesData[[#This Row],[Order Date]])*100+MONTH(SalesData[[#This Row],[Order Date]])</f>
        <v>201712</v>
      </c>
    </row>
    <row r="6470" spans="1: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v>8</v>
      </c>
      <c r="T6470">
        <v>0.2</v>
      </c>
      <c r="U6470">
        <v>75.59</v>
      </c>
      <c r="V6470">
        <f>COUNTIF(SalesData[Order ID],SalesData[[#This Row],[Order ID]])</f>
        <v>3</v>
      </c>
      <c r="W6470" t="str">
        <f>TEXT(SalesData[[#This Row],[Order Date]],"MMM-YYYY")</f>
        <v>Dec-2017</v>
      </c>
      <c r="X6470">
        <f>CHOOSE(MONTH(SalesData[[#This Row],[Order Date]]),1,1,1,2,2,2,3,3,3,4,4,4)</f>
        <v>4</v>
      </c>
      <c r="Y6470">
        <f>YEAR(SalesData[[#This Row],[Order Date]])*100+MONTH(SalesData[[#This Row],[Order Date]])</f>
        <v>201712</v>
      </c>
    </row>
    <row r="6471" spans="1: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v>7</v>
      </c>
      <c r="T6471">
        <v>0</v>
      </c>
      <c r="U6471">
        <v>12.31</v>
      </c>
      <c r="V6471">
        <f>COUNTIF(SalesData[Order ID],SalesData[[#This Row],[Order ID]])</f>
        <v>3</v>
      </c>
      <c r="W6471" t="str">
        <f>TEXT(SalesData[[#This Row],[Order Date]],"MMM-YYYY")</f>
        <v>Dec-2017</v>
      </c>
      <c r="X6471">
        <f>CHOOSE(MONTH(SalesData[[#This Row],[Order Date]]),1,1,1,2,2,2,3,3,3,4,4,4)</f>
        <v>4</v>
      </c>
      <c r="Y6471">
        <f>YEAR(SalesData[[#This Row],[Order Date]])*100+MONTH(SalesData[[#This Row],[Order Date]])</f>
        <v>201712</v>
      </c>
    </row>
    <row r="6472" spans="1: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v>6</v>
      </c>
      <c r="T6472">
        <v>0.3</v>
      </c>
      <c r="U6472">
        <v>-9.24</v>
      </c>
      <c r="V6472">
        <f>COUNTIF(SalesData[Order ID],SalesData[[#This Row],[Order ID]])</f>
        <v>2</v>
      </c>
      <c r="W6472" t="str">
        <f>TEXT(SalesData[[#This Row],[Order Date]],"MMM-YYYY")</f>
        <v>Aug-2016</v>
      </c>
      <c r="X6472">
        <f>CHOOSE(MONTH(SalesData[[#This Row],[Order Date]]),1,1,1,2,2,2,3,3,3,4,4,4)</f>
        <v>3</v>
      </c>
      <c r="Y6472">
        <f>YEAR(SalesData[[#This Row],[Order Date]])*100+MONTH(SalesData[[#This Row],[Order Date]])</f>
        <v>201608</v>
      </c>
    </row>
    <row r="6473" spans="1: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v>8</v>
      </c>
      <c r="T6473">
        <v>0</v>
      </c>
      <c r="U6473">
        <v>22.9</v>
      </c>
      <c r="V6473">
        <f>COUNTIF(SalesData[Order ID],SalesData[[#This Row],[Order ID]])</f>
        <v>2</v>
      </c>
      <c r="W6473" t="str">
        <f>TEXT(SalesData[[#This Row],[Order Date]],"MMM-YYYY")</f>
        <v>Aug-2016</v>
      </c>
      <c r="X6473">
        <f>CHOOSE(MONTH(SalesData[[#This Row],[Order Date]]),1,1,1,2,2,2,3,3,3,4,4,4)</f>
        <v>3</v>
      </c>
      <c r="Y6473">
        <f>YEAR(SalesData[[#This Row],[Order Date]])*100+MONTH(SalesData[[#This Row],[Order Date]])</f>
        <v>201608</v>
      </c>
    </row>
    <row r="6474" spans="1: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v>10</v>
      </c>
      <c r="T6474">
        <v>0</v>
      </c>
      <c r="U6474">
        <v>17.04</v>
      </c>
      <c r="V6474">
        <f>COUNTIF(SalesData[Order ID],SalesData[[#This Row],[Order ID]])</f>
        <v>1</v>
      </c>
      <c r="W6474" t="str">
        <f>TEXT(SalesData[[#This Row],[Order Date]],"MMM-YYYY")</f>
        <v>Jun-2015</v>
      </c>
      <c r="X6474">
        <f>CHOOSE(MONTH(SalesData[[#This Row],[Order Date]]),1,1,1,2,2,2,3,3,3,4,4,4)</f>
        <v>2</v>
      </c>
      <c r="Y6474">
        <f>YEAR(SalesData[[#This Row],[Order Date]])*100+MONTH(SalesData[[#This Row],[Order Date]])</f>
        <v>201506</v>
      </c>
    </row>
    <row r="6475" spans="1: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v>7</v>
      </c>
      <c r="T6475">
        <v>0.2</v>
      </c>
      <c r="U6475">
        <v>217.95</v>
      </c>
      <c r="V6475">
        <f>COUNTIF(SalesData[Order ID],SalesData[[#This Row],[Order ID]])</f>
        <v>1</v>
      </c>
      <c r="W6475" t="str">
        <f>TEXT(SalesData[[#This Row],[Order Date]],"MMM-YYYY")</f>
        <v>Mar-2017</v>
      </c>
      <c r="X6475">
        <f>CHOOSE(MONTH(SalesData[[#This Row],[Order Date]]),1,1,1,2,2,2,3,3,3,4,4,4)</f>
        <v>1</v>
      </c>
      <c r="Y6475">
        <f>YEAR(SalesData[[#This Row],[Order Date]])*100+MONTH(SalesData[[#This Row],[Order Date]])</f>
        <v>201703</v>
      </c>
    </row>
    <row r="6476" spans="1: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v>10</v>
      </c>
      <c r="T6476">
        <v>0.3</v>
      </c>
      <c r="U6476">
        <v>-14.87</v>
      </c>
      <c r="V6476">
        <f>COUNTIF(SalesData[Order ID],SalesData[[#This Row],[Order ID]])</f>
        <v>1</v>
      </c>
      <c r="W6476" t="str">
        <f>TEXT(SalesData[[#This Row],[Order Date]],"MMM-YYYY")</f>
        <v>Jan-2015</v>
      </c>
      <c r="X6476">
        <f>CHOOSE(MONTH(SalesData[[#This Row],[Order Date]]),1,1,1,2,2,2,3,3,3,4,4,4)</f>
        <v>1</v>
      </c>
      <c r="Y6476">
        <f>YEAR(SalesData[[#This Row],[Order Date]])*100+MONTH(SalesData[[#This Row],[Order Date]])</f>
        <v>201501</v>
      </c>
    </row>
    <row r="6477" spans="1: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v>4</v>
      </c>
      <c r="T6477">
        <v>0.2</v>
      </c>
      <c r="U6477">
        <v>1.05</v>
      </c>
      <c r="V6477">
        <f>COUNTIF(SalesData[Order ID],SalesData[[#This Row],[Order ID]])</f>
        <v>8</v>
      </c>
      <c r="W6477" t="str">
        <f>TEXT(SalesData[[#This Row],[Order Date]],"MMM-YYYY")</f>
        <v>Jun-2018</v>
      </c>
      <c r="X6477">
        <f>CHOOSE(MONTH(SalesData[[#This Row],[Order Date]]),1,1,1,2,2,2,3,3,3,4,4,4)</f>
        <v>2</v>
      </c>
      <c r="Y6477">
        <f>YEAR(SalesData[[#This Row],[Order Date]])*100+MONTH(SalesData[[#This Row],[Order Date]])</f>
        <v>201806</v>
      </c>
    </row>
    <row r="6478" spans="1: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v>1</v>
      </c>
      <c r="T6478">
        <v>0.2</v>
      </c>
      <c r="U6478">
        <v>1.61</v>
      </c>
      <c r="V6478">
        <f>COUNTIF(SalesData[Order ID],SalesData[[#This Row],[Order ID]])</f>
        <v>8</v>
      </c>
      <c r="W6478" t="str">
        <f>TEXT(SalesData[[#This Row],[Order Date]],"MMM-YYYY")</f>
        <v>Jun-2018</v>
      </c>
      <c r="X6478">
        <f>CHOOSE(MONTH(SalesData[[#This Row],[Order Date]]),1,1,1,2,2,2,3,3,3,4,4,4)</f>
        <v>2</v>
      </c>
      <c r="Y6478">
        <f>YEAR(SalesData[[#This Row],[Order Date]])*100+MONTH(SalesData[[#This Row],[Order Date]])</f>
        <v>201806</v>
      </c>
    </row>
    <row r="6479" spans="1: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v>7</v>
      </c>
      <c r="T6479">
        <v>0.3</v>
      </c>
      <c r="U6479">
        <v>-59.74</v>
      </c>
      <c r="V6479">
        <f>COUNTIF(SalesData[Order ID],SalesData[[#This Row],[Order ID]])</f>
        <v>8</v>
      </c>
      <c r="W6479" t="str">
        <f>TEXT(SalesData[[#This Row],[Order Date]],"MMM-YYYY")</f>
        <v>Jun-2018</v>
      </c>
      <c r="X6479">
        <f>CHOOSE(MONTH(SalesData[[#This Row],[Order Date]]),1,1,1,2,2,2,3,3,3,4,4,4)</f>
        <v>2</v>
      </c>
      <c r="Y6479">
        <f>YEAR(SalesData[[#This Row],[Order Date]])*100+MONTH(SalesData[[#This Row],[Order Date]])</f>
        <v>201806</v>
      </c>
    </row>
    <row r="6480" spans="1: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v>6</v>
      </c>
      <c r="T6480">
        <v>0.1</v>
      </c>
      <c r="U6480">
        <v>4.9800000000000004</v>
      </c>
      <c r="V6480">
        <f>COUNTIF(SalesData[Order ID],SalesData[[#This Row],[Order ID]])</f>
        <v>8</v>
      </c>
      <c r="W6480" t="str">
        <f>TEXT(SalesData[[#This Row],[Order Date]],"MMM-YYYY")</f>
        <v>Jun-2018</v>
      </c>
      <c r="X6480">
        <f>CHOOSE(MONTH(SalesData[[#This Row],[Order Date]]),1,1,1,2,2,2,3,3,3,4,4,4)</f>
        <v>2</v>
      </c>
      <c r="Y6480">
        <f>YEAR(SalesData[[#This Row],[Order Date]])*100+MONTH(SalesData[[#This Row],[Order Date]])</f>
        <v>201806</v>
      </c>
    </row>
    <row r="6481" spans="1: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v>7</v>
      </c>
      <c r="T6481">
        <v>0</v>
      </c>
      <c r="U6481">
        <v>85.67</v>
      </c>
      <c r="V6481">
        <f>COUNTIF(SalesData[Order ID],SalesData[[#This Row],[Order ID]])</f>
        <v>8</v>
      </c>
      <c r="W6481" t="str">
        <f>TEXT(SalesData[[#This Row],[Order Date]],"MMM-YYYY")</f>
        <v>Jun-2018</v>
      </c>
      <c r="X6481">
        <f>CHOOSE(MONTH(SalesData[[#This Row],[Order Date]]),1,1,1,2,2,2,3,3,3,4,4,4)</f>
        <v>2</v>
      </c>
      <c r="Y6481">
        <f>YEAR(SalesData[[#This Row],[Order Date]])*100+MONTH(SalesData[[#This Row],[Order Date]])</f>
        <v>201806</v>
      </c>
    </row>
    <row r="6482" spans="1: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v>10</v>
      </c>
      <c r="T6482">
        <v>0</v>
      </c>
      <c r="U6482">
        <v>5.63</v>
      </c>
      <c r="V6482">
        <f>COUNTIF(SalesData[Order ID],SalesData[[#This Row],[Order ID]])</f>
        <v>8</v>
      </c>
      <c r="W6482" t="str">
        <f>TEXT(SalesData[[#This Row],[Order Date]],"MMM-YYYY")</f>
        <v>Jun-2018</v>
      </c>
      <c r="X6482">
        <f>CHOOSE(MONTH(SalesData[[#This Row],[Order Date]]),1,1,1,2,2,2,3,3,3,4,4,4)</f>
        <v>2</v>
      </c>
      <c r="Y6482">
        <f>YEAR(SalesData[[#This Row],[Order Date]])*100+MONTH(SalesData[[#This Row],[Order Date]])</f>
        <v>201806</v>
      </c>
    </row>
    <row r="6483" spans="1: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v>6</v>
      </c>
      <c r="T6483">
        <v>0.3</v>
      </c>
      <c r="U6483">
        <v>-26.57</v>
      </c>
      <c r="V6483">
        <f>COUNTIF(SalesData[Order ID],SalesData[[#This Row],[Order ID]])</f>
        <v>8</v>
      </c>
      <c r="W6483" t="str">
        <f>TEXT(SalesData[[#This Row],[Order Date]],"MMM-YYYY")</f>
        <v>Jun-2018</v>
      </c>
      <c r="X6483">
        <f>CHOOSE(MONTH(SalesData[[#This Row],[Order Date]]),1,1,1,2,2,2,3,3,3,4,4,4)</f>
        <v>2</v>
      </c>
      <c r="Y6483">
        <f>YEAR(SalesData[[#This Row],[Order Date]])*100+MONTH(SalesData[[#This Row],[Order Date]])</f>
        <v>201806</v>
      </c>
    </row>
    <row r="6484" spans="1: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v>8</v>
      </c>
      <c r="T6484">
        <v>0.2</v>
      </c>
      <c r="U6484">
        <v>8.83</v>
      </c>
      <c r="V6484">
        <f>COUNTIF(SalesData[Order ID],SalesData[[#This Row],[Order ID]])</f>
        <v>8</v>
      </c>
      <c r="W6484" t="str">
        <f>TEXT(SalesData[[#This Row],[Order Date]],"MMM-YYYY")</f>
        <v>Jun-2018</v>
      </c>
      <c r="X6484">
        <f>CHOOSE(MONTH(SalesData[[#This Row],[Order Date]]),1,1,1,2,2,2,3,3,3,4,4,4)</f>
        <v>2</v>
      </c>
      <c r="Y6484">
        <f>YEAR(SalesData[[#This Row],[Order Date]])*100+MONTH(SalesData[[#This Row],[Order Date]])</f>
        <v>201806</v>
      </c>
    </row>
    <row r="6485" spans="1: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v>3</v>
      </c>
      <c r="T6485">
        <v>0</v>
      </c>
      <c r="U6485">
        <v>88.5</v>
      </c>
      <c r="V6485">
        <f>COUNTIF(SalesData[Order ID],SalesData[[#This Row],[Order ID]])</f>
        <v>3</v>
      </c>
      <c r="W6485" t="str">
        <f>TEXT(SalesData[[#This Row],[Order Date]],"MMM-YYYY")</f>
        <v>Jun-2018</v>
      </c>
      <c r="X6485">
        <f>CHOOSE(MONTH(SalesData[[#This Row],[Order Date]]),1,1,1,2,2,2,3,3,3,4,4,4)</f>
        <v>2</v>
      </c>
      <c r="Y6485">
        <f>YEAR(SalesData[[#This Row],[Order Date]])*100+MONTH(SalesData[[#This Row],[Order Date]])</f>
        <v>201806</v>
      </c>
    </row>
    <row r="6486" spans="1: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v>9</v>
      </c>
      <c r="T6486">
        <v>0</v>
      </c>
      <c r="U6486">
        <v>17.309999999999999</v>
      </c>
      <c r="V6486">
        <f>COUNTIF(SalesData[Order ID],SalesData[[#This Row],[Order ID]])</f>
        <v>3</v>
      </c>
      <c r="W6486" t="str">
        <f>TEXT(SalesData[[#This Row],[Order Date]],"MMM-YYYY")</f>
        <v>Jun-2018</v>
      </c>
      <c r="X6486">
        <f>CHOOSE(MONTH(SalesData[[#This Row],[Order Date]]),1,1,1,2,2,2,3,3,3,4,4,4)</f>
        <v>2</v>
      </c>
      <c r="Y6486">
        <f>YEAR(SalesData[[#This Row],[Order Date]])*100+MONTH(SalesData[[#This Row],[Order Date]])</f>
        <v>201806</v>
      </c>
    </row>
    <row r="6487" spans="1: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v>3</v>
      </c>
      <c r="T6487">
        <v>0.2</v>
      </c>
      <c r="U6487">
        <v>14.06</v>
      </c>
      <c r="V6487">
        <f>COUNTIF(SalesData[Order ID],SalesData[[#This Row],[Order ID]])</f>
        <v>3</v>
      </c>
      <c r="W6487" t="str">
        <f>TEXT(SalesData[[#This Row],[Order Date]],"MMM-YYYY")</f>
        <v>Jun-2018</v>
      </c>
      <c r="X6487">
        <f>CHOOSE(MONTH(SalesData[[#This Row],[Order Date]]),1,1,1,2,2,2,3,3,3,4,4,4)</f>
        <v>2</v>
      </c>
      <c r="Y6487">
        <f>YEAR(SalesData[[#This Row],[Order Date]])*100+MONTH(SalesData[[#This Row],[Order Date]])</f>
        <v>201806</v>
      </c>
    </row>
    <row r="6488" spans="1: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v>6</v>
      </c>
      <c r="T6488">
        <v>0.1</v>
      </c>
      <c r="U6488">
        <v>269.38</v>
      </c>
      <c r="V6488">
        <f>COUNTIF(SalesData[Order ID],SalesData[[#This Row],[Order ID]])</f>
        <v>3</v>
      </c>
      <c r="W6488" t="str">
        <f>TEXT(SalesData[[#This Row],[Order Date]],"MMM-YYYY")</f>
        <v>Mar-2016</v>
      </c>
      <c r="X6488">
        <f>CHOOSE(MONTH(SalesData[[#This Row],[Order Date]]),1,1,1,2,2,2,3,3,3,4,4,4)</f>
        <v>1</v>
      </c>
      <c r="Y6488">
        <f>YEAR(SalesData[[#This Row],[Order Date]])*100+MONTH(SalesData[[#This Row],[Order Date]])</f>
        <v>201603</v>
      </c>
    </row>
    <row r="6489" spans="1: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v>2</v>
      </c>
      <c r="T6489">
        <v>0.1</v>
      </c>
      <c r="U6489">
        <v>2.7</v>
      </c>
      <c r="V6489">
        <f>COUNTIF(SalesData[Order ID],SalesData[[#This Row],[Order ID]])</f>
        <v>3</v>
      </c>
      <c r="W6489" t="str">
        <f>TEXT(SalesData[[#This Row],[Order Date]],"MMM-YYYY")</f>
        <v>Mar-2016</v>
      </c>
      <c r="X6489">
        <f>CHOOSE(MONTH(SalesData[[#This Row],[Order Date]]),1,1,1,2,2,2,3,3,3,4,4,4)</f>
        <v>1</v>
      </c>
      <c r="Y6489">
        <f>YEAR(SalesData[[#This Row],[Order Date]])*100+MONTH(SalesData[[#This Row],[Order Date]])</f>
        <v>201603</v>
      </c>
    </row>
    <row r="6490" spans="1: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v>3</v>
      </c>
      <c r="T6490">
        <v>0.3</v>
      </c>
      <c r="U6490">
        <v>-59.09</v>
      </c>
      <c r="V6490">
        <f>COUNTIF(SalesData[Order ID],SalesData[[#This Row],[Order ID]])</f>
        <v>3</v>
      </c>
      <c r="W6490" t="str">
        <f>TEXT(SalesData[[#This Row],[Order Date]],"MMM-YYYY")</f>
        <v>Mar-2016</v>
      </c>
      <c r="X6490">
        <f>CHOOSE(MONTH(SalesData[[#This Row],[Order Date]]),1,1,1,2,2,2,3,3,3,4,4,4)</f>
        <v>1</v>
      </c>
      <c r="Y6490">
        <f>YEAR(SalesData[[#This Row],[Order Date]])*100+MONTH(SalesData[[#This Row],[Order Date]])</f>
        <v>201603</v>
      </c>
    </row>
    <row r="6491" spans="1: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v>9</v>
      </c>
      <c r="T6491">
        <v>0</v>
      </c>
      <c r="U6491">
        <v>6.48</v>
      </c>
      <c r="V6491">
        <f>COUNTIF(SalesData[Order ID],SalesData[[#This Row],[Order ID]])</f>
        <v>1</v>
      </c>
      <c r="W6491" t="str">
        <f>TEXT(SalesData[[#This Row],[Order Date]],"MMM-YYYY")</f>
        <v>Sep-2018</v>
      </c>
      <c r="X6491">
        <f>CHOOSE(MONTH(SalesData[[#This Row],[Order Date]]),1,1,1,2,2,2,3,3,3,4,4,4)</f>
        <v>3</v>
      </c>
      <c r="Y6491">
        <f>YEAR(SalesData[[#This Row],[Order Date]])*100+MONTH(SalesData[[#This Row],[Order Date]])</f>
        <v>201809</v>
      </c>
    </row>
    <row r="6492" spans="1: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v>9</v>
      </c>
      <c r="T6492">
        <v>0.2</v>
      </c>
      <c r="U6492">
        <v>7.28</v>
      </c>
      <c r="V6492">
        <f>COUNTIF(SalesData[Order ID],SalesData[[#This Row],[Order ID]])</f>
        <v>1</v>
      </c>
      <c r="W6492" t="str">
        <f>TEXT(SalesData[[#This Row],[Order Date]],"MMM-YYYY")</f>
        <v>Sep-2015</v>
      </c>
      <c r="X6492">
        <f>CHOOSE(MONTH(SalesData[[#This Row],[Order Date]]),1,1,1,2,2,2,3,3,3,4,4,4)</f>
        <v>3</v>
      </c>
      <c r="Y6492">
        <f>YEAR(SalesData[[#This Row],[Order Date]])*100+MONTH(SalesData[[#This Row],[Order Date]])</f>
        <v>201509</v>
      </c>
    </row>
    <row r="6493" spans="1: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v>10</v>
      </c>
      <c r="T6493">
        <v>0.1</v>
      </c>
      <c r="U6493">
        <v>14.48</v>
      </c>
      <c r="V6493">
        <f>COUNTIF(SalesData[Order ID],SalesData[[#This Row],[Order ID]])</f>
        <v>3</v>
      </c>
      <c r="W6493" t="str">
        <f>TEXT(SalesData[[#This Row],[Order Date]],"MMM-YYYY")</f>
        <v>Nov-2017</v>
      </c>
      <c r="X6493">
        <f>CHOOSE(MONTH(SalesData[[#This Row],[Order Date]]),1,1,1,2,2,2,3,3,3,4,4,4)</f>
        <v>4</v>
      </c>
      <c r="Y6493">
        <f>YEAR(SalesData[[#This Row],[Order Date]])*100+MONTH(SalesData[[#This Row],[Order Date]])</f>
        <v>201711</v>
      </c>
    </row>
    <row r="6494" spans="1: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v>4</v>
      </c>
      <c r="T6494">
        <v>0.2</v>
      </c>
      <c r="U6494">
        <v>4.37</v>
      </c>
      <c r="V6494">
        <f>COUNTIF(SalesData[Order ID],SalesData[[#This Row],[Order ID]])</f>
        <v>3</v>
      </c>
      <c r="W6494" t="str">
        <f>TEXT(SalesData[[#This Row],[Order Date]],"MMM-YYYY")</f>
        <v>Nov-2017</v>
      </c>
      <c r="X6494">
        <f>CHOOSE(MONTH(SalesData[[#This Row],[Order Date]]),1,1,1,2,2,2,3,3,3,4,4,4)</f>
        <v>4</v>
      </c>
      <c r="Y6494">
        <f>YEAR(SalesData[[#This Row],[Order Date]])*100+MONTH(SalesData[[#This Row],[Order Date]])</f>
        <v>201711</v>
      </c>
    </row>
    <row r="6495" spans="1: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v>5</v>
      </c>
      <c r="T6495">
        <v>0</v>
      </c>
      <c r="U6495">
        <v>46.51</v>
      </c>
      <c r="V6495">
        <f>COUNTIF(SalesData[Order ID],SalesData[[#This Row],[Order ID]])</f>
        <v>3</v>
      </c>
      <c r="W6495" t="str">
        <f>TEXT(SalesData[[#This Row],[Order Date]],"MMM-YYYY")</f>
        <v>Nov-2017</v>
      </c>
      <c r="X6495">
        <f>CHOOSE(MONTH(SalesData[[#This Row],[Order Date]]),1,1,1,2,2,2,3,3,3,4,4,4)</f>
        <v>4</v>
      </c>
      <c r="Y6495">
        <f>YEAR(SalesData[[#This Row],[Order Date]])*100+MONTH(SalesData[[#This Row],[Order Date]])</f>
        <v>201711</v>
      </c>
    </row>
    <row r="6496" spans="1: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v>6</v>
      </c>
      <c r="T6496">
        <v>0.2</v>
      </c>
      <c r="U6496">
        <v>1.68</v>
      </c>
      <c r="V6496">
        <f>COUNTIF(SalesData[Order ID],SalesData[[#This Row],[Order ID]])</f>
        <v>3</v>
      </c>
      <c r="W6496" t="str">
        <f>TEXT(SalesData[[#This Row],[Order Date]],"MMM-YYYY")</f>
        <v>Oct-2018</v>
      </c>
      <c r="X6496">
        <f>CHOOSE(MONTH(SalesData[[#This Row],[Order Date]]),1,1,1,2,2,2,3,3,3,4,4,4)</f>
        <v>4</v>
      </c>
      <c r="Y6496">
        <f>YEAR(SalesData[[#This Row],[Order Date]])*100+MONTH(SalesData[[#This Row],[Order Date]])</f>
        <v>201810</v>
      </c>
    </row>
    <row r="6497" spans="1: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v>9</v>
      </c>
      <c r="T6497">
        <v>0</v>
      </c>
      <c r="U6497">
        <v>5.13</v>
      </c>
      <c r="V6497">
        <f>COUNTIF(SalesData[Order ID],SalesData[[#This Row],[Order ID]])</f>
        <v>3</v>
      </c>
      <c r="W6497" t="str">
        <f>TEXT(SalesData[[#This Row],[Order Date]],"MMM-YYYY")</f>
        <v>Oct-2018</v>
      </c>
      <c r="X6497">
        <f>CHOOSE(MONTH(SalesData[[#This Row],[Order Date]]),1,1,1,2,2,2,3,3,3,4,4,4)</f>
        <v>4</v>
      </c>
      <c r="Y6497">
        <f>YEAR(SalesData[[#This Row],[Order Date]])*100+MONTH(SalesData[[#This Row],[Order Date]])</f>
        <v>201810</v>
      </c>
    </row>
    <row r="6498" spans="1: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v>3</v>
      </c>
      <c r="T6498">
        <v>0</v>
      </c>
      <c r="U6498">
        <v>8.64</v>
      </c>
      <c r="V6498">
        <f>COUNTIF(SalesData[Order ID],SalesData[[#This Row],[Order ID]])</f>
        <v>3</v>
      </c>
      <c r="W6498" t="str">
        <f>TEXT(SalesData[[#This Row],[Order Date]],"MMM-YYYY")</f>
        <v>Oct-2018</v>
      </c>
      <c r="X6498">
        <f>CHOOSE(MONTH(SalesData[[#This Row],[Order Date]]),1,1,1,2,2,2,3,3,3,4,4,4)</f>
        <v>4</v>
      </c>
      <c r="Y6498">
        <f>YEAR(SalesData[[#This Row],[Order Date]])*100+MONTH(SalesData[[#This Row],[Order Date]])</f>
        <v>201810</v>
      </c>
    </row>
    <row r="6499" spans="1: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v>4</v>
      </c>
      <c r="T6499">
        <v>0.1</v>
      </c>
      <c r="U6499">
        <v>3.98</v>
      </c>
      <c r="V6499">
        <f>COUNTIF(SalesData[Order ID],SalesData[[#This Row],[Order ID]])</f>
        <v>4</v>
      </c>
      <c r="W6499" t="str">
        <f>TEXT(SalesData[[#This Row],[Order Date]],"MMM-YYYY")</f>
        <v>Jul-2016</v>
      </c>
      <c r="X6499">
        <f>CHOOSE(MONTH(SalesData[[#This Row],[Order Date]]),1,1,1,2,2,2,3,3,3,4,4,4)</f>
        <v>3</v>
      </c>
      <c r="Y6499">
        <f>YEAR(SalesData[[#This Row],[Order Date]])*100+MONTH(SalesData[[#This Row],[Order Date]])</f>
        <v>201607</v>
      </c>
    </row>
    <row r="6500" spans="1: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v>8</v>
      </c>
      <c r="T6500">
        <v>0.3</v>
      </c>
      <c r="U6500">
        <v>-39.18</v>
      </c>
      <c r="V6500">
        <f>COUNTIF(SalesData[Order ID],SalesData[[#This Row],[Order ID]])</f>
        <v>4</v>
      </c>
      <c r="W6500" t="str">
        <f>TEXT(SalesData[[#This Row],[Order Date]],"MMM-YYYY")</f>
        <v>Jul-2016</v>
      </c>
      <c r="X6500">
        <f>CHOOSE(MONTH(SalesData[[#This Row],[Order Date]]),1,1,1,2,2,2,3,3,3,4,4,4)</f>
        <v>3</v>
      </c>
      <c r="Y6500">
        <f>YEAR(SalesData[[#This Row],[Order Date]])*100+MONTH(SalesData[[#This Row],[Order Date]])</f>
        <v>201607</v>
      </c>
    </row>
    <row r="6501" spans="1: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v>6</v>
      </c>
      <c r="T6501">
        <v>0.3</v>
      </c>
      <c r="U6501">
        <v>-33.58</v>
      </c>
      <c r="V6501">
        <f>COUNTIF(SalesData[Order ID],SalesData[[#This Row],[Order ID]])</f>
        <v>4</v>
      </c>
      <c r="W6501" t="str">
        <f>TEXT(SalesData[[#This Row],[Order Date]],"MMM-YYYY")</f>
        <v>Jul-2016</v>
      </c>
      <c r="X6501">
        <f>CHOOSE(MONTH(SalesData[[#This Row],[Order Date]]),1,1,1,2,2,2,3,3,3,4,4,4)</f>
        <v>3</v>
      </c>
      <c r="Y6501">
        <f>YEAR(SalesData[[#This Row],[Order Date]])*100+MONTH(SalesData[[#This Row],[Order Date]])</f>
        <v>201607</v>
      </c>
    </row>
    <row r="6502" spans="1: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v>9</v>
      </c>
      <c r="T6502">
        <v>0.1</v>
      </c>
      <c r="U6502">
        <v>8.11</v>
      </c>
      <c r="V6502">
        <f>COUNTIF(SalesData[Order ID],SalesData[[#This Row],[Order ID]])</f>
        <v>4</v>
      </c>
      <c r="W6502" t="str">
        <f>TEXT(SalesData[[#This Row],[Order Date]],"MMM-YYYY")</f>
        <v>Jul-2016</v>
      </c>
      <c r="X6502">
        <f>CHOOSE(MONTH(SalesData[[#This Row],[Order Date]]),1,1,1,2,2,2,3,3,3,4,4,4)</f>
        <v>3</v>
      </c>
      <c r="Y6502">
        <f>YEAR(SalesData[[#This Row],[Order Date]])*100+MONTH(SalesData[[#This Row],[Order Date]])</f>
        <v>201607</v>
      </c>
    </row>
    <row r="6503" spans="1: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v>7</v>
      </c>
      <c r="T6503">
        <v>0.2</v>
      </c>
      <c r="U6503">
        <v>156.59</v>
      </c>
      <c r="V6503">
        <f>COUNTIF(SalesData[Order ID],SalesData[[#This Row],[Order ID]])</f>
        <v>3</v>
      </c>
      <c r="W6503" t="str">
        <f>TEXT(SalesData[[#This Row],[Order Date]],"MMM-YYYY")</f>
        <v>Nov-2015</v>
      </c>
      <c r="X6503">
        <f>CHOOSE(MONTH(SalesData[[#This Row],[Order Date]]),1,1,1,2,2,2,3,3,3,4,4,4)</f>
        <v>4</v>
      </c>
      <c r="Y6503">
        <f>YEAR(SalesData[[#This Row],[Order Date]])*100+MONTH(SalesData[[#This Row],[Order Date]])</f>
        <v>201511</v>
      </c>
    </row>
    <row r="6504" spans="1: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v>4</v>
      </c>
      <c r="T6504">
        <v>0.3</v>
      </c>
      <c r="U6504">
        <v>-8.0399999999999991</v>
      </c>
      <c r="V6504">
        <f>COUNTIF(SalesData[Order ID],SalesData[[#This Row],[Order ID]])</f>
        <v>3</v>
      </c>
      <c r="W6504" t="str">
        <f>TEXT(SalesData[[#This Row],[Order Date]],"MMM-YYYY")</f>
        <v>Nov-2015</v>
      </c>
      <c r="X6504">
        <f>CHOOSE(MONTH(SalesData[[#This Row],[Order Date]]),1,1,1,2,2,2,3,3,3,4,4,4)</f>
        <v>4</v>
      </c>
      <c r="Y6504">
        <f>YEAR(SalesData[[#This Row],[Order Date]])*100+MONTH(SalesData[[#This Row],[Order Date]])</f>
        <v>201511</v>
      </c>
    </row>
    <row r="6505" spans="1: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v>9</v>
      </c>
      <c r="T6505">
        <v>0</v>
      </c>
      <c r="U6505">
        <v>2.12</v>
      </c>
      <c r="V6505">
        <f>COUNTIF(SalesData[Order ID],SalesData[[#This Row],[Order ID]])</f>
        <v>3</v>
      </c>
      <c r="W6505" t="str">
        <f>TEXT(SalesData[[#This Row],[Order Date]],"MMM-YYYY")</f>
        <v>Nov-2015</v>
      </c>
      <c r="X6505">
        <f>CHOOSE(MONTH(SalesData[[#This Row],[Order Date]]),1,1,1,2,2,2,3,3,3,4,4,4)</f>
        <v>4</v>
      </c>
      <c r="Y6505">
        <f>YEAR(SalesData[[#This Row],[Order Date]])*100+MONTH(SalesData[[#This Row],[Order Date]])</f>
        <v>201511</v>
      </c>
    </row>
    <row r="6506" spans="1: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v>4</v>
      </c>
      <c r="T6506">
        <v>0.2</v>
      </c>
      <c r="U6506">
        <v>311.91000000000003</v>
      </c>
      <c r="V6506">
        <f>COUNTIF(SalesData[Order ID],SalesData[[#This Row],[Order ID]])</f>
        <v>1</v>
      </c>
      <c r="W6506" t="str">
        <f>TEXT(SalesData[[#This Row],[Order Date]],"MMM-YYYY")</f>
        <v>Nov-2018</v>
      </c>
      <c r="X6506">
        <f>CHOOSE(MONTH(SalesData[[#This Row],[Order Date]]),1,1,1,2,2,2,3,3,3,4,4,4)</f>
        <v>4</v>
      </c>
      <c r="Y6506">
        <f>YEAR(SalesData[[#This Row],[Order Date]])*100+MONTH(SalesData[[#This Row],[Order Date]])</f>
        <v>201811</v>
      </c>
    </row>
    <row r="6507" spans="1: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v>1</v>
      </c>
      <c r="T6507">
        <v>0.1</v>
      </c>
      <c r="U6507">
        <v>1.8</v>
      </c>
      <c r="V6507">
        <f>COUNTIF(SalesData[Order ID],SalesData[[#This Row],[Order ID]])</f>
        <v>1</v>
      </c>
      <c r="W6507" t="str">
        <f>TEXT(SalesData[[#This Row],[Order Date]],"MMM-YYYY")</f>
        <v>Jun-2017</v>
      </c>
      <c r="X6507">
        <f>CHOOSE(MONTH(SalesData[[#This Row],[Order Date]]),1,1,1,2,2,2,3,3,3,4,4,4)</f>
        <v>2</v>
      </c>
      <c r="Y6507">
        <f>YEAR(SalesData[[#This Row],[Order Date]])*100+MONTH(SalesData[[#This Row],[Order Date]])</f>
        <v>201706</v>
      </c>
    </row>
    <row r="6508" spans="1: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v>7</v>
      </c>
      <c r="T6508">
        <v>0.2</v>
      </c>
      <c r="U6508">
        <v>5.74</v>
      </c>
      <c r="V6508">
        <f>COUNTIF(SalesData[Order ID],SalesData[[#This Row],[Order ID]])</f>
        <v>2</v>
      </c>
      <c r="W6508" t="str">
        <f>TEXT(SalesData[[#This Row],[Order Date]],"MMM-YYYY")</f>
        <v>Oct-2017</v>
      </c>
      <c r="X6508">
        <f>CHOOSE(MONTH(SalesData[[#This Row],[Order Date]]),1,1,1,2,2,2,3,3,3,4,4,4)</f>
        <v>4</v>
      </c>
      <c r="Y6508">
        <f>YEAR(SalesData[[#This Row],[Order Date]])*100+MONTH(SalesData[[#This Row],[Order Date]])</f>
        <v>201710</v>
      </c>
    </row>
    <row r="6509" spans="1: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v>4</v>
      </c>
      <c r="T6509">
        <v>0.3</v>
      </c>
      <c r="U6509">
        <v>-63.24</v>
      </c>
      <c r="V6509">
        <f>COUNTIF(SalesData[Order ID],SalesData[[#This Row],[Order ID]])</f>
        <v>2</v>
      </c>
      <c r="W6509" t="str">
        <f>TEXT(SalesData[[#This Row],[Order Date]],"MMM-YYYY")</f>
        <v>Oct-2017</v>
      </c>
      <c r="X6509">
        <f>CHOOSE(MONTH(SalesData[[#This Row],[Order Date]]),1,1,1,2,2,2,3,3,3,4,4,4)</f>
        <v>4</v>
      </c>
      <c r="Y6509">
        <f>YEAR(SalesData[[#This Row],[Order Date]])*100+MONTH(SalesData[[#This Row],[Order Date]])</f>
        <v>201710</v>
      </c>
    </row>
    <row r="6510" spans="1: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v>8</v>
      </c>
      <c r="T6510">
        <v>0.3</v>
      </c>
      <c r="U6510">
        <v>-50.38</v>
      </c>
      <c r="V6510">
        <f>COUNTIF(SalesData[Order ID],SalesData[[#This Row],[Order ID]])</f>
        <v>3</v>
      </c>
      <c r="W6510" t="str">
        <f>TEXT(SalesData[[#This Row],[Order Date]],"MMM-YYYY")</f>
        <v>Dec-2018</v>
      </c>
      <c r="X6510">
        <f>CHOOSE(MONTH(SalesData[[#This Row],[Order Date]]),1,1,1,2,2,2,3,3,3,4,4,4)</f>
        <v>4</v>
      </c>
      <c r="Y6510">
        <f>YEAR(SalesData[[#This Row],[Order Date]])*100+MONTH(SalesData[[#This Row],[Order Date]])</f>
        <v>201812</v>
      </c>
    </row>
    <row r="6511" spans="1: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v>5</v>
      </c>
      <c r="T6511">
        <v>0</v>
      </c>
      <c r="U6511">
        <v>10.57</v>
      </c>
      <c r="V6511">
        <f>COUNTIF(SalesData[Order ID],SalesData[[#This Row],[Order ID]])</f>
        <v>3</v>
      </c>
      <c r="W6511" t="str">
        <f>TEXT(SalesData[[#This Row],[Order Date]],"MMM-YYYY")</f>
        <v>Dec-2018</v>
      </c>
      <c r="X6511">
        <f>CHOOSE(MONTH(SalesData[[#This Row],[Order Date]]),1,1,1,2,2,2,3,3,3,4,4,4)</f>
        <v>4</v>
      </c>
      <c r="Y6511">
        <f>YEAR(SalesData[[#This Row],[Order Date]])*100+MONTH(SalesData[[#This Row],[Order Date]])</f>
        <v>201812</v>
      </c>
    </row>
    <row r="6512" spans="1: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v>2</v>
      </c>
      <c r="T6512">
        <v>0</v>
      </c>
      <c r="U6512">
        <v>4.76</v>
      </c>
      <c r="V6512">
        <f>COUNTIF(SalesData[Order ID],SalesData[[#This Row],[Order ID]])</f>
        <v>3</v>
      </c>
      <c r="W6512" t="str">
        <f>TEXT(SalesData[[#This Row],[Order Date]],"MMM-YYYY")</f>
        <v>Dec-2018</v>
      </c>
      <c r="X6512">
        <f>CHOOSE(MONTH(SalesData[[#This Row],[Order Date]]),1,1,1,2,2,2,3,3,3,4,4,4)</f>
        <v>4</v>
      </c>
      <c r="Y6512">
        <f>YEAR(SalesData[[#This Row],[Order Date]])*100+MONTH(SalesData[[#This Row],[Order Date]])</f>
        <v>201812</v>
      </c>
    </row>
    <row r="6513" spans="1: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v>9</v>
      </c>
      <c r="T6513">
        <v>0</v>
      </c>
      <c r="U6513">
        <v>5.25</v>
      </c>
      <c r="V6513">
        <f>COUNTIF(SalesData[Order ID],SalesData[[#This Row],[Order ID]])</f>
        <v>4</v>
      </c>
      <c r="W6513" t="str">
        <f>TEXT(SalesData[[#This Row],[Order Date]],"MMM-YYYY")</f>
        <v>Mar-2018</v>
      </c>
      <c r="X6513">
        <f>CHOOSE(MONTH(SalesData[[#This Row],[Order Date]]),1,1,1,2,2,2,3,3,3,4,4,4)</f>
        <v>1</v>
      </c>
      <c r="Y6513">
        <f>YEAR(SalesData[[#This Row],[Order Date]])*100+MONTH(SalesData[[#This Row],[Order Date]])</f>
        <v>201803</v>
      </c>
    </row>
    <row r="6514" spans="1: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v>3</v>
      </c>
      <c r="T6514">
        <v>0</v>
      </c>
      <c r="U6514">
        <v>3.34</v>
      </c>
      <c r="V6514">
        <f>COUNTIF(SalesData[Order ID],SalesData[[#This Row],[Order ID]])</f>
        <v>4</v>
      </c>
      <c r="W6514" t="str">
        <f>TEXT(SalesData[[#This Row],[Order Date]],"MMM-YYYY")</f>
        <v>Mar-2018</v>
      </c>
      <c r="X6514">
        <f>CHOOSE(MONTH(SalesData[[#This Row],[Order Date]]),1,1,1,2,2,2,3,3,3,4,4,4)</f>
        <v>1</v>
      </c>
      <c r="Y6514">
        <f>YEAR(SalesData[[#This Row],[Order Date]])*100+MONTH(SalesData[[#This Row],[Order Date]])</f>
        <v>201803</v>
      </c>
    </row>
    <row r="6515" spans="1: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v>7</v>
      </c>
      <c r="T6515">
        <v>0.2</v>
      </c>
      <c r="U6515">
        <v>71.73</v>
      </c>
      <c r="V6515">
        <f>COUNTIF(SalesData[Order ID],SalesData[[#This Row],[Order ID]])</f>
        <v>4</v>
      </c>
      <c r="W6515" t="str">
        <f>TEXT(SalesData[[#This Row],[Order Date]],"MMM-YYYY")</f>
        <v>Mar-2018</v>
      </c>
      <c r="X6515">
        <f>CHOOSE(MONTH(SalesData[[#This Row],[Order Date]]),1,1,1,2,2,2,3,3,3,4,4,4)</f>
        <v>1</v>
      </c>
      <c r="Y6515">
        <f>YEAR(SalesData[[#This Row],[Order Date]])*100+MONTH(SalesData[[#This Row],[Order Date]])</f>
        <v>201803</v>
      </c>
    </row>
    <row r="6516" spans="1: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v>10</v>
      </c>
      <c r="T6516">
        <v>0</v>
      </c>
      <c r="U6516">
        <v>28.89</v>
      </c>
      <c r="V6516">
        <f>COUNTIF(SalesData[Order ID],SalesData[[#This Row],[Order ID]])</f>
        <v>4</v>
      </c>
      <c r="W6516" t="str">
        <f>TEXT(SalesData[[#This Row],[Order Date]],"MMM-YYYY")</f>
        <v>Mar-2018</v>
      </c>
      <c r="X6516">
        <f>CHOOSE(MONTH(SalesData[[#This Row],[Order Date]]),1,1,1,2,2,2,3,3,3,4,4,4)</f>
        <v>1</v>
      </c>
      <c r="Y6516">
        <f>YEAR(SalesData[[#This Row],[Order Date]])*100+MONTH(SalesData[[#This Row],[Order Date]])</f>
        <v>201803</v>
      </c>
    </row>
    <row r="6517" spans="1: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v>6</v>
      </c>
      <c r="T6517">
        <v>0</v>
      </c>
      <c r="U6517">
        <v>56.77</v>
      </c>
      <c r="V6517">
        <f>COUNTIF(SalesData[Order ID],SalesData[[#This Row],[Order ID]])</f>
        <v>5</v>
      </c>
      <c r="W6517" t="str">
        <f>TEXT(SalesData[[#This Row],[Order Date]],"MMM-YYYY")</f>
        <v>Sep-2018</v>
      </c>
      <c r="X6517">
        <f>CHOOSE(MONTH(SalesData[[#This Row],[Order Date]]),1,1,1,2,2,2,3,3,3,4,4,4)</f>
        <v>3</v>
      </c>
      <c r="Y6517">
        <f>YEAR(SalesData[[#This Row],[Order Date]])*100+MONTH(SalesData[[#This Row],[Order Date]])</f>
        <v>201809</v>
      </c>
    </row>
    <row r="6518" spans="1: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v>10</v>
      </c>
      <c r="T6518">
        <v>0.2</v>
      </c>
      <c r="U6518">
        <v>79.489999999999995</v>
      </c>
      <c r="V6518">
        <f>COUNTIF(SalesData[Order ID],SalesData[[#This Row],[Order ID]])</f>
        <v>5</v>
      </c>
      <c r="W6518" t="str">
        <f>TEXT(SalesData[[#This Row],[Order Date]],"MMM-YYYY")</f>
        <v>Sep-2018</v>
      </c>
      <c r="X6518">
        <f>CHOOSE(MONTH(SalesData[[#This Row],[Order Date]]),1,1,1,2,2,2,3,3,3,4,4,4)</f>
        <v>3</v>
      </c>
      <c r="Y6518">
        <f>YEAR(SalesData[[#This Row],[Order Date]])*100+MONTH(SalesData[[#This Row],[Order Date]])</f>
        <v>201809</v>
      </c>
    </row>
    <row r="6519" spans="1: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v>8</v>
      </c>
      <c r="T6519">
        <v>0.3</v>
      </c>
      <c r="U6519">
        <v>-12.91</v>
      </c>
      <c r="V6519">
        <f>COUNTIF(SalesData[Order ID],SalesData[[#This Row],[Order ID]])</f>
        <v>5</v>
      </c>
      <c r="W6519" t="str">
        <f>TEXT(SalesData[[#This Row],[Order Date]],"MMM-YYYY")</f>
        <v>Sep-2018</v>
      </c>
      <c r="X6519">
        <f>CHOOSE(MONTH(SalesData[[#This Row],[Order Date]]),1,1,1,2,2,2,3,3,3,4,4,4)</f>
        <v>3</v>
      </c>
      <c r="Y6519">
        <f>YEAR(SalesData[[#This Row],[Order Date]])*100+MONTH(SalesData[[#This Row],[Order Date]])</f>
        <v>201809</v>
      </c>
    </row>
    <row r="6520" spans="1: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v>4</v>
      </c>
      <c r="T6520">
        <v>0.3</v>
      </c>
      <c r="U6520">
        <v>-19.61</v>
      </c>
      <c r="V6520">
        <f>COUNTIF(SalesData[Order ID],SalesData[[#This Row],[Order ID]])</f>
        <v>5</v>
      </c>
      <c r="W6520" t="str">
        <f>TEXT(SalesData[[#This Row],[Order Date]],"MMM-YYYY")</f>
        <v>Sep-2018</v>
      </c>
      <c r="X6520">
        <f>CHOOSE(MONTH(SalesData[[#This Row],[Order Date]]),1,1,1,2,2,2,3,3,3,4,4,4)</f>
        <v>3</v>
      </c>
      <c r="Y6520">
        <f>YEAR(SalesData[[#This Row],[Order Date]])*100+MONTH(SalesData[[#This Row],[Order Date]])</f>
        <v>201809</v>
      </c>
    </row>
    <row r="6521" spans="1: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v>7</v>
      </c>
      <c r="T6521">
        <v>0.1</v>
      </c>
      <c r="U6521">
        <v>0.43</v>
      </c>
      <c r="V6521">
        <f>COUNTIF(SalesData[Order ID],SalesData[[#This Row],[Order ID]])</f>
        <v>5</v>
      </c>
      <c r="W6521" t="str">
        <f>TEXT(SalesData[[#This Row],[Order Date]],"MMM-YYYY")</f>
        <v>Sep-2018</v>
      </c>
      <c r="X6521">
        <f>CHOOSE(MONTH(SalesData[[#This Row],[Order Date]]),1,1,1,2,2,2,3,3,3,4,4,4)</f>
        <v>3</v>
      </c>
      <c r="Y6521">
        <f>YEAR(SalesData[[#This Row],[Order Date]])*100+MONTH(SalesData[[#This Row],[Order Date]])</f>
        <v>201809</v>
      </c>
    </row>
    <row r="6522" spans="1: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v>9</v>
      </c>
      <c r="T6522">
        <v>0.3</v>
      </c>
      <c r="U6522">
        <v>-979.91</v>
      </c>
      <c r="V6522">
        <f>COUNTIF(SalesData[Order ID],SalesData[[#This Row],[Order ID]])</f>
        <v>3</v>
      </c>
      <c r="W6522" t="str">
        <f>TEXT(SalesData[[#This Row],[Order Date]],"MMM-YYYY")</f>
        <v>Jan-2018</v>
      </c>
      <c r="X6522">
        <f>CHOOSE(MONTH(SalesData[[#This Row],[Order Date]]),1,1,1,2,2,2,3,3,3,4,4,4)</f>
        <v>1</v>
      </c>
      <c r="Y6522">
        <f>YEAR(SalesData[[#This Row],[Order Date]])*100+MONTH(SalesData[[#This Row],[Order Date]])</f>
        <v>201801</v>
      </c>
    </row>
    <row r="6523" spans="1: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v>7</v>
      </c>
      <c r="T6523">
        <v>0</v>
      </c>
      <c r="U6523">
        <v>57.51</v>
      </c>
      <c r="V6523">
        <f>COUNTIF(SalesData[Order ID],SalesData[[#This Row],[Order ID]])</f>
        <v>3</v>
      </c>
      <c r="W6523" t="str">
        <f>TEXT(SalesData[[#This Row],[Order Date]],"MMM-YYYY")</f>
        <v>Jan-2018</v>
      </c>
      <c r="X6523">
        <f>CHOOSE(MONTH(SalesData[[#This Row],[Order Date]]),1,1,1,2,2,2,3,3,3,4,4,4)</f>
        <v>1</v>
      </c>
      <c r="Y6523">
        <f>YEAR(SalesData[[#This Row],[Order Date]])*100+MONTH(SalesData[[#This Row],[Order Date]])</f>
        <v>201801</v>
      </c>
    </row>
    <row r="6524" spans="1: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v>8</v>
      </c>
      <c r="T6524">
        <v>0</v>
      </c>
      <c r="U6524">
        <v>9.5299999999999994</v>
      </c>
      <c r="V6524">
        <f>COUNTIF(SalesData[Order ID],SalesData[[#This Row],[Order ID]])</f>
        <v>3</v>
      </c>
      <c r="W6524" t="str">
        <f>TEXT(SalesData[[#This Row],[Order Date]],"MMM-YYYY")</f>
        <v>Jan-2018</v>
      </c>
      <c r="X6524">
        <f>CHOOSE(MONTH(SalesData[[#This Row],[Order Date]]),1,1,1,2,2,2,3,3,3,4,4,4)</f>
        <v>1</v>
      </c>
      <c r="Y6524">
        <f>YEAR(SalesData[[#This Row],[Order Date]])*100+MONTH(SalesData[[#This Row],[Order Date]])</f>
        <v>201801</v>
      </c>
    </row>
    <row r="6525" spans="1: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v>5</v>
      </c>
      <c r="T6525">
        <v>0.3</v>
      </c>
      <c r="U6525">
        <v>-3.53</v>
      </c>
      <c r="V6525">
        <f>COUNTIF(SalesData[Order ID],SalesData[[#This Row],[Order ID]])</f>
        <v>4</v>
      </c>
      <c r="W6525" t="str">
        <f>TEXT(SalesData[[#This Row],[Order Date]],"MMM-YYYY")</f>
        <v>Jul-2017</v>
      </c>
      <c r="X6525">
        <f>CHOOSE(MONTH(SalesData[[#This Row],[Order Date]]),1,1,1,2,2,2,3,3,3,4,4,4)</f>
        <v>3</v>
      </c>
      <c r="Y6525">
        <f>YEAR(SalesData[[#This Row],[Order Date]])*100+MONTH(SalesData[[#This Row],[Order Date]])</f>
        <v>201707</v>
      </c>
    </row>
    <row r="6526" spans="1: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v>4</v>
      </c>
      <c r="T6526">
        <v>0</v>
      </c>
      <c r="U6526">
        <v>4.8</v>
      </c>
      <c r="V6526">
        <f>COUNTIF(SalesData[Order ID],SalesData[[#This Row],[Order ID]])</f>
        <v>4</v>
      </c>
      <c r="W6526" t="str">
        <f>TEXT(SalesData[[#This Row],[Order Date]],"MMM-YYYY")</f>
        <v>Jul-2017</v>
      </c>
      <c r="X6526">
        <f>CHOOSE(MONTH(SalesData[[#This Row],[Order Date]]),1,1,1,2,2,2,3,3,3,4,4,4)</f>
        <v>3</v>
      </c>
      <c r="Y6526">
        <f>YEAR(SalesData[[#This Row],[Order Date]])*100+MONTH(SalesData[[#This Row],[Order Date]])</f>
        <v>201707</v>
      </c>
    </row>
    <row r="6527" spans="1: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v>9</v>
      </c>
      <c r="T6527">
        <v>0</v>
      </c>
      <c r="U6527">
        <v>1.66</v>
      </c>
      <c r="V6527">
        <f>COUNTIF(SalesData[Order ID],SalesData[[#This Row],[Order ID]])</f>
        <v>4</v>
      </c>
      <c r="W6527" t="str">
        <f>TEXT(SalesData[[#This Row],[Order Date]],"MMM-YYYY")</f>
        <v>Jul-2017</v>
      </c>
      <c r="X6527">
        <f>CHOOSE(MONTH(SalesData[[#This Row],[Order Date]]),1,1,1,2,2,2,3,3,3,4,4,4)</f>
        <v>3</v>
      </c>
      <c r="Y6527">
        <f>YEAR(SalesData[[#This Row],[Order Date]])*100+MONTH(SalesData[[#This Row],[Order Date]])</f>
        <v>201707</v>
      </c>
    </row>
    <row r="6528" spans="1: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v>8</v>
      </c>
      <c r="T6528">
        <v>0.3</v>
      </c>
      <c r="U6528">
        <v>-0.66</v>
      </c>
      <c r="V6528">
        <f>COUNTIF(SalesData[Order ID],SalesData[[#This Row],[Order ID]])</f>
        <v>4</v>
      </c>
      <c r="W6528" t="str">
        <f>TEXT(SalesData[[#This Row],[Order Date]],"MMM-YYYY")</f>
        <v>Jul-2017</v>
      </c>
      <c r="X6528">
        <f>CHOOSE(MONTH(SalesData[[#This Row],[Order Date]]),1,1,1,2,2,2,3,3,3,4,4,4)</f>
        <v>3</v>
      </c>
      <c r="Y6528">
        <f>YEAR(SalesData[[#This Row],[Order Date]])*100+MONTH(SalesData[[#This Row],[Order Date]])</f>
        <v>201707</v>
      </c>
    </row>
    <row r="6529" spans="1: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v>6</v>
      </c>
      <c r="T6529">
        <v>0.3</v>
      </c>
      <c r="U6529">
        <v>-659.99</v>
      </c>
      <c r="V6529">
        <f>COUNTIF(SalesData[Order ID],SalesData[[#This Row],[Order ID]])</f>
        <v>1</v>
      </c>
      <c r="W6529" t="str">
        <f>TEXT(SalesData[[#This Row],[Order Date]],"MMM-YYYY")</f>
        <v>Dec-2017</v>
      </c>
      <c r="X6529">
        <f>CHOOSE(MONTH(SalesData[[#This Row],[Order Date]]),1,1,1,2,2,2,3,3,3,4,4,4)</f>
        <v>4</v>
      </c>
      <c r="Y6529">
        <f>YEAR(SalesData[[#This Row],[Order Date]])*100+MONTH(SalesData[[#This Row],[Order Date]])</f>
        <v>201712</v>
      </c>
    </row>
    <row r="6530" spans="1: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v>7</v>
      </c>
      <c r="T6530">
        <v>0</v>
      </c>
      <c r="U6530">
        <v>64.92</v>
      </c>
      <c r="V6530">
        <f>COUNTIF(SalesData[Order ID],SalesData[[#This Row],[Order ID]])</f>
        <v>1</v>
      </c>
      <c r="W6530" t="str">
        <f>TEXT(SalesData[[#This Row],[Order Date]],"MMM-YYYY")</f>
        <v>Dec-2015</v>
      </c>
      <c r="X6530">
        <f>CHOOSE(MONTH(SalesData[[#This Row],[Order Date]]),1,1,1,2,2,2,3,3,3,4,4,4)</f>
        <v>4</v>
      </c>
      <c r="Y6530">
        <f>YEAR(SalesData[[#This Row],[Order Date]])*100+MONTH(SalesData[[#This Row],[Order Date]])</f>
        <v>201512</v>
      </c>
    </row>
    <row r="6531" spans="1: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v>6</v>
      </c>
      <c r="T6531">
        <v>0.3</v>
      </c>
      <c r="U6531">
        <v>-0.9</v>
      </c>
      <c r="V6531">
        <f>COUNTIF(SalesData[Order ID],SalesData[[#This Row],[Order ID]])</f>
        <v>2</v>
      </c>
      <c r="W6531" t="str">
        <f>TEXT(SalesData[[#This Row],[Order Date]],"MMM-YYYY")</f>
        <v>Feb-2015</v>
      </c>
      <c r="X6531">
        <f>CHOOSE(MONTH(SalesData[[#This Row],[Order Date]]),1,1,1,2,2,2,3,3,3,4,4,4)</f>
        <v>1</v>
      </c>
      <c r="Y6531">
        <f>YEAR(SalesData[[#This Row],[Order Date]])*100+MONTH(SalesData[[#This Row],[Order Date]])</f>
        <v>201502</v>
      </c>
    </row>
    <row r="6532" spans="1: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v>5</v>
      </c>
      <c r="T6532">
        <v>0.1</v>
      </c>
      <c r="U6532">
        <v>0.93</v>
      </c>
      <c r="V6532">
        <f>COUNTIF(SalesData[Order ID],SalesData[[#This Row],[Order ID]])</f>
        <v>2</v>
      </c>
      <c r="W6532" t="str">
        <f>TEXT(SalesData[[#This Row],[Order Date]],"MMM-YYYY")</f>
        <v>Feb-2015</v>
      </c>
      <c r="X6532">
        <f>CHOOSE(MONTH(SalesData[[#This Row],[Order Date]]),1,1,1,2,2,2,3,3,3,4,4,4)</f>
        <v>1</v>
      </c>
      <c r="Y6532">
        <f>YEAR(SalesData[[#This Row],[Order Date]])*100+MONTH(SalesData[[#This Row],[Order Date]])</f>
        <v>201502</v>
      </c>
    </row>
    <row r="6533" spans="1: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v>6</v>
      </c>
      <c r="T6533">
        <v>0.1</v>
      </c>
      <c r="U6533">
        <v>2.5499999999999998</v>
      </c>
      <c r="V6533">
        <f>COUNTIF(SalesData[Order ID],SalesData[[#This Row],[Order ID]])</f>
        <v>3</v>
      </c>
      <c r="W6533" t="str">
        <f>TEXT(SalesData[[#This Row],[Order Date]],"MMM-YYYY")</f>
        <v>Dec-2018</v>
      </c>
      <c r="X6533">
        <f>CHOOSE(MONTH(SalesData[[#This Row],[Order Date]]),1,1,1,2,2,2,3,3,3,4,4,4)</f>
        <v>4</v>
      </c>
      <c r="Y6533">
        <f>YEAR(SalesData[[#This Row],[Order Date]])*100+MONTH(SalesData[[#This Row],[Order Date]])</f>
        <v>201812</v>
      </c>
    </row>
    <row r="6534" spans="1: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v>6</v>
      </c>
      <c r="T6534">
        <v>0.1</v>
      </c>
      <c r="U6534">
        <v>34.270000000000003</v>
      </c>
      <c r="V6534">
        <f>COUNTIF(SalesData[Order ID],SalesData[[#This Row],[Order ID]])</f>
        <v>3</v>
      </c>
      <c r="W6534" t="str">
        <f>TEXT(SalesData[[#This Row],[Order Date]],"MMM-YYYY")</f>
        <v>Dec-2018</v>
      </c>
      <c r="X6534">
        <f>CHOOSE(MONTH(SalesData[[#This Row],[Order Date]]),1,1,1,2,2,2,3,3,3,4,4,4)</f>
        <v>4</v>
      </c>
      <c r="Y6534">
        <f>YEAR(SalesData[[#This Row],[Order Date]])*100+MONTH(SalesData[[#This Row],[Order Date]])</f>
        <v>201812</v>
      </c>
    </row>
    <row r="6535" spans="1: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v>2</v>
      </c>
      <c r="T6535">
        <v>0.1</v>
      </c>
      <c r="U6535">
        <v>55.99</v>
      </c>
      <c r="V6535">
        <f>COUNTIF(SalesData[Order ID],SalesData[[#This Row],[Order ID]])</f>
        <v>3</v>
      </c>
      <c r="W6535" t="str">
        <f>TEXT(SalesData[[#This Row],[Order Date]],"MMM-YYYY")</f>
        <v>Dec-2018</v>
      </c>
      <c r="X6535">
        <f>CHOOSE(MONTH(SalesData[[#This Row],[Order Date]]),1,1,1,2,2,2,3,3,3,4,4,4)</f>
        <v>4</v>
      </c>
      <c r="Y6535">
        <f>YEAR(SalesData[[#This Row],[Order Date]])*100+MONTH(SalesData[[#This Row],[Order Date]])</f>
        <v>201812</v>
      </c>
    </row>
    <row r="6536" spans="1: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v>10</v>
      </c>
      <c r="T6536">
        <v>0</v>
      </c>
      <c r="U6536">
        <v>344.44</v>
      </c>
      <c r="V6536">
        <f>COUNTIF(SalesData[Order ID],SalesData[[#This Row],[Order ID]])</f>
        <v>2</v>
      </c>
      <c r="W6536" t="str">
        <f>TEXT(SalesData[[#This Row],[Order Date]],"MMM-YYYY")</f>
        <v>Nov-2015</v>
      </c>
      <c r="X6536">
        <f>CHOOSE(MONTH(SalesData[[#This Row],[Order Date]]),1,1,1,2,2,2,3,3,3,4,4,4)</f>
        <v>4</v>
      </c>
      <c r="Y6536">
        <f>YEAR(SalesData[[#This Row],[Order Date]])*100+MONTH(SalesData[[#This Row],[Order Date]])</f>
        <v>201511</v>
      </c>
    </row>
    <row r="6537" spans="1: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v>7</v>
      </c>
      <c r="T6537">
        <v>0.3</v>
      </c>
      <c r="U6537">
        <v>-1202.3499999999999</v>
      </c>
      <c r="V6537">
        <f>COUNTIF(SalesData[Order ID],SalesData[[#This Row],[Order ID]])</f>
        <v>2</v>
      </c>
      <c r="W6537" t="str">
        <f>TEXT(SalesData[[#This Row],[Order Date]],"MMM-YYYY")</f>
        <v>Nov-2015</v>
      </c>
      <c r="X6537">
        <f>CHOOSE(MONTH(SalesData[[#This Row],[Order Date]]),1,1,1,2,2,2,3,3,3,4,4,4)</f>
        <v>4</v>
      </c>
      <c r="Y6537">
        <f>YEAR(SalesData[[#This Row],[Order Date]])*100+MONTH(SalesData[[#This Row],[Order Date]])</f>
        <v>201511</v>
      </c>
    </row>
    <row r="6538" spans="1: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v>1</v>
      </c>
      <c r="T6538">
        <v>0</v>
      </c>
      <c r="U6538">
        <v>78.86</v>
      </c>
      <c r="V6538">
        <f>COUNTIF(SalesData[Order ID],SalesData[[#This Row],[Order ID]])</f>
        <v>2</v>
      </c>
      <c r="W6538" t="str">
        <f>TEXT(SalesData[[#This Row],[Order Date]],"MMM-YYYY")</f>
        <v>Oct-2015</v>
      </c>
      <c r="X6538">
        <f>CHOOSE(MONTH(SalesData[[#This Row],[Order Date]]),1,1,1,2,2,2,3,3,3,4,4,4)</f>
        <v>4</v>
      </c>
      <c r="Y6538">
        <f>YEAR(SalesData[[#This Row],[Order Date]])*100+MONTH(SalesData[[#This Row],[Order Date]])</f>
        <v>201510</v>
      </c>
    </row>
    <row r="6539" spans="1: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v>4</v>
      </c>
      <c r="T6539">
        <v>0</v>
      </c>
      <c r="U6539">
        <v>6.88</v>
      </c>
      <c r="V6539">
        <f>COUNTIF(SalesData[Order ID],SalesData[[#This Row],[Order ID]])</f>
        <v>2</v>
      </c>
      <c r="W6539" t="str">
        <f>TEXT(SalesData[[#This Row],[Order Date]],"MMM-YYYY")</f>
        <v>Oct-2015</v>
      </c>
      <c r="X6539">
        <f>CHOOSE(MONTH(SalesData[[#This Row],[Order Date]]),1,1,1,2,2,2,3,3,3,4,4,4)</f>
        <v>4</v>
      </c>
      <c r="Y6539">
        <f>YEAR(SalesData[[#This Row],[Order Date]])*100+MONTH(SalesData[[#This Row],[Order Date]])</f>
        <v>201510</v>
      </c>
    </row>
    <row r="6540" spans="1: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v>4</v>
      </c>
      <c r="T6540">
        <v>0</v>
      </c>
      <c r="U6540">
        <v>38.159999999999997</v>
      </c>
      <c r="V6540">
        <f>COUNTIF(SalesData[Order ID],SalesData[[#This Row],[Order ID]])</f>
        <v>2</v>
      </c>
      <c r="W6540" t="str">
        <f>TEXT(SalesData[[#This Row],[Order Date]],"MMM-YYYY")</f>
        <v>Oct-2016</v>
      </c>
      <c r="X6540">
        <f>CHOOSE(MONTH(SalesData[[#This Row],[Order Date]]),1,1,1,2,2,2,3,3,3,4,4,4)</f>
        <v>4</v>
      </c>
      <c r="Y6540">
        <f>YEAR(SalesData[[#This Row],[Order Date]])*100+MONTH(SalesData[[#This Row],[Order Date]])</f>
        <v>201610</v>
      </c>
    </row>
    <row r="6541" spans="1: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v>2</v>
      </c>
      <c r="T6541">
        <v>0.1</v>
      </c>
      <c r="U6541">
        <v>66.95</v>
      </c>
      <c r="V6541">
        <f>COUNTIF(SalesData[Order ID],SalesData[[#This Row],[Order ID]])</f>
        <v>2</v>
      </c>
      <c r="W6541" t="str">
        <f>TEXT(SalesData[[#This Row],[Order Date]],"MMM-YYYY")</f>
        <v>Oct-2016</v>
      </c>
      <c r="X6541">
        <f>CHOOSE(MONTH(SalesData[[#This Row],[Order Date]]),1,1,1,2,2,2,3,3,3,4,4,4)</f>
        <v>4</v>
      </c>
      <c r="Y6541">
        <f>YEAR(SalesData[[#This Row],[Order Date]])*100+MONTH(SalesData[[#This Row],[Order Date]])</f>
        <v>201610</v>
      </c>
    </row>
    <row r="6542" spans="1: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v>6</v>
      </c>
      <c r="T6542">
        <v>0.2</v>
      </c>
      <c r="U6542">
        <v>11.05</v>
      </c>
      <c r="V6542">
        <f>COUNTIF(SalesData[Order ID],SalesData[[#This Row],[Order ID]])</f>
        <v>4</v>
      </c>
      <c r="W6542" t="str">
        <f>TEXT(SalesData[[#This Row],[Order Date]],"MMM-YYYY")</f>
        <v>Nov-2018</v>
      </c>
      <c r="X6542">
        <f>CHOOSE(MONTH(SalesData[[#This Row],[Order Date]]),1,1,1,2,2,2,3,3,3,4,4,4)</f>
        <v>4</v>
      </c>
      <c r="Y6542">
        <f>YEAR(SalesData[[#This Row],[Order Date]])*100+MONTH(SalesData[[#This Row],[Order Date]])</f>
        <v>201811</v>
      </c>
    </row>
    <row r="6543" spans="1: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v>4</v>
      </c>
      <c r="T6543">
        <v>0.1</v>
      </c>
      <c r="U6543">
        <v>23.79</v>
      </c>
      <c r="V6543">
        <f>COUNTIF(SalesData[Order ID],SalesData[[#This Row],[Order ID]])</f>
        <v>4</v>
      </c>
      <c r="W6543" t="str">
        <f>TEXT(SalesData[[#This Row],[Order Date]],"MMM-YYYY")</f>
        <v>Nov-2018</v>
      </c>
      <c r="X6543">
        <f>CHOOSE(MONTH(SalesData[[#This Row],[Order Date]]),1,1,1,2,2,2,3,3,3,4,4,4)</f>
        <v>4</v>
      </c>
      <c r="Y6543">
        <f>YEAR(SalesData[[#This Row],[Order Date]])*100+MONTH(SalesData[[#This Row],[Order Date]])</f>
        <v>201811</v>
      </c>
    </row>
    <row r="6544" spans="1: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v>1</v>
      </c>
      <c r="T6544">
        <v>0.1</v>
      </c>
      <c r="U6544">
        <v>11.87</v>
      </c>
      <c r="V6544">
        <f>COUNTIF(SalesData[Order ID],SalesData[[#This Row],[Order ID]])</f>
        <v>4</v>
      </c>
      <c r="W6544" t="str">
        <f>TEXT(SalesData[[#This Row],[Order Date]],"MMM-YYYY")</f>
        <v>Nov-2018</v>
      </c>
      <c r="X6544">
        <f>CHOOSE(MONTH(SalesData[[#This Row],[Order Date]]),1,1,1,2,2,2,3,3,3,4,4,4)</f>
        <v>4</v>
      </c>
      <c r="Y6544">
        <f>YEAR(SalesData[[#This Row],[Order Date]])*100+MONTH(SalesData[[#This Row],[Order Date]])</f>
        <v>201811</v>
      </c>
    </row>
    <row r="6545" spans="1: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v>8</v>
      </c>
      <c r="T6545">
        <v>0</v>
      </c>
      <c r="U6545">
        <v>11.65</v>
      </c>
      <c r="V6545">
        <f>COUNTIF(SalesData[Order ID],SalesData[[#This Row],[Order ID]])</f>
        <v>4</v>
      </c>
      <c r="W6545" t="str">
        <f>TEXT(SalesData[[#This Row],[Order Date]],"MMM-YYYY")</f>
        <v>Nov-2018</v>
      </c>
      <c r="X6545">
        <f>CHOOSE(MONTH(SalesData[[#This Row],[Order Date]]),1,1,1,2,2,2,3,3,3,4,4,4)</f>
        <v>4</v>
      </c>
      <c r="Y6545">
        <f>YEAR(SalesData[[#This Row],[Order Date]])*100+MONTH(SalesData[[#This Row],[Order Date]])</f>
        <v>201811</v>
      </c>
    </row>
    <row r="6546" spans="1: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v>10</v>
      </c>
      <c r="T6546">
        <v>0.3</v>
      </c>
      <c r="U6546">
        <v>-12.22</v>
      </c>
      <c r="V6546">
        <f>COUNTIF(SalesData[Order ID],SalesData[[#This Row],[Order ID]])</f>
        <v>3</v>
      </c>
      <c r="W6546" t="str">
        <f>TEXT(SalesData[[#This Row],[Order Date]],"MMM-YYYY")</f>
        <v>May-2018</v>
      </c>
      <c r="X6546">
        <f>CHOOSE(MONTH(SalesData[[#This Row],[Order Date]]),1,1,1,2,2,2,3,3,3,4,4,4)</f>
        <v>2</v>
      </c>
      <c r="Y6546">
        <f>YEAR(SalesData[[#This Row],[Order Date]])*100+MONTH(SalesData[[#This Row],[Order Date]])</f>
        <v>201805</v>
      </c>
    </row>
    <row r="6547" spans="1: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v>9</v>
      </c>
      <c r="T6547">
        <v>0</v>
      </c>
      <c r="U6547">
        <v>0.6</v>
      </c>
      <c r="V6547">
        <f>COUNTIF(SalesData[Order ID],SalesData[[#This Row],[Order ID]])</f>
        <v>3</v>
      </c>
      <c r="W6547" t="str">
        <f>TEXT(SalesData[[#This Row],[Order Date]],"MMM-YYYY")</f>
        <v>May-2018</v>
      </c>
      <c r="X6547">
        <f>CHOOSE(MONTH(SalesData[[#This Row],[Order Date]]),1,1,1,2,2,2,3,3,3,4,4,4)</f>
        <v>2</v>
      </c>
      <c r="Y6547">
        <f>YEAR(SalesData[[#This Row],[Order Date]])*100+MONTH(SalesData[[#This Row],[Order Date]])</f>
        <v>201805</v>
      </c>
    </row>
    <row r="6548" spans="1: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v>9</v>
      </c>
      <c r="T6548">
        <v>0.2</v>
      </c>
      <c r="U6548">
        <v>6.44</v>
      </c>
      <c r="V6548">
        <f>COUNTIF(SalesData[Order ID],SalesData[[#This Row],[Order ID]])</f>
        <v>3</v>
      </c>
      <c r="W6548" t="str">
        <f>TEXT(SalesData[[#This Row],[Order Date]],"MMM-YYYY")</f>
        <v>May-2018</v>
      </c>
      <c r="X6548">
        <f>CHOOSE(MONTH(SalesData[[#This Row],[Order Date]]),1,1,1,2,2,2,3,3,3,4,4,4)</f>
        <v>2</v>
      </c>
      <c r="Y6548">
        <f>YEAR(SalesData[[#This Row],[Order Date]])*100+MONTH(SalesData[[#This Row],[Order Date]])</f>
        <v>201805</v>
      </c>
    </row>
    <row r="6549" spans="1: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v>2</v>
      </c>
      <c r="T6549">
        <v>0.3</v>
      </c>
      <c r="U6549">
        <v>-196.58</v>
      </c>
      <c r="V6549">
        <f>COUNTIF(SalesData[Order ID],SalesData[[#This Row],[Order ID]])</f>
        <v>2</v>
      </c>
      <c r="W6549" t="str">
        <f>TEXT(SalesData[[#This Row],[Order Date]],"MMM-YYYY")</f>
        <v>Mar-2015</v>
      </c>
      <c r="X6549">
        <f>CHOOSE(MONTH(SalesData[[#This Row],[Order Date]]),1,1,1,2,2,2,3,3,3,4,4,4)</f>
        <v>1</v>
      </c>
      <c r="Y6549">
        <f>YEAR(SalesData[[#This Row],[Order Date]])*100+MONTH(SalesData[[#This Row],[Order Date]])</f>
        <v>201503</v>
      </c>
    </row>
    <row r="6550" spans="1: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v>8</v>
      </c>
      <c r="T6550">
        <v>0.1</v>
      </c>
      <c r="U6550">
        <v>5.07</v>
      </c>
      <c r="V6550">
        <f>COUNTIF(SalesData[Order ID],SalesData[[#This Row],[Order ID]])</f>
        <v>2</v>
      </c>
      <c r="W6550" t="str">
        <f>TEXT(SalesData[[#This Row],[Order Date]],"MMM-YYYY")</f>
        <v>Mar-2015</v>
      </c>
      <c r="X6550">
        <f>CHOOSE(MONTH(SalesData[[#This Row],[Order Date]]),1,1,1,2,2,2,3,3,3,4,4,4)</f>
        <v>1</v>
      </c>
      <c r="Y6550">
        <f>YEAR(SalesData[[#This Row],[Order Date]])*100+MONTH(SalesData[[#This Row],[Order Date]])</f>
        <v>201503</v>
      </c>
    </row>
    <row r="6551" spans="1: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v>4</v>
      </c>
      <c r="T6551">
        <v>0</v>
      </c>
      <c r="U6551">
        <v>7.79</v>
      </c>
      <c r="V6551">
        <f>COUNTIF(SalesData[Order ID],SalesData[[#This Row],[Order ID]])</f>
        <v>1</v>
      </c>
      <c r="W6551" t="str">
        <f>TEXT(SalesData[[#This Row],[Order Date]],"MMM-YYYY")</f>
        <v>Jul-2016</v>
      </c>
      <c r="X6551">
        <f>CHOOSE(MONTH(SalesData[[#This Row],[Order Date]]),1,1,1,2,2,2,3,3,3,4,4,4)</f>
        <v>3</v>
      </c>
      <c r="Y6551">
        <f>YEAR(SalesData[[#This Row],[Order Date]])*100+MONTH(SalesData[[#This Row],[Order Date]])</f>
        <v>201607</v>
      </c>
    </row>
    <row r="6552" spans="1: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v>4</v>
      </c>
      <c r="T6552">
        <v>0.1</v>
      </c>
      <c r="U6552">
        <v>104.82</v>
      </c>
      <c r="V6552">
        <f>COUNTIF(SalesData[Order ID],SalesData[[#This Row],[Order ID]])</f>
        <v>1</v>
      </c>
      <c r="W6552" t="str">
        <f>TEXT(SalesData[[#This Row],[Order Date]],"MMM-YYYY")</f>
        <v>Nov-2016</v>
      </c>
      <c r="X6552">
        <f>CHOOSE(MONTH(SalesData[[#This Row],[Order Date]]),1,1,1,2,2,2,3,3,3,4,4,4)</f>
        <v>4</v>
      </c>
      <c r="Y6552">
        <f>YEAR(SalesData[[#This Row],[Order Date]])*100+MONTH(SalesData[[#This Row],[Order Date]])</f>
        <v>201611</v>
      </c>
    </row>
    <row r="6553" spans="1: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v>6</v>
      </c>
      <c r="T6553">
        <v>0</v>
      </c>
      <c r="U6553">
        <v>0.67</v>
      </c>
      <c r="V6553">
        <f>COUNTIF(SalesData[Order ID],SalesData[[#This Row],[Order ID]])</f>
        <v>2</v>
      </c>
      <c r="W6553" t="str">
        <f>TEXT(SalesData[[#This Row],[Order Date]],"MMM-YYYY")</f>
        <v>Dec-2018</v>
      </c>
      <c r="X6553">
        <f>CHOOSE(MONTH(SalesData[[#This Row],[Order Date]]),1,1,1,2,2,2,3,3,3,4,4,4)</f>
        <v>4</v>
      </c>
      <c r="Y6553">
        <f>YEAR(SalesData[[#This Row],[Order Date]])*100+MONTH(SalesData[[#This Row],[Order Date]])</f>
        <v>201812</v>
      </c>
    </row>
    <row r="6554" spans="1: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v>5</v>
      </c>
      <c r="T6554">
        <v>0.3</v>
      </c>
      <c r="U6554">
        <v>-9.5299999999999994</v>
      </c>
      <c r="V6554">
        <f>COUNTIF(SalesData[Order ID],SalesData[[#This Row],[Order ID]])</f>
        <v>2</v>
      </c>
      <c r="W6554" t="str">
        <f>TEXT(SalesData[[#This Row],[Order Date]],"MMM-YYYY")</f>
        <v>Dec-2018</v>
      </c>
      <c r="X6554">
        <f>CHOOSE(MONTH(SalesData[[#This Row],[Order Date]]),1,1,1,2,2,2,3,3,3,4,4,4)</f>
        <v>4</v>
      </c>
      <c r="Y6554">
        <f>YEAR(SalesData[[#This Row],[Order Date]])*100+MONTH(SalesData[[#This Row],[Order Date]])</f>
        <v>201812</v>
      </c>
    </row>
    <row r="6555" spans="1: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v>9</v>
      </c>
      <c r="T6555">
        <v>0.1</v>
      </c>
      <c r="U6555">
        <v>76.790000000000006</v>
      </c>
      <c r="V6555">
        <f>COUNTIF(SalesData[Order ID],SalesData[[#This Row],[Order ID]])</f>
        <v>5</v>
      </c>
      <c r="W6555" t="str">
        <f>TEXT(SalesData[[#This Row],[Order Date]],"MMM-YYYY")</f>
        <v>Oct-2015</v>
      </c>
      <c r="X6555">
        <f>CHOOSE(MONTH(SalesData[[#This Row],[Order Date]]),1,1,1,2,2,2,3,3,3,4,4,4)</f>
        <v>4</v>
      </c>
      <c r="Y6555">
        <f>YEAR(SalesData[[#This Row],[Order Date]])*100+MONTH(SalesData[[#This Row],[Order Date]])</f>
        <v>201510</v>
      </c>
    </row>
    <row r="6556" spans="1: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v>1</v>
      </c>
      <c r="T6556">
        <v>0.2</v>
      </c>
      <c r="U6556">
        <v>60.64</v>
      </c>
      <c r="V6556">
        <f>COUNTIF(SalesData[Order ID],SalesData[[#This Row],[Order ID]])</f>
        <v>5</v>
      </c>
      <c r="W6556" t="str">
        <f>TEXT(SalesData[[#This Row],[Order Date]],"MMM-YYYY")</f>
        <v>Oct-2015</v>
      </c>
      <c r="X6556">
        <f>CHOOSE(MONTH(SalesData[[#This Row],[Order Date]]),1,1,1,2,2,2,3,3,3,4,4,4)</f>
        <v>4</v>
      </c>
      <c r="Y6556">
        <f>YEAR(SalesData[[#This Row],[Order Date]])*100+MONTH(SalesData[[#This Row],[Order Date]])</f>
        <v>201510</v>
      </c>
    </row>
    <row r="6557" spans="1: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v>10</v>
      </c>
      <c r="T6557">
        <v>0.3</v>
      </c>
      <c r="U6557">
        <v>-1.29</v>
      </c>
      <c r="V6557">
        <f>COUNTIF(SalesData[Order ID],SalesData[[#This Row],[Order ID]])</f>
        <v>5</v>
      </c>
      <c r="W6557" t="str">
        <f>TEXT(SalesData[[#This Row],[Order Date]],"MMM-YYYY")</f>
        <v>Oct-2015</v>
      </c>
      <c r="X6557">
        <f>CHOOSE(MONTH(SalesData[[#This Row],[Order Date]]),1,1,1,2,2,2,3,3,3,4,4,4)</f>
        <v>4</v>
      </c>
      <c r="Y6557">
        <f>YEAR(SalesData[[#This Row],[Order Date]])*100+MONTH(SalesData[[#This Row],[Order Date]])</f>
        <v>201510</v>
      </c>
    </row>
    <row r="6558" spans="1: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v>4</v>
      </c>
      <c r="T6558">
        <v>0.3</v>
      </c>
      <c r="U6558">
        <v>-3.04</v>
      </c>
      <c r="V6558">
        <f>COUNTIF(SalesData[Order ID],SalesData[[#This Row],[Order ID]])</f>
        <v>5</v>
      </c>
      <c r="W6558" t="str">
        <f>TEXT(SalesData[[#This Row],[Order Date]],"MMM-YYYY")</f>
        <v>Oct-2015</v>
      </c>
      <c r="X6558">
        <f>CHOOSE(MONTH(SalesData[[#This Row],[Order Date]]),1,1,1,2,2,2,3,3,3,4,4,4)</f>
        <v>4</v>
      </c>
      <c r="Y6558">
        <f>YEAR(SalesData[[#This Row],[Order Date]])*100+MONTH(SalesData[[#This Row],[Order Date]])</f>
        <v>201510</v>
      </c>
    </row>
    <row r="6559" spans="1: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v>3</v>
      </c>
      <c r="T6559">
        <v>0.3</v>
      </c>
      <c r="U6559">
        <v>-2.93</v>
      </c>
      <c r="V6559">
        <f>COUNTIF(SalesData[Order ID],SalesData[[#This Row],[Order ID]])</f>
        <v>5</v>
      </c>
      <c r="W6559" t="str">
        <f>TEXT(SalesData[[#This Row],[Order Date]],"MMM-YYYY")</f>
        <v>Oct-2015</v>
      </c>
      <c r="X6559">
        <f>CHOOSE(MONTH(SalesData[[#This Row],[Order Date]]),1,1,1,2,2,2,3,3,3,4,4,4)</f>
        <v>4</v>
      </c>
      <c r="Y6559">
        <f>YEAR(SalesData[[#This Row],[Order Date]])*100+MONTH(SalesData[[#This Row],[Order Date]])</f>
        <v>201510</v>
      </c>
    </row>
    <row r="6560" spans="1: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v>8</v>
      </c>
      <c r="T6560">
        <v>0.3</v>
      </c>
      <c r="U6560">
        <v>-213.17</v>
      </c>
      <c r="V6560">
        <f>COUNTIF(SalesData[Order ID],SalesData[[#This Row],[Order ID]])</f>
        <v>1</v>
      </c>
      <c r="W6560" t="str">
        <f>TEXT(SalesData[[#This Row],[Order Date]],"MMM-YYYY")</f>
        <v>Jun-2016</v>
      </c>
      <c r="X6560">
        <f>CHOOSE(MONTH(SalesData[[#This Row],[Order Date]]),1,1,1,2,2,2,3,3,3,4,4,4)</f>
        <v>2</v>
      </c>
      <c r="Y6560">
        <f>YEAR(SalesData[[#This Row],[Order Date]])*100+MONTH(SalesData[[#This Row],[Order Date]])</f>
        <v>201606</v>
      </c>
    </row>
    <row r="6561" spans="1: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v>7</v>
      </c>
      <c r="T6561">
        <v>0.1</v>
      </c>
      <c r="U6561">
        <v>88.18</v>
      </c>
      <c r="V6561">
        <f>COUNTIF(SalesData[Order ID],SalesData[[#This Row],[Order ID]])</f>
        <v>2</v>
      </c>
      <c r="W6561" t="str">
        <f>TEXT(SalesData[[#This Row],[Order Date]],"MMM-YYYY")</f>
        <v>Jul-2017</v>
      </c>
      <c r="X6561">
        <f>CHOOSE(MONTH(SalesData[[#This Row],[Order Date]]),1,1,1,2,2,2,3,3,3,4,4,4)</f>
        <v>3</v>
      </c>
      <c r="Y6561">
        <f>YEAR(SalesData[[#This Row],[Order Date]])*100+MONTH(SalesData[[#This Row],[Order Date]])</f>
        <v>201707</v>
      </c>
    </row>
    <row r="6562" spans="1: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v>1</v>
      </c>
      <c r="T6562">
        <v>0</v>
      </c>
      <c r="U6562">
        <v>0.69</v>
      </c>
      <c r="V6562">
        <f>COUNTIF(SalesData[Order ID],SalesData[[#This Row],[Order ID]])</f>
        <v>2</v>
      </c>
      <c r="W6562" t="str">
        <f>TEXT(SalesData[[#This Row],[Order Date]],"MMM-YYYY")</f>
        <v>Jul-2017</v>
      </c>
      <c r="X6562">
        <f>CHOOSE(MONTH(SalesData[[#This Row],[Order Date]]),1,1,1,2,2,2,3,3,3,4,4,4)</f>
        <v>3</v>
      </c>
      <c r="Y6562">
        <f>YEAR(SalesData[[#This Row],[Order Date]])*100+MONTH(SalesData[[#This Row],[Order Date]])</f>
        <v>201707</v>
      </c>
    </row>
    <row r="6563" spans="1: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v>10</v>
      </c>
      <c r="T6563">
        <v>0.1</v>
      </c>
      <c r="U6563">
        <v>1.68</v>
      </c>
      <c r="V6563">
        <f>COUNTIF(SalesData[Order ID],SalesData[[#This Row],[Order ID]])</f>
        <v>1</v>
      </c>
      <c r="W6563" t="str">
        <f>TEXT(SalesData[[#This Row],[Order Date]],"MMM-YYYY")</f>
        <v>Mar-2018</v>
      </c>
      <c r="X6563">
        <f>CHOOSE(MONTH(SalesData[[#This Row],[Order Date]]),1,1,1,2,2,2,3,3,3,4,4,4)</f>
        <v>1</v>
      </c>
      <c r="Y6563">
        <f>YEAR(SalesData[[#This Row],[Order Date]])*100+MONTH(SalesData[[#This Row],[Order Date]])</f>
        <v>201803</v>
      </c>
    </row>
    <row r="6564" spans="1: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v>7</v>
      </c>
      <c r="T6564">
        <v>0</v>
      </c>
      <c r="U6564">
        <v>2.91</v>
      </c>
      <c r="V6564">
        <f>COUNTIF(SalesData[Order ID],SalesData[[#This Row],[Order ID]])</f>
        <v>4</v>
      </c>
      <c r="W6564" t="str">
        <f>TEXT(SalesData[[#This Row],[Order Date]],"MMM-YYYY")</f>
        <v>May-2015</v>
      </c>
      <c r="X6564">
        <f>CHOOSE(MONTH(SalesData[[#This Row],[Order Date]]),1,1,1,2,2,2,3,3,3,4,4,4)</f>
        <v>2</v>
      </c>
      <c r="Y6564">
        <f>YEAR(SalesData[[#This Row],[Order Date]])*100+MONTH(SalesData[[#This Row],[Order Date]])</f>
        <v>201505</v>
      </c>
    </row>
    <row r="6565" spans="1: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v>9</v>
      </c>
      <c r="T6565">
        <v>0</v>
      </c>
      <c r="U6565">
        <v>56.33</v>
      </c>
      <c r="V6565">
        <f>COUNTIF(SalesData[Order ID],SalesData[[#This Row],[Order ID]])</f>
        <v>4</v>
      </c>
      <c r="W6565" t="str">
        <f>TEXT(SalesData[[#This Row],[Order Date]],"MMM-YYYY")</f>
        <v>May-2015</v>
      </c>
      <c r="X6565">
        <f>CHOOSE(MONTH(SalesData[[#This Row],[Order Date]]),1,1,1,2,2,2,3,3,3,4,4,4)</f>
        <v>2</v>
      </c>
      <c r="Y6565">
        <f>YEAR(SalesData[[#This Row],[Order Date]])*100+MONTH(SalesData[[#This Row],[Order Date]])</f>
        <v>201505</v>
      </c>
    </row>
    <row r="6566" spans="1: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v>3</v>
      </c>
      <c r="T6566">
        <v>0.1</v>
      </c>
      <c r="U6566">
        <v>2.0699999999999998</v>
      </c>
      <c r="V6566">
        <f>COUNTIF(SalesData[Order ID],SalesData[[#This Row],[Order ID]])</f>
        <v>4</v>
      </c>
      <c r="W6566" t="str">
        <f>TEXT(SalesData[[#This Row],[Order Date]],"MMM-YYYY")</f>
        <v>May-2015</v>
      </c>
      <c r="X6566">
        <f>CHOOSE(MONTH(SalesData[[#This Row],[Order Date]]),1,1,1,2,2,2,3,3,3,4,4,4)</f>
        <v>2</v>
      </c>
      <c r="Y6566">
        <f>YEAR(SalesData[[#This Row],[Order Date]])*100+MONTH(SalesData[[#This Row],[Order Date]])</f>
        <v>201505</v>
      </c>
    </row>
    <row r="6567" spans="1: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v>8</v>
      </c>
      <c r="T6567">
        <v>0.1</v>
      </c>
      <c r="U6567">
        <v>174.46</v>
      </c>
      <c r="V6567">
        <f>COUNTIF(SalesData[Order ID],SalesData[[#This Row],[Order ID]])</f>
        <v>4</v>
      </c>
      <c r="W6567" t="str">
        <f>TEXT(SalesData[[#This Row],[Order Date]],"MMM-YYYY")</f>
        <v>May-2015</v>
      </c>
      <c r="X6567">
        <f>CHOOSE(MONTH(SalesData[[#This Row],[Order Date]]),1,1,1,2,2,2,3,3,3,4,4,4)</f>
        <v>2</v>
      </c>
      <c r="Y6567">
        <f>YEAR(SalesData[[#This Row],[Order Date]])*100+MONTH(SalesData[[#This Row],[Order Date]])</f>
        <v>201505</v>
      </c>
    </row>
    <row r="6568" spans="1: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v>3</v>
      </c>
      <c r="T6568">
        <v>0.3</v>
      </c>
      <c r="U6568">
        <v>-43.92</v>
      </c>
      <c r="V6568">
        <f>COUNTIF(SalesData[Order ID],SalesData[[#This Row],[Order ID]])</f>
        <v>2</v>
      </c>
      <c r="W6568" t="str">
        <f>TEXT(SalesData[[#This Row],[Order Date]],"MMM-YYYY")</f>
        <v>Feb-2018</v>
      </c>
      <c r="X6568">
        <f>CHOOSE(MONTH(SalesData[[#This Row],[Order Date]]),1,1,1,2,2,2,3,3,3,4,4,4)</f>
        <v>1</v>
      </c>
      <c r="Y6568">
        <f>YEAR(SalesData[[#This Row],[Order Date]])*100+MONTH(SalesData[[#This Row],[Order Date]])</f>
        <v>201802</v>
      </c>
    </row>
    <row r="6569" spans="1: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v>8</v>
      </c>
      <c r="T6569">
        <v>0.2</v>
      </c>
      <c r="U6569">
        <v>2.42</v>
      </c>
      <c r="V6569">
        <f>COUNTIF(SalesData[Order ID],SalesData[[#This Row],[Order ID]])</f>
        <v>2</v>
      </c>
      <c r="W6569" t="str">
        <f>TEXT(SalesData[[#This Row],[Order Date]],"MMM-YYYY")</f>
        <v>Feb-2018</v>
      </c>
      <c r="X6569">
        <f>CHOOSE(MONTH(SalesData[[#This Row],[Order Date]]),1,1,1,2,2,2,3,3,3,4,4,4)</f>
        <v>1</v>
      </c>
      <c r="Y6569">
        <f>YEAR(SalesData[[#This Row],[Order Date]])*100+MONTH(SalesData[[#This Row],[Order Date]])</f>
        <v>201802</v>
      </c>
    </row>
    <row r="6570" spans="1: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v>2</v>
      </c>
      <c r="T6570">
        <v>0</v>
      </c>
      <c r="U6570">
        <v>0.91</v>
      </c>
      <c r="V6570">
        <f>COUNTIF(SalesData[Order ID],SalesData[[#This Row],[Order ID]])</f>
        <v>4</v>
      </c>
      <c r="W6570" t="str">
        <f>TEXT(SalesData[[#This Row],[Order Date]],"MMM-YYYY")</f>
        <v>Apr-2015</v>
      </c>
      <c r="X6570">
        <f>CHOOSE(MONTH(SalesData[[#This Row],[Order Date]]),1,1,1,2,2,2,3,3,3,4,4,4)</f>
        <v>2</v>
      </c>
      <c r="Y6570">
        <f>YEAR(SalesData[[#This Row],[Order Date]])*100+MONTH(SalesData[[#This Row],[Order Date]])</f>
        <v>201504</v>
      </c>
    </row>
    <row r="6571" spans="1: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v>1</v>
      </c>
      <c r="T6571">
        <v>0</v>
      </c>
      <c r="U6571">
        <v>76.09</v>
      </c>
      <c r="V6571">
        <f>COUNTIF(SalesData[Order ID],SalesData[[#This Row],[Order ID]])</f>
        <v>4</v>
      </c>
      <c r="W6571" t="str">
        <f>TEXT(SalesData[[#This Row],[Order Date]],"MMM-YYYY")</f>
        <v>Apr-2015</v>
      </c>
      <c r="X6571">
        <f>CHOOSE(MONTH(SalesData[[#This Row],[Order Date]]),1,1,1,2,2,2,3,3,3,4,4,4)</f>
        <v>2</v>
      </c>
      <c r="Y6571">
        <f>YEAR(SalesData[[#This Row],[Order Date]])*100+MONTH(SalesData[[#This Row],[Order Date]])</f>
        <v>201504</v>
      </c>
    </row>
    <row r="6572" spans="1: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v>5</v>
      </c>
      <c r="T6572">
        <v>0</v>
      </c>
      <c r="U6572">
        <v>8.9600000000000009</v>
      </c>
      <c r="V6572">
        <f>COUNTIF(SalesData[Order ID],SalesData[[#This Row],[Order ID]])</f>
        <v>4</v>
      </c>
      <c r="W6572" t="str">
        <f>TEXT(SalesData[[#This Row],[Order Date]],"MMM-YYYY")</f>
        <v>Apr-2015</v>
      </c>
      <c r="X6572">
        <f>CHOOSE(MONTH(SalesData[[#This Row],[Order Date]]),1,1,1,2,2,2,3,3,3,4,4,4)</f>
        <v>2</v>
      </c>
      <c r="Y6572">
        <f>YEAR(SalesData[[#This Row],[Order Date]])*100+MONTH(SalesData[[#This Row],[Order Date]])</f>
        <v>201504</v>
      </c>
    </row>
    <row r="6573" spans="1: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v>8</v>
      </c>
      <c r="T6573">
        <v>0</v>
      </c>
      <c r="U6573">
        <v>20.52</v>
      </c>
      <c r="V6573">
        <f>COUNTIF(SalesData[Order ID],SalesData[[#This Row],[Order ID]])</f>
        <v>4</v>
      </c>
      <c r="W6573" t="str">
        <f>TEXT(SalesData[[#This Row],[Order Date]],"MMM-YYYY")</f>
        <v>Apr-2015</v>
      </c>
      <c r="X6573">
        <f>CHOOSE(MONTH(SalesData[[#This Row],[Order Date]]),1,1,1,2,2,2,3,3,3,4,4,4)</f>
        <v>2</v>
      </c>
      <c r="Y6573">
        <f>YEAR(SalesData[[#This Row],[Order Date]])*100+MONTH(SalesData[[#This Row],[Order Date]])</f>
        <v>201504</v>
      </c>
    </row>
    <row r="6574" spans="1: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v>4</v>
      </c>
      <c r="T6574">
        <v>0.3</v>
      </c>
      <c r="U6574">
        <v>-2.99</v>
      </c>
      <c r="V6574">
        <f>COUNTIF(SalesData[Order ID],SalesData[[#This Row],[Order ID]])</f>
        <v>1</v>
      </c>
      <c r="W6574" t="str">
        <f>TEXT(SalesData[[#This Row],[Order Date]],"MMM-YYYY")</f>
        <v>May-2017</v>
      </c>
      <c r="X6574">
        <f>CHOOSE(MONTH(SalesData[[#This Row],[Order Date]]),1,1,1,2,2,2,3,3,3,4,4,4)</f>
        <v>2</v>
      </c>
      <c r="Y6574">
        <f>YEAR(SalesData[[#This Row],[Order Date]])*100+MONTH(SalesData[[#This Row],[Order Date]])</f>
        <v>201705</v>
      </c>
    </row>
    <row r="6575" spans="1: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v>7</v>
      </c>
      <c r="T6575">
        <v>0.2</v>
      </c>
      <c r="U6575">
        <v>78.88</v>
      </c>
      <c r="V6575">
        <f>COUNTIF(SalesData[Order ID],SalesData[[#This Row],[Order ID]])</f>
        <v>2</v>
      </c>
      <c r="W6575" t="str">
        <f>TEXT(SalesData[[#This Row],[Order Date]],"MMM-YYYY")</f>
        <v>Nov-2017</v>
      </c>
      <c r="X6575">
        <f>CHOOSE(MONTH(SalesData[[#This Row],[Order Date]]),1,1,1,2,2,2,3,3,3,4,4,4)</f>
        <v>4</v>
      </c>
      <c r="Y6575">
        <f>YEAR(SalesData[[#This Row],[Order Date]])*100+MONTH(SalesData[[#This Row],[Order Date]])</f>
        <v>201711</v>
      </c>
    </row>
    <row r="6576" spans="1: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v>7</v>
      </c>
      <c r="T6576">
        <v>0</v>
      </c>
      <c r="U6576">
        <v>67.180000000000007</v>
      </c>
      <c r="V6576">
        <f>COUNTIF(SalesData[Order ID],SalesData[[#This Row],[Order ID]])</f>
        <v>2</v>
      </c>
      <c r="W6576" t="str">
        <f>TEXT(SalesData[[#This Row],[Order Date]],"MMM-YYYY")</f>
        <v>Nov-2017</v>
      </c>
      <c r="X6576">
        <f>CHOOSE(MONTH(SalesData[[#This Row],[Order Date]]),1,1,1,2,2,2,3,3,3,4,4,4)</f>
        <v>4</v>
      </c>
      <c r="Y6576">
        <f>YEAR(SalesData[[#This Row],[Order Date]])*100+MONTH(SalesData[[#This Row],[Order Date]])</f>
        <v>201711</v>
      </c>
    </row>
    <row r="6577" spans="1: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v>10</v>
      </c>
      <c r="T6577">
        <v>0.3</v>
      </c>
      <c r="U6577">
        <v>-62.97</v>
      </c>
      <c r="V6577">
        <f>COUNTIF(SalesData[Order ID],SalesData[[#This Row],[Order ID]])</f>
        <v>2</v>
      </c>
      <c r="W6577" t="str">
        <f>TEXT(SalesData[[#This Row],[Order Date]],"MMM-YYYY")</f>
        <v>Mar-2018</v>
      </c>
      <c r="X6577">
        <f>CHOOSE(MONTH(SalesData[[#This Row],[Order Date]]),1,1,1,2,2,2,3,3,3,4,4,4)</f>
        <v>1</v>
      </c>
      <c r="Y6577">
        <f>YEAR(SalesData[[#This Row],[Order Date]])*100+MONTH(SalesData[[#This Row],[Order Date]])</f>
        <v>201803</v>
      </c>
    </row>
    <row r="6578" spans="1: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v>6</v>
      </c>
      <c r="T6578">
        <v>0</v>
      </c>
      <c r="U6578">
        <v>46</v>
      </c>
      <c r="V6578">
        <f>COUNTIF(SalesData[Order ID],SalesData[[#This Row],[Order ID]])</f>
        <v>2</v>
      </c>
      <c r="W6578" t="str">
        <f>TEXT(SalesData[[#This Row],[Order Date]],"MMM-YYYY")</f>
        <v>Mar-2018</v>
      </c>
      <c r="X6578">
        <f>CHOOSE(MONTH(SalesData[[#This Row],[Order Date]]),1,1,1,2,2,2,3,3,3,4,4,4)</f>
        <v>1</v>
      </c>
      <c r="Y6578">
        <f>YEAR(SalesData[[#This Row],[Order Date]])*100+MONTH(SalesData[[#This Row],[Order Date]])</f>
        <v>201803</v>
      </c>
    </row>
    <row r="6579" spans="1: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v>7</v>
      </c>
      <c r="T6579">
        <v>0.3</v>
      </c>
      <c r="U6579">
        <v>-10.44</v>
      </c>
      <c r="V6579">
        <f>COUNTIF(SalesData[Order ID],SalesData[[#This Row],[Order ID]])</f>
        <v>1</v>
      </c>
      <c r="W6579" t="str">
        <f>TEXT(SalesData[[#This Row],[Order Date]],"MMM-YYYY")</f>
        <v>Dec-2016</v>
      </c>
      <c r="X6579">
        <f>CHOOSE(MONTH(SalesData[[#This Row],[Order Date]]),1,1,1,2,2,2,3,3,3,4,4,4)</f>
        <v>4</v>
      </c>
      <c r="Y6579">
        <f>YEAR(SalesData[[#This Row],[Order Date]])*100+MONTH(SalesData[[#This Row],[Order Date]])</f>
        <v>201612</v>
      </c>
    </row>
    <row r="6580" spans="1: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v>1</v>
      </c>
      <c r="T6580">
        <v>0.1</v>
      </c>
      <c r="U6580">
        <v>322.54000000000002</v>
      </c>
      <c r="V6580">
        <f>COUNTIF(SalesData[Order ID],SalesData[[#This Row],[Order ID]])</f>
        <v>1</v>
      </c>
      <c r="W6580" t="str">
        <f>TEXT(SalesData[[#This Row],[Order Date]],"MMM-YYYY")</f>
        <v>Aug-2015</v>
      </c>
      <c r="X6580">
        <f>CHOOSE(MONTH(SalesData[[#This Row],[Order Date]]),1,1,1,2,2,2,3,3,3,4,4,4)</f>
        <v>3</v>
      </c>
      <c r="Y6580">
        <f>YEAR(SalesData[[#This Row],[Order Date]])*100+MONTH(SalesData[[#This Row],[Order Date]])</f>
        <v>201508</v>
      </c>
    </row>
    <row r="6581" spans="1: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v>6</v>
      </c>
      <c r="T6581">
        <v>0.1</v>
      </c>
      <c r="U6581">
        <v>1.4</v>
      </c>
      <c r="V6581">
        <f>COUNTIF(SalesData[Order ID],SalesData[[#This Row],[Order ID]])</f>
        <v>3</v>
      </c>
      <c r="W6581" t="str">
        <f>TEXT(SalesData[[#This Row],[Order Date]],"MMM-YYYY")</f>
        <v>Oct-2017</v>
      </c>
      <c r="X6581">
        <f>CHOOSE(MONTH(SalesData[[#This Row],[Order Date]]),1,1,1,2,2,2,3,3,3,4,4,4)</f>
        <v>4</v>
      </c>
      <c r="Y6581">
        <f>YEAR(SalesData[[#This Row],[Order Date]])*100+MONTH(SalesData[[#This Row],[Order Date]])</f>
        <v>201710</v>
      </c>
    </row>
    <row r="6582" spans="1: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v>4</v>
      </c>
      <c r="T6582">
        <v>0.3</v>
      </c>
      <c r="U6582">
        <v>-1.17</v>
      </c>
      <c r="V6582">
        <f>COUNTIF(SalesData[Order ID],SalesData[[#This Row],[Order ID]])</f>
        <v>3</v>
      </c>
      <c r="W6582" t="str">
        <f>TEXT(SalesData[[#This Row],[Order Date]],"MMM-YYYY")</f>
        <v>Oct-2017</v>
      </c>
      <c r="X6582">
        <f>CHOOSE(MONTH(SalesData[[#This Row],[Order Date]]),1,1,1,2,2,2,3,3,3,4,4,4)</f>
        <v>4</v>
      </c>
      <c r="Y6582">
        <f>YEAR(SalesData[[#This Row],[Order Date]])*100+MONTH(SalesData[[#This Row],[Order Date]])</f>
        <v>201710</v>
      </c>
    </row>
    <row r="6583" spans="1: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v>6</v>
      </c>
      <c r="T6583">
        <v>0</v>
      </c>
      <c r="U6583">
        <v>7.14</v>
      </c>
      <c r="V6583">
        <f>COUNTIF(SalesData[Order ID],SalesData[[#This Row],[Order ID]])</f>
        <v>3</v>
      </c>
      <c r="W6583" t="str">
        <f>TEXT(SalesData[[#This Row],[Order Date]],"MMM-YYYY")</f>
        <v>Oct-2017</v>
      </c>
      <c r="X6583">
        <f>CHOOSE(MONTH(SalesData[[#This Row],[Order Date]]),1,1,1,2,2,2,3,3,3,4,4,4)</f>
        <v>4</v>
      </c>
      <c r="Y6583">
        <f>YEAR(SalesData[[#This Row],[Order Date]])*100+MONTH(SalesData[[#This Row],[Order Date]])</f>
        <v>201710</v>
      </c>
    </row>
    <row r="6584" spans="1: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v>7</v>
      </c>
      <c r="T6584">
        <v>0.2</v>
      </c>
      <c r="U6584">
        <v>9</v>
      </c>
      <c r="V6584">
        <f>COUNTIF(SalesData[Order ID],SalesData[[#This Row],[Order ID]])</f>
        <v>1</v>
      </c>
      <c r="W6584" t="str">
        <f>TEXT(SalesData[[#This Row],[Order Date]],"MMM-YYYY")</f>
        <v>Aug-2017</v>
      </c>
      <c r="X6584">
        <f>CHOOSE(MONTH(SalesData[[#This Row],[Order Date]]),1,1,1,2,2,2,3,3,3,4,4,4)</f>
        <v>3</v>
      </c>
      <c r="Y6584">
        <f>YEAR(SalesData[[#This Row],[Order Date]])*100+MONTH(SalesData[[#This Row],[Order Date]])</f>
        <v>201708</v>
      </c>
    </row>
    <row r="6585" spans="1: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v>2</v>
      </c>
      <c r="T6585">
        <v>0</v>
      </c>
      <c r="U6585">
        <v>11.21</v>
      </c>
      <c r="V6585">
        <f>COUNTIF(SalesData[Order ID],SalesData[[#This Row],[Order ID]])</f>
        <v>7</v>
      </c>
      <c r="W6585" t="str">
        <f>TEXT(SalesData[[#This Row],[Order Date]],"MMM-YYYY")</f>
        <v>Jul-2018</v>
      </c>
      <c r="X6585">
        <f>CHOOSE(MONTH(SalesData[[#This Row],[Order Date]]),1,1,1,2,2,2,3,3,3,4,4,4)</f>
        <v>3</v>
      </c>
      <c r="Y6585">
        <f>YEAR(SalesData[[#This Row],[Order Date]])*100+MONTH(SalesData[[#This Row],[Order Date]])</f>
        <v>201807</v>
      </c>
    </row>
    <row r="6586" spans="1: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v>10</v>
      </c>
      <c r="T6586">
        <v>0.3</v>
      </c>
      <c r="U6586">
        <v>-16.32</v>
      </c>
      <c r="V6586">
        <f>COUNTIF(SalesData[Order ID],SalesData[[#This Row],[Order ID]])</f>
        <v>7</v>
      </c>
      <c r="W6586" t="str">
        <f>TEXT(SalesData[[#This Row],[Order Date]],"MMM-YYYY")</f>
        <v>Jul-2018</v>
      </c>
      <c r="X6586">
        <f>CHOOSE(MONTH(SalesData[[#This Row],[Order Date]]),1,1,1,2,2,2,3,3,3,4,4,4)</f>
        <v>3</v>
      </c>
      <c r="Y6586">
        <f>YEAR(SalesData[[#This Row],[Order Date]])*100+MONTH(SalesData[[#This Row],[Order Date]])</f>
        <v>201807</v>
      </c>
    </row>
    <row r="6587" spans="1: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v>6</v>
      </c>
      <c r="T6587">
        <v>0.2</v>
      </c>
      <c r="U6587">
        <v>2.9</v>
      </c>
      <c r="V6587">
        <f>COUNTIF(SalesData[Order ID],SalesData[[#This Row],[Order ID]])</f>
        <v>7</v>
      </c>
      <c r="W6587" t="str">
        <f>TEXT(SalesData[[#This Row],[Order Date]],"MMM-YYYY")</f>
        <v>Jul-2018</v>
      </c>
      <c r="X6587">
        <f>CHOOSE(MONTH(SalesData[[#This Row],[Order Date]]),1,1,1,2,2,2,3,3,3,4,4,4)</f>
        <v>3</v>
      </c>
      <c r="Y6587">
        <f>YEAR(SalesData[[#This Row],[Order Date]])*100+MONTH(SalesData[[#This Row],[Order Date]])</f>
        <v>201807</v>
      </c>
    </row>
    <row r="6588" spans="1: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v>2</v>
      </c>
      <c r="T6588">
        <v>0.2</v>
      </c>
      <c r="U6588">
        <v>1.18</v>
      </c>
      <c r="V6588">
        <f>COUNTIF(SalesData[Order ID],SalesData[[#This Row],[Order ID]])</f>
        <v>7</v>
      </c>
      <c r="W6588" t="str">
        <f>TEXT(SalesData[[#This Row],[Order Date]],"MMM-YYYY")</f>
        <v>Jul-2018</v>
      </c>
      <c r="X6588">
        <f>CHOOSE(MONTH(SalesData[[#This Row],[Order Date]]),1,1,1,2,2,2,3,3,3,4,4,4)</f>
        <v>3</v>
      </c>
      <c r="Y6588">
        <f>YEAR(SalesData[[#This Row],[Order Date]])*100+MONTH(SalesData[[#This Row],[Order Date]])</f>
        <v>201807</v>
      </c>
    </row>
    <row r="6589" spans="1: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v>8</v>
      </c>
      <c r="T6589">
        <v>0</v>
      </c>
      <c r="U6589">
        <v>69.680000000000007</v>
      </c>
      <c r="V6589">
        <f>COUNTIF(SalesData[Order ID],SalesData[[#This Row],[Order ID]])</f>
        <v>7</v>
      </c>
      <c r="W6589" t="str">
        <f>TEXT(SalesData[[#This Row],[Order Date]],"MMM-YYYY")</f>
        <v>Jul-2018</v>
      </c>
      <c r="X6589">
        <f>CHOOSE(MONTH(SalesData[[#This Row],[Order Date]]),1,1,1,2,2,2,3,3,3,4,4,4)</f>
        <v>3</v>
      </c>
      <c r="Y6589">
        <f>YEAR(SalesData[[#This Row],[Order Date]])*100+MONTH(SalesData[[#This Row],[Order Date]])</f>
        <v>201807</v>
      </c>
    </row>
    <row r="6590" spans="1: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v>10</v>
      </c>
      <c r="T6590">
        <v>0.2</v>
      </c>
      <c r="U6590">
        <v>2.54</v>
      </c>
      <c r="V6590">
        <f>COUNTIF(SalesData[Order ID],SalesData[[#This Row],[Order ID]])</f>
        <v>7</v>
      </c>
      <c r="W6590" t="str">
        <f>TEXT(SalesData[[#This Row],[Order Date]],"MMM-YYYY")</f>
        <v>Jul-2018</v>
      </c>
      <c r="X6590">
        <f>CHOOSE(MONTH(SalesData[[#This Row],[Order Date]]),1,1,1,2,2,2,3,3,3,4,4,4)</f>
        <v>3</v>
      </c>
      <c r="Y6590">
        <f>YEAR(SalesData[[#This Row],[Order Date]])*100+MONTH(SalesData[[#This Row],[Order Date]])</f>
        <v>201807</v>
      </c>
    </row>
    <row r="6591" spans="1: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v>10</v>
      </c>
      <c r="T6591">
        <v>0</v>
      </c>
      <c r="U6591">
        <v>37.08</v>
      </c>
      <c r="V6591">
        <f>COUNTIF(SalesData[Order ID],SalesData[[#This Row],[Order ID]])</f>
        <v>7</v>
      </c>
      <c r="W6591" t="str">
        <f>TEXT(SalesData[[#This Row],[Order Date]],"MMM-YYYY")</f>
        <v>Jul-2018</v>
      </c>
      <c r="X6591">
        <f>CHOOSE(MONTH(SalesData[[#This Row],[Order Date]]),1,1,1,2,2,2,3,3,3,4,4,4)</f>
        <v>3</v>
      </c>
      <c r="Y6591">
        <f>YEAR(SalesData[[#This Row],[Order Date]])*100+MONTH(SalesData[[#This Row],[Order Date]])</f>
        <v>201807</v>
      </c>
    </row>
    <row r="6592" spans="1: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v>4</v>
      </c>
      <c r="T6592">
        <v>0</v>
      </c>
      <c r="U6592">
        <v>0.89</v>
      </c>
      <c r="V6592">
        <f>COUNTIF(SalesData[Order ID],SalesData[[#This Row],[Order ID]])</f>
        <v>1</v>
      </c>
      <c r="W6592" t="str">
        <f>TEXT(SalesData[[#This Row],[Order Date]],"MMM-YYYY")</f>
        <v>Mar-2015</v>
      </c>
      <c r="X6592">
        <f>CHOOSE(MONTH(SalesData[[#This Row],[Order Date]]),1,1,1,2,2,2,3,3,3,4,4,4)</f>
        <v>1</v>
      </c>
      <c r="Y6592">
        <f>YEAR(SalesData[[#This Row],[Order Date]])*100+MONTH(SalesData[[#This Row],[Order Date]])</f>
        <v>201503</v>
      </c>
    </row>
    <row r="6593" spans="1: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v>10</v>
      </c>
      <c r="T6593">
        <v>0</v>
      </c>
      <c r="U6593">
        <v>11.43</v>
      </c>
      <c r="V6593">
        <f>COUNTIF(SalesData[Order ID],SalesData[[#This Row],[Order ID]])</f>
        <v>2</v>
      </c>
      <c r="W6593" t="str">
        <f>TEXT(SalesData[[#This Row],[Order Date]],"MMM-YYYY")</f>
        <v>Apr-2016</v>
      </c>
      <c r="X6593">
        <f>CHOOSE(MONTH(SalesData[[#This Row],[Order Date]]),1,1,1,2,2,2,3,3,3,4,4,4)</f>
        <v>2</v>
      </c>
      <c r="Y6593">
        <f>YEAR(SalesData[[#This Row],[Order Date]])*100+MONTH(SalesData[[#This Row],[Order Date]])</f>
        <v>201604</v>
      </c>
    </row>
    <row r="6594" spans="1: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v>8</v>
      </c>
      <c r="T6594">
        <v>0.3</v>
      </c>
      <c r="U6594">
        <v>-2.77</v>
      </c>
      <c r="V6594">
        <f>COUNTIF(SalesData[Order ID],SalesData[[#This Row],[Order ID]])</f>
        <v>2</v>
      </c>
      <c r="W6594" t="str">
        <f>TEXT(SalesData[[#This Row],[Order Date]],"MMM-YYYY")</f>
        <v>Apr-2016</v>
      </c>
      <c r="X6594">
        <f>CHOOSE(MONTH(SalesData[[#This Row],[Order Date]]),1,1,1,2,2,2,3,3,3,4,4,4)</f>
        <v>2</v>
      </c>
      <c r="Y6594">
        <f>YEAR(SalesData[[#This Row],[Order Date]])*100+MONTH(SalesData[[#This Row],[Order Date]])</f>
        <v>201604</v>
      </c>
    </row>
    <row r="6595" spans="1: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v>8</v>
      </c>
      <c r="T6595">
        <v>0.3</v>
      </c>
      <c r="U6595">
        <v>-4.7</v>
      </c>
      <c r="V6595">
        <f>COUNTIF(SalesData[Order ID],SalesData[[#This Row],[Order ID]])</f>
        <v>1</v>
      </c>
      <c r="W6595" t="str">
        <f>TEXT(SalesData[[#This Row],[Order Date]],"MMM-YYYY")</f>
        <v>Jun-2017</v>
      </c>
      <c r="X6595">
        <f>CHOOSE(MONTH(SalesData[[#This Row],[Order Date]]),1,1,1,2,2,2,3,3,3,4,4,4)</f>
        <v>2</v>
      </c>
      <c r="Y6595">
        <f>YEAR(SalesData[[#This Row],[Order Date]])*100+MONTH(SalesData[[#This Row],[Order Date]])</f>
        <v>201706</v>
      </c>
    </row>
    <row r="6596" spans="1: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v>10</v>
      </c>
      <c r="T6596">
        <v>0.2</v>
      </c>
      <c r="U6596">
        <v>18.89</v>
      </c>
      <c r="V6596">
        <f>COUNTIF(SalesData[Order ID],SalesData[[#This Row],[Order ID]])</f>
        <v>1</v>
      </c>
      <c r="W6596" t="str">
        <f>TEXT(SalesData[[#This Row],[Order Date]],"MMM-YYYY")</f>
        <v>May-2016</v>
      </c>
      <c r="X6596">
        <f>CHOOSE(MONTH(SalesData[[#This Row],[Order Date]]),1,1,1,2,2,2,3,3,3,4,4,4)</f>
        <v>2</v>
      </c>
      <c r="Y6596">
        <f>YEAR(SalesData[[#This Row],[Order Date]])*100+MONTH(SalesData[[#This Row],[Order Date]])</f>
        <v>201605</v>
      </c>
    </row>
    <row r="6597" spans="1: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v>6</v>
      </c>
      <c r="T6597">
        <v>0</v>
      </c>
      <c r="U6597">
        <v>1.29</v>
      </c>
      <c r="V6597">
        <f>COUNTIF(SalesData[Order ID],SalesData[[#This Row],[Order ID]])</f>
        <v>2</v>
      </c>
      <c r="W6597" t="str">
        <f>TEXT(SalesData[[#This Row],[Order Date]],"MMM-YYYY")</f>
        <v>Apr-2018</v>
      </c>
      <c r="X6597">
        <f>CHOOSE(MONTH(SalesData[[#This Row],[Order Date]]),1,1,1,2,2,2,3,3,3,4,4,4)</f>
        <v>2</v>
      </c>
      <c r="Y6597">
        <f>YEAR(SalesData[[#This Row],[Order Date]])*100+MONTH(SalesData[[#This Row],[Order Date]])</f>
        <v>201804</v>
      </c>
    </row>
    <row r="6598" spans="1: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v>5</v>
      </c>
      <c r="T6598">
        <v>0</v>
      </c>
      <c r="U6598">
        <v>1.76</v>
      </c>
      <c r="V6598">
        <f>COUNTIF(SalesData[Order ID],SalesData[[#This Row],[Order ID]])</f>
        <v>2</v>
      </c>
      <c r="W6598" t="str">
        <f>TEXT(SalesData[[#This Row],[Order Date]],"MMM-YYYY")</f>
        <v>Apr-2018</v>
      </c>
      <c r="X6598">
        <f>CHOOSE(MONTH(SalesData[[#This Row],[Order Date]]),1,1,1,2,2,2,3,3,3,4,4,4)</f>
        <v>2</v>
      </c>
      <c r="Y6598">
        <f>YEAR(SalesData[[#This Row],[Order Date]])*100+MONTH(SalesData[[#This Row],[Order Date]])</f>
        <v>201804</v>
      </c>
    </row>
    <row r="6599" spans="1: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v>1</v>
      </c>
      <c r="T6599">
        <v>0.3</v>
      </c>
      <c r="U6599">
        <v>-0.15</v>
      </c>
      <c r="V6599">
        <f>COUNTIF(SalesData[Order ID],SalesData[[#This Row],[Order ID]])</f>
        <v>2</v>
      </c>
      <c r="W6599" t="str">
        <f>TEXT(SalesData[[#This Row],[Order Date]],"MMM-YYYY")</f>
        <v>Jun-2015</v>
      </c>
      <c r="X6599">
        <f>CHOOSE(MONTH(SalesData[[#This Row],[Order Date]]),1,1,1,2,2,2,3,3,3,4,4,4)</f>
        <v>2</v>
      </c>
      <c r="Y6599">
        <f>YEAR(SalesData[[#This Row],[Order Date]])*100+MONTH(SalesData[[#This Row],[Order Date]])</f>
        <v>201506</v>
      </c>
    </row>
    <row r="6600" spans="1: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v>7</v>
      </c>
      <c r="T6600">
        <v>0.1</v>
      </c>
      <c r="U6600">
        <v>15.5</v>
      </c>
      <c r="V6600">
        <f>COUNTIF(SalesData[Order ID],SalesData[[#This Row],[Order ID]])</f>
        <v>2</v>
      </c>
      <c r="W6600" t="str">
        <f>TEXT(SalesData[[#This Row],[Order Date]],"MMM-YYYY")</f>
        <v>Jun-2015</v>
      </c>
      <c r="X6600">
        <f>CHOOSE(MONTH(SalesData[[#This Row],[Order Date]]),1,1,1,2,2,2,3,3,3,4,4,4)</f>
        <v>2</v>
      </c>
      <c r="Y6600">
        <f>YEAR(SalesData[[#This Row],[Order Date]])*100+MONTH(SalesData[[#This Row],[Order Date]])</f>
        <v>201506</v>
      </c>
    </row>
    <row r="6601" spans="1: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v>9</v>
      </c>
      <c r="T6601">
        <v>0</v>
      </c>
      <c r="U6601">
        <v>17</v>
      </c>
      <c r="V6601">
        <f>COUNTIF(SalesData[Order ID],SalesData[[#This Row],[Order ID]])</f>
        <v>4</v>
      </c>
      <c r="W6601" t="str">
        <f>TEXT(SalesData[[#This Row],[Order Date]],"MMM-YYYY")</f>
        <v>Dec-2015</v>
      </c>
      <c r="X6601">
        <f>CHOOSE(MONTH(SalesData[[#This Row],[Order Date]]),1,1,1,2,2,2,3,3,3,4,4,4)</f>
        <v>4</v>
      </c>
      <c r="Y6601">
        <f>YEAR(SalesData[[#This Row],[Order Date]])*100+MONTH(SalesData[[#This Row],[Order Date]])</f>
        <v>201512</v>
      </c>
    </row>
    <row r="6602" spans="1: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v>3</v>
      </c>
      <c r="T6602">
        <v>0</v>
      </c>
      <c r="U6602">
        <v>29.36</v>
      </c>
      <c r="V6602">
        <f>COUNTIF(SalesData[Order ID],SalesData[[#This Row],[Order ID]])</f>
        <v>4</v>
      </c>
      <c r="W6602" t="str">
        <f>TEXT(SalesData[[#This Row],[Order Date]],"MMM-YYYY")</f>
        <v>Dec-2015</v>
      </c>
      <c r="X6602">
        <f>CHOOSE(MONTH(SalesData[[#This Row],[Order Date]]),1,1,1,2,2,2,3,3,3,4,4,4)</f>
        <v>4</v>
      </c>
      <c r="Y6602">
        <f>YEAR(SalesData[[#This Row],[Order Date]])*100+MONTH(SalesData[[#This Row],[Order Date]])</f>
        <v>201512</v>
      </c>
    </row>
    <row r="6603" spans="1: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v>4</v>
      </c>
      <c r="T6603">
        <v>0</v>
      </c>
      <c r="U6603">
        <v>71.95</v>
      </c>
      <c r="V6603">
        <f>COUNTIF(SalesData[Order ID],SalesData[[#This Row],[Order ID]])</f>
        <v>4</v>
      </c>
      <c r="W6603" t="str">
        <f>TEXT(SalesData[[#This Row],[Order Date]],"MMM-YYYY")</f>
        <v>Dec-2015</v>
      </c>
      <c r="X6603">
        <f>CHOOSE(MONTH(SalesData[[#This Row],[Order Date]]),1,1,1,2,2,2,3,3,3,4,4,4)</f>
        <v>4</v>
      </c>
      <c r="Y6603">
        <f>YEAR(SalesData[[#This Row],[Order Date]])*100+MONTH(SalesData[[#This Row],[Order Date]])</f>
        <v>201512</v>
      </c>
    </row>
    <row r="6604" spans="1: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v>4</v>
      </c>
      <c r="T6604">
        <v>0.2</v>
      </c>
      <c r="U6604">
        <v>4.2300000000000004</v>
      </c>
      <c r="V6604">
        <f>COUNTIF(SalesData[Order ID],SalesData[[#This Row],[Order ID]])</f>
        <v>4</v>
      </c>
      <c r="W6604" t="str">
        <f>TEXT(SalesData[[#This Row],[Order Date]],"MMM-YYYY")</f>
        <v>Dec-2015</v>
      </c>
      <c r="X6604">
        <f>CHOOSE(MONTH(SalesData[[#This Row],[Order Date]]),1,1,1,2,2,2,3,3,3,4,4,4)</f>
        <v>4</v>
      </c>
      <c r="Y6604">
        <f>YEAR(SalesData[[#This Row],[Order Date]])*100+MONTH(SalesData[[#This Row],[Order Date]])</f>
        <v>201512</v>
      </c>
    </row>
    <row r="6605" spans="1: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v>6</v>
      </c>
      <c r="T6605">
        <v>0</v>
      </c>
      <c r="U6605">
        <v>38.049999999999997</v>
      </c>
      <c r="V6605">
        <f>COUNTIF(SalesData[Order ID],SalesData[[#This Row],[Order ID]])</f>
        <v>1</v>
      </c>
      <c r="W6605" t="str">
        <f>TEXT(SalesData[[#This Row],[Order Date]],"MMM-YYYY")</f>
        <v>Jun-2018</v>
      </c>
      <c r="X6605">
        <f>CHOOSE(MONTH(SalesData[[#This Row],[Order Date]]),1,1,1,2,2,2,3,3,3,4,4,4)</f>
        <v>2</v>
      </c>
      <c r="Y6605">
        <f>YEAR(SalesData[[#This Row],[Order Date]])*100+MONTH(SalesData[[#This Row],[Order Date]])</f>
        <v>201806</v>
      </c>
    </row>
    <row r="6606" spans="1: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v>3</v>
      </c>
      <c r="T6606">
        <v>0</v>
      </c>
      <c r="U6606">
        <v>0.89</v>
      </c>
      <c r="V6606">
        <f>COUNTIF(SalesData[Order ID],SalesData[[#This Row],[Order ID]])</f>
        <v>5</v>
      </c>
      <c r="W6606" t="str">
        <f>TEXT(SalesData[[#This Row],[Order Date]],"MMM-YYYY")</f>
        <v>May-2017</v>
      </c>
      <c r="X6606">
        <f>CHOOSE(MONTH(SalesData[[#This Row],[Order Date]]),1,1,1,2,2,2,3,3,3,4,4,4)</f>
        <v>2</v>
      </c>
      <c r="Y6606">
        <f>YEAR(SalesData[[#This Row],[Order Date]])*100+MONTH(SalesData[[#This Row],[Order Date]])</f>
        <v>201705</v>
      </c>
    </row>
    <row r="6607" spans="1: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v>1</v>
      </c>
      <c r="T6607">
        <v>0.3</v>
      </c>
      <c r="U6607">
        <v>-14.06</v>
      </c>
      <c r="V6607">
        <f>COUNTIF(SalesData[Order ID],SalesData[[#This Row],[Order ID]])</f>
        <v>5</v>
      </c>
      <c r="W6607" t="str">
        <f>TEXT(SalesData[[#This Row],[Order Date]],"MMM-YYYY")</f>
        <v>May-2017</v>
      </c>
      <c r="X6607">
        <f>CHOOSE(MONTH(SalesData[[#This Row],[Order Date]]),1,1,1,2,2,2,3,3,3,4,4,4)</f>
        <v>2</v>
      </c>
      <c r="Y6607">
        <f>YEAR(SalesData[[#This Row],[Order Date]])*100+MONTH(SalesData[[#This Row],[Order Date]])</f>
        <v>201705</v>
      </c>
    </row>
    <row r="6608" spans="1: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v>8</v>
      </c>
      <c r="T6608">
        <v>0</v>
      </c>
      <c r="U6608">
        <v>69.69</v>
      </c>
      <c r="V6608">
        <f>COUNTIF(SalesData[Order ID],SalesData[[#This Row],[Order ID]])</f>
        <v>5</v>
      </c>
      <c r="W6608" t="str">
        <f>TEXT(SalesData[[#This Row],[Order Date]],"MMM-YYYY")</f>
        <v>May-2017</v>
      </c>
      <c r="X6608">
        <f>CHOOSE(MONTH(SalesData[[#This Row],[Order Date]]),1,1,1,2,2,2,3,3,3,4,4,4)</f>
        <v>2</v>
      </c>
      <c r="Y6608">
        <f>YEAR(SalesData[[#This Row],[Order Date]])*100+MONTH(SalesData[[#This Row],[Order Date]])</f>
        <v>201705</v>
      </c>
    </row>
    <row r="6609" spans="1: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v>7</v>
      </c>
      <c r="T6609">
        <v>0</v>
      </c>
      <c r="U6609">
        <v>58.16</v>
      </c>
      <c r="V6609">
        <f>COUNTIF(SalesData[Order ID],SalesData[[#This Row],[Order ID]])</f>
        <v>5</v>
      </c>
      <c r="W6609" t="str">
        <f>TEXT(SalesData[[#This Row],[Order Date]],"MMM-YYYY")</f>
        <v>May-2017</v>
      </c>
      <c r="X6609">
        <f>CHOOSE(MONTH(SalesData[[#This Row],[Order Date]]),1,1,1,2,2,2,3,3,3,4,4,4)</f>
        <v>2</v>
      </c>
      <c r="Y6609">
        <f>YEAR(SalesData[[#This Row],[Order Date]])*100+MONTH(SalesData[[#This Row],[Order Date]])</f>
        <v>201705</v>
      </c>
    </row>
    <row r="6610" spans="1: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v>6</v>
      </c>
      <c r="T6610">
        <v>0</v>
      </c>
      <c r="U6610">
        <v>85.55</v>
      </c>
      <c r="V6610">
        <f>COUNTIF(SalesData[Order ID],SalesData[[#This Row],[Order ID]])</f>
        <v>5</v>
      </c>
      <c r="W6610" t="str">
        <f>TEXT(SalesData[[#This Row],[Order Date]],"MMM-YYYY")</f>
        <v>May-2017</v>
      </c>
      <c r="X6610">
        <f>CHOOSE(MONTH(SalesData[[#This Row],[Order Date]]),1,1,1,2,2,2,3,3,3,4,4,4)</f>
        <v>2</v>
      </c>
      <c r="Y6610">
        <f>YEAR(SalesData[[#This Row],[Order Date]])*100+MONTH(SalesData[[#This Row],[Order Date]])</f>
        <v>201705</v>
      </c>
    </row>
    <row r="6611" spans="1: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v>4</v>
      </c>
      <c r="T6611">
        <v>0.1</v>
      </c>
      <c r="U6611">
        <v>30.54</v>
      </c>
      <c r="V6611">
        <f>COUNTIF(SalesData[Order ID],SalesData[[#This Row],[Order ID]])</f>
        <v>1</v>
      </c>
      <c r="W6611" t="str">
        <f>TEXT(SalesData[[#This Row],[Order Date]],"MMM-YYYY")</f>
        <v>Mar-2016</v>
      </c>
      <c r="X6611">
        <f>CHOOSE(MONTH(SalesData[[#This Row],[Order Date]]),1,1,1,2,2,2,3,3,3,4,4,4)</f>
        <v>1</v>
      </c>
      <c r="Y6611">
        <f>YEAR(SalesData[[#This Row],[Order Date]])*100+MONTH(SalesData[[#This Row],[Order Date]])</f>
        <v>201603</v>
      </c>
    </row>
    <row r="6612" spans="1: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v>7</v>
      </c>
      <c r="T6612">
        <v>0.3</v>
      </c>
      <c r="U6612">
        <v>-5.79</v>
      </c>
      <c r="V6612">
        <f>COUNTIF(SalesData[Order ID],SalesData[[#This Row],[Order ID]])</f>
        <v>1</v>
      </c>
      <c r="W6612" t="str">
        <f>TEXT(SalesData[[#This Row],[Order Date]],"MMM-YYYY")</f>
        <v>Oct-2017</v>
      </c>
      <c r="X6612">
        <f>CHOOSE(MONTH(SalesData[[#This Row],[Order Date]]),1,1,1,2,2,2,3,3,3,4,4,4)</f>
        <v>4</v>
      </c>
      <c r="Y6612">
        <f>YEAR(SalesData[[#This Row],[Order Date]])*100+MONTH(SalesData[[#This Row],[Order Date]])</f>
        <v>201710</v>
      </c>
    </row>
    <row r="6613" spans="1: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v>9</v>
      </c>
      <c r="T6613">
        <v>0.3</v>
      </c>
      <c r="U6613">
        <v>-26.87</v>
      </c>
      <c r="V6613">
        <f>COUNTIF(SalesData[Order ID],SalesData[[#This Row],[Order ID]])</f>
        <v>4</v>
      </c>
      <c r="W6613" t="str">
        <f>TEXT(SalesData[[#This Row],[Order Date]],"MMM-YYYY")</f>
        <v>Apr-2016</v>
      </c>
      <c r="X6613">
        <f>CHOOSE(MONTH(SalesData[[#This Row],[Order Date]]),1,1,1,2,2,2,3,3,3,4,4,4)</f>
        <v>2</v>
      </c>
      <c r="Y6613">
        <f>YEAR(SalesData[[#This Row],[Order Date]])*100+MONTH(SalesData[[#This Row],[Order Date]])</f>
        <v>201604</v>
      </c>
    </row>
    <row r="6614" spans="1: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v>5</v>
      </c>
      <c r="T6614">
        <v>0.2</v>
      </c>
      <c r="U6614">
        <v>1.28</v>
      </c>
      <c r="V6614">
        <f>COUNTIF(SalesData[Order ID],SalesData[[#This Row],[Order ID]])</f>
        <v>4</v>
      </c>
      <c r="W6614" t="str">
        <f>TEXT(SalesData[[#This Row],[Order Date]],"MMM-YYYY")</f>
        <v>Apr-2016</v>
      </c>
      <c r="X6614">
        <f>CHOOSE(MONTH(SalesData[[#This Row],[Order Date]]),1,1,1,2,2,2,3,3,3,4,4,4)</f>
        <v>2</v>
      </c>
      <c r="Y6614">
        <f>YEAR(SalesData[[#This Row],[Order Date]])*100+MONTH(SalesData[[#This Row],[Order Date]])</f>
        <v>201604</v>
      </c>
    </row>
    <row r="6615" spans="1: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v>9</v>
      </c>
      <c r="T6615">
        <v>0</v>
      </c>
      <c r="U6615">
        <v>75.19</v>
      </c>
      <c r="V6615">
        <f>COUNTIF(SalesData[Order ID],SalesData[[#This Row],[Order ID]])</f>
        <v>4</v>
      </c>
      <c r="W6615" t="str">
        <f>TEXT(SalesData[[#This Row],[Order Date]],"MMM-YYYY")</f>
        <v>Apr-2016</v>
      </c>
      <c r="X6615">
        <f>CHOOSE(MONTH(SalesData[[#This Row],[Order Date]]),1,1,1,2,2,2,3,3,3,4,4,4)</f>
        <v>2</v>
      </c>
      <c r="Y6615">
        <f>YEAR(SalesData[[#This Row],[Order Date]])*100+MONTH(SalesData[[#This Row],[Order Date]])</f>
        <v>201604</v>
      </c>
    </row>
    <row r="6616" spans="1: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v>7</v>
      </c>
      <c r="T6616">
        <v>0.1</v>
      </c>
      <c r="U6616">
        <v>29.38</v>
      </c>
      <c r="V6616">
        <f>COUNTIF(SalesData[Order ID],SalesData[[#This Row],[Order ID]])</f>
        <v>4</v>
      </c>
      <c r="W6616" t="str">
        <f>TEXT(SalesData[[#This Row],[Order Date]],"MMM-YYYY")</f>
        <v>Apr-2016</v>
      </c>
      <c r="X6616">
        <f>CHOOSE(MONTH(SalesData[[#This Row],[Order Date]]),1,1,1,2,2,2,3,3,3,4,4,4)</f>
        <v>2</v>
      </c>
      <c r="Y6616">
        <f>YEAR(SalesData[[#This Row],[Order Date]])*100+MONTH(SalesData[[#This Row],[Order Date]])</f>
        <v>201604</v>
      </c>
    </row>
    <row r="6617" spans="1: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v>9</v>
      </c>
      <c r="T6617">
        <v>0.3</v>
      </c>
      <c r="U6617">
        <v>-38.35</v>
      </c>
      <c r="V6617">
        <f>COUNTIF(SalesData[Order ID],SalesData[[#This Row],[Order ID]])</f>
        <v>3</v>
      </c>
      <c r="W6617" t="str">
        <f>TEXT(SalesData[[#This Row],[Order Date]],"MMM-YYYY")</f>
        <v>Jun-2017</v>
      </c>
      <c r="X6617">
        <f>CHOOSE(MONTH(SalesData[[#This Row],[Order Date]]),1,1,1,2,2,2,3,3,3,4,4,4)</f>
        <v>2</v>
      </c>
      <c r="Y6617">
        <f>YEAR(SalesData[[#This Row],[Order Date]])*100+MONTH(SalesData[[#This Row],[Order Date]])</f>
        <v>201706</v>
      </c>
    </row>
    <row r="6618" spans="1: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v>1</v>
      </c>
      <c r="T6618">
        <v>0</v>
      </c>
      <c r="U6618">
        <v>1.1299999999999999</v>
      </c>
      <c r="V6618">
        <f>COUNTIF(SalesData[Order ID],SalesData[[#This Row],[Order ID]])</f>
        <v>3</v>
      </c>
      <c r="W6618" t="str">
        <f>TEXT(SalesData[[#This Row],[Order Date]],"MMM-YYYY")</f>
        <v>Jun-2017</v>
      </c>
      <c r="X6618">
        <f>CHOOSE(MONTH(SalesData[[#This Row],[Order Date]]),1,1,1,2,2,2,3,3,3,4,4,4)</f>
        <v>2</v>
      </c>
      <c r="Y6618">
        <f>YEAR(SalesData[[#This Row],[Order Date]])*100+MONTH(SalesData[[#This Row],[Order Date]])</f>
        <v>201706</v>
      </c>
    </row>
    <row r="6619" spans="1: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v>7</v>
      </c>
      <c r="T6619">
        <v>0.2</v>
      </c>
      <c r="U6619">
        <v>26.38</v>
      </c>
      <c r="V6619">
        <f>COUNTIF(SalesData[Order ID],SalesData[[#This Row],[Order ID]])</f>
        <v>3</v>
      </c>
      <c r="W6619" t="str">
        <f>TEXT(SalesData[[#This Row],[Order Date]],"MMM-YYYY")</f>
        <v>Jun-2017</v>
      </c>
      <c r="X6619">
        <f>CHOOSE(MONTH(SalesData[[#This Row],[Order Date]]),1,1,1,2,2,2,3,3,3,4,4,4)</f>
        <v>2</v>
      </c>
      <c r="Y6619">
        <f>YEAR(SalesData[[#This Row],[Order Date]])*100+MONTH(SalesData[[#This Row],[Order Date]])</f>
        <v>201706</v>
      </c>
    </row>
    <row r="6620" spans="1: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v>1</v>
      </c>
      <c r="T6620">
        <v>0.2</v>
      </c>
      <c r="U6620">
        <v>6.16</v>
      </c>
      <c r="V6620">
        <f>COUNTIF(SalesData[Order ID],SalesData[[#This Row],[Order ID]])</f>
        <v>4</v>
      </c>
      <c r="W6620" t="str">
        <f>TEXT(SalesData[[#This Row],[Order Date]],"MMM-YYYY")</f>
        <v>Jan-2018</v>
      </c>
      <c r="X6620">
        <f>CHOOSE(MONTH(SalesData[[#This Row],[Order Date]]),1,1,1,2,2,2,3,3,3,4,4,4)</f>
        <v>1</v>
      </c>
      <c r="Y6620">
        <f>YEAR(SalesData[[#This Row],[Order Date]])*100+MONTH(SalesData[[#This Row],[Order Date]])</f>
        <v>201801</v>
      </c>
    </row>
    <row r="6621" spans="1: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v>4</v>
      </c>
      <c r="T6621">
        <v>0.3</v>
      </c>
      <c r="U6621">
        <v>-14.7</v>
      </c>
      <c r="V6621">
        <f>COUNTIF(SalesData[Order ID],SalesData[[#This Row],[Order ID]])</f>
        <v>4</v>
      </c>
      <c r="W6621" t="str">
        <f>TEXT(SalesData[[#This Row],[Order Date]],"MMM-YYYY")</f>
        <v>Jan-2018</v>
      </c>
      <c r="X6621">
        <f>CHOOSE(MONTH(SalesData[[#This Row],[Order Date]]),1,1,1,2,2,2,3,3,3,4,4,4)</f>
        <v>1</v>
      </c>
      <c r="Y6621">
        <f>YEAR(SalesData[[#This Row],[Order Date]])*100+MONTH(SalesData[[#This Row],[Order Date]])</f>
        <v>201801</v>
      </c>
    </row>
    <row r="6622" spans="1: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v>7</v>
      </c>
      <c r="T6622">
        <v>0</v>
      </c>
      <c r="U6622">
        <v>208.2</v>
      </c>
      <c r="V6622">
        <f>COUNTIF(SalesData[Order ID],SalesData[[#This Row],[Order ID]])</f>
        <v>4</v>
      </c>
      <c r="W6622" t="str">
        <f>TEXT(SalesData[[#This Row],[Order Date]],"MMM-YYYY")</f>
        <v>Jan-2018</v>
      </c>
      <c r="X6622">
        <f>CHOOSE(MONTH(SalesData[[#This Row],[Order Date]]),1,1,1,2,2,2,3,3,3,4,4,4)</f>
        <v>1</v>
      </c>
      <c r="Y6622">
        <f>YEAR(SalesData[[#This Row],[Order Date]])*100+MONTH(SalesData[[#This Row],[Order Date]])</f>
        <v>201801</v>
      </c>
    </row>
    <row r="6623" spans="1: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v>5</v>
      </c>
      <c r="T6623">
        <v>0.1</v>
      </c>
      <c r="U6623">
        <v>44.72</v>
      </c>
      <c r="V6623">
        <f>COUNTIF(SalesData[Order ID],SalesData[[#This Row],[Order ID]])</f>
        <v>4</v>
      </c>
      <c r="W6623" t="str">
        <f>TEXT(SalesData[[#This Row],[Order Date]],"MMM-YYYY")</f>
        <v>Jan-2018</v>
      </c>
      <c r="X6623">
        <f>CHOOSE(MONTH(SalesData[[#This Row],[Order Date]]),1,1,1,2,2,2,3,3,3,4,4,4)</f>
        <v>1</v>
      </c>
      <c r="Y6623">
        <f>YEAR(SalesData[[#This Row],[Order Date]])*100+MONTH(SalesData[[#This Row],[Order Date]])</f>
        <v>201801</v>
      </c>
    </row>
    <row r="6624" spans="1: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v>4</v>
      </c>
      <c r="T6624">
        <v>0</v>
      </c>
      <c r="U6624">
        <v>3.77</v>
      </c>
      <c r="V6624">
        <f>COUNTIF(SalesData[Order ID],SalesData[[#This Row],[Order ID]])</f>
        <v>2</v>
      </c>
      <c r="W6624" t="str">
        <f>TEXT(SalesData[[#This Row],[Order Date]],"MMM-YYYY")</f>
        <v>Sep-2015</v>
      </c>
      <c r="X6624">
        <f>CHOOSE(MONTH(SalesData[[#This Row],[Order Date]]),1,1,1,2,2,2,3,3,3,4,4,4)</f>
        <v>3</v>
      </c>
      <c r="Y6624">
        <f>YEAR(SalesData[[#This Row],[Order Date]])*100+MONTH(SalesData[[#This Row],[Order Date]])</f>
        <v>201509</v>
      </c>
    </row>
    <row r="6625" spans="1: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v>9</v>
      </c>
      <c r="T6625">
        <v>0</v>
      </c>
      <c r="U6625">
        <v>16.96</v>
      </c>
      <c r="V6625">
        <f>COUNTIF(SalesData[Order ID],SalesData[[#This Row],[Order ID]])</f>
        <v>2</v>
      </c>
      <c r="W6625" t="str">
        <f>TEXT(SalesData[[#This Row],[Order Date]],"MMM-YYYY")</f>
        <v>Sep-2015</v>
      </c>
      <c r="X6625">
        <f>CHOOSE(MONTH(SalesData[[#This Row],[Order Date]]),1,1,1,2,2,2,3,3,3,4,4,4)</f>
        <v>3</v>
      </c>
      <c r="Y6625">
        <f>YEAR(SalesData[[#This Row],[Order Date]])*100+MONTH(SalesData[[#This Row],[Order Date]])</f>
        <v>201509</v>
      </c>
    </row>
    <row r="6626" spans="1: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v>8</v>
      </c>
      <c r="T6626">
        <v>0.3</v>
      </c>
      <c r="U6626">
        <v>-10.24</v>
      </c>
      <c r="V6626">
        <f>COUNTIF(SalesData[Order ID],SalesData[[#This Row],[Order ID]])</f>
        <v>2</v>
      </c>
      <c r="W6626" t="str">
        <f>TEXT(SalesData[[#This Row],[Order Date]],"MMM-YYYY")</f>
        <v>Jan-2016</v>
      </c>
      <c r="X6626">
        <f>CHOOSE(MONTH(SalesData[[#This Row],[Order Date]]),1,1,1,2,2,2,3,3,3,4,4,4)</f>
        <v>1</v>
      </c>
      <c r="Y6626">
        <f>YEAR(SalesData[[#This Row],[Order Date]])*100+MONTH(SalesData[[#This Row],[Order Date]])</f>
        <v>201601</v>
      </c>
    </row>
    <row r="6627" spans="1: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v>4</v>
      </c>
      <c r="T6627">
        <v>0</v>
      </c>
      <c r="U6627">
        <v>39.86</v>
      </c>
      <c r="V6627">
        <f>COUNTIF(SalesData[Order ID],SalesData[[#This Row],[Order ID]])</f>
        <v>2</v>
      </c>
      <c r="W6627" t="str">
        <f>TEXT(SalesData[[#This Row],[Order Date]],"MMM-YYYY")</f>
        <v>Jan-2016</v>
      </c>
      <c r="X6627">
        <f>CHOOSE(MONTH(SalesData[[#This Row],[Order Date]]),1,1,1,2,2,2,3,3,3,4,4,4)</f>
        <v>1</v>
      </c>
      <c r="Y6627">
        <f>YEAR(SalesData[[#This Row],[Order Date]])*100+MONTH(SalesData[[#This Row],[Order Date]])</f>
        <v>201601</v>
      </c>
    </row>
    <row r="6628" spans="1: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v>9</v>
      </c>
      <c r="T6628">
        <v>0.3</v>
      </c>
      <c r="U6628">
        <v>-1749.99</v>
      </c>
      <c r="V6628">
        <f>COUNTIF(SalesData[Order ID],SalesData[[#This Row],[Order ID]])</f>
        <v>1</v>
      </c>
      <c r="W6628" t="str">
        <f>TEXT(SalesData[[#This Row],[Order Date]],"MMM-YYYY")</f>
        <v>Dec-2015</v>
      </c>
      <c r="X6628">
        <f>CHOOSE(MONTH(SalesData[[#This Row],[Order Date]]),1,1,1,2,2,2,3,3,3,4,4,4)</f>
        <v>4</v>
      </c>
      <c r="Y6628">
        <f>YEAR(SalesData[[#This Row],[Order Date]])*100+MONTH(SalesData[[#This Row],[Order Date]])</f>
        <v>201512</v>
      </c>
    </row>
    <row r="6629" spans="1: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v>8</v>
      </c>
      <c r="T6629">
        <v>0.1</v>
      </c>
      <c r="U6629">
        <v>4.28</v>
      </c>
      <c r="V6629">
        <f>COUNTIF(SalesData[Order ID],SalesData[[#This Row],[Order ID]])</f>
        <v>1</v>
      </c>
      <c r="W6629" t="str">
        <f>TEXT(SalesData[[#This Row],[Order Date]],"MMM-YYYY")</f>
        <v>May-2015</v>
      </c>
      <c r="X6629">
        <f>CHOOSE(MONTH(SalesData[[#This Row],[Order Date]]),1,1,1,2,2,2,3,3,3,4,4,4)</f>
        <v>2</v>
      </c>
      <c r="Y6629">
        <f>YEAR(SalesData[[#This Row],[Order Date]])*100+MONTH(SalesData[[#This Row],[Order Date]])</f>
        <v>201505</v>
      </c>
    </row>
    <row r="6630" spans="1: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v>5</v>
      </c>
      <c r="T6630">
        <v>0.3</v>
      </c>
      <c r="U6630">
        <v>-86.76</v>
      </c>
      <c r="V6630">
        <f>COUNTIF(SalesData[Order ID],SalesData[[#This Row],[Order ID]])</f>
        <v>1</v>
      </c>
      <c r="W6630" t="str">
        <f>TEXT(SalesData[[#This Row],[Order Date]],"MMM-YYYY")</f>
        <v>Sep-2016</v>
      </c>
      <c r="X6630">
        <f>CHOOSE(MONTH(SalesData[[#This Row],[Order Date]]),1,1,1,2,2,2,3,3,3,4,4,4)</f>
        <v>3</v>
      </c>
      <c r="Y6630">
        <f>YEAR(SalesData[[#This Row],[Order Date]])*100+MONTH(SalesData[[#This Row],[Order Date]])</f>
        <v>201609</v>
      </c>
    </row>
    <row r="6631" spans="1: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v>2</v>
      </c>
      <c r="T6631">
        <v>0.2</v>
      </c>
      <c r="U6631">
        <v>2.21</v>
      </c>
      <c r="V6631">
        <f>COUNTIF(SalesData[Order ID],SalesData[[#This Row],[Order ID]])</f>
        <v>1</v>
      </c>
      <c r="W6631" t="str">
        <f>TEXT(SalesData[[#This Row],[Order Date]],"MMM-YYYY")</f>
        <v>Oct-2016</v>
      </c>
      <c r="X6631">
        <f>CHOOSE(MONTH(SalesData[[#This Row],[Order Date]]),1,1,1,2,2,2,3,3,3,4,4,4)</f>
        <v>4</v>
      </c>
      <c r="Y6631">
        <f>YEAR(SalesData[[#This Row],[Order Date]])*100+MONTH(SalesData[[#This Row],[Order Date]])</f>
        <v>201610</v>
      </c>
    </row>
    <row r="6632" spans="1: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v>8</v>
      </c>
      <c r="T6632">
        <v>0</v>
      </c>
      <c r="U6632">
        <v>104.75</v>
      </c>
      <c r="V6632">
        <f>COUNTIF(SalesData[Order ID],SalesData[[#This Row],[Order ID]])</f>
        <v>2</v>
      </c>
      <c r="W6632" t="str">
        <f>TEXT(SalesData[[#This Row],[Order Date]],"MMM-YYYY")</f>
        <v>Dec-2017</v>
      </c>
      <c r="X6632">
        <f>CHOOSE(MONTH(SalesData[[#This Row],[Order Date]]),1,1,1,2,2,2,3,3,3,4,4,4)</f>
        <v>4</v>
      </c>
      <c r="Y6632">
        <f>YEAR(SalesData[[#This Row],[Order Date]])*100+MONTH(SalesData[[#This Row],[Order Date]])</f>
        <v>201712</v>
      </c>
    </row>
    <row r="6633" spans="1: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v>4</v>
      </c>
      <c r="T6633">
        <v>0.3</v>
      </c>
      <c r="U6633">
        <v>-349.45</v>
      </c>
      <c r="V6633">
        <f>COUNTIF(SalesData[Order ID],SalesData[[#This Row],[Order ID]])</f>
        <v>2</v>
      </c>
      <c r="W6633" t="str">
        <f>TEXT(SalesData[[#This Row],[Order Date]],"MMM-YYYY")</f>
        <v>Dec-2017</v>
      </c>
      <c r="X6633">
        <f>CHOOSE(MONTH(SalesData[[#This Row],[Order Date]]),1,1,1,2,2,2,3,3,3,4,4,4)</f>
        <v>4</v>
      </c>
      <c r="Y6633">
        <f>YEAR(SalesData[[#This Row],[Order Date]])*100+MONTH(SalesData[[#This Row],[Order Date]])</f>
        <v>201712</v>
      </c>
    </row>
    <row r="6634" spans="1: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v>8</v>
      </c>
      <c r="T6634">
        <v>0.3</v>
      </c>
      <c r="U6634">
        <v>-11.99</v>
      </c>
      <c r="V6634">
        <f>COUNTIF(SalesData[Order ID],SalesData[[#This Row],[Order ID]])</f>
        <v>1</v>
      </c>
      <c r="W6634" t="str">
        <f>TEXT(SalesData[[#This Row],[Order Date]],"MMM-YYYY")</f>
        <v>May-2017</v>
      </c>
      <c r="X6634">
        <f>CHOOSE(MONTH(SalesData[[#This Row],[Order Date]]),1,1,1,2,2,2,3,3,3,4,4,4)</f>
        <v>2</v>
      </c>
      <c r="Y6634">
        <f>YEAR(SalesData[[#This Row],[Order Date]])*100+MONTH(SalesData[[#This Row],[Order Date]])</f>
        <v>201705</v>
      </c>
    </row>
    <row r="6635" spans="1: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v>2</v>
      </c>
      <c r="T6635">
        <v>0.3</v>
      </c>
      <c r="U6635">
        <v>-62</v>
      </c>
      <c r="V6635">
        <f>COUNTIF(SalesData[Order ID],SalesData[[#This Row],[Order ID]])</f>
        <v>1</v>
      </c>
      <c r="W6635" t="str">
        <f>TEXT(SalesData[[#This Row],[Order Date]],"MMM-YYYY")</f>
        <v>Oct-2017</v>
      </c>
      <c r="X6635">
        <f>CHOOSE(MONTH(SalesData[[#This Row],[Order Date]]),1,1,1,2,2,2,3,3,3,4,4,4)</f>
        <v>4</v>
      </c>
      <c r="Y6635">
        <f>YEAR(SalesData[[#This Row],[Order Date]])*100+MONTH(SalesData[[#This Row],[Order Date]])</f>
        <v>201710</v>
      </c>
    </row>
    <row r="6636" spans="1: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v>8</v>
      </c>
      <c r="T6636">
        <v>0</v>
      </c>
      <c r="U6636">
        <v>3.43</v>
      </c>
      <c r="V6636">
        <f>COUNTIF(SalesData[Order ID],SalesData[[#This Row],[Order ID]])</f>
        <v>3</v>
      </c>
      <c r="W6636" t="str">
        <f>TEXT(SalesData[[#This Row],[Order Date]],"MMM-YYYY")</f>
        <v>May-2018</v>
      </c>
      <c r="X6636">
        <f>CHOOSE(MONTH(SalesData[[#This Row],[Order Date]]),1,1,1,2,2,2,3,3,3,4,4,4)</f>
        <v>2</v>
      </c>
      <c r="Y6636">
        <f>YEAR(SalesData[[#This Row],[Order Date]])*100+MONTH(SalesData[[#This Row],[Order Date]])</f>
        <v>201805</v>
      </c>
    </row>
    <row r="6637" spans="1: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v>7</v>
      </c>
      <c r="T6637">
        <v>0.2</v>
      </c>
      <c r="U6637">
        <v>213.24</v>
      </c>
      <c r="V6637">
        <f>COUNTIF(SalesData[Order ID],SalesData[[#This Row],[Order ID]])</f>
        <v>3</v>
      </c>
      <c r="W6637" t="str">
        <f>TEXT(SalesData[[#This Row],[Order Date]],"MMM-YYYY")</f>
        <v>May-2018</v>
      </c>
      <c r="X6637">
        <f>CHOOSE(MONTH(SalesData[[#This Row],[Order Date]]),1,1,1,2,2,2,3,3,3,4,4,4)</f>
        <v>2</v>
      </c>
      <c r="Y6637">
        <f>YEAR(SalesData[[#This Row],[Order Date]])*100+MONTH(SalesData[[#This Row],[Order Date]])</f>
        <v>201805</v>
      </c>
    </row>
    <row r="6638" spans="1: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v>7</v>
      </c>
      <c r="T6638">
        <v>0.1</v>
      </c>
      <c r="U6638">
        <v>35.409999999999997</v>
      </c>
      <c r="V6638">
        <f>COUNTIF(SalesData[Order ID],SalesData[[#This Row],[Order ID]])</f>
        <v>3</v>
      </c>
      <c r="W6638" t="str">
        <f>TEXT(SalesData[[#This Row],[Order Date]],"MMM-YYYY")</f>
        <v>May-2018</v>
      </c>
      <c r="X6638">
        <f>CHOOSE(MONTH(SalesData[[#This Row],[Order Date]]),1,1,1,2,2,2,3,3,3,4,4,4)</f>
        <v>2</v>
      </c>
      <c r="Y6638">
        <f>YEAR(SalesData[[#This Row],[Order Date]])*100+MONTH(SalesData[[#This Row],[Order Date]])</f>
        <v>201805</v>
      </c>
    </row>
    <row r="6639" spans="1: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v>3</v>
      </c>
      <c r="T6639">
        <v>0.1</v>
      </c>
      <c r="U6639">
        <v>2.4500000000000002</v>
      </c>
      <c r="V6639">
        <f>COUNTIF(SalesData[Order ID],SalesData[[#This Row],[Order ID]])</f>
        <v>2</v>
      </c>
      <c r="W6639" t="str">
        <f>TEXT(SalesData[[#This Row],[Order Date]],"MMM-YYYY")</f>
        <v>Nov-2018</v>
      </c>
      <c r="X6639">
        <f>CHOOSE(MONTH(SalesData[[#This Row],[Order Date]]),1,1,1,2,2,2,3,3,3,4,4,4)</f>
        <v>4</v>
      </c>
      <c r="Y6639">
        <f>YEAR(SalesData[[#This Row],[Order Date]])*100+MONTH(SalesData[[#This Row],[Order Date]])</f>
        <v>201811</v>
      </c>
    </row>
    <row r="6640" spans="1: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v>10</v>
      </c>
      <c r="T6640">
        <v>0.2</v>
      </c>
      <c r="U6640">
        <v>20.41</v>
      </c>
      <c r="V6640">
        <f>COUNTIF(SalesData[Order ID],SalesData[[#This Row],[Order ID]])</f>
        <v>2</v>
      </c>
      <c r="W6640" t="str">
        <f>TEXT(SalesData[[#This Row],[Order Date]],"MMM-YYYY")</f>
        <v>Nov-2018</v>
      </c>
      <c r="X6640">
        <f>CHOOSE(MONTH(SalesData[[#This Row],[Order Date]]),1,1,1,2,2,2,3,3,3,4,4,4)</f>
        <v>4</v>
      </c>
      <c r="Y6640">
        <f>YEAR(SalesData[[#This Row],[Order Date]])*100+MONTH(SalesData[[#This Row],[Order Date]])</f>
        <v>201811</v>
      </c>
    </row>
    <row r="6641" spans="1: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v>3</v>
      </c>
      <c r="T6641">
        <v>0</v>
      </c>
      <c r="U6641">
        <v>426.5</v>
      </c>
      <c r="V6641">
        <f>COUNTIF(SalesData[Order ID],SalesData[[#This Row],[Order ID]])</f>
        <v>1</v>
      </c>
      <c r="W6641" t="str">
        <f>TEXT(SalesData[[#This Row],[Order Date]],"MMM-YYYY")</f>
        <v>Oct-2015</v>
      </c>
      <c r="X6641">
        <f>CHOOSE(MONTH(SalesData[[#This Row],[Order Date]]),1,1,1,2,2,2,3,3,3,4,4,4)</f>
        <v>4</v>
      </c>
      <c r="Y6641">
        <f>YEAR(SalesData[[#This Row],[Order Date]])*100+MONTH(SalesData[[#This Row],[Order Date]])</f>
        <v>201510</v>
      </c>
    </row>
    <row r="6642" spans="1: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v>8</v>
      </c>
      <c r="T6642">
        <v>0</v>
      </c>
      <c r="U6642">
        <v>23.92</v>
      </c>
      <c r="V6642">
        <f>COUNTIF(SalesData[Order ID],SalesData[[#This Row],[Order ID]])</f>
        <v>3</v>
      </c>
      <c r="W6642" t="str">
        <f>TEXT(SalesData[[#This Row],[Order Date]],"MMM-YYYY")</f>
        <v>Aug-2018</v>
      </c>
      <c r="X6642">
        <f>CHOOSE(MONTH(SalesData[[#This Row],[Order Date]]),1,1,1,2,2,2,3,3,3,4,4,4)</f>
        <v>3</v>
      </c>
      <c r="Y6642">
        <f>YEAR(SalesData[[#This Row],[Order Date]])*100+MONTH(SalesData[[#This Row],[Order Date]])</f>
        <v>201808</v>
      </c>
    </row>
    <row r="6643" spans="1: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v>5</v>
      </c>
      <c r="T6643">
        <v>0</v>
      </c>
      <c r="U6643">
        <v>19.95</v>
      </c>
      <c r="V6643">
        <f>COUNTIF(SalesData[Order ID],SalesData[[#This Row],[Order ID]])</f>
        <v>3</v>
      </c>
      <c r="W6643" t="str">
        <f>TEXT(SalesData[[#This Row],[Order Date]],"MMM-YYYY")</f>
        <v>Aug-2018</v>
      </c>
      <c r="X6643">
        <f>CHOOSE(MONTH(SalesData[[#This Row],[Order Date]]),1,1,1,2,2,2,3,3,3,4,4,4)</f>
        <v>3</v>
      </c>
      <c r="Y6643">
        <f>YEAR(SalesData[[#This Row],[Order Date]])*100+MONTH(SalesData[[#This Row],[Order Date]])</f>
        <v>201808</v>
      </c>
    </row>
    <row r="6644" spans="1: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v>4</v>
      </c>
      <c r="T6644">
        <v>0.1</v>
      </c>
      <c r="U6644">
        <v>27.97</v>
      </c>
      <c r="V6644">
        <f>COUNTIF(SalesData[Order ID],SalesData[[#This Row],[Order ID]])</f>
        <v>3</v>
      </c>
      <c r="W6644" t="str">
        <f>TEXT(SalesData[[#This Row],[Order Date]],"MMM-YYYY")</f>
        <v>Aug-2018</v>
      </c>
      <c r="X6644">
        <f>CHOOSE(MONTH(SalesData[[#This Row],[Order Date]]),1,1,1,2,2,2,3,3,3,4,4,4)</f>
        <v>3</v>
      </c>
      <c r="Y6644">
        <f>YEAR(SalesData[[#This Row],[Order Date]])*100+MONTH(SalesData[[#This Row],[Order Date]])</f>
        <v>201808</v>
      </c>
    </row>
    <row r="6645" spans="1: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v>9</v>
      </c>
      <c r="T6645">
        <v>0</v>
      </c>
      <c r="U6645">
        <v>30.69</v>
      </c>
      <c r="V6645">
        <f>COUNTIF(SalesData[Order ID],SalesData[[#This Row],[Order ID]])</f>
        <v>3</v>
      </c>
      <c r="W6645" t="str">
        <f>TEXT(SalesData[[#This Row],[Order Date]],"MMM-YYYY")</f>
        <v>Aug-2016</v>
      </c>
      <c r="X6645">
        <f>CHOOSE(MONTH(SalesData[[#This Row],[Order Date]]),1,1,1,2,2,2,3,3,3,4,4,4)</f>
        <v>3</v>
      </c>
      <c r="Y6645">
        <f>YEAR(SalesData[[#This Row],[Order Date]])*100+MONTH(SalesData[[#This Row],[Order Date]])</f>
        <v>201608</v>
      </c>
    </row>
    <row r="6646" spans="1: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v>2</v>
      </c>
      <c r="T6646">
        <v>0</v>
      </c>
      <c r="U6646">
        <v>13.99</v>
      </c>
      <c r="V6646">
        <f>COUNTIF(SalesData[Order ID],SalesData[[#This Row],[Order ID]])</f>
        <v>3</v>
      </c>
      <c r="W6646" t="str">
        <f>TEXT(SalesData[[#This Row],[Order Date]],"MMM-YYYY")</f>
        <v>Aug-2016</v>
      </c>
      <c r="X6646">
        <f>CHOOSE(MONTH(SalesData[[#This Row],[Order Date]]),1,1,1,2,2,2,3,3,3,4,4,4)</f>
        <v>3</v>
      </c>
      <c r="Y6646">
        <f>YEAR(SalesData[[#This Row],[Order Date]])*100+MONTH(SalesData[[#This Row],[Order Date]])</f>
        <v>201608</v>
      </c>
    </row>
    <row r="6647" spans="1: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v>9</v>
      </c>
      <c r="T6647">
        <v>0.1</v>
      </c>
      <c r="U6647">
        <v>33.369999999999997</v>
      </c>
      <c r="V6647">
        <f>COUNTIF(SalesData[Order ID],SalesData[[#This Row],[Order ID]])</f>
        <v>3</v>
      </c>
      <c r="W6647" t="str">
        <f>TEXT(SalesData[[#This Row],[Order Date]],"MMM-YYYY")</f>
        <v>Aug-2016</v>
      </c>
      <c r="X6647">
        <f>CHOOSE(MONTH(SalesData[[#This Row],[Order Date]]),1,1,1,2,2,2,3,3,3,4,4,4)</f>
        <v>3</v>
      </c>
      <c r="Y6647">
        <f>YEAR(SalesData[[#This Row],[Order Date]])*100+MONTH(SalesData[[#This Row],[Order Date]])</f>
        <v>201608</v>
      </c>
    </row>
    <row r="6648" spans="1: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v>8</v>
      </c>
      <c r="T6648">
        <v>0.2</v>
      </c>
      <c r="U6648">
        <v>157.97</v>
      </c>
      <c r="V6648">
        <f>COUNTIF(SalesData[Order ID],SalesData[[#This Row],[Order ID]])</f>
        <v>2</v>
      </c>
      <c r="W6648" t="str">
        <f>TEXT(SalesData[[#This Row],[Order Date]],"MMM-YYYY")</f>
        <v>Dec-2017</v>
      </c>
      <c r="X6648">
        <f>CHOOSE(MONTH(SalesData[[#This Row],[Order Date]]),1,1,1,2,2,2,3,3,3,4,4,4)</f>
        <v>4</v>
      </c>
      <c r="Y6648">
        <f>YEAR(SalesData[[#This Row],[Order Date]])*100+MONTH(SalesData[[#This Row],[Order Date]])</f>
        <v>201712</v>
      </c>
    </row>
    <row r="6649" spans="1: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v>10</v>
      </c>
      <c r="T6649">
        <v>0</v>
      </c>
      <c r="U6649">
        <v>28.77</v>
      </c>
      <c r="V6649">
        <f>COUNTIF(SalesData[Order ID],SalesData[[#This Row],[Order ID]])</f>
        <v>2</v>
      </c>
      <c r="W6649" t="str">
        <f>TEXT(SalesData[[#This Row],[Order Date]],"MMM-YYYY")</f>
        <v>Dec-2017</v>
      </c>
      <c r="X6649">
        <f>CHOOSE(MONTH(SalesData[[#This Row],[Order Date]]),1,1,1,2,2,2,3,3,3,4,4,4)</f>
        <v>4</v>
      </c>
      <c r="Y6649">
        <f>YEAR(SalesData[[#This Row],[Order Date]])*100+MONTH(SalesData[[#This Row],[Order Date]])</f>
        <v>201712</v>
      </c>
    </row>
    <row r="6650" spans="1: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v>6</v>
      </c>
      <c r="T6650">
        <v>0</v>
      </c>
      <c r="U6650">
        <v>9.3800000000000008</v>
      </c>
      <c r="V6650">
        <f>COUNTIF(SalesData[Order ID],SalesData[[#This Row],[Order ID]])</f>
        <v>6</v>
      </c>
      <c r="W6650" t="str">
        <f>TEXT(SalesData[[#This Row],[Order Date]],"MMM-YYYY")</f>
        <v>Sep-2018</v>
      </c>
      <c r="X6650">
        <f>CHOOSE(MONTH(SalesData[[#This Row],[Order Date]]),1,1,1,2,2,2,3,3,3,4,4,4)</f>
        <v>3</v>
      </c>
      <c r="Y6650">
        <f>YEAR(SalesData[[#This Row],[Order Date]])*100+MONTH(SalesData[[#This Row],[Order Date]])</f>
        <v>201809</v>
      </c>
    </row>
    <row r="6651" spans="1: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v>3</v>
      </c>
      <c r="T6651">
        <v>0</v>
      </c>
      <c r="U6651">
        <v>92.8</v>
      </c>
      <c r="V6651">
        <f>COUNTIF(SalesData[Order ID],SalesData[[#This Row],[Order ID]])</f>
        <v>6</v>
      </c>
      <c r="W6651" t="str">
        <f>TEXT(SalesData[[#This Row],[Order Date]],"MMM-YYYY")</f>
        <v>Sep-2018</v>
      </c>
      <c r="X6651">
        <f>CHOOSE(MONTH(SalesData[[#This Row],[Order Date]]),1,1,1,2,2,2,3,3,3,4,4,4)</f>
        <v>3</v>
      </c>
      <c r="Y6651">
        <f>YEAR(SalesData[[#This Row],[Order Date]])*100+MONTH(SalesData[[#This Row],[Order Date]])</f>
        <v>201809</v>
      </c>
    </row>
    <row r="6652" spans="1: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v>2</v>
      </c>
      <c r="T6652">
        <v>0.3</v>
      </c>
      <c r="U6652">
        <v>-5.51</v>
      </c>
      <c r="V6652">
        <f>COUNTIF(SalesData[Order ID],SalesData[[#This Row],[Order ID]])</f>
        <v>6</v>
      </c>
      <c r="W6652" t="str">
        <f>TEXT(SalesData[[#This Row],[Order Date]],"MMM-YYYY")</f>
        <v>Sep-2018</v>
      </c>
      <c r="X6652">
        <f>CHOOSE(MONTH(SalesData[[#This Row],[Order Date]]),1,1,1,2,2,2,3,3,3,4,4,4)</f>
        <v>3</v>
      </c>
      <c r="Y6652">
        <f>YEAR(SalesData[[#This Row],[Order Date]])*100+MONTH(SalesData[[#This Row],[Order Date]])</f>
        <v>201809</v>
      </c>
    </row>
    <row r="6653" spans="1: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v>8</v>
      </c>
      <c r="T6653">
        <v>0</v>
      </c>
      <c r="U6653">
        <v>5.51</v>
      </c>
      <c r="V6653">
        <f>COUNTIF(SalesData[Order ID],SalesData[[#This Row],[Order ID]])</f>
        <v>6</v>
      </c>
      <c r="W6653" t="str">
        <f>TEXT(SalesData[[#This Row],[Order Date]],"MMM-YYYY")</f>
        <v>Sep-2018</v>
      </c>
      <c r="X6653">
        <f>CHOOSE(MONTH(SalesData[[#This Row],[Order Date]]),1,1,1,2,2,2,3,3,3,4,4,4)</f>
        <v>3</v>
      </c>
      <c r="Y6653">
        <f>YEAR(SalesData[[#This Row],[Order Date]])*100+MONTH(SalesData[[#This Row],[Order Date]])</f>
        <v>201809</v>
      </c>
    </row>
    <row r="6654" spans="1: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v>2</v>
      </c>
      <c r="T6654">
        <v>0.1</v>
      </c>
      <c r="U6654">
        <v>1.66</v>
      </c>
      <c r="V6654">
        <f>COUNTIF(SalesData[Order ID],SalesData[[#This Row],[Order ID]])</f>
        <v>6</v>
      </c>
      <c r="W6654" t="str">
        <f>TEXT(SalesData[[#This Row],[Order Date]],"MMM-YYYY")</f>
        <v>Sep-2018</v>
      </c>
      <c r="X6654">
        <f>CHOOSE(MONTH(SalesData[[#This Row],[Order Date]]),1,1,1,2,2,2,3,3,3,4,4,4)</f>
        <v>3</v>
      </c>
      <c r="Y6654">
        <f>YEAR(SalesData[[#This Row],[Order Date]])*100+MONTH(SalesData[[#This Row],[Order Date]])</f>
        <v>201809</v>
      </c>
    </row>
    <row r="6655" spans="1: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v>10</v>
      </c>
      <c r="T6655">
        <v>0.1</v>
      </c>
      <c r="U6655">
        <v>21.34</v>
      </c>
      <c r="V6655">
        <f>COUNTIF(SalesData[Order ID],SalesData[[#This Row],[Order ID]])</f>
        <v>6</v>
      </c>
      <c r="W6655" t="str">
        <f>TEXT(SalesData[[#This Row],[Order Date]],"MMM-YYYY")</f>
        <v>Sep-2018</v>
      </c>
      <c r="X6655">
        <f>CHOOSE(MONTH(SalesData[[#This Row],[Order Date]]),1,1,1,2,2,2,3,3,3,4,4,4)</f>
        <v>3</v>
      </c>
      <c r="Y6655">
        <f>YEAR(SalesData[[#This Row],[Order Date]])*100+MONTH(SalesData[[#This Row],[Order Date]])</f>
        <v>201809</v>
      </c>
    </row>
    <row r="6656" spans="1: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v>6</v>
      </c>
      <c r="T6656">
        <v>0</v>
      </c>
      <c r="U6656">
        <v>60.04</v>
      </c>
      <c r="V6656">
        <f>COUNTIF(SalesData[Order ID],SalesData[[#This Row],[Order ID]])</f>
        <v>6</v>
      </c>
      <c r="W6656" t="str">
        <f>TEXT(SalesData[[#This Row],[Order Date]],"MMM-YYYY")</f>
        <v>Feb-2018</v>
      </c>
      <c r="X6656">
        <f>CHOOSE(MONTH(SalesData[[#This Row],[Order Date]]),1,1,1,2,2,2,3,3,3,4,4,4)</f>
        <v>1</v>
      </c>
      <c r="Y6656">
        <f>YEAR(SalesData[[#This Row],[Order Date]])*100+MONTH(SalesData[[#This Row],[Order Date]])</f>
        <v>201802</v>
      </c>
    </row>
    <row r="6657" spans="1: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v>9</v>
      </c>
      <c r="T6657">
        <v>0.2</v>
      </c>
      <c r="U6657">
        <v>3.52</v>
      </c>
      <c r="V6657">
        <f>COUNTIF(SalesData[Order ID],SalesData[[#This Row],[Order ID]])</f>
        <v>6</v>
      </c>
      <c r="W6657" t="str">
        <f>TEXT(SalesData[[#This Row],[Order Date]],"MMM-YYYY")</f>
        <v>Feb-2018</v>
      </c>
      <c r="X6657">
        <f>CHOOSE(MONTH(SalesData[[#This Row],[Order Date]]),1,1,1,2,2,2,3,3,3,4,4,4)</f>
        <v>1</v>
      </c>
      <c r="Y6657">
        <f>YEAR(SalesData[[#This Row],[Order Date]])*100+MONTH(SalesData[[#This Row],[Order Date]])</f>
        <v>201802</v>
      </c>
    </row>
    <row r="6658" spans="1: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v>5</v>
      </c>
      <c r="T6658">
        <v>0</v>
      </c>
      <c r="U6658">
        <v>9.7200000000000006</v>
      </c>
      <c r="V6658">
        <f>COUNTIF(SalesData[Order ID],SalesData[[#This Row],[Order ID]])</f>
        <v>6</v>
      </c>
      <c r="W6658" t="str">
        <f>TEXT(SalesData[[#This Row],[Order Date]],"MMM-YYYY")</f>
        <v>Feb-2018</v>
      </c>
      <c r="X6658">
        <f>CHOOSE(MONTH(SalesData[[#This Row],[Order Date]]),1,1,1,2,2,2,3,3,3,4,4,4)</f>
        <v>1</v>
      </c>
      <c r="Y6658">
        <f>YEAR(SalesData[[#This Row],[Order Date]])*100+MONTH(SalesData[[#This Row],[Order Date]])</f>
        <v>201802</v>
      </c>
    </row>
    <row r="6659" spans="1: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v>7</v>
      </c>
      <c r="T6659">
        <v>0</v>
      </c>
      <c r="U6659">
        <v>2.66</v>
      </c>
      <c r="V6659">
        <f>COUNTIF(SalesData[Order ID],SalesData[[#This Row],[Order ID]])</f>
        <v>6</v>
      </c>
      <c r="W6659" t="str">
        <f>TEXT(SalesData[[#This Row],[Order Date]],"MMM-YYYY")</f>
        <v>Feb-2018</v>
      </c>
      <c r="X6659">
        <f>CHOOSE(MONTH(SalesData[[#This Row],[Order Date]]),1,1,1,2,2,2,3,3,3,4,4,4)</f>
        <v>1</v>
      </c>
      <c r="Y6659">
        <f>YEAR(SalesData[[#This Row],[Order Date]])*100+MONTH(SalesData[[#This Row],[Order Date]])</f>
        <v>201802</v>
      </c>
    </row>
    <row r="6660" spans="1: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v>6</v>
      </c>
      <c r="T6660">
        <v>0.1</v>
      </c>
      <c r="U6660">
        <v>4.12</v>
      </c>
      <c r="V6660">
        <f>COUNTIF(SalesData[Order ID],SalesData[[#This Row],[Order ID]])</f>
        <v>6</v>
      </c>
      <c r="W6660" t="str">
        <f>TEXT(SalesData[[#This Row],[Order Date]],"MMM-YYYY")</f>
        <v>Feb-2018</v>
      </c>
      <c r="X6660">
        <f>CHOOSE(MONTH(SalesData[[#This Row],[Order Date]]),1,1,1,2,2,2,3,3,3,4,4,4)</f>
        <v>1</v>
      </c>
      <c r="Y6660">
        <f>YEAR(SalesData[[#This Row],[Order Date]])*100+MONTH(SalesData[[#This Row],[Order Date]])</f>
        <v>201802</v>
      </c>
    </row>
    <row r="6661" spans="1: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v>6</v>
      </c>
      <c r="T6661">
        <v>0</v>
      </c>
      <c r="U6661">
        <v>73.510000000000005</v>
      </c>
      <c r="V6661">
        <f>COUNTIF(SalesData[Order ID],SalesData[[#This Row],[Order ID]])</f>
        <v>6</v>
      </c>
      <c r="W6661" t="str">
        <f>TEXT(SalesData[[#This Row],[Order Date]],"MMM-YYYY")</f>
        <v>Feb-2018</v>
      </c>
      <c r="X6661">
        <f>CHOOSE(MONTH(SalesData[[#This Row],[Order Date]]),1,1,1,2,2,2,3,3,3,4,4,4)</f>
        <v>1</v>
      </c>
      <c r="Y6661">
        <f>YEAR(SalesData[[#This Row],[Order Date]])*100+MONTH(SalesData[[#This Row],[Order Date]])</f>
        <v>201802</v>
      </c>
    </row>
    <row r="6662" spans="1: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v>2</v>
      </c>
      <c r="T6662">
        <v>0.3</v>
      </c>
      <c r="U6662">
        <v>-9.52</v>
      </c>
      <c r="V6662">
        <f>COUNTIF(SalesData[Order ID],SalesData[[#This Row],[Order ID]])</f>
        <v>3</v>
      </c>
      <c r="W6662" t="str">
        <f>TEXT(SalesData[[#This Row],[Order Date]],"MMM-YYYY")</f>
        <v>Aug-2016</v>
      </c>
      <c r="X6662">
        <f>CHOOSE(MONTH(SalesData[[#This Row],[Order Date]]),1,1,1,2,2,2,3,3,3,4,4,4)</f>
        <v>3</v>
      </c>
      <c r="Y6662">
        <f>YEAR(SalesData[[#This Row],[Order Date]])*100+MONTH(SalesData[[#This Row],[Order Date]])</f>
        <v>201608</v>
      </c>
    </row>
    <row r="6663" spans="1: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v>2</v>
      </c>
      <c r="T6663">
        <v>0.3</v>
      </c>
      <c r="U6663">
        <v>-31.9</v>
      </c>
      <c r="V6663">
        <f>COUNTIF(SalesData[Order ID],SalesData[[#This Row],[Order ID]])</f>
        <v>3</v>
      </c>
      <c r="W6663" t="str">
        <f>TEXT(SalesData[[#This Row],[Order Date]],"MMM-YYYY")</f>
        <v>Aug-2016</v>
      </c>
      <c r="X6663">
        <f>CHOOSE(MONTH(SalesData[[#This Row],[Order Date]]),1,1,1,2,2,2,3,3,3,4,4,4)</f>
        <v>3</v>
      </c>
      <c r="Y6663">
        <f>YEAR(SalesData[[#This Row],[Order Date]])*100+MONTH(SalesData[[#This Row],[Order Date]])</f>
        <v>201608</v>
      </c>
    </row>
    <row r="6664" spans="1: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v>3</v>
      </c>
      <c r="T6664">
        <v>0.2</v>
      </c>
      <c r="U6664">
        <v>67.180000000000007</v>
      </c>
      <c r="V6664">
        <f>COUNTIF(SalesData[Order ID],SalesData[[#This Row],[Order ID]])</f>
        <v>3</v>
      </c>
      <c r="W6664" t="str">
        <f>TEXT(SalesData[[#This Row],[Order Date]],"MMM-YYYY")</f>
        <v>Aug-2016</v>
      </c>
      <c r="X6664">
        <f>CHOOSE(MONTH(SalesData[[#This Row],[Order Date]]),1,1,1,2,2,2,3,3,3,4,4,4)</f>
        <v>3</v>
      </c>
      <c r="Y6664">
        <f>YEAR(SalesData[[#This Row],[Order Date]])*100+MONTH(SalesData[[#This Row],[Order Date]])</f>
        <v>201608</v>
      </c>
    </row>
    <row r="6665" spans="1: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v>3</v>
      </c>
      <c r="T6665">
        <v>0.1</v>
      </c>
      <c r="U6665">
        <v>114.19</v>
      </c>
      <c r="V6665">
        <f>COUNTIF(SalesData[Order ID],SalesData[[#This Row],[Order ID]])</f>
        <v>2</v>
      </c>
      <c r="W6665" t="str">
        <f>TEXT(SalesData[[#This Row],[Order Date]],"MMM-YYYY")</f>
        <v>Oct-2018</v>
      </c>
      <c r="X6665">
        <f>CHOOSE(MONTH(SalesData[[#This Row],[Order Date]]),1,1,1,2,2,2,3,3,3,4,4,4)</f>
        <v>4</v>
      </c>
      <c r="Y6665">
        <f>YEAR(SalesData[[#This Row],[Order Date]])*100+MONTH(SalesData[[#This Row],[Order Date]])</f>
        <v>201810</v>
      </c>
    </row>
    <row r="6666" spans="1: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v>5</v>
      </c>
      <c r="T6666">
        <v>0.3</v>
      </c>
      <c r="U6666">
        <v>-17.61</v>
      </c>
      <c r="V6666">
        <f>COUNTIF(SalesData[Order ID],SalesData[[#This Row],[Order ID]])</f>
        <v>2</v>
      </c>
      <c r="W6666" t="str">
        <f>TEXT(SalesData[[#This Row],[Order Date]],"MMM-YYYY")</f>
        <v>Oct-2018</v>
      </c>
      <c r="X6666">
        <f>CHOOSE(MONTH(SalesData[[#This Row],[Order Date]]),1,1,1,2,2,2,3,3,3,4,4,4)</f>
        <v>4</v>
      </c>
      <c r="Y6666">
        <f>YEAR(SalesData[[#This Row],[Order Date]])*100+MONTH(SalesData[[#This Row],[Order Date]])</f>
        <v>201810</v>
      </c>
    </row>
    <row r="6667" spans="1: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v>2</v>
      </c>
      <c r="T6667">
        <v>0</v>
      </c>
      <c r="U6667">
        <v>39.57</v>
      </c>
      <c r="V6667">
        <f>COUNTIF(SalesData[Order ID],SalesData[[#This Row],[Order ID]])</f>
        <v>1</v>
      </c>
      <c r="W6667" t="str">
        <f>TEXT(SalesData[[#This Row],[Order Date]],"MMM-YYYY")</f>
        <v>Jul-2017</v>
      </c>
      <c r="X6667">
        <f>CHOOSE(MONTH(SalesData[[#This Row],[Order Date]]),1,1,1,2,2,2,3,3,3,4,4,4)</f>
        <v>3</v>
      </c>
      <c r="Y6667">
        <f>YEAR(SalesData[[#This Row],[Order Date]])*100+MONTH(SalesData[[#This Row],[Order Date]])</f>
        <v>201707</v>
      </c>
    </row>
    <row r="6668" spans="1: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v>4</v>
      </c>
      <c r="T6668">
        <v>0.2</v>
      </c>
      <c r="U6668">
        <v>13.28</v>
      </c>
      <c r="V6668">
        <f>COUNTIF(SalesData[Order ID],SalesData[[#This Row],[Order ID]])</f>
        <v>4</v>
      </c>
      <c r="W6668" t="str">
        <f>TEXT(SalesData[[#This Row],[Order Date]],"MMM-YYYY")</f>
        <v>May-2018</v>
      </c>
      <c r="X6668">
        <f>CHOOSE(MONTH(SalesData[[#This Row],[Order Date]]),1,1,1,2,2,2,3,3,3,4,4,4)</f>
        <v>2</v>
      </c>
      <c r="Y6668">
        <f>YEAR(SalesData[[#This Row],[Order Date]])*100+MONTH(SalesData[[#This Row],[Order Date]])</f>
        <v>201805</v>
      </c>
    </row>
    <row r="6669" spans="1: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v>1</v>
      </c>
      <c r="T6669">
        <v>0.1</v>
      </c>
      <c r="U6669">
        <v>1.91</v>
      </c>
      <c r="V6669">
        <f>COUNTIF(SalesData[Order ID],SalesData[[#This Row],[Order ID]])</f>
        <v>4</v>
      </c>
      <c r="W6669" t="str">
        <f>TEXT(SalesData[[#This Row],[Order Date]],"MMM-YYYY")</f>
        <v>May-2018</v>
      </c>
      <c r="X6669">
        <f>CHOOSE(MONTH(SalesData[[#This Row],[Order Date]]),1,1,1,2,2,2,3,3,3,4,4,4)</f>
        <v>2</v>
      </c>
      <c r="Y6669">
        <f>YEAR(SalesData[[#This Row],[Order Date]])*100+MONTH(SalesData[[#This Row],[Order Date]])</f>
        <v>201805</v>
      </c>
    </row>
    <row r="6670" spans="1: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v>5</v>
      </c>
      <c r="T6670">
        <v>0.2</v>
      </c>
      <c r="U6670">
        <v>2.04</v>
      </c>
      <c r="V6670">
        <f>COUNTIF(SalesData[Order ID],SalesData[[#This Row],[Order ID]])</f>
        <v>4</v>
      </c>
      <c r="W6670" t="str">
        <f>TEXT(SalesData[[#This Row],[Order Date]],"MMM-YYYY")</f>
        <v>May-2018</v>
      </c>
      <c r="X6670">
        <f>CHOOSE(MONTH(SalesData[[#This Row],[Order Date]]),1,1,1,2,2,2,3,3,3,4,4,4)</f>
        <v>2</v>
      </c>
      <c r="Y6670">
        <f>YEAR(SalesData[[#This Row],[Order Date]])*100+MONTH(SalesData[[#This Row],[Order Date]])</f>
        <v>201805</v>
      </c>
    </row>
    <row r="6671" spans="1: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v>2</v>
      </c>
      <c r="T6671">
        <v>0.2</v>
      </c>
      <c r="U6671">
        <v>20.100000000000001</v>
      </c>
      <c r="V6671">
        <f>COUNTIF(SalesData[Order ID],SalesData[[#This Row],[Order ID]])</f>
        <v>4</v>
      </c>
      <c r="W6671" t="str">
        <f>TEXT(SalesData[[#This Row],[Order Date]],"MMM-YYYY")</f>
        <v>May-2018</v>
      </c>
      <c r="X6671">
        <f>CHOOSE(MONTH(SalesData[[#This Row],[Order Date]]),1,1,1,2,2,2,3,3,3,4,4,4)</f>
        <v>2</v>
      </c>
      <c r="Y6671">
        <f>YEAR(SalesData[[#This Row],[Order Date]])*100+MONTH(SalesData[[#This Row],[Order Date]])</f>
        <v>201805</v>
      </c>
    </row>
    <row r="6672" spans="1: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v>5</v>
      </c>
      <c r="T6672">
        <v>0.1</v>
      </c>
      <c r="U6672">
        <v>2.69</v>
      </c>
      <c r="V6672">
        <f>COUNTIF(SalesData[Order ID],SalesData[[#This Row],[Order ID]])</f>
        <v>1</v>
      </c>
      <c r="W6672" t="str">
        <f>TEXT(SalesData[[#This Row],[Order Date]],"MMM-YYYY")</f>
        <v>May-2018</v>
      </c>
      <c r="X6672">
        <f>CHOOSE(MONTH(SalesData[[#This Row],[Order Date]]),1,1,1,2,2,2,3,3,3,4,4,4)</f>
        <v>2</v>
      </c>
      <c r="Y6672">
        <f>YEAR(SalesData[[#This Row],[Order Date]])*100+MONTH(SalesData[[#This Row],[Order Date]])</f>
        <v>201805</v>
      </c>
    </row>
    <row r="6673" spans="1: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v>5</v>
      </c>
      <c r="T6673">
        <v>0</v>
      </c>
      <c r="U6673">
        <v>4.46</v>
      </c>
      <c r="V6673">
        <f>COUNTIF(SalesData[Order ID],SalesData[[#This Row],[Order ID]])</f>
        <v>1</v>
      </c>
      <c r="W6673" t="str">
        <f>TEXT(SalesData[[#This Row],[Order Date]],"MMM-YYYY")</f>
        <v>Aug-2015</v>
      </c>
      <c r="X6673">
        <f>CHOOSE(MONTH(SalesData[[#This Row],[Order Date]]),1,1,1,2,2,2,3,3,3,4,4,4)</f>
        <v>3</v>
      </c>
      <c r="Y6673">
        <f>YEAR(SalesData[[#This Row],[Order Date]])*100+MONTH(SalesData[[#This Row],[Order Date]])</f>
        <v>201508</v>
      </c>
    </row>
    <row r="6674" spans="1: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v>4</v>
      </c>
      <c r="T6674">
        <v>0.2</v>
      </c>
      <c r="U6674">
        <v>53.17</v>
      </c>
      <c r="V6674">
        <f>COUNTIF(SalesData[Order ID],SalesData[[#This Row],[Order ID]])</f>
        <v>1</v>
      </c>
      <c r="W6674" t="str">
        <f>TEXT(SalesData[[#This Row],[Order Date]],"MMM-YYYY")</f>
        <v>Sep-2016</v>
      </c>
      <c r="X6674">
        <f>CHOOSE(MONTH(SalesData[[#This Row],[Order Date]]),1,1,1,2,2,2,3,3,3,4,4,4)</f>
        <v>3</v>
      </c>
      <c r="Y6674">
        <f>YEAR(SalesData[[#This Row],[Order Date]])*100+MONTH(SalesData[[#This Row],[Order Date]])</f>
        <v>201609</v>
      </c>
    </row>
    <row r="6675" spans="1: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v>8</v>
      </c>
      <c r="T6675">
        <v>0.1</v>
      </c>
      <c r="U6675">
        <v>10.87</v>
      </c>
      <c r="V6675">
        <f>COUNTIF(SalesData[Order ID],SalesData[[#This Row],[Order ID]])</f>
        <v>1</v>
      </c>
      <c r="W6675" t="str">
        <f>TEXT(SalesData[[#This Row],[Order Date]],"MMM-YYYY")</f>
        <v>Sep-2016</v>
      </c>
      <c r="X6675">
        <f>CHOOSE(MONTH(SalesData[[#This Row],[Order Date]]),1,1,1,2,2,2,3,3,3,4,4,4)</f>
        <v>3</v>
      </c>
      <c r="Y6675">
        <f>YEAR(SalesData[[#This Row],[Order Date]])*100+MONTH(SalesData[[#This Row],[Order Date]])</f>
        <v>201609</v>
      </c>
    </row>
    <row r="6676" spans="1: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v>1</v>
      </c>
      <c r="T6676">
        <v>0.2</v>
      </c>
      <c r="U6676">
        <v>3.49</v>
      </c>
      <c r="V6676">
        <f>COUNTIF(SalesData[Order ID],SalesData[[#This Row],[Order ID]])</f>
        <v>4</v>
      </c>
      <c r="W6676" t="str">
        <f>TEXT(SalesData[[#This Row],[Order Date]],"MMM-YYYY")</f>
        <v>Nov-2016</v>
      </c>
      <c r="X6676">
        <f>CHOOSE(MONTH(SalesData[[#This Row],[Order Date]]),1,1,1,2,2,2,3,3,3,4,4,4)</f>
        <v>4</v>
      </c>
      <c r="Y6676">
        <f>YEAR(SalesData[[#This Row],[Order Date]])*100+MONTH(SalesData[[#This Row],[Order Date]])</f>
        <v>201611</v>
      </c>
    </row>
    <row r="6677" spans="1: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v>5</v>
      </c>
      <c r="T6677">
        <v>0.2</v>
      </c>
      <c r="U6677">
        <v>27.69</v>
      </c>
      <c r="V6677">
        <f>COUNTIF(SalesData[Order ID],SalesData[[#This Row],[Order ID]])</f>
        <v>4</v>
      </c>
      <c r="W6677" t="str">
        <f>TEXT(SalesData[[#This Row],[Order Date]],"MMM-YYYY")</f>
        <v>Nov-2016</v>
      </c>
      <c r="X6677">
        <f>CHOOSE(MONTH(SalesData[[#This Row],[Order Date]]),1,1,1,2,2,2,3,3,3,4,4,4)</f>
        <v>4</v>
      </c>
      <c r="Y6677">
        <f>YEAR(SalesData[[#This Row],[Order Date]])*100+MONTH(SalesData[[#This Row],[Order Date]])</f>
        <v>201611</v>
      </c>
    </row>
    <row r="6678" spans="1: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v>6</v>
      </c>
      <c r="T6678">
        <v>0</v>
      </c>
      <c r="U6678">
        <v>2.57</v>
      </c>
      <c r="V6678">
        <f>COUNTIF(SalesData[Order ID],SalesData[[#This Row],[Order ID]])</f>
        <v>4</v>
      </c>
      <c r="W6678" t="str">
        <f>TEXT(SalesData[[#This Row],[Order Date]],"MMM-YYYY")</f>
        <v>Nov-2016</v>
      </c>
      <c r="X6678">
        <f>CHOOSE(MONTH(SalesData[[#This Row],[Order Date]]),1,1,1,2,2,2,3,3,3,4,4,4)</f>
        <v>4</v>
      </c>
      <c r="Y6678">
        <f>YEAR(SalesData[[#This Row],[Order Date]])*100+MONTH(SalesData[[#This Row],[Order Date]])</f>
        <v>201611</v>
      </c>
    </row>
    <row r="6679" spans="1: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v>9</v>
      </c>
      <c r="T6679">
        <v>0</v>
      </c>
      <c r="U6679">
        <v>31.48</v>
      </c>
      <c r="V6679">
        <f>COUNTIF(SalesData[Order ID],SalesData[[#This Row],[Order ID]])</f>
        <v>4</v>
      </c>
      <c r="W6679" t="str">
        <f>TEXT(SalesData[[#This Row],[Order Date]],"MMM-YYYY")</f>
        <v>Nov-2016</v>
      </c>
      <c r="X6679">
        <f>CHOOSE(MONTH(SalesData[[#This Row],[Order Date]]),1,1,1,2,2,2,3,3,3,4,4,4)</f>
        <v>4</v>
      </c>
      <c r="Y6679">
        <f>YEAR(SalesData[[#This Row],[Order Date]])*100+MONTH(SalesData[[#This Row],[Order Date]])</f>
        <v>201611</v>
      </c>
    </row>
    <row r="6680" spans="1: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v>9</v>
      </c>
      <c r="T6680">
        <v>0.1</v>
      </c>
      <c r="U6680">
        <v>9.84</v>
      </c>
      <c r="V6680">
        <f>COUNTIF(SalesData[Order ID],SalesData[[#This Row],[Order ID]])</f>
        <v>1</v>
      </c>
      <c r="W6680" t="str">
        <f>TEXT(SalesData[[#This Row],[Order Date]],"MMM-YYYY")</f>
        <v>Oct-2015</v>
      </c>
      <c r="X6680">
        <f>CHOOSE(MONTH(SalesData[[#This Row],[Order Date]]),1,1,1,2,2,2,3,3,3,4,4,4)</f>
        <v>4</v>
      </c>
      <c r="Y6680">
        <f>YEAR(SalesData[[#This Row],[Order Date]])*100+MONTH(SalesData[[#This Row],[Order Date]])</f>
        <v>201510</v>
      </c>
    </row>
    <row r="6681" spans="1: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v>4</v>
      </c>
      <c r="T6681">
        <v>0.2</v>
      </c>
      <c r="U6681">
        <v>0.65</v>
      </c>
      <c r="V6681">
        <f>COUNTIF(SalesData[Order ID],SalesData[[#This Row],[Order ID]])</f>
        <v>3</v>
      </c>
      <c r="W6681" t="str">
        <f>TEXT(SalesData[[#This Row],[Order Date]],"MMM-YYYY")</f>
        <v>Sep-2018</v>
      </c>
      <c r="X6681">
        <f>CHOOSE(MONTH(SalesData[[#This Row],[Order Date]]),1,1,1,2,2,2,3,3,3,4,4,4)</f>
        <v>3</v>
      </c>
      <c r="Y6681">
        <f>YEAR(SalesData[[#This Row],[Order Date]])*100+MONTH(SalesData[[#This Row],[Order Date]])</f>
        <v>201809</v>
      </c>
    </row>
    <row r="6682" spans="1: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v>6</v>
      </c>
      <c r="T6682">
        <v>0</v>
      </c>
      <c r="U6682">
        <v>9.59</v>
      </c>
      <c r="V6682">
        <f>COUNTIF(SalesData[Order ID],SalesData[[#This Row],[Order ID]])</f>
        <v>3</v>
      </c>
      <c r="W6682" t="str">
        <f>TEXT(SalesData[[#This Row],[Order Date]],"MMM-YYYY")</f>
        <v>Sep-2018</v>
      </c>
      <c r="X6682">
        <f>CHOOSE(MONTH(SalesData[[#This Row],[Order Date]]),1,1,1,2,2,2,3,3,3,4,4,4)</f>
        <v>3</v>
      </c>
      <c r="Y6682">
        <f>YEAR(SalesData[[#This Row],[Order Date]])*100+MONTH(SalesData[[#This Row],[Order Date]])</f>
        <v>201809</v>
      </c>
    </row>
    <row r="6683" spans="1: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v>4</v>
      </c>
      <c r="T6683">
        <v>0</v>
      </c>
      <c r="U6683">
        <v>19.09</v>
      </c>
      <c r="V6683">
        <f>COUNTIF(SalesData[Order ID],SalesData[[#This Row],[Order ID]])</f>
        <v>3</v>
      </c>
      <c r="W6683" t="str">
        <f>TEXT(SalesData[[#This Row],[Order Date]],"MMM-YYYY")</f>
        <v>Sep-2018</v>
      </c>
      <c r="X6683">
        <f>CHOOSE(MONTH(SalesData[[#This Row],[Order Date]]),1,1,1,2,2,2,3,3,3,4,4,4)</f>
        <v>3</v>
      </c>
      <c r="Y6683">
        <f>YEAR(SalesData[[#This Row],[Order Date]])*100+MONTH(SalesData[[#This Row],[Order Date]])</f>
        <v>201809</v>
      </c>
    </row>
    <row r="6684" spans="1: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v>2</v>
      </c>
      <c r="T6684">
        <v>0</v>
      </c>
      <c r="U6684">
        <v>1.1499999999999999</v>
      </c>
      <c r="V6684">
        <f>COUNTIF(SalesData[Order ID],SalesData[[#This Row],[Order ID]])</f>
        <v>1</v>
      </c>
      <c r="W6684" t="str">
        <f>TEXT(SalesData[[#This Row],[Order Date]],"MMM-YYYY")</f>
        <v>Jan-2018</v>
      </c>
      <c r="X6684">
        <f>CHOOSE(MONTH(SalesData[[#This Row],[Order Date]]),1,1,1,2,2,2,3,3,3,4,4,4)</f>
        <v>1</v>
      </c>
      <c r="Y6684">
        <f>YEAR(SalesData[[#This Row],[Order Date]])*100+MONTH(SalesData[[#This Row],[Order Date]])</f>
        <v>201801</v>
      </c>
    </row>
    <row r="6685" spans="1: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v>6</v>
      </c>
      <c r="T6685">
        <v>0.3</v>
      </c>
      <c r="U6685">
        <v>-2.4</v>
      </c>
      <c r="V6685">
        <f>COUNTIF(SalesData[Order ID],SalesData[[#This Row],[Order ID]])</f>
        <v>1</v>
      </c>
      <c r="W6685" t="str">
        <f>TEXT(SalesData[[#This Row],[Order Date]],"MMM-YYYY")</f>
        <v>Nov-2015</v>
      </c>
      <c r="X6685">
        <f>CHOOSE(MONTH(SalesData[[#This Row],[Order Date]]),1,1,1,2,2,2,3,3,3,4,4,4)</f>
        <v>4</v>
      </c>
      <c r="Y6685">
        <f>YEAR(SalesData[[#This Row],[Order Date]])*100+MONTH(SalesData[[#This Row],[Order Date]])</f>
        <v>201511</v>
      </c>
    </row>
    <row r="6686" spans="1: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v>2</v>
      </c>
      <c r="T6686">
        <v>0.1</v>
      </c>
      <c r="U6686">
        <v>14.4</v>
      </c>
      <c r="V6686">
        <f>COUNTIF(SalesData[Order ID],SalesData[[#This Row],[Order ID]])</f>
        <v>3</v>
      </c>
      <c r="W6686" t="str">
        <f>TEXT(SalesData[[#This Row],[Order Date]],"MMM-YYYY")</f>
        <v>Dec-2016</v>
      </c>
      <c r="X6686">
        <f>CHOOSE(MONTH(SalesData[[#This Row],[Order Date]]),1,1,1,2,2,2,3,3,3,4,4,4)</f>
        <v>4</v>
      </c>
      <c r="Y6686">
        <f>YEAR(SalesData[[#This Row],[Order Date]])*100+MONTH(SalesData[[#This Row],[Order Date]])</f>
        <v>201612</v>
      </c>
    </row>
    <row r="6687" spans="1: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v>4</v>
      </c>
      <c r="T6687">
        <v>0.3</v>
      </c>
      <c r="U6687">
        <v>-9.56</v>
      </c>
      <c r="V6687">
        <f>COUNTIF(SalesData[Order ID],SalesData[[#This Row],[Order ID]])</f>
        <v>3</v>
      </c>
      <c r="W6687" t="str">
        <f>TEXT(SalesData[[#This Row],[Order Date]],"MMM-YYYY")</f>
        <v>Dec-2016</v>
      </c>
      <c r="X6687">
        <f>CHOOSE(MONTH(SalesData[[#This Row],[Order Date]]),1,1,1,2,2,2,3,3,3,4,4,4)</f>
        <v>4</v>
      </c>
      <c r="Y6687">
        <f>YEAR(SalesData[[#This Row],[Order Date]])*100+MONTH(SalesData[[#This Row],[Order Date]])</f>
        <v>201612</v>
      </c>
    </row>
    <row r="6688" spans="1: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v>1</v>
      </c>
      <c r="T6688">
        <v>0</v>
      </c>
      <c r="U6688">
        <v>3.54</v>
      </c>
      <c r="V6688">
        <f>COUNTIF(SalesData[Order ID],SalesData[[#This Row],[Order ID]])</f>
        <v>3</v>
      </c>
      <c r="W6688" t="str">
        <f>TEXT(SalesData[[#This Row],[Order Date]],"MMM-YYYY")</f>
        <v>Dec-2016</v>
      </c>
      <c r="X6688">
        <f>CHOOSE(MONTH(SalesData[[#This Row],[Order Date]]),1,1,1,2,2,2,3,3,3,4,4,4)</f>
        <v>4</v>
      </c>
      <c r="Y6688">
        <f>YEAR(SalesData[[#This Row],[Order Date]])*100+MONTH(SalesData[[#This Row],[Order Date]])</f>
        <v>201612</v>
      </c>
    </row>
    <row r="6689" spans="1: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v>4</v>
      </c>
      <c r="T6689">
        <v>0.1</v>
      </c>
      <c r="U6689">
        <v>178.87</v>
      </c>
      <c r="V6689">
        <f>COUNTIF(SalesData[Order ID],SalesData[[#This Row],[Order ID]])</f>
        <v>1</v>
      </c>
      <c r="W6689" t="str">
        <f>TEXT(SalesData[[#This Row],[Order Date]],"MMM-YYYY")</f>
        <v>May-2016</v>
      </c>
      <c r="X6689">
        <f>CHOOSE(MONTH(SalesData[[#This Row],[Order Date]]),1,1,1,2,2,2,3,3,3,4,4,4)</f>
        <v>2</v>
      </c>
      <c r="Y6689">
        <f>YEAR(SalesData[[#This Row],[Order Date]])*100+MONTH(SalesData[[#This Row],[Order Date]])</f>
        <v>201605</v>
      </c>
    </row>
    <row r="6690" spans="1: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v>4</v>
      </c>
      <c r="T6690">
        <v>0.3</v>
      </c>
      <c r="U6690">
        <v>-17.91</v>
      </c>
      <c r="V6690">
        <f>COUNTIF(SalesData[Order ID],SalesData[[#This Row],[Order ID]])</f>
        <v>1</v>
      </c>
      <c r="W6690" t="str">
        <f>TEXT(SalesData[[#This Row],[Order Date]],"MMM-YYYY")</f>
        <v>Mar-2018</v>
      </c>
      <c r="X6690">
        <f>CHOOSE(MONTH(SalesData[[#This Row],[Order Date]]),1,1,1,2,2,2,3,3,3,4,4,4)</f>
        <v>1</v>
      </c>
      <c r="Y6690">
        <f>YEAR(SalesData[[#This Row],[Order Date]])*100+MONTH(SalesData[[#This Row],[Order Date]])</f>
        <v>201803</v>
      </c>
    </row>
    <row r="6691" spans="1: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v>10</v>
      </c>
      <c r="T6691">
        <v>0</v>
      </c>
      <c r="U6691">
        <v>3.89</v>
      </c>
      <c r="V6691">
        <f>COUNTIF(SalesData[Order ID],SalesData[[#This Row],[Order ID]])</f>
        <v>1</v>
      </c>
      <c r="W6691" t="str">
        <f>TEXT(SalesData[[#This Row],[Order Date]],"MMM-YYYY")</f>
        <v>Dec-2018</v>
      </c>
      <c r="X6691">
        <f>CHOOSE(MONTH(SalesData[[#This Row],[Order Date]]),1,1,1,2,2,2,3,3,3,4,4,4)</f>
        <v>4</v>
      </c>
      <c r="Y6691">
        <f>YEAR(SalesData[[#This Row],[Order Date]])*100+MONTH(SalesData[[#This Row],[Order Date]])</f>
        <v>201812</v>
      </c>
    </row>
    <row r="6692" spans="1: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v>7</v>
      </c>
      <c r="T6692">
        <v>0</v>
      </c>
      <c r="U6692">
        <v>4.91</v>
      </c>
      <c r="V6692">
        <f>COUNTIF(SalesData[Order ID],SalesData[[#This Row],[Order ID]])</f>
        <v>2</v>
      </c>
      <c r="W6692" t="str">
        <f>TEXT(SalesData[[#This Row],[Order Date]],"MMM-YYYY")</f>
        <v>Jul-2018</v>
      </c>
      <c r="X6692">
        <f>CHOOSE(MONTH(SalesData[[#This Row],[Order Date]]),1,1,1,2,2,2,3,3,3,4,4,4)</f>
        <v>3</v>
      </c>
      <c r="Y6692">
        <f>YEAR(SalesData[[#This Row],[Order Date]])*100+MONTH(SalesData[[#This Row],[Order Date]])</f>
        <v>201807</v>
      </c>
    </row>
    <row r="6693" spans="1: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v>2</v>
      </c>
      <c r="T6693">
        <v>0.3</v>
      </c>
      <c r="U6693">
        <v>-24.94</v>
      </c>
      <c r="V6693">
        <f>COUNTIF(SalesData[Order ID],SalesData[[#This Row],[Order ID]])</f>
        <v>2</v>
      </c>
      <c r="W6693" t="str">
        <f>TEXT(SalesData[[#This Row],[Order Date]],"MMM-YYYY")</f>
        <v>Jul-2018</v>
      </c>
      <c r="X6693">
        <f>CHOOSE(MONTH(SalesData[[#This Row],[Order Date]]),1,1,1,2,2,2,3,3,3,4,4,4)</f>
        <v>3</v>
      </c>
      <c r="Y6693">
        <f>YEAR(SalesData[[#This Row],[Order Date]])*100+MONTH(SalesData[[#This Row],[Order Date]])</f>
        <v>201807</v>
      </c>
    </row>
    <row r="6694" spans="1: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v>9</v>
      </c>
      <c r="T6694">
        <v>0</v>
      </c>
      <c r="U6694">
        <v>157.58000000000001</v>
      </c>
      <c r="V6694">
        <f>COUNTIF(SalesData[Order ID],SalesData[[#This Row],[Order ID]])</f>
        <v>1</v>
      </c>
      <c r="W6694" t="str">
        <f>TEXT(SalesData[[#This Row],[Order Date]],"MMM-YYYY")</f>
        <v>Aug-2018</v>
      </c>
      <c r="X6694">
        <f>CHOOSE(MONTH(SalesData[[#This Row],[Order Date]]),1,1,1,2,2,2,3,3,3,4,4,4)</f>
        <v>3</v>
      </c>
      <c r="Y6694">
        <f>YEAR(SalesData[[#This Row],[Order Date]])*100+MONTH(SalesData[[#This Row],[Order Date]])</f>
        <v>201808</v>
      </c>
    </row>
    <row r="6695" spans="1: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v>2</v>
      </c>
      <c r="T6695">
        <v>0</v>
      </c>
      <c r="U6695">
        <v>29.68</v>
      </c>
      <c r="V6695">
        <f>COUNTIF(SalesData[Order ID],SalesData[[#This Row],[Order ID]])</f>
        <v>1</v>
      </c>
      <c r="W6695" t="str">
        <f>TEXT(SalesData[[#This Row],[Order Date]],"MMM-YYYY")</f>
        <v>Sep-2018</v>
      </c>
      <c r="X6695">
        <f>CHOOSE(MONTH(SalesData[[#This Row],[Order Date]]),1,1,1,2,2,2,3,3,3,4,4,4)</f>
        <v>3</v>
      </c>
      <c r="Y6695">
        <f>YEAR(SalesData[[#This Row],[Order Date]])*100+MONTH(SalesData[[#This Row],[Order Date]])</f>
        <v>201809</v>
      </c>
    </row>
    <row r="6696" spans="1: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v>7</v>
      </c>
      <c r="T6696">
        <v>0</v>
      </c>
      <c r="U6696">
        <v>11.99</v>
      </c>
      <c r="V6696">
        <f>COUNTIF(SalesData[Order ID],SalesData[[#This Row],[Order ID]])</f>
        <v>1</v>
      </c>
      <c r="W6696" t="str">
        <f>TEXT(SalesData[[#This Row],[Order Date]],"MMM-YYYY")</f>
        <v>Aug-2017</v>
      </c>
      <c r="X6696">
        <f>CHOOSE(MONTH(SalesData[[#This Row],[Order Date]]),1,1,1,2,2,2,3,3,3,4,4,4)</f>
        <v>3</v>
      </c>
      <c r="Y6696">
        <f>YEAR(SalesData[[#This Row],[Order Date]])*100+MONTH(SalesData[[#This Row],[Order Date]])</f>
        <v>201708</v>
      </c>
    </row>
    <row r="6697" spans="1: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v>7</v>
      </c>
      <c r="T6697">
        <v>0.2</v>
      </c>
      <c r="U6697">
        <v>99.64</v>
      </c>
      <c r="V6697">
        <f>COUNTIF(SalesData[Order ID],SalesData[[#This Row],[Order ID]])</f>
        <v>3</v>
      </c>
      <c r="W6697" t="str">
        <f>TEXT(SalesData[[#This Row],[Order Date]],"MMM-YYYY")</f>
        <v>Dec-2017</v>
      </c>
      <c r="X6697">
        <f>CHOOSE(MONTH(SalesData[[#This Row],[Order Date]]),1,1,1,2,2,2,3,3,3,4,4,4)</f>
        <v>4</v>
      </c>
      <c r="Y6697">
        <f>YEAR(SalesData[[#This Row],[Order Date]])*100+MONTH(SalesData[[#This Row],[Order Date]])</f>
        <v>201712</v>
      </c>
    </row>
    <row r="6698" spans="1: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v>3</v>
      </c>
      <c r="T6698">
        <v>0.3</v>
      </c>
      <c r="U6698">
        <v>-1.76</v>
      </c>
      <c r="V6698">
        <f>COUNTIF(SalesData[Order ID],SalesData[[#This Row],[Order ID]])</f>
        <v>3</v>
      </c>
      <c r="W6698" t="str">
        <f>TEXT(SalesData[[#This Row],[Order Date]],"MMM-YYYY")</f>
        <v>Dec-2017</v>
      </c>
      <c r="X6698">
        <f>CHOOSE(MONTH(SalesData[[#This Row],[Order Date]]),1,1,1,2,2,2,3,3,3,4,4,4)</f>
        <v>4</v>
      </c>
      <c r="Y6698">
        <f>YEAR(SalesData[[#This Row],[Order Date]])*100+MONTH(SalesData[[#This Row],[Order Date]])</f>
        <v>201712</v>
      </c>
    </row>
    <row r="6699" spans="1: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v>9</v>
      </c>
      <c r="T6699">
        <v>0</v>
      </c>
      <c r="U6699">
        <v>17.04</v>
      </c>
      <c r="V6699">
        <f>COUNTIF(SalesData[Order ID],SalesData[[#This Row],[Order ID]])</f>
        <v>3</v>
      </c>
      <c r="W6699" t="str">
        <f>TEXT(SalesData[[#This Row],[Order Date]],"MMM-YYYY")</f>
        <v>Dec-2017</v>
      </c>
      <c r="X6699">
        <f>CHOOSE(MONTH(SalesData[[#This Row],[Order Date]]),1,1,1,2,2,2,3,3,3,4,4,4)</f>
        <v>4</v>
      </c>
      <c r="Y6699">
        <f>YEAR(SalesData[[#This Row],[Order Date]])*100+MONTH(SalesData[[#This Row],[Order Date]])</f>
        <v>201712</v>
      </c>
    </row>
    <row r="6700" spans="1: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v>3</v>
      </c>
      <c r="T6700">
        <v>0</v>
      </c>
      <c r="U6700">
        <v>3.1</v>
      </c>
      <c r="V6700">
        <f>COUNTIF(SalesData[Order ID],SalesData[[#This Row],[Order ID]])</f>
        <v>3</v>
      </c>
      <c r="W6700" t="str">
        <f>TEXT(SalesData[[#This Row],[Order Date]],"MMM-YYYY")</f>
        <v>Jul-2018</v>
      </c>
      <c r="X6700">
        <f>CHOOSE(MONTH(SalesData[[#This Row],[Order Date]]),1,1,1,2,2,2,3,3,3,4,4,4)</f>
        <v>3</v>
      </c>
      <c r="Y6700">
        <f>YEAR(SalesData[[#This Row],[Order Date]])*100+MONTH(SalesData[[#This Row],[Order Date]])</f>
        <v>201807</v>
      </c>
    </row>
    <row r="6701" spans="1: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v>1</v>
      </c>
      <c r="T6701">
        <v>0.1</v>
      </c>
      <c r="U6701">
        <v>36.049999999999997</v>
      </c>
      <c r="V6701">
        <f>COUNTIF(SalesData[Order ID],SalesData[[#This Row],[Order ID]])</f>
        <v>3</v>
      </c>
      <c r="W6701" t="str">
        <f>TEXT(SalesData[[#This Row],[Order Date]],"MMM-YYYY")</f>
        <v>Jul-2018</v>
      </c>
      <c r="X6701">
        <f>CHOOSE(MONTH(SalesData[[#This Row],[Order Date]]),1,1,1,2,2,2,3,3,3,4,4,4)</f>
        <v>3</v>
      </c>
      <c r="Y6701">
        <f>YEAR(SalesData[[#This Row],[Order Date]])*100+MONTH(SalesData[[#This Row],[Order Date]])</f>
        <v>201807</v>
      </c>
    </row>
    <row r="6702" spans="1: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v>4</v>
      </c>
      <c r="T6702">
        <v>0.1</v>
      </c>
      <c r="U6702">
        <v>17.12</v>
      </c>
      <c r="V6702">
        <f>COUNTIF(SalesData[Order ID],SalesData[[#This Row],[Order ID]])</f>
        <v>3</v>
      </c>
      <c r="W6702" t="str">
        <f>TEXT(SalesData[[#This Row],[Order Date]],"MMM-YYYY")</f>
        <v>Jul-2018</v>
      </c>
      <c r="X6702">
        <f>CHOOSE(MONTH(SalesData[[#This Row],[Order Date]]),1,1,1,2,2,2,3,3,3,4,4,4)</f>
        <v>3</v>
      </c>
      <c r="Y6702">
        <f>YEAR(SalesData[[#This Row],[Order Date]])*100+MONTH(SalesData[[#This Row],[Order Date]])</f>
        <v>201807</v>
      </c>
    </row>
    <row r="6703" spans="1: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v>2</v>
      </c>
      <c r="T6703">
        <v>0.1</v>
      </c>
      <c r="U6703">
        <v>45.68</v>
      </c>
      <c r="V6703">
        <f>COUNTIF(SalesData[Order ID],SalesData[[#This Row],[Order ID]])</f>
        <v>2</v>
      </c>
      <c r="W6703" t="str">
        <f>TEXT(SalesData[[#This Row],[Order Date]],"MMM-YYYY")</f>
        <v>May-2016</v>
      </c>
      <c r="X6703">
        <f>CHOOSE(MONTH(SalesData[[#This Row],[Order Date]]),1,1,1,2,2,2,3,3,3,4,4,4)</f>
        <v>2</v>
      </c>
      <c r="Y6703">
        <f>YEAR(SalesData[[#This Row],[Order Date]])*100+MONTH(SalesData[[#This Row],[Order Date]])</f>
        <v>201605</v>
      </c>
    </row>
    <row r="6704" spans="1: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v>9</v>
      </c>
      <c r="T6704">
        <v>0.3</v>
      </c>
      <c r="U6704">
        <v>-0.9</v>
      </c>
      <c r="V6704">
        <f>COUNTIF(SalesData[Order ID],SalesData[[#This Row],[Order ID]])</f>
        <v>2</v>
      </c>
      <c r="W6704" t="str">
        <f>TEXT(SalesData[[#This Row],[Order Date]],"MMM-YYYY")</f>
        <v>May-2016</v>
      </c>
      <c r="X6704">
        <f>CHOOSE(MONTH(SalesData[[#This Row],[Order Date]]),1,1,1,2,2,2,3,3,3,4,4,4)</f>
        <v>2</v>
      </c>
      <c r="Y6704">
        <f>YEAR(SalesData[[#This Row],[Order Date]])*100+MONTH(SalesData[[#This Row],[Order Date]])</f>
        <v>201605</v>
      </c>
    </row>
    <row r="6705" spans="1: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v>1</v>
      </c>
      <c r="T6705">
        <v>0.3</v>
      </c>
      <c r="U6705">
        <v>-56.57</v>
      </c>
      <c r="V6705">
        <f>COUNTIF(SalesData[Order ID],SalesData[[#This Row],[Order ID]])</f>
        <v>3</v>
      </c>
      <c r="W6705" t="str">
        <f>TEXT(SalesData[[#This Row],[Order Date]],"MMM-YYYY")</f>
        <v>Jun-2016</v>
      </c>
      <c r="X6705">
        <f>CHOOSE(MONTH(SalesData[[#This Row],[Order Date]]),1,1,1,2,2,2,3,3,3,4,4,4)</f>
        <v>2</v>
      </c>
      <c r="Y6705">
        <f>YEAR(SalesData[[#This Row],[Order Date]])*100+MONTH(SalesData[[#This Row],[Order Date]])</f>
        <v>201606</v>
      </c>
    </row>
    <row r="6706" spans="1: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v>6</v>
      </c>
      <c r="T6706">
        <v>0</v>
      </c>
      <c r="U6706">
        <v>0.27</v>
      </c>
      <c r="V6706">
        <f>COUNTIF(SalesData[Order ID],SalesData[[#This Row],[Order ID]])</f>
        <v>3</v>
      </c>
      <c r="W6706" t="str">
        <f>TEXT(SalesData[[#This Row],[Order Date]],"MMM-YYYY")</f>
        <v>Jun-2016</v>
      </c>
      <c r="X6706">
        <f>CHOOSE(MONTH(SalesData[[#This Row],[Order Date]]),1,1,1,2,2,2,3,3,3,4,4,4)</f>
        <v>2</v>
      </c>
      <c r="Y6706">
        <f>YEAR(SalesData[[#This Row],[Order Date]])*100+MONTH(SalesData[[#This Row],[Order Date]])</f>
        <v>201606</v>
      </c>
    </row>
    <row r="6707" spans="1: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v>4</v>
      </c>
      <c r="T6707">
        <v>0</v>
      </c>
      <c r="U6707">
        <v>35.99</v>
      </c>
      <c r="V6707">
        <f>COUNTIF(SalesData[Order ID],SalesData[[#This Row],[Order ID]])</f>
        <v>3</v>
      </c>
      <c r="W6707" t="str">
        <f>TEXT(SalesData[[#This Row],[Order Date]],"MMM-YYYY")</f>
        <v>Jun-2016</v>
      </c>
      <c r="X6707">
        <f>CHOOSE(MONTH(SalesData[[#This Row],[Order Date]]),1,1,1,2,2,2,3,3,3,4,4,4)</f>
        <v>2</v>
      </c>
      <c r="Y6707">
        <f>YEAR(SalesData[[#This Row],[Order Date]])*100+MONTH(SalesData[[#This Row],[Order Date]])</f>
        <v>201606</v>
      </c>
    </row>
    <row r="6708" spans="1: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v>3</v>
      </c>
      <c r="T6708">
        <v>0.1</v>
      </c>
      <c r="U6708">
        <v>36.380000000000003</v>
      </c>
      <c r="V6708">
        <f>COUNTIF(SalesData[Order ID],SalesData[[#This Row],[Order ID]])</f>
        <v>1</v>
      </c>
      <c r="W6708" t="str">
        <f>TEXT(SalesData[[#This Row],[Order Date]],"MMM-YYYY")</f>
        <v>Sep-2017</v>
      </c>
      <c r="X6708">
        <f>CHOOSE(MONTH(SalesData[[#This Row],[Order Date]]),1,1,1,2,2,2,3,3,3,4,4,4)</f>
        <v>3</v>
      </c>
      <c r="Y6708">
        <f>YEAR(SalesData[[#This Row],[Order Date]])*100+MONTH(SalesData[[#This Row],[Order Date]])</f>
        <v>201709</v>
      </c>
    </row>
    <row r="6709" spans="1: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v>2</v>
      </c>
      <c r="T6709">
        <v>0.3</v>
      </c>
      <c r="U6709">
        <v>-1.88</v>
      </c>
      <c r="V6709">
        <f>COUNTIF(SalesData[Order ID],SalesData[[#This Row],[Order ID]])</f>
        <v>1</v>
      </c>
      <c r="W6709" t="str">
        <f>TEXT(SalesData[[#This Row],[Order Date]],"MMM-YYYY")</f>
        <v>Apr-2015</v>
      </c>
      <c r="X6709">
        <f>CHOOSE(MONTH(SalesData[[#This Row],[Order Date]]),1,1,1,2,2,2,3,3,3,4,4,4)</f>
        <v>2</v>
      </c>
      <c r="Y6709">
        <f>YEAR(SalesData[[#This Row],[Order Date]])*100+MONTH(SalesData[[#This Row],[Order Date]])</f>
        <v>201504</v>
      </c>
    </row>
    <row r="6710" spans="1: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v>8</v>
      </c>
      <c r="T6710">
        <v>0</v>
      </c>
      <c r="U6710">
        <v>159.09</v>
      </c>
      <c r="V6710">
        <f>COUNTIF(SalesData[Order ID],SalesData[[#This Row],[Order ID]])</f>
        <v>2</v>
      </c>
      <c r="W6710" t="str">
        <f>TEXT(SalesData[[#This Row],[Order Date]],"MMM-YYYY")</f>
        <v>Nov-2016</v>
      </c>
      <c r="X6710">
        <f>CHOOSE(MONTH(SalesData[[#This Row],[Order Date]]),1,1,1,2,2,2,3,3,3,4,4,4)</f>
        <v>4</v>
      </c>
      <c r="Y6710">
        <f>YEAR(SalesData[[#This Row],[Order Date]])*100+MONTH(SalesData[[#This Row],[Order Date]])</f>
        <v>201611</v>
      </c>
    </row>
    <row r="6711" spans="1: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v>5</v>
      </c>
      <c r="T6711">
        <v>0.2</v>
      </c>
      <c r="U6711">
        <v>66.8</v>
      </c>
      <c r="V6711">
        <f>COUNTIF(SalesData[Order ID],SalesData[[#This Row],[Order ID]])</f>
        <v>2</v>
      </c>
      <c r="W6711" t="str">
        <f>TEXT(SalesData[[#This Row],[Order Date]],"MMM-YYYY")</f>
        <v>Nov-2016</v>
      </c>
      <c r="X6711">
        <f>CHOOSE(MONTH(SalesData[[#This Row],[Order Date]]),1,1,1,2,2,2,3,3,3,4,4,4)</f>
        <v>4</v>
      </c>
      <c r="Y6711">
        <f>YEAR(SalesData[[#This Row],[Order Date]])*100+MONTH(SalesData[[#This Row],[Order Date]])</f>
        <v>201611</v>
      </c>
    </row>
    <row r="6712" spans="1: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v>1</v>
      </c>
      <c r="T6712">
        <v>0.2</v>
      </c>
      <c r="U6712">
        <v>24.65</v>
      </c>
      <c r="V6712">
        <f>COUNTIF(SalesData[Order ID],SalesData[[#This Row],[Order ID]])</f>
        <v>1</v>
      </c>
      <c r="W6712" t="str">
        <f>TEXT(SalesData[[#This Row],[Order Date]],"MMM-YYYY")</f>
        <v>Dec-2017</v>
      </c>
      <c r="X6712">
        <f>CHOOSE(MONTH(SalesData[[#This Row],[Order Date]]),1,1,1,2,2,2,3,3,3,4,4,4)</f>
        <v>4</v>
      </c>
      <c r="Y6712">
        <f>YEAR(SalesData[[#This Row],[Order Date]])*100+MONTH(SalesData[[#This Row],[Order Date]])</f>
        <v>201712</v>
      </c>
    </row>
    <row r="6713" spans="1: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v>4</v>
      </c>
      <c r="T6713">
        <v>0.2</v>
      </c>
      <c r="U6713">
        <v>2.78</v>
      </c>
      <c r="V6713">
        <f>COUNTIF(SalesData[Order ID],SalesData[[#This Row],[Order ID]])</f>
        <v>1</v>
      </c>
      <c r="W6713" t="str">
        <f>TEXT(SalesData[[#This Row],[Order Date]],"MMM-YYYY")</f>
        <v>Aug-2018</v>
      </c>
      <c r="X6713">
        <f>CHOOSE(MONTH(SalesData[[#This Row],[Order Date]]),1,1,1,2,2,2,3,3,3,4,4,4)</f>
        <v>3</v>
      </c>
      <c r="Y6713">
        <f>YEAR(SalesData[[#This Row],[Order Date]])*100+MONTH(SalesData[[#This Row],[Order Date]])</f>
        <v>201808</v>
      </c>
    </row>
    <row r="6714" spans="1: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v>7</v>
      </c>
      <c r="T6714">
        <v>0</v>
      </c>
      <c r="U6714">
        <v>79.91</v>
      </c>
      <c r="V6714">
        <f>COUNTIF(SalesData[Order ID],SalesData[[#This Row],[Order ID]])</f>
        <v>4</v>
      </c>
      <c r="W6714" t="str">
        <f>TEXT(SalesData[[#This Row],[Order Date]],"MMM-YYYY")</f>
        <v>Dec-2018</v>
      </c>
      <c r="X6714">
        <f>CHOOSE(MONTH(SalesData[[#This Row],[Order Date]]),1,1,1,2,2,2,3,3,3,4,4,4)</f>
        <v>4</v>
      </c>
      <c r="Y6714">
        <f>YEAR(SalesData[[#This Row],[Order Date]])*100+MONTH(SalesData[[#This Row],[Order Date]])</f>
        <v>201812</v>
      </c>
    </row>
    <row r="6715" spans="1: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v>10</v>
      </c>
      <c r="T6715">
        <v>0.2</v>
      </c>
      <c r="U6715">
        <v>5.07</v>
      </c>
      <c r="V6715">
        <f>COUNTIF(SalesData[Order ID],SalesData[[#This Row],[Order ID]])</f>
        <v>4</v>
      </c>
      <c r="W6715" t="str">
        <f>TEXT(SalesData[[#This Row],[Order Date]],"MMM-YYYY")</f>
        <v>Dec-2018</v>
      </c>
      <c r="X6715">
        <f>CHOOSE(MONTH(SalesData[[#This Row],[Order Date]]),1,1,1,2,2,2,3,3,3,4,4,4)</f>
        <v>4</v>
      </c>
      <c r="Y6715">
        <f>YEAR(SalesData[[#This Row],[Order Date]])*100+MONTH(SalesData[[#This Row],[Order Date]])</f>
        <v>201812</v>
      </c>
    </row>
    <row r="6716" spans="1: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v>7</v>
      </c>
      <c r="T6716">
        <v>0</v>
      </c>
      <c r="U6716">
        <v>13.74</v>
      </c>
      <c r="V6716">
        <f>COUNTIF(SalesData[Order ID],SalesData[[#This Row],[Order ID]])</f>
        <v>4</v>
      </c>
      <c r="W6716" t="str">
        <f>TEXT(SalesData[[#This Row],[Order Date]],"MMM-YYYY")</f>
        <v>Dec-2018</v>
      </c>
      <c r="X6716">
        <f>CHOOSE(MONTH(SalesData[[#This Row],[Order Date]]),1,1,1,2,2,2,3,3,3,4,4,4)</f>
        <v>4</v>
      </c>
      <c r="Y6716">
        <f>YEAR(SalesData[[#This Row],[Order Date]])*100+MONTH(SalesData[[#This Row],[Order Date]])</f>
        <v>201812</v>
      </c>
    </row>
    <row r="6717" spans="1: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v>3</v>
      </c>
      <c r="T6717">
        <v>0.1</v>
      </c>
      <c r="U6717">
        <v>17.14</v>
      </c>
      <c r="V6717">
        <f>COUNTIF(SalesData[Order ID],SalesData[[#This Row],[Order ID]])</f>
        <v>4</v>
      </c>
      <c r="W6717" t="str">
        <f>TEXT(SalesData[[#This Row],[Order Date]],"MMM-YYYY")</f>
        <v>Dec-2018</v>
      </c>
      <c r="X6717">
        <f>CHOOSE(MONTH(SalesData[[#This Row],[Order Date]]),1,1,1,2,2,2,3,3,3,4,4,4)</f>
        <v>4</v>
      </c>
      <c r="Y6717">
        <f>YEAR(SalesData[[#This Row],[Order Date]])*100+MONTH(SalesData[[#This Row],[Order Date]])</f>
        <v>201812</v>
      </c>
    </row>
    <row r="6718" spans="1: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v>6</v>
      </c>
      <c r="T6718">
        <v>0.1</v>
      </c>
      <c r="U6718">
        <v>2.7</v>
      </c>
      <c r="V6718">
        <f>COUNTIF(SalesData[Order ID],SalesData[[#This Row],[Order ID]])</f>
        <v>3</v>
      </c>
      <c r="W6718" t="str">
        <f>TEXT(SalesData[[#This Row],[Order Date]],"MMM-YYYY")</f>
        <v>Apr-2017</v>
      </c>
      <c r="X6718">
        <f>CHOOSE(MONTH(SalesData[[#This Row],[Order Date]]),1,1,1,2,2,2,3,3,3,4,4,4)</f>
        <v>2</v>
      </c>
      <c r="Y6718">
        <f>YEAR(SalesData[[#This Row],[Order Date]])*100+MONTH(SalesData[[#This Row],[Order Date]])</f>
        <v>201704</v>
      </c>
    </row>
    <row r="6719" spans="1: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v>5</v>
      </c>
      <c r="T6719">
        <v>0.1</v>
      </c>
      <c r="U6719">
        <v>7.26</v>
      </c>
      <c r="V6719">
        <f>COUNTIF(SalesData[Order ID],SalesData[[#This Row],[Order ID]])</f>
        <v>3</v>
      </c>
      <c r="W6719" t="str">
        <f>TEXT(SalesData[[#This Row],[Order Date]],"MMM-YYYY")</f>
        <v>Apr-2017</v>
      </c>
      <c r="X6719">
        <f>CHOOSE(MONTH(SalesData[[#This Row],[Order Date]]),1,1,1,2,2,2,3,3,3,4,4,4)</f>
        <v>2</v>
      </c>
      <c r="Y6719">
        <f>YEAR(SalesData[[#This Row],[Order Date]])*100+MONTH(SalesData[[#This Row],[Order Date]])</f>
        <v>201704</v>
      </c>
    </row>
    <row r="6720" spans="1: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v>1</v>
      </c>
      <c r="T6720">
        <v>0.2</v>
      </c>
      <c r="U6720">
        <v>25.59</v>
      </c>
      <c r="V6720">
        <f>COUNTIF(SalesData[Order ID],SalesData[[#This Row],[Order ID]])</f>
        <v>3</v>
      </c>
      <c r="W6720" t="str">
        <f>TEXT(SalesData[[#This Row],[Order Date]],"MMM-YYYY")</f>
        <v>Apr-2017</v>
      </c>
      <c r="X6720">
        <f>CHOOSE(MONTH(SalesData[[#This Row],[Order Date]]),1,1,1,2,2,2,3,3,3,4,4,4)</f>
        <v>2</v>
      </c>
      <c r="Y6720">
        <f>YEAR(SalesData[[#This Row],[Order Date]])*100+MONTH(SalesData[[#This Row],[Order Date]])</f>
        <v>201704</v>
      </c>
    </row>
    <row r="6721" spans="1: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v>9</v>
      </c>
      <c r="T6721">
        <v>0</v>
      </c>
      <c r="U6721">
        <v>3.49</v>
      </c>
      <c r="V6721">
        <f>COUNTIF(SalesData[Order ID],SalesData[[#This Row],[Order ID]])</f>
        <v>1</v>
      </c>
      <c r="W6721" t="str">
        <f>TEXT(SalesData[[#This Row],[Order Date]],"MMM-YYYY")</f>
        <v>Dec-2017</v>
      </c>
      <c r="X6721">
        <f>CHOOSE(MONTH(SalesData[[#This Row],[Order Date]]),1,1,1,2,2,2,3,3,3,4,4,4)</f>
        <v>4</v>
      </c>
      <c r="Y6721">
        <f>YEAR(SalesData[[#This Row],[Order Date]])*100+MONTH(SalesData[[#This Row],[Order Date]])</f>
        <v>201712</v>
      </c>
    </row>
    <row r="6722" spans="1: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v>10</v>
      </c>
      <c r="T6722">
        <v>0.3</v>
      </c>
      <c r="U6722">
        <v>-9</v>
      </c>
      <c r="V6722">
        <f>COUNTIF(SalesData[Order ID],SalesData[[#This Row],[Order ID]])</f>
        <v>3</v>
      </c>
      <c r="W6722" t="str">
        <f>TEXT(SalesData[[#This Row],[Order Date]],"MMM-YYYY")</f>
        <v>Sep-2018</v>
      </c>
      <c r="X6722">
        <f>CHOOSE(MONTH(SalesData[[#This Row],[Order Date]]),1,1,1,2,2,2,3,3,3,4,4,4)</f>
        <v>3</v>
      </c>
      <c r="Y6722">
        <f>YEAR(SalesData[[#This Row],[Order Date]])*100+MONTH(SalesData[[#This Row],[Order Date]])</f>
        <v>201809</v>
      </c>
    </row>
    <row r="6723" spans="1: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v>1</v>
      </c>
      <c r="T6723">
        <v>0</v>
      </c>
      <c r="U6723">
        <v>2.8</v>
      </c>
      <c r="V6723">
        <f>COUNTIF(SalesData[Order ID],SalesData[[#This Row],[Order ID]])</f>
        <v>3</v>
      </c>
      <c r="W6723" t="str">
        <f>TEXT(SalesData[[#This Row],[Order Date]],"MMM-YYYY")</f>
        <v>Sep-2018</v>
      </c>
      <c r="X6723">
        <f>CHOOSE(MONTH(SalesData[[#This Row],[Order Date]]),1,1,1,2,2,2,3,3,3,4,4,4)</f>
        <v>3</v>
      </c>
      <c r="Y6723">
        <f>YEAR(SalesData[[#This Row],[Order Date]])*100+MONTH(SalesData[[#This Row],[Order Date]])</f>
        <v>201809</v>
      </c>
    </row>
    <row r="6724" spans="1: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v>4</v>
      </c>
      <c r="T6724">
        <v>0</v>
      </c>
      <c r="U6724">
        <v>5.69</v>
      </c>
      <c r="V6724">
        <f>COUNTIF(SalesData[Order ID],SalesData[[#This Row],[Order ID]])</f>
        <v>3</v>
      </c>
      <c r="W6724" t="str">
        <f>TEXT(SalesData[[#This Row],[Order Date]],"MMM-YYYY")</f>
        <v>Sep-2018</v>
      </c>
      <c r="X6724">
        <f>CHOOSE(MONTH(SalesData[[#This Row],[Order Date]]),1,1,1,2,2,2,3,3,3,4,4,4)</f>
        <v>3</v>
      </c>
      <c r="Y6724">
        <f>YEAR(SalesData[[#This Row],[Order Date]])*100+MONTH(SalesData[[#This Row],[Order Date]])</f>
        <v>201809</v>
      </c>
    </row>
    <row r="6725" spans="1: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v>8</v>
      </c>
      <c r="T6725">
        <v>0</v>
      </c>
      <c r="U6725">
        <v>2.82</v>
      </c>
      <c r="V6725">
        <f>COUNTIF(SalesData[Order ID],SalesData[[#This Row],[Order ID]])</f>
        <v>1</v>
      </c>
      <c r="W6725" t="str">
        <f>TEXT(SalesData[[#This Row],[Order Date]],"MMM-YYYY")</f>
        <v>Sep-2018</v>
      </c>
      <c r="X6725">
        <f>CHOOSE(MONTH(SalesData[[#This Row],[Order Date]]),1,1,1,2,2,2,3,3,3,4,4,4)</f>
        <v>3</v>
      </c>
      <c r="Y6725">
        <f>YEAR(SalesData[[#This Row],[Order Date]])*100+MONTH(SalesData[[#This Row],[Order Date]])</f>
        <v>201809</v>
      </c>
    </row>
    <row r="6726" spans="1: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v>6</v>
      </c>
      <c r="T6726">
        <v>0.3</v>
      </c>
      <c r="U6726">
        <v>-2.83</v>
      </c>
      <c r="V6726">
        <f>COUNTIF(SalesData[Order ID],SalesData[[#This Row],[Order ID]])</f>
        <v>3</v>
      </c>
      <c r="W6726" t="str">
        <f>TEXT(SalesData[[#This Row],[Order Date]],"MMM-YYYY")</f>
        <v>Sep-2017</v>
      </c>
      <c r="X6726">
        <f>CHOOSE(MONTH(SalesData[[#This Row],[Order Date]]),1,1,1,2,2,2,3,3,3,4,4,4)</f>
        <v>3</v>
      </c>
      <c r="Y6726">
        <f>YEAR(SalesData[[#This Row],[Order Date]])*100+MONTH(SalesData[[#This Row],[Order Date]])</f>
        <v>201709</v>
      </c>
    </row>
    <row r="6727" spans="1: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v>4</v>
      </c>
      <c r="T6727">
        <v>0.2</v>
      </c>
      <c r="U6727">
        <v>2.3199999999999998</v>
      </c>
      <c r="V6727">
        <f>COUNTIF(SalesData[Order ID],SalesData[[#This Row],[Order ID]])</f>
        <v>3</v>
      </c>
      <c r="W6727" t="str">
        <f>TEXT(SalesData[[#This Row],[Order Date]],"MMM-YYYY")</f>
        <v>Sep-2017</v>
      </c>
      <c r="X6727">
        <f>CHOOSE(MONTH(SalesData[[#This Row],[Order Date]]),1,1,1,2,2,2,3,3,3,4,4,4)</f>
        <v>3</v>
      </c>
      <c r="Y6727">
        <f>YEAR(SalesData[[#This Row],[Order Date]])*100+MONTH(SalesData[[#This Row],[Order Date]])</f>
        <v>201709</v>
      </c>
    </row>
    <row r="6728" spans="1: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v>4</v>
      </c>
      <c r="T6728">
        <v>0</v>
      </c>
      <c r="U6728">
        <v>2.48</v>
      </c>
      <c r="V6728">
        <f>COUNTIF(SalesData[Order ID],SalesData[[#This Row],[Order ID]])</f>
        <v>3</v>
      </c>
      <c r="W6728" t="str">
        <f>TEXT(SalesData[[#This Row],[Order Date]],"MMM-YYYY")</f>
        <v>Sep-2017</v>
      </c>
      <c r="X6728">
        <f>CHOOSE(MONTH(SalesData[[#This Row],[Order Date]]),1,1,1,2,2,2,3,3,3,4,4,4)</f>
        <v>3</v>
      </c>
      <c r="Y6728">
        <f>YEAR(SalesData[[#This Row],[Order Date]])*100+MONTH(SalesData[[#This Row],[Order Date]])</f>
        <v>201709</v>
      </c>
    </row>
    <row r="6729" spans="1: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v>6</v>
      </c>
      <c r="T6729">
        <v>0.1</v>
      </c>
      <c r="U6729">
        <v>42.53</v>
      </c>
      <c r="V6729">
        <f>COUNTIF(SalesData[Order ID],SalesData[[#This Row],[Order ID]])</f>
        <v>1</v>
      </c>
      <c r="W6729" t="str">
        <f>TEXT(SalesData[[#This Row],[Order Date]],"MMM-YYYY")</f>
        <v>Aug-2018</v>
      </c>
      <c r="X6729">
        <f>CHOOSE(MONTH(SalesData[[#This Row],[Order Date]]),1,1,1,2,2,2,3,3,3,4,4,4)</f>
        <v>3</v>
      </c>
      <c r="Y6729">
        <f>YEAR(SalesData[[#This Row],[Order Date]])*100+MONTH(SalesData[[#This Row],[Order Date]])</f>
        <v>201808</v>
      </c>
    </row>
    <row r="6730" spans="1: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v>7</v>
      </c>
      <c r="T6730">
        <v>0.2</v>
      </c>
      <c r="U6730">
        <v>16.16</v>
      </c>
      <c r="V6730">
        <f>COUNTIF(SalesData[Order ID],SalesData[[#This Row],[Order ID]])</f>
        <v>1</v>
      </c>
      <c r="W6730" t="str">
        <f>TEXT(SalesData[[#This Row],[Order Date]],"MMM-YYYY")</f>
        <v>Nov-2017</v>
      </c>
      <c r="X6730">
        <f>CHOOSE(MONTH(SalesData[[#This Row],[Order Date]]),1,1,1,2,2,2,3,3,3,4,4,4)</f>
        <v>4</v>
      </c>
      <c r="Y6730">
        <f>YEAR(SalesData[[#This Row],[Order Date]])*100+MONTH(SalesData[[#This Row],[Order Date]])</f>
        <v>201711</v>
      </c>
    </row>
    <row r="6731" spans="1: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v>4</v>
      </c>
      <c r="T6731">
        <v>0.3</v>
      </c>
      <c r="U6731">
        <v>-1.35</v>
      </c>
      <c r="V6731">
        <f>COUNTIF(SalesData[Order ID],SalesData[[#This Row],[Order ID]])</f>
        <v>3</v>
      </c>
      <c r="W6731" t="str">
        <f>TEXT(SalesData[[#This Row],[Order Date]],"MMM-YYYY")</f>
        <v>Jun-2016</v>
      </c>
      <c r="X6731">
        <f>CHOOSE(MONTH(SalesData[[#This Row],[Order Date]]),1,1,1,2,2,2,3,3,3,4,4,4)</f>
        <v>2</v>
      </c>
      <c r="Y6731">
        <f>YEAR(SalesData[[#This Row],[Order Date]])*100+MONTH(SalesData[[#This Row],[Order Date]])</f>
        <v>201606</v>
      </c>
    </row>
    <row r="6732" spans="1: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v>8</v>
      </c>
      <c r="T6732">
        <v>0.1</v>
      </c>
      <c r="U6732">
        <v>167.22</v>
      </c>
      <c r="V6732">
        <f>COUNTIF(SalesData[Order ID],SalesData[[#This Row],[Order ID]])</f>
        <v>3</v>
      </c>
      <c r="W6732" t="str">
        <f>TEXT(SalesData[[#This Row],[Order Date]],"MMM-YYYY")</f>
        <v>Jun-2016</v>
      </c>
      <c r="X6732">
        <f>CHOOSE(MONTH(SalesData[[#This Row],[Order Date]]),1,1,1,2,2,2,3,3,3,4,4,4)</f>
        <v>2</v>
      </c>
      <c r="Y6732">
        <f>YEAR(SalesData[[#This Row],[Order Date]])*100+MONTH(SalesData[[#This Row],[Order Date]])</f>
        <v>201606</v>
      </c>
    </row>
    <row r="6733" spans="1: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v>3</v>
      </c>
      <c r="T6733">
        <v>0</v>
      </c>
      <c r="U6733">
        <v>4.1500000000000004</v>
      </c>
      <c r="V6733">
        <f>COUNTIF(SalesData[Order ID],SalesData[[#This Row],[Order ID]])</f>
        <v>3</v>
      </c>
      <c r="W6733" t="str">
        <f>TEXT(SalesData[[#This Row],[Order Date]],"MMM-YYYY")</f>
        <v>Jun-2016</v>
      </c>
      <c r="X6733">
        <f>CHOOSE(MONTH(SalesData[[#This Row],[Order Date]]),1,1,1,2,2,2,3,3,3,4,4,4)</f>
        <v>2</v>
      </c>
      <c r="Y6733">
        <f>YEAR(SalesData[[#This Row],[Order Date]])*100+MONTH(SalesData[[#This Row],[Order Date]])</f>
        <v>201606</v>
      </c>
    </row>
    <row r="6734" spans="1: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v>2</v>
      </c>
      <c r="T6734">
        <v>0.2</v>
      </c>
      <c r="U6734">
        <v>47.93</v>
      </c>
      <c r="V6734">
        <f>COUNTIF(SalesData[Order ID],SalesData[[#This Row],[Order ID]])</f>
        <v>2</v>
      </c>
      <c r="W6734" t="str">
        <f>TEXT(SalesData[[#This Row],[Order Date]],"MMM-YYYY")</f>
        <v>Jul-2015</v>
      </c>
      <c r="X6734">
        <f>CHOOSE(MONTH(SalesData[[#This Row],[Order Date]]),1,1,1,2,2,2,3,3,3,4,4,4)</f>
        <v>3</v>
      </c>
      <c r="Y6734">
        <f>YEAR(SalesData[[#This Row],[Order Date]])*100+MONTH(SalesData[[#This Row],[Order Date]])</f>
        <v>201507</v>
      </c>
    </row>
    <row r="6735" spans="1: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v>6</v>
      </c>
      <c r="T6735">
        <v>0.1</v>
      </c>
      <c r="U6735">
        <v>7.78</v>
      </c>
      <c r="V6735">
        <f>COUNTIF(SalesData[Order ID],SalesData[[#This Row],[Order ID]])</f>
        <v>2</v>
      </c>
      <c r="W6735" t="str">
        <f>TEXT(SalesData[[#This Row],[Order Date]],"MMM-YYYY")</f>
        <v>Jul-2015</v>
      </c>
      <c r="X6735">
        <f>CHOOSE(MONTH(SalesData[[#This Row],[Order Date]]),1,1,1,2,2,2,3,3,3,4,4,4)</f>
        <v>3</v>
      </c>
      <c r="Y6735">
        <f>YEAR(SalesData[[#This Row],[Order Date]])*100+MONTH(SalesData[[#This Row],[Order Date]])</f>
        <v>201507</v>
      </c>
    </row>
    <row r="6736" spans="1: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v>1</v>
      </c>
      <c r="T6736">
        <v>0</v>
      </c>
      <c r="U6736">
        <v>2.92</v>
      </c>
      <c r="V6736">
        <f>COUNTIF(SalesData[Order ID],SalesData[[#This Row],[Order ID]])</f>
        <v>1</v>
      </c>
      <c r="W6736" t="str">
        <f>TEXT(SalesData[[#This Row],[Order Date]],"MMM-YYYY")</f>
        <v>Dec-2016</v>
      </c>
      <c r="X6736">
        <f>CHOOSE(MONTH(SalesData[[#This Row],[Order Date]]),1,1,1,2,2,2,3,3,3,4,4,4)</f>
        <v>4</v>
      </c>
      <c r="Y6736">
        <f>YEAR(SalesData[[#This Row],[Order Date]])*100+MONTH(SalesData[[#This Row],[Order Date]])</f>
        <v>201612</v>
      </c>
    </row>
    <row r="6737" spans="1: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v>4</v>
      </c>
      <c r="T6737">
        <v>0.1</v>
      </c>
      <c r="U6737">
        <v>39.82</v>
      </c>
      <c r="V6737">
        <f>COUNTIF(SalesData[Order ID],SalesData[[#This Row],[Order ID]])</f>
        <v>4</v>
      </c>
      <c r="W6737" t="str">
        <f>TEXT(SalesData[[#This Row],[Order Date]],"MMM-YYYY")</f>
        <v>Apr-2017</v>
      </c>
      <c r="X6737">
        <f>CHOOSE(MONTH(SalesData[[#This Row],[Order Date]]),1,1,1,2,2,2,3,3,3,4,4,4)</f>
        <v>2</v>
      </c>
      <c r="Y6737">
        <f>YEAR(SalesData[[#This Row],[Order Date]])*100+MONTH(SalesData[[#This Row],[Order Date]])</f>
        <v>201704</v>
      </c>
    </row>
    <row r="6738" spans="1: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v>2</v>
      </c>
      <c r="T6738">
        <v>0</v>
      </c>
      <c r="U6738">
        <v>110.11</v>
      </c>
      <c r="V6738">
        <f>COUNTIF(SalesData[Order ID],SalesData[[#This Row],[Order ID]])</f>
        <v>4</v>
      </c>
      <c r="W6738" t="str">
        <f>TEXT(SalesData[[#This Row],[Order Date]],"MMM-YYYY")</f>
        <v>Apr-2017</v>
      </c>
      <c r="X6738">
        <f>CHOOSE(MONTH(SalesData[[#This Row],[Order Date]]),1,1,1,2,2,2,3,3,3,4,4,4)</f>
        <v>2</v>
      </c>
      <c r="Y6738">
        <f>YEAR(SalesData[[#This Row],[Order Date]])*100+MONTH(SalesData[[#This Row],[Order Date]])</f>
        <v>201704</v>
      </c>
    </row>
    <row r="6739" spans="1: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v>7</v>
      </c>
      <c r="T6739">
        <v>0</v>
      </c>
      <c r="U6739">
        <v>28.63</v>
      </c>
      <c r="V6739">
        <f>COUNTIF(SalesData[Order ID],SalesData[[#This Row],[Order ID]])</f>
        <v>4</v>
      </c>
      <c r="W6739" t="str">
        <f>TEXT(SalesData[[#This Row],[Order Date]],"MMM-YYYY")</f>
        <v>Apr-2017</v>
      </c>
      <c r="X6739">
        <f>CHOOSE(MONTH(SalesData[[#This Row],[Order Date]]),1,1,1,2,2,2,3,3,3,4,4,4)</f>
        <v>2</v>
      </c>
      <c r="Y6739">
        <f>YEAR(SalesData[[#This Row],[Order Date]])*100+MONTH(SalesData[[#This Row],[Order Date]])</f>
        <v>201704</v>
      </c>
    </row>
    <row r="6740" spans="1: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v>4</v>
      </c>
      <c r="T6740">
        <v>0</v>
      </c>
      <c r="U6740">
        <v>14.41</v>
      </c>
      <c r="V6740">
        <f>COUNTIF(SalesData[Order ID],SalesData[[#This Row],[Order ID]])</f>
        <v>4</v>
      </c>
      <c r="W6740" t="str">
        <f>TEXT(SalesData[[#This Row],[Order Date]],"MMM-YYYY")</f>
        <v>Apr-2017</v>
      </c>
      <c r="X6740">
        <f>CHOOSE(MONTH(SalesData[[#This Row],[Order Date]]),1,1,1,2,2,2,3,3,3,4,4,4)</f>
        <v>2</v>
      </c>
      <c r="Y6740">
        <f>YEAR(SalesData[[#This Row],[Order Date]])*100+MONTH(SalesData[[#This Row],[Order Date]])</f>
        <v>201704</v>
      </c>
    </row>
    <row r="6741" spans="1: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v>7</v>
      </c>
      <c r="T6741">
        <v>0</v>
      </c>
      <c r="U6741">
        <v>8.2100000000000009</v>
      </c>
      <c r="V6741">
        <f>COUNTIF(SalesData[Order ID],SalesData[[#This Row],[Order ID]])</f>
        <v>3</v>
      </c>
      <c r="W6741" t="str">
        <f>TEXT(SalesData[[#This Row],[Order Date]],"MMM-YYYY")</f>
        <v>May-2015</v>
      </c>
      <c r="X6741">
        <f>CHOOSE(MONTH(SalesData[[#This Row],[Order Date]]),1,1,1,2,2,2,3,3,3,4,4,4)</f>
        <v>2</v>
      </c>
      <c r="Y6741">
        <f>YEAR(SalesData[[#This Row],[Order Date]])*100+MONTH(SalesData[[#This Row],[Order Date]])</f>
        <v>201505</v>
      </c>
    </row>
    <row r="6742" spans="1: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v>5</v>
      </c>
      <c r="T6742">
        <v>0</v>
      </c>
      <c r="U6742">
        <v>118.72</v>
      </c>
      <c r="V6742">
        <f>COUNTIF(SalesData[Order ID],SalesData[[#This Row],[Order ID]])</f>
        <v>3</v>
      </c>
      <c r="W6742" t="str">
        <f>TEXT(SalesData[[#This Row],[Order Date]],"MMM-YYYY")</f>
        <v>May-2015</v>
      </c>
      <c r="X6742">
        <f>CHOOSE(MONTH(SalesData[[#This Row],[Order Date]]),1,1,1,2,2,2,3,3,3,4,4,4)</f>
        <v>2</v>
      </c>
      <c r="Y6742">
        <f>YEAR(SalesData[[#This Row],[Order Date]])*100+MONTH(SalesData[[#This Row],[Order Date]])</f>
        <v>201505</v>
      </c>
    </row>
    <row r="6743" spans="1: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v>5</v>
      </c>
      <c r="T6743">
        <v>0.2</v>
      </c>
      <c r="U6743">
        <v>2.2799999999999998</v>
      </c>
      <c r="V6743">
        <f>COUNTIF(SalesData[Order ID],SalesData[[#This Row],[Order ID]])</f>
        <v>3</v>
      </c>
      <c r="W6743" t="str">
        <f>TEXT(SalesData[[#This Row],[Order Date]],"MMM-YYYY")</f>
        <v>May-2015</v>
      </c>
      <c r="X6743">
        <f>CHOOSE(MONTH(SalesData[[#This Row],[Order Date]]),1,1,1,2,2,2,3,3,3,4,4,4)</f>
        <v>2</v>
      </c>
      <c r="Y6743">
        <f>YEAR(SalesData[[#This Row],[Order Date]])*100+MONTH(SalesData[[#This Row],[Order Date]])</f>
        <v>201505</v>
      </c>
    </row>
    <row r="6744" spans="1: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v>5</v>
      </c>
      <c r="T6744">
        <v>0.3</v>
      </c>
      <c r="U6744">
        <v>-18.32</v>
      </c>
      <c r="V6744">
        <f>COUNTIF(SalesData[Order ID],SalesData[[#This Row],[Order ID]])</f>
        <v>1</v>
      </c>
      <c r="W6744" t="str">
        <f>TEXT(SalesData[[#This Row],[Order Date]],"MMM-YYYY")</f>
        <v>Jul-2018</v>
      </c>
      <c r="X6744">
        <f>CHOOSE(MONTH(SalesData[[#This Row],[Order Date]]),1,1,1,2,2,2,3,3,3,4,4,4)</f>
        <v>3</v>
      </c>
      <c r="Y6744">
        <f>YEAR(SalesData[[#This Row],[Order Date]])*100+MONTH(SalesData[[#This Row],[Order Date]])</f>
        <v>201807</v>
      </c>
    </row>
    <row r="6745" spans="1: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v>8</v>
      </c>
      <c r="T6745">
        <v>0.2</v>
      </c>
      <c r="U6745">
        <v>3.95</v>
      </c>
      <c r="V6745">
        <f>COUNTIF(SalesData[Order ID],SalesData[[#This Row],[Order ID]])</f>
        <v>1</v>
      </c>
      <c r="W6745" t="str">
        <f>TEXT(SalesData[[#This Row],[Order Date]],"MMM-YYYY")</f>
        <v>Feb-2016</v>
      </c>
      <c r="X6745">
        <f>CHOOSE(MONTH(SalesData[[#This Row],[Order Date]]),1,1,1,2,2,2,3,3,3,4,4,4)</f>
        <v>1</v>
      </c>
      <c r="Y6745">
        <f>YEAR(SalesData[[#This Row],[Order Date]])*100+MONTH(SalesData[[#This Row],[Order Date]])</f>
        <v>201602</v>
      </c>
    </row>
    <row r="6746" spans="1: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v>5</v>
      </c>
      <c r="T6746">
        <v>0.2</v>
      </c>
      <c r="U6746">
        <v>100.79</v>
      </c>
      <c r="V6746">
        <f>COUNTIF(SalesData[Order ID],SalesData[[#This Row],[Order ID]])</f>
        <v>2</v>
      </c>
      <c r="W6746" t="str">
        <f>TEXT(SalesData[[#This Row],[Order Date]],"MMM-YYYY")</f>
        <v>Jun-2018</v>
      </c>
      <c r="X6746">
        <f>CHOOSE(MONTH(SalesData[[#This Row],[Order Date]]),1,1,1,2,2,2,3,3,3,4,4,4)</f>
        <v>2</v>
      </c>
      <c r="Y6746">
        <f>YEAR(SalesData[[#This Row],[Order Date]])*100+MONTH(SalesData[[#This Row],[Order Date]])</f>
        <v>201806</v>
      </c>
    </row>
    <row r="6747" spans="1: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v>8</v>
      </c>
      <c r="T6747">
        <v>0.1</v>
      </c>
      <c r="U6747">
        <v>5.98</v>
      </c>
      <c r="V6747">
        <f>COUNTIF(SalesData[Order ID],SalesData[[#This Row],[Order ID]])</f>
        <v>2</v>
      </c>
      <c r="W6747" t="str">
        <f>TEXT(SalesData[[#This Row],[Order Date]],"MMM-YYYY")</f>
        <v>Jun-2018</v>
      </c>
      <c r="X6747">
        <f>CHOOSE(MONTH(SalesData[[#This Row],[Order Date]]),1,1,1,2,2,2,3,3,3,4,4,4)</f>
        <v>2</v>
      </c>
      <c r="Y6747">
        <f>YEAR(SalesData[[#This Row],[Order Date]])*100+MONTH(SalesData[[#This Row],[Order Date]])</f>
        <v>201806</v>
      </c>
    </row>
    <row r="6748" spans="1: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v>2</v>
      </c>
      <c r="T6748">
        <v>0.2</v>
      </c>
      <c r="U6748">
        <v>63</v>
      </c>
      <c r="V6748">
        <f>COUNTIF(SalesData[Order ID],SalesData[[#This Row],[Order ID]])</f>
        <v>1</v>
      </c>
      <c r="W6748" t="str">
        <f>TEXT(SalesData[[#This Row],[Order Date]],"MMM-YYYY")</f>
        <v>Nov-2018</v>
      </c>
      <c r="X6748">
        <f>CHOOSE(MONTH(SalesData[[#This Row],[Order Date]]),1,1,1,2,2,2,3,3,3,4,4,4)</f>
        <v>4</v>
      </c>
      <c r="Y6748">
        <f>YEAR(SalesData[[#This Row],[Order Date]])*100+MONTH(SalesData[[#This Row],[Order Date]])</f>
        <v>201811</v>
      </c>
    </row>
    <row r="6749" spans="1: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v>10</v>
      </c>
      <c r="T6749">
        <v>0.3</v>
      </c>
      <c r="U6749">
        <v>-2.09</v>
      </c>
      <c r="V6749">
        <f>COUNTIF(SalesData[Order ID],SalesData[[#This Row],[Order ID]])</f>
        <v>3</v>
      </c>
      <c r="W6749" t="str">
        <f>TEXT(SalesData[[#This Row],[Order Date]],"MMM-YYYY")</f>
        <v>Dec-2018</v>
      </c>
      <c r="X6749">
        <f>CHOOSE(MONTH(SalesData[[#This Row],[Order Date]]),1,1,1,2,2,2,3,3,3,4,4,4)</f>
        <v>4</v>
      </c>
      <c r="Y6749">
        <f>YEAR(SalesData[[#This Row],[Order Date]])*100+MONTH(SalesData[[#This Row],[Order Date]])</f>
        <v>201812</v>
      </c>
    </row>
    <row r="6750" spans="1: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v>6</v>
      </c>
      <c r="T6750">
        <v>0</v>
      </c>
      <c r="U6750">
        <v>5.92</v>
      </c>
      <c r="V6750">
        <f>COUNTIF(SalesData[Order ID],SalesData[[#This Row],[Order ID]])</f>
        <v>3</v>
      </c>
      <c r="W6750" t="str">
        <f>TEXT(SalesData[[#This Row],[Order Date]],"MMM-YYYY")</f>
        <v>Dec-2018</v>
      </c>
      <c r="X6750">
        <f>CHOOSE(MONTH(SalesData[[#This Row],[Order Date]]),1,1,1,2,2,2,3,3,3,4,4,4)</f>
        <v>4</v>
      </c>
      <c r="Y6750">
        <f>YEAR(SalesData[[#This Row],[Order Date]])*100+MONTH(SalesData[[#This Row],[Order Date]])</f>
        <v>201812</v>
      </c>
    </row>
    <row r="6751" spans="1: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v>7</v>
      </c>
      <c r="T6751">
        <v>0</v>
      </c>
      <c r="U6751">
        <v>8.19</v>
      </c>
      <c r="V6751">
        <f>COUNTIF(SalesData[Order ID],SalesData[[#This Row],[Order ID]])</f>
        <v>3</v>
      </c>
      <c r="W6751" t="str">
        <f>TEXT(SalesData[[#This Row],[Order Date]],"MMM-YYYY")</f>
        <v>Dec-2018</v>
      </c>
      <c r="X6751">
        <f>CHOOSE(MONTH(SalesData[[#This Row],[Order Date]]),1,1,1,2,2,2,3,3,3,4,4,4)</f>
        <v>4</v>
      </c>
      <c r="Y6751">
        <f>YEAR(SalesData[[#This Row],[Order Date]])*100+MONTH(SalesData[[#This Row],[Order Date]])</f>
        <v>201812</v>
      </c>
    </row>
    <row r="6752" spans="1: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v>2</v>
      </c>
      <c r="T6752">
        <v>0.3</v>
      </c>
      <c r="U6752">
        <v>-24.39</v>
      </c>
      <c r="V6752">
        <f>COUNTIF(SalesData[Order ID],SalesData[[#This Row],[Order ID]])</f>
        <v>5</v>
      </c>
      <c r="W6752" t="str">
        <f>TEXT(SalesData[[#This Row],[Order Date]],"MMM-YYYY")</f>
        <v>Jun-2017</v>
      </c>
      <c r="X6752">
        <f>CHOOSE(MONTH(SalesData[[#This Row],[Order Date]]),1,1,1,2,2,2,3,3,3,4,4,4)</f>
        <v>2</v>
      </c>
      <c r="Y6752">
        <f>YEAR(SalesData[[#This Row],[Order Date]])*100+MONTH(SalesData[[#This Row],[Order Date]])</f>
        <v>201706</v>
      </c>
    </row>
    <row r="6753" spans="1: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v>5</v>
      </c>
      <c r="T6753">
        <v>0</v>
      </c>
      <c r="U6753">
        <v>2.36</v>
      </c>
      <c r="V6753">
        <f>COUNTIF(SalesData[Order ID],SalesData[[#This Row],[Order ID]])</f>
        <v>5</v>
      </c>
      <c r="W6753" t="str">
        <f>TEXT(SalesData[[#This Row],[Order Date]],"MMM-YYYY")</f>
        <v>Jun-2017</v>
      </c>
      <c r="X6753">
        <f>CHOOSE(MONTH(SalesData[[#This Row],[Order Date]]),1,1,1,2,2,2,3,3,3,4,4,4)</f>
        <v>2</v>
      </c>
      <c r="Y6753">
        <f>YEAR(SalesData[[#This Row],[Order Date]])*100+MONTH(SalesData[[#This Row],[Order Date]])</f>
        <v>201706</v>
      </c>
    </row>
    <row r="6754" spans="1: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v>9</v>
      </c>
      <c r="T6754">
        <v>0.2</v>
      </c>
      <c r="U6754">
        <v>19.21</v>
      </c>
      <c r="V6754">
        <f>COUNTIF(SalesData[Order ID],SalesData[[#This Row],[Order ID]])</f>
        <v>5</v>
      </c>
      <c r="W6754" t="str">
        <f>TEXT(SalesData[[#This Row],[Order Date]],"MMM-YYYY")</f>
        <v>Jun-2017</v>
      </c>
      <c r="X6754">
        <f>CHOOSE(MONTH(SalesData[[#This Row],[Order Date]]),1,1,1,2,2,2,3,3,3,4,4,4)</f>
        <v>2</v>
      </c>
      <c r="Y6754">
        <f>YEAR(SalesData[[#This Row],[Order Date]])*100+MONTH(SalesData[[#This Row],[Order Date]])</f>
        <v>201706</v>
      </c>
    </row>
    <row r="6755" spans="1: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v>6</v>
      </c>
      <c r="T6755">
        <v>0.2</v>
      </c>
      <c r="U6755">
        <v>1.35</v>
      </c>
      <c r="V6755">
        <f>COUNTIF(SalesData[Order ID],SalesData[[#This Row],[Order ID]])</f>
        <v>5</v>
      </c>
      <c r="W6755" t="str">
        <f>TEXT(SalesData[[#This Row],[Order Date]],"MMM-YYYY")</f>
        <v>Jun-2017</v>
      </c>
      <c r="X6755">
        <f>CHOOSE(MONTH(SalesData[[#This Row],[Order Date]]),1,1,1,2,2,2,3,3,3,4,4,4)</f>
        <v>2</v>
      </c>
      <c r="Y6755">
        <f>YEAR(SalesData[[#This Row],[Order Date]])*100+MONTH(SalesData[[#This Row],[Order Date]])</f>
        <v>201706</v>
      </c>
    </row>
    <row r="6756" spans="1: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v>10</v>
      </c>
      <c r="T6756">
        <v>0.3</v>
      </c>
      <c r="U6756">
        <v>-90.83</v>
      </c>
      <c r="V6756">
        <f>COUNTIF(SalesData[Order ID],SalesData[[#This Row],[Order ID]])</f>
        <v>5</v>
      </c>
      <c r="W6756" t="str">
        <f>TEXT(SalesData[[#This Row],[Order Date]],"MMM-YYYY")</f>
        <v>Jun-2017</v>
      </c>
      <c r="X6756">
        <f>CHOOSE(MONTH(SalesData[[#This Row],[Order Date]]),1,1,1,2,2,2,3,3,3,4,4,4)</f>
        <v>2</v>
      </c>
      <c r="Y6756">
        <f>YEAR(SalesData[[#This Row],[Order Date]])*100+MONTH(SalesData[[#This Row],[Order Date]])</f>
        <v>201706</v>
      </c>
    </row>
    <row r="6757" spans="1: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v>7</v>
      </c>
      <c r="T6757">
        <v>0</v>
      </c>
      <c r="U6757">
        <v>10.43</v>
      </c>
      <c r="V6757">
        <f>COUNTIF(SalesData[Order ID],SalesData[[#This Row],[Order ID]])</f>
        <v>4</v>
      </c>
      <c r="W6757" t="str">
        <f>TEXT(SalesData[[#This Row],[Order Date]],"MMM-YYYY")</f>
        <v>Sep-2018</v>
      </c>
      <c r="X6757">
        <f>CHOOSE(MONTH(SalesData[[#This Row],[Order Date]]),1,1,1,2,2,2,3,3,3,4,4,4)</f>
        <v>3</v>
      </c>
      <c r="Y6757">
        <f>YEAR(SalesData[[#This Row],[Order Date]])*100+MONTH(SalesData[[#This Row],[Order Date]])</f>
        <v>201809</v>
      </c>
    </row>
    <row r="6758" spans="1: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v>1</v>
      </c>
      <c r="T6758">
        <v>0.3</v>
      </c>
      <c r="U6758">
        <v>-164.15</v>
      </c>
      <c r="V6758">
        <f>COUNTIF(SalesData[Order ID],SalesData[[#This Row],[Order ID]])</f>
        <v>4</v>
      </c>
      <c r="W6758" t="str">
        <f>TEXT(SalesData[[#This Row],[Order Date]],"MMM-YYYY")</f>
        <v>Sep-2018</v>
      </c>
      <c r="X6758">
        <f>CHOOSE(MONTH(SalesData[[#This Row],[Order Date]]),1,1,1,2,2,2,3,3,3,4,4,4)</f>
        <v>3</v>
      </c>
      <c r="Y6758">
        <f>YEAR(SalesData[[#This Row],[Order Date]])*100+MONTH(SalesData[[#This Row],[Order Date]])</f>
        <v>201809</v>
      </c>
    </row>
    <row r="6759" spans="1: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v>4</v>
      </c>
      <c r="T6759">
        <v>0.1</v>
      </c>
      <c r="U6759">
        <v>106.9</v>
      </c>
      <c r="V6759">
        <f>COUNTIF(SalesData[Order ID],SalesData[[#This Row],[Order ID]])</f>
        <v>4</v>
      </c>
      <c r="W6759" t="str">
        <f>TEXT(SalesData[[#This Row],[Order Date]],"MMM-YYYY")</f>
        <v>Sep-2018</v>
      </c>
      <c r="X6759">
        <f>CHOOSE(MONTH(SalesData[[#This Row],[Order Date]]),1,1,1,2,2,2,3,3,3,4,4,4)</f>
        <v>3</v>
      </c>
      <c r="Y6759">
        <f>YEAR(SalesData[[#This Row],[Order Date]])*100+MONTH(SalesData[[#This Row],[Order Date]])</f>
        <v>201809</v>
      </c>
    </row>
    <row r="6760" spans="1: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v>5</v>
      </c>
      <c r="T6760">
        <v>0</v>
      </c>
      <c r="U6760">
        <v>5.74</v>
      </c>
      <c r="V6760">
        <f>COUNTIF(SalesData[Order ID],SalesData[[#This Row],[Order ID]])</f>
        <v>4</v>
      </c>
      <c r="W6760" t="str">
        <f>TEXT(SalesData[[#This Row],[Order Date]],"MMM-YYYY")</f>
        <v>Sep-2018</v>
      </c>
      <c r="X6760">
        <f>CHOOSE(MONTH(SalesData[[#This Row],[Order Date]]),1,1,1,2,2,2,3,3,3,4,4,4)</f>
        <v>3</v>
      </c>
      <c r="Y6760">
        <f>YEAR(SalesData[[#This Row],[Order Date]])*100+MONTH(SalesData[[#This Row],[Order Date]])</f>
        <v>201809</v>
      </c>
    </row>
    <row r="6761" spans="1: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v>5</v>
      </c>
      <c r="T6761">
        <v>0</v>
      </c>
      <c r="U6761">
        <v>7.87</v>
      </c>
      <c r="V6761">
        <f>COUNTIF(SalesData[Order ID],SalesData[[#This Row],[Order ID]])</f>
        <v>1</v>
      </c>
      <c r="W6761" t="str">
        <f>TEXT(SalesData[[#This Row],[Order Date]],"MMM-YYYY")</f>
        <v>Dec-2018</v>
      </c>
      <c r="X6761">
        <f>CHOOSE(MONTH(SalesData[[#This Row],[Order Date]]),1,1,1,2,2,2,3,3,3,4,4,4)</f>
        <v>4</v>
      </c>
      <c r="Y6761">
        <f>YEAR(SalesData[[#This Row],[Order Date]])*100+MONTH(SalesData[[#This Row],[Order Date]])</f>
        <v>201812</v>
      </c>
    </row>
    <row r="6762" spans="1: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v>2</v>
      </c>
      <c r="T6762">
        <v>0.2</v>
      </c>
      <c r="U6762">
        <v>24.56</v>
      </c>
      <c r="V6762">
        <f>COUNTIF(SalesData[Order ID],SalesData[[#This Row],[Order ID]])</f>
        <v>1</v>
      </c>
      <c r="W6762" t="str">
        <f>TEXT(SalesData[[#This Row],[Order Date]],"MMM-YYYY")</f>
        <v>Jun-2018</v>
      </c>
      <c r="X6762">
        <f>CHOOSE(MONTH(SalesData[[#This Row],[Order Date]]),1,1,1,2,2,2,3,3,3,4,4,4)</f>
        <v>2</v>
      </c>
      <c r="Y6762">
        <f>YEAR(SalesData[[#This Row],[Order Date]])*100+MONTH(SalesData[[#This Row],[Order Date]])</f>
        <v>201806</v>
      </c>
    </row>
    <row r="6763" spans="1: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v>9</v>
      </c>
      <c r="T6763">
        <v>0</v>
      </c>
      <c r="U6763">
        <v>81.2</v>
      </c>
      <c r="V6763">
        <f>COUNTIF(SalesData[Order ID],SalesData[[#This Row],[Order ID]])</f>
        <v>1</v>
      </c>
      <c r="W6763" t="str">
        <f>TEXT(SalesData[[#This Row],[Order Date]],"MMM-YYYY")</f>
        <v>Jul-2017</v>
      </c>
      <c r="X6763">
        <f>CHOOSE(MONTH(SalesData[[#This Row],[Order Date]]),1,1,1,2,2,2,3,3,3,4,4,4)</f>
        <v>3</v>
      </c>
      <c r="Y6763">
        <f>YEAR(SalesData[[#This Row],[Order Date]])*100+MONTH(SalesData[[#This Row],[Order Date]])</f>
        <v>201707</v>
      </c>
    </row>
    <row r="6764" spans="1: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v>10</v>
      </c>
      <c r="T6764">
        <v>0.2</v>
      </c>
      <c r="U6764">
        <v>2.63</v>
      </c>
      <c r="V6764">
        <f>COUNTIF(SalesData[Order ID],SalesData[[#This Row],[Order ID]])</f>
        <v>3</v>
      </c>
      <c r="W6764" t="str">
        <f>TEXT(SalesData[[#This Row],[Order Date]],"MMM-YYYY")</f>
        <v>Sep-2017</v>
      </c>
      <c r="X6764">
        <f>CHOOSE(MONTH(SalesData[[#This Row],[Order Date]]),1,1,1,2,2,2,3,3,3,4,4,4)</f>
        <v>3</v>
      </c>
      <c r="Y6764">
        <f>YEAR(SalesData[[#This Row],[Order Date]])*100+MONTH(SalesData[[#This Row],[Order Date]])</f>
        <v>201709</v>
      </c>
    </row>
    <row r="6765" spans="1: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v>7</v>
      </c>
      <c r="T6765">
        <v>0.1</v>
      </c>
      <c r="U6765">
        <v>11.25</v>
      </c>
      <c r="V6765">
        <f>COUNTIF(SalesData[Order ID],SalesData[[#This Row],[Order ID]])</f>
        <v>3</v>
      </c>
      <c r="W6765" t="str">
        <f>TEXT(SalesData[[#This Row],[Order Date]],"MMM-YYYY")</f>
        <v>Sep-2017</v>
      </c>
      <c r="X6765">
        <f>CHOOSE(MONTH(SalesData[[#This Row],[Order Date]]),1,1,1,2,2,2,3,3,3,4,4,4)</f>
        <v>3</v>
      </c>
      <c r="Y6765">
        <f>YEAR(SalesData[[#This Row],[Order Date]])*100+MONTH(SalesData[[#This Row],[Order Date]])</f>
        <v>201709</v>
      </c>
    </row>
    <row r="6766" spans="1: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v>7</v>
      </c>
      <c r="T6766">
        <v>0.2</v>
      </c>
      <c r="U6766">
        <v>149.91999999999999</v>
      </c>
      <c r="V6766">
        <f>COUNTIF(SalesData[Order ID],SalesData[[#This Row],[Order ID]])</f>
        <v>3</v>
      </c>
      <c r="W6766" t="str">
        <f>TEXT(SalesData[[#This Row],[Order Date]],"MMM-YYYY")</f>
        <v>Sep-2017</v>
      </c>
      <c r="X6766">
        <f>CHOOSE(MONTH(SalesData[[#This Row],[Order Date]]),1,1,1,2,2,2,3,3,3,4,4,4)</f>
        <v>3</v>
      </c>
      <c r="Y6766">
        <f>YEAR(SalesData[[#This Row],[Order Date]])*100+MONTH(SalesData[[#This Row],[Order Date]])</f>
        <v>201709</v>
      </c>
    </row>
    <row r="6767" spans="1: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v>9</v>
      </c>
      <c r="T6767">
        <v>0.3</v>
      </c>
      <c r="U6767">
        <v>-91.95</v>
      </c>
      <c r="V6767">
        <f>COUNTIF(SalesData[Order ID],SalesData[[#This Row],[Order ID]])</f>
        <v>3</v>
      </c>
      <c r="W6767" t="str">
        <f>TEXT(SalesData[[#This Row],[Order Date]],"MMM-YYYY")</f>
        <v>Apr-2018</v>
      </c>
      <c r="X6767">
        <f>CHOOSE(MONTH(SalesData[[#This Row],[Order Date]]),1,1,1,2,2,2,3,3,3,4,4,4)</f>
        <v>2</v>
      </c>
      <c r="Y6767">
        <f>YEAR(SalesData[[#This Row],[Order Date]])*100+MONTH(SalesData[[#This Row],[Order Date]])</f>
        <v>201804</v>
      </c>
    </row>
    <row r="6768" spans="1: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v>5</v>
      </c>
      <c r="T6768">
        <v>0</v>
      </c>
      <c r="U6768">
        <v>1.58</v>
      </c>
      <c r="V6768">
        <f>COUNTIF(SalesData[Order ID],SalesData[[#This Row],[Order ID]])</f>
        <v>3</v>
      </c>
      <c r="W6768" t="str">
        <f>TEXT(SalesData[[#This Row],[Order Date]],"MMM-YYYY")</f>
        <v>Apr-2018</v>
      </c>
      <c r="X6768">
        <f>CHOOSE(MONTH(SalesData[[#This Row],[Order Date]]),1,1,1,2,2,2,3,3,3,4,4,4)</f>
        <v>2</v>
      </c>
      <c r="Y6768">
        <f>YEAR(SalesData[[#This Row],[Order Date]])*100+MONTH(SalesData[[#This Row],[Order Date]])</f>
        <v>201804</v>
      </c>
    </row>
    <row r="6769" spans="1: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v>4</v>
      </c>
      <c r="T6769">
        <v>0.2</v>
      </c>
      <c r="U6769">
        <v>4.08</v>
      </c>
      <c r="V6769">
        <f>COUNTIF(SalesData[Order ID],SalesData[[#This Row],[Order ID]])</f>
        <v>3</v>
      </c>
      <c r="W6769" t="str">
        <f>TEXT(SalesData[[#This Row],[Order Date]],"MMM-YYYY")</f>
        <v>Apr-2018</v>
      </c>
      <c r="X6769">
        <f>CHOOSE(MONTH(SalesData[[#This Row],[Order Date]]),1,1,1,2,2,2,3,3,3,4,4,4)</f>
        <v>2</v>
      </c>
      <c r="Y6769">
        <f>YEAR(SalesData[[#This Row],[Order Date]])*100+MONTH(SalesData[[#This Row],[Order Date]])</f>
        <v>201804</v>
      </c>
    </row>
    <row r="6770" spans="1: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v>9</v>
      </c>
      <c r="T6770">
        <v>0.2</v>
      </c>
      <c r="U6770">
        <v>13.73</v>
      </c>
      <c r="V6770">
        <f>COUNTIF(SalesData[Order ID],SalesData[[#This Row],[Order ID]])</f>
        <v>1</v>
      </c>
      <c r="W6770" t="str">
        <f>TEXT(SalesData[[#This Row],[Order Date]],"MMM-YYYY")</f>
        <v>Aug-2015</v>
      </c>
      <c r="X6770">
        <f>CHOOSE(MONTH(SalesData[[#This Row],[Order Date]]),1,1,1,2,2,2,3,3,3,4,4,4)</f>
        <v>3</v>
      </c>
      <c r="Y6770">
        <f>YEAR(SalesData[[#This Row],[Order Date]])*100+MONTH(SalesData[[#This Row],[Order Date]])</f>
        <v>201508</v>
      </c>
    </row>
    <row r="6771" spans="1: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v>1</v>
      </c>
      <c r="T6771">
        <v>0.3</v>
      </c>
      <c r="U6771">
        <v>-6.37</v>
      </c>
      <c r="V6771">
        <f>COUNTIF(SalesData[Order ID],SalesData[[#This Row],[Order ID]])</f>
        <v>1</v>
      </c>
      <c r="W6771" t="str">
        <f>TEXT(SalesData[[#This Row],[Order Date]],"MMM-YYYY")</f>
        <v>Sep-2018</v>
      </c>
      <c r="X6771">
        <f>CHOOSE(MONTH(SalesData[[#This Row],[Order Date]]),1,1,1,2,2,2,3,3,3,4,4,4)</f>
        <v>3</v>
      </c>
      <c r="Y6771">
        <f>YEAR(SalesData[[#This Row],[Order Date]])*100+MONTH(SalesData[[#This Row],[Order Date]])</f>
        <v>201809</v>
      </c>
    </row>
    <row r="6772" spans="1: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v>8</v>
      </c>
      <c r="T6772">
        <v>0.1</v>
      </c>
      <c r="U6772">
        <v>92.27</v>
      </c>
      <c r="V6772">
        <f>COUNTIF(SalesData[Order ID],SalesData[[#This Row],[Order ID]])</f>
        <v>2</v>
      </c>
      <c r="W6772" t="str">
        <f>TEXT(SalesData[[#This Row],[Order Date]],"MMM-YYYY")</f>
        <v>Dec-2018</v>
      </c>
      <c r="X6772">
        <f>CHOOSE(MONTH(SalesData[[#This Row],[Order Date]]),1,1,1,2,2,2,3,3,3,4,4,4)</f>
        <v>4</v>
      </c>
      <c r="Y6772">
        <f>YEAR(SalesData[[#This Row],[Order Date]])*100+MONTH(SalesData[[#This Row],[Order Date]])</f>
        <v>201812</v>
      </c>
    </row>
    <row r="6773" spans="1: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v>6</v>
      </c>
      <c r="T6773">
        <v>0.3</v>
      </c>
      <c r="U6773">
        <v>-0.91</v>
      </c>
      <c r="V6773">
        <f>COUNTIF(SalesData[Order ID],SalesData[[#This Row],[Order ID]])</f>
        <v>2</v>
      </c>
      <c r="W6773" t="str">
        <f>TEXT(SalesData[[#This Row],[Order Date]],"MMM-YYYY")</f>
        <v>Dec-2018</v>
      </c>
      <c r="X6773">
        <f>CHOOSE(MONTH(SalesData[[#This Row],[Order Date]]),1,1,1,2,2,2,3,3,3,4,4,4)</f>
        <v>4</v>
      </c>
      <c r="Y6773">
        <f>YEAR(SalesData[[#This Row],[Order Date]])*100+MONTH(SalesData[[#This Row],[Order Date]])</f>
        <v>201812</v>
      </c>
    </row>
    <row r="6774" spans="1: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v>10</v>
      </c>
      <c r="T6774">
        <v>0</v>
      </c>
      <c r="U6774">
        <v>1</v>
      </c>
      <c r="V6774">
        <f>COUNTIF(SalesData[Order ID],SalesData[[#This Row],[Order ID]])</f>
        <v>3</v>
      </c>
      <c r="W6774" t="str">
        <f>TEXT(SalesData[[#This Row],[Order Date]],"MMM-YYYY")</f>
        <v>Nov-2017</v>
      </c>
      <c r="X6774">
        <f>CHOOSE(MONTH(SalesData[[#This Row],[Order Date]]),1,1,1,2,2,2,3,3,3,4,4,4)</f>
        <v>4</v>
      </c>
      <c r="Y6774">
        <f>YEAR(SalesData[[#This Row],[Order Date]])*100+MONTH(SalesData[[#This Row],[Order Date]])</f>
        <v>201711</v>
      </c>
    </row>
    <row r="6775" spans="1: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v>5</v>
      </c>
      <c r="T6775">
        <v>0</v>
      </c>
      <c r="U6775">
        <v>1.34</v>
      </c>
      <c r="V6775">
        <f>COUNTIF(SalesData[Order ID],SalesData[[#This Row],[Order ID]])</f>
        <v>3</v>
      </c>
      <c r="W6775" t="str">
        <f>TEXT(SalesData[[#This Row],[Order Date]],"MMM-YYYY")</f>
        <v>Nov-2017</v>
      </c>
      <c r="X6775">
        <f>CHOOSE(MONTH(SalesData[[#This Row],[Order Date]]),1,1,1,2,2,2,3,3,3,4,4,4)</f>
        <v>4</v>
      </c>
      <c r="Y6775">
        <f>YEAR(SalesData[[#This Row],[Order Date]])*100+MONTH(SalesData[[#This Row],[Order Date]])</f>
        <v>201711</v>
      </c>
    </row>
    <row r="6776" spans="1: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v>5</v>
      </c>
      <c r="T6776">
        <v>0</v>
      </c>
      <c r="U6776">
        <v>10.11</v>
      </c>
      <c r="V6776">
        <f>COUNTIF(SalesData[Order ID],SalesData[[#This Row],[Order ID]])</f>
        <v>3</v>
      </c>
      <c r="W6776" t="str">
        <f>TEXT(SalesData[[#This Row],[Order Date]],"MMM-YYYY")</f>
        <v>Nov-2017</v>
      </c>
      <c r="X6776">
        <f>CHOOSE(MONTH(SalesData[[#This Row],[Order Date]]),1,1,1,2,2,2,3,3,3,4,4,4)</f>
        <v>4</v>
      </c>
      <c r="Y6776">
        <f>YEAR(SalesData[[#This Row],[Order Date]])*100+MONTH(SalesData[[#This Row],[Order Date]])</f>
        <v>201711</v>
      </c>
    </row>
    <row r="6777" spans="1: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v>6</v>
      </c>
      <c r="T6777">
        <v>0.2</v>
      </c>
      <c r="U6777">
        <v>1.76</v>
      </c>
      <c r="V6777">
        <f>COUNTIF(SalesData[Order ID],SalesData[[#This Row],[Order ID]])</f>
        <v>1</v>
      </c>
      <c r="W6777" t="str">
        <f>TEXT(SalesData[[#This Row],[Order Date]],"MMM-YYYY")</f>
        <v>Mar-2016</v>
      </c>
      <c r="X6777">
        <f>CHOOSE(MONTH(SalesData[[#This Row],[Order Date]]),1,1,1,2,2,2,3,3,3,4,4,4)</f>
        <v>1</v>
      </c>
      <c r="Y6777">
        <f>YEAR(SalesData[[#This Row],[Order Date]])*100+MONTH(SalesData[[#This Row],[Order Date]])</f>
        <v>201603</v>
      </c>
    </row>
    <row r="6778" spans="1: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v>10</v>
      </c>
      <c r="T6778">
        <v>0.2</v>
      </c>
      <c r="U6778">
        <v>29.91</v>
      </c>
      <c r="V6778">
        <f>COUNTIF(SalesData[Order ID],SalesData[[#This Row],[Order ID]])</f>
        <v>1</v>
      </c>
      <c r="W6778" t="str">
        <f>TEXT(SalesData[[#This Row],[Order Date]],"MMM-YYYY")</f>
        <v>Sep-2017</v>
      </c>
      <c r="X6778">
        <f>CHOOSE(MONTH(SalesData[[#This Row],[Order Date]]),1,1,1,2,2,2,3,3,3,4,4,4)</f>
        <v>3</v>
      </c>
      <c r="Y6778">
        <f>YEAR(SalesData[[#This Row],[Order Date]])*100+MONTH(SalesData[[#This Row],[Order Date]])</f>
        <v>201709</v>
      </c>
    </row>
    <row r="6779" spans="1: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v>2</v>
      </c>
      <c r="T6779">
        <v>0.1</v>
      </c>
      <c r="U6779">
        <v>26.99</v>
      </c>
      <c r="V6779">
        <f>COUNTIF(SalesData[Order ID],SalesData[[#This Row],[Order ID]])</f>
        <v>1</v>
      </c>
      <c r="W6779" t="str">
        <f>TEXT(SalesData[[#This Row],[Order Date]],"MMM-YYYY")</f>
        <v>Jan-2018</v>
      </c>
      <c r="X6779">
        <f>CHOOSE(MONTH(SalesData[[#This Row],[Order Date]]),1,1,1,2,2,2,3,3,3,4,4,4)</f>
        <v>1</v>
      </c>
      <c r="Y6779">
        <f>YEAR(SalesData[[#This Row],[Order Date]])*100+MONTH(SalesData[[#This Row],[Order Date]])</f>
        <v>201801</v>
      </c>
    </row>
    <row r="6780" spans="1: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v>9</v>
      </c>
      <c r="T6780">
        <v>0.1</v>
      </c>
      <c r="U6780">
        <v>82.79</v>
      </c>
      <c r="V6780">
        <f>COUNTIF(SalesData[Order ID],SalesData[[#This Row],[Order ID]])</f>
        <v>4</v>
      </c>
      <c r="W6780" t="str">
        <f>TEXT(SalesData[[#This Row],[Order Date]],"MMM-YYYY")</f>
        <v>Sep-2017</v>
      </c>
      <c r="X6780">
        <f>CHOOSE(MONTH(SalesData[[#This Row],[Order Date]]),1,1,1,2,2,2,3,3,3,4,4,4)</f>
        <v>3</v>
      </c>
      <c r="Y6780">
        <f>YEAR(SalesData[[#This Row],[Order Date]])*100+MONTH(SalesData[[#This Row],[Order Date]])</f>
        <v>201709</v>
      </c>
    </row>
    <row r="6781" spans="1: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v>8</v>
      </c>
      <c r="T6781">
        <v>0.2</v>
      </c>
      <c r="U6781">
        <v>1.62</v>
      </c>
      <c r="V6781">
        <f>COUNTIF(SalesData[Order ID],SalesData[[#This Row],[Order ID]])</f>
        <v>4</v>
      </c>
      <c r="W6781" t="str">
        <f>TEXT(SalesData[[#This Row],[Order Date]],"MMM-YYYY")</f>
        <v>Sep-2017</v>
      </c>
      <c r="X6781">
        <f>CHOOSE(MONTH(SalesData[[#This Row],[Order Date]]),1,1,1,2,2,2,3,3,3,4,4,4)</f>
        <v>3</v>
      </c>
      <c r="Y6781">
        <f>YEAR(SalesData[[#This Row],[Order Date]])*100+MONTH(SalesData[[#This Row],[Order Date]])</f>
        <v>201709</v>
      </c>
    </row>
    <row r="6782" spans="1: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v>3</v>
      </c>
      <c r="T6782">
        <v>0.1</v>
      </c>
      <c r="U6782">
        <v>1.79</v>
      </c>
      <c r="V6782">
        <f>COUNTIF(SalesData[Order ID],SalesData[[#This Row],[Order ID]])</f>
        <v>4</v>
      </c>
      <c r="W6782" t="str">
        <f>TEXT(SalesData[[#This Row],[Order Date]],"MMM-YYYY")</f>
        <v>Sep-2017</v>
      </c>
      <c r="X6782">
        <f>CHOOSE(MONTH(SalesData[[#This Row],[Order Date]]),1,1,1,2,2,2,3,3,3,4,4,4)</f>
        <v>3</v>
      </c>
      <c r="Y6782">
        <f>YEAR(SalesData[[#This Row],[Order Date]])*100+MONTH(SalesData[[#This Row],[Order Date]])</f>
        <v>201709</v>
      </c>
    </row>
    <row r="6783" spans="1: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v>7</v>
      </c>
      <c r="T6783">
        <v>0.2</v>
      </c>
      <c r="U6783">
        <v>6.43</v>
      </c>
      <c r="V6783">
        <f>COUNTIF(SalesData[Order ID],SalesData[[#This Row],[Order ID]])</f>
        <v>4</v>
      </c>
      <c r="W6783" t="str">
        <f>TEXT(SalesData[[#This Row],[Order Date]],"MMM-YYYY")</f>
        <v>Sep-2017</v>
      </c>
      <c r="X6783">
        <f>CHOOSE(MONTH(SalesData[[#This Row],[Order Date]]),1,1,1,2,2,2,3,3,3,4,4,4)</f>
        <v>3</v>
      </c>
      <c r="Y6783">
        <f>YEAR(SalesData[[#This Row],[Order Date]])*100+MONTH(SalesData[[#This Row],[Order Date]])</f>
        <v>201709</v>
      </c>
    </row>
    <row r="6784" spans="1: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v>9</v>
      </c>
      <c r="T6784">
        <v>0</v>
      </c>
      <c r="U6784">
        <v>2.0099999999999998</v>
      </c>
      <c r="V6784">
        <f>COUNTIF(SalesData[Order ID],SalesData[[#This Row],[Order ID]])</f>
        <v>5</v>
      </c>
      <c r="W6784" t="str">
        <f>TEXT(SalesData[[#This Row],[Order Date]],"MMM-YYYY")</f>
        <v>Jul-2018</v>
      </c>
      <c r="X6784">
        <f>CHOOSE(MONTH(SalesData[[#This Row],[Order Date]]),1,1,1,2,2,2,3,3,3,4,4,4)</f>
        <v>3</v>
      </c>
      <c r="Y6784">
        <f>YEAR(SalesData[[#This Row],[Order Date]])*100+MONTH(SalesData[[#This Row],[Order Date]])</f>
        <v>201807</v>
      </c>
    </row>
    <row r="6785" spans="1: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v>3</v>
      </c>
      <c r="T6785">
        <v>0.3</v>
      </c>
      <c r="U6785">
        <v>-8.31</v>
      </c>
      <c r="V6785">
        <f>COUNTIF(SalesData[Order ID],SalesData[[#This Row],[Order ID]])</f>
        <v>5</v>
      </c>
      <c r="W6785" t="str">
        <f>TEXT(SalesData[[#This Row],[Order Date]],"MMM-YYYY")</f>
        <v>Jul-2018</v>
      </c>
      <c r="X6785">
        <f>CHOOSE(MONTH(SalesData[[#This Row],[Order Date]]),1,1,1,2,2,2,3,3,3,4,4,4)</f>
        <v>3</v>
      </c>
      <c r="Y6785">
        <f>YEAR(SalesData[[#This Row],[Order Date]])*100+MONTH(SalesData[[#This Row],[Order Date]])</f>
        <v>201807</v>
      </c>
    </row>
    <row r="6786" spans="1: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v>7</v>
      </c>
      <c r="T6786">
        <v>0</v>
      </c>
      <c r="U6786">
        <v>45.73</v>
      </c>
      <c r="V6786">
        <f>COUNTIF(SalesData[Order ID],SalesData[[#This Row],[Order ID]])</f>
        <v>5</v>
      </c>
      <c r="W6786" t="str">
        <f>TEXT(SalesData[[#This Row],[Order Date]],"MMM-YYYY")</f>
        <v>Jul-2018</v>
      </c>
      <c r="X6786">
        <f>CHOOSE(MONTH(SalesData[[#This Row],[Order Date]]),1,1,1,2,2,2,3,3,3,4,4,4)</f>
        <v>3</v>
      </c>
      <c r="Y6786">
        <f>YEAR(SalesData[[#This Row],[Order Date]])*100+MONTH(SalesData[[#This Row],[Order Date]])</f>
        <v>201807</v>
      </c>
    </row>
    <row r="6787" spans="1: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v>8</v>
      </c>
      <c r="T6787">
        <v>0</v>
      </c>
      <c r="U6787">
        <v>88.37</v>
      </c>
      <c r="V6787">
        <f>COUNTIF(SalesData[Order ID],SalesData[[#This Row],[Order ID]])</f>
        <v>5</v>
      </c>
      <c r="W6787" t="str">
        <f>TEXT(SalesData[[#This Row],[Order Date]],"MMM-YYYY")</f>
        <v>Jul-2018</v>
      </c>
      <c r="X6787">
        <f>CHOOSE(MONTH(SalesData[[#This Row],[Order Date]]),1,1,1,2,2,2,3,3,3,4,4,4)</f>
        <v>3</v>
      </c>
      <c r="Y6787">
        <f>YEAR(SalesData[[#This Row],[Order Date]])*100+MONTH(SalesData[[#This Row],[Order Date]])</f>
        <v>201807</v>
      </c>
    </row>
    <row r="6788" spans="1: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v>9</v>
      </c>
      <c r="T6788">
        <v>0</v>
      </c>
      <c r="U6788">
        <v>4.5599999999999996</v>
      </c>
      <c r="V6788">
        <f>COUNTIF(SalesData[Order ID],SalesData[[#This Row],[Order ID]])</f>
        <v>5</v>
      </c>
      <c r="W6788" t="str">
        <f>TEXT(SalesData[[#This Row],[Order Date]],"MMM-YYYY")</f>
        <v>Jul-2018</v>
      </c>
      <c r="X6788">
        <f>CHOOSE(MONTH(SalesData[[#This Row],[Order Date]]),1,1,1,2,2,2,3,3,3,4,4,4)</f>
        <v>3</v>
      </c>
      <c r="Y6788">
        <f>YEAR(SalesData[[#This Row],[Order Date]])*100+MONTH(SalesData[[#This Row],[Order Date]])</f>
        <v>201807</v>
      </c>
    </row>
    <row r="6789" spans="1: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v>3</v>
      </c>
      <c r="T6789">
        <v>0.2</v>
      </c>
      <c r="U6789">
        <v>6.5</v>
      </c>
      <c r="V6789">
        <f>COUNTIF(SalesData[Order ID],SalesData[[#This Row],[Order ID]])</f>
        <v>2</v>
      </c>
      <c r="W6789" t="str">
        <f>TEXT(SalesData[[#This Row],[Order Date]],"MMM-YYYY")</f>
        <v>Sep-2016</v>
      </c>
      <c r="X6789">
        <f>CHOOSE(MONTH(SalesData[[#This Row],[Order Date]]),1,1,1,2,2,2,3,3,3,4,4,4)</f>
        <v>3</v>
      </c>
      <c r="Y6789">
        <f>YEAR(SalesData[[#This Row],[Order Date]])*100+MONTH(SalesData[[#This Row],[Order Date]])</f>
        <v>201609</v>
      </c>
    </row>
    <row r="6790" spans="1: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v>8</v>
      </c>
      <c r="T6790">
        <v>0</v>
      </c>
      <c r="U6790">
        <v>7.69</v>
      </c>
      <c r="V6790">
        <f>COUNTIF(SalesData[Order ID],SalesData[[#This Row],[Order ID]])</f>
        <v>2</v>
      </c>
      <c r="W6790" t="str">
        <f>TEXT(SalesData[[#This Row],[Order Date]],"MMM-YYYY")</f>
        <v>Sep-2016</v>
      </c>
      <c r="X6790">
        <f>CHOOSE(MONTH(SalesData[[#This Row],[Order Date]]),1,1,1,2,2,2,3,3,3,4,4,4)</f>
        <v>3</v>
      </c>
      <c r="Y6790">
        <f>YEAR(SalesData[[#This Row],[Order Date]])*100+MONTH(SalesData[[#This Row],[Order Date]])</f>
        <v>201609</v>
      </c>
    </row>
    <row r="6791" spans="1: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v>6</v>
      </c>
      <c r="T6791">
        <v>0</v>
      </c>
      <c r="U6791">
        <v>49.26</v>
      </c>
      <c r="V6791">
        <f>COUNTIF(SalesData[Order ID],SalesData[[#This Row],[Order ID]])</f>
        <v>1</v>
      </c>
      <c r="W6791" t="str">
        <f>TEXT(SalesData[[#This Row],[Order Date]],"MMM-YYYY")</f>
        <v>Sep-2016</v>
      </c>
      <c r="X6791">
        <f>CHOOSE(MONTH(SalesData[[#This Row],[Order Date]]),1,1,1,2,2,2,3,3,3,4,4,4)</f>
        <v>3</v>
      </c>
      <c r="Y6791">
        <f>YEAR(SalesData[[#This Row],[Order Date]])*100+MONTH(SalesData[[#This Row],[Order Date]])</f>
        <v>201609</v>
      </c>
    </row>
    <row r="6792" spans="1: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v>1</v>
      </c>
      <c r="T6792">
        <v>0.2</v>
      </c>
      <c r="U6792">
        <v>2.08</v>
      </c>
      <c r="V6792">
        <f>COUNTIF(SalesData[Order ID],SalesData[[#This Row],[Order ID]])</f>
        <v>1</v>
      </c>
      <c r="W6792" t="str">
        <f>TEXT(SalesData[[#This Row],[Order Date]],"MMM-YYYY")</f>
        <v>Nov-2017</v>
      </c>
      <c r="X6792">
        <f>CHOOSE(MONTH(SalesData[[#This Row],[Order Date]]),1,1,1,2,2,2,3,3,3,4,4,4)</f>
        <v>4</v>
      </c>
      <c r="Y6792">
        <f>YEAR(SalesData[[#This Row],[Order Date]])*100+MONTH(SalesData[[#This Row],[Order Date]])</f>
        <v>201711</v>
      </c>
    </row>
    <row r="6793" spans="1: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v>3</v>
      </c>
      <c r="T6793">
        <v>0.3</v>
      </c>
      <c r="U6793">
        <v>-3.19</v>
      </c>
      <c r="V6793">
        <f>COUNTIF(SalesData[Order ID],SalesData[[#This Row],[Order ID]])</f>
        <v>1</v>
      </c>
      <c r="W6793" t="str">
        <f>TEXT(SalesData[[#This Row],[Order Date]],"MMM-YYYY")</f>
        <v>Nov-2017</v>
      </c>
      <c r="X6793">
        <f>CHOOSE(MONTH(SalesData[[#This Row],[Order Date]]),1,1,1,2,2,2,3,3,3,4,4,4)</f>
        <v>4</v>
      </c>
      <c r="Y6793">
        <f>YEAR(SalesData[[#This Row],[Order Date]])*100+MONTH(SalesData[[#This Row],[Order Date]])</f>
        <v>201711</v>
      </c>
    </row>
    <row r="6794" spans="1: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v>1</v>
      </c>
      <c r="T6794">
        <v>0.1</v>
      </c>
      <c r="U6794">
        <v>11.33</v>
      </c>
      <c r="V6794">
        <f>COUNTIF(SalesData[Order ID],SalesData[[#This Row],[Order ID]])</f>
        <v>1</v>
      </c>
      <c r="W6794" t="str">
        <f>TEXT(SalesData[[#This Row],[Order Date]],"MMM-YYYY")</f>
        <v>Aug-2015</v>
      </c>
      <c r="X6794">
        <f>CHOOSE(MONTH(SalesData[[#This Row],[Order Date]]),1,1,1,2,2,2,3,3,3,4,4,4)</f>
        <v>3</v>
      </c>
      <c r="Y6794">
        <f>YEAR(SalesData[[#This Row],[Order Date]])*100+MONTH(SalesData[[#This Row],[Order Date]])</f>
        <v>201508</v>
      </c>
    </row>
    <row r="6795" spans="1: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v>1</v>
      </c>
      <c r="T6795">
        <v>0.3</v>
      </c>
      <c r="U6795">
        <v>-2.15</v>
      </c>
      <c r="V6795">
        <f>COUNTIF(SalesData[Order ID],SalesData[[#This Row],[Order ID]])</f>
        <v>3</v>
      </c>
      <c r="W6795" t="str">
        <f>TEXT(SalesData[[#This Row],[Order Date]],"MMM-YYYY")</f>
        <v>Nov-2016</v>
      </c>
      <c r="X6795">
        <f>CHOOSE(MONTH(SalesData[[#This Row],[Order Date]]),1,1,1,2,2,2,3,3,3,4,4,4)</f>
        <v>4</v>
      </c>
      <c r="Y6795">
        <f>YEAR(SalesData[[#This Row],[Order Date]])*100+MONTH(SalesData[[#This Row],[Order Date]])</f>
        <v>201611</v>
      </c>
    </row>
    <row r="6796" spans="1: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v>7</v>
      </c>
      <c r="T6796">
        <v>0.2</v>
      </c>
      <c r="U6796">
        <v>50.39</v>
      </c>
      <c r="V6796">
        <f>COUNTIF(SalesData[Order ID],SalesData[[#This Row],[Order ID]])</f>
        <v>3</v>
      </c>
      <c r="W6796" t="str">
        <f>TEXT(SalesData[[#This Row],[Order Date]],"MMM-YYYY")</f>
        <v>Nov-2016</v>
      </c>
      <c r="X6796">
        <f>CHOOSE(MONTH(SalesData[[#This Row],[Order Date]]),1,1,1,2,2,2,3,3,3,4,4,4)</f>
        <v>4</v>
      </c>
      <c r="Y6796">
        <f>YEAR(SalesData[[#This Row],[Order Date]])*100+MONTH(SalesData[[#This Row],[Order Date]])</f>
        <v>201611</v>
      </c>
    </row>
    <row r="6797" spans="1: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v>10</v>
      </c>
      <c r="T6797">
        <v>0.3</v>
      </c>
      <c r="U6797">
        <v>-2.0699999999999998</v>
      </c>
      <c r="V6797">
        <f>COUNTIF(SalesData[Order ID],SalesData[[#This Row],[Order ID]])</f>
        <v>3</v>
      </c>
      <c r="W6797" t="str">
        <f>TEXT(SalesData[[#This Row],[Order Date]],"MMM-YYYY")</f>
        <v>Nov-2016</v>
      </c>
      <c r="X6797">
        <f>CHOOSE(MONTH(SalesData[[#This Row],[Order Date]]),1,1,1,2,2,2,3,3,3,4,4,4)</f>
        <v>4</v>
      </c>
      <c r="Y6797">
        <f>YEAR(SalesData[[#This Row],[Order Date]])*100+MONTH(SalesData[[#This Row],[Order Date]])</f>
        <v>201611</v>
      </c>
    </row>
    <row r="6798" spans="1: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v>8</v>
      </c>
      <c r="T6798">
        <v>0.1</v>
      </c>
      <c r="U6798">
        <v>2.21</v>
      </c>
      <c r="V6798">
        <f>COUNTIF(SalesData[Order ID],SalesData[[#This Row],[Order ID]])</f>
        <v>3</v>
      </c>
      <c r="W6798" t="str">
        <f>TEXT(SalesData[[#This Row],[Order Date]],"MMM-YYYY")</f>
        <v>Aug-2016</v>
      </c>
      <c r="X6798">
        <f>CHOOSE(MONTH(SalesData[[#This Row],[Order Date]]),1,1,1,2,2,2,3,3,3,4,4,4)</f>
        <v>3</v>
      </c>
      <c r="Y6798">
        <f>YEAR(SalesData[[#This Row],[Order Date]])*100+MONTH(SalesData[[#This Row],[Order Date]])</f>
        <v>201608</v>
      </c>
    </row>
    <row r="6799" spans="1: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v>7</v>
      </c>
      <c r="T6799">
        <v>0</v>
      </c>
      <c r="U6799">
        <v>0.27</v>
      </c>
      <c r="V6799">
        <f>COUNTIF(SalesData[Order ID],SalesData[[#This Row],[Order ID]])</f>
        <v>3</v>
      </c>
      <c r="W6799" t="str">
        <f>TEXT(SalesData[[#This Row],[Order Date]],"MMM-YYYY")</f>
        <v>Aug-2016</v>
      </c>
      <c r="X6799">
        <f>CHOOSE(MONTH(SalesData[[#This Row],[Order Date]]),1,1,1,2,2,2,3,3,3,4,4,4)</f>
        <v>3</v>
      </c>
      <c r="Y6799">
        <f>YEAR(SalesData[[#This Row],[Order Date]])*100+MONTH(SalesData[[#This Row],[Order Date]])</f>
        <v>201608</v>
      </c>
    </row>
    <row r="6800" spans="1: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v>5</v>
      </c>
      <c r="T6800">
        <v>0</v>
      </c>
      <c r="U6800">
        <v>2.52</v>
      </c>
      <c r="V6800">
        <f>COUNTIF(SalesData[Order ID],SalesData[[#This Row],[Order ID]])</f>
        <v>3</v>
      </c>
      <c r="W6800" t="str">
        <f>TEXT(SalesData[[#This Row],[Order Date]],"MMM-YYYY")</f>
        <v>Aug-2016</v>
      </c>
      <c r="X6800">
        <f>CHOOSE(MONTH(SalesData[[#This Row],[Order Date]]),1,1,1,2,2,2,3,3,3,4,4,4)</f>
        <v>3</v>
      </c>
      <c r="Y6800">
        <f>YEAR(SalesData[[#This Row],[Order Date]])*100+MONTH(SalesData[[#This Row],[Order Date]])</f>
        <v>201608</v>
      </c>
    </row>
    <row r="6801" spans="1: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v>9</v>
      </c>
      <c r="T6801">
        <v>0.2</v>
      </c>
      <c r="U6801">
        <v>6.03</v>
      </c>
      <c r="V6801">
        <f>COUNTIF(SalesData[Order ID],SalesData[[#This Row],[Order ID]])</f>
        <v>5</v>
      </c>
      <c r="W6801" t="str">
        <f>TEXT(SalesData[[#This Row],[Order Date]],"MMM-YYYY")</f>
        <v>Dec-2017</v>
      </c>
      <c r="X6801">
        <f>CHOOSE(MONTH(SalesData[[#This Row],[Order Date]]),1,1,1,2,2,2,3,3,3,4,4,4)</f>
        <v>4</v>
      </c>
      <c r="Y6801">
        <f>YEAR(SalesData[[#This Row],[Order Date]])*100+MONTH(SalesData[[#This Row],[Order Date]])</f>
        <v>201712</v>
      </c>
    </row>
    <row r="6802" spans="1: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v>3</v>
      </c>
      <c r="T6802">
        <v>0.1</v>
      </c>
      <c r="U6802">
        <v>45.89</v>
      </c>
      <c r="V6802">
        <f>COUNTIF(SalesData[Order ID],SalesData[[#This Row],[Order ID]])</f>
        <v>5</v>
      </c>
      <c r="W6802" t="str">
        <f>TEXT(SalesData[[#This Row],[Order Date]],"MMM-YYYY")</f>
        <v>Dec-2017</v>
      </c>
      <c r="X6802">
        <f>CHOOSE(MONTH(SalesData[[#This Row],[Order Date]]),1,1,1,2,2,2,3,3,3,4,4,4)</f>
        <v>4</v>
      </c>
      <c r="Y6802">
        <f>YEAR(SalesData[[#This Row],[Order Date]])*100+MONTH(SalesData[[#This Row],[Order Date]])</f>
        <v>201712</v>
      </c>
    </row>
    <row r="6803" spans="1: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v>3</v>
      </c>
      <c r="T6803">
        <v>0</v>
      </c>
      <c r="U6803">
        <v>13.54</v>
      </c>
      <c r="V6803">
        <f>COUNTIF(SalesData[Order ID],SalesData[[#This Row],[Order ID]])</f>
        <v>5</v>
      </c>
      <c r="W6803" t="str">
        <f>TEXT(SalesData[[#This Row],[Order Date]],"MMM-YYYY")</f>
        <v>Dec-2017</v>
      </c>
      <c r="X6803">
        <f>CHOOSE(MONTH(SalesData[[#This Row],[Order Date]]),1,1,1,2,2,2,3,3,3,4,4,4)</f>
        <v>4</v>
      </c>
      <c r="Y6803">
        <f>YEAR(SalesData[[#This Row],[Order Date]])*100+MONTH(SalesData[[#This Row],[Order Date]])</f>
        <v>201712</v>
      </c>
    </row>
    <row r="6804" spans="1: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v>9</v>
      </c>
      <c r="T6804">
        <v>0</v>
      </c>
      <c r="U6804">
        <v>9.07</v>
      </c>
      <c r="V6804">
        <f>COUNTIF(SalesData[Order ID],SalesData[[#This Row],[Order ID]])</f>
        <v>5</v>
      </c>
      <c r="W6804" t="str">
        <f>TEXT(SalesData[[#This Row],[Order Date]],"MMM-YYYY")</f>
        <v>Dec-2017</v>
      </c>
      <c r="X6804">
        <f>CHOOSE(MONTH(SalesData[[#This Row],[Order Date]]),1,1,1,2,2,2,3,3,3,4,4,4)</f>
        <v>4</v>
      </c>
      <c r="Y6804">
        <f>YEAR(SalesData[[#This Row],[Order Date]])*100+MONTH(SalesData[[#This Row],[Order Date]])</f>
        <v>201712</v>
      </c>
    </row>
    <row r="6805" spans="1: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v>1</v>
      </c>
      <c r="T6805">
        <v>0.2</v>
      </c>
      <c r="U6805">
        <v>6.72</v>
      </c>
      <c r="V6805">
        <f>COUNTIF(SalesData[Order ID],SalesData[[#This Row],[Order ID]])</f>
        <v>5</v>
      </c>
      <c r="W6805" t="str">
        <f>TEXT(SalesData[[#This Row],[Order Date]],"MMM-YYYY")</f>
        <v>Dec-2017</v>
      </c>
      <c r="X6805">
        <f>CHOOSE(MONTH(SalesData[[#This Row],[Order Date]]),1,1,1,2,2,2,3,3,3,4,4,4)</f>
        <v>4</v>
      </c>
      <c r="Y6805">
        <f>YEAR(SalesData[[#This Row],[Order Date]])*100+MONTH(SalesData[[#This Row],[Order Date]])</f>
        <v>201712</v>
      </c>
    </row>
    <row r="6806" spans="1: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v>5</v>
      </c>
      <c r="T6806">
        <v>0</v>
      </c>
      <c r="U6806">
        <v>6</v>
      </c>
      <c r="V6806">
        <f>COUNTIF(SalesData[Order ID],SalesData[[#This Row],[Order ID]])</f>
        <v>1</v>
      </c>
      <c r="W6806" t="str">
        <f>TEXT(SalesData[[#This Row],[Order Date]],"MMM-YYYY")</f>
        <v>Oct-2015</v>
      </c>
      <c r="X6806">
        <f>CHOOSE(MONTH(SalesData[[#This Row],[Order Date]]),1,1,1,2,2,2,3,3,3,4,4,4)</f>
        <v>4</v>
      </c>
      <c r="Y6806">
        <f>YEAR(SalesData[[#This Row],[Order Date]])*100+MONTH(SalesData[[#This Row],[Order Date]])</f>
        <v>201510</v>
      </c>
    </row>
    <row r="6807" spans="1: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v>1</v>
      </c>
      <c r="T6807">
        <v>0.1</v>
      </c>
      <c r="U6807">
        <v>3.09</v>
      </c>
      <c r="V6807">
        <f>COUNTIF(SalesData[Order ID],SalesData[[#This Row],[Order ID]])</f>
        <v>1</v>
      </c>
      <c r="W6807" t="str">
        <f>TEXT(SalesData[[#This Row],[Order Date]],"MMM-YYYY")</f>
        <v>Nov-2015</v>
      </c>
      <c r="X6807">
        <f>CHOOSE(MONTH(SalesData[[#This Row],[Order Date]]),1,1,1,2,2,2,3,3,3,4,4,4)</f>
        <v>4</v>
      </c>
      <c r="Y6807">
        <f>YEAR(SalesData[[#This Row],[Order Date]])*100+MONTH(SalesData[[#This Row],[Order Date]])</f>
        <v>201511</v>
      </c>
    </row>
    <row r="6808" spans="1: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v>4</v>
      </c>
      <c r="T6808">
        <v>0.2</v>
      </c>
      <c r="U6808">
        <v>0.39</v>
      </c>
      <c r="V6808">
        <f>COUNTIF(SalesData[Order ID],SalesData[[#This Row],[Order ID]])</f>
        <v>1</v>
      </c>
      <c r="W6808" t="str">
        <f>TEXT(SalesData[[#This Row],[Order Date]],"MMM-YYYY")</f>
        <v>Dec-2018</v>
      </c>
      <c r="X6808">
        <f>CHOOSE(MONTH(SalesData[[#This Row],[Order Date]]),1,1,1,2,2,2,3,3,3,4,4,4)</f>
        <v>4</v>
      </c>
      <c r="Y6808">
        <f>YEAR(SalesData[[#This Row],[Order Date]])*100+MONTH(SalesData[[#This Row],[Order Date]])</f>
        <v>201812</v>
      </c>
    </row>
    <row r="6809" spans="1: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v>5</v>
      </c>
      <c r="T6809">
        <v>0.1</v>
      </c>
      <c r="U6809">
        <v>5.9</v>
      </c>
      <c r="V6809">
        <f>COUNTIF(SalesData[Order ID],SalesData[[#This Row],[Order ID]])</f>
        <v>2</v>
      </c>
      <c r="W6809" t="str">
        <f>TEXT(SalesData[[#This Row],[Order Date]],"MMM-YYYY")</f>
        <v>Mar-2016</v>
      </c>
      <c r="X6809">
        <f>CHOOSE(MONTH(SalesData[[#This Row],[Order Date]]),1,1,1,2,2,2,3,3,3,4,4,4)</f>
        <v>1</v>
      </c>
      <c r="Y6809">
        <f>YEAR(SalesData[[#This Row],[Order Date]])*100+MONTH(SalesData[[#This Row],[Order Date]])</f>
        <v>201603</v>
      </c>
    </row>
    <row r="6810" spans="1: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v>9</v>
      </c>
      <c r="T6810">
        <v>0</v>
      </c>
      <c r="U6810">
        <v>6.49</v>
      </c>
      <c r="V6810">
        <f>COUNTIF(SalesData[Order ID],SalesData[[#This Row],[Order ID]])</f>
        <v>2</v>
      </c>
      <c r="W6810" t="str">
        <f>TEXT(SalesData[[#This Row],[Order Date]],"MMM-YYYY")</f>
        <v>Mar-2016</v>
      </c>
      <c r="X6810">
        <f>CHOOSE(MONTH(SalesData[[#This Row],[Order Date]]),1,1,1,2,2,2,3,3,3,4,4,4)</f>
        <v>1</v>
      </c>
      <c r="Y6810">
        <f>YEAR(SalesData[[#This Row],[Order Date]])*100+MONTH(SalesData[[#This Row],[Order Date]])</f>
        <v>201603</v>
      </c>
    </row>
    <row r="6811" spans="1: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v>8</v>
      </c>
      <c r="T6811">
        <v>0.3</v>
      </c>
      <c r="U6811">
        <v>-0.5</v>
      </c>
      <c r="V6811">
        <f>COUNTIF(SalesData[Order ID],SalesData[[#This Row],[Order ID]])</f>
        <v>6</v>
      </c>
      <c r="W6811" t="str">
        <f>TEXT(SalesData[[#This Row],[Order Date]],"MMM-YYYY")</f>
        <v>Sep-2018</v>
      </c>
      <c r="X6811">
        <f>CHOOSE(MONTH(SalesData[[#This Row],[Order Date]]),1,1,1,2,2,2,3,3,3,4,4,4)</f>
        <v>3</v>
      </c>
      <c r="Y6811">
        <f>YEAR(SalesData[[#This Row],[Order Date]])*100+MONTH(SalesData[[#This Row],[Order Date]])</f>
        <v>201809</v>
      </c>
    </row>
    <row r="6812" spans="1: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v>3</v>
      </c>
      <c r="T6812">
        <v>0</v>
      </c>
      <c r="U6812">
        <v>3.27</v>
      </c>
      <c r="V6812">
        <f>COUNTIF(SalesData[Order ID],SalesData[[#This Row],[Order ID]])</f>
        <v>6</v>
      </c>
      <c r="W6812" t="str">
        <f>TEXT(SalesData[[#This Row],[Order Date]],"MMM-YYYY")</f>
        <v>Sep-2018</v>
      </c>
      <c r="X6812">
        <f>CHOOSE(MONTH(SalesData[[#This Row],[Order Date]]),1,1,1,2,2,2,3,3,3,4,4,4)</f>
        <v>3</v>
      </c>
      <c r="Y6812">
        <f>YEAR(SalesData[[#This Row],[Order Date]])*100+MONTH(SalesData[[#This Row],[Order Date]])</f>
        <v>201809</v>
      </c>
    </row>
    <row r="6813" spans="1: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v>5</v>
      </c>
      <c r="T6813">
        <v>0.1</v>
      </c>
      <c r="U6813">
        <v>31.74</v>
      </c>
      <c r="V6813">
        <f>COUNTIF(SalesData[Order ID],SalesData[[#This Row],[Order ID]])</f>
        <v>6</v>
      </c>
      <c r="W6813" t="str">
        <f>TEXT(SalesData[[#This Row],[Order Date]],"MMM-YYYY")</f>
        <v>Sep-2018</v>
      </c>
      <c r="X6813">
        <f>CHOOSE(MONTH(SalesData[[#This Row],[Order Date]]),1,1,1,2,2,2,3,3,3,4,4,4)</f>
        <v>3</v>
      </c>
      <c r="Y6813">
        <f>YEAR(SalesData[[#This Row],[Order Date]])*100+MONTH(SalesData[[#This Row],[Order Date]])</f>
        <v>201809</v>
      </c>
    </row>
    <row r="6814" spans="1: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v>9</v>
      </c>
      <c r="T6814">
        <v>0.3</v>
      </c>
      <c r="U6814">
        <v>-6.41</v>
      </c>
      <c r="V6814">
        <f>COUNTIF(SalesData[Order ID],SalesData[[#This Row],[Order ID]])</f>
        <v>6</v>
      </c>
      <c r="W6814" t="str">
        <f>TEXT(SalesData[[#This Row],[Order Date]],"MMM-YYYY")</f>
        <v>Sep-2018</v>
      </c>
      <c r="X6814">
        <f>CHOOSE(MONTH(SalesData[[#This Row],[Order Date]]),1,1,1,2,2,2,3,3,3,4,4,4)</f>
        <v>3</v>
      </c>
      <c r="Y6814">
        <f>YEAR(SalesData[[#This Row],[Order Date]])*100+MONTH(SalesData[[#This Row],[Order Date]])</f>
        <v>201809</v>
      </c>
    </row>
    <row r="6815" spans="1: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v>7</v>
      </c>
      <c r="T6815">
        <v>0</v>
      </c>
      <c r="U6815">
        <v>17.91</v>
      </c>
      <c r="V6815">
        <f>COUNTIF(SalesData[Order ID],SalesData[[#This Row],[Order ID]])</f>
        <v>6</v>
      </c>
      <c r="W6815" t="str">
        <f>TEXT(SalesData[[#This Row],[Order Date]],"MMM-YYYY")</f>
        <v>Sep-2018</v>
      </c>
      <c r="X6815">
        <f>CHOOSE(MONTH(SalesData[[#This Row],[Order Date]]),1,1,1,2,2,2,3,3,3,4,4,4)</f>
        <v>3</v>
      </c>
      <c r="Y6815">
        <f>YEAR(SalesData[[#This Row],[Order Date]])*100+MONTH(SalesData[[#This Row],[Order Date]])</f>
        <v>201809</v>
      </c>
    </row>
    <row r="6816" spans="1: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v>3</v>
      </c>
      <c r="T6816">
        <v>0.1</v>
      </c>
      <c r="U6816">
        <v>19.29</v>
      </c>
      <c r="V6816">
        <f>COUNTIF(SalesData[Order ID],SalesData[[#This Row],[Order ID]])</f>
        <v>6</v>
      </c>
      <c r="W6816" t="str">
        <f>TEXT(SalesData[[#This Row],[Order Date]],"MMM-YYYY")</f>
        <v>Sep-2018</v>
      </c>
      <c r="X6816">
        <f>CHOOSE(MONTH(SalesData[[#This Row],[Order Date]]),1,1,1,2,2,2,3,3,3,4,4,4)</f>
        <v>3</v>
      </c>
      <c r="Y6816">
        <f>YEAR(SalesData[[#This Row],[Order Date]])*100+MONTH(SalesData[[#This Row],[Order Date]])</f>
        <v>201809</v>
      </c>
    </row>
    <row r="6817" spans="1: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v>9</v>
      </c>
      <c r="T6817">
        <v>0.3</v>
      </c>
      <c r="U6817">
        <v>-1.93</v>
      </c>
      <c r="V6817">
        <f>COUNTIF(SalesData[Order ID],SalesData[[#This Row],[Order ID]])</f>
        <v>3</v>
      </c>
      <c r="W6817" t="str">
        <f>TEXT(SalesData[[#This Row],[Order Date]],"MMM-YYYY")</f>
        <v>Jun-2015</v>
      </c>
      <c r="X6817">
        <f>CHOOSE(MONTH(SalesData[[#This Row],[Order Date]]),1,1,1,2,2,2,3,3,3,4,4,4)</f>
        <v>2</v>
      </c>
      <c r="Y6817">
        <f>YEAR(SalesData[[#This Row],[Order Date]])*100+MONTH(SalesData[[#This Row],[Order Date]])</f>
        <v>201506</v>
      </c>
    </row>
    <row r="6818" spans="1: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v>6</v>
      </c>
      <c r="T6818">
        <v>0.1</v>
      </c>
      <c r="U6818">
        <v>1.79</v>
      </c>
      <c r="V6818">
        <f>COUNTIF(SalesData[Order ID],SalesData[[#This Row],[Order ID]])</f>
        <v>3</v>
      </c>
      <c r="W6818" t="str">
        <f>TEXT(SalesData[[#This Row],[Order Date]],"MMM-YYYY")</f>
        <v>Jun-2015</v>
      </c>
      <c r="X6818">
        <f>CHOOSE(MONTH(SalesData[[#This Row],[Order Date]]),1,1,1,2,2,2,3,3,3,4,4,4)</f>
        <v>2</v>
      </c>
      <c r="Y6818">
        <f>YEAR(SalesData[[#This Row],[Order Date]])*100+MONTH(SalesData[[#This Row],[Order Date]])</f>
        <v>201506</v>
      </c>
    </row>
    <row r="6819" spans="1: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v>4</v>
      </c>
      <c r="T6819">
        <v>0.3</v>
      </c>
      <c r="U6819">
        <v>-718.6</v>
      </c>
      <c r="V6819">
        <f>COUNTIF(SalesData[Order ID],SalesData[[#This Row],[Order ID]])</f>
        <v>3</v>
      </c>
      <c r="W6819" t="str">
        <f>TEXT(SalesData[[#This Row],[Order Date]],"MMM-YYYY")</f>
        <v>Jun-2015</v>
      </c>
      <c r="X6819">
        <f>CHOOSE(MONTH(SalesData[[#This Row],[Order Date]]),1,1,1,2,2,2,3,3,3,4,4,4)</f>
        <v>2</v>
      </c>
      <c r="Y6819">
        <f>YEAR(SalesData[[#This Row],[Order Date]])*100+MONTH(SalesData[[#This Row],[Order Date]])</f>
        <v>201506</v>
      </c>
    </row>
    <row r="6820" spans="1: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v>10</v>
      </c>
      <c r="T6820">
        <v>0.1</v>
      </c>
      <c r="U6820">
        <v>0.08</v>
      </c>
      <c r="V6820">
        <f>COUNTIF(SalesData[Order ID],SalesData[[#This Row],[Order ID]])</f>
        <v>4</v>
      </c>
      <c r="W6820" t="str">
        <f>TEXT(SalesData[[#This Row],[Order Date]],"MMM-YYYY")</f>
        <v>Dec-2018</v>
      </c>
      <c r="X6820">
        <f>CHOOSE(MONTH(SalesData[[#This Row],[Order Date]]),1,1,1,2,2,2,3,3,3,4,4,4)</f>
        <v>4</v>
      </c>
      <c r="Y6820">
        <f>YEAR(SalesData[[#This Row],[Order Date]])*100+MONTH(SalesData[[#This Row],[Order Date]])</f>
        <v>201812</v>
      </c>
    </row>
    <row r="6821" spans="1: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v>3</v>
      </c>
      <c r="T6821">
        <v>0</v>
      </c>
      <c r="U6821">
        <v>0.56000000000000005</v>
      </c>
      <c r="V6821">
        <f>COUNTIF(SalesData[Order ID],SalesData[[#This Row],[Order ID]])</f>
        <v>4</v>
      </c>
      <c r="W6821" t="str">
        <f>TEXT(SalesData[[#This Row],[Order Date]],"MMM-YYYY")</f>
        <v>Dec-2018</v>
      </c>
      <c r="X6821">
        <f>CHOOSE(MONTH(SalesData[[#This Row],[Order Date]]),1,1,1,2,2,2,3,3,3,4,4,4)</f>
        <v>4</v>
      </c>
      <c r="Y6821">
        <f>YEAR(SalesData[[#This Row],[Order Date]])*100+MONTH(SalesData[[#This Row],[Order Date]])</f>
        <v>201812</v>
      </c>
    </row>
    <row r="6822" spans="1: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v>10</v>
      </c>
      <c r="T6822">
        <v>0.3</v>
      </c>
      <c r="U6822">
        <v>-36.28</v>
      </c>
      <c r="V6822">
        <f>COUNTIF(SalesData[Order ID],SalesData[[#This Row],[Order ID]])</f>
        <v>4</v>
      </c>
      <c r="W6822" t="str">
        <f>TEXT(SalesData[[#This Row],[Order Date]],"MMM-YYYY")</f>
        <v>Dec-2018</v>
      </c>
      <c r="X6822">
        <f>CHOOSE(MONTH(SalesData[[#This Row],[Order Date]]),1,1,1,2,2,2,3,3,3,4,4,4)</f>
        <v>4</v>
      </c>
      <c r="Y6822">
        <f>YEAR(SalesData[[#This Row],[Order Date]])*100+MONTH(SalesData[[#This Row],[Order Date]])</f>
        <v>201812</v>
      </c>
    </row>
    <row r="6823" spans="1: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v>5</v>
      </c>
      <c r="T6823">
        <v>0.2</v>
      </c>
      <c r="U6823">
        <v>0.41</v>
      </c>
      <c r="V6823">
        <f>COUNTIF(SalesData[Order ID],SalesData[[#This Row],[Order ID]])</f>
        <v>4</v>
      </c>
      <c r="W6823" t="str">
        <f>TEXT(SalesData[[#This Row],[Order Date]],"MMM-YYYY")</f>
        <v>Dec-2018</v>
      </c>
      <c r="X6823">
        <f>CHOOSE(MONTH(SalesData[[#This Row],[Order Date]]),1,1,1,2,2,2,3,3,3,4,4,4)</f>
        <v>4</v>
      </c>
      <c r="Y6823">
        <f>YEAR(SalesData[[#This Row],[Order Date]])*100+MONTH(SalesData[[#This Row],[Order Date]])</f>
        <v>201812</v>
      </c>
    </row>
    <row r="6824" spans="1: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v>1</v>
      </c>
      <c r="T6824">
        <v>0.1</v>
      </c>
      <c r="U6824">
        <v>30.26</v>
      </c>
      <c r="V6824">
        <f>COUNTIF(SalesData[Order ID],SalesData[[#This Row],[Order ID]])</f>
        <v>1</v>
      </c>
      <c r="W6824" t="str">
        <f>TEXT(SalesData[[#This Row],[Order Date]],"MMM-YYYY")</f>
        <v>Nov-2018</v>
      </c>
      <c r="X6824">
        <f>CHOOSE(MONTH(SalesData[[#This Row],[Order Date]]),1,1,1,2,2,2,3,3,3,4,4,4)</f>
        <v>4</v>
      </c>
      <c r="Y6824">
        <f>YEAR(SalesData[[#This Row],[Order Date]])*100+MONTH(SalesData[[#This Row],[Order Date]])</f>
        <v>201811</v>
      </c>
    </row>
    <row r="6825" spans="1: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v>7</v>
      </c>
      <c r="T6825">
        <v>0</v>
      </c>
      <c r="U6825">
        <v>15.75</v>
      </c>
      <c r="V6825">
        <f>COUNTIF(SalesData[Order ID],SalesData[[#This Row],[Order ID]])</f>
        <v>2</v>
      </c>
      <c r="W6825" t="str">
        <f>TEXT(SalesData[[#This Row],[Order Date]],"MMM-YYYY")</f>
        <v>Jul-2016</v>
      </c>
      <c r="X6825">
        <f>CHOOSE(MONTH(SalesData[[#This Row],[Order Date]]),1,1,1,2,2,2,3,3,3,4,4,4)</f>
        <v>3</v>
      </c>
      <c r="Y6825">
        <f>YEAR(SalesData[[#This Row],[Order Date]])*100+MONTH(SalesData[[#This Row],[Order Date]])</f>
        <v>201607</v>
      </c>
    </row>
    <row r="6826" spans="1: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v>5</v>
      </c>
      <c r="T6826">
        <v>0</v>
      </c>
      <c r="U6826">
        <v>89.65</v>
      </c>
      <c r="V6826">
        <f>COUNTIF(SalesData[Order ID],SalesData[[#This Row],[Order ID]])</f>
        <v>2</v>
      </c>
      <c r="W6826" t="str">
        <f>TEXT(SalesData[[#This Row],[Order Date]],"MMM-YYYY")</f>
        <v>Jul-2016</v>
      </c>
      <c r="X6826">
        <f>CHOOSE(MONTH(SalesData[[#This Row],[Order Date]]),1,1,1,2,2,2,3,3,3,4,4,4)</f>
        <v>3</v>
      </c>
      <c r="Y6826">
        <f>YEAR(SalesData[[#This Row],[Order Date]])*100+MONTH(SalesData[[#This Row],[Order Date]])</f>
        <v>201607</v>
      </c>
    </row>
    <row r="6827" spans="1: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v>3</v>
      </c>
      <c r="T6827">
        <v>0</v>
      </c>
      <c r="U6827">
        <v>6.17</v>
      </c>
      <c r="V6827">
        <f>COUNTIF(SalesData[Order ID],SalesData[[#This Row],[Order ID]])</f>
        <v>5</v>
      </c>
      <c r="W6827" t="str">
        <f>TEXT(SalesData[[#This Row],[Order Date]],"MMM-YYYY")</f>
        <v>Oct-2017</v>
      </c>
      <c r="X6827">
        <f>CHOOSE(MONTH(SalesData[[#This Row],[Order Date]]),1,1,1,2,2,2,3,3,3,4,4,4)</f>
        <v>4</v>
      </c>
      <c r="Y6827">
        <f>YEAR(SalesData[[#This Row],[Order Date]])*100+MONTH(SalesData[[#This Row],[Order Date]])</f>
        <v>201710</v>
      </c>
    </row>
    <row r="6828" spans="1: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v>6</v>
      </c>
      <c r="T6828">
        <v>0.2</v>
      </c>
      <c r="U6828">
        <v>4199.99</v>
      </c>
      <c r="V6828">
        <f>COUNTIF(SalesData[Order ID],SalesData[[#This Row],[Order ID]])</f>
        <v>5</v>
      </c>
      <c r="W6828" t="str">
        <f>TEXT(SalesData[[#This Row],[Order Date]],"MMM-YYYY")</f>
        <v>Oct-2017</v>
      </c>
      <c r="X6828">
        <f>CHOOSE(MONTH(SalesData[[#This Row],[Order Date]]),1,1,1,2,2,2,3,3,3,4,4,4)</f>
        <v>4</v>
      </c>
      <c r="Y6828">
        <f>YEAR(SalesData[[#This Row],[Order Date]])*100+MONTH(SalesData[[#This Row],[Order Date]])</f>
        <v>201710</v>
      </c>
    </row>
    <row r="6829" spans="1: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v>7</v>
      </c>
      <c r="T6829">
        <v>0.2</v>
      </c>
      <c r="U6829">
        <v>220.79</v>
      </c>
      <c r="V6829">
        <f>COUNTIF(SalesData[Order ID],SalesData[[#This Row],[Order ID]])</f>
        <v>5</v>
      </c>
      <c r="W6829" t="str">
        <f>TEXT(SalesData[[#This Row],[Order Date]],"MMM-YYYY")</f>
        <v>Oct-2017</v>
      </c>
      <c r="X6829">
        <f>CHOOSE(MONTH(SalesData[[#This Row],[Order Date]]),1,1,1,2,2,2,3,3,3,4,4,4)</f>
        <v>4</v>
      </c>
      <c r="Y6829">
        <f>YEAR(SalesData[[#This Row],[Order Date]])*100+MONTH(SalesData[[#This Row],[Order Date]])</f>
        <v>201710</v>
      </c>
    </row>
    <row r="6830" spans="1: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v>5</v>
      </c>
      <c r="T6830">
        <v>0</v>
      </c>
      <c r="U6830">
        <v>10.31</v>
      </c>
      <c r="V6830">
        <f>COUNTIF(SalesData[Order ID],SalesData[[#This Row],[Order ID]])</f>
        <v>5</v>
      </c>
      <c r="W6830" t="str">
        <f>TEXT(SalesData[[#This Row],[Order Date]],"MMM-YYYY")</f>
        <v>Oct-2017</v>
      </c>
      <c r="X6830">
        <f>CHOOSE(MONTH(SalesData[[#This Row],[Order Date]]),1,1,1,2,2,2,3,3,3,4,4,4)</f>
        <v>4</v>
      </c>
      <c r="Y6830">
        <f>YEAR(SalesData[[#This Row],[Order Date]])*100+MONTH(SalesData[[#This Row],[Order Date]])</f>
        <v>201710</v>
      </c>
    </row>
    <row r="6831" spans="1: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v>2</v>
      </c>
      <c r="T6831">
        <v>0</v>
      </c>
      <c r="U6831">
        <v>3.74</v>
      </c>
      <c r="V6831">
        <f>COUNTIF(SalesData[Order ID],SalesData[[#This Row],[Order ID]])</f>
        <v>5</v>
      </c>
      <c r="W6831" t="str">
        <f>TEXT(SalesData[[#This Row],[Order Date]],"MMM-YYYY")</f>
        <v>Oct-2017</v>
      </c>
      <c r="X6831">
        <f>CHOOSE(MONTH(SalesData[[#This Row],[Order Date]]),1,1,1,2,2,2,3,3,3,4,4,4)</f>
        <v>4</v>
      </c>
      <c r="Y6831">
        <f>YEAR(SalesData[[#This Row],[Order Date]])*100+MONTH(SalesData[[#This Row],[Order Date]])</f>
        <v>201710</v>
      </c>
    </row>
    <row r="6832" spans="1: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v>3</v>
      </c>
      <c r="T6832">
        <v>0</v>
      </c>
      <c r="U6832">
        <v>59.39</v>
      </c>
      <c r="V6832">
        <f>COUNTIF(SalesData[Order ID],SalesData[[#This Row],[Order ID]])</f>
        <v>1</v>
      </c>
      <c r="W6832" t="str">
        <f>TEXT(SalesData[[#This Row],[Order Date]],"MMM-YYYY")</f>
        <v>Dec-2017</v>
      </c>
      <c r="X6832">
        <f>CHOOSE(MONTH(SalesData[[#This Row],[Order Date]]),1,1,1,2,2,2,3,3,3,4,4,4)</f>
        <v>4</v>
      </c>
      <c r="Y6832">
        <f>YEAR(SalesData[[#This Row],[Order Date]])*100+MONTH(SalesData[[#This Row],[Order Date]])</f>
        <v>201712</v>
      </c>
    </row>
    <row r="6833" spans="1: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v>8</v>
      </c>
      <c r="T6833">
        <v>0.1</v>
      </c>
      <c r="U6833">
        <v>4.8899999999999997</v>
      </c>
      <c r="V6833">
        <f>COUNTIF(SalesData[Order ID],SalesData[[#This Row],[Order ID]])</f>
        <v>1</v>
      </c>
      <c r="W6833" t="str">
        <f>TEXT(SalesData[[#This Row],[Order Date]],"MMM-YYYY")</f>
        <v>Jul-2018</v>
      </c>
      <c r="X6833">
        <f>CHOOSE(MONTH(SalesData[[#This Row],[Order Date]]),1,1,1,2,2,2,3,3,3,4,4,4)</f>
        <v>3</v>
      </c>
      <c r="Y6833">
        <f>YEAR(SalesData[[#This Row],[Order Date]])*100+MONTH(SalesData[[#This Row],[Order Date]])</f>
        <v>201807</v>
      </c>
    </row>
    <row r="6834" spans="1: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v>2</v>
      </c>
      <c r="T6834">
        <v>0</v>
      </c>
      <c r="U6834">
        <v>0.96</v>
      </c>
      <c r="V6834">
        <f>COUNTIF(SalesData[Order ID],SalesData[[#This Row],[Order ID]])</f>
        <v>1</v>
      </c>
      <c r="W6834" t="str">
        <f>TEXT(SalesData[[#This Row],[Order Date]],"MMM-YYYY")</f>
        <v>Oct-2016</v>
      </c>
      <c r="X6834">
        <f>CHOOSE(MONTH(SalesData[[#This Row],[Order Date]]),1,1,1,2,2,2,3,3,3,4,4,4)</f>
        <v>4</v>
      </c>
      <c r="Y6834">
        <f>YEAR(SalesData[[#This Row],[Order Date]])*100+MONTH(SalesData[[#This Row],[Order Date]])</f>
        <v>201610</v>
      </c>
    </row>
    <row r="6835" spans="1: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v>3</v>
      </c>
      <c r="T6835">
        <v>0.2</v>
      </c>
      <c r="U6835">
        <v>27.75</v>
      </c>
      <c r="V6835">
        <f>COUNTIF(SalesData[Order ID],SalesData[[#This Row],[Order ID]])</f>
        <v>1</v>
      </c>
      <c r="W6835" t="str">
        <f>TEXT(SalesData[[#This Row],[Order Date]],"MMM-YYYY")</f>
        <v>Sep-2017</v>
      </c>
      <c r="X6835">
        <f>CHOOSE(MONTH(SalesData[[#This Row],[Order Date]]),1,1,1,2,2,2,3,3,3,4,4,4)</f>
        <v>3</v>
      </c>
      <c r="Y6835">
        <f>YEAR(SalesData[[#This Row],[Order Date]])*100+MONTH(SalesData[[#This Row],[Order Date]])</f>
        <v>201709</v>
      </c>
    </row>
    <row r="6836" spans="1: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v>6</v>
      </c>
      <c r="T6836">
        <v>0</v>
      </c>
      <c r="U6836">
        <v>5.0199999999999996</v>
      </c>
      <c r="V6836">
        <f>COUNTIF(SalesData[Order ID],SalesData[[#This Row],[Order ID]])</f>
        <v>1</v>
      </c>
      <c r="W6836" t="str">
        <f>TEXT(SalesData[[#This Row],[Order Date]],"MMM-YYYY")</f>
        <v>Nov-2017</v>
      </c>
      <c r="X6836">
        <f>CHOOSE(MONTH(SalesData[[#This Row],[Order Date]]),1,1,1,2,2,2,3,3,3,4,4,4)</f>
        <v>4</v>
      </c>
      <c r="Y6836">
        <f>YEAR(SalesData[[#This Row],[Order Date]])*100+MONTH(SalesData[[#This Row],[Order Date]])</f>
        <v>201711</v>
      </c>
    </row>
    <row r="6837" spans="1: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v>5</v>
      </c>
      <c r="T6837">
        <v>0.2</v>
      </c>
      <c r="U6837">
        <v>24.42</v>
      </c>
      <c r="V6837">
        <f>COUNTIF(SalesData[Order ID],SalesData[[#This Row],[Order ID]])</f>
        <v>2</v>
      </c>
      <c r="W6837" t="str">
        <f>TEXT(SalesData[[#This Row],[Order Date]],"MMM-YYYY")</f>
        <v>Oct-2018</v>
      </c>
      <c r="X6837">
        <f>CHOOSE(MONTH(SalesData[[#This Row],[Order Date]]),1,1,1,2,2,2,3,3,3,4,4,4)</f>
        <v>4</v>
      </c>
      <c r="Y6837">
        <f>YEAR(SalesData[[#This Row],[Order Date]])*100+MONTH(SalesData[[#This Row],[Order Date]])</f>
        <v>201810</v>
      </c>
    </row>
    <row r="6838" spans="1: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v>1</v>
      </c>
      <c r="T6838">
        <v>0</v>
      </c>
      <c r="U6838">
        <v>5</v>
      </c>
      <c r="V6838">
        <f>COUNTIF(SalesData[Order ID],SalesData[[#This Row],[Order ID]])</f>
        <v>2</v>
      </c>
      <c r="W6838" t="str">
        <f>TEXT(SalesData[[#This Row],[Order Date]],"MMM-YYYY")</f>
        <v>Oct-2018</v>
      </c>
      <c r="X6838">
        <f>CHOOSE(MONTH(SalesData[[#This Row],[Order Date]]),1,1,1,2,2,2,3,3,3,4,4,4)</f>
        <v>4</v>
      </c>
      <c r="Y6838">
        <f>YEAR(SalesData[[#This Row],[Order Date]])*100+MONTH(SalesData[[#This Row],[Order Date]])</f>
        <v>201810</v>
      </c>
    </row>
    <row r="6839" spans="1: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v>6</v>
      </c>
      <c r="T6839">
        <v>0</v>
      </c>
      <c r="U6839">
        <v>2.34</v>
      </c>
      <c r="V6839">
        <f>COUNTIF(SalesData[Order ID],SalesData[[#This Row],[Order ID]])</f>
        <v>1</v>
      </c>
      <c r="W6839" t="str">
        <f>TEXT(SalesData[[#This Row],[Order Date]],"MMM-YYYY")</f>
        <v>Jul-2016</v>
      </c>
      <c r="X6839">
        <f>CHOOSE(MONTH(SalesData[[#This Row],[Order Date]]),1,1,1,2,2,2,3,3,3,4,4,4)</f>
        <v>3</v>
      </c>
      <c r="Y6839">
        <f>YEAR(SalesData[[#This Row],[Order Date]])*100+MONTH(SalesData[[#This Row],[Order Date]])</f>
        <v>201607</v>
      </c>
    </row>
    <row r="6840" spans="1: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v>9</v>
      </c>
      <c r="T6840">
        <v>0.1</v>
      </c>
      <c r="U6840">
        <v>82.04</v>
      </c>
      <c r="V6840">
        <f>COUNTIF(SalesData[Order ID],SalesData[[#This Row],[Order ID]])</f>
        <v>2</v>
      </c>
      <c r="W6840" t="str">
        <f>TEXT(SalesData[[#This Row],[Order Date]],"MMM-YYYY")</f>
        <v>Feb-2018</v>
      </c>
      <c r="X6840">
        <f>CHOOSE(MONTH(SalesData[[#This Row],[Order Date]]),1,1,1,2,2,2,3,3,3,4,4,4)</f>
        <v>1</v>
      </c>
      <c r="Y6840">
        <f>YEAR(SalesData[[#This Row],[Order Date]])*100+MONTH(SalesData[[#This Row],[Order Date]])</f>
        <v>201802</v>
      </c>
    </row>
    <row r="6841" spans="1: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v>4</v>
      </c>
      <c r="T6841">
        <v>0</v>
      </c>
      <c r="U6841">
        <v>126.21</v>
      </c>
      <c r="V6841">
        <f>COUNTIF(SalesData[Order ID],SalesData[[#This Row],[Order ID]])</f>
        <v>2</v>
      </c>
      <c r="W6841" t="str">
        <f>TEXT(SalesData[[#This Row],[Order Date]],"MMM-YYYY")</f>
        <v>Feb-2018</v>
      </c>
      <c r="X6841">
        <f>CHOOSE(MONTH(SalesData[[#This Row],[Order Date]]),1,1,1,2,2,2,3,3,3,4,4,4)</f>
        <v>1</v>
      </c>
      <c r="Y6841">
        <f>YEAR(SalesData[[#This Row],[Order Date]])*100+MONTH(SalesData[[#This Row],[Order Date]])</f>
        <v>201802</v>
      </c>
    </row>
    <row r="6842" spans="1: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v>3</v>
      </c>
      <c r="T6842">
        <v>0.1</v>
      </c>
      <c r="U6842">
        <v>3.86</v>
      </c>
      <c r="V6842">
        <f>COUNTIF(SalesData[Order ID],SalesData[[#This Row],[Order ID]])</f>
        <v>1</v>
      </c>
      <c r="W6842" t="str">
        <f>TEXT(SalesData[[#This Row],[Order Date]],"MMM-YYYY")</f>
        <v>Dec-2016</v>
      </c>
      <c r="X6842">
        <f>CHOOSE(MONTH(SalesData[[#This Row],[Order Date]]),1,1,1,2,2,2,3,3,3,4,4,4)</f>
        <v>4</v>
      </c>
      <c r="Y6842">
        <f>YEAR(SalesData[[#This Row],[Order Date]])*100+MONTH(SalesData[[#This Row],[Order Date]])</f>
        <v>201612</v>
      </c>
    </row>
    <row r="6843" spans="1: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v>7</v>
      </c>
      <c r="T6843">
        <v>0</v>
      </c>
      <c r="U6843">
        <v>4.97</v>
      </c>
      <c r="V6843">
        <f>COUNTIF(SalesData[Order ID],SalesData[[#This Row],[Order ID]])</f>
        <v>4</v>
      </c>
      <c r="W6843" t="str">
        <f>TEXT(SalesData[[#This Row],[Order Date]],"MMM-YYYY")</f>
        <v>Sep-2017</v>
      </c>
      <c r="X6843">
        <f>CHOOSE(MONTH(SalesData[[#This Row],[Order Date]]),1,1,1,2,2,2,3,3,3,4,4,4)</f>
        <v>3</v>
      </c>
      <c r="Y6843">
        <f>YEAR(SalesData[[#This Row],[Order Date]])*100+MONTH(SalesData[[#This Row],[Order Date]])</f>
        <v>201709</v>
      </c>
    </row>
    <row r="6844" spans="1: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v>4</v>
      </c>
      <c r="T6844">
        <v>0</v>
      </c>
      <c r="U6844">
        <v>3.18</v>
      </c>
      <c r="V6844">
        <f>COUNTIF(SalesData[Order ID],SalesData[[#This Row],[Order ID]])</f>
        <v>4</v>
      </c>
      <c r="W6844" t="str">
        <f>TEXT(SalesData[[#This Row],[Order Date]],"MMM-YYYY")</f>
        <v>Sep-2017</v>
      </c>
      <c r="X6844">
        <f>CHOOSE(MONTH(SalesData[[#This Row],[Order Date]]),1,1,1,2,2,2,3,3,3,4,4,4)</f>
        <v>3</v>
      </c>
      <c r="Y6844">
        <f>YEAR(SalesData[[#This Row],[Order Date]])*100+MONTH(SalesData[[#This Row],[Order Date]])</f>
        <v>201709</v>
      </c>
    </row>
    <row r="6845" spans="1: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v>5</v>
      </c>
      <c r="T6845">
        <v>0.2</v>
      </c>
      <c r="U6845">
        <v>20.37</v>
      </c>
      <c r="V6845">
        <f>COUNTIF(SalesData[Order ID],SalesData[[#This Row],[Order ID]])</f>
        <v>4</v>
      </c>
      <c r="W6845" t="str">
        <f>TEXT(SalesData[[#This Row],[Order Date]],"MMM-YYYY")</f>
        <v>Sep-2017</v>
      </c>
      <c r="X6845">
        <f>CHOOSE(MONTH(SalesData[[#This Row],[Order Date]]),1,1,1,2,2,2,3,3,3,4,4,4)</f>
        <v>3</v>
      </c>
      <c r="Y6845">
        <f>YEAR(SalesData[[#This Row],[Order Date]])*100+MONTH(SalesData[[#This Row],[Order Date]])</f>
        <v>201709</v>
      </c>
    </row>
    <row r="6846" spans="1: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v>5</v>
      </c>
      <c r="T6846">
        <v>0.2</v>
      </c>
      <c r="U6846">
        <v>233.01</v>
      </c>
      <c r="V6846">
        <f>COUNTIF(SalesData[Order ID],SalesData[[#This Row],[Order ID]])</f>
        <v>4</v>
      </c>
      <c r="W6846" t="str">
        <f>TEXT(SalesData[[#This Row],[Order Date]],"MMM-YYYY")</f>
        <v>Sep-2017</v>
      </c>
      <c r="X6846">
        <f>CHOOSE(MONTH(SalesData[[#This Row],[Order Date]]),1,1,1,2,2,2,3,3,3,4,4,4)</f>
        <v>3</v>
      </c>
      <c r="Y6846">
        <f>YEAR(SalesData[[#This Row],[Order Date]])*100+MONTH(SalesData[[#This Row],[Order Date]])</f>
        <v>201709</v>
      </c>
    </row>
    <row r="6847" spans="1: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v>7</v>
      </c>
      <c r="T6847">
        <v>0</v>
      </c>
      <c r="U6847">
        <v>33.49</v>
      </c>
      <c r="V6847">
        <f>COUNTIF(SalesData[Order ID],SalesData[[#This Row],[Order ID]])</f>
        <v>1</v>
      </c>
      <c r="W6847" t="str">
        <f>TEXT(SalesData[[#This Row],[Order Date]],"MMM-YYYY")</f>
        <v>Jul-2015</v>
      </c>
      <c r="X6847">
        <f>CHOOSE(MONTH(SalesData[[#This Row],[Order Date]]),1,1,1,2,2,2,3,3,3,4,4,4)</f>
        <v>3</v>
      </c>
      <c r="Y6847">
        <f>YEAR(SalesData[[#This Row],[Order Date]])*100+MONTH(SalesData[[#This Row],[Order Date]])</f>
        <v>201507</v>
      </c>
    </row>
    <row r="6848" spans="1: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v>9</v>
      </c>
      <c r="T6848">
        <v>0.1</v>
      </c>
      <c r="U6848">
        <v>7.69</v>
      </c>
      <c r="V6848">
        <f>COUNTIF(SalesData[Order ID],SalesData[[#This Row],[Order ID]])</f>
        <v>1</v>
      </c>
      <c r="W6848" t="str">
        <f>TEXT(SalesData[[#This Row],[Order Date]],"MMM-YYYY")</f>
        <v>May-2017</v>
      </c>
      <c r="X6848">
        <f>CHOOSE(MONTH(SalesData[[#This Row],[Order Date]]),1,1,1,2,2,2,3,3,3,4,4,4)</f>
        <v>2</v>
      </c>
      <c r="Y6848">
        <f>YEAR(SalesData[[#This Row],[Order Date]])*100+MONTH(SalesData[[#This Row],[Order Date]])</f>
        <v>201705</v>
      </c>
    </row>
    <row r="6849" spans="1: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v>8</v>
      </c>
      <c r="T6849">
        <v>0</v>
      </c>
      <c r="U6849">
        <v>3.92</v>
      </c>
      <c r="V6849">
        <f>COUNTIF(SalesData[Order ID],SalesData[[#This Row],[Order ID]])</f>
        <v>1</v>
      </c>
      <c r="W6849" t="str">
        <f>TEXT(SalesData[[#This Row],[Order Date]],"MMM-YYYY")</f>
        <v>Jul-2017</v>
      </c>
      <c r="X6849">
        <f>CHOOSE(MONTH(SalesData[[#This Row],[Order Date]]),1,1,1,2,2,2,3,3,3,4,4,4)</f>
        <v>3</v>
      </c>
      <c r="Y6849">
        <f>YEAR(SalesData[[#This Row],[Order Date]])*100+MONTH(SalesData[[#This Row],[Order Date]])</f>
        <v>201707</v>
      </c>
    </row>
    <row r="6850" spans="1: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v>5</v>
      </c>
      <c r="T6850">
        <v>0</v>
      </c>
      <c r="U6850">
        <v>9.2200000000000006</v>
      </c>
      <c r="V6850">
        <f>COUNTIF(SalesData[Order ID],SalesData[[#This Row],[Order ID]])</f>
        <v>1</v>
      </c>
      <c r="W6850" t="str">
        <f>TEXT(SalesData[[#This Row],[Order Date]],"MMM-YYYY")</f>
        <v>Jun-2017</v>
      </c>
      <c r="X6850">
        <f>CHOOSE(MONTH(SalesData[[#This Row],[Order Date]]),1,1,1,2,2,2,3,3,3,4,4,4)</f>
        <v>2</v>
      </c>
      <c r="Y6850">
        <f>YEAR(SalesData[[#This Row],[Order Date]])*100+MONTH(SalesData[[#This Row],[Order Date]])</f>
        <v>201706</v>
      </c>
    </row>
    <row r="6851" spans="1: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v>2</v>
      </c>
      <c r="T6851">
        <v>0.2</v>
      </c>
      <c r="U6851">
        <v>20.37</v>
      </c>
      <c r="V6851">
        <f>COUNTIF(SalesData[Order ID],SalesData[[#This Row],[Order ID]])</f>
        <v>1</v>
      </c>
      <c r="W6851" t="str">
        <f>TEXT(SalesData[[#This Row],[Order Date]],"MMM-YYYY")</f>
        <v>Apr-2015</v>
      </c>
      <c r="X6851">
        <f>CHOOSE(MONTH(SalesData[[#This Row],[Order Date]]),1,1,1,2,2,2,3,3,3,4,4,4)</f>
        <v>2</v>
      </c>
      <c r="Y6851">
        <f>YEAR(SalesData[[#This Row],[Order Date]])*100+MONTH(SalesData[[#This Row],[Order Date]])</f>
        <v>201504</v>
      </c>
    </row>
    <row r="6852" spans="1: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v>7</v>
      </c>
      <c r="T6852">
        <v>0.3</v>
      </c>
      <c r="U6852">
        <v>-156.59</v>
      </c>
      <c r="V6852">
        <f>COUNTIF(SalesData[Order ID],SalesData[[#This Row],[Order ID]])</f>
        <v>2</v>
      </c>
      <c r="W6852" t="str">
        <f>TEXT(SalesData[[#This Row],[Order Date]],"MMM-YYYY")</f>
        <v>Jan-2017</v>
      </c>
      <c r="X6852">
        <f>CHOOSE(MONTH(SalesData[[#This Row],[Order Date]]),1,1,1,2,2,2,3,3,3,4,4,4)</f>
        <v>1</v>
      </c>
      <c r="Y6852">
        <f>YEAR(SalesData[[#This Row],[Order Date]])*100+MONTH(SalesData[[#This Row],[Order Date]])</f>
        <v>201701</v>
      </c>
    </row>
    <row r="6853" spans="1: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v>8</v>
      </c>
      <c r="T6853">
        <v>0</v>
      </c>
      <c r="U6853">
        <v>30.75</v>
      </c>
      <c r="V6853">
        <f>COUNTIF(SalesData[Order ID],SalesData[[#This Row],[Order ID]])</f>
        <v>2</v>
      </c>
      <c r="W6853" t="str">
        <f>TEXT(SalesData[[#This Row],[Order Date]],"MMM-YYYY")</f>
        <v>Jan-2017</v>
      </c>
      <c r="X6853">
        <f>CHOOSE(MONTH(SalesData[[#This Row],[Order Date]]),1,1,1,2,2,2,3,3,3,4,4,4)</f>
        <v>1</v>
      </c>
      <c r="Y6853">
        <f>YEAR(SalesData[[#This Row],[Order Date]])*100+MONTH(SalesData[[#This Row],[Order Date]])</f>
        <v>201701</v>
      </c>
    </row>
    <row r="6854" spans="1: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v>10</v>
      </c>
      <c r="T6854">
        <v>0.2</v>
      </c>
      <c r="U6854">
        <v>16.75</v>
      </c>
      <c r="V6854">
        <f>COUNTIF(SalesData[Order ID],SalesData[[#This Row],[Order ID]])</f>
        <v>5</v>
      </c>
      <c r="W6854" t="str">
        <f>TEXT(SalesData[[#This Row],[Order Date]],"MMM-YYYY")</f>
        <v>Dec-2018</v>
      </c>
      <c r="X6854">
        <f>CHOOSE(MONTH(SalesData[[#This Row],[Order Date]]),1,1,1,2,2,2,3,3,3,4,4,4)</f>
        <v>4</v>
      </c>
      <c r="Y6854">
        <f>YEAR(SalesData[[#This Row],[Order Date]])*100+MONTH(SalesData[[#This Row],[Order Date]])</f>
        <v>201812</v>
      </c>
    </row>
    <row r="6855" spans="1: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v>9</v>
      </c>
      <c r="T6855">
        <v>0.2</v>
      </c>
      <c r="U6855">
        <v>39.6</v>
      </c>
      <c r="V6855">
        <f>COUNTIF(SalesData[Order ID],SalesData[[#This Row],[Order ID]])</f>
        <v>5</v>
      </c>
      <c r="W6855" t="str">
        <f>TEXT(SalesData[[#This Row],[Order Date]],"MMM-YYYY")</f>
        <v>Dec-2018</v>
      </c>
      <c r="X6855">
        <f>CHOOSE(MONTH(SalesData[[#This Row],[Order Date]]),1,1,1,2,2,2,3,3,3,4,4,4)</f>
        <v>4</v>
      </c>
      <c r="Y6855">
        <f>YEAR(SalesData[[#This Row],[Order Date]])*100+MONTH(SalesData[[#This Row],[Order Date]])</f>
        <v>201812</v>
      </c>
    </row>
    <row r="6856" spans="1: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v>9</v>
      </c>
      <c r="T6856">
        <v>0.1</v>
      </c>
      <c r="U6856">
        <v>110.39</v>
      </c>
      <c r="V6856">
        <f>COUNTIF(SalesData[Order ID],SalesData[[#This Row],[Order ID]])</f>
        <v>5</v>
      </c>
      <c r="W6856" t="str">
        <f>TEXT(SalesData[[#This Row],[Order Date]],"MMM-YYYY")</f>
        <v>Dec-2018</v>
      </c>
      <c r="X6856">
        <f>CHOOSE(MONTH(SalesData[[#This Row],[Order Date]]),1,1,1,2,2,2,3,3,3,4,4,4)</f>
        <v>4</v>
      </c>
      <c r="Y6856">
        <f>YEAR(SalesData[[#This Row],[Order Date]])*100+MONTH(SalesData[[#This Row],[Order Date]])</f>
        <v>201812</v>
      </c>
    </row>
    <row r="6857" spans="1: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v>4</v>
      </c>
      <c r="T6857">
        <v>0</v>
      </c>
      <c r="U6857">
        <v>5.84</v>
      </c>
      <c r="V6857">
        <f>COUNTIF(SalesData[Order ID],SalesData[[#This Row],[Order ID]])</f>
        <v>5</v>
      </c>
      <c r="W6857" t="str">
        <f>TEXT(SalesData[[#This Row],[Order Date]],"MMM-YYYY")</f>
        <v>Dec-2018</v>
      </c>
      <c r="X6857">
        <f>CHOOSE(MONTH(SalesData[[#This Row],[Order Date]]),1,1,1,2,2,2,3,3,3,4,4,4)</f>
        <v>4</v>
      </c>
      <c r="Y6857">
        <f>YEAR(SalesData[[#This Row],[Order Date]])*100+MONTH(SalesData[[#This Row],[Order Date]])</f>
        <v>201812</v>
      </c>
    </row>
    <row r="6858" spans="1: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v>7</v>
      </c>
      <c r="T6858">
        <v>0.3</v>
      </c>
      <c r="U6858">
        <v>-62.2</v>
      </c>
      <c r="V6858">
        <f>COUNTIF(SalesData[Order ID],SalesData[[#This Row],[Order ID]])</f>
        <v>5</v>
      </c>
      <c r="W6858" t="str">
        <f>TEXT(SalesData[[#This Row],[Order Date]],"MMM-YYYY")</f>
        <v>Dec-2018</v>
      </c>
      <c r="X6858">
        <f>CHOOSE(MONTH(SalesData[[#This Row],[Order Date]]),1,1,1,2,2,2,3,3,3,4,4,4)</f>
        <v>4</v>
      </c>
      <c r="Y6858">
        <f>YEAR(SalesData[[#This Row],[Order Date]])*100+MONTH(SalesData[[#This Row],[Order Date]])</f>
        <v>201812</v>
      </c>
    </row>
    <row r="6859" spans="1: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v>6</v>
      </c>
      <c r="T6859">
        <v>0.2</v>
      </c>
      <c r="U6859">
        <v>9.57</v>
      </c>
      <c r="V6859">
        <f>COUNTIF(SalesData[Order ID],SalesData[[#This Row],[Order ID]])</f>
        <v>6</v>
      </c>
      <c r="W6859" t="str">
        <f>TEXT(SalesData[[#This Row],[Order Date]],"MMM-YYYY")</f>
        <v>Apr-2018</v>
      </c>
      <c r="X6859">
        <f>CHOOSE(MONTH(SalesData[[#This Row],[Order Date]]),1,1,1,2,2,2,3,3,3,4,4,4)</f>
        <v>2</v>
      </c>
      <c r="Y6859">
        <f>YEAR(SalesData[[#This Row],[Order Date]])*100+MONTH(SalesData[[#This Row],[Order Date]])</f>
        <v>201804</v>
      </c>
    </row>
    <row r="6860" spans="1: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v>9</v>
      </c>
      <c r="T6860">
        <v>0.1</v>
      </c>
      <c r="U6860">
        <v>2.21</v>
      </c>
      <c r="V6860">
        <f>COUNTIF(SalesData[Order ID],SalesData[[#This Row],[Order ID]])</f>
        <v>6</v>
      </c>
      <c r="W6860" t="str">
        <f>TEXT(SalesData[[#This Row],[Order Date]],"MMM-YYYY")</f>
        <v>Apr-2018</v>
      </c>
      <c r="X6860">
        <f>CHOOSE(MONTH(SalesData[[#This Row],[Order Date]]),1,1,1,2,2,2,3,3,3,4,4,4)</f>
        <v>2</v>
      </c>
      <c r="Y6860">
        <f>YEAR(SalesData[[#This Row],[Order Date]])*100+MONTH(SalesData[[#This Row],[Order Date]])</f>
        <v>201804</v>
      </c>
    </row>
    <row r="6861" spans="1: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v>7</v>
      </c>
      <c r="T6861">
        <v>0.1</v>
      </c>
      <c r="U6861">
        <v>3.05</v>
      </c>
      <c r="V6861">
        <f>COUNTIF(SalesData[Order ID],SalesData[[#This Row],[Order ID]])</f>
        <v>6</v>
      </c>
      <c r="W6861" t="str">
        <f>TEXT(SalesData[[#This Row],[Order Date]],"MMM-YYYY")</f>
        <v>Apr-2018</v>
      </c>
      <c r="X6861">
        <f>CHOOSE(MONTH(SalesData[[#This Row],[Order Date]]),1,1,1,2,2,2,3,3,3,4,4,4)</f>
        <v>2</v>
      </c>
      <c r="Y6861">
        <f>YEAR(SalesData[[#This Row],[Order Date]])*100+MONTH(SalesData[[#This Row],[Order Date]])</f>
        <v>201804</v>
      </c>
    </row>
    <row r="6862" spans="1: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v>3</v>
      </c>
      <c r="T6862">
        <v>0</v>
      </c>
      <c r="U6862">
        <v>46.73</v>
      </c>
      <c r="V6862">
        <f>COUNTIF(SalesData[Order ID],SalesData[[#This Row],[Order ID]])</f>
        <v>6</v>
      </c>
      <c r="W6862" t="str">
        <f>TEXT(SalesData[[#This Row],[Order Date]],"MMM-YYYY")</f>
        <v>Apr-2018</v>
      </c>
      <c r="X6862">
        <f>CHOOSE(MONTH(SalesData[[#This Row],[Order Date]]),1,1,1,2,2,2,3,3,3,4,4,4)</f>
        <v>2</v>
      </c>
      <c r="Y6862">
        <f>YEAR(SalesData[[#This Row],[Order Date]])*100+MONTH(SalesData[[#This Row],[Order Date]])</f>
        <v>201804</v>
      </c>
    </row>
    <row r="6863" spans="1: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v>7</v>
      </c>
      <c r="T6863">
        <v>0</v>
      </c>
      <c r="U6863">
        <v>1.1499999999999999</v>
      </c>
      <c r="V6863">
        <f>COUNTIF(SalesData[Order ID],SalesData[[#This Row],[Order ID]])</f>
        <v>6</v>
      </c>
      <c r="W6863" t="str">
        <f>TEXT(SalesData[[#This Row],[Order Date]],"MMM-YYYY")</f>
        <v>Apr-2018</v>
      </c>
      <c r="X6863">
        <f>CHOOSE(MONTH(SalesData[[#This Row],[Order Date]]),1,1,1,2,2,2,3,3,3,4,4,4)</f>
        <v>2</v>
      </c>
      <c r="Y6863">
        <f>YEAR(SalesData[[#This Row],[Order Date]])*100+MONTH(SalesData[[#This Row],[Order Date]])</f>
        <v>201804</v>
      </c>
    </row>
    <row r="6864" spans="1: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v>7</v>
      </c>
      <c r="T6864">
        <v>0</v>
      </c>
      <c r="U6864">
        <v>32.75</v>
      </c>
      <c r="V6864">
        <f>COUNTIF(SalesData[Order ID],SalesData[[#This Row],[Order ID]])</f>
        <v>6</v>
      </c>
      <c r="W6864" t="str">
        <f>TEXT(SalesData[[#This Row],[Order Date]],"MMM-YYYY")</f>
        <v>Apr-2018</v>
      </c>
      <c r="X6864">
        <f>CHOOSE(MONTH(SalesData[[#This Row],[Order Date]]),1,1,1,2,2,2,3,3,3,4,4,4)</f>
        <v>2</v>
      </c>
      <c r="Y6864">
        <f>YEAR(SalesData[[#This Row],[Order Date]])*100+MONTH(SalesData[[#This Row],[Order Date]])</f>
        <v>201804</v>
      </c>
    </row>
    <row r="6865" spans="1: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v>7</v>
      </c>
      <c r="T6865">
        <v>0.1</v>
      </c>
      <c r="U6865">
        <v>3.11</v>
      </c>
      <c r="V6865">
        <f>COUNTIF(SalesData[Order ID],SalesData[[#This Row],[Order ID]])</f>
        <v>1</v>
      </c>
      <c r="W6865" t="str">
        <f>TEXT(SalesData[[#This Row],[Order Date]],"MMM-YYYY")</f>
        <v>Dec-2018</v>
      </c>
      <c r="X6865">
        <f>CHOOSE(MONTH(SalesData[[#This Row],[Order Date]]),1,1,1,2,2,2,3,3,3,4,4,4)</f>
        <v>4</v>
      </c>
      <c r="Y6865">
        <f>YEAR(SalesData[[#This Row],[Order Date]])*100+MONTH(SalesData[[#This Row],[Order Date]])</f>
        <v>201812</v>
      </c>
    </row>
    <row r="6866" spans="1: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v>10</v>
      </c>
      <c r="T6866">
        <v>0</v>
      </c>
      <c r="U6866">
        <v>4.0599999999999996</v>
      </c>
      <c r="V6866">
        <f>COUNTIF(SalesData[Order ID],SalesData[[#This Row],[Order ID]])</f>
        <v>7</v>
      </c>
      <c r="W6866" t="str">
        <f>TEXT(SalesData[[#This Row],[Order Date]],"MMM-YYYY")</f>
        <v>Aug-2017</v>
      </c>
      <c r="X6866">
        <f>CHOOSE(MONTH(SalesData[[#This Row],[Order Date]]),1,1,1,2,2,2,3,3,3,4,4,4)</f>
        <v>3</v>
      </c>
      <c r="Y6866">
        <f>YEAR(SalesData[[#This Row],[Order Date]])*100+MONTH(SalesData[[#This Row],[Order Date]])</f>
        <v>201708</v>
      </c>
    </row>
    <row r="6867" spans="1: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v>7</v>
      </c>
      <c r="T6867">
        <v>0.3</v>
      </c>
      <c r="U6867">
        <v>-21.15</v>
      </c>
      <c r="V6867">
        <f>COUNTIF(SalesData[Order ID],SalesData[[#This Row],[Order ID]])</f>
        <v>7</v>
      </c>
      <c r="W6867" t="str">
        <f>TEXT(SalesData[[#This Row],[Order Date]],"MMM-YYYY")</f>
        <v>Aug-2017</v>
      </c>
      <c r="X6867">
        <f>CHOOSE(MONTH(SalesData[[#This Row],[Order Date]]),1,1,1,2,2,2,3,3,3,4,4,4)</f>
        <v>3</v>
      </c>
      <c r="Y6867">
        <f>YEAR(SalesData[[#This Row],[Order Date]])*100+MONTH(SalesData[[#This Row],[Order Date]])</f>
        <v>201708</v>
      </c>
    </row>
    <row r="6868" spans="1: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v>6</v>
      </c>
      <c r="T6868">
        <v>0.3</v>
      </c>
      <c r="U6868">
        <v>-17.850000000000001</v>
      </c>
      <c r="V6868">
        <f>COUNTIF(SalesData[Order ID],SalesData[[#This Row],[Order ID]])</f>
        <v>7</v>
      </c>
      <c r="W6868" t="str">
        <f>TEXT(SalesData[[#This Row],[Order Date]],"MMM-YYYY")</f>
        <v>Aug-2017</v>
      </c>
      <c r="X6868">
        <f>CHOOSE(MONTH(SalesData[[#This Row],[Order Date]]),1,1,1,2,2,2,3,3,3,4,4,4)</f>
        <v>3</v>
      </c>
      <c r="Y6868">
        <f>YEAR(SalesData[[#This Row],[Order Date]])*100+MONTH(SalesData[[#This Row],[Order Date]])</f>
        <v>201708</v>
      </c>
    </row>
    <row r="6869" spans="1: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v>8</v>
      </c>
      <c r="T6869">
        <v>0</v>
      </c>
      <c r="U6869">
        <v>5.12</v>
      </c>
      <c r="V6869">
        <f>COUNTIF(SalesData[Order ID],SalesData[[#This Row],[Order ID]])</f>
        <v>7</v>
      </c>
      <c r="W6869" t="str">
        <f>TEXT(SalesData[[#This Row],[Order Date]],"MMM-YYYY")</f>
        <v>Aug-2017</v>
      </c>
      <c r="X6869">
        <f>CHOOSE(MONTH(SalesData[[#This Row],[Order Date]]),1,1,1,2,2,2,3,3,3,4,4,4)</f>
        <v>3</v>
      </c>
      <c r="Y6869">
        <f>YEAR(SalesData[[#This Row],[Order Date]])*100+MONTH(SalesData[[#This Row],[Order Date]])</f>
        <v>201708</v>
      </c>
    </row>
    <row r="6870" spans="1: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v>5</v>
      </c>
      <c r="T6870">
        <v>0</v>
      </c>
      <c r="U6870">
        <v>173.22</v>
      </c>
      <c r="V6870">
        <f>COUNTIF(SalesData[Order ID],SalesData[[#This Row],[Order ID]])</f>
        <v>7</v>
      </c>
      <c r="W6870" t="str">
        <f>TEXT(SalesData[[#This Row],[Order Date]],"MMM-YYYY")</f>
        <v>Aug-2017</v>
      </c>
      <c r="X6870">
        <f>CHOOSE(MONTH(SalesData[[#This Row],[Order Date]]),1,1,1,2,2,2,3,3,3,4,4,4)</f>
        <v>3</v>
      </c>
      <c r="Y6870">
        <f>YEAR(SalesData[[#This Row],[Order Date]])*100+MONTH(SalesData[[#This Row],[Order Date]])</f>
        <v>201708</v>
      </c>
    </row>
    <row r="6871" spans="1: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v>4</v>
      </c>
      <c r="T6871">
        <v>0</v>
      </c>
      <c r="U6871">
        <v>3.5</v>
      </c>
      <c r="V6871">
        <f>COUNTIF(SalesData[Order ID],SalesData[[#This Row],[Order ID]])</f>
        <v>7</v>
      </c>
      <c r="W6871" t="str">
        <f>TEXT(SalesData[[#This Row],[Order Date]],"MMM-YYYY")</f>
        <v>Aug-2017</v>
      </c>
      <c r="X6871">
        <f>CHOOSE(MONTH(SalesData[[#This Row],[Order Date]]),1,1,1,2,2,2,3,3,3,4,4,4)</f>
        <v>3</v>
      </c>
      <c r="Y6871">
        <f>YEAR(SalesData[[#This Row],[Order Date]])*100+MONTH(SalesData[[#This Row],[Order Date]])</f>
        <v>201708</v>
      </c>
    </row>
    <row r="6872" spans="1: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v>1</v>
      </c>
      <c r="T6872">
        <v>0.3</v>
      </c>
      <c r="U6872">
        <v>-11.4</v>
      </c>
      <c r="V6872">
        <f>COUNTIF(SalesData[Order ID],SalesData[[#This Row],[Order ID]])</f>
        <v>7</v>
      </c>
      <c r="W6872" t="str">
        <f>TEXT(SalesData[[#This Row],[Order Date]],"MMM-YYYY")</f>
        <v>Aug-2017</v>
      </c>
      <c r="X6872">
        <f>CHOOSE(MONTH(SalesData[[#This Row],[Order Date]]),1,1,1,2,2,2,3,3,3,4,4,4)</f>
        <v>3</v>
      </c>
      <c r="Y6872">
        <f>YEAR(SalesData[[#This Row],[Order Date]])*100+MONTH(SalesData[[#This Row],[Order Date]])</f>
        <v>201708</v>
      </c>
    </row>
    <row r="6873" spans="1: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v>6</v>
      </c>
      <c r="T6873">
        <v>0.3</v>
      </c>
      <c r="U6873">
        <v>-0.72</v>
      </c>
      <c r="V6873">
        <f>COUNTIF(SalesData[Order ID],SalesData[[#This Row],[Order ID]])</f>
        <v>1</v>
      </c>
      <c r="W6873" t="str">
        <f>TEXT(SalesData[[#This Row],[Order Date]],"MMM-YYYY")</f>
        <v>Dec-2017</v>
      </c>
      <c r="X6873">
        <f>CHOOSE(MONTH(SalesData[[#This Row],[Order Date]]),1,1,1,2,2,2,3,3,3,4,4,4)</f>
        <v>4</v>
      </c>
      <c r="Y6873">
        <f>YEAR(SalesData[[#This Row],[Order Date]])*100+MONTH(SalesData[[#This Row],[Order Date]])</f>
        <v>201712</v>
      </c>
    </row>
    <row r="6874" spans="1: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v>4</v>
      </c>
      <c r="T6874">
        <v>0</v>
      </c>
      <c r="U6874">
        <v>0.35</v>
      </c>
      <c r="V6874">
        <f>COUNTIF(SalesData[Order ID],SalesData[[#This Row],[Order ID]])</f>
        <v>1</v>
      </c>
      <c r="W6874" t="str">
        <f>TEXT(SalesData[[#This Row],[Order Date]],"MMM-YYYY")</f>
        <v>Dec-2016</v>
      </c>
      <c r="X6874">
        <f>CHOOSE(MONTH(SalesData[[#This Row],[Order Date]]),1,1,1,2,2,2,3,3,3,4,4,4)</f>
        <v>4</v>
      </c>
      <c r="Y6874">
        <f>YEAR(SalesData[[#This Row],[Order Date]])*100+MONTH(SalesData[[#This Row],[Order Date]])</f>
        <v>201612</v>
      </c>
    </row>
    <row r="6875" spans="1: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v>2</v>
      </c>
      <c r="T6875">
        <v>0.1</v>
      </c>
      <c r="U6875">
        <v>1.08</v>
      </c>
      <c r="V6875">
        <f>COUNTIF(SalesData[Order ID],SalesData[[#This Row],[Order ID]])</f>
        <v>2</v>
      </c>
      <c r="W6875" t="str">
        <f>TEXT(SalesData[[#This Row],[Order Date]],"MMM-YYYY")</f>
        <v>Oct-2015</v>
      </c>
      <c r="X6875">
        <f>CHOOSE(MONTH(SalesData[[#This Row],[Order Date]]),1,1,1,2,2,2,3,3,3,4,4,4)</f>
        <v>4</v>
      </c>
      <c r="Y6875">
        <f>YEAR(SalesData[[#This Row],[Order Date]])*100+MONTH(SalesData[[#This Row],[Order Date]])</f>
        <v>201510</v>
      </c>
    </row>
    <row r="6876" spans="1: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v>3</v>
      </c>
      <c r="T6876">
        <v>0.3</v>
      </c>
      <c r="U6876">
        <v>-15.6</v>
      </c>
      <c r="V6876">
        <f>COUNTIF(SalesData[Order ID],SalesData[[#This Row],[Order ID]])</f>
        <v>2</v>
      </c>
      <c r="W6876" t="str">
        <f>TEXT(SalesData[[#This Row],[Order Date]],"MMM-YYYY")</f>
        <v>Oct-2015</v>
      </c>
      <c r="X6876">
        <f>CHOOSE(MONTH(SalesData[[#This Row],[Order Date]]),1,1,1,2,2,2,3,3,3,4,4,4)</f>
        <v>4</v>
      </c>
      <c r="Y6876">
        <f>YEAR(SalesData[[#This Row],[Order Date]])*100+MONTH(SalesData[[#This Row],[Order Date]])</f>
        <v>201510</v>
      </c>
    </row>
    <row r="6877" spans="1: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v>8</v>
      </c>
      <c r="T6877">
        <v>0</v>
      </c>
      <c r="U6877">
        <v>8.52</v>
      </c>
      <c r="V6877">
        <f>COUNTIF(SalesData[Order ID],SalesData[[#This Row],[Order ID]])</f>
        <v>2</v>
      </c>
      <c r="W6877" t="str">
        <f>TEXT(SalesData[[#This Row],[Order Date]],"MMM-YYYY")</f>
        <v>Sep-2017</v>
      </c>
      <c r="X6877">
        <f>CHOOSE(MONTH(SalesData[[#This Row],[Order Date]]),1,1,1,2,2,2,3,3,3,4,4,4)</f>
        <v>3</v>
      </c>
      <c r="Y6877">
        <f>YEAR(SalesData[[#This Row],[Order Date]])*100+MONTH(SalesData[[#This Row],[Order Date]])</f>
        <v>201709</v>
      </c>
    </row>
    <row r="6878" spans="1: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v>8</v>
      </c>
      <c r="T6878">
        <v>0</v>
      </c>
      <c r="U6878">
        <v>264.47000000000003</v>
      </c>
      <c r="V6878">
        <f>COUNTIF(SalesData[Order ID],SalesData[[#This Row],[Order ID]])</f>
        <v>2</v>
      </c>
      <c r="W6878" t="str">
        <f>TEXT(SalesData[[#This Row],[Order Date]],"MMM-YYYY")</f>
        <v>Sep-2017</v>
      </c>
      <c r="X6878">
        <f>CHOOSE(MONTH(SalesData[[#This Row],[Order Date]]),1,1,1,2,2,2,3,3,3,4,4,4)</f>
        <v>3</v>
      </c>
      <c r="Y6878">
        <f>YEAR(SalesData[[#This Row],[Order Date]])*100+MONTH(SalesData[[#This Row],[Order Date]])</f>
        <v>201709</v>
      </c>
    </row>
    <row r="6879" spans="1: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v>8</v>
      </c>
      <c r="T6879">
        <v>0.1</v>
      </c>
      <c r="U6879">
        <v>23.65</v>
      </c>
      <c r="V6879">
        <f>COUNTIF(SalesData[Order ID],SalesData[[#This Row],[Order ID]])</f>
        <v>2</v>
      </c>
      <c r="W6879" t="str">
        <f>TEXT(SalesData[[#This Row],[Order Date]],"MMM-YYYY")</f>
        <v>Oct-2016</v>
      </c>
      <c r="X6879">
        <f>CHOOSE(MONTH(SalesData[[#This Row],[Order Date]]),1,1,1,2,2,2,3,3,3,4,4,4)</f>
        <v>4</v>
      </c>
      <c r="Y6879">
        <f>YEAR(SalesData[[#This Row],[Order Date]])*100+MONTH(SalesData[[#This Row],[Order Date]])</f>
        <v>201610</v>
      </c>
    </row>
    <row r="6880" spans="1: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v>8</v>
      </c>
      <c r="T6880">
        <v>0</v>
      </c>
      <c r="U6880">
        <v>0.48</v>
      </c>
      <c r="V6880">
        <f>COUNTIF(SalesData[Order ID],SalesData[[#This Row],[Order ID]])</f>
        <v>2</v>
      </c>
      <c r="W6880" t="str">
        <f>TEXT(SalesData[[#This Row],[Order Date]],"MMM-YYYY")</f>
        <v>Oct-2016</v>
      </c>
      <c r="X6880">
        <f>CHOOSE(MONTH(SalesData[[#This Row],[Order Date]]),1,1,1,2,2,2,3,3,3,4,4,4)</f>
        <v>4</v>
      </c>
      <c r="Y6880">
        <f>YEAR(SalesData[[#This Row],[Order Date]])*100+MONTH(SalesData[[#This Row],[Order Date]])</f>
        <v>201610</v>
      </c>
    </row>
    <row r="6881" spans="1: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v>4</v>
      </c>
      <c r="T6881">
        <v>0.2</v>
      </c>
      <c r="U6881">
        <v>240.47</v>
      </c>
      <c r="V6881">
        <f>COUNTIF(SalesData[Order ID],SalesData[[#This Row],[Order ID]])</f>
        <v>5</v>
      </c>
      <c r="W6881" t="str">
        <f>TEXT(SalesData[[#This Row],[Order Date]],"MMM-YYYY")</f>
        <v>Dec-2016</v>
      </c>
      <c r="X6881">
        <f>CHOOSE(MONTH(SalesData[[#This Row],[Order Date]]),1,1,1,2,2,2,3,3,3,4,4,4)</f>
        <v>4</v>
      </c>
      <c r="Y6881">
        <f>YEAR(SalesData[[#This Row],[Order Date]])*100+MONTH(SalesData[[#This Row],[Order Date]])</f>
        <v>201612</v>
      </c>
    </row>
    <row r="6882" spans="1: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v>7</v>
      </c>
      <c r="T6882">
        <v>0</v>
      </c>
      <c r="U6882">
        <v>7.78</v>
      </c>
      <c r="V6882">
        <f>COUNTIF(SalesData[Order ID],SalesData[[#This Row],[Order ID]])</f>
        <v>5</v>
      </c>
      <c r="W6882" t="str">
        <f>TEXT(SalesData[[#This Row],[Order Date]],"MMM-YYYY")</f>
        <v>Dec-2016</v>
      </c>
      <c r="X6882">
        <f>CHOOSE(MONTH(SalesData[[#This Row],[Order Date]]),1,1,1,2,2,2,3,3,3,4,4,4)</f>
        <v>4</v>
      </c>
      <c r="Y6882">
        <f>YEAR(SalesData[[#This Row],[Order Date]])*100+MONTH(SalesData[[#This Row],[Order Date]])</f>
        <v>201612</v>
      </c>
    </row>
    <row r="6883" spans="1: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v>3</v>
      </c>
      <c r="T6883">
        <v>0</v>
      </c>
      <c r="U6883">
        <v>382.68</v>
      </c>
      <c r="V6883">
        <f>COUNTIF(SalesData[Order ID],SalesData[[#This Row],[Order ID]])</f>
        <v>5</v>
      </c>
      <c r="W6883" t="str">
        <f>TEXT(SalesData[[#This Row],[Order Date]],"MMM-YYYY")</f>
        <v>Dec-2016</v>
      </c>
      <c r="X6883">
        <f>CHOOSE(MONTH(SalesData[[#This Row],[Order Date]]),1,1,1,2,2,2,3,3,3,4,4,4)</f>
        <v>4</v>
      </c>
      <c r="Y6883">
        <f>YEAR(SalesData[[#This Row],[Order Date]])*100+MONTH(SalesData[[#This Row],[Order Date]])</f>
        <v>201612</v>
      </c>
    </row>
    <row r="6884" spans="1: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v>1</v>
      </c>
      <c r="T6884">
        <v>0.3</v>
      </c>
      <c r="U6884">
        <v>-27.88</v>
      </c>
      <c r="V6884">
        <f>COUNTIF(SalesData[Order ID],SalesData[[#This Row],[Order ID]])</f>
        <v>5</v>
      </c>
      <c r="W6884" t="str">
        <f>TEXT(SalesData[[#This Row],[Order Date]],"MMM-YYYY")</f>
        <v>Dec-2016</v>
      </c>
      <c r="X6884">
        <f>CHOOSE(MONTH(SalesData[[#This Row],[Order Date]]),1,1,1,2,2,2,3,3,3,4,4,4)</f>
        <v>4</v>
      </c>
      <c r="Y6884">
        <f>YEAR(SalesData[[#This Row],[Order Date]])*100+MONTH(SalesData[[#This Row],[Order Date]])</f>
        <v>201612</v>
      </c>
    </row>
    <row r="6885" spans="1: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v>8</v>
      </c>
      <c r="T6885">
        <v>0</v>
      </c>
      <c r="U6885">
        <v>27.41</v>
      </c>
      <c r="V6885">
        <f>COUNTIF(SalesData[Order ID],SalesData[[#This Row],[Order ID]])</f>
        <v>5</v>
      </c>
      <c r="W6885" t="str">
        <f>TEXT(SalesData[[#This Row],[Order Date]],"MMM-YYYY")</f>
        <v>Dec-2016</v>
      </c>
      <c r="X6885">
        <f>CHOOSE(MONTH(SalesData[[#This Row],[Order Date]]),1,1,1,2,2,2,3,3,3,4,4,4)</f>
        <v>4</v>
      </c>
      <c r="Y6885">
        <f>YEAR(SalesData[[#This Row],[Order Date]])*100+MONTH(SalesData[[#This Row],[Order Date]])</f>
        <v>201612</v>
      </c>
    </row>
    <row r="6886" spans="1: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v>8</v>
      </c>
      <c r="T6886">
        <v>0</v>
      </c>
      <c r="U6886">
        <v>487.89</v>
      </c>
      <c r="V6886">
        <f>COUNTIF(SalesData[Order ID],SalesData[[#This Row],[Order ID]])</f>
        <v>1</v>
      </c>
      <c r="W6886" t="str">
        <f>TEXT(SalesData[[#This Row],[Order Date]],"MMM-YYYY")</f>
        <v>May-2016</v>
      </c>
      <c r="X6886">
        <f>CHOOSE(MONTH(SalesData[[#This Row],[Order Date]]),1,1,1,2,2,2,3,3,3,4,4,4)</f>
        <v>2</v>
      </c>
      <c r="Y6886">
        <f>YEAR(SalesData[[#This Row],[Order Date]])*100+MONTH(SalesData[[#This Row],[Order Date]])</f>
        <v>201605</v>
      </c>
    </row>
    <row r="6887" spans="1: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v>6</v>
      </c>
      <c r="T6887">
        <v>0</v>
      </c>
      <c r="U6887">
        <v>4.08</v>
      </c>
      <c r="V6887">
        <f>COUNTIF(SalesData[Order ID],SalesData[[#This Row],[Order ID]])</f>
        <v>2</v>
      </c>
      <c r="W6887" t="str">
        <f>TEXT(SalesData[[#This Row],[Order Date]],"MMM-YYYY")</f>
        <v>Sep-2018</v>
      </c>
      <c r="X6887">
        <f>CHOOSE(MONTH(SalesData[[#This Row],[Order Date]]),1,1,1,2,2,2,3,3,3,4,4,4)</f>
        <v>3</v>
      </c>
      <c r="Y6887">
        <f>YEAR(SalesData[[#This Row],[Order Date]])*100+MONTH(SalesData[[#This Row],[Order Date]])</f>
        <v>201809</v>
      </c>
    </row>
    <row r="6888" spans="1: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v>5</v>
      </c>
      <c r="T6888">
        <v>0</v>
      </c>
      <c r="U6888">
        <v>23.39</v>
      </c>
      <c r="V6888">
        <f>COUNTIF(SalesData[Order ID],SalesData[[#This Row],[Order ID]])</f>
        <v>2</v>
      </c>
      <c r="W6888" t="str">
        <f>TEXT(SalesData[[#This Row],[Order Date]],"MMM-YYYY")</f>
        <v>Sep-2018</v>
      </c>
      <c r="X6888">
        <f>CHOOSE(MONTH(SalesData[[#This Row],[Order Date]]),1,1,1,2,2,2,3,3,3,4,4,4)</f>
        <v>3</v>
      </c>
      <c r="Y6888">
        <f>YEAR(SalesData[[#This Row],[Order Date]])*100+MONTH(SalesData[[#This Row],[Order Date]])</f>
        <v>201809</v>
      </c>
    </row>
    <row r="6889" spans="1: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v>9</v>
      </c>
      <c r="T6889">
        <v>0</v>
      </c>
      <c r="U6889">
        <v>1.71</v>
      </c>
      <c r="V6889">
        <f>COUNTIF(SalesData[Order ID],SalesData[[#This Row],[Order ID]])</f>
        <v>2</v>
      </c>
      <c r="W6889" t="str">
        <f>TEXT(SalesData[[#This Row],[Order Date]],"MMM-YYYY")</f>
        <v>Apr-2018</v>
      </c>
      <c r="X6889">
        <f>CHOOSE(MONTH(SalesData[[#This Row],[Order Date]]),1,1,1,2,2,2,3,3,3,4,4,4)</f>
        <v>2</v>
      </c>
      <c r="Y6889">
        <f>YEAR(SalesData[[#This Row],[Order Date]])*100+MONTH(SalesData[[#This Row],[Order Date]])</f>
        <v>201804</v>
      </c>
    </row>
    <row r="6890" spans="1: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v>6</v>
      </c>
      <c r="T6890">
        <v>0.2</v>
      </c>
      <c r="U6890">
        <v>9.5299999999999994</v>
      </c>
      <c r="V6890">
        <f>COUNTIF(SalesData[Order ID],SalesData[[#This Row],[Order ID]])</f>
        <v>2</v>
      </c>
      <c r="W6890" t="str">
        <f>TEXT(SalesData[[#This Row],[Order Date]],"MMM-YYYY")</f>
        <v>Apr-2018</v>
      </c>
      <c r="X6890">
        <f>CHOOSE(MONTH(SalesData[[#This Row],[Order Date]]),1,1,1,2,2,2,3,3,3,4,4,4)</f>
        <v>2</v>
      </c>
      <c r="Y6890">
        <f>YEAR(SalesData[[#This Row],[Order Date]])*100+MONTH(SalesData[[#This Row],[Order Date]])</f>
        <v>201804</v>
      </c>
    </row>
    <row r="6891" spans="1: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v>4</v>
      </c>
      <c r="T6891">
        <v>0.1</v>
      </c>
      <c r="U6891">
        <v>17.22</v>
      </c>
      <c r="V6891">
        <f>COUNTIF(SalesData[Order ID],SalesData[[#This Row],[Order ID]])</f>
        <v>8</v>
      </c>
      <c r="W6891" t="str">
        <f>TEXT(SalesData[[#This Row],[Order Date]],"MMM-YYYY")</f>
        <v>Sep-2018</v>
      </c>
      <c r="X6891">
        <f>CHOOSE(MONTH(SalesData[[#This Row],[Order Date]]),1,1,1,2,2,2,3,3,3,4,4,4)</f>
        <v>3</v>
      </c>
      <c r="Y6891">
        <f>YEAR(SalesData[[#This Row],[Order Date]])*100+MONTH(SalesData[[#This Row],[Order Date]])</f>
        <v>201809</v>
      </c>
    </row>
    <row r="6892" spans="1: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v>3</v>
      </c>
      <c r="T6892">
        <v>0</v>
      </c>
      <c r="U6892">
        <v>13.76</v>
      </c>
      <c r="V6892">
        <f>COUNTIF(SalesData[Order ID],SalesData[[#This Row],[Order ID]])</f>
        <v>8</v>
      </c>
      <c r="W6892" t="str">
        <f>TEXT(SalesData[[#This Row],[Order Date]],"MMM-YYYY")</f>
        <v>Sep-2018</v>
      </c>
      <c r="X6892">
        <f>CHOOSE(MONTH(SalesData[[#This Row],[Order Date]]),1,1,1,2,2,2,3,3,3,4,4,4)</f>
        <v>3</v>
      </c>
      <c r="Y6892">
        <f>YEAR(SalesData[[#This Row],[Order Date]])*100+MONTH(SalesData[[#This Row],[Order Date]])</f>
        <v>201809</v>
      </c>
    </row>
    <row r="6893" spans="1: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v>10</v>
      </c>
      <c r="T6893">
        <v>0</v>
      </c>
      <c r="U6893">
        <v>23.93</v>
      </c>
      <c r="V6893">
        <f>COUNTIF(SalesData[Order ID],SalesData[[#This Row],[Order ID]])</f>
        <v>8</v>
      </c>
      <c r="W6893" t="str">
        <f>TEXT(SalesData[[#This Row],[Order Date]],"MMM-YYYY")</f>
        <v>Sep-2018</v>
      </c>
      <c r="X6893">
        <f>CHOOSE(MONTH(SalesData[[#This Row],[Order Date]]),1,1,1,2,2,2,3,3,3,4,4,4)</f>
        <v>3</v>
      </c>
      <c r="Y6893">
        <f>YEAR(SalesData[[#This Row],[Order Date]])*100+MONTH(SalesData[[#This Row],[Order Date]])</f>
        <v>201809</v>
      </c>
    </row>
    <row r="6894" spans="1: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v>3</v>
      </c>
      <c r="T6894">
        <v>0</v>
      </c>
      <c r="U6894">
        <v>4.1500000000000004</v>
      </c>
      <c r="V6894">
        <f>COUNTIF(SalesData[Order ID],SalesData[[#This Row],[Order ID]])</f>
        <v>8</v>
      </c>
      <c r="W6894" t="str">
        <f>TEXT(SalesData[[#This Row],[Order Date]],"MMM-YYYY")</f>
        <v>Sep-2018</v>
      </c>
      <c r="X6894">
        <f>CHOOSE(MONTH(SalesData[[#This Row],[Order Date]]),1,1,1,2,2,2,3,3,3,4,4,4)</f>
        <v>3</v>
      </c>
      <c r="Y6894">
        <f>YEAR(SalesData[[#This Row],[Order Date]])*100+MONTH(SalesData[[#This Row],[Order Date]])</f>
        <v>201809</v>
      </c>
    </row>
    <row r="6895" spans="1: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v>5</v>
      </c>
      <c r="T6895">
        <v>0.2</v>
      </c>
      <c r="U6895">
        <v>3.05</v>
      </c>
      <c r="V6895">
        <f>COUNTIF(SalesData[Order ID],SalesData[[#This Row],[Order ID]])</f>
        <v>8</v>
      </c>
      <c r="W6895" t="str">
        <f>TEXT(SalesData[[#This Row],[Order Date]],"MMM-YYYY")</f>
        <v>Sep-2018</v>
      </c>
      <c r="X6895">
        <f>CHOOSE(MONTH(SalesData[[#This Row],[Order Date]]),1,1,1,2,2,2,3,3,3,4,4,4)</f>
        <v>3</v>
      </c>
      <c r="Y6895">
        <f>YEAR(SalesData[[#This Row],[Order Date]])*100+MONTH(SalesData[[#This Row],[Order Date]])</f>
        <v>201809</v>
      </c>
    </row>
    <row r="6896" spans="1: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v>1</v>
      </c>
      <c r="T6896">
        <v>0.1</v>
      </c>
      <c r="U6896">
        <v>32.96</v>
      </c>
      <c r="V6896">
        <f>COUNTIF(SalesData[Order ID],SalesData[[#This Row],[Order ID]])</f>
        <v>8</v>
      </c>
      <c r="W6896" t="str">
        <f>TEXT(SalesData[[#This Row],[Order Date]],"MMM-YYYY")</f>
        <v>Sep-2018</v>
      </c>
      <c r="X6896">
        <f>CHOOSE(MONTH(SalesData[[#This Row],[Order Date]]),1,1,1,2,2,2,3,3,3,4,4,4)</f>
        <v>3</v>
      </c>
      <c r="Y6896">
        <f>YEAR(SalesData[[#This Row],[Order Date]])*100+MONTH(SalesData[[#This Row],[Order Date]])</f>
        <v>201809</v>
      </c>
    </row>
    <row r="6897" spans="1: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v>5</v>
      </c>
      <c r="T6897">
        <v>0.2</v>
      </c>
      <c r="U6897">
        <v>5.52</v>
      </c>
      <c r="V6897">
        <f>COUNTIF(SalesData[Order ID],SalesData[[#This Row],[Order ID]])</f>
        <v>8</v>
      </c>
      <c r="W6897" t="str">
        <f>TEXT(SalesData[[#This Row],[Order Date]],"MMM-YYYY")</f>
        <v>Sep-2018</v>
      </c>
      <c r="X6897">
        <f>CHOOSE(MONTH(SalesData[[#This Row],[Order Date]]),1,1,1,2,2,2,3,3,3,4,4,4)</f>
        <v>3</v>
      </c>
      <c r="Y6897">
        <f>YEAR(SalesData[[#This Row],[Order Date]])*100+MONTH(SalesData[[#This Row],[Order Date]])</f>
        <v>201809</v>
      </c>
    </row>
    <row r="6898" spans="1: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v>9</v>
      </c>
      <c r="T6898">
        <v>0</v>
      </c>
      <c r="U6898">
        <v>53.8</v>
      </c>
      <c r="V6898">
        <f>COUNTIF(SalesData[Order ID],SalesData[[#This Row],[Order ID]])</f>
        <v>8</v>
      </c>
      <c r="W6898" t="str">
        <f>TEXT(SalesData[[#This Row],[Order Date]],"MMM-YYYY")</f>
        <v>Sep-2018</v>
      </c>
      <c r="X6898">
        <f>CHOOSE(MONTH(SalesData[[#This Row],[Order Date]]),1,1,1,2,2,2,3,3,3,4,4,4)</f>
        <v>3</v>
      </c>
      <c r="Y6898">
        <f>YEAR(SalesData[[#This Row],[Order Date]])*100+MONTH(SalesData[[#This Row],[Order Date]])</f>
        <v>201809</v>
      </c>
    </row>
    <row r="6899" spans="1: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v>4</v>
      </c>
      <c r="T6899">
        <v>0.3</v>
      </c>
      <c r="U6899">
        <v>-3.67</v>
      </c>
      <c r="V6899">
        <f>COUNTIF(SalesData[Order ID],SalesData[[#This Row],[Order ID]])</f>
        <v>1</v>
      </c>
      <c r="W6899" t="str">
        <f>TEXT(SalesData[[#This Row],[Order Date]],"MMM-YYYY")</f>
        <v>Aug-2018</v>
      </c>
      <c r="X6899">
        <f>CHOOSE(MONTH(SalesData[[#This Row],[Order Date]]),1,1,1,2,2,2,3,3,3,4,4,4)</f>
        <v>3</v>
      </c>
      <c r="Y6899">
        <f>YEAR(SalesData[[#This Row],[Order Date]])*100+MONTH(SalesData[[#This Row],[Order Date]])</f>
        <v>201808</v>
      </c>
    </row>
    <row r="6900" spans="1: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v>10</v>
      </c>
      <c r="T6900">
        <v>0</v>
      </c>
      <c r="U6900">
        <v>150.66</v>
      </c>
      <c r="V6900">
        <f>COUNTIF(SalesData[Order ID],SalesData[[#This Row],[Order ID]])</f>
        <v>2</v>
      </c>
      <c r="W6900" t="str">
        <f>TEXT(SalesData[[#This Row],[Order Date]],"MMM-YYYY")</f>
        <v>May-2016</v>
      </c>
      <c r="X6900">
        <f>CHOOSE(MONTH(SalesData[[#This Row],[Order Date]]),1,1,1,2,2,2,3,3,3,4,4,4)</f>
        <v>2</v>
      </c>
      <c r="Y6900">
        <f>YEAR(SalesData[[#This Row],[Order Date]])*100+MONTH(SalesData[[#This Row],[Order Date]])</f>
        <v>201605</v>
      </c>
    </row>
    <row r="6901" spans="1: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v>2</v>
      </c>
      <c r="T6901">
        <v>0.2</v>
      </c>
      <c r="U6901">
        <v>2.2999999999999998</v>
      </c>
      <c r="V6901">
        <f>COUNTIF(SalesData[Order ID],SalesData[[#This Row],[Order ID]])</f>
        <v>2</v>
      </c>
      <c r="W6901" t="str">
        <f>TEXT(SalesData[[#This Row],[Order Date]],"MMM-YYYY")</f>
        <v>May-2016</v>
      </c>
      <c r="X6901">
        <f>CHOOSE(MONTH(SalesData[[#This Row],[Order Date]]),1,1,1,2,2,2,3,3,3,4,4,4)</f>
        <v>2</v>
      </c>
      <c r="Y6901">
        <f>YEAR(SalesData[[#This Row],[Order Date]])*100+MONTH(SalesData[[#This Row],[Order Date]])</f>
        <v>201605</v>
      </c>
    </row>
    <row r="6902" spans="1: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v>8</v>
      </c>
      <c r="T6902">
        <v>0</v>
      </c>
      <c r="U6902">
        <v>28</v>
      </c>
      <c r="V6902">
        <f>COUNTIF(SalesData[Order ID],SalesData[[#This Row],[Order ID]])</f>
        <v>1</v>
      </c>
      <c r="W6902" t="str">
        <f>TEXT(SalesData[[#This Row],[Order Date]],"MMM-YYYY")</f>
        <v>Sep-2016</v>
      </c>
      <c r="X6902">
        <f>CHOOSE(MONTH(SalesData[[#This Row],[Order Date]]),1,1,1,2,2,2,3,3,3,4,4,4)</f>
        <v>3</v>
      </c>
      <c r="Y6902">
        <f>YEAR(SalesData[[#This Row],[Order Date]])*100+MONTH(SalesData[[#This Row],[Order Date]])</f>
        <v>201609</v>
      </c>
    </row>
    <row r="6903" spans="1: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v>7</v>
      </c>
      <c r="T6903">
        <v>0</v>
      </c>
      <c r="U6903">
        <v>551.99</v>
      </c>
      <c r="V6903">
        <f>COUNTIF(SalesData[Order ID],SalesData[[#This Row],[Order ID]])</f>
        <v>1</v>
      </c>
      <c r="W6903" t="str">
        <f>TEXT(SalesData[[#This Row],[Order Date]],"MMM-YYYY")</f>
        <v>Jul-2018</v>
      </c>
      <c r="X6903">
        <f>CHOOSE(MONTH(SalesData[[#This Row],[Order Date]]),1,1,1,2,2,2,3,3,3,4,4,4)</f>
        <v>3</v>
      </c>
      <c r="Y6903">
        <f>YEAR(SalesData[[#This Row],[Order Date]])*100+MONTH(SalesData[[#This Row],[Order Date]])</f>
        <v>201807</v>
      </c>
    </row>
    <row r="6904" spans="1: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v>1</v>
      </c>
      <c r="T6904">
        <v>0.3</v>
      </c>
      <c r="U6904">
        <v>-2.88</v>
      </c>
      <c r="V6904">
        <f>COUNTIF(SalesData[Order ID],SalesData[[#This Row],[Order ID]])</f>
        <v>3</v>
      </c>
      <c r="W6904" t="str">
        <f>TEXT(SalesData[[#This Row],[Order Date]],"MMM-YYYY")</f>
        <v>Sep-2018</v>
      </c>
      <c r="X6904">
        <f>CHOOSE(MONTH(SalesData[[#This Row],[Order Date]]),1,1,1,2,2,2,3,3,3,4,4,4)</f>
        <v>3</v>
      </c>
      <c r="Y6904">
        <f>YEAR(SalesData[[#This Row],[Order Date]])*100+MONTH(SalesData[[#This Row],[Order Date]])</f>
        <v>201809</v>
      </c>
    </row>
    <row r="6905" spans="1: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v>10</v>
      </c>
      <c r="T6905">
        <v>0</v>
      </c>
      <c r="U6905">
        <v>1.34</v>
      </c>
      <c r="V6905">
        <f>COUNTIF(SalesData[Order ID],SalesData[[#This Row],[Order ID]])</f>
        <v>3</v>
      </c>
      <c r="W6905" t="str">
        <f>TEXT(SalesData[[#This Row],[Order Date]],"MMM-YYYY")</f>
        <v>Sep-2018</v>
      </c>
      <c r="X6905">
        <f>CHOOSE(MONTH(SalesData[[#This Row],[Order Date]]),1,1,1,2,2,2,3,3,3,4,4,4)</f>
        <v>3</v>
      </c>
      <c r="Y6905">
        <f>YEAR(SalesData[[#This Row],[Order Date]])*100+MONTH(SalesData[[#This Row],[Order Date]])</f>
        <v>201809</v>
      </c>
    </row>
    <row r="6906" spans="1: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v>2</v>
      </c>
      <c r="T6906">
        <v>0.3</v>
      </c>
      <c r="U6906">
        <v>-14.16</v>
      </c>
      <c r="V6906">
        <f>COUNTIF(SalesData[Order ID],SalesData[[#This Row],[Order ID]])</f>
        <v>3</v>
      </c>
      <c r="W6906" t="str">
        <f>TEXT(SalesData[[#This Row],[Order Date]],"MMM-YYYY")</f>
        <v>Sep-2018</v>
      </c>
      <c r="X6906">
        <f>CHOOSE(MONTH(SalesData[[#This Row],[Order Date]]),1,1,1,2,2,2,3,3,3,4,4,4)</f>
        <v>3</v>
      </c>
      <c r="Y6906">
        <f>YEAR(SalesData[[#This Row],[Order Date]])*100+MONTH(SalesData[[#This Row],[Order Date]])</f>
        <v>201809</v>
      </c>
    </row>
    <row r="6907" spans="1: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v>10</v>
      </c>
      <c r="T6907">
        <v>0.3</v>
      </c>
      <c r="U6907">
        <v>-2.67</v>
      </c>
      <c r="V6907">
        <f>COUNTIF(SalesData[Order ID],SalesData[[#This Row],[Order ID]])</f>
        <v>1</v>
      </c>
      <c r="W6907" t="str">
        <f>TEXT(SalesData[[#This Row],[Order Date]],"MMM-YYYY")</f>
        <v>Dec-2018</v>
      </c>
      <c r="X6907">
        <f>CHOOSE(MONTH(SalesData[[#This Row],[Order Date]]),1,1,1,2,2,2,3,3,3,4,4,4)</f>
        <v>4</v>
      </c>
      <c r="Y6907">
        <f>YEAR(SalesData[[#This Row],[Order Date]])*100+MONTH(SalesData[[#This Row],[Order Date]])</f>
        <v>201812</v>
      </c>
    </row>
    <row r="6908" spans="1: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v>8</v>
      </c>
      <c r="T6908">
        <v>0.1</v>
      </c>
      <c r="U6908">
        <v>6.19</v>
      </c>
      <c r="V6908">
        <f>COUNTIF(SalesData[Order ID],SalesData[[#This Row],[Order ID]])</f>
        <v>1</v>
      </c>
      <c r="W6908" t="str">
        <f>TEXT(SalesData[[#This Row],[Order Date]],"MMM-YYYY")</f>
        <v>May-2018</v>
      </c>
      <c r="X6908">
        <f>CHOOSE(MONTH(SalesData[[#This Row],[Order Date]]),1,1,1,2,2,2,3,3,3,4,4,4)</f>
        <v>2</v>
      </c>
      <c r="Y6908">
        <f>YEAR(SalesData[[#This Row],[Order Date]])*100+MONTH(SalesData[[#This Row],[Order Date]])</f>
        <v>201805</v>
      </c>
    </row>
    <row r="6909" spans="1: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v>9</v>
      </c>
      <c r="T6909">
        <v>0.2</v>
      </c>
      <c r="U6909">
        <v>190.3</v>
      </c>
      <c r="V6909">
        <f>COUNTIF(SalesData[Order ID],SalesData[[#This Row],[Order ID]])</f>
        <v>1</v>
      </c>
      <c r="W6909" t="str">
        <f>TEXT(SalesData[[#This Row],[Order Date]],"MMM-YYYY")</f>
        <v>Sep-2017</v>
      </c>
      <c r="X6909">
        <f>CHOOSE(MONTH(SalesData[[#This Row],[Order Date]]),1,1,1,2,2,2,3,3,3,4,4,4)</f>
        <v>3</v>
      </c>
      <c r="Y6909">
        <f>YEAR(SalesData[[#This Row],[Order Date]])*100+MONTH(SalesData[[#This Row],[Order Date]])</f>
        <v>201709</v>
      </c>
    </row>
    <row r="6910" spans="1: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v>5</v>
      </c>
      <c r="T6910">
        <v>0</v>
      </c>
      <c r="U6910">
        <v>1.92</v>
      </c>
      <c r="V6910">
        <f>COUNTIF(SalesData[Order ID],SalesData[[#This Row],[Order ID]])</f>
        <v>1</v>
      </c>
      <c r="W6910" t="str">
        <f>TEXT(SalesData[[#This Row],[Order Date]],"MMM-YYYY")</f>
        <v>Dec-2018</v>
      </c>
      <c r="X6910">
        <f>CHOOSE(MONTH(SalesData[[#This Row],[Order Date]]),1,1,1,2,2,2,3,3,3,4,4,4)</f>
        <v>4</v>
      </c>
      <c r="Y6910">
        <f>YEAR(SalesData[[#This Row],[Order Date]])*100+MONTH(SalesData[[#This Row],[Order Date]])</f>
        <v>201812</v>
      </c>
    </row>
    <row r="6911" spans="1: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v>8</v>
      </c>
      <c r="T6911">
        <v>0</v>
      </c>
      <c r="U6911">
        <v>0.8</v>
      </c>
      <c r="V6911">
        <f>COUNTIF(SalesData[Order ID],SalesData[[#This Row],[Order ID]])</f>
        <v>1</v>
      </c>
      <c r="W6911" t="str">
        <f>TEXT(SalesData[[#This Row],[Order Date]],"MMM-YYYY")</f>
        <v>Sep-2015</v>
      </c>
      <c r="X6911">
        <f>CHOOSE(MONTH(SalesData[[#This Row],[Order Date]]),1,1,1,2,2,2,3,3,3,4,4,4)</f>
        <v>3</v>
      </c>
      <c r="Y6911">
        <f>YEAR(SalesData[[#This Row],[Order Date]])*100+MONTH(SalesData[[#This Row],[Order Date]])</f>
        <v>201509</v>
      </c>
    </row>
    <row r="6912" spans="1: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v>8</v>
      </c>
      <c r="T6912">
        <v>0.3</v>
      </c>
      <c r="U6912">
        <v>-5.8</v>
      </c>
      <c r="V6912">
        <f>COUNTIF(SalesData[Order ID],SalesData[[#This Row],[Order ID]])</f>
        <v>1</v>
      </c>
      <c r="W6912" t="str">
        <f>TEXT(SalesData[[#This Row],[Order Date]],"MMM-YYYY")</f>
        <v>Jul-2018</v>
      </c>
      <c r="X6912">
        <f>CHOOSE(MONTH(SalesData[[#This Row],[Order Date]]),1,1,1,2,2,2,3,3,3,4,4,4)</f>
        <v>3</v>
      </c>
      <c r="Y6912">
        <f>YEAR(SalesData[[#This Row],[Order Date]])*100+MONTH(SalesData[[#This Row],[Order Date]])</f>
        <v>201807</v>
      </c>
    </row>
    <row r="6913" spans="1: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v>8</v>
      </c>
      <c r="T6913">
        <v>0.1</v>
      </c>
      <c r="U6913">
        <v>31.71</v>
      </c>
      <c r="V6913">
        <f>COUNTIF(SalesData[Order ID],SalesData[[#This Row],[Order ID]])</f>
        <v>1</v>
      </c>
      <c r="W6913" t="str">
        <f>TEXT(SalesData[[#This Row],[Order Date]],"MMM-YYYY")</f>
        <v>Aug-2018</v>
      </c>
      <c r="X6913">
        <f>CHOOSE(MONTH(SalesData[[#This Row],[Order Date]]),1,1,1,2,2,2,3,3,3,4,4,4)</f>
        <v>3</v>
      </c>
      <c r="Y6913">
        <f>YEAR(SalesData[[#This Row],[Order Date]])*100+MONTH(SalesData[[#This Row],[Order Date]])</f>
        <v>201808</v>
      </c>
    </row>
    <row r="6914" spans="1: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v>6</v>
      </c>
      <c r="T6914">
        <v>0</v>
      </c>
      <c r="U6914">
        <v>43.08</v>
      </c>
      <c r="V6914">
        <f>COUNTIF(SalesData[Order ID],SalesData[[#This Row],[Order ID]])</f>
        <v>1</v>
      </c>
      <c r="W6914" t="str">
        <f>TEXT(SalesData[[#This Row],[Order Date]],"MMM-YYYY")</f>
        <v>May-2018</v>
      </c>
      <c r="X6914">
        <f>CHOOSE(MONTH(SalesData[[#This Row],[Order Date]]),1,1,1,2,2,2,3,3,3,4,4,4)</f>
        <v>2</v>
      </c>
      <c r="Y6914">
        <f>YEAR(SalesData[[#This Row],[Order Date]])*100+MONTH(SalesData[[#This Row],[Order Date]])</f>
        <v>201805</v>
      </c>
    </row>
    <row r="6915" spans="1: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v>2</v>
      </c>
      <c r="T6915">
        <v>0.1</v>
      </c>
      <c r="U6915">
        <v>3.92</v>
      </c>
      <c r="V6915">
        <f>COUNTIF(SalesData[Order ID],SalesData[[#This Row],[Order ID]])</f>
        <v>1</v>
      </c>
      <c r="W6915" t="str">
        <f>TEXT(SalesData[[#This Row],[Order Date]],"MMM-YYYY")</f>
        <v>Jun-2016</v>
      </c>
      <c r="X6915">
        <f>CHOOSE(MONTH(SalesData[[#This Row],[Order Date]]),1,1,1,2,2,2,3,3,3,4,4,4)</f>
        <v>2</v>
      </c>
      <c r="Y6915">
        <f>YEAR(SalesData[[#This Row],[Order Date]])*100+MONTH(SalesData[[#This Row],[Order Date]])</f>
        <v>201606</v>
      </c>
    </row>
    <row r="6916" spans="1: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v>1</v>
      </c>
      <c r="T6916">
        <v>0</v>
      </c>
      <c r="U6916">
        <v>42.29</v>
      </c>
      <c r="V6916">
        <f>COUNTIF(SalesData[Order ID],SalesData[[#This Row],[Order ID]])</f>
        <v>3</v>
      </c>
      <c r="W6916" t="str">
        <f>TEXT(SalesData[[#This Row],[Order Date]],"MMM-YYYY")</f>
        <v>Dec-2015</v>
      </c>
      <c r="X6916">
        <f>CHOOSE(MONTH(SalesData[[#This Row],[Order Date]]),1,1,1,2,2,2,3,3,3,4,4,4)</f>
        <v>4</v>
      </c>
      <c r="Y6916">
        <f>YEAR(SalesData[[#This Row],[Order Date]])*100+MONTH(SalesData[[#This Row],[Order Date]])</f>
        <v>201512</v>
      </c>
    </row>
    <row r="6917" spans="1: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v>9</v>
      </c>
      <c r="T6917">
        <v>0.3</v>
      </c>
      <c r="U6917">
        <v>-3.76</v>
      </c>
      <c r="V6917">
        <f>COUNTIF(SalesData[Order ID],SalesData[[#This Row],[Order ID]])</f>
        <v>3</v>
      </c>
      <c r="W6917" t="str">
        <f>TEXT(SalesData[[#This Row],[Order Date]],"MMM-YYYY")</f>
        <v>Dec-2015</v>
      </c>
      <c r="X6917">
        <f>CHOOSE(MONTH(SalesData[[#This Row],[Order Date]]),1,1,1,2,2,2,3,3,3,4,4,4)</f>
        <v>4</v>
      </c>
      <c r="Y6917">
        <f>YEAR(SalesData[[#This Row],[Order Date]])*100+MONTH(SalesData[[#This Row],[Order Date]])</f>
        <v>201512</v>
      </c>
    </row>
    <row r="6918" spans="1: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v>1</v>
      </c>
      <c r="T6918">
        <v>0</v>
      </c>
      <c r="U6918">
        <v>37.21</v>
      </c>
      <c r="V6918">
        <f>COUNTIF(SalesData[Order ID],SalesData[[#This Row],[Order ID]])</f>
        <v>3</v>
      </c>
      <c r="W6918" t="str">
        <f>TEXT(SalesData[[#This Row],[Order Date]],"MMM-YYYY")</f>
        <v>Dec-2015</v>
      </c>
      <c r="X6918">
        <f>CHOOSE(MONTH(SalesData[[#This Row],[Order Date]]),1,1,1,2,2,2,3,3,3,4,4,4)</f>
        <v>4</v>
      </c>
      <c r="Y6918">
        <f>YEAR(SalesData[[#This Row],[Order Date]])*100+MONTH(SalesData[[#This Row],[Order Date]])</f>
        <v>201512</v>
      </c>
    </row>
    <row r="6919" spans="1: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v>5</v>
      </c>
      <c r="T6919">
        <v>0</v>
      </c>
      <c r="U6919">
        <v>280.77999999999997</v>
      </c>
      <c r="V6919">
        <f>COUNTIF(SalesData[Order ID],SalesData[[#This Row],[Order ID]])</f>
        <v>1</v>
      </c>
      <c r="W6919" t="str">
        <f>TEXT(SalesData[[#This Row],[Order Date]],"MMM-YYYY")</f>
        <v>Dec-2015</v>
      </c>
      <c r="X6919">
        <f>CHOOSE(MONTH(SalesData[[#This Row],[Order Date]]),1,1,1,2,2,2,3,3,3,4,4,4)</f>
        <v>4</v>
      </c>
      <c r="Y6919">
        <f>YEAR(SalesData[[#This Row],[Order Date]])*100+MONTH(SalesData[[#This Row],[Order Date]])</f>
        <v>201512</v>
      </c>
    </row>
    <row r="6920" spans="1: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v>3</v>
      </c>
      <c r="T6920">
        <v>0.1</v>
      </c>
      <c r="U6920">
        <v>8.64</v>
      </c>
      <c r="V6920">
        <f>COUNTIF(SalesData[Order ID],SalesData[[#This Row],[Order ID]])</f>
        <v>1</v>
      </c>
      <c r="W6920" t="str">
        <f>TEXT(SalesData[[#This Row],[Order Date]],"MMM-YYYY")</f>
        <v>Apr-2017</v>
      </c>
      <c r="X6920">
        <f>CHOOSE(MONTH(SalesData[[#This Row],[Order Date]]),1,1,1,2,2,2,3,3,3,4,4,4)</f>
        <v>2</v>
      </c>
      <c r="Y6920">
        <f>YEAR(SalesData[[#This Row],[Order Date]])*100+MONTH(SalesData[[#This Row],[Order Date]])</f>
        <v>201704</v>
      </c>
    </row>
    <row r="6921" spans="1: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v>7</v>
      </c>
      <c r="T6921">
        <v>0.1</v>
      </c>
      <c r="U6921">
        <v>1.23</v>
      </c>
      <c r="V6921">
        <f>COUNTIF(SalesData[Order ID],SalesData[[#This Row],[Order ID]])</f>
        <v>1</v>
      </c>
      <c r="W6921" t="str">
        <f>TEXT(SalesData[[#This Row],[Order Date]],"MMM-YYYY")</f>
        <v>May-2016</v>
      </c>
      <c r="X6921">
        <f>CHOOSE(MONTH(SalesData[[#This Row],[Order Date]]),1,1,1,2,2,2,3,3,3,4,4,4)</f>
        <v>2</v>
      </c>
      <c r="Y6921">
        <f>YEAR(SalesData[[#This Row],[Order Date]])*100+MONTH(SalesData[[#This Row],[Order Date]])</f>
        <v>201605</v>
      </c>
    </row>
    <row r="6922" spans="1: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v>4</v>
      </c>
      <c r="T6922">
        <v>0.1</v>
      </c>
      <c r="U6922">
        <v>42.81</v>
      </c>
      <c r="V6922">
        <f>COUNTIF(SalesData[Order ID],SalesData[[#This Row],[Order ID]])</f>
        <v>1</v>
      </c>
      <c r="W6922" t="str">
        <f>TEXT(SalesData[[#This Row],[Order Date]],"MMM-YYYY")</f>
        <v>Feb-2018</v>
      </c>
      <c r="X6922">
        <f>CHOOSE(MONTH(SalesData[[#This Row],[Order Date]]),1,1,1,2,2,2,3,3,3,4,4,4)</f>
        <v>1</v>
      </c>
      <c r="Y6922">
        <f>YEAR(SalesData[[#This Row],[Order Date]])*100+MONTH(SalesData[[#This Row],[Order Date]])</f>
        <v>201802</v>
      </c>
    </row>
    <row r="6923" spans="1: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v>3</v>
      </c>
      <c r="T6923">
        <v>0</v>
      </c>
      <c r="U6923">
        <v>4.58</v>
      </c>
      <c r="V6923">
        <f>COUNTIF(SalesData[Order ID],SalesData[[#This Row],[Order ID]])</f>
        <v>1</v>
      </c>
      <c r="W6923" t="str">
        <f>TEXT(SalesData[[#This Row],[Order Date]],"MMM-YYYY")</f>
        <v>Apr-2018</v>
      </c>
      <c r="X6923">
        <f>CHOOSE(MONTH(SalesData[[#This Row],[Order Date]]),1,1,1,2,2,2,3,3,3,4,4,4)</f>
        <v>2</v>
      </c>
      <c r="Y6923">
        <f>YEAR(SalesData[[#This Row],[Order Date]])*100+MONTH(SalesData[[#This Row],[Order Date]])</f>
        <v>201804</v>
      </c>
    </row>
    <row r="6924" spans="1: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v>10</v>
      </c>
      <c r="T6924">
        <v>0</v>
      </c>
      <c r="U6924">
        <v>63.9</v>
      </c>
      <c r="V6924">
        <f>COUNTIF(SalesData[Order ID],SalesData[[#This Row],[Order ID]])</f>
        <v>2</v>
      </c>
      <c r="W6924" t="str">
        <f>TEXT(SalesData[[#This Row],[Order Date]],"MMM-YYYY")</f>
        <v>Mar-2016</v>
      </c>
      <c r="X6924">
        <f>CHOOSE(MONTH(SalesData[[#This Row],[Order Date]]),1,1,1,2,2,2,3,3,3,4,4,4)</f>
        <v>1</v>
      </c>
      <c r="Y6924">
        <f>YEAR(SalesData[[#This Row],[Order Date]])*100+MONTH(SalesData[[#This Row],[Order Date]])</f>
        <v>201603</v>
      </c>
    </row>
    <row r="6925" spans="1: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v>8</v>
      </c>
      <c r="T6925">
        <v>0.1</v>
      </c>
      <c r="U6925">
        <v>1.99</v>
      </c>
      <c r="V6925">
        <f>COUNTIF(SalesData[Order ID],SalesData[[#This Row],[Order ID]])</f>
        <v>2</v>
      </c>
      <c r="W6925" t="str">
        <f>TEXT(SalesData[[#This Row],[Order Date]],"MMM-YYYY")</f>
        <v>Mar-2016</v>
      </c>
      <c r="X6925">
        <f>CHOOSE(MONTH(SalesData[[#This Row],[Order Date]]),1,1,1,2,2,2,3,3,3,4,4,4)</f>
        <v>1</v>
      </c>
      <c r="Y6925">
        <f>YEAR(SalesData[[#This Row],[Order Date]])*100+MONTH(SalesData[[#This Row],[Order Date]])</f>
        <v>201603</v>
      </c>
    </row>
    <row r="6926" spans="1: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v>2</v>
      </c>
      <c r="T6926">
        <v>0</v>
      </c>
      <c r="U6926">
        <v>6.39</v>
      </c>
      <c r="V6926">
        <f>COUNTIF(SalesData[Order ID],SalesData[[#This Row],[Order ID]])</f>
        <v>2</v>
      </c>
      <c r="W6926" t="str">
        <f>TEXT(SalesData[[#This Row],[Order Date]],"MMM-YYYY")</f>
        <v>Nov-2016</v>
      </c>
      <c r="X6926">
        <f>CHOOSE(MONTH(SalesData[[#This Row],[Order Date]]),1,1,1,2,2,2,3,3,3,4,4,4)</f>
        <v>4</v>
      </c>
      <c r="Y6926">
        <f>YEAR(SalesData[[#This Row],[Order Date]])*100+MONTH(SalesData[[#This Row],[Order Date]])</f>
        <v>201611</v>
      </c>
    </row>
    <row r="6927" spans="1: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v>1</v>
      </c>
      <c r="T6927">
        <v>0.1</v>
      </c>
      <c r="U6927">
        <v>190.79</v>
      </c>
      <c r="V6927">
        <f>COUNTIF(SalesData[Order ID],SalesData[[#This Row],[Order ID]])</f>
        <v>2</v>
      </c>
      <c r="W6927" t="str">
        <f>TEXT(SalesData[[#This Row],[Order Date]],"MMM-YYYY")</f>
        <v>Nov-2016</v>
      </c>
      <c r="X6927">
        <f>CHOOSE(MONTH(SalesData[[#This Row],[Order Date]]),1,1,1,2,2,2,3,3,3,4,4,4)</f>
        <v>4</v>
      </c>
      <c r="Y6927">
        <f>YEAR(SalesData[[#This Row],[Order Date]])*100+MONTH(SalesData[[#This Row],[Order Date]])</f>
        <v>201611</v>
      </c>
    </row>
    <row r="6928" spans="1: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v>10</v>
      </c>
      <c r="T6928">
        <v>0.2</v>
      </c>
      <c r="U6928">
        <v>2.65</v>
      </c>
      <c r="V6928">
        <f>COUNTIF(SalesData[Order ID],SalesData[[#This Row],[Order ID]])</f>
        <v>1</v>
      </c>
      <c r="W6928" t="str">
        <f>TEXT(SalesData[[#This Row],[Order Date]],"MMM-YYYY")</f>
        <v>Jul-2017</v>
      </c>
      <c r="X6928">
        <f>CHOOSE(MONTH(SalesData[[#This Row],[Order Date]]),1,1,1,2,2,2,3,3,3,4,4,4)</f>
        <v>3</v>
      </c>
      <c r="Y6928">
        <f>YEAR(SalesData[[#This Row],[Order Date]])*100+MONTH(SalesData[[#This Row],[Order Date]])</f>
        <v>201707</v>
      </c>
    </row>
    <row r="6929" spans="1: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v>7</v>
      </c>
      <c r="T6929">
        <v>0</v>
      </c>
      <c r="U6929">
        <v>6.56</v>
      </c>
      <c r="V6929">
        <f>COUNTIF(SalesData[Order ID],SalesData[[#This Row],[Order ID]])</f>
        <v>4</v>
      </c>
      <c r="W6929" t="str">
        <f>TEXT(SalesData[[#This Row],[Order Date]],"MMM-YYYY")</f>
        <v>Jun-2017</v>
      </c>
      <c r="X6929">
        <f>CHOOSE(MONTH(SalesData[[#This Row],[Order Date]]),1,1,1,2,2,2,3,3,3,4,4,4)</f>
        <v>2</v>
      </c>
      <c r="Y6929">
        <f>YEAR(SalesData[[#This Row],[Order Date]])*100+MONTH(SalesData[[#This Row],[Order Date]])</f>
        <v>201706</v>
      </c>
    </row>
    <row r="6930" spans="1: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v>2</v>
      </c>
      <c r="T6930">
        <v>0.2</v>
      </c>
      <c r="U6930">
        <v>5.26</v>
      </c>
      <c r="V6930">
        <f>COUNTIF(SalesData[Order ID],SalesData[[#This Row],[Order ID]])</f>
        <v>4</v>
      </c>
      <c r="W6930" t="str">
        <f>TEXT(SalesData[[#This Row],[Order Date]],"MMM-YYYY")</f>
        <v>Jun-2017</v>
      </c>
      <c r="X6930">
        <f>CHOOSE(MONTH(SalesData[[#This Row],[Order Date]]),1,1,1,2,2,2,3,3,3,4,4,4)</f>
        <v>2</v>
      </c>
      <c r="Y6930">
        <f>YEAR(SalesData[[#This Row],[Order Date]])*100+MONTH(SalesData[[#This Row],[Order Date]])</f>
        <v>201706</v>
      </c>
    </row>
    <row r="6931" spans="1: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v>6</v>
      </c>
      <c r="T6931">
        <v>0.3</v>
      </c>
      <c r="U6931">
        <v>-60.36</v>
      </c>
      <c r="V6931">
        <f>COUNTIF(SalesData[Order ID],SalesData[[#This Row],[Order ID]])</f>
        <v>4</v>
      </c>
      <c r="W6931" t="str">
        <f>TEXT(SalesData[[#This Row],[Order Date]],"MMM-YYYY")</f>
        <v>Jun-2017</v>
      </c>
      <c r="X6931">
        <f>CHOOSE(MONTH(SalesData[[#This Row],[Order Date]]),1,1,1,2,2,2,3,3,3,4,4,4)</f>
        <v>2</v>
      </c>
      <c r="Y6931">
        <f>YEAR(SalesData[[#This Row],[Order Date]])*100+MONTH(SalesData[[#This Row],[Order Date]])</f>
        <v>201706</v>
      </c>
    </row>
    <row r="6932" spans="1: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v>8</v>
      </c>
      <c r="T6932">
        <v>0</v>
      </c>
      <c r="U6932">
        <v>4.2</v>
      </c>
      <c r="V6932">
        <f>COUNTIF(SalesData[Order ID],SalesData[[#This Row],[Order ID]])</f>
        <v>4</v>
      </c>
      <c r="W6932" t="str">
        <f>TEXT(SalesData[[#This Row],[Order Date]],"MMM-YYYY")</f>
        <v>Jun-2017</v>
      </c>
      <c r="X6932">
        <f>CHOOSE(MONTH(SalesData[[#This Row],[Order Date]]),1,1,1,2,2,2,3,3,3,4,4,4)</f>
        <v>2</v>
      </c>
      <c r="Y6932">
        <f>YEAR(SalesData[[#This Row],[Order Date]])*100+MONTH(SalesData[[#This Row],[Order Date]])</f>
        <v>201706</v>
      </c>
    </row>
    <row r="6933" spans="1: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v>4</v>
      </c>
      <c r="T6933">
        <v>0</v>
      </c>
      <c r="U6933">
        <v>4.32</v>
      </c>
      <c r="V6933">
        <f>COUNTIF(SalesData[Order ID],SalesData[[#This Row],[Order ID]])</f>
        <v>4</v>
      </c>
      <c r="W6933" t="str">
        <f>TEXT(SalesData[[#This Row],[Order Date]],"MMM-YYYY")</f>
        <v>Jul-2015</v>
      </c>
      <c r="X6933">
        <f>CHOOSE(MONTH(SalesData[[#This Row],[Order Date]]),1,1,1,2,2,2,3,3,3,4,4,4)</f>
        <v>3</v>
      </c>
      <c r="Y6933">
        <f>YEAR(SalesData[[#This Row],[Order Date]])*100+MONTH(SalesData[[#This Row],[Order Date]])</f>
        <v>201507</v>
      </c>
    </row>
    <row r="6934" spans="1: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v>7</v>
      </c>
      <c r="T6934">
        <v>0.2</v>
      </c>
      <c r="U6934">
        <v>3.12</v>
      </c>
      <c r="V6934">
        <f>COUNTIF(SalesData[Order ID],SalesData[[#This Row],[Order ID]])</f>
        <v>4</v>
      </c>
      <c r="W6934" t="str">
        <f>TEXT(SalesData[[#This Row],[Order Date]],"MMM-YYYY")</f>
        <v>Jul-2015</v>
      </c>
      <c r="X6934">
        <f>CHOOSE(MONTH(SalesData[[#This Row],[Order Date]]),1,1,1,2,2,2,3,3,3,4,4,4)</f>
        <v>3</v>
      </c>
      <c r="Y6934">
        <f>YEAR(SalesData[[#This Row],[Order Date]])*100+MONTH(SalesData[[#This Row],[Order Date]])</f>
        <v>201507</v>
      </c>
    </row>
    <row r="6935" spans="1: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v>1</v>
      </c>
      <c r="T6935">
        <v>0</v>
      </c>
      <c r="U6935">
        <v>8.9600000000000009</v>
      </c>
      <c r="V6935">
        <f>COUNTIF(SalesData[Order ID],SalesData[[#This Row],[Order ID]])</f>
        <v>4</v>
      </c>
      <c r="W6935" t="str">
        <f>TEXT(SalesData[[#This Row],[Order Date]],"MMM-YYYY")</f>
        <v>Jul-2015</v>
      </c>
      <c r="X6935">
        <f>CHOOSE(MONTH(SalesData[[#This Row],[Order Date]]),1,1,1,2,2,2,3,3,3,4,4,4)</f>
        <v>3</v>
      </c>
      <c r="Y6935">
        <f>YEAR(SalesData[[#This Row],[Order Date]])*100+MONTH(SalesData[[#This Row],[Order Date]])</f>
        <v>201507</v>
      </c>
    </row>
    <row r="6936" spans="1: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v>2</v>
      </c>
      <c r="T6936">
        <v>0.3</v>
      </c>
      <c r="U6936">
        <v>-8.32</v>
      </c>
      <c r="V6936">
        <f>COUNTIF(SalesData[Order ID],SalesData[[#This Row],[Order ID]])</f>
        <v>4</v>
      </c>
      <c r="W6936" t="str">
        <f>TEXT(SalesData[[#This Row],[Order Date]],"MMM-YYYY")</f>
        <v>Jul-2015</v>
      </c>
      <c r="X6936">
        <f>CHOOSE(MONTH(SalesData[[#This Row],[Order Date]]),1,1,1,2,2,2,3,3,3,4,4,4)</f>
        <v>3</v>
      </c>
      <c r="Y6936">
        <f>YEAR(SalesData[[#This Row],[Order Date]])*100+MONTH(SalesData[[#This Row],[Order Date]])</f>
        <v>201507</v>
      </c>
    </row>
    <row r="6937" spans="1: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v>4</v>
      </c>
      <c r="T6937">
        <v>0.1</v>
      </c>
      <c r="U6937">
        <v>28.79</v>
      </c>
      <c r="V6937">
        <f>COUNTIF(SalesData[Order ID],SalesData[[#This Row],[Order ID]])</f>
        <v>1</v>
      </c>
      <c r="W6937" t="str">
        <f>TEXT(SalesData[[#This Row],[Order Date]],"MMM-YYYY")</f>
        <v>Nov-2018</v>
      </c>
      <c r="X6937">
        <f>CHOOSE(MONTH(SalesData[[#This Row],[Order Date]]),1,1,1,2,2,2,3,3,3,4,4,4)</f>
        <v>4</v>
      </c>
      <c r="Y6937">
        <f>YEAR(SalesData[[#This Row],[Order Date]])*100+MONTH(SalesData[[#This Row],[Order Date]])</f>
        <v>201811</v>
      </c>
    </row>
    <row r="6938" spans="1: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v>5</v>
      </c>
      <c r="T6938">
        <v>0.3</v>
      </c>
      <c r="U6938">
        <v>-7.58</v>
      </c>
      <c r="V6938">
        <f>COUNTIF(SalesData[Order ID],SalesData[[#This Row],[Order ID]])</f>
        <v>1</v>
      </c>
      <c r="W6938" t="str">
        <f>TEXT(SalesData[[#This Row],[Order Date]],"MMM-YYYY")</f>
        <v>Sep-2017</v>
      </c>
      <c r="X6938">
        <f>CHOOSE(MONTH(SalesData[[#This Row],[Order Date]]),1,1,1,2,2,2,3,3,3,4,4,4)</f>
        <v>3</v>
      </c>
      <c r="Y6938">
        <f>YEAR(SalesData[[#This Row],[Order Date]])*100+MONTH(SalesData[[#This Row],[Order Date]])</f>
        <v>201709</v>
      </c>
    </row>
    <row r="6939" spans="1: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v>3</v>
      </c>
      <c r="T6939">
        <v>0.2</v>
      </c>
      <c r="U6939">
        <v>1.83</v>
      </c>
      <c r="V6939">
        <f>COUNTIF(SalesData[Order ID],SalesData[[#This Row],[Order ID]])</f>
        <v>1</v>
      </c>
      <c r="W6939" t="str">
        <f>TEXT(SalesData[[#This Row],[Order Date]],"MMM-YYYY")</f>
        <v>Jun-2015</v>
      </c>
      <c r="X6939">
        <f>CHOOSE(MONTH(SalesData[[#This Row],[Order Date]]),1,1,1,2,2,2,3,3,3,4,4,4)</f>
        <v>2</v>
      </c>
      <c r="Y6939">
        <f>YEAR(SalesData[[#This Row],[Order Date]])*100+MONTH(SalesData[[#This Row],[Order Date]])</f>
        <v>201506</v>
      </c>
    </row>
    <row r="6940" spans="1: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v>2</v>
      </c>
      <c r="T6940">
        <v>0.1</v>
      </c>
      <c r="U6940">
        <v>52.77</v>
      </c>
      <c r="V6940">
        <f>COUNTIF(SalesData[Order ID],SalesData[[#This Row],[Order ID]])</f>
        <v>1</v>
      </c>
      <c r="W6940" t="str">
        <f>TEXT(SalesData[[#This Row],[Order Date]],"MMM-YYYY")</f>
        <v>Nov-2017</v>
      </c>
      <c r="X6940">
        <f>CHOOSE(MONTH(SalesData[[#This Row],[Order Date]]),1,1,1,2,2,2,3,3,3,4,4,4)</f>
        <v>4</v>
      </c>
      <c r="Y6940">
        <f>YEAR(SalesData[[#This Row],[Order Date]])*100+MONTH(SalesData[[#This Row],[Order Date]])</f>
        <v>201711</v>
      </c>
    </row>
    <row r="6941" spans="1: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v>9</v>
      </c>
      <c r="T6941">
        <v>0.1</v>
      </c>
      <c r="U6941">
        <v>16.38</v>
      </c>
      <c r="V6941">
        <f>COUNTIF(SalesData[Order ID],SalesData[[#This Row],[Order ID]])</f>
        <v>4</v>
      </c>
      <c r="W6941" t="str">
        <f>TEXT(SalesData[[#This Row],[Order Date]],"MMM-YYYY")</f>
        <v>Jun-2018</v>
      </c>
      <c r="X6941">
        <f>CHOOSE(MONTH(SalesData[[#This Row],[Order Date]]),1,1,1,2,2,2,3,3,3,4,4,4)</f>
        <v>2</v>
      </c>
      <c r="Y6941">
        <f>YEAR(SalesData[[#This Row],[Order Date]])*100+MONTH(SalesData[[#This Row],[Order Date]])</f>
        <v>201806</v>
      </c>
    </row>
    <row r="6942" spans="1: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v>6</v>
      </c>
      <c r="T6942">
        <v>0.2</v>
      </c>
      <c r="U6942">
        <v>6.53</v>
      </c>
      <c r="V6942">
        <f>COUNTIF(SalesData[Order ID],SalesData[[#This Row],[Order ID]])</f>
        <v>4</v>
      </c>
      <c r="W6942" t="str">
        <f>TEXT(SalesData[[#This Row],[Order Date]],"MMM-YYYY")</f>
        <v>Jun-2018</v>
      </c>
      <c r="X6942">
        <f>CHOOSE(MONTH(SalesData[[#This Row],[Order Date]]),1,1,1,2,2,2,3,3,3,4,4,4)</f>
        <v>2</v>
      </c>
      <c r="Y6942">
        <f>YEAR(SalesData[[#This Row],[Order Date]])*100+MONTH(SalesData[[#This Row],[Order Date]])</f>
        <v>201806</v>
      </c>
    </row>
    <row r="6943" spans="1: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v>3</v>
      </c>
      <c r="T6943">
        <v>0</v>
      </c>
      <c r="U6943">
        <v>57.11</v>
      </c>
      <c r="V6943">
        <f>COUNTIF(SalesData[Order ID],SalesData[[#This Row],[Order ID]])</f>
        <v>4</v>
      </c>
      <c r="W6943" t="str">
        <f>TEXT(SalesData[[#This Row],[Order Date]],"MMM-YYYY")</f>
        <v>Jun-2018</v>
      </c>
      <c r="X6943">
        <f>CHOOSE(MONTH(SalesData[[#This Row],[Order Date]]),1,1,1,2,2,2,3,3,3,4,4,4)</f>
        <v>2</v>
      </c>
      <c r="Y6943">
        <f>YEAR(SalesData[[#This Row],[Order Date]])*100+MONTH(SalesData[[#This Row],[Order Date]])</f>
        <v>201806</v>
      </c>
    </row>
    <row r="6944" spans="1: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v>5</v>
      </c>
      <c r="T6944">
        <v>0</v>
      </c>
      <c r="U6944">
        <v>5.48</v>
      </c>
      <c r="V6944">
        <f>COUNTIF(SalesData[Order ID],SalesData[[#This Row],[Order ID]])</f>
        <v>4</v>
      </c>
      <c r="W6944" t="str">
        <f>TEXT(SalesData[[#This Row],[Order Date]],"MMM-YYYY")</f>
        <v>Jun-2018</v>
      </c>
      <c r="X6944">
        <f>CHOOSE(MONTH(SalesData[[#This Row],[Order Date]]),1,1,1,2,2,2,3,3,3,4,4,4)</f>
        <v>2</v>
      </c>
      <c r="Y6944">
        <f>YEAR(SalesData[[#This Row],[Order Date]])*100+MONTH(SalesData[[#This Row],[Order Date]])</f>
        <v>201806</v>
      </c>
    </row>
    <row r="6945" spans="1: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v>9</v>
      </c>
      <c r="T6945">
        <v>0</v>
      </c>
      <c r="U6945">
        <v>199.67</v>
      </c>
      <c r="V6945">
        <f>COUNTIF(SalesData[Order ID],SalesData[[#This Row],[Order ID]])</f>
        <v>1</v>
      </c>
      <c r="W6945" t="str">
        <f>TEXT(SalesData[[#This Row],[Order Date]],"MMM-YYYY")</f>
        <v>Jul-2016</v>
      </c>
      <c r="X6945">
        <f>CHOOSE(MONTH(SalesData[[#This Row],[Order Date]]),1,1,1,2,2,2,3,3,3,4,4,4)</f>
        <v>3</v>
      </c>
      <c r="Y6945">
        <f>YEAR(SalesData[[#This Row],[Order Date]])*100+MONTH(SalesData[[#This Row],[Order Date]])</f>
        <v>201607</v>
      </c>
    </row>
    <row r="6946" spans="1: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v>5</v>
      </c>
      <c r="T6946">
        <v>0.2</v>
      </c>
      <c r="U6946">
        <v>2.34</v>
      </c>
      <c r="V6946">
        <f>COUNTIF(SalesData[Order ID],SalesData[[#This Row],[Order ID]])</f>
        <v>1</v>
      </c>
      <c r="W6946" t="str">
        <f>TEXT(SalesData[[#This Row],[Order Date]],"MMM-YYYY")</f>
        <v>Sep-2015</v>
      </c>
      <c r="X6946">
        <f>CHOOSE(MONTH(SalesData[[#This Row],[Order Date]]),1,1,1,2,2,2,3,3,3,4,4,4)</f>
        <v>3</v>
      </c>
      <c r="Y6946">
        <f>YEAR(SalesData[[#This Row],[Order Date]])*100+MONTH(SalesData[[#This Row],[Order Date]])</f>
        <v>201509</v>
      </c>
    </row>
    <row r="6947" spans="1: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v>5</v>
      </c>
      <c r="T6947">
        <v>0.2</v>
      </c>
      <c r="U6947">
        <v>110.02</v>
      </c>
      <c r="V6947">
        <f>COUNTIF(SalesData[Order ID],SalesData[[#This Row],[Order ID]])</f>
        <v>1</v>
      </c>
      <c r="W6947" t="str">
        <f>TEXT(SalesData[[#This Row],[Order Date]],"MMM-YYYY")</f>
        <v>Sep-2017</v>
      </c>
      <c r="X6947">
        <f>CHOOSE(MONTH(SalesData[[#This Row],[Order Date]]),1,1,1,2,2,2,3,3,3,4,4,4)</f>
        <v>3</v>
      </c>
      <c r="Y6947">
        <f>YEAR(SalesData[[#This Row],[Order Date]])*100+MONTH(SalesData[[#This Row],[Order Date]])</f>
        <v>201709</v>
      </c>
    </row>
    <row r="6948" spans="1: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v>4</v>
      </c>
      <c r="T6948">
        <v>0.3</v>
      </c>
      <c r="U6948">
        <v>-0.47</v>
      </c>
      <c r="V6948">
        <f>COUNTIF(SalesData[Order ID],SalesData[[#This Row],[Order ID]])</f>
        <v>1</v>
      </c>
      <c r="W6948" t="str">
        <f>TEXT(SalesData[[#This Row],[Order Date]],"MMM-YYYY")</f>
        <v>Nov-2016</v>
      </c>
      <c r="X6948">
        <f>CHOOSE(MONTH(SalesData[[#This Row],[Order Date]]),1,1,1,2,2,2,3,3,3,4,4,4)</f>
        <v>4</v>
      </c>
      <c r="Y6948">
        <f>YEAR(SalesData[[#This Row],[Order Date]])*100+MONTH(SalesData[[#This Row],[Order Date]])</f>
        <v>201611</v>
      </c>
    </row>
    <row r="6949" spans="1: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v>1</v>
      </c>
      <c r="T6949">
        <v>0.1</v>
      </c>
      <c r="U6949">
        <v>66.31</v>
      </c>
      <c r="V6949">
        <f>COUNTIF(SalesData[Order ID],SalesData[[#This Row],[Order ID]])</f>
        <v>2</v>
      </c>
      <c r="W6949" t="str">
        <f>TEXT(SalesData[[#This Row],[Order Date]],"MMM-YYYY")</f>
        <v>Apr-2016</v>
      </c>
      <c r="X6949">
        <f>CHOOSE(MONTH(SalesData[[#This Row],[Order Date]]),1,1,1,2,2,2,3,3,3,4,4,4)</f>
        <v>2</v>
      </c>
      <c r="Y6949">
        <f>YEAR(SalesData[[#This Row],[Order Date]])*100+MONTH(SalesData[[#This Row],[Order Date]])</f>
        <v>201604</v>
      </c>
    </row>
    <row r="6950" spans="1: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v>3</v>
      </c>
      <c r="T6950">
        <v>0</v>
      </c>
      <c r="U6950">
        <v>34.58</v>
      </c>
      <c r="V6950">
        <f>COUNTIF(SalesData[Order ID],SalesData[[#This Row],[Order ID]])</f>
        <v>2</v>
      </c>
      <c r="W6950" t="str">
        <f>TEXT(SalesData[[#This Row],[Order Date]],"MMM-YYYY")</f>
        <v>Apr-2016</v>
      </c>
      <c r="X6950">
        <f>CHOOSE(MONTH(SalesData[[#This Row],[Order Date]]),1,1,1,2,2,2,3,3,3,4,4,4)</f>
        <v>2</v>
      </c>
      <c r="Y6950">
        <f>YEAR(SalesData[[#This Row],[Order Date]])*100+MONTH(SalesData[[#This Row],[Order Date]])</f>
        <v>201604</v>
      </c>
    </row>
    <row r="6951" spans="1: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v>9</v>
      </c>
      <c r="T6951">
        <v>0</v>
      </c>
      <c r="U6951">
        <v>11.68</v>
      </c>
      <c r="V6951">
        <f>COUNTIF(SalesData[Order ID],SalesData[[#This Row],[Order ID]])</f>
        <v>2</v>
      </c>
      <c r="W6951" t="str">
        <f>TEXT(SalesData[[#This Row],[Order Date]],"MMM-YYYY")</f>
        <v>Nov-2018</v>
      </c>
      <c r="X6951">
        <f>CHOOSE(MONTH(SalesData[[#This Row],[Order Date]]),1,1,1,2,2,2,3,3,3,4,4,4)</f>
        <v>4</v>
      </c>
      <c r="Y6951">
        <f>YEAR(SalesData[[#This Row],[Order Date]])*100+MONTH(SalesData[[#This Row],[Order Date]])</f>
        <v>201811</v>
      </c>
    </row>
    <row r="6952" spans="1: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v>8</v>
      </c>
      <c r="T6952">
        <v>0</v>
      </c>
      <c r="U6952">
        <v>7.2</v>
      </c>
      <c r="V6952">
        <f>COUNTIF(SalesData[Order ID],SalesData[[#This Row],[Order ID]])</f>
        <v>2</v>
      </c>
      <c r="W6952" t="str">
        <f>TEXT(SalesData[[#This Row],[Order Date]],"MMM-YYYY")</f>
        <v>Nov-2018</v>
      </c>
      <c r="X6952">
        <f>CHOOSE(MONTH(SalesData[[#This Row],[Order Date]]),1,1,1,2,2,2,3,3,3,4,4,4)</f>
        <v>4</v>
      </c>
      <c r="Y6952">
        <f>YEAR(SalesData[[#This Row],[Order Date]])*100+MONTH(SalesData[[#This Row],[Order Date]])</f>
        <v>201811</v>
      </c>
    </row>
    <row r="6953" spans="1: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v>3</v>
      </c>
      <c r="T6953">
        <v>0.1</v>
      </c>
      <c r="U6953">
        <v>91.2</v>
      </c>
      <c r="V6953">
        <f>COUNTIF(SalesData[Order ID],SalesData[[#This Row],[Order ID]])</f>
        <v>1</v>
      </c>
      <c r="W6953" t="str">
        <f>TEXT(SalesData[[#This Row],[Order Date]],"MMM-YYYY")</f>
        <v>Nov-2016</v>
      </c>
      <c r="X6953">
        <f>CHOOSE(MONTH(SalesData[[#This Row],[Order Date]]),1,1,1,2,2,2,3,3,3,4,4,4)</f>
        <v>4</v>
      </c>
      <c r="Y6953">
        <f>YEAR(SalesData[[#This Row],[Order Date]])*100+MONTH(SalesData[[#This Row],[Order Date]])</f>
        <v>201611</v>
      </c>
    </row>
    <row r="6954" spans="1: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v>10</v>
      </c>
      <c r="T6954">
        <v>0.3</v>
      </c>
      <c r="U6954">
        <v>-2.72</v>
      </c>
      <c r="V6954">
        <f>COUNTIF(SalesData[Order ID],SalesData[[#This Row],[Order ID]])</f>
        <v>3</v>
      </c>
      <c r="W6954" t="str">
        <f>TEXT(SalesData[[#This Row],[Order Date]],"MMM-YYYY")</f>
        <v>Oct-2016</v>
      </c>
      <c r="X6954">
        <f>CHOOSE(MONTH(SalesData[[#This Row],[Order Date]]),1,1,1,2,2,2,3,3,3,4,4,4)</f>
        <v>4</v>
      </c>
      <c r="Y6954">
        <f>YEAR(SalesData[[#This Row],[Order Date]])*100+MONTH(SalesData[[#This Row],[Order Date]])</f>
        <v>201610</v>
      </c>
    </row>
    <row r="6955" spans="1: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v>6</v>
      </c>
      <c r="T6955">
        <v>0.1</v>
      </c>
      <c r="U6955">
        <v>15</v>
      </c>
      <c r="V6955">
        <f>COUNTIF(SalesData[Order ID],SalesData[[#This Row],[Order ID]])</f>
        <v>3</v>
      </c>
      <c r="W6955" t="str">
        <f>TEXT(SalesData[[#This Row],[Order Date]],"MMM-YYYY")</f>
        <v>Oct-2016</v>
      </c>
      <c r="X6955">
        <f>CHOOSE(MONTH(SalesData[[#This Row],[Order Date]]),1,1,1,2,2,2,3,3,3,4,4,4)</f>
        <v>4</v>
      </c>
      <c r="Y6955">
        <f>YEAR(SalesData[[#This Row],[Order Date]])*100+MONTH(SalesData[[#This Row],[Order Date]])</f>
        <v>201610</v>
      </c>
    </row>
    <row r="6956" spans="1: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v>7</v>
      </c>
      <c r="T6956">
        <v>0</v>
      </c>
      <c r="U6956">
        <v>40.32</v>
      </c>
      <c r="V6956">
        <f>COUNTIF(SalesData[Order ID],SalesData[[#This Row],[Order ID]])</f>
        <v>3</v>
      </c>
      <c r="W6956" t="str">
        <f>TEXT(SalesData[[#This Row],[Order Date]],"MMM-YYYY")</f>
        <v>Oct-2016</v>
      </c>
      <c r="X6956">
        <f>CHOOSE(MONTH(SalesData[[#This Row],[Order Date]]),1,1,1,2,2,2,3,3,3,4,4,4)</f>
        <v>4</v>
      </c>
      <c r="Y6956">
        <f>YEAR(SalesData[[#This Row],[Order Date]])*100+MONTH(SalesData[[#This Row],[Order Date]])</f>
        <v>201610</v>
      </c>
    </row>
    <row r="6957" spans="1: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v>1</v>
      </c>
      <c r="T6957">
        <v>0.3</v>
      </c>
      <c r="U6957">
        <v>-2.99</v>
      </c>
      <c r="V6957">
        <f>COUNTIF(SalesData[Order ID],SalesData[[#This Row],[Order ID]])</f>
        <v>1</v>
      </c>
      <c r="W6957" t="str">
        <f>TEXT(SalesData[[#This Row],[Order Date]],"MMM-YYYY")</f>
        <v>Apr-2016</v>
      </c>
      <c r="X6957">
        <f>CHOOSE(MONTH(SalesData[[#This Row],[Order Date]]),1,1,1,2,2,2,3,3,3,4,4,4)</f>
        <v>2</v>
      </c>
      <c r="Y6957">
        <f>YEAR(SalesData[[#This Row],[Order Date]])*100+MONTH(SalesData[[#This Row],[Order Date]])</f>
        <v>201604</v>
      </c>
    </row>
    <row r="6958" spans="1: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v>6</v>
      </c>
      <c r="T6958">
        <v>0</v>
      </c>
      <c r="U6958">
        <v>9.4600000000000009</v>
      </c>
      <c r="V6958">
        <f>COUNTIF(SalesData[Order ID],SalesData[[#This Row],[Order ID]])</f>
        <v>2</v>
      </c>
      <c r="W6958" t="str">
        <f>TEXT(SalesData[[#This Row],[Order Date]],"MMM-YYYY")</f>
        <v>Jul-2017</v>
      </c>
      <c r="X6958">
        <f>CHOOSE(MONTH(SalesData[[#This Row],[Order Date]]),1,1,1,2,2,2,3,3,3,4,4,4)</f>
        <v>3</v>
      </c>
      <c r="Y6958">
        <f>YEAR(SalesData[[#This Row],[Order Date]])*100+MONTH(SalesData[[#This Row],[Order Date]])</f>
        <v>201707</v>
      </c>
    </row>
    <row r="6959" spans="1: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v>8</v>
      </c>
      <c r="T6959">
        <v>0.2</v>
      </c>
      <c r="U6959">
        <v>8.2799999999999994</v>
      </c>
      <c r="V6959">
        <f>COUNTIF(SalesData[Order ID],SalesData[[#This Row],[Order ID]])</f>
        <v>2</v>
      </c>
      <c r="W6959" t="str">
        <f>TEXT(SalesData[[#This Row],[Order Date]],"MMM-YYYY")</f>
        <v>Jul-2017</v>
      </c>
      <c r="X6959">
        <f>CHOOSE(MONTH(SalesData[[#This Row],[Order Date]]),1,1,1,2,2,2,3,3,3,4,4,4)</f>
        <v>3</v>
      </c>
      <c r="Y6959">
        <f>YEAR(SalesData[[#This Row],[Order Date]])*100+MONTH(SalesData[[#This Row],[Order Date]])</f>
        <v>201707</v>
      </c>
    </row>
    <row r="6960" spans="1: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v>6</v>
      </c>
      <c r="T6960">
        <v>0.1</v>
      </c>
      <c r="U6960">
        <v>1.86</v>
      </c>
      <c r="V6960">
        <f>COUNTIF(SalesData[Order ID],SalesData[[#This Row],[Order ID]])</f>
        <v>3</v>
      </c>
      <c r="W6960" t="str">
        <f>TEXT(SalesData[[#This Row],[Order Date]],"MMM-YYYY")</f>
        <v>Sep-2016</v>
      </c>
      <c r="X6960">
        <f>CHOOSE(MONTH(SalesData[[#This Row],[Order Date]]),1,1,1,2,2,2,3,3,3,4,4,4)</f>
        <v>3</v>
      </c>
      <c r="Y6960">
        <f>YEAR(SalesData[[#This Row],[Order Date]])*100+MONTH(SalesData[[#This Row],[Order Date]])</f>
        <v>201609</v>
      </c>
    </row>
    <row r="6961" spans="1: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v>5</v>
      </c>
      <c r="T6961">
        <v>0.3</v>
      </c>
      <c r="U6961">
        <v>-8.81</v>
      </c>
      <c r="V6961">
        <f>COUNTIF(SalesData[Order ID],SalesData[[#This Row],[Order ID]])</f>
        <v>3</v>
      </c>
      <c r="W6961" t="str">
        <f>TEXT(SalesData[[#This Row],[Order Date]],"MMM-YYYY")</f>
        <v>Sep-2016</v>
      </c>
      <c r="X6961">
        <f>CHOOSE(MONTH(SalesData[[#This Row],[Order Date]]),1,1,1,2,2,2,3,3,3,4,4,4)</f>
        <v>3</v>
      </c>
      <c r="Y6961">
        <f>YEAR(SalesData[[#This Row],[Order Date]])*100+MONTH(SalesData[[#This Row],[Order Date]])</f>
        <v>201609</v>
      </c>
    </row>
    <row r="6962" spans="1: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v>7</v>
      </c>
      <c r="T6962">
        <v>0</v>
      </c>
      <c r="U6962">
        <v>3.11</v>
      </c>
      <c r="V6962">
        <f>COUNTIF(SalesData[Order ID],SalesData[[#This Row],[Order ID]])</f>
        <v>3</v>
      </c>
      <c r="W6962" t="str">
        <f>TEXT(SalesData[[#This Row],[Order Date]],"MMM-YYYY")</f>
        <v>Sep-2016</v>
      </c>
      <c r="X6962">
        <f>CHOOSE(MONTH(SalesData[[#This Row],[Order Date]]),1,1,1,2,2,2,3,3,3,4,4,4)</f>
        <v>3</v>
      </c>
      <c r="Y6962">
        <f>YEAR(SalesData[[#This Row],[Order Date]])*100+MONTH(SalesData[[#This Row],[Order Date]])</f>
        <v>201609</v>
      </c>
    </row>
    <row r="6963" spans="1: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v>10</v>
      </c>
      <c r="T6963">
        <v>0.1</v>
      </c>
      <c r="U6963">
        <v>2.42</v>
      </c>
      <c r="V6963">
        <f>COUNTIF(SalesData[Order ID],SalesData[[#This Row],[Order ID]])</f>
        <v>1</v>
      </c>
      <c r="W6963" t="str">
        <f>TEXT(SalesData[[#This Row],[Order Date]],"MMM-YYYY")</f>
        <v>Nov-2018</v>
      </c>
      <c r="X6963">
        <f>CHOOSE(MONTH(SalesData[[#This Row],[Order Date]]),1,1,1,2,2,2,3,3,3,4,4,4)</f>
        <v>4</v>
      </c>
      <c r="Y6963">
        <f>YEAR(SalesData[[#This Row],[Order Date]])*100+MONTH(SalesData[[#This Row],[Order Date]])</f>
        <v>201811</v>
      </c>
    </row>
    <row r="6964" spans="1: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v>4</v>
      </c>
      <c r="T6964">
        <v>0.1</v>
      </c>
      <c r="U6964">
        <v>3.57</v>
      </c>
      <c r="V6964">
        <f>COUNTIF(SalesData[Order ID],SalesData[[#This Row],[Order ID]])</f>
        <v>6</v>
      </c>
      <c r="W6964" t="str">
        <f>TEXT(SalesData[[#This Row],[Order Date]],"MMM-YYYY")</f>
        <v>Jul-2017</v>
      </c>
      <c r="X6964">
        <f>CHOOSE(MONTH(SalesData[[#This Row],[Order Date]]),1,1,1,2,2,2,3,3,3,4,4,4)</f>
        <v>3</v>
      </c>
      <c r="Y6964">
        <f>YEAR(SalesData[[#This Row],[Order Date]])*100+MONTH(SalesData[[#This Row],[Order Date]])</f>
        <v>201707</v>
      </c>
    </row>
    <row r="6965" spans="1: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v>3</v>
      </c>
      <c r="T6965">
        <v>0</v>
      </c>
      <c r="U6965">
        <v>7.14</v>
      </c>
      <c r="V6965">
        <f>COUNTIF(SalesData[Order ID],SalesData[[#This Row],[Order ID]])</f>
        <v>6</v>
      </c>
      <c r="W6965" t="str">
        <f>TEXT(SalesData[[#This Row],[Order Date]],"MMM-YYYY")</f>
        <v>Jul-2017</v>
      </c>
      <c r="X6965">
        <f>CHOOSE(MONTH(SalesData[[#This Row],[Order Date]]),1,1,1,2,2,2,3,3,3,4,4,4)</f>
        <v>3</v>
      </c>
      <c r="Y6965">
        <f>YEAR(SalesData[[#This Row],[Order Date]])*100+MONTH(SalesData[[#This Row],[Order Date]])</f>
        <v>201707</v>
      </c>
    </row>
    <row r="6966" spans="1: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v>10</v>
      </c>
      <c r="T6966">
        <v>0.1</v>
      </c>
      <c r="U6966">
        <v>7.71</v>
      </c>
      <c r="V6966">
        <f>COUNTIF(SalesData[Order ID],SalesData[[#This Row],[Order ID]])</f>
        <v>6</v>
      </c>
      <c r="W6966" t="str">
        <f>TEXT(SalesData[[#This Row],[Order Date]],"MMM-YYYY")</f>
        <v>Jul-2017</v>
      </c>
      <c r="X6966">
        <f>CHOOSE(MONTH(SalesData[[#This Row],[Order Date]]),1,1,1,2,2,2,3,3,3,4,4,4)</f>
        <v>3</v>
      </c>
      <c r="Y6966">
        <f>YEAR(SalesData[[#This Row],[Order Date]])*100+MONTH(SalesData[[#This Row],[Order Date]])</f>
        <v>201707</v>
      </c>
    </row>
    <row r="6967" spans="1: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v>6</v>
      </c>
      <c r="T6967">
        <v>0.3</v>
      </c>
      <c r="U6967">
        <v>-6.08</v>
      </c>
      <c r="V6967">
        <f>COUNTIF(SalesData[Order ID],SalesData[[#This Row],[Order ID]])</f>
        <v>6</v>
      </c>
      <c r="W6967" t="str">
        <f>TEXT(SalesData[[#This Row],[Order Date]],"MMM-YYYY")</f>
        <v>Jul-2017</v>
      </c>
      <c r="X6967">
        <f>CHOOSE(MONTH(SalesData[[#This Row],[Order Date]]),1,1,1,2,2,2,3,3,3,4,4,4)</f>
        <v>3</v>
      </c>
      <c r="Y6967">
        <f>YEAR(SalesData[[#This Row],[Order Date]])*100+MONTH(SalesData[[#This Row],[Order Date]])</f>
        <v>201707</v>
      </c>
    </row>
    <row r="6968" spans="1: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v>7</v>
      </c>
      <c r="T6968">
        <v>0.2</v>
      </c>
      <c r="U6968">
        <v>1.74</v>
      </c>
      <c r="V6968">
        <f>COUNTIF(SalesData[Order ID],SalesData[[#This Row],[Order ID]])</f>
        <v>6</v>
      </c>
      <c r="W6968" t="str">
        <f>TEXT(SalesData[[#This Row],[Order Date]],"MMM-YYYY")</f>
        <v>Jul-2017</v>
      </c>
      <c r="X6968">
        <f>CHOOSE(MONTH(SalesData[[#This Row],[Order Date]]),1,1,1,2,2,2,3,3,3,4,4,4)</f>
        <v>3</v>
      </c>
      <c r="Y6968">
        <f>YEAR(SalesData[[#This Row],[Order Date]])*100+MONTH(SalesData[[#This Row],[Order Date]])</f>
        <v>201707</v>
      </c>
    </row>
    <row r="6969" spans="1: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v>7</v>
      </c>
      <c r="T6969">
        <v>0</v>
      </c>
      <c r="U6969">
        <v>17.43</v>
      </c>
      <c r="V6969">
        <f>COUNTIF(SalesData[Order ID],SalesData[[#This Row],[Order ID]])</f>
        <v>6</v>
      </c>
      <c r="W6969" t="str">
        <f>TEXT(SalesData[[#This Row],[Order Date]],"MMM-YYYY")</f>
        <v>Jul-2017</v>
      </c>
      <c r="X6969">
        <f>CHOOSE(MONTH(SalesData[[#This Row],[Order Date]]),1,1,1,2,2,2,3,3,3,4,4,4)</f>
        <v>3</v>
      </c>
      <c r="Y6969">
        <f>YEAR(SalesData[[#This Row],[Order Date]])*100+MONTH(SalesData[[#This Row],[Order Date]])</f>
        <v>201707</v>
      </c>
    </row>
    <row r="6970" spans="1: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v>1</v>
      </c>
      <c r="T6970">
        <v>0</v>
      </c>
      <c r="U6970">
        <v>230.99</v>
      </c>
      <c r="V6970">
        <f>COUNTIF(SalesData[Order ID],SalesData[[#This Row],[Order ID]])</f>
        <v>1</v>
      </c>
      <c r="W6970" t="str">
        <f>TEXT(SalesData[[#This Row],[Order Date]],"MMM-YYYY")</f>
        <v>Oct-2016</v>
      </c>
      <c r="X6970">
        <f>CHOOSE(MONTH(SalesData[[#This Row],[Order Date]]),1,1,1,2,2,2,3,3,3,4,4,4)</f>
        <v>4</v>
      </c>
      <c r="Y6970">
        <f>YEAR(SalesData[[#This Row],[Order Date]])*100+MONTH(SalesData[[#This Row],[Order Date]])</f>
        <v>201610</v>
      </c>
    </row>
    <row r="6971" spans="1: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v>5</v>
      </c>
      <c r="T6971">
        <v>0.2</v>
      </c>
      <c r="U6971">
        <v>6.71</v>
      </c>
      <c r="V6971">
        <f>COUNTIF(SalesData[Order ID],SalesData[[#This Row],[Order ID]])</f>
        <v>1</v>
      </c>
      <c r="W6971" t="str">
        <f>TEXT(SalesData[[#This Row],[Order Date]],"MMM-YYYY")</f>
        <v>Jan-2017</v>
      </c>
      <c r="X6971">
        <f>CHOOSE(MONTH(SalesData[[#This Row],[Order Date]]),1,1,1,2,2,2,3,3,3,4,4,4)</f>
        <v>1</v>
      </c>
      <c r="Y6971">
        <f>YEAR(SalesData[[#This Row],[Order Date]])*100+MONTH(SalesData[[#This Row],[Order Date]])</f>
        <v>201701</v>
      </c>
    </row>
    <row r="6972" spans="1: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v>5</v>
      </c>
      <c r="T6972">
        <v>0.1</v>
      </c>
      <c r="U6972">
        <v>2.02</v>
      </c>
      <c r="V6972">
        <f>COUNTIF(SalesData[Order ID],SalesData[[#This Row],[Order ID]])</f>
        <v>4</v>
      </c>
      <c r="W6972" t="str">
        <f>TEXT(SalesData[[#This Row],[Order Date]],"MMM-YYYY")</f>
        <v>Sep-2018</v>
      </c>
      <c r="X6972">
        <f>CHOOSE(MONTH(SalesData[[#This Row],[Order Date]]),1,1,1,2,2,2,3,3,3,4,4,4)</f>
        <v>3</v>
      </c>
      <c r="Y6972">
        <f>YEAR(SalesData[[#This Row],[Order Date]])*100+MONTH(SalesData[[#This Row],[Order Date]])</f>
        <v>201809</v>
      </c>
    </row>
    <row r="6973" spans="1: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v>7</v>
      </c>
      <c r="T6973">
        <v>0.2</v>
      </c>
      <c r="U6973">
        <v>8.06</v>
      </c>
      <c r="V6973">
        <f>COUNTIF(SalesData[Order ID],SalesData[[#This Row],[Order ID]])</f>
        <v>4</v>
      </c>
      <c r="W6973" t="str">
        <f>TEXT(SalesData[[#This Row],[Order Date]],"MMM-YYYY")</f>
        <v>Sep-2018</v>
      </c>
      <c r="X6973">
        <f>CHOOSE(MONTH(SalesData[[#This Row],[Order Date]]),1,1,1,2,2,2,3,3,3,4,4,4)</f>
        <v>3</v>
      </c>
      <c r="Y6973">
        <f>YEAR(SalesData[[#This Row],[Order Date]])*100+MONTH(SalesData[[#This Row],[Order Date]])</f>
        <v>201809</v>
      </c>
    </row>
    <row r="6974" spans="1: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v>2</v>
      </c>
      <c r="T6974">
        <v>0.3</v>
      </c>
      <c r="U6974">
        <v>-33.03</v>
      </c>
      <c r="V6974">
        <f>COUNTIF(SalesData[Order ID],SalesData[[#This Row],[Order ID]])</f>
        <v>4</v>
      </c>
      <c r="W6974" t="str">
        <f>TEXT(SalesData[[#This Row],[Order Date]],"MMM-YYYY")</f>
        <v>Sep-2018</v>
      </c>
      <c r="X6974">
        <f>CHOOSE(MONTH(SalesData[[#This Row],[Order Date]]),1,1,1,2,2,2,3,3,3,4,4,4)</f>
        <v>3</v>
      </c>
      <c r="Y6974">
        <f>YEAR(SalesData[[#This Row],[Order Date]])*100+MONTH(SalesData[[#This Row],[Order Date]])</f>
        <v>201809</v>
      </c>
    </row>
    <row r="6975" spans="1: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v>3</v>
      </c>
      <c r="T6975">
        <v>0</v>
      </c>
      <c r="U6975">
        <v>2.36</v>
      </c>
      <c r="V6975">
        <f>COUNTIF(SalesData[Order ID],SalesData[[#This Row],[Order ID]])</f>
        <v>4</v>
      </c>
      <c r="W6975" t="str">
        <f>TEXT(SalesData[[#This Row],[Order Date]],"MMM-YYYY")</f>
        <v>Sep-2018</v>
      </c>
      <c r="X6975">
        <f>CHOOSE(MONTH(SalesData[[#This Row],[Order Date]]),1,1,1,2,2,2,3,3,3,4,4,4)</f>
        <v>3</v>
      </c>
      <c r="Y6975">
        <f>YEAR(SalesData[[#This Row],[Order Date]])*100+MONTH(SalesData[[#This Row],[Order Date]])</f>
        <v>201809</v>
      </c>
    </row>
    <row r="6976" spans="1: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v>4</v>
      </c>
      <c r="T6976">
        <v>0</v>
      </c>
      <c r="U6976">
        <v>7.62</v>
      </c>
      <c r="V6976">
        <f>COUNTIF(SalesData[Order ID],SalesData[[#This Row],[Order ID]])</f>
        <v>1</v>
      </c>
      <c r="W6976" t="str">
        <f>TEXT(SalesData[[#This Row],[Order Date]],"MMM-YYYY")</f>
        <v>Sep-2018</v>
      </c>
      <c r="X6976">
        <f>CHOOSE(MONTH(SalesData[[#This Row],[Order Date]]),1,1,1,2,2,2,3,3,3,4,4,4)</f>
        <v>3</v>
      </c>
      <c r="Y6976">
        <f>YEAR(SalesData[[#This Row],[Order Date]])*100+MONTH(SalesData[[#This Row],[Order Date]])</f>
        <v>201809</v>
      </c>
    </row>
    <row r="6977" spans="1: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v>6</v>
      </c>
      <c r="T6977">
        <v>0.3</v>
      </c>
      <c r="U6977">
        <v>-1.42</v>
      </c>
      <c r="V6977">
        <f>COUNTIF(SalesData[Order ID],SalesData[[#This Row],[Order ID]])</f>
        <v>2</v>
      </c>
      <c r="W6977" t="str">
        <f>TEXT(SalesData[[#This Row],[Order Date]],"MMM-YYYY")</f>
        <v>Jun-2016</v>
      </c>
      <c r="X6977">
        <f>CHOOSE(MONTH(SalesData[[#This Row],[Order Date]]),1,1,1,2,2,2,3,3,3,4,4,4)</f>
        <v>2</v>
      </c>
      <c r="Y6977">
        <f>YEAR(SalesData[[#This Row],[Order Date]])*100+MONTH(SalesData[[#This Row],[Order Date]])</f>
        <v>201606</v>
      </c>
    </row>
    <row r="6978" spans="1: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v>2</v>
      </c>
      <c r="T6978">
        <v>0</v>
      </c>
      <c r="U6978">
        <v>211.4</v>
      </c>
      <c r="V6978">
        <f>COUNTIF(SalesData[Order ID],SalesData[[#This Row],[Order ID]])</f>
        <v>2</v>
      </c>
      <c r="W6978" t="str">
        <f>TEXT(SalesData[[#This Row],[Order Date]],"MMM-YYYY")</f>
        <v>Jun-2016</v>
      </c>
      <c r="X6978">
        <f>CHOOSE(MONTH(SalesData[[#This Row],[Order Date]]),1,1,1,2,2,2,3,3,3,4,4,4)</f>
        <v>2</v>
      </c>
      <c r="Y6978">
        <f>YEAR(SalesData[[#This Row],[Order Date]])*100+MONTH(SalesData[[#This Row],[Order Date]])</f>
        <v>201606</v>
      </c>
    </row>
    <row r="6979" spans="1: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v>1</v>
      </c>
      <c r="T6979">
        <v>0.3</v>
      </c>
      <c r="U6979">
        <v>-3.6</v>
      </c>
      <c r="V6979">
        <f>COUNTIF(SalesData[Order ID],SalesData[[#This Row],[Order ID]])</f>
        <v>1</v>
      </c>
      <c r="W6979" t="str">
        <f>TEXT(SalesData[[#This Row],[Order Date]],"MMM-YYYY")</f>
        <v>Nov-2017</v>
      </c>
      <c r="X6979">
        <f>CHOOSE(MONTH(SalesData[[#This Row],[Order Date]]),1,1,1,2,2,2,3,3,3,4,4,4)</f>
        <v>4</v>
      </c>
      <c r="Y6979">
        <f>YEAR(SalesData[[#This Row],[Order Date]])*100+MONTH(SalesData[[#This Row],[Order Date]])</f>
        <v>201711</v>
      </c>
    </row>
    <row r="6980" spans="1: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v>8</v>
      </c>
      <c r="T6980">
        <v>0</v>
      </c>
      <c r="U6980">
        <v>5.38</v>
      </c>
      <c r="V6980">
        <f>COUNTIF(SalesData[Order ID],SalesData[[#This Row],[Order ID]])</f>
        <v>1</v>
      </c>
      <c r="W6980" t="str">
        <f>TEXT(SalesData[[#This Row],[Order Date]],"MMM-YYYY")</f>
        <v>Nov-2018</v>
      </c>
      <c r="X6980">
        <f>CHOOSE(MONTH(SalesData[[#This Row],[Order Date]]),1,1,1,2,2,2,3,3,3,4,4,4)</f>
        <v>4</v>
      </c>
      <c r="Y6980">
        <f>YEAR(SalesData[[#This Row],[Order Date]])*100+MONTH(SalesData[[#This Row],[Order Date]])</f>
        <v>201811</v>
      </c>
    </row>
    <row r="6981" spans="1: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v>9</v>
      </c>
      <c r="T6981">
        <v>0.2</v>
      </c>
      <c r="U6981">
        <v>38.729999999999997</v>
      </c>
      <c r="V6981">
        <f>COUNTIF(SalesData[Order ID],SalesData[[#This Row],[Order ID]])</f>
        <v>1</v>
      </c>
      <c r="W6981" t="str">
        <f>TEXT(SalesData[[#This Row],[Order Date]],"MMM-YYYY")</f>
        <v>Jan-2018</v>
      </c>
      <c r="X6981">
        <f>CHOOSE(MONTH(SalesData[[#This Row],[Order Date]]),1,1,1,2,2,2,3,3,3,4,4,4)</f>
        <v>1</v>
      </c>
      <c r="Y6981">
        <f>YEAR(SalesData[[#This Row],[Order Date]])*100+MONTH(SalesData[[#This Row],[Order Date]])</f>
        <v>201801</v>
      </c>
    </row>
    <row r="6982" spans="1: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v>3</v>
      </c>
      <c r="T6982">
        <v>0</v>
      </c>
      <c r="U6982">
        <v>0.71</v>
      </c>
      <c r="V6982">
        <f>COUNTIF(SalesData[Order ID],SalesData[[#This Row],[Order ID]])</f>
        <v>2</v>
      </c>
      <c r="W6982" t="str">
        <f>TEXT(SalesData[[#This Row],[Order Date]],"MMM-YYYY")</f>
        <v>Nov-2015</v>
      </c>
      <c r="X6982">
        <f>CHOOSE(MONTH(SalesData[[#This Row],[Order Date]]),1,1,1,2,2,2,3,3,3,4,4,4)</f>
        <v>4</v>
      </c>
      <c r="Y6982">
        <f>YEAR(SalesData[[#This Row],[Order Date]])*100+MONTH(SalesData[[#This Row],[Order Date]])</f>
        <v>201511</v>
      </c>
    </row>
    <row r="6983" spans="1: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v>2</v>
      </c>
      <c r="T6983">
        <v>0.2</v>
      </c>
      <c r="U6983">
        <v>5.13</v>
      </c>
      <c r="V6983">
        <f>COUNTIF(SalesData[Order ID],SalesData[[#This Row],[Order ID]])</f>
        <v>2</v>
      </c>
      <c r="W6983" t="str">
        <f>TEXT(SalesData[[#This Row],[Order Date]],"MMM-YYYY")</f>
        <v>Nov-2015</v>
      </c>
      <c r="X6983">
        <f>CHOOSE(MONTH(SalesData[[#This Row],[Order Date]]),1,1,1,2,2,2,3,3,3,4,4,4)</f>
        <v>4</v>
      </c>
      <c r="Y6983">
        <f>YEAR(SalesData[[#This Row],[Order Date]])*100+MONTH(SalesData[[#This Row],[Order Date]])</f>
        <v>201511</v>
      </c>
    </row>
    <row r="6984" spans="1: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v>8</v>
      </c>
      <c r="T6984">
        <v>0.1</v>
      </c>
      <c r="U6984">
        <v>3.13</v>
      </c>
      <c r="V6984">
        <f>COUNTIF(SalesData[Order ID],SalesData[[#This Row],[Order ID]])</f>
        <v>6</v>
      </c>
      <c r="W6984" t="str">
        <f>TEXT(SalesData[[#This Row],[Order Date]],"MMM-YYYY")</f>
        <v>Sep-2017</v>
      </c>
      <c r="X6984">
        <f>CHOOSE(MONTH(SalesData[[#This Row],[Order Date]]),1,1,1,2,2,2,3,3,3,4,4,4)</f>
        <v>3</v>
      </c>
      <c r="Y6984">
        <f>YEAR(SalesData[[#This Row],[Order Date]])*100+MONTH(SalesData[[#This Row],[Order Date]])</f>
        <v>201709</v>
      </c>
    </row>
    <row r="6985" spans="1: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v>10</v>
      </c>
      <c r="T6985">
        <v>0.3</v>
      </c>
      <c r="U6985">
        <v>-2.63</v>
      </c>
      <c r="V6985">
        <f>COUNTIF(SalesData[Order ID],SalesData[[#This Row],[Order ID]])</f>
        <v>6</v>
      </c>
      <c r="W6985" t="str">
        <f>TEXT(SalesData[[#This Row],[Order Date]],"MMM-YYYY")</f>
        <v>Sep-2017</v>
      </c>
      <c r="X6985">
        <f>CHOOSE(MONTH(SalesData[[#This Row],[Order Date]]),1,1,1,2,2,2,3,3,3,4,4,4)</f>
        <v>3</v>
      </c>
      <c r="Y6985">
        <f>YEAR(SalesData[[#This Row],[Order Date]])*100+MONTH(SalesData[[#This Row],[Order Date]])</f>
        <v>201709</v>
      </c>
    </row>
    <row r="6986" spans="1: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v>10</v>
      </c>
      <c r="T6986">
        <v>0</v>
      </c>
      <c r="U6986">
        <v>60.28</v>
      </c>
      <c r="V6986">
        <f>COUNTIF(SalesData[Order ID],SalesData[[#This Row],[Order ID]])</f>
        <v>6</v>
      </c>
      <c r="W6986" t="str">
        <f>TEXT(SalesData[[#This Row],[Order Date]],"MMM-YYYY")</f>
        <v>Sep-2017</v>
      </c>
      <c r="X6986">
        <f>CHOOSE(MONTH(SalesData[[#This Row],[Order Date]]),1,1,1,2,2,2,3,3,3,4,4,4)</f>
        <v>3</v>
      </c>
      <c r="Y6986">
        <f>YEAR(SalesData[[#This Row],[Order Date]])*100+MONTH(SalesData[[#This Row],[Order Date]])</f>
        <v>201709</v>
      </c>
    </row>
    <row r="6987" spans="1: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v>1</v>
      </c>
      <c r="T6987">
        <v>0</v>
      </c>
      <c r="U6987">
        <v>3.25</v>
      </c>
      <c r="V6987">
        <f>COUNTIF(SalesData[Order ID],SalesData[[#This Row],[Order ID]])</f>
        <v>6</v>
      </c>
      <c r="W6987" t="str">
        <f>TEXT(SalesData[[#This Row],[Order Date]],"MMM-YYYY")</f>
        <v>Sep-2017</v>
      </c>
      <c r="X6987">
        <f>CHOOSE(MONTH(SalesData[[#This Row],[Order Date]]),1,1,1,2,2,2,3,3,3,4,4,4)</f>
        <v>3</v>
      </c>
      <c r="Y6987">
        <f>YEAR(SalesData[[#This Row],[Order Date]])*100+MONTH(SalesData[[#This Row],[Order Date]])</f>
        <v>201709</v>
      </c>
    </row>
    <row r="6988" spans="1: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v>8</v>
      </c>
      <c r="T6988">
        <v>0</v>
      </c>
      <c r="U6988">
        <v>1.67</v>
      </c>
      <c r="V6988">
        <f>COUNTIF(SalesData[Order ID],SalesData[[#This Row],[Order ID]])</f>
        <v>6</v>
      </c>
      <c r="W6988" t="str">
        <f>TEXT(SalesData[[#This Row],[Order Date]],"MMM-YYYY")</f>
        <v>Sep-2017</v>
      </c>
      <c r="X6988">
        <f>CHOOSE(MONTH(SalesData[[#This Row],[Order Date]]),1,1,1,2,2,2,3,3,3,4,4,4)</f>
        <v>3</v>
      </c>
      <c r="Y6988">
        <f>YEAR(SalesData[[#This Row],[Order Date]])*100+MONTH(SalesData[[#This Row],[Order Date]])</f>
        <v>201709</v>
      </c>
    </row>
    <row r="6989" spans="1: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v>2</v>
      </c>
      <c r="T6989">
        <v>0</v>
      </c>
      <c r="U6989">
        <v>5.28</v>
      </c>
      <c r="V6989">
        <f>COUNTIF(SalesData[Order ID],SalesData[[#This Row],[Order ID]])</f>
        <v>6</v>
      </c>
      <c r="W6989" t="str">
        <f>TEXT(SalesData[[#This Row],[Order Date]],"MMM-YYYY")</f>
        <v>Sep-2017</v>
      </c>
      <c r="X6989">
        <f>CHOOSE(MONTH(SalesData[[#This Row],[Order Date]]),1,1,1,2,2,2,3,3,3,4,4,4)</f>
        <v>3</v>
      </c>
      <c r="Y6989">
        <f>YEAR(SalesData[[#This Row],[Order Date]])*100+MONTH(SalesData[[#This Row],[Order Date]])</f>
        <v>201709</v>
      </c>
    </row>
    <row r="6990" spans="1: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v>1</v>
      </c>
      <c r="T6990">
        <v>0.2</v>
      </c>
      <c r="U6990">
        <v>266.37</v>
      </c>
      <c r="V6990">
        <f>COUNTIF(SalesData[Order ID],SalesData[[#This Row],[Order ID]])</f>
        <v>1</v>
      </c>
      <c r="W6990" t="str">
        <f>TEXT(SalesData[[#This Row],[Order Date]],"MMM-YYYY")</f>
        <v>Nov-2018</v>
      </c>
      <c r="X6990">
        <f>CHOOSE(MONTH(SalesData[[#This Row],[Order Date]]),1,1,1,2,2,2,3,3,3,4,4,4)</f>
        <v>4</v>
      </c>
      <c r="Y6990">
        <f>YEAR(SalesData[[#This Row],[Order Date]])*100+MONTH(SalesData[[#This Row],[Order Date]])</f>
        <v>201811</v>
      </c>
    </row>
    <row r="6991" spans="1: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v>5</v>
      </c>
      <c r="T6991">
        <v>0.1</v>
      </c>
      <c r="U6991">
        <v>0.25</v>
      </c>
      <c r="V6991">
        <f>COUNTIF(SalesData[Order ID],SalesData[[#This Row],[Order ID]])</f>
        <v>1</v>
      </c>
      <c r="W6991" t="str">
        <f>TEXT(SalesData[[#This Row],[Order Date]],"MMM-YYYY")</f>
        <v>Dec-2018</v>
      </c>
      <c r="X6991">
        <f>CHOOSE(MONTH(SalesData[[#This Row],[Order Date]]),1,1,1,2,2,2,3,3,3,4,4,4)</f>
        <v>4</v>
      </c>
      <c r="Y6991">
        <f>YEAR(SalesData[[#This Row],[Order Date]])*100+MONTH(SalesData[[#This Row],[Order Date]])</f>
        <v>201812</v>
      </c>
    </row>
    <row r="6992" spans="1: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v>7</v>
      </c>
      <c r="T6992">
        <v>0.1</v>
      </c>
      <c r="U6992">
        <v>8.44</v>
      </c>
      <c r="V6992">
        <f>COUNTIF(SalesData[Order ID],SalesData[[#This Row],[Order ID]])</f>
        <v>5</v>
      </c>
      <c r="W6992" t="str">
        <f>TEXT(SalesData[[#This Row],[Order Date]],"MMM-YYYY")</f>
        <v>Nov-2016</v>
      </c>
      <c r="X6992">
        <f>CHOOSE(MONTH(SalesData[[#This Row],[Order Date]]),1,1,1,2,2,2,3,3,3,4,4,4)</f>
        <v>4</v>
      </c>
      <c r="Y6992">
        <f>YEAR(SalesData[[#This Row],[Order Date]])*100+MONTH(SalesData[[#This Row],[Order Date]])</f>
        <v>201611</v>
      </c>
    </row>
    <row r="6993" spans="1: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v>8</v>
      </c>
      <c r="T6993">
        <v>0.1</v>
      </c>
      <c r="U6993">
        <v>56.55</v>
      </c>
      <c r="V6993">
        <f>COUNTIF(SalesData[Order ID],SalesData[[#This Row],[Order ID]])</f>
        <v>5</v>
      </c>
      <c r="W6993" t="str">
        <f>TEXT(SalesData[[#This Row],[Order Date]],"MMM-YYYY")</f>
        <v>Nov-2016</v>
      </c>
      <c r="X6993">
        <f>CHOOSE(MONTH(SalesData[[#This Row],[Order Date]]),1,1,1,2,2,2,3,3,3,4,4,4)</f>
        <v>4</v>
      </c>
      <c r="Y6993">
        <f>YEAR(SalesData[[#This Row],[Order Date]])*100+MONTH(SalesData[[#This Row],[Order Date]])</f>
        <v>201611</v>
      </c>
    </row>
    <row r="6994" spans="1: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v>2</v>
      </c>
      <c r="T6994">
        <v>0.1</v>
      </c>
      <c r="U6994">
        <v>22.38</v>
      </c>
      <c r="V6994">
        <f>COUNTIF(SalesData[Order ID],SalesData[[#This Row],[Order ID]])</f>
        <v>5</v>
      </c>
      <c r="W6994" t="str">
        <f>TEXT(SalesData[[#This Row],[Order Date]],"MMM-YYYY")</f>
        <v>Nov-2016</v>
      </c>
      <c r="X6994">
        <f>CHOOSE(MONTH(SalesData[[#This Row],[Order Date]]),1,1,1,2,2,2,3,3,3,4,4,4)</f>
        <v>4</v>
      </c>
      <c r="Y6994">
        <f>YEAR(SalesData[[#This Row],[Order Date]])*100+MONTH(SalesData[[#This Row],[Order Date]])</f>
        <v>201611</v>
      </c>
    </row>
    <row r="6995" spans="1: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v>8</v>
      </c>
      <c r="T6995">
        <v>0</v>
      </c>
      <c r="U6995">
        <v>29.24</v>
      </c>
      <c r="V6995">
        <f>COUNTIF(SalesData[Order ID],SalesData[[#This Row],[Order ID]])</f>
        <v>5</v>
      </c>
      <c r="W6995" t="str">
        <f>TEXT(SalesData[[#This Row],[Order Date]],"MMM-YYYY")</f>
        <v>Nov-2016</v>
      </c>
      <c r="X6995">
        <f>CHOOSE(MONTH(SalesData[[#This Row],[Order Date]]),1,1,1,2,2,2,3,3,3,4,4,4)</f>
        <v>4</v>
      </c>
      <c r="Y6995">
        <f>YEAR(SalesData[[#This Row],[Order Date]])*100+MONTH(SalesData[[#This Row],[Order Date]])</f>
        <v>201611</v>
      </c>
    </row>
    <row r="6996" spans="1: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v>5</v>
      </c>
      <c r="T6996">
        <v>0.3</v>
      </c>
      <c r="U6996">
        <v>-4.46</v>
      </c>
      <c r="V6996">
        <f>COUNTIF(SalesData[Order ID],SalesData[[#This Row],[Order ID]])</f>
        <v>5</v>
      </c>
      <c r="W6996" t="str">
        <f>TEXT(SalesData[[#This Row],[Order Date]],"MMM-YYYY")</f>
        <v>Nov-2016</v>
      </c>
      <c r="X6996">
        <f>CHOOSE(MONTH(SalesData[[#This Row],[Order Date]]),1,1,1,2,2,2,3,3,3,4,4,4)</f>
        <v>4</v>
      </c>
      <c r="Y6996">
        <f>YEAR(SalesData[[#This Row],[Order Date]])*100+MONTH(SalesData[[#This Row],[Order Date]])</f>
        <v>201611</v>
      </c>
    </row>
    <row r="6997" spans="1: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v>4</v>
      </c>
      <c r="T6997">
        <v>0.1</v>
      </c>
      <c r="U6997">
        <v>3.11</v>
      </c>
      <c r="V6997">
        <f>COUNTIF(SalesData[Order ID],SalesData[[#This Row],[Order ID]])</f>
        <v>1</v>
      </c>
      <c r="W6997" t="str">
        <f>TEXT(SalesData[[#This Row],[Order Date]],"MMM-YYYY")</f>
        <v>Nov-2016</v>
      </c>
      <c r="X6997">
        <f>CHOOSE(MONTH(SalesData[[#This Row],[Order Date]]),1,1,1,2,2,2,3,3,3,4,4,4)</f>
        <v>4</v>
      </c>
      <c r="Y6997">
        <f>YEAR(SalesData[[#This Row],[Order Date]])*100+MONTH(SalesData[[#This Row],[Order Date]])</f>
        <v>201611</v>
      </c>
    </row>
    <row r="6998" spans="1: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v>8</v>
      </c>
      <c r="T6998">
        <v>0.1</v>
      </c>
      <c r="U6998">
        <v>0.97</v>
      </c>
      <c r="V6998">
        <f>COUNTIF(SalesData[Order ID],SalesData[[#This Row],[Order ID]])</f>
        <v>2</v>
      </c>
      <c r="W6998" t="str">
        <f>TEXT(SalesData[[#This Row],[Order Date]],"MMM-YYYY")</f>
        <v>Dec-2018</v>
      </c>
      <c r="X6998">
        <f>CHOOSE(MONTH(SalesData[[#This Row],[Order Date]]),1,1,1,2,2,2,3,3,3,4,4,4)</f>
        <v>4</v>
      </c>
      <c r="Y6998">
        <f>YEAR(SalesData[[#This Row],[Order Date]])*100+MONTH(SalesData[[#This Row],[Order Date]])</f>
        <v>201812</v>
      </c>
    </row>
    <row r="6999" spans="1: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v>1</v>
      </c>
      <c r="T6999">
        <v>0.1</v>
      </c>
      <c r="U6999">
        <v>42.21</v>
      </c>
      <c r="V6999">
        <f>COUNTIF(SalesData[Order ID],SalesData[[#This Row],[Order ID]])</f>
        <v>2</v>
      </c>
      <c r="W6999" t="str">
        <f>TEXT(SalesData[[#This Row],[Order Date]],"MMM-YYYY")</f>
        <v>Dec-2018</v>
      </c>
      <c r="X6999">
        <f>CHOOSE(MONTH(SalesData[[#This Row],[Order Date]]),1,1,1,2,2,2,3,3,3,4,4,4)</f>
        <v>4</v>
      </c>
      <c r="Y6999">
        <f>YEAR(SalesData[[#This Row],[Order Date]])*100+MONTH(SalesData[[#This Row],[Order Date]])</f>
        <v>201812</v>
      </c>
    </row>
    <row r="7000" spans="1: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v>5</v>
      </c>
      <c r="T7000">
        <v>0.3</v>
      </c>
      <c r="U7000">
        <v>-3.11</v>
      </c>
      <c r="V7000">
        <f>COUNTIF(SalesData[Order ID],SalesData[[#This Row],[Order ID]])</f>
        <v>1</v>
      </c>
      <c r="W7000" t="str">
        <f>TEXT(SalesData[[#This Row],[Order Date]],"MMM-YYYY")</f>
        <v>Sep-2017</v>
      </c>
      <c r="X7000">
        <f>CHOOSE(MONTH(SalesData[[#This Row],[Order Date]]),1,1,1,2,2,2,3,3,3,4,4,4)</f>
        <v>3</v>
      </c>
      <c r="Y7000">
        <f>YEAR(SalesData[[#This Row],[Order Date]])*100+MONTH(SalesData[[#This Row],[Order Date]])</f>
        <v>201709</v>
      </c>
    </row>
    <row r="7001" spans="1: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v>10</v>
      </c>
      <c r="T7001">
        <v>0.1</v>
      </c>
      <c r="U7001">
        <v>22.93</v>
      </c>
      <c r="V7001">
        <f>COUNTIF(SalesData[Order ID],SalesData[[#This Row],[Order ID]])</f>
        <v>2</v>
      </c>
      <c r="W7001" t="str">
        <f>TEXT(SalesData[[#This Row],[Order Date]],"MMM-YYYY")</f>
        <v>May-2018</v>
      </c>
      <c r="X7001">
        <f>CHOOSE(MONTH(SalesData[[#This Row],[Order Date]]),1,1,1,2,2,2,3,3,3,4,4,4)</f>
        <v>2</v>
      </c>
      <c r="Y7001">
        <f>YEAR(SalesData[[#This Row],[Order Date]])*100+MONTH(SalesData[[#This Row],[Order Date]])</f>
        <v>201805</v>
      </c>
    </row>
    <row r="7002" spans="1: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v>10</v>
      </c>
      <c r="T7002">
        <v>0.2</v>
      </c>
      <c r="U7002">
        <v>4.12</v>
      </c>
      <c r="V7002">
        <f>COUNTIF(SalesData[Order ID],SalesData[[#This Row],[Order ID]])</f>
        <v>2</v>
      </c>
      <c r="W7002" t="str">
        <f>TEXT(SalesData[[#This Row],[Order Date]],"MMM-YYYY")</f>
        <v>May-2018</v>
      </c>
      <c r="X7002">
        <f>CHOOSE(MONTH(SalesData[[#This Row],[Order Date]]),1,1,1,2,2,2,3,3,3,4,4,4)</f>
        <v>2</v>
      </c>
      <c r="Y7002">
        <f>YEAR(SalesData[[#This Row],[Order Date]])*100+MONTH(SalesData[[#This Row],[Order Date]])</f>
        <v>201805</v>
      </c>
    </row>
    <row r="7003" spans="1: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v>10</v>
      </c>
      <c r="T7003">
        <v>0.1</v>
      </c>
      <c r="U7003">
        <v>58.68</v>
      </c>
      <c r="V7003">
        <f>COUNTIF(SalesData[Order ID],SalesData[[#This Row],[Order ID]])</f>
        <v>1</v>
      </c>
      <c r="W7003" t="str">
        <f>TEXT(SalesData[[#This Row],[Order Date]],"MMM-YYYY")</f>
        <v>Mar-2016</v>
      </c>
      <c r="X7003">
        <f>CHOOSE(MONTH(SalesData[[#This Row],[Order Date]]),1,1,1,2,2,2,3,3,3,4,4,4)</f>
        <v>1</v>
      </c>
      <c r="Y7003">
        <f>YEAR(SalesData[[#This Row],[Order Date]])*100+MONTH(SalesData[[#This Row],[Order Date]])</f>
        <v>201603</v>
      </c>
    </row>
    <row r="7004" spans="1: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v>2</v>
      </c>
      <c r="T7004">
        <v>0.2</v>
      </c>
      <c r="U7004">
        <v>37.6</v>
      </c>
      <c r="V7004">
        <f>COUNTIF(SalesData[Order ID],SalesData[[#This Row],[Order ID]])</f>
        <v>2</v>
      </c>
      <c r="W7004" t="str">
        <f>TEXT(SalesData[[#This Row],[Order Date]],"MMM-YYYY")</f>
        <v>Aug-2015</v>
      </c>
      <c r="X7004">
        <f>CHOOSE(MONTH(SalesData[[#This Row],[Order Date]]),1,1,1,2,2,2,3,3,3,4,4,4)</f>
        <v>3</v>
      </c>
      <c r="Y7004">
        <f>YEAR(SalesData[[#This Row],[Order Date]])*100+MONTH(SalesData[[#This Row],[Order Date]])</f>
        <v>201508</v>
      </c>
    </row>
    <row r="7005" spans="1: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v>4</v>
      </c>
      <c r="T7005">
        <v>0</v>
      </c>
      <c r="U7005">
        <v>20.14</v>
      </c>
      <c r="V7005">
        <f>COUNTIF(SalesData[Order ID],SalesData[[#This Row],[Order ID]])</f>
        <v>2</v>
      </c>
      <c r="W7005" t="str">
        <f>TEXT(SalesData[[#This Row],[Order Date]],"MMM-YYYY")</f>
        <v>Aug-2015</v>
      </c>
      <c r="X7005">
        <f>CHOOSE(MONTH(SalesData[[#This Row],[Order Date]]),1,1,1,2,2,2,3,3,3,4,4,4)</f>
        <v>3</v>
      </c>
      <c r="Y7005">
        <f>YEAR(SalesData[[#This Row],[Order Date]])*100+MONTH(SalesData[[#This Row],[Order Date]])</f>
        <v>201508</v>
      </c>
    </row>
    <row r="7006" spans="1: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v>1</v>
      </c>
      <c r="T7006">
        <v>0.2</v>
      </c>
      <c r="U7006">
        <v>0.62</v>
      </c>
      <c r="V7006">
        <f>COUNTIF(SalesData[Order ID],SalesData[[#This Row],[Order ID]])</f>
        <v>1</v>
      </c>
      <c r="W7006" t="str">
        <f>TEXT(SalesData[[#This Row],[Order Date]],"MMM-YYYY")</f>
        <v>Dec-2015</v>
      </c>
      <c r="X7006">
        <f>CHOOSE(MONTH(SalesData[[#This Row],[Order Date]]),1,1,1,2,2,2,3,3,3,4,4,4)</f>
        <v>4</v>
      </c>
      <c r="Y7006">
        <f>YEAR(SalesData[[#This Row],[Order Date]])*100+MONTH(SalesData[[#This Row],[Order Date]])</f>
        <v>201512</v>
      </c>
    </row>
    <row r="7007" spans="1: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v>7</v>
      </c>
      <c r="T7007">
        <v>0</v>
      </c>
      <c r="U7007">
        <v>57.45</v>
      </c>
      <c r="V7007">
        <f>COUNTIF(SalesData[Order ID],SalesData[[#This Row],[Order ID]])</f>
        <v>1</v>
      </c>
      <c r="W7007" t="str">
        <f>TEXT(SalesData[[#This Row],[Order Date]],"MMM-YYYY")</f>
        <v>Nov-2016</v>
      </c>
      <c r="X7007">
        <f>CHOOSE(MONTH(SalesData[[#This Row],[Order Date]]),1,1,1,2,2,2,3,3,3,4,4,4)</f>
        <v>4</v>
      </c>
      <c r="Y7007">
        <f>YEAR(SalesData[[#This Row],[Order Date]])*100+MONTH(SalesData[[#This Row],[Order Date]])</f>
        <v>201611</v>
      </c>
    </row>
    <row r="7008" spans="1: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v>8</v>
      </c>
      <c r="T7008">
        <v>0.1</v>
      </c>
      <c r="U7008">
        <v>1.62</v>
      </c>
      <c r="V7008">
        <f>COUNTIF(SalesData[Order ID],SalesData[[#This Row],[Order ID]])</f>
        <v>1</v>
      </c>
      <c r="W7008" t="str">
        <f>TEXT(SalesData[[#This Row],[Order Date]],"MMM-YYYY")</f>
        <v>Dec-2015</v>
      </c>
      <c r="X7008">
        <f>CHOOSE(MONTH(SalesData[[#This Row],[Order Date]]),1,1,1,2,2,2,3,3,3,4,4,4)</f>
        <v>4</v>
      </c>
      <c r="Y7008">
        <f>YEAR(SalesData[[#This Row],[Order Date]])*100+MONTH(SalesData[[#This Row],[Order Date]])</f>
        <v>201512</v>
      </c>
    </row>
    <row r="7009" spans="1: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v>5</v>
      </c>
      <c r="T7009">
        <v>0</v>
      </c>
      <c r="U7009">
        <v>2.57</v>
      </c>
      <c r="V7009">
        <f>COUNTIF(SalesData[Order ID],SalesData[[#This Row],[Order ID]])</f>
        <v>3</v>
      </c>
      <c r="W7009" t="str">
        <f>TEXT(SalesData[[#This Row],[Order Date]],"MMM-YYYY")</f>
        <v>Aug-2016</v>
      </c>
      <c r="X7009">
        <f>CHOOSE(MONTH(SalesData[[#This Row],[Order Date]]),1,1,1,2,2,2,3,3,3,4,4,4)</f>
        <v>3</v>
      </c>
      <c r="Y7009">
        <f>YEAR(SalesData[[#This Row],[Order Date]])*100+MONTH(SalesData[[#This Row],[Order Date]])</f>
        <v>201608</v>
      </c>
    </row>
    <row r="7010" spans="1: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v>6</v>
      </c>
      <c r="T7010">
        <v>0.1</v>
      </c>
      <c r="U7010">
        <v>95.75</v>
      </c>
      <c r="V7010">
        <f>COUNTIF(SalesData[Order ID],SalesData[[#This Row],[Order ID]])</f>
        <v>3</v>
      </c>
      <c r="W7010" t="str">
        <f>TEXT(SalesData[[#This Row],[Order Date]],"MMM-YYYY")</f>
        <v>Aug-2016</v>
      </c>
      <c r="X7010">
        <f>CHOOSE(MONTH(SalesData[[#This Row],[Order Date]]),1,1,1,2,2,2,3,3,3,4,4,4)</f>
        <v>3</v>
      </c>
      <c r="Y7010">
        <f>YEAR(SalesData[[#This Row],[Order Date]])*100+MONTH(SalesData[[#This Row],[Order Date]])</f>
        <v>201608</v>
      </c>
    </row>
    <row r="7011" spans="1: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v>9</v>
      </c>
      <c r="T7011">
        <v>0</v>
      </c>
      <c r="U7011">
        <v>8.31</v>
      </c>
      <c r="V7011">
        <f>COUNTIF(SalesData[Order ID],SalesData[[#This Row],[Order ID]])</f>
        <v>3</v>
      </c>
      <c r="W7011" t="str">
        <f>TEXT(SalesData[[#This Row],[Order Date]],"MMM-YYYY")</f>
        <v>Aug-2016</v>
      </c>
      <c r="X7011">
        <f>CHOOSE(MONTH(SalesData[[#This Row],[Order Date]]),1,1,1,2,2,2,3,3,3,4,4,4)</f>
        <v>3</v>
      </c>
      <c r="Y7011">
        <f>YEAR(SalesData[[#This Row],[Order Date]])*100+MONTH(SalesData[[#This Row],[Order Date]])</f>
        <v>201608</v>
      </c>
    </row>
    <row r="7012" spans="1: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v>2</v>
      </c>
      <c r="T7012">
        <v>0</v>
      </c>
      <c r="U7012">
        <v>2.87</v>
      </c>
      <c r="V7012">
        <f>COUNTIF(SalesData[Order ID],SalesData[[#This Row],[Order ID]])</f>
        <v>3</v>
      </c>
      <c r="W7012" t="str">
        <f>TEXT(SalesData[[#This Row],[Order Date]],"MMM-YYYY")</f>
        <v>May-2015</v>
      </c>
      <c r="X7012">
        <f>CHOOSE(MONTH(SalesData[[#This Row],[Order Date]]),1,1,1,2,2,2,3,3,3,4,4,4)</f>
        <v>2</v>
      </c>
      <c r="Y7012">
        <f>YEAR(SalesData[[#This Row],[Order Date]])*100+MONTH(SalesData[[#This Row],[Order Date]])</f>
        <v>201505</v>
      </c>
    </row>
    <row r="7013" spans="1: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v>6</v>
      </c>
      <c r="T7013">
        <v>0.1</v>
      </c>
      <c r="U7013">
        <v>1.66</v>
      </c>
      <c r="V7013">
        <f>COUNTIF(SalesData[Order ID],SalesData[[#This Row],[Order ID]])</f>
        <v>3</v>
      </c>
      <c r="W7013" t="str">
        <f>TEXT(SalesData[[#This Row],[Order Date]],"MMM-YYYY")</f>
        <v>May-2015</v>
      </c>
      <c r="X7013">
        <f>CHOOSE(MONTH(SalesData[[#This Row],[Order Date]]),1,1,1,2,2,2,3,3,3,4,4,4)</f>
        <v>2</v>
      </c>
      <c r="Y7013">
        <f>YEAR(SalesData[[#This Row],[Order Date]])*100+MONTH(SalesData[[#This Row],[Order Date]])</f>
        <v>201505</v>
      </c>
    </row>
    <row r="7014" spans="1: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v>10</v>
      </c>
      <c r="T7014">
        <v>0</v>
      </c>
      <c r="U7014">
        <v>52.04</v>
      </c>
      <c r="V7014">
        <f>COUNTIF(SalesData[Order ID],SalesData[[#This Row],[Order ID]])</f>
        <v>3</v>
      </c>
      <c r="W7014" t="str">
        <f>TEXT(SalesData[[#This Row],[Order Date]],"MMM-YYYY")</f>
        <v>May-2015</v>
      </c>
      <c r="X7014">
        <f>CHOOSE(MONTH(SalesData[[#This Row],[Order Date]]),1,1,1,2,2,2,3,3,3,4,4,4)</f>
        <v>2</v>
      </c>
      <c r="Y7014">
        <f>YEAR(SalesData[[#This Row],[Order Date]])*100+MONTH(SalesData[[#This Row],[Order Date]])</f>
        <v>201505</v>
      </c>
    </row>
    <row r="7015" spans="1: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v>4</v>
      </c>
      <c r="T7015">
        <v>0</v>
      </c>
      <c r="U7015">
        <v>45.96</v>
      </c>
      <c r="V7015">
        <f>COUNTIF(SalesData[Order ID],SalesData[[#This Row],[Order ID]])</f>
        <v>1</v>
      </c>
      <c r="W7015" t="str">
        <f>TEXT(SalesData[[#This Row],[Order Date]],"MMM-YYYY")</f>
        <v>Dec-2018</v>
      </c>
      <c r="X7015">
        <f>CHOOSE(MONTH(SalesData[[#This Row],[Order Date]]),1,1,1,2,2,2,3,3,3,4,4,4)</f>
        <v>4</v>
      </c>
      <c r="Y7015">
        <f>YEAR(SalesData[[#This Row],[Order Date]])*100+MONTH(SalesData[[#This Row],[Order Date]])</f>
        <v>201812</v>
      </c>
    </row>
    <row r="7016" spans="1: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v>3</v>
      </c>
      <c r="T7016">
        <v>0.2</v>
      </c>
      <c r="U7016">
        <v>24.95</v>
      </c>
      <c r="V7016">
        <f>COUNTIF(SalesData[Order ID],SalesData[[#This Row],[Order ID]])</f>
        <v>4</v>
      </c>
      <c r="W7016" t="str">
        <f>TEXT(SalesData[[#This Row],[Order Date]],"MMM-YYYY")</f>
        <v>Mar-2015</v>
      </c>
      <c r="X7016">
        <f>CHOOSE(MONTH(SalesData[[#This Row],[Order Date]]),1,1,1,2,2,2,3,3,3,4,4,4)</f>
        <v>1</v>
      </c>
      <c r="Y7016">
        <f>YEAR(SalesData[[#This Row],[Order Date]])*100+MONTH(SalesData[[#This Row],[Order Date]])</f>
        <v>201503</v>
      </c>
    </row>
    <row r="7017" spans="1: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v>10</v>
      </c>
      <c r="T7017">
        <v>0.1</v>
      </c>
      <c r="U7017">
        <v>7.58</v>
      </c>
      <c r="V7017">
        <f>COUNTIF(SalesData[Order ID],SalesData[[#This Row],[Order ID]])</f>
        <v>4</v>
      </c>
      <c r="W7017" t="str">
        <f>TEXT(SalesData[[#This Row],[Order Date]],"MMM-YYYY")</f>
        <v>Mar-2015</v>
      </c>
      <c r="X7017">
        <f>CHOOSE(MONTH(SalesData[[#This Row],[Order Date]]),1,1,1,2,2,2,3,3,3,4,4,4)</f>
        <v>1</v>
      </c>
      <c r="Y7017">
        <f>YEAR(SalesData[[#This Row],[Order Date]])*100+MONTH(SalesData[[#This Row],[Order Date]])</f>
        <v>201503</v>
      </c>
    </row>
    <row r="7018" spans="1: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v>5</v>
      </c>
      <c r="T7018">
        <v>0.3</v>
      </c>
      <c r="U7018">
        <v>-129.35</v>
      </c>
      <c r="V7018">
        <f>COUNTIF(SalesData[Order ID],SalesData[[#This Row],[Order ID]])</f>
        <v>4</v>
      </c>
      <c r="W7018" t="str">
        <f>TEXT(SalesData[[#This Row],[Order Date]],"MMM-YYYY")</f>
        <v>Mar-2015</v>
      </c>
      <c r="X7018">
        <f>CHOOSE(MONTH(SalesData[[#This Row],[Order Date]]),1,1,1,2,2,2,3,3,3,4,4,4)</f>
        <v>1</v>
      </c>
      <c r="Y7018">
        <f>YEAR(SalesData[[#This Row],[Order Date]])*100+MONTH(SalesData[[#This Row],[Order Date]])</f>
        <v>201503</v>
      </c>
    </row>
    <row r="7019" spans="1: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v>10</v>
      </c>
      <c r="T7019">
        <v>0.2</v>
      </c>
      <c r="U7019">
        <v>1.34</v>
      </c>
      <c r="V7019">
        <f>COUNTIF(SalesData[Order ID],SalesData[[#This Row],[Order ID]])</f>
        <v>4</v>
      </c>
      <c r="W7019" t="str">
        <f>TEXT(SalesData[[#This Row],[Order Date]],"MMM-YYYY")</f>
        <v>Mar-2015</v>
      </c>
      <c r="X7019">
        <f>CHOOSE(MONTH(SalesData[[#This Row],[Order Date]]),1,1,1,2,2,2,3,3,3,4,4,4)</f>
        <v>1</v>
      </c>
      <c r="Y7019">
        <f>YEAR(SalesData[[#This Row],[Order Date]])*100+MONTH(SalesData[[#This Row],[Order Date]])</f>
        <v>201503</v>
      </c>
    </row>
    <row r="7020" spans="1: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v>8</v>
      </c>
      <c r="T7020">
        <v>0.2</v>
      </c>
      <c r="U7020">
        <v>2.84</v>
      </c>
      <c r="V7020">
        <f>COUNTIF(SalesData[Order ID],SalesData[[#This Row],[Order ID]])</f>
        <v>1</v>
      </c>
      <c r="W7020" t="str">
        <f>TEXT(SalesData[[#This Row],[Order Date]],"MMM-YYYY")</f>
        <v>Jun-2017</v>
      </c>
      <c r="X7020">
        <f>CHOOSE(MONTH(SalesData[[#This Row],[Order Date]]),1,1,1,2,2,2,3,3,3,4,4,4)</f>
        <v>2</v>
      </c>
      <c r="Y7020">
        <f>YEAR(SalesData[[#This Row],[Order Date]])*100+MONTH(SalesData[[#This Row],[Order Date]])</f>
        <v>201706</v>
      </c>
    </row>
    <row r="7021" spans="1: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v>8</v>
      </c>
      <c r="T7021">
        <v>0.2</v>
      </c>
      <c r="U7021">
        <v>3.73</v>
      </c>
      <c r="V7021">
        <f>COUNTIF(SalesData[Order ID],SalesData[[#This Row],[Order ID]])</f>
        <v>6</v>
      </c>
      <c r="W7021" t="str">
        <f>TEXT(SalesData[[#This Row],[Order Date]],"MMM-YYYY")</f>
        <v>Aug-2015</v>
      </c>
      <c r="X7021">
        <f>CHOOSE(MONTH(SalesData[[#This Row],[Order Date]]),1,1,1,2,2,2,3,3,3,4,4,4)</f>
        <v>3</v>
      </c>
      <c r="Y7021">
        <f>YEAR(SalesData[[#This Row],[Order Date]])*100+MONTH(SalesData[[#This Row],[Order Date]])</f>
        <v>201508</v>
      </c>
    </row>
    <row r="7022" spans="1: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v>1</v>
      </c>
      <c r="T7022">
        <v>0</v>
      </c>
      <c r="U7022">
        <v>2.31</v>
      </c>
      <c r="V7022">
        <f>COUNTIF(SalesData[Order ID],SalesData[[#This Row],[Order ID]])</f>
        <v>6</v>
      </c>
      <c r="W7022" t="str">
        <f>TEXT(SalesData[[#This Row],[Order Date]],"MMM-YYYY")</f>
        <v>Aug-2015</v>
      </c>
      <c r="X7022">
        <f>CHOOSE(MONTH(SalesData[[#This Row],[Order Date]]),1,1,1,2,2,2,3,3,3,4,4,4)</f>
        <v>3</v>
      </c>
      <c r="Y7022">
        <f>YEAR(SalesData[[#This Row],[Order Date]])*100+MONTH(SalesData[[#This Row],[Order Date]])</f>
        <v>201508</v>
      </c>
    </row>
    <row r="7023" spans="1: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v>2</v>
      </c>
      <c r="T7023">
        <v>0</v>
      </c>
      <c r="U7023">
        <v>0.34</v>
      </c>
      <c r="V7023">
        <f>COUNTIF(SalesData[Order ID],SalesData[[#This Row],[Order ID]])</f>
        <v>6</v>
      </c>
      <c r="W7023" t="str">
        <f>TEXT(SalesData[[#This Row],[Order Date]],"MMM-YYYY")</f>
        <v>Aug-2015</v>
      </c>
      <c r="X7023">
        <f>CHOOSE(MONTH(SalesData[[#This Row],[Order Date]]),1,1,1,2,2,2,3,3,3,4,4,4)</f>
        <v>3</v>
      </c>
      <c r="Y7023">
        <f>YEAR(SalesData[[#This Row],[Order Date]])*100+MONTH(SalesData[[#This Row],[Order Date]])</f>
        <v>201508</v>
      </c>
    </row>
    <row r="7024" spans="1: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v>2</v>
      </c>
      <c r="T7024">
        <v>0</v>
      </c>
      <c r="U7024">
        <v>20.11</v>
      </c>
      <c r="V7024">
        <f>COUNTIF(SalesData[Order ID],SalesData[[#This Row],[Order ID]])</f>
        <v>6</v>
      </c>
      <c r="W7024" t="str">
        <f>TEXT(SalesData[[#This Row],[Order Date]],"MMM-YYYY")</f>
        <v>Aug-2015</v>
      </c>
      <c r="X7024">
        <f>CHOOSE(MONTH(SalesData[[#This Row],[Order Date]]),1,1,1,2,2,2,3,3,3,4,4,4)</f>
        <v>3</v>
      </c>
      <c r="Y7024">
        <f>YEAR(SalesData[[#This Row],[Order Date]])*100+MONTH(SalesData[[#This Row],[Order Date]])</f>
        <v>201508</v>
      </c>
    </row>
    <row r="7025" spans="1: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v>1</v>
      </c>
      <c r="T7025">
        <v>0</v>
      </c>
      <c r="U7025">
        <v>3.42</v>
      </c>
      <c r="V7025">
        <f>COUNTIF(SalesData[Order ID],SalesData[[#This Row],[Order ID]])</f>
        <v>6</v>
      </c>
      <c r="W7025" t="str">
        <f>TEXT(SalesData[[#This Row],[Order Date]],"MMM-YYYY")</f>
        <v>Aug-2015</v>
      </c>
      <c r="X7025">
        <f>CHOOSE(MONTH(SalesData[[#This Row],[Order Date]]),1,1,1,2,2,2,3,3,3,4,4,4)</f>
        <v>3</v>
      </c>
      <c r="Y7025">
        <f>YEAR(SalesData[[#This Row],[Order Date]])*100+MONTH(SalesData[[#This Row],[Order Date]])</f>
        <v>201508</v>
      </c>
    </row>
    <row r="7026" spans="1: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v>7</v>
      </c>
      <c r="T7026">
        <v>0.2</v>
      </c>
      <c r="U7026">
        <v>73.61</v>
      </c>
      <c r="V7026">
        <f>COUNTIF(SalesData[Order ID],SalesData[[#This Row],[Order ID]])</f>
        <v>6</v>
      </c>
      <c r="W7026" t="str">
        <f>TEXT(SalesData[[#This Row],[Order Date]],"MMM-YYYY")</f>
        <v>Aug-2015</v>
      </c>
      <c r="X7026">
        <f>CHOOSE(MONTH(SalesData[[#This Row],[Order Date]]),1,1,1,2,2,2,3,3,3,4,4,4)</f>
        <v>3</v>
      </c>
      <c r="Y7026">
        <f>YEAR(SalesData[[#This Row],[Order Date]])*100+MONTH(SalesData[[#This Row],[Order Date]])</f>
        <v>201508</v>
      </c>
    </row>
    <row r="7027" spans="1: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v>2</v>
      </c>
      <c r="T7027">
        <v>0.1</v>
      </c>
      <c r="U7027">
        <v>36.39</v>
      </c>
      <c r="V7027">
        <f>COUNTIF(SalesData[Order ID],SalesData[[#This Row],[Order ID]])</f>
        <v>2</v>
      </c>
      <c r="W7027" t="str">
        <f>TEXT(SalesData[[#This Row],[Order Date]],"MMM-YYYY")</f>
        <v>Feb-2018</v>
      </c>
      <c r="X7027">
        <f>CHOOSE(MONTH(SalesData[[#This Row],[Order Date]]),1,1,1,2,2,2,3,3,3,4,4,4)</f>
        <v>1</v>
      </c>
      <c r="Y7027">
        <f>YEAR(SalesData[[#This Row],[Order Date]])*100+MONTH(SalesData[[#This Row],[Order Date]])</f>
        <v>201802</v>
      </c>
    </row>
    <row r="7028" spans="1: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v>2</v>
      </c>
      <c r="T7028">
        <v>0.2</v>
      </c>
      <c r="U7028">
        <v>3.7</v>
      </c>
      <c r="V7028">
        <f>COUNTIF(SalesData[Order ID],SalesData[[#This Row],[Order ID]])</f>
        <v>2</v>
      </c>
      <c r="W7028" t="str">
        <f>TEXT(SalesData[[#This Row],[Order Date]],"MMM-YYYY")</f>
        <v>Feb-2018</v>
      </c>
      <c r="X7028">
        <f>CHOOSE(MONTH(SalesData[[#This Row],[Order Date]]),1,1,1,2,2,2,3,3,3,4,4,4)</f>
        <v>1</v>
      </c>
      <c r="Y7028">
        <f>YEAR(SalesData[[#This Row],[Order Date]])*100+MONTH(SalesData[[#This Row],[Order Date]])</f>
        <v>201802</v>
      </c>
    </row>
    <row r="7029" spans="1: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v>9</v>
      </c>
      <c r="T7029">
        <v>0.1</v>
      </c>
      <c r="U7029">
        <v>1.31</v>
      </c>
      <c r="V7029">
        <f>COUNTIF(SalesData[Order ID],SalesData[[#This Row],[Order ID]])</f>
        <v>1</v>
      </c>
      <c r="W7029" t="str">
        <f>TEXT(SalesData[[#This Row],[Order Date]],"MMM-YYYY")</f>
        <v>Jan-2018</v>
      </c>
      <c r="X7029">
        <f>CHOOSE(MONTH(SalesData[[#This Row],[Order Date]]),1,1,1,2,2,2,3,3,3,4,4,4)</f>
        <v>1</v>
      </c>
      <c r="Y7029">
        <f>YEAR(SalesData[[#This Row],[Order Date]])*100+MONTH(SalesData[[#This Row],[Order Date]])</f>
        <v>201801</v>
      </c>
    </row>
    <row r="7030" spans="1: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v>6</v>
      </c>
      <c r="T7030">
        <v>0.2</v>
      </c>
      <c r="U7030">
        <v>10.85</v>
      </c>
      <c r="V7030">
        <f>COUNTIF(SalesData[Order ID],SalesData[[#This Row],[Order ID]])</f>
        <v>1</v>
      </c>
      <c r="W7030" t="str">
        <f>TEXT(SalesData[[#This Row],[Order Date]],"MMM-YYYY")</f>
        <v>Dec-2017</v>
      </c>
      <c r="X7030">
        <f>CHOOSE(MONTH(SalesData[[#This Row],[Order Date]]),1,1,1,2,2,2,3,3,3,4,4,4)</f>
        <v>4</v>
      </c>
      <c r="Y7030">
        <f>YEAR(SalesData[[#This Row],[Order Date]])*100+MONTH(SalesData[[#This Row],[Order Date]])</f>
        <v>201712</v>
      </c>
    </row>
    <row r="7031" spans="1: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v>10</v>
      </c>
      <c r="T7031">
        <v>0</v>
      </c>
      <c r="U7031">
        <v>3.1</v>
      </c>
      <c r="V7031">
        <f>COUNTIF(SalesData[Order ID],SalesData[[#This Row],[Order ID]])</f>
        <v>6</v>
      </c>
      <c r="W7031" t="str">
        <f>TEXT(SalesData[[#This Row],[Order Date]],"MMM-YYYY")</f>
        <v>Nov-2017</v>
      </c>
      <c r="X7031">
        <f>CHOOSE(MONTH(SalesData[[#This Row],[Order Date]]),1,1,1,2,2,2,3,3,3,4,4,4)</f>
        <v>4</v>
      </c>
      <c r="Y7031">
        <f>YEAR(SalesData[[#This Row],[Order Date]])*100+MONTH(SalesData[[#This Row],[Order Date]])</f>
        <v>201711</v>
      </c>
    </row>
    <row r="7032" spans="1: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v>4</v>
      </c>
      <c r="T7032">
        <v>0</v>
      </c>
      <c r="U7032">
        <v>10.8</v>
      </c>
      <c r="V7032">
        <f>COUNTIF(SalesData[Order ID],SalesData[[#This Row],[Order ID]])</f>
        <v>6</v>
      </c>
      <c r="W7032" t="str">
        <f>TEXT(SalesData[[#This Row],[Order Date]],"MMM-YYYY")</f>
        <v>Nov-2017</v>
      </c>
      <c r="X7032">
        <f>CHOOSE(MONTH(SalesData[[#This Row],[Order Date]]),1,1,1,2,2,2,3,3,3,4,4,4)</f>
        <v>4</v>
      </c>
      <c r="Y7032">
        <f>YEAR(SalesData[[#This Row],[Order Date]])*100+MONTH(SalesData[[#This Row],[Order Date]])</f>
        <v>201711</v>
      </c>
    </row>
    <row r="7033" spans="1: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v>6</v>
      </c>
      <c r="T7033">
        <v>0.1</v>
      </c>
      <c r="U7033">
        <v>26.02</v>
      </c>
      <c r="V7033">
        <f>COUNTIF(SalesData[Order ID],SalesData[[#This Row],[Order ID]])</f>
        <v>6</v>
      </c>
      <c r="W7033" t="str">
        <f>TEXT(SalesData[[#This Row],[Order Date]],"MMM-YYYY")</f>
        <v>Nov-2017</v>
      </c>
      <c r="X7033">
        <f>CHOOSE(MONTH(SalesData[[#This Row],[Order Date]]),1,1,1,2,2,2,3,3,3,4,4,4)</f>
        <v>4</v>
      </c>
      <c r="Y7033">
        <f>YEAR(SalesData[[#This Row],[Order Date]])*100+MONTH(SalesData[[#This Row],[Order Date]])</f>
        <v>201711</v>
      </c>
    </row>
    <row r="7034" spans="1: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v>8</v>
      </c>
      <c r="T7034">
        <v>0</v>
      </c>
      <c r="U7034">
        <v>29.48</v>
      </c>
      <c r="V7034">
        <f>COUNTIF(SalesData[Order ID],SalesData[[#This Row],[Order ID]])</f>
        <v>6</v>
      </c>
      <c r="W7034" t="str">
        <f>TEXT(SalesData[[#This Row],[Order Date]],"MMM-YYYY")</f>
        <v>Nov-2017</v>
      </c>
      <c r="X7034">
        <f>CHOOSE(MONTH(SalesData[[#This Row],[Order Date]]),1,1,1,2,2,2,3,3,3,4,4,4)</f>
        <v>4</v>
      </c>
      <c r="Y7034">
        <f>YEAR(SalesData[[#This Row],[Order Date]])*100+MONTH(SalesData[[#This Row],[Order Date]])</f>
        <v>201711</v>
      </c>
    </row>
    <row r="7035" spans="1: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v>2</v>
      </c>
      <c r="T7035">
        <v>0</v>
      </c>
      <c r="U7035">
        <v>3.85</v>
      </c>
      <c r="V7035">
        <f>COUNTIF(SalesData[Order ID],SalesData[[#This Row],[Order ID]])</f>
        <v>6</v>
      </c>
      <c r="W7035" t="str">
        <f>TEXT(SalesData[[#This Row],[Order Date]],"MMM-YYYY")</f>
        <v>Nov-2017</v>
      </c>
      <c r="X7035">
        <f>CHOOSE(MONTH(SalesData[[#This Row],[Order Date]]),1,1,1,2,2,2,3,3,3,4,4,4)</f>
        <v>4</v>
      </c>
      <c r="Y7035">
        <f>YEAR(SalesData[[#This Row],[Order Date]])*100+MONTH(SalesData[[#This Row],[Order Date]])</f>
        <v>201711</v>
      </c>
    </row>
    <row r="7036" spans="1: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v>3</v>
      </c>
      <c r="T7036">
        <v>0.2</v>
      </c>
      <c r="U7036">
        <v>4.58</v>
      </c>
      <c r="V7036">
        <f>COUNTIF(SalesData[Order ID],SalesData[[#This Row],[Order ID]])</f>
        <v>6</v>
      </c>
      <c r="W7036" t="str">
        <f>TEXT(SalesData[[#This Row],[Order Date]],"MMM-YYYY")</f>
        <v>Nov-2017</v>
      </c>
      <c r="X7036">
        <f>CHOOSE(MONTH(SalesData[[#This Row],[Order Date]]),1,1,1,2,2,2,3,3,3,4,4,4)</f>
        <v>4</v>
      </c>
      <c r="Y7036">
        <f>YEAR(SalesData[[#This Row],[Order Date]])*100+MONTH(SalesData[[#This Row],[Order Date]])</f>
        <v>201711</v>
      </c>
    </row>
    <row r="7037" spans="1: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v>7</v>
      </c>
      <c r="T7037">
        <v>0.3</v>
      </c>
      <c r="U7037">
        <v>-57.57</v>
      </c>
      <c r="V7037">
        <f>COUNTIF(SalesData[Order ID],SalesData[[#This Row],[Order ID]])</f>
        <v>1</v>
      </c>
      <c r="W7037" t="str">
        <f>TEXT(SalesData[[#This Row],[Order Date]],"MMM-YYYY")</f>
        <v>Nov-2018</v>
      </c>
      <c r="X7037">
        <f>CHOOSE(MONTH(SalesData[[#This Row],[Order Date]]),1,1,1,2,2,2,3,3,3,4,4,4)</f>
        <v>4</v>
      </c>
      <c r="Y7037">
        <f>YEAR(SalesData[[#This Row],[Order Date]])*100+MONTH(SalesData[[#This Row],[Order Date]])</f>
        <v>201811</v>
      </c>
    </row>
    <row r="7038" spans="1: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v>4</v>
      </c>
      <c r="T7038">
        <v>0.2</v>
      </c>
      <c r="U7038">
        <v>153.59</v>
      </c>
      <c r="V7038">
        <f>COUNTIF(SalesData[Order ID],SalesData[[#This Row],[Order ID]])</f>
        <v>1</v>
      </c>
      <c r="W7038" t="str">
        <f>TEXT(SalesData[[#This Row],[Order Date]],"MMM-YYYY")</f>
        <v>May-2015</v>
      </c>
      <c r="X7038">
        <f>CHOOSE(MONTH(SalesData[[#This Row],[Order Date]]),1,1,1,2,2,2,3,3,3,4,4,4)</f>
        <v>2</v>
      </c>
      <c r="Y7038">
        <f>YEAR(SalesData[[#This Row],[Order Date]])*100+MONTH(SalesData[[#This Row],[Order Date]])</f>
        <v>201505</v>
      </c>
    </row>
    <row r="7039" spans="1: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v>2</v>
      </c>
      <c r="T7039">
        <v>0.1</v>
      </c>
      <c r="U7039">
        <v>1.17</v>
      </c>
      <c r="V7039">
        <f>COUNTIF(SalesData[Order ID],SalesData[[#This Row],[Order ID]])</f>
        <v>2</v>
      </c>
      <c r="W7039" t="str">
        <f>TEXT(SalesData[[#This Row],[Order Date]],"MMM-YYYY")</f>
        <v>Sep-2018</v>
      </c>
      <c r="X7039">
        <f>CHOOSE(MONTH(SalesData[[#This Row],[Order Date]]),1,1,1,2,2,2,3,3,3,4,4,4)</f>
        <v>3</v>
      </c>
      <c r="Y7039">
        <f>YEAR(SalesData[[#This Row],[Order Date]])*100+MONTH(SalesData[[#This Row],[Order Date]])</f>
        <v>201809</v>
      </c>
    </row>
    <row r="7040" spans="1: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v>8</v>
      </c>
      <c r="T7040">
        <v>0</v>
      </c>
      <c r="U7040">
        <v>3.41</v>
      </c>
      <c r="V7040">
        <f>COUNTIF(SalesData[Order ID],SalesData[[#This Row],[Order ID]])</f>
        <v>2</v>
      </c>
      <c r="W7040" t="str">
        <f>TEXT(SalesData[[#This Row],[Order Date]],"MMM-YYYY")</f>
        <v>Sep-2018</v>
      </c>
      <c r="X7040">
        <f>CHOOSE(MONTH(SalesData[[#This Row],[Order Date]]),1,1,1,2,2,2,3,3,3,4,4,4)</f>
        <v>3</v>
      </c>
      <c r="Y7040">
        <f>YEAR(SalesData[[#This Row],[Order Date]])*100+MONTH(SalesData[[#This Row],[Order Date]])</f>
        <v>201809</v>
      </c>
    </row>
    <row r="7041" spans="1: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v>10</v>
      </c>
      <c r="T7041">
        <v>0</v>
      </c>
      <c r="U7041">
        <v>16.670000000000002</v>
      </c>
      <c r="V7041">
        <f>COUNTIF(SalesData[Order ID],SalesData[[#This Row],[Order ID]])</f>
        <v>3</v>
      </c>
      <c r="W7041" t="str">
        <f>TEXT(SalesData[[#This Row],[Order Date]],"MMM-YYYY")</f>
        <v>Dec-2018</v>
      </c>
      <c r="X7041">
        <f>CHOOSE(MONTH(SalesData[[#This Row],[Order Date]]),1,1,1,2,2,2,3,3,3,4,4,4)</f>
        <v>4</v>
      </c>
      <c r="Y7041">
        <f>YEAR(SalesData[[#This Row],[Order Date]])*100+MONTH(SalesData[[#This Row],[Order Date]])</f>
        <v>201812</v>
      </c>
    </row>
    <row r="7042" spans="1: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v>6</v>
      </c>
      <c r="T7042">
        <v>0.3</v>
      </c>
      <c r="U7042">
        <v>-8.19</v>
      </c>
      <c r="V7042">
        <f>COUNTIF(SalesData[Order ID],SalesData[[#This Row],[Order ID]])</f>
        <v>3</v>
      </c>
      <c r="W7042" t="str">
        <f>TEXT(SalesData[[#This Row],[Order Date]],"MMM-YYYY")</f>
        <v>Dec-2018</v>
      </c>
      <c r="X7042">
        <f>CHOOSE(MONTH(SalesData[[#This Row],[Order Date]]),1,1,1,2,2,2,3,3,3,4,4,4)</f>
        <v>4</v>
      </c>
      <c r="Y7042">
        <f>YEAR(SalesData[[#This Row],[Order Date]])*100+MONTH(SalesData[[#This Row],[Order Date]])</f>
        <v>201812</v>
      </c>
    </row>
    <row r="7043" spans="1: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v>7</v>
      </c>
      <c r="T7043">
        <v>0.3</v>
      </c>
      <c r="U7043">
        <v>-13.68</v>
      </c>
      <c r="V7043">
        <f>COUNTIF(SalesData[Order ID],SalesData[[#This Row],[Order ID]])</f>
        <v>3</v>
      </c>
      <c r="W7043" t="str">
        <f>TEXT(SalesData[[#This Row],[Order Date]],"MMM-YYYY")</f>
        <v>Dec-2018</v>
      </c>
      <c r="X7043">
        <f>CHOOSE(MONTH(SalesData[[#This Row],[Order Date]]),1,1,1,2,2,2,3,3,3,4,4,4)</f>
        <v>4</v>
      </c>
      <c r="Y7043">
        <f>YEAR(SalesData[[#This Row],[Order Date]])*100+MONTH(SalesData[[#This Row],[Order Date]])</f>
        <v>201812</v>
      </c>
    </row>
    <row r="7044" spans="1: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v>1</v>
      </c>
      <c r="T7044">
        <v>0.3</v>
      </c>
      <c r="U7044">
        <v>-96</v>
      </c>
      <c r="V7044">
        <f>COUNTIF(SalesData[Order ID],SalesData[[#This Row],[Order ID]])</f>
        <v>3</v>
      </c>
      <c r="W7044" t="str">
        <f>TEXT(SalesData[[#This Row],[Order Date]],"MMM-YYYY")</f>
        <v>Jul-2018</v>
      </c>
      <c r="X7044">
        <f>CHOOSE(MONTH(SalesData[[#This Row],[Order Date]]),1,1,1,2,2,2,3,3,3,4,4,4)</f>
        <v>3</v>
      </c>
      <c r="Y7044">
        <f>YEAR(SalesData[[#This Row],[Order Date]])*100+MONTH(SalesData[[#This Row],[Order Date]])</f>
        <v>201807</v>
      </c>
    </row>
    <row r="7045" spans="1: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v>5</v>
      </c>
      <c r="T7045">
        <v>0</v>
      </c>
      <c r="U7045">
        <v>55.65</v>
      </c>
      <c r="V7045">
        <f>COUNTIF(SalesData[Order ID],SalesData[[#This Row],[Order ID]])</f>
        <v>3</v>
      </c>
      <c r="W7045" t="str">
        <f>TEXT(SalesData[[#This Row],[Order Date]],"MMM-YYYY")</f>
        <v>Jul-2018</v>
      </c>
      <c r="X7045">
        <f>CHOOSE(MONTH(SalesData[[#This Row],[Order Date]]),1,1,1,2,2,2,3,3,3,4,4,4)</f>
        <v>3</v>
      </c>
      <c r="Y7045">
        <f>YEAR(SalesData[[#This Row],[Order Date]])*100+MONTH(SalesData[[#This Row],[Order Date]])</f>
        <v>201807</v>
      </c>
    </row>
    <row r="7046" spans="1: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v>9</v>
      </c>
      <c r="T7046">
        <v>0.2</v>
      </c>
      <c r="U7046">
        <v>2.66</v>
      </c>
      <c r="V7046">
        <f>COUNTIF(SalesData[Order ID],SalesData[[#This Row],[Order ID]])</f>
        <v>3</v>
      </c>
      <c r="W7046" t="str">
        <f>TEXT(SalesData[[#This Row],[Order Date]],"MMM-YYYY")</f>
        <v>Jul-2018</v>
      </c>
      <c r="X7046">
        <f>CHOOSE(MONTH(SalesData[[#This Row],[Order Date]]),1,1,1,2,2,2,3,3,3,4,4,4)</f>
        <v>3</v>
      </c>
      <c r="Y7046">
        <f>YEAR(SalesData[[#This Row],[Order Date]])*100+MONTH(SalesData[[#This Row],[Order Date]])</f>
        <v>201807</v>
      </c>
    </row>
    <row r="7047" spans="1: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v>3</v>
      </c>
      <c r="T7047">
        <v>0.1</v>
      </c>
      <c r="U7047">
        <v>1.48</v>
      </c>
      <c r="V7047">
        <f>COUNTIF(SalesData[Order ID],SalesData[[#This Row],[Order ID]])</f>
        <v>1</v>
      </c>
      <c r="W7047" t="str">
        <f>TEXT(SalesData[[#This Row],[Order Date]],"MMM-YYYY")</f>
        <v>Nov-2017</v>
      </c>
      <c r="X7047">
        <f>CHOOSE(MONTH(SalesData[[#This Row],[Order Date]]),1,1,1,2,2,2,3,3,3,4,4,4)</f>
        <v>4</v>
      </c>
      <c r="Y7047">
        <f>YEAR(SalesData[[#This Row],[Order Date]])*100+MONTH(SalesData[[#This Row],[Order Date]])</f>
        <v>201711</v>
      </c>
    </row>
    <row r="7048" spans="1: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v>2</v>
      </c>
      <c r="T7048">
        <v>0</v>
      </c>
      <c r="U7048">
        <v>15.93</v>
      </c>
      <c r="V7048">
        <f>COUNTIF(SalesData[Order ID],SalesData[[#This Row],[Order ID]])</f>
        <v>2</v>
      </c>
      <c r="W7048" t="str">
        <f>TEXT(SalesData[[#This Row],[Order Date]],"MMM-YYYY")</f>
        <v>Apr-2015</v>
      </c>
      <c r="X7048">
        <f>CHOOSE(MONTH(SalesData[[#This Row],[Order Date]]),1,1,1,2,2,2,3,3,3,4,4,4)</f>
        <v>2</v>
      </c>
      <c r="Y7048">
        <f>YEAR(SalesData[[#This Row],[Order Date]])*100+MONTH(SalesData[[#This Row],[Order Date]])</f>
        <v>201504</v>
      </c>
    </row>
    <row r="7049" spans="1: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v>6</v>
      </c>
      <c r="T7049">
        <v>0.2</v>
      </c>
      <c r="U7049">
        <v>63.99</v>
      </c>
      <c r="V7049">
        <f>COUNTIF(SalesData[Order ID],SalesData[[#This Row],[Order ID]])</f>
        <v>2</v>
      </c>
      <c r="W7049" t="str">
        <f>TEXT(SalesData[[#This Row],[Order Date]],"MMM-YYYY")</f>
        <v>Apr-2015</v>
      </c>
      <c r="X7049">
        <f>CHOOSE(MONTH(SalesData[[#This Row],[Order Date]]),1,1,1,2,2,2,3,3,3,4,4,4)</f>
        <v>2</v>
      </c>
      <c r="Y7049">
        <f>YEAR(SalesData[[#This Row],[Order Date]])*100+MONTH(SalesData[[#This Row],[Order Date]])</f>
        <v>201504</v>
      </c>
    </row>
    <row r="7050" spans="1: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v>7</v>
      </c>
      <c r="T7050">
        <v>0</v>
      </c>
      <c r="U7050">
        <v>2.33</v>
      </c>
      <c r="V7050">
        <f>COUNTIF(SalesData[Order ID],SalesData[[#This Row],[Order ID]])</f>
        <v>1</v>
      </c>
      <c r="W7050" t="str">
        <f>TEXT(SalesData[[#This Row],[Order Date]],"MMM-YYYY")</f>
        <v>Aug-2017</v>
      </c>
      <c r="X7050">
        <f>CHOOSE(MONTH(SalesData[[#This Row],[Order Date]]),1,1,1,2,2,2,3,3,3,4,4,4)</f>
        <v>3</v>
      </c>
      <c r="Y7050">
        <f>YEAR(SalesData[[#This Row],[Order Date]])*100+MONTH(SalesData[[#This Row],[Order Date]])</f>
        <v>201708</v>
      </c>
    </row>
    <row r="7051" spans="1: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v>6</v>
      </c>
      <c r="T7051">
        <v>0.3</v>
      </c>
      <c r="U7051">
        <v>-4.08</v>
      </c>
      <c r="V7051">
        <f>COUNTIF(SalesData[Order ID],SalesData[[#This Row],[Order ID]])</f>
        <v>1</v>
      </c>
      <c r="W7051" t="str">
        <f>TEXT(SalesData[[#This Row],[Order Date]],"MMM-YYYY")</f>
        <v>Sep-2015</v>
      </c>
      <c r="X7051">
        <f>CHOOSE(MONTH(SalesData[[#This Row],[Order Date]]),1,1,1,2,2,2,3,3,3,4,4,4)</f>
        <v>3</v>
      </c>
      <c r="Y7051">
        <f>YEAR(SalesData[[#This Row],[Order Date]])*100+MONTH(SalesData[[#This Row],[Order Date]])</f>
        <v>201509</v>
      </c>
    </row>
    <row r="7052" spans="1: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v>10</v>
      </c>
      <c r="T7052">
        <v>0</v>
      </c>
      <c r="U7052">
        <v>27.25</v>
      </c>
      <c r="V7052">
        <f>COUNTIF(SalesData[Order ID],SalesData[[#This Row],[Order ID]])</f>
        <v>11</v>
      </c>
      <c r="W7052" t="str">
        <f>TEXT(SalesData[[#This Row],[Order Date]],"MMM-YYYY")</f>
        <v>Dec-2017</v>
      </c>
      <c r="X7052">
        <f>CHOOSE(MONTH(SalesData[[#This Row],[Order Date]]),1,1,1,2,2,2,3,3,3,4,4,4)</f>
        <v>4</v>
      </c>
      <c r="Y7052">
        <f>YEAR(SalesData[[#This Row],[Order Date]])*100+MONTH(SalesData[[#This Row],[Order Date]])</f>
        <v>201712</v>
      </c>
    </row>
    <row r="7053" spans="1: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v>10</v>
      </c>
      <c r="T7053">
        <v>0.2</v>
      </c>
      <c r="U7053">
        <v>2.1</v>
      </c>
      <c r="V7053">
        <f>COUNTIF(SalesData[Order ID],SalesData[[#This Row],[Order ID]])</f>
        <v>11</v>
      </c>
      <c r="W7053" t="str">
        <f>TEXT(SalesData[[#This Row],[Order Date]],"MMM-YYYY")</f>
        <v>Dec-2017</v>
      </c>
      <c r="X7053">
        <f>CHOOSE(MONTH(SalesData[[#This Row],[Order Date]]),1,1,1,2,2,2,3,3,3,4,4,4)</f>
        <v>4</v>
      </c>
      <c r="Y7053">
        <f>YEAR(SalesData[[#This Row],[Order Date]])*100+MONTH(SalesData[[#This Row],[Order Date]])</f>
        <v>201712</v>
      </c>
    </row>
    <row r="7054" spans="1: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v>2</v>
      </c>
      <c r="T7054">
        <v>0</v>
      </c>
      <c r="U7054">
        <v>6.2</v>
      </c>
      <c r="V7054">
        <f>COUNTIF(SalesData[Order ID],SalesData[[#This Row],[Order ID]])</f>
        <v>11</v>
      </c>
      <c r="W7054" t="str">
        <f>TEXT(SalesData[[#This Row],[Order Date]],"MMM-YYYY")</f>
        <v>Dec-2017</v>
      </c>
      <c r="X7054">
        <f>CHOOSE(MONTH(SalesData[[#This Row],[Order Date]]),1,1,1,2,2,2,3,3,3,4,4,4)</f>
        <v>4</v>
      </c>
      <c r="Y7054">
        <f>YEAR(SalesData[[#This Row],[Order Date]])*100+MONTH(SalesData[[#This Row],[Order Date]])</f>
        <v>201712</v>
      </c>
    </row>
    <row r="7055" spans="1: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v>1</v>
      </c>
      <c r="T7055">
        <v>0.3</v>
      </c>
      <c r="U7055">
        <v>-35.99</v>
      </c>
      <c r="V7055">
        <f>COUNTIF(SalesData[Order ID],SalesData[[#This Row],[Order ID]])</f>
        <v>11</v>
      </c>
      <c r="W7055" t="str">
        <f>TEXT(SalesData[[#This Row],[Order Date]],"MMM-YYYY")</f>
        <v>Dec-2017</v>
      </c>
      <c r="X7055">
        <f>CHOOSE(MONTH(SalesData[[#This Row],[Order Date]]),1,1,1,2,2,2,3,3,3,4,4,4)</f>
        <v>4</v>
      </c>
      <c r="Y7055">
        <f>YEAR(SalesData[[#This Row],[Order Date]])*100+MONTH(SalesData[[#This Row],[Order Date]])</f>
        <v>201712</v>
      </c>
    </row>
    <row r="7056" spans="1: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v>10</v>
      </c>
      <c r="T7056">
        <v>0</v>
      </c>
      <c r="U7056">
        <v>36.39</v>
      </c>
      <c r="V7056">
        <f>COUNTIF(SalesData[Order ID],SalesData[[#This Row],[Order ID]])</f>
        <v>11</v>
      </c>
      <c r="W7056" t="str">
        <f>TEXT(SalesData[[#This Row],[Order Date]],"MMM-YYYY")</f>
        <v>Dec-2017</v>
      </c>
      <c r="X7056">
        <f>CHOOSE(MONTH(SalesData[[#This Row],[Order Date]]),1,1,1,2,2,2,3,3,3,4,4,4)</f>
        <v>4</v>
      </c>
      <c r="Y7056">
        <f>YEAR(SalesData[[#This Row],[Order Date]])*100+MONTH(SalesData[[#This Row],[Order Date]])</f>
        <v>201712</v>
      </c>
    </row>
    <row r="7057" spans="1: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v>10</v>
      </c>
      <c r="T7057">
        <v>0.2</v>
      </c>
      <c r="U7057">
        <v>3.22</v>
      </c>
      <c r="V7057">
        <f>COUNTIF(SalesData[Order ID],SalesData[[#This Row],[Order ID]])</f>
        <v>11</v>
      </c>
      <c r="W7057" t="str">
        <f>TEXT(SalesData[[#This Row],[Order Date]],"MMM-YYYY")</f>
        <v>Dec-2017</v>
      </c>
      <c r="X7057">
        <f>CHOOSE(MONTH(SalesData[[#This Row],[Order Date]]),1,1,1,2,2,2,3,3,3,4,4,4)</f>
        <v>4</v>
      </c>
      <c r="Y7057">
        <f>YEAR(SalesData[[#This Row],[Order Date]])*100+MONTH(SalesData[[#This Row],[Order Date]])</f>
        <v>201712</v>
      </c>
    </row>
    <row r="7058" spans="1: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v>10</v>
      </c>
      <c r="T7058">
        <v>0.2</v>
      </c>
      <c r="U7058">
        <v>25.76</v>
      </c>
      <c r="V7058">
        <f>COUNTIF(SalesData[Order ID],SalesData[[#This Row],[Order ID]])</f>
        <v>11</v>
      </c>
      <c r="W7058" t="str">
        <f>TEXT(SalesData[[#This Row],[Order Date]],"MMM-YYYY")</f>
        <v>Dec-2017</v>
      </c>
      <c r="X7058">
        <f>CHOOSE(MONTH(SalesData[[#This Row],[Order Date]]),1,1,1,2,2,2,3,3,3,4,4,4)</f>
        <v>4</v>
      </c>
      <c r="Y7058">
        <f>YEAR(SalesData[[#This Row],[Order Date]])*100+MONTH(SalesData[[#This Row],[Order Date]])</f>
        <v>201712</v>
      </c>
    </row>
    <row r="7059" spans="1: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v>9</v>
      </c>
      <c r="T7059">
        <v>0</v>
      </c>
      <c r="U7059">
        <v>142.74</v>
      </c>
      <c r="V7059">
        <f>COUNTIF(SalesData[Order ID],SalesData[[#This Row],[Order ID]])</f>
        <v>11</v>
      </c>
      <c r="W7059" t="str">
        <f>TEXT(SalesData[[#This Row],[Order Date]],"MMM-YYYY")</f>
        <v>Dec-2017</v>
      </c>
      <c r="X7059">
        <f>CHOOSE(MONTH(SalesData[[#This Row],[Order Date]]),1,1,1,2,2,2,3,3,3,4,4,4)</f>
        <v>4</v>
      </c>
      <c r="Y7059">
        <f>YEAR(SalesData[[#This Row],[Order Date]])*100+MONTH(SalesData[[#This Row],[Order Date]])</f>
        <v>201712</v>
      </c>
    </row>
    <row r="7060" spans="1: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v>4</v>
      </c>
      <c r="T7060">
        <v>0.1</v>
      </c>
      <c r="U7060">
        <v>6.03</v>
      </c>
      <c r="V7060">
        <f>COUNTIF(SalesData[Order ID],SalesData[[#This Row],[Order ID]])</f>
        <v>11</v>
      </c>
      <c r="W7060" t="str">
        <f>TEXT(SalesData[[#This Row],[Order Date]],"MMM-YYYY")</f>
        <v>Dec-2017</v>
      </c>
      <c r="X7060">
        <f>CHOOSE(MONTH(SalesData[[#This Row],[Order Date]]),1,1,1,2,2,2,3,3,3,4,4,4)</f>
        <v>4</v>
      </c>
      <c r="Y7060">
        <f>YEAR(SalesData[[#This Row],[Order Date]])*100+MONTH(SalesData[[#This Row],[Order Date]])</f>
        <v>201712</v>
      </c>
    </row>
    <row r="7061" spans="1: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v>6</v>
      </c>
      <c r="T7061">
        <v>0.3</v>
      </c>
      <c r="U7061">
        <v>-15.02</v>
      </c>
      <c r="V7061">
        <f>COUNTIF(SalesData[Order ID],SalesData[[#This Row],[Order ID]])</f>
        <v>11</v>
      </c>
      <c r="W7061" t="str">
        <f>TEXT(SalesData[[#This Row],[Order Date]],"MMM-YYYY")</f>
        <v>Dec-2017</v>
      </c>
      <c r="X7061">
        <f>CHOOSE(MONTH(SalesData[[#This Row],[Order Date]]),1,1,1,2,2,2,3,3,3,4,4,4)</f>
        <v>4</v>
      </c>
      <c r="Y7061">
        <f>YEAR(SalesData[[#This Row],[Order Date]])*100+MONTH(SalesData[[#This Row],[Order Date]])</f>
        <v>201712</v>
      </c>
    </row>
    <row r="7062" spans="1: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v>4</v>
      </c>
      <c r="T7062">
        <v>0.1</v>
      </c>
      <c r="U7062">
        <v>0.7</v>
      </c>
      <c r="V7062">
        <f>COUNTIF(SalesData[Order ID],SalesData[[#This Row],[Order ID]])</f>
        <v>11</v>
      </c>
      <c r="W7062" t="str">
        <f>TEXT(SalesData[[#This Row],[Order Date]],"MMM-YYYY")</f>
        <v>Dec-2017</v>
      </c>
      <c r="X7062">
        <f>CHOOSE(MONTH(SalesData[[#This Row],[Order Date]]),1,1,1,2,2,2,3,3,3,4,4,4)</f>
        <v>4</v>
      </c>
      <c r="Y7062">
        <f>YEAR(SalesData[[#This Row],[Order Date]])*100+MONTH(SalesData[[#This Row],[Order Date]])</f>
        <v>201712</v>
      </c>
    </row>
    <row r="7063" spans="1: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v>5</v>
      </c>
      <c r="T7063">
        <v>0.3</v>
      </c>
      <c r="U7063">
        <v>-2.91</v>
      </c>
      <c r="V7063">
        <f>COUNTIF(SalesData[Order ID],SalesData[[#This Row],[Order ID]])</f>
        <v>1</v>
      </c>
      <c r="W7063" t="str">
        <f>TEXT(SalesData[[#This Row],[Order Date]],"MMM-YYYY")</f>
        <v>Feb-2016</v>
      </c>
      <c r="X7063">
        <f>CHOOSE(MONTH(SalesData[[#This Row],[Order Date]]),1,1,1,2,2,2,3,3,3,4,4,4)</f>
        <v>1</v>
      </c>
      <c r="Y7063">
        <f>YEAR(SalesData[[#This Row],[Order Date]])*100+MONTH(SalesData[[#This Row],[Order Date]])</f>
        <v>201602</v>
      </c>
    </row>
    <row r="7064" spans="1: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v>1</v>
      </c>
      <c r="T7064">
        <v>0.3</v>
      </c>
      <c r="U7064">
        <v>-4.17</v>
      </c>
      <c r="V7064">
        <f>COUNTIF(SalesData[Order ID],SalesData[[#This Row],[Order ID]])</f>
        <v>1</v>
      </c>
      <c r="W7064" t="str">
        <f>TEXT(SalesData[[#This Row],[Order Date]],"MMM-YYYY")</f>
        <v>Dec-2017</v>
      </c>
      <c r="X7064">
        <f>CHOOSE(MONTH(SalesData[[#This Row],[Order Date]]),1,1,1,2,2,2,3,3,3,4,4,4)</f>
        <v>4</v>
      </c>
      <c r="Y7064">
        <f>YEAR(SalesData[[#This Row],[Order Date]])*100+MONTH(SalesData[[#This Row],[Order Date]])</f>
        <v>201712</v>
      </c>
    </row>
    <row r="7065" spans="1: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v>7</v>
      </c>
      <c r="T7065">
        <v>0.2</v>
      </c>
      <c r="U7065">
        <v>0.81</v>
      </c>
      <c r="V7065">
        <f>COUNTIF(SalesData[Order ID],SalesData[[#This Row],[Order ID]])</f>
        <v>1</v>
      </c>
      <c r="W7065" t="str">
        <f>TEXT(SalesData[[#This Row],[Order Date]],"MMM-YYYY")</f>
        <v>Aug-2018</v>
      </c>
      <c r="X7065">
        <f>CHOOSE(MONTH(SalesData[[#This Row],[Order Date]]),1,1,1,2,2,2,3,3,3,4,4,4)</f>
        <v>3</v>
      </c>
      <c r="Y7065">
        <f>YEAR(SalesData[[#This Row],[Order Date]])*100+MONTH(SalesData[[#This Row],[Order Date]])</f>
        <v>201808</v>
      </c>
    </row>
    <row r="7066" spans="1: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v>6</v>
      </c>
      <c r="T7066">
        <v>0.3</v>
      </c>
      <c r="U7066">
        <v>-9.15</v>
      </c>
      <c r="V7066">
        <f>COUNTIF(SalesData[Order ID],SalesData[[#This Row],[Order ID]])</f>
        <v>1</v>
      </c>
      <c r="W7066" t="str">
        <f>TEXT(SalesData[[#This Row],[Order Date]],"MMM-YYYY")</f>
        <v>Feb-2018</v>
      </c>
      <c r="X7066">
        <f>CHOOSE(MONTH(SalesData[[#This Row],[Order Date]]),1,1,1,2,2,2,3,3,3,4,4,4)</f>
        <v>1</v>
      </c>
      <c r="Y7066">
        <f>YEAR(SalesData[[#This Row],[Order Date]])*100+MONTH(SalesData[[#This Row],[Order Date]])</f>
        <v>201802</v>
      </c>
    </row>
    <row r="7067" spans="1: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v>4</v>
      </c>
      <c r="T7067">
        <v>0.1</v>
      </c>
      <c r="U7067">
        <v>201.81</v>
      </c>
      <c r="V7067">
        <f>COUNTIF(SalesData[Order ID],SalesData[[#This Row],[Order ID]])</f>
        <v>1</v>
      </c>
      <c r="W7067" t="str">
        <f>TEXT(SalesData[[#This Row],[Order Date]],"MMM-YYYY")</f>
        <v>Dec-2015</v>
      </c>
      <c r="X7067">
        <f>CHOOSE(MONTH(SalesData[[#This Row],[Order Date]]),1,1,1,2,2,2,3,3,3,4,4,4)</f>
        <v>4</v>
      </c>
      <c r="Y7067">
        <f>YEAR(SalesData[[#This Row],[Order Date]])*100+MONTH(SalesData[[#This Row],[Order Date]])</f>
        <v>201512</v>
      </c>
    </row>
    <row r="7068" spans="1: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v>2</v>
      </c>
      <c r="T7068">
        <v>0.3</v>
      </c>
      <c r="U7068">
        <v>-7.78</v>
      </c>
      <c r="V7068">
        <f>COUNTIF(SalesData[Order ID],SalesData[[#This Row],[Order ID]])</f>
        <v>1</v>
      </c>
      <c r="W7068" t="str">
        <f>TEXT(SalesData[[#This Row],[Order Date]],"MMM-YYYY")</f>
        <v>May-2017</v>
      </c>
      <c r="X7068">
        <f>CHOOSE(MONTH(SalesData[[#This Row],[Order Date]]),1,1,1,2,2,2,3,3,3,4,4,4)</f>
        <v>2</v>
      </c>
      <c r="Y7068">
        <f>YEAR(SalesData[[#This Row],[Order Date]])*100+MONTH(SalesData[[#This Row],[Order Date]])</f>
        <v>201705</v>
      </c>
    </row>
    <row r="7069" spans="1: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v>8</v>
      </c>
      <c r="T7069">
        <v>0</v>
      </c>
      <c r="U7069">
        <v>0.1</v>
      </c>
      <c r="V7069">
        <f>COUNTIF(SalesData[Order ID],SalesData[[#This Row],[Order ID]])</f>
        <v>2</v>
      </c>
      <c r="W7069" t="str">
        <f>TEXT(SalesData[[#This Row],[Order Date]],"MMM-YYYY")</f>
        <v>May-2017</v>
      </c>
      <c r="X7069">
        <f>CHOOSE(MONTH(SalesData[[#This Row],[Order Date]]),1,1,1,2,2,2,3,3,3,4,4,4)</f>
        <v>2</v>
      </c>
      <c r="Y7069">
        <f>YEAR(SalesData[[#This Row],[Order Date]])*100+MONTH(SalesData[[#This Row],[Order Date]])</f>
        <v>201705</v>
      </c>
    </row>
    <row r="7070" spans="1: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v>9</v>
      </c>
      <c r="T7070">
        <v>0.3</v>
      </c>
      <c r="U7070">
        <v>-28.93</v>
      </c>
      <c r="V7070">
        <f>COUNTIF(SalesData[Order ID],SalesData[[#This Row],[Order ID]])</f>
        <v>2</v>
      </c>
      <c r="W7070" t="str">
        <f>TEXT(SalesData[[#This Row],[Order Date]],"MMM-YYYY")</f>
        <v>May-2017</v>
      </c>
      <c r="X7070">
        <f>CHOOSE(MONTH(SalesData[[#This Row],[Order Date]]),1,1,1,2,2,2,3,3,3,4,4,4)</f>
        <v>2</v>
      </c>
      <c r="Y7070">
        <f>YEAR(SalesData[[#This Row],[Order Date]])*100+MONTH(SalesData[[#This Row],[Order Date]])</f>
        <v>201705</v>
      </c>
    </row>
    <row r="7071" spans="1: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v>7</v>
      </c>
      <c r="T7071">
        <v>0.3</v>
      </c>
      <c r="U7071">
        <v>-1.02</v>
      </c>
      <c r="V7071">
        <f>COUNTIF(SalesData[Order ID],SalesData[[#This Row],[Order ID]])</f>
        <v>1</v>
      </c>
      <c r="W7071" t="str">
        <f>TEXT(SalesData[[#This Row],[Order Date]],"MMM-YYYY")</f>
        <v>Aug-2015</v>
      </c>
      <c r="X7071">
        <f>CHOOSE(MONTH(SalesData[[#This Row],[Order Date]]),1,1,1,2,2,2,3,3,3,4,4,4)</f>
        <v>3</v>
      </c>
      <c r="Y7071">
        <f>YEAR(SalesData[[#This Row],[Order Date]])*100+MONTH(SalesData[[#This Row],[Order Date]])</f>
        <v>201508</v>
      </c>
    </row>
    <row r="7072" spans="1: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v>2</v>
      </c>
      <c r="T7072">
        <v>0.2</v>
      </c>
      <c r="U7072">
        <v>0.92</v>
      </c>
      <c r="V7072">
        <f>COUNTIF(SalesData[Order ID],SalesData[[#This Row],[Order ID]])</f>
        <v>1</v>
      </c>
      <c r="W7072" t="str">
        <f>TEXT(SalesData[[#This Row],[Order Date]],"MMM-YYYY")</f>
        <v>Sep-2017</v>
      </c>
      <c r="X7072">
        <f>CHOOSE(MONTH(SalesData[[#This Row],[Order Date]]),1,1,1,2,2,2,3,3,3,4,4,4)</f>
        <v>3</v>
      </c>
      <c r="Y7072">
        <f>YEAR(SalesData[[#This Row],[Order Date]])*100+MONTH(SalesData[[#This Row],[Order Date]])</f>
        <v>201709</v>
      </c>
    </row>
    <row r="7073" spans="1: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v>3</v>
      </c>
      <c r="T7073">
        <v>0</v>
      </c>
      <c r="U7073">
        <v>1.33</v>
      </c>
      <c r="V7073">
        <f>COUNTIF(SalesData[Order ID],SalesData[[#This Row],[Order ID]])</f>
        <v>5</v>
      </c>
      <c r="W7073" t="str">
        <f>TEXT(SalesData[[#This Row],[Order Date]],"MMM-YYYY")</f>
        <v>Jul-2017</v>
      </c>
      <c r="X7073">
        <f>CHOOSE(MONTH(SalesData[[#This Row],[Order Date]]),1,1,1,2,2,2,3,3,3,4,4,4)</f>
        <v>3</v>
      </c>
      <c r="Y7073">
        <f>YEAR(SalesData[[#This Row],[Order Date]])*100+MONTH(SalesData[[#This Row],[Order Date]])</f>
        <v>201707</v>
      </c>
    </row>
    <row r="7074" spans="1: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v>8</v>
      </c>
      <c r="T7074">
        <v>0.1</v>
      </c>
      <c r="U7074">
        <v>0.52</v>
      </c>
      <c r="V7074">
        <f>COUNTIF(SalesData[Order ID],SalesData[[#This Row],[Order ID]])</f>
        <v>5</v>
      </c>
      <c r="W7074" t="str">
        <f>TEXT(SalesData[[#This Row],[Order Date]],"MMM-YYYY")</f>
        <v>Jul-2017</v>
      </c>
      <c r="X7074">
        <f>CHOOSE(MONTH(SalesData[[#This Row],[Order Date]]),1,1,1,2,2,2,3,3,3,4,4,4)</f>
        <v>3</v>
      </c>
      <c r="Y7074">
        <f>YEAR(SalesData[[#This Row],[Order Date]])*100+MONTH(SalesData[[#This Row],[Order Date]])</f>
        <v>201707</v>
      </c>
    </row>
    <row r="7075" spans="1: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v>5</v>
      </c>
      <c r="T7075">
        <v>0</v>
      </c>
      <c r="U7075">
        <v>8.8000000000000007</v>
      </c>
      <c r="V7075">
        <f>COUNTIF(SalesData[Order ID],SalesData[[#This Row],[Order ID]])</f>
        <v>5</v>
      </c>
      <c r="W7075" t="str">
        <f>TEXT(SalesData[[#This Row],[Order Date]],"MMM-YYYY")</f>
        <v>Jul-2017</v>
      </c>
      <c r="X7075">
        <f>CHOOSE(MONTH(SalesData[[#This Row],[Order Date]]),1,1,1,2,2,2,3,3,3,4,4,4)</f>
        <v>3</v>
      </c>
      <c r="Y7075">
        <f>YEAR(SalesData[[#This Row],[Order Date]])*100+MONTH(SalesData[[#This Row],[Order Date]])</f>
        <v>201707</v>
      </c>
    </row>
    <row r="7076" spans="1: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v>4</v>
      </c>
      <c r="T7076">
        <v>0</v>
      </c>
      <c r="U7076">
        <v>0.28999999999999998</v>
      </c>
      <c r="V7076">
        <f>COUNTIF(SalesData[Order ID],SalesData[[#This Row],[Order ID]])</f>
        <v>5</v>
      </c>
      <c r="W7076" t="str">
        <f>TEXT(SalesData[[#This Row],[Order Date]],"MMM-YYYY")</f>
        <v>Jul-2017</v>
      </c>
      <c r="X7076">
        <f>CHOOSE(MONTH(SalesData[[#This Row],[Order Date]]),1,1,1,2,2,2,3,3,3,4,4,4)</f>
        <v>3</v>
      </c>
      <c r="Y7076">
        <f>YEAR(SalesData[[#This Row],[Order Date]])*100+MONTH(SalesData[[#This Row],[Order Date]])</f>
        <v>201707</v>
      </c>
    </row>
    <row r="7077" spans="1: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v>8</v>
      </c>
      <c r="T7077">
        <v>0.2</v>
      </c>
      <c r="U7077">
        <v>4.4000000000000004</v>
      </c>
      <c r="V7077">
        <f>COUNTIF(SalesData[Order ID],SalesData[[#This Row],[Order ID]])</f>
        <v>5</v>
      </c>
      <c r="W7077" t="str">
        <f>TEXT(SalesData[[#This Row],[Order Date]],"MMM-YYYY")</f>
        <v>Jul-2017</v>
      </c>
      <c r="X7077">
        <f>CHOOSE(MONTH(SalesData[[#This Row],[Order Date]]),1,1,1,2,2,2,3,3,3,4,4,4)</f>
        <v>3</v>
      </c>
      <c r="Y7077">
        <f>YEAR(SalesData[[#This Row],[Order Date]])*100+MONTH(SalesData[[#This Row],[Order Date]])</f>
        <v>201707</v>
      </c>
    </row>
    <row r="7078" spans="1: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v>4</v>
      </c>
      <c r="T7078">
        <v>0.1</v>
      </c>
      <c r="U7078">
        <v>14.27</v>
      </c>
      <c r="V7078">
        <f>COUNTIF(SalesData[Order ID],SalesData[[#This Row],[Order ID]])</f>
        <v>1</v>
      </c>
      <c r="W7078" t="str">
        <f>TEXT(SalesData[[#This Row],[Order Date]],"MMM-YYYY")</f>
        <v>May-2017</v>
      </c>
      <c r="X7078">
        <f>CHOOSE(MONTH(SalesData[[#This Row],[Order Date]]),1,1,1,2,2,2,3,3,3,4,4,4)</f>
        <v>2</v>
      </c>
      <c r="Y7078">
        <f>YEAR(SalesData[[#This Row],[Order Date]])*100+MONTH(SalesData[[#This Row],[Order Date]])</f>
        <v>201705</v>
      </c>
    </row>
    <row r="7079" spans="1: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v>9</v>
      </c>
      <c r="T7079">
        <v>0.2</v>
      </c>
      <c r="U7079">
        <v>4.12</v>
      </c>
      <c r="V7079">
        <f>COUNTIF(SalesData[Order ID],SalesData[[#This Row],[Order ID]])</f>
        <v>6</v>
      </c>
      <c r="W7079" t="str">
        <f>TEXT(SalesData[[#This Row],[Order Date]],"MMM-YYYY")</f>
        <v>Sep-2017</v>
      </c>
      <c r="X7079">
        <f>CHOOSE(MONTH(SalesData[[#This Row],[Order Date]]),1,1,1,2,2,2,3,3,3,4,4,4)</f>
        <v>3</v>
      </c>
      <c r="Y7079">
        <f>YEAR(SalesData[[#This Row],[Order Date]])*100+MONTH(SalesData[[#This Row],[Order Date]])</f>
        <v>201709</v>
      </c>
    </row>
    <row r="7080" spans="1: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v>9</v>
      </c>
      <c r="T7080">
        <v>0.3</v>
      </c>
      <c r="U7080">
        <v>-64.989999999999995</v>
      </c>
      <c r="V7080">
        <f>COUNTIF(SalesData[Order ID],SalesData[[#This Row],[Order ID]])</f>
        <v>6</v>
      </c>
      <c r="W7080" t="str">
        <f>TEXT(SalesData[[#This Row],[Order Date]],"MMM-YYYY")</f>
        <v>Sep-2017</v>
      </c>
      <c r="X7080">
        <f>CHOOSE(MONTH(SalesData[[#This Row],[Order Date]]),1,1,1,2,2,2,3,3,3,4,4,4)</f>
        <v>3</v>
      </c>
      <c r="Y7080">
        <f>YEAR(SalesData[[#This Row],[Order Date]])*100+MONTH(SalesData[[#This Row],[Order Date]])</f>
        <v>201709</v>
      </c>
    </row>
    <row r="7081" spans="1: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v>2</v>
      </c>
      <c r="T7081">
        <v>0</v>
      </c>
      <c r="U7081">
        <v>3.89</v>
      </c>
      <c r="V7081">
        <f>COUNTIF(SalesData[Order ID],SalesData[[#This Row],[Order ID]])</f>
        <v>6</v>
      </c>
      <c r="W7081" t="str">
        <f>TEXT(SalesData[[#This Row],[Order Date]],"MMM-YYYY")</f>
        <v>Sep-2017</v>
      </c>
      <c r="X7081">
        <f>CHOOSE(MONTH(SalesData[[#This Row],[Order Date]]),1,1,1,2,2,2,3,3,3,4,4,4)</f>
        <v>3</v>
      </c>
      <c r="Y7081">
        <f>YEAR(SalesData[[#This Row],[Order Date]])*100+MONTH(SalesData[[#This Row],[Order Date]])</f>
        <v>201709</v>
      </c>
    </row>
    <row r="7082" spans="1: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v>8</v>
      </c>
      <c r="T7082">
        <v>0.1</v>
      </c>
      <c r="U7082">
        <v>155.93</v>
      </c>
      <c r="V7082">
        <f>COUNTIF(SalesData[Order ID],SalesData[[#This Row],[Order ID]])</f>
        <v>6</v>
      </c>
      <c r="W7082" t="str">
        <f>TEXT(SalesData[[#This Row],[Order Date]],"MMM-YYYY")</f>
        <v>Sep-2017</v>
      </c>
      <c r="X7082">
        <f>CHOOSE(MONTH(SalesData[[#This Row],[Order Date]]),1,1,1,2,2,2,3,3,3,4,4,4)</f>
        <v>3</v>
      </c>
      <c r="Y7082">
        <f>YEAR(SalesData[[#This Row],[Order Date]])*100+MONTH(SalesData[[#This Row],[Order Date]])</f>
        <v>201709</v>
      </c>
    </row>
    <row r="7083" spans="1: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v>10</v>
      </c>
      <c r="T7083">
        <v>0.3</v>
      </c>
      <c r="U7083">
        <v>-202.54</v>
      </c>
      <c r="V7083">
        <f>COUNTIF(SalesData[Order ID],SalesData[[#This Row],[Order ID]])</f>
        <v>6</v>
      </c>
      <c r="W7083" t="str">
        <f>TEXT(SalesData[[#This Row],[Order Date]],"MMM-YYYY")</f>
        <v>Sep-2017</v>
      </c>
      <c r="X7083">
        <f>CHOOSE(MONTH(SalesData[[#This Row],[Order Date]]),1,1,1,2,2,2,3,3,3,4,4,4)</f>
        <v>3</v>
      </c>
      <c r="Y7083">
        <f>YEAR(SalesData[[#This Row],[Order Date]])*100+MONTH(SalesData[[#This Row],[Order Date]])</f>
        <v>201709</v>
      </c>
    </row>
    <row r="7084" spans="1: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v>10</v>
      </c>
      <c r="T7084">
        <v>0</v>
      </c>
      <c r="U7084">
        <v>1.89</v>
      </c>
      <c r="V7084">
        <f>COUNTIF(SalesData[Order ID],SalesData[[#This Row],[Order ID]])</f>
        <v>6</v>
      </c>
      <c r="W7084" t="str">
        <f>TEXT(SalesData[[#This Row],[Order Date]],"MMM-YYYY")</f>
        <v>Sep-2017</v>
      </c>
      <c r="X7084">
        <f>CHOOSE(MONTH(SalesData[[#This Row],[Order Date]]),1,1,1,2,2,2,3,3,3,4,4,4)</f>
        <v>3</v>
      </c>
      <c r="Y7084">
        <f>YEAR(SalesData[[#This Row],[Order Date]])*100+MONTH(SalesData[[#This Row],[Order Date]])</f>
        <v>201709</v>
      </c>
    </row>
    <row r="7085" spans="1: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v>3</v>
      </c>
      <c r="T7085">
        <v>0.3</v>
      </c>
      <c r="U7085">
        <v>-0.18</v>
      </c>
      <c r="V7085">
        <f>COUNTIF(SalesData[Order ID],SalesData[[#This Row],[Order ID]])</f>
        <v>2</v>
      </c>
      <c r="W7085" t="str">
        <f>TEXT(SalesData[[#This Row],[Order Date]],"MMM-YYYY")</f>
        <v>Jul-2018</v>
      </c>
      <c r="X7085">
        <f>CHOOSE(MONTH(SalesData[[#This Row],[Order Date]]),1,1,1,2,2,2,3,3,3,4,4,4)</f>
        <v>3</v>
      </c>
      <c r="Y7085">
        <f>YEAR(SalesData[[#This Row],[Order Date]])*100+MONTH(SalesData[[#This Row],[Order Date]])</f>
        <v>201807</v>
      </c>
    </row>
    <row r="7086" spans="1: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v>4</v>
      </c>
      <c r="T7086">
        <v>0.2</v>
      </c>
      <c r="U7086">
        <v>455.33</v>
      </c>
      <c r="V7086">
        <f>COUNTIF(SalesData[Order ID],SalesData[[#This Row],[Order ID]])</f>
        <v>2</v>
      </c>
      <c r="W7086" t="str">
        <f>TEXT(SalesData[[#This Row],[Order Date]],"MMM-YYYY")</f>
        <v>Jul-2018</v>
      </c>
      <c r="X7086">
        <f>CHOOSE(MONTH(SalesData[[#This Row],[Order Date]]),1,1,1,2,2,2,3,3,3,4,4,4)</f>
        <v>3</v>
      </c>
      <c r="Y7086">
        <f>YEAR(SalesData[[#This Row],[Order Date]])*100+MONTH(SalesData[[#This Row],[Order Date]])</f>
        <v>201807</v>
      </c>
    </row>
    <row r="7087" spans="1: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v>3</v>
      </c>
      <c r="T7087">
        <v>0.3</v>
      </c>
      <c r="U7087">
        <v>-1.1200000000000001</v>
      </c>
      <c r="V7087">
        <f>COUNTIF(SalesData[Order ID],SalesData[[#This Row],[Order ID]])</f>
        <v>2</v>
      </c>
      <c r="W7087" t="str">
        <f>TEXT(SalesData[[#This Row],[Order Date]],"MMM-YYYY")</f>
        <v>Sep-2018</v>
      </c>
      <c r="X7087">
        <f>CHOOSE(MONTH(SalesData[[#This Row],[Order Date]]),1,1,1,2,2,2,3,3,3,4,4,4)</f>
        <v>3</v>
      </c>
      <c r="Y7087">
        <f>YEAR(SalesData[[#This Row],[Order Date]])*100+MONTH(SalesData[[#This Row],[Order Date]])</f>
        <v>201809</v>
      </c>
    </row>
    <row r="7088" spans="1: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v>5</v>
      </c>
      <c r="T7088">
        <v>0.2</v>
      </c>
      <c r="U7088">
        <v>11.45</v>
      </c>
      <c r="V7088">
        <f>COUNTIF(SalesData[Order ID],SalesData[[#This Row],[Order ID]])</f>
        <v>2</v>
      </c>
      <c r="W7088" t="str">
        <f>TEXT(SalesData[[#This Row],[Order Date]],"MMM-YYYY")</f>
        <v>Sep-2018</v>
      </c>
      <c r="X7088">
        <f>CHOOSE(MONTH(SalesData[[#This Row],[Order Date]]),1,1,1,2,2,2,3,3,3,4,4,4)</f>
        <v>3</v>
      </c>
      <c r="Y7088">
        <f>YEAR(SalesData[[#This Row],[Order Date]])*100+MONTH(SalesData[[#This Row],[Order Date]])</f>
        <v>201809</v>
      </c>
    </row>
    <row r="7089" spans="1: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v>9</v>
      </c>
      <c r="T7089">
        <v>0.3</v>
      </c>
      <c r="U7089">
        <v>-9.99</v>
      </c>
      <c r="V7089">
        <f>COUNTIF(SalesData[Order ID],SalesData[[#This Row],[Order ID]])</f>
        <v>1</v>
      </c>
      <c r="W7089" t="str">
        <f>TEXT(SalesData[[#This Row],[Order Date]],"MMM-YYYY")</f>
        <v>Aug-2018</v>
      </c>
      <c r="X7089">
        <f>CHOOSE(MONTH(SalesData[[#This Row],[Order Date]]),1,1,1,2,2,2,3,3,3,4,4,4)</f>
        <v>3</v>
      </c>
      <c r="Y7089">
        <f>YEAR(SalesData[[#This Row],[Order Date]])*100+MONTH(SalesData[[#This Row],[Order Date]])</f>
        <v>201808</v>
      </c>
    </row>
    <row r="7090" spans="1: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v>3</v>
      </c>
      <c r="T7090">
        <v>0.2</v>
      </c>
      <c r="U7090">
        <v>9.52</v>
      </c>
      <c r="V7090">
        <f>COUNTIF(SalesData[Order ID],SalesData[[#This Row],[Order ID]])</f>
        <v>1</v>
      </c>
      <c r="W7090" t="str">
        <f>TEXT(SalesData[[#This Row],[Order Date]],"MMM-YYYY")</f>
        <v>Oct-2016</v>
      </c>
      <c r="X7090">
        <f>CHOOSE(MONTH(SalesData[[#This Row],[Order Date]]),1,1,1,2,2,2,3,3,3,4,4,4)</f>
        <v>4</v>
      </c>
      <c r="Y7090">
        <f>YEAR(SalesData[[#This Row],[Order Date]])*100+MONTH(SalesData[[#This Row],[Order Date]])</f>
        <v>201610</v>
      </c>
    </row>
    <row r="7091" spans="1: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v>8</v>
      </c>
      <c r="T7091">
        <v>0.1</v>
      </c>
      <c r="U7091">
        <v>35.99</v>
      </c>
      <c r="V7091">
        <f>COUNTIF(SalesData[Order ID],SalesData[[#This Row],[Order ID]])</f>
        <v>1</v>
      </c>
      <c r="W7091" t="str">
        <f>TEXT(SalesData[[#This Row],[Order Date]],"MMM-YYYY")</f>
        <v>Jun-2018</v>
      </c>
      <c r="X7091">
        <f>CHOOSE(MONTH(SalesData[[#This Row],[Order Date]]),1,1,1,2,2,2,3,3,3,4,4,4)</f>
        <v>2</v>
      </c>
      <c r="Y7091">
        <f>YEAR(SalesData[[#This Row],[Order Date]])*100+MONTH(SalesData[[#This Row],[Order Date]])</f>
        <v>201806</v>
      </c>
    </row>
    <row r="7092" spans="1: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v>9</v>
      </c>
      <c r="T7092">
        <v>0</v>
      </c>
      <c r="U7092">
        <v>23.39</v>
      </c>
      <c r="V7092">
        <f>COUNTIF(SalesData[Order ID],SalesData[[#This Row],[Order ID]])</f>
        <v>4</v>
      </c>
      <c r="W7092" t="str">
        <f>TEXT(SalesData[[#This Row],[Order Date]],"MMM-YYYY")</f>
        <v>Jan-2016</v>
      </c>
      <c r="X7092">
        <f>CHOOSE(MONTH(SalesData[[#This Row],[Order Date]]),1,1,1,2,2,2,3,3,3,4,4,4)</f>
        <v>1</v>
      </c>
      <c r="Y7092">
        <f>YEAR(SalesData[[#This Row],[Order Date]])*100+MONTH(SalesData[[#This Row],[Order Date]])</f>
        <v>201601</v>
      </c>
    </row>
    <row r="7093" spans="1: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v>6</v>
      </c>
      <c r="T7093">
        <v>0.1</v>
      </c>
      <c r="U7093">
        <v>57.2</v>
      </c>
      <c r="V7093">
        <f>COUNTIF(SalesData[Order ID],SalesData[[#This Row],[Order ID]])</f>
        <v>4</v>
      </c>
      <c r="W7093" t="str">
        <f>TEXT(SalesData[[#This Row],[Order Date]],"MMM-YYYY")</f>
        <v>Jan-2016</v>
      </c>
      <c r="X7093">
        <f>CHOOSE(MONTH(SalesData[[#This Row],[Order Date]]),1,1,1,2,2,2,3,3,3,4,4,4)</f>
        <v>1</v>
      </c>
      <c r="Y7093">
        <f>YEAR(SalesData[[#This Row],[Order Date]])*100+MONTH(SalesData[[#This Row],[Order Date]])</f>
        <v>201601</v>
      </c>
    </row>
    <row r="7094" spans="1: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v>9</v>
      </c>
      <c r="T7094">
        <v>0.2</v>
      </c>
      <c r="U7094">
        <v>4.7</v>
      </c>
      <c r="V7094">
        <f>COUNTIF(SalesData[Order ID],SalesData[[#This Row],[Order ID]])</f>
        <v>4</v>
      </c>
      <c r="W7094" t="str">
        <f>TEXT(SalesData[[#This Row],[Order Date]],"MMM-YYYY")</f>
        <v>Jan-2016</v>
      </c>
      <c r="X7094">
        <f>CHOOSE(MONTH(SalesData[[#This Row],[Order Date]]),1,1,1,2,2,2,3,3,3,4,4,4)</f>
        <v>1</v>
      </c>
      <c r="Y7094">
        <f>YEAR(SalesData[[#This Row],[Order Date]])*100+MONTH(SalesData[[#This Row],[Order Date]])</f>
        <v>201601</v>
      </c>
    </row>
    <row r="7095" spans="1: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v>2</v>
      </c>
      <c r="T7095">
        <v>0.2</v>
      </c>
      <c r="U7095">
        <v>14.95</v>
      </c>
      <c r="V7095">
        <f>COUNTIF(SalesData[Order ID],SalesData[[#This Row],[Order ID]])</f>
        <v>4</v>
      </c>
      <c r="W7095" t="str">
        <f>TEXT(SalesData[[#This Row],[Order Date]],"MMM-YYYY")</f>
        <v>Jan-2016</v>
      </c>
      <c r="X7095">
        <f>CHOOSE(MONTH(SalesData[[#This Row],[Order Date]]),1,1,1,2,2,2,3,3,3,4,4,4)</f>
        <v>1</v>
      </c>
      <c r="Y7095">
        <f>YEAR(SalesData[[#This Row],[Order Date]])*100+MONTH(SalesData[[#This Row],[Order Date]])</f>
        <v>201601</v>
      </c>
    </row>
    <row r="7096" spans="1: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v>3</v>
      </c>
      <c r="T7096">
        <v>0</v>
      </c>
      <c r="U7096">
        <v>28.8</v>
      </c>
      <c r="V7096">
        <f>COUNTIF(SalesData[Order ID],SalesData[[#This Row],[Order ID]])</f>
        <v>1</v>
      </c>
      <c r="W7096" t="str">
        <f>TEXT(SalesData[[#This Row],[Order Date]],"MMM-YYYY")</f>
        <v>Feb-2016</v>
      </c>
      <c r="X7096">
        <f>CHOOSE(MONTH(SalesData[[#This Row],[Order Date]]),1,1,1,2,2,2,3,3,3,4,4,4)</f>
        <v>1</v>
      </c>
      <c r="Y7096">
        <f>YEAR(SalesData[[#This Row],[Order Date]])*100+MONTH(SalesData[[#This Row],[Order Date]])</f>
        <v>201602</v>
      </c>
    </row>
    <row r="7097" spans="1: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v>2</v>
      </c>
      <c r="T7097">
        <v>0.1</v>
      </c>
      <c r="U7097">
        <v>8.8000000000000007</v>
      </c>
      <c r="V7097">
        <f>COUNTIF(SalesData[Order ID],SalesData[[#This Row],[Order ID]])</f>
        <v>3</v>
      </c>
      <c r="W7097" t="str">
        <f>TEXT(SalesData[[#This Row],[Order Date]],"MMM-YYYY")</f>
        <v>Aug-2017</v>
      </c>
      <c r="X7097">
        <f>CHOOSE(MONTH(SalesData[[#This Row],[Order Date]]),1,1,1,2,2,2,3,3,3,4,4,4)</f>
        <v>3</v>
      </c>
      <c r="Y7097">
        <f>YEAR(SalesData[[#This Row],[Order Date]])*100+MONTH(SalesData[[#This Row],[Order Date]])</f>
        <v>201708</v>
      </c>
    </row>
    <row r="7098" spans="1: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v>5</v>
      </c>
      <c r="T7098">
        <v>0.2</v>
      </c>
      <c r="U7098">
        <v>96.87</v>
      </c>
      <c r="V7098">
        <f>COUNTIF(SalesData[Order ID],SalesData[[#This Row],[Order ID]])</f>
        <v>3</v>
      </c>
      <c r="W7098" t="str">
        <f>TEXT(SalesData[[#This Row],[Order Date]],"MMM-YYYY")</f>
        <v>Aug-2017</v>
      </c>
      <c r="X7098">
        <f>CHOOSE(MONTH(SalesData[[#This Row],[Order Date]]),1,1,1,2,2,2,3,3,3,4,4,4)</f>
        <v>3</v>
      </c>
      <c r="Y7098">
        <f>YEAR(SalesData[[#This Row],[Order Date]])*100+MONTH(SalesData[[#This Row],[Order Date]])</f>
        <v>201708</v>
      </c>
    </row>
    <row r="7099" spans="1: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v>3</v>
      </c>
      <c r="T7099">
        <v>0.1</v>
      </c>
      <c r="U7099">
        <v>4.3</v>
      </c>
      <c r="V7099">
        <f>COUNTIF(SalesData[Order ID],SalesData[[#This Row],[Order ID]])</f>
        <v>3</v>
      </c>
      <c r="W7099" t="str">
        <f>TEXT(SalesData[[#This Row],[Order Date]],"MMM-YYYY")</f>
        <v>Aug-2017</v>
      </c>
      <c r="X7099">
        <f>CHOOSE(MONTH(SalesData[[#This Row],[Order Date]]),1,1,1,2,2,2,3,3,3,4,4,4)</f>
        <v>3</v>
      </c>
      <c r="Y7099">
        <f>YEAR(SalesData[[#This Row],[Order Date]])*100+MONTH(SalesData[[#This Row],[Order Date]])</f>
        <v>201708</v>
      </c>
    </row>
    <row r="7100" spans="1: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v>6</v>
      </c>
      <c r="T7100">
        <v>0</v>
      </c>
      <c r="U7100">
        <v>60.6</v>
      </c>
      <c r="V7100">
        <f>COUNTIF(SalesData[Order ID],SalesData[[#This Row],[Order ID]])</f>
        <v>1</v>
      </c>
      <c r="W7100" t="str">
        <f>TEXT(SalesData[[#This Row],[Order Date]],"MMM-YYYY")</f>
        <v>Nov-2018</v>
      </c>
      <c r="X7100">
        <f>CHOOSE(MONTH(SalesData[[#This Row],[Order Date]]),1,1,1,2,2,2,3,3,3,4,4,4)</f>
        <v>4</v>
      </c>
      <c r="Y7100">
        <f>YEAR(SalesData[[#This Row],[Order Date]])*100+MONTH(SalesData[[#This Row],[Order Date]])</f>
        <v>201811</v>
      </c>
    </row>
    <row r="7101" spans="1: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v>2</v>
      </c>
      <c r="T7101">
        <v>0.2</v>
      </c>
      <c r="U7101">
        <v>36.15</v>
      </c>
      <c r="V7101">
        <f>COUNTIF(SalesData[Order ID],SalesData[[#This Row],[Order ID]])</f>
        <v>1</v>
      </c>
      <c r="W7101" t="str">
        <f>TEXT(SalesData[[#This Row],[Order Date]],"MMM-YYYY")</f>
        <v>Dec-2016</v>
      </c>
      <c r="X7101">
        <f>CHOOSE(MONTH(SalesData[[#This Row],[Order Date]]),1,1,1,2,2,2,3,3,3,4,4,4)</f>
        <v>4</v>
      </c>
      <c r="Y7101">
        <f>YEAR(SalesData[[#This Row],[Order Date]])*100+MONTH(SalesData[[#This Row],[Order Date]])</f>
        <v>201612</v>
      </c>
    </row>
    <row r="7102" spans="1: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v>10</v>
      </c>
      <c r="T7102">
        <v>0.1</v>
      </c>
      <c r="U7102">
        <v>7.04</v>
      </c>
      <c r="V7102">
        <f>COUNTIF(SalesData[Order ID],SalesData[[#This Row],[Order ID]])</f>
        <v>1</v>
      </c>
      <c r="W7102" t="str">
        <f>TEXT(SalesData[[#This Row],[Order Date]],"MMM-YYYY")</f>
        <v>Nov-2015</v>
      </c>
      <c r="X7102">
        <f>CHOOSE(MONTH(SalesData[[#This Row],[Order Date]]),1,1,1,2,2,2,3,3,3,4,4,4)</f>
        <v>4</v>
      </c>
      <c r="Y7102">
        <f>YEAR(SalesData[[#This Row],[Order Date]])*100+MONTH(SalesData[[#This Row],[Order Date]])</f>
        <v>201511</v>
      </c>
    </row>
    <row r="7103" spans="1: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v>10</v>
      </c>
      <c r="T7103">
        <v>0.3</v>
      </c>
      <c r="U7103">
        <v>-1.18</v>
      </c>
      <c r="V7103">
        <f>COUNTIF(SalesData[Order ID],SalesData[[#This Row],[Order ID]])</f>
        <v>1</v>
      </c>
      <c r="W7103" t="str">
        <f>TEXT(SalesData[[#This Row],[Order Date]],"MMM-YYYY")</f>
        <v>Aug-2017</v>
      </c>
      <c r="X7103">
        <f>CHOOSE(MONTH(SalesData[[#This Row],[Order Date]]),1,1,1,2,2,2,3,3,3,4,4,4)</f>
        <v>3</v>
      </c>
      <c r="Y7103">
        <f>YEAR(SalesData[[#This Row],[Order Date]])*100+MONTH(SalesData[[#This Row],[Order Date]])</f>
        <v>201708</v>
      </c>
    </row>
    <row r="7104" spans="1: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v>7</v>
      </c>
      <c r="T7104">
        <v>0.1</v>
      </c>
      <c r="U7104">
        <v>1.25</v>
      </c>
      <c r="V7104">
        <f>COUNTIF(SalesData[Order ID],SalesData[[#This Row],[Order ID]])</f>
        <v>1</v>
      </c>
      <c r="W7104" t="str">
        <f>TEXT(SalesData[[#This Row],[Order Date]],"MMM-YYYY")</f>
        <v>Sep-2015</v>
      </c>
      <c r="X7104">
        <f>CHOOSE(MONTH(SalesData[[#This Row],[Order Date]]),1,1,1,2,2,2,3,3,3,4,4,4)</f>
        <v>3</v>
      </c>
      <c r="Y7104">
        <f>YEAR(SalesData[[#This Row],[Order Date]])*100+MONTH(SalesData[[#This Row],[Order Date]])</f>
        <v>201509</v>
      </c>
    </row>
    <row r="7105" spans="1: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v>8</v>
      </c>
      <c r="T7105">
        <v>0.2</v>
      </c>
      <c r="U7105">
        <v>54.74</v>
      </c>
      <c r="V7105">
        <f>COUNTIF(SalesData[Order ID],SalesData[[#This Row],[Order ID]])</f>
        <v>1</v>
      </c>
      <c r="W7105" t="str">
        <f>TEXT(SalesData[[#This Row],[Order Date]],"MMM-YYYY")</f>
        <v>Sep-2018</v>
      </c>
      <c r="X7105">
        <f>CHOOSE(MONTH(SalesData[[#This Row],[Order Date]]),1,1,1,2,2,2,3,3,3,4,4,4)</f>
        <v>3</v>
      </c>
      <c r="Y7105">
        <f>YEAR(SalesData[[#This Row],[Order Date]])*100+MONTH(SalesData[[#This Row],[Order Date]])</f>
        <v>201809</v>
      </c>
    </row>
    <row r="7106" spans="1: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v>6</v>
      </c>
      <c r="T7106">
        <v>0</v>
      </c>
      <c r="U7106">
        <v>106.42</v>
      </c>
      <c r="V7106">
        <f>COUNTIF(SalesData[Order ID],SalesData[[#This Row],[Order ID]])</f>
        <v>3</v>
      </c>
      <c r="W7106" t="str">
        <f>TEXT(SalesData[[#This Row],[Order Date]],"MMM-YYYY")</f>
        <v>Jun-2018</v>
      </c>
      <c r="X7106">
        <f>CHOOSE(MONTH(SalesData[[#This Row],[Order Date]]),1,1,1,2,2,2,3,3,3,4,4,4)</f>
        <v>2</v>
      </c>
      <c r="Y7106">
        <f>YEAR(SalesData[[#This Row],[Order Date]])*100+MONTH(SalesData[[#This Row],[Order Date]])</f>
        <v>201806</v>
      </c>
    </row>
    <row r="7107" spans="1: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v>2</v>
      </c>
      <c r="T7107">
        <v>0.3</v>
      </c>
      <c r="U7107">
        <v>-10.08</v>
      </c>
      <c r="V7107">
        <f>COUNTIF(SalesData[Order ID],SalesData[[#This Row],[Order ID]])</f>
        <v>3</v>
      </c>
      <c r="W7107" t="str">
        <f>TEXT(SalesData[[#This Row],[Order Date]],"MMM-YYYY")</f>
        <v>Jun-2018</v>
      </c>
      <c r="X7107">
        <f>CHOOSE(MONTH(SalesData[[#This Row],[Order Date]]),1,1,1,2,2,2,3,3,3,4,4,4)</f>
        <v>2</v>
      </c>
      <c r="Y7107">
        <f>YEAR(SalesData[[#This Row],[Order Date]])*100+MONTH(SalesData[[#This Row],[Order Date]])</f>
        <v>201806</v>
      </c>
    </row>
    <row r="7108" spans="1: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v>7</v>
      </c>
      <c r="T7108">
        <v>0.2</v>
      </c>
      <c r="U7108">
        <v>37.92</v>
      </c>
      <c r="V7108">
        <f>COUNTIF(SalesData[Order ID],SalesData[[#This Row],[Order ID]])</f>
        <v>3</v>
      </c>
      <c r="W7108" t="str">
        <f>TEXT(SalesData[[#This Row],[Order Date]],"MMM-YYYY")</f>
        <v>Jun-2018</v>
      </c>
      <c r="X7108">
        <f>CHOOSE(MONTH(SalesData[[#This Row],[Order Date]]),1,1,1,2,2,2,3,3,3,4,4,4)</f>
        <v>2</v>
      </c>
      <c r="Y7108">
        <f>YEAR(SalesData[[#This Row],[Order Date]])*100+MONTH(SalesData[[#This Row],[Order Date]])</f>
        <v>201806</v>
      </c>
    </row>
    <row r="7109" spans="1: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v>10</v>
      </c>
      <c r="T7109">
        <v>0.3</v>
      </c>
      <c r="U7109">
        <v>-3.64</v>
      </c>
      <c r="V7109">
        <f>COUNTIF(SalesData[Order ID],SalesData[[#This Row],[Order ID]])</f>
        <v>7</v>
      </c>
      <c r="W7109" t="str">
        <f>TEXT(SalesData[[#This Row],[Order Date]],"MMM-YYYY")</f>
        <v>Apr-2017</v>
      </c>
      <c r="X7109">
        <f>CHOOSE(MONTH(SalesData[[#This Row],[Order Date]]),1,1,1,2,2,2,3,3,3,4,4,4)</f>
        <v>2</v>
      </c>
      <c r="Y7109">
        <f>YEAR(SalesData[[#This Row],[Order Date]])*100+MONTH(SalesData[[#This Row],[Order Date]])</f>
        <v>201704</v>
      </c>
    </row>
    <row r="7110" spans="1: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v>2</v>
      </c>
      <c r="T7110">
        <v>0.3</v>
      </c>
      <c r="U7110">
        <v>-0.33</v>
      </c>
      <c r="V7110">
        <f>COUNTIF(SalesData[Order ID],SalesData[[#This Row],[Order ID]])</f>
        <v>7</v>
      </c>
      <c r="W7110" t="str">
        <f>TEXT(SalesData[[#This Row],[Order Date]],"MMM-YYYY")</f>
        <v>Apr-2017</v>
      </c>
      <c r="X7110">
        <f>CHOOSE(MONTH(SalesData[[#This Row],[Order Date]]),1,1,1,2,2,2,3,3,3,4,4,4)</f>
        <v>2</v>
      </c>
      <c r="Y7110">
        <f>YEAR(SalesData[[#This Row],[Order Date]])*100+MONTH(SalesData[[#This Row],[Order Date]])</f>
        <v>201704</v>
      </c>
    </row>
    <row r="7111" spans="1: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v>8</v>
      </c>
      <c r="T7111">
        <v>0</v>
      </c>
      <c r="U7111">
        <v>160.96</v>
      </c>
      <c r="V7111">
        <f>COUNTIF(SalesData[Order ID],SalesData[[#This Row],[Order ID]])</f>
        <v>7</v>
      </c>
      <c r="W7111" t="str">
        <f>TEXT(SalesData[[#This Row],[Order Date]],"MMM-YYYY")</f>
        <v>Apr-2017</v>
      </c>
      <c r="X7111">
        <f>CHOOSE(MONTH(SalesData[[#This Row],[Order Date]]),1,1,1,2,2,2,3,3,3,4,4,4)</f>
        <v>2</v>
      </c>
      <c r="Y7111">
        <f>YEAR(SalesData[[#This Row],[Order Date]])*100+MONTH(SalesData[[#This Row],[Order Date]])</f>
        <v>201704</v>
      </c>
    </row>
    <row r="7112" spans="1: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v>3</v>
      </c>
      <c r="T7112">
        <v>0</v>
      </c>
      <c r="U7112">
        <v>1.4</v>
      </c>
      <c r="V7112">
        <f>COUNTIF(SalesData[Order ID],SalesData[[#This Row],[Order ID]])</f>
        <v>7</v>
      </c>
      <c r="W7112" t="str">
        <f>TEXT(SalesData[[#This Row],[Order Date]],"MMM-YYYY")</f>
        <v>Apr-2017</v>
      </c>
      <c r="X7112">
        <f>CHOOSE(MONTH(SalesData[[#This Row],[Order Date]]),1,1,1,2,2,2,3,3,3,4,4,4)</f>
        <v>2</v>
      </c>
      <c r="Y7112">
        <f>YEAR(SalesData[[#This Row],[Order Date]])*100+MONTH(SalesData[[#This Row],[Order Date]])</f>
        <v>201704</v>
      </c>
    </row>
    <row r="7113" spans="1: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v>10</v>
      </c>
      <c r="T7113">
        <v>0.3</v>
      </c>
      <c r="U7113">
        <v>-20.87</v>
      </c>
      <c r="V7113">
        <f>COUNTIF(SalesData[Order ID],SalesData[[#This Row],[Order ID]])</f>
        <v>7</v>
      </c>
      <c r="W7113" t="str">
        <f>TEXT(SalesData[[#This Row],[Order Date]],"MMM-YYYY")</f>
        <v>Apr-2017</v>
      </c>
      <c r="X7113">
        <f>CHOOSE(MONTH(SalesData[[#This Row],[Order Date]]),1,1,1,2,2,2,3,3,3,4,4,4)</f>
        <v>2</v>
      </c>
      <c r="Y7113">
        <f>YEAR(SalesData[[#This Row],[Order Date]])*100+MONTH(SalesData[[#This Row],[Order Date]])</f>
        <v>201704</v>
      </c>
    </row>
    <row r="7114" spans="1: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v>1</v>
      </c>
      <c r="T7114">
        <v>0.2</v>
      </c>
      <c r="U7114">
        <v>16.47</v>
      </c>
      <c r="V7114">
        <f>COUNTIF(SalesData[Order ID],SalesData[[#This Row],[Order ID]])</f>
        <v>7</v>
      </c>
      <c r="W7114" t="str">
        <f>TEXT(SalesData[[#This Row],[Order Date]],"MMM-YYYY")</f>
        <v>Apr-2017</v>
      </c>
      <c r="X7114">
        <f>CHOOSE(MONTH(SalesData[[#This Row],[Order Date]]),1,1,1,2,2,2,3,3,3,4,4,4)</f>
        <v>2</v>
      </c>
      <c r="Y7114">
        <f>YEAR(SalesData[[#This Row],[Order Date]])*100+MONTH(SalesData[[#This Row],[Order Date]])</f>
        <v>201704</v>
      </c>
    </row>
    <row r="7115" spans="1: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v>1</v>
      </c>
      <c r="T7115">
        <v>0</v>
      </c>
      <c r="U7115">
        <v>1.58</v>
      </c>
      <c r="V7115">
        <f>COUNTIF(SalesData[Order ID],SalesData[[#This Row],[Order ID]])</f>
        <v>7</v>
      </c>
      <c r="W7115" t="str">
        <f>TEXT(SalesData[[#This Row],[Order Date]],"MMM-YYYY")</f>
        <v>Apr-2017</v>
      </c>
      <c r="X7115">
        <f>CHOOSE(MONTH(SalesData[[#This Row],[Order Date]]),1,1,1,2,2,2,3,3,3,4,4,4)</f>
        <v>2</v>
      </c>
      <c r="Y7115">
        <f>YEAR(SalesData[[#This Row],[Order Date]])*100+MONTH(SalesData[[#This Row],[Order Date]])</f>
        <v>201704</v>
      </c>
    </row>
    <row r="7116" spans="1: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v>4</v>
      </c>
      <c r="T7116">
        <v>0</v>
      </c>
      <c r="U7116">
        <v>252.88</v>
      </c>
      <c r="V7116">
        <f>COUNTIF(SalesData[Order ID],SalesData[[#This Row],[Order ID]])</f>
        <v>2</v>
      </c>
      <c r="W7116" t="str">
        <f>TEXT(SalesData[[#This Row],[Order Date]],"MMM-YYYY")</f>
        <v>May-2017</v>
      </c>
      <c r="X7116">
        <f>CHOOSE(MONTH(SalesData[[#This Row],[Order Date]]),1,1,1,2,2,2,3,3,3,4,4,4)</f>
        <v>2</v>
      </c>
      <c r="Y7116">
        <f>YEAR(SalesData[[#This Row],[Order Date]])*100+MONTH(SalesData[[#This Row],[Order Date]])</f>
        <v>201705</v>
      </c>
    </row>
    <row r="7117" spans="1: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v>8</v>
      </c>
      <c r="T7117">
        <v>0.2</v>
      </c>
      <c r="U7117">
        <v>1.2</v>
      </c>
      <c r="V7117">
        <f>COUNTIF(SalesData[Order ID],SalesData[[#This Row],[Order ID]])</f>
        <v>2</v>
      </c>
      <c r="W7117" t="str">
        <f>TEXT(SalesData[[#This Row],[Order Date]],"MMM-YYYY")</f>
        <v>May-2017</v>
      </c>
      <c r="X7117">
        <f>CHOOSE(MONTH(SalesData[[#This Row],[Order Date]]),1,1,1,2,2,2,3,3,3,4,4,4)</f>
        <v>2</v>
      </c>
      <c r="Y7117">
        <f>YEAR(SalesData[[#This Row],[Order Date]])*100+MONTH(SalesData[[#This Row],[Order Date]])</f>
        <v>201705</v>
      </c>
    </row>
    <row r="7118" spans="1: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v>4</v>
      </c>
      <c r="T7118">
        <v>0.1</v>
      </c>
      <c r="U7118">
        <v>20.45</v>
      </c>
      <c r="V7118">
        <f>COUNTIF(SalesData[Order ID],SalesData[[#This Row],[Order ID]])</f>
        <v>2</v>
      </c>
      <c r="W7118" t="str">
        <f>TEXT(SalesData[[#This Row],[Order Date]],"MMM-YYYY")</f>
        <v>Oct-2015</v>
      </c>
      <c r="X7118">
        <f>CHOOSE(MONTH(SalesData[[#This Row],[Order Date]]),1,1,1,2,2,2,3,3,3,4,4,4)</f>
        <v>4</v>
      </c>
      <c r="Y7118">
        <f>YEAR(SalesData[[#This Row],[Order Date]])*100+MONTH(SalesData[[#This Row],[Order Date]])</f>
        <v>201510</v>
      </c>
    </row>
    <row r="7119" spans="1: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v>8</v>
      </c>
      <c r="T7119">
        <v>0</v>
      </c>
      <c r="U7119">
        <v>0.09</v>
      </c>
      <c r="V7119">
        <f>COUNTIF(SalesData[Order ID],SalesData[[#This Row],[Order ID]])</f>
        <v>2</v>
      </c>
      <c r="W7119" t="str">
        <f>TEXT(SalesData[[#This Row],[Order Date]],"MMM-YYYY")</f>
        <v>Oct-2015</v>
      </c>
      <c r="X7119">
        <f>CHOOSE(MONTH(SalesData[[#This Row],[Order Date]]),1,1,1,2,2,2,3,3,3,4,4,4)</f>
        <v>4</v>
      </c>
      <c r="Y7119">
        <f>YEAR(SalesData[[#This Row],[Order Date]])*100+MONTH(SalesData[[#This Row],[Order Date]])</f>
        <v>201510</v>
      </c>
    </row>
    <row r="7120" spans="1: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v>10</v>
      </c>
      <c r="T7120">
        <v>0</v>
      </c>
      <c r="U7120">
        <v>4.66</v>
      </c>
      <c r="V7120">
        <f>COUNTIF(SalesData[Order ID],SalesData[[#This Row],[Order ID]])</f>
        <v>1</v>
      </c>
      <c r="W7120" t="str">
        <f>TEXT(SalesData[[#This Row],[Order Date]],"MMM-YYYY")</f>
        <v>Feb-2018</v>
      </c>
      <c r="X7120">
        <f>CHOOSE(MONTH(SalesData[[#This Row],[Order Date]]),1,1,1,2,2,2,3,3,3,4,4,4)</f>
        <v>1</v>
      </c>
      <c r="Y7120">
        <f>YEAR(SalesData[[#This Row],[Order Date]])*100+MONTH(SalesData[[#This Row],[Order Date]])</f>
        <v>201802</v>
      </c>
    </row>
    <row r="7121" spans="1: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v>2</v>
      </c>
      <c r="T7121">
        <v>0.2</v>
      </c>
      <c r="U7121">
        <v>4.45</v>
      </c>
      <c r="V7121">
        <f>COUNTIF(SalesData[Order ID],SalesData[[#This Row],[Order ID]])</f>
        <v>1</v>
      </c>
      <c r="W7121" t="str">
        <f>TEXT(SalesData[[#This Row],[Order Date]],"MMM-YYYY")</f>
        <v>Nov-2018</v>
      </c>
      <c r="X7121">
        <f>CHOOSE(MONTH(SalesData[[#This Row],[Order Date]]),1,1,1,2,2,2,3,3,3,4,4,4)</f>
        <v>4</v>
      </c>
      <c r="Y7121">
        <f>YEAR(SalesData[[#This Row],[Order Date]])*100+MONTH(SalesData[[#This Row],[Order Date]])</f>
        <v>201811</v>
      </c>
    </row>
    <row r="7122" spans="1: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v>3</v>
      </c>
      <c r="T7122">
        <v>0.1</v>
      </c>
      <c r="U7122">
        <v>6.72</v>
      </c>
      <c r="V7122">
        <f>COUNTIF(SalesData[Order ID],SalesData[[#This Row],[Order ID]])</f>
        <v>1</v>
      </c>
      <c r="W7122" t="str">
        <f>TEXT(SalesData[[#This Row],[Order Date]],"MMM-YYYY")</f>
        <v>Jan-2015</v>
      </c>
      <c r="X7122">
        <f>CHOOSE(MONTH(SalesData[[#This Row],[Order Date]]),1,1,1,2,2,2,3,3,3,4,4,4)</f>
        <v>1</v>
      </c>
      <c r="Y7122">
        <f>YEAR(SalesData[[#This Row],[Order Date]])*100+MONTH(SalesData[[#This Row],[Order Date]])</f>
        <v>201501</v>
      </c>
    </row>
    <row r="7123" spans="1: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v>8</v>
      </c>
      <c r="T7123">
        <v>0</v>
      </c>
      <c r="U7123">
        <v>11.3</v>
      </c>
      <c r="V7123">
        <f>COUNTIF(SalesData[Order ID],SalesData[[#This Row],[Order ID]])</f>
        <v>2</v>
      </c>
      <c r="W7123" t="str">
        <f>TEXT(SalesData[[#This Row],[Order Date]],"MMM-YYYY")</f>
        <v>Dec-2018</v>
      </c>
      <c r="X7123">
        <f>CHOOSE(MONTH(SalesData[[#This Row],[Order Date]]),1,1,1,2,2,2,3,3,3,4,4,4)</f>
        <v>4</v>
      </c>
      <c r="Y7123">
        <f>YEAR(SalesData[[#This Row],[Order Date]])*100+MONTH(SalesData[[#This Row],[Order Date]])</f>
        <v>201812</v>
      </c>
    </row>
    <row r="7124" spans="1: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v>8</v>
      </c>
      <c r="T7124">
        <v>0.3</v>
      </c>
      <c r="U7124">
        <v>-7.1</v>
      </c>
      <c r="V7124">
        <f>COUNTIF(SalesData[Order ID],SalesData[[#This Row],[Order ID]])</f>
        <v>2</v>
      </c>
      <c r="W7124" t="str">
        <f>TEXT(SalesData[[#This Row],[Order Date]],"MMM-YYYY")</f>
        <v>Dec-2018</v>
      </c>
      <c r="X7124">
        <f>CHOOSE(MONTH(SalesData[[#This Row],[Order Date]]),1,1,1,2,2,2,3,3,3,4,4,4)</f>
        <v>4</v>
      </c>
      <c r="Y7124">
        <f>YEAR(SalesData[[#This Row],[Order Date]])*100+MONTH(SalesData[[#This Row],[Order Date]])</f>
        <v>201812</v>
      </c>
    </row>
    <row r="7125" spans="1: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v>6</v>
      </c>
      <c r="T7125">
        <v>0</v>
      </c>
      <c r="U7125">
        <v>2.71</v>
      </c>
      <c r="V7125">
        <f>COUNTIF(SalesData[Order ID],SalesData[[#This Row],[Order ID]])</f>
        <v>2</v>
      </c>
      <c r="W7125" t="str">
        <f>TEXT(SalesData[[#This Row],[Order Date]],"MMM-YYYY")</f>
        <v>Aug-2016</v>
      </c>
      <c r="X7125">
        <f>CHOOSE(MONTH(SalesData[[#This Row],[Order Date]]),1,1,1,2,2,2,3,3,3,4,4,4)</f>
        <v>3</v>
      </c>
      <c r="Y7125">
        <f>YEAR(SalesData[[#This Row],[Order Date]])*100+MONTH(SalesData[[#This Row],[Order Date]])</f>
        <v>201608</v>
      </c>
    </row>
    <row r="7126" spans="1: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v>7</v>
      </c>
      <c r="T7126">
        <v>0</v>
      </c>
      <c r="U7126">
        <v>27.38</v>
      </c>
      <c r="V7126">
        <f>COUNTIF(SalesData[Order ID],SalesData[[#This Row],[Order ID]])</f>
        <v>2</v>
      </c>
      <c r="W7126" t="str">
        <f>TEXT(SalesData[[#This Row],[Order Date]],"MMM-YYYY")</f>
        <v>Aug-2016</v>
      </c>
      <c r="X7126">
        <f>CHOOSE(MONTH(SalesData[[#This Row],[Order Date]]),1,1,1,2,2,2,3,3,3,4,4,4)</f>
        <v>3</v>
      </c>
      <c r="Y7126">
        <f>YEAR(SalesData[[#This Row],[Order Date]])*100+MONTH(SalesData[[#This Row],[Order Date]])</f>
        <v>201608</v>
      </c>
    </row>
    <row r="7127" spans="1: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v>3</v>
      </c>
      <c r="T7127">
        <v>0</v>
      </c>
      <c r="U7127">
        <v>2.87</v>
      </c>
      <c r="V7127">
        <f>COUNTIF(SalesData[Order ID],SalesData[[#This Row],[Order ID]])</f>
        <v>2</v>
      </c>
      <c r="W7127" t="str">
        <f>TEXT(SalesData[[#This Row],[Order Date]],"MMM-YYYY")</f>
        <v>Sep-2017</v>
      </c>
      <c r="X7127">
        <f>CHOOSE(MONTH(SalesData[[#This Row],[Order Date]]),1,1,1,2,2,2,3,3,3,4,4,4)</f>
        <v>3</v>
      </c>
      <c r="Y7127">
        <f>YEAR(SalesData[[#This Row],[Order Date]])*100+MONTH(SalesData[[#This Row],[Order Date]])</f>
        <v>201709</v>
      </c>
    </row>
    <row r="7128" spans="1: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v>8</v>
      </c>
      <c r="T7128">
        <v>0.3</v>
      </c>
      <c r="U7128">
        <v>-3.06</v>
      </c>
      <c r="V7128">
        <f>COUNTIF(SalesData[Order ID],SalesData[[#This Row],[Order ID]])</f>
        <v>2</v>
      </c>
      <c r="W7128" t="str">
        <f>TEXT(SalesData[[#This Row],[Order Date]],"MMM-YYYY")</f>
        <v>Sep-2017</v>
      </c>
      <c r="X7128">
        <f>CHOOSE(MONTH(SalesData[[#This Row],[Order Date]]),1,1,1,2,2,2,3,3,3,4,4,4)</f>
        <v>3</v>
      </c>
      <c r="Y7128">
        <f>YEAR(SalesData[[#This Row],[Order Date]])*100+MONTH(SalesData[[#This Row],[Order Date]])</f>
        <v>201709</v>
      </c>
    </row>
    <row r="7129" spans="1: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v>6</v>
      </c>
      <c r="T7129">
        <v>0</v>
      </c>
      <c r="U7129">
        <v>3.95</v>
      </c>
      <c r="V7129">
        <f>COUNTIF(SalesData[Order ID],SalesData[[#This Row],[Order ID]])</f>
        <v>2</v>
      </c>
      <c r="W7129" t="str">
        <f>TEXT(SalesData[[#This Row],[Order Date]],"MMM-YYYY")</f>
        <v>Nov-2017</v>
      </c>
      <c r="X7129">
        <f>CHOOSE(MONTH(SalesData[[#This Row],[Order Date]]),1,1,1,2,2,2,3,3,3,4,4,4)</f>
        <v>4</v>
      </c>
      <c r="Y7129">
        <f>YEAR(SalesData[[#This Row],[Order Date]])*100+MONTH(SalesData[[#This Row],[Order Date]])</f>
        <v>201711</v>
      </c>
    </row>
    <row r="7130" spans="1: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v>9</v>
      </c>
      <c r="T7130">
        <v>0.3</v>
      </c>
      <c r="U7130">
        <v>-6.37</v>
      </c>
      <c r="V7130">
        <f>COUNTIF(SalesData[Order ID],SalesData[[#This Row],[Order ID]])</f>
        <v>2</v>
      </c>
      <c r="W7130" t="str">
        <f>TEXT(SalesData[[#This Row],[Order Date]],"MMM-YYYY")</f>
        <v>Nov-2017</v>
      </c>
      <c r="X7130">
        <f>CHOOSE(MONTH(SalesData[[#This Row],[Order Date]]),1,1,1,2,2,2,3,3,3,4,4,4)</f>
        <v>4</v>
      </c>
      <c r="Y7130">
        <f>YEAR(SalesData[[#This Row],[Order Date]])*100+MONTH(SalesData[[#This Row],[Order Date]])</f>
        <v>201711</v>
      </c>
    </row>
    <row r="7131" spans="1: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v>8</v>
      </c>
      <c r="T7131">
        <v>0.2</v>
      </c>
      <c r="U7131">
        <v>8.7899999999999991</v>
      </c>
      <c r="V7131">
        <f>COUNTIF(SalesData[Order ID],SalesData[[#This Row],[Order ID]])</f>
        <v>2</v>
      </c>
      <c r="W7131" t="str">
        <f>TEXT(SalesData[[#This Row],[Order Date]],"MMM-YYYY")</f>
        <v>Apr-2017</v>
      </c>
      <c r="X7131">
        <f>CHOOSE(MONTH(SalesData[[#This Row],[Order Date]]),1,1,1,2,2,2,3,3,3,4,4,4)</f>
        <v>2</v>
      </c>
      <c r="Y7131">
        <f>YEAR(SalesData[[#This Row],[Order Date]])*100+MONTH(SalesData[[#This Row],[Order Date]])</f>
        <v>201704</v>
      </c>
    </row>
    <row r="7132" spans="1: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v>9</v>
      </c>
      <c r="T7132">
        <v>0.1</v>
      </c>
      <c r="U7132">
        <v>35.700000000000003</v>
      </c>
      <c r="V7132">
        <f>COUNTIF(SalesData[Order ID],SalesData[[#This Row],[Order ID]])</f>
        <v>2</v>
      </c>
      <c r="W7132" t="str">
        <f>TEXT(SalesData[[#This Row],[Order Date]],"MMM-YYYY")</f>
        <v>Apr-2017</v>
      </c>
      <c r="X7132">
        <f>CHOOSE(MONTH(SalesData[[#This Row],[Order Date]]),1,1,1,2,2,2,3,3,3,4,4,4)</f>
        <v>2</v>
      </c>
      <c r="Y7132">
        <f>YEAR(SalesData[[#This Row],[Order Date]])*100+MONTH(SalesData[[#This Row],[Order Date]])</f>
        <v>201704</v>
      </c>
    </row>
    <row r="7133" spans="1: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v>5</v>
      </c>
      <c r="T7133">
        <v>0</v>
      </c>
      <c r="U7133">
        <v>38.69</v>
      </c>
      <c r="V7133">
        <f>COUNTIF(SalesData[Order ID],SalesData[[#This Row],[Order ID]])</f>
        <v>5</v>
      </c>
      <c r="W7133" t="str">
        <f>TEXT(SalesData[[#This Row],[Order Date]],"MMM-YYYY")</f>
        <v>Nov-2018</v>
      </c>
      <c r="X7133">
        <f>CHOOSE(MONTH(SalesData[[#This Row],[Order Date]]),1,1,1,2,2,2,3,3,3,4,4,4)</f>
        <v>4</v>
      </c>
      <c r="Y7133">
        <f>YEAR(SalesData[[#This Row],[Order Date]])*100+MONTH(SalesData[[#This Row],[Order Date]])</f>
        <v>201811</v>
      </c>
    </row>
    <row r="7134" spans="1: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v>8</v>
      </c>
      <c r="T7134">
        <v>0</v>
      </c>
      <c r="U7134">
        <v>281.99</v>
      </c>
      <c r="V7134">
        <f>COUNTIF(SalesData[Order ID],SalesData[[#This Row],[Order ID]])</f>
        <v>5</v>
      </c>
      <c r="W7134" t="str">
        <f>TEXT(SalesData[[#This Row],[Order Date]],"MMM-YYYY")</f>
        <v>Nov-2018</v>
      </c>
      <c r="X7134">
        <f>CHOOSE(MONTH(SalesData[[#This Row],[Order Date]]),1,1,1,2,2,2,3,3,3,4,4,4)</f>
        <v>4</v>
      </c>
      <c r="Y7134">
        <f>YEAR(SalesData[[#This Row],[Order Date]])*100+MONTH(SalesData[[#This Row],[Order Date]])</f>
        <v>201811</v>
      </c>
    </row>
    <row r="7135" spans="1: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v>7</v>
      </c>
      <c r="T7135">
        <v>0.1</v>
      </c>
      <c r="U7135">
        <v>8.24</v>
      </c>
      <c r="V7135">
        <f>COUNTIF(SalesData[Order ID],SalesData[[#This Row],[Order ID]])</f>
        <v>5</v>
      </c>
      <c r="W7135" t="str">
        <f>TEXT(SalesData[[#This Row],[Order Date]],"MMM-YYYY")</f>
        <v>Nov-2018</v>
      </c>
      <c r="X7135">
        <f>CHOOSE(MONTH(SalesData[[#This Row],[Order Date]]),1,1,1,2,2,2,3,3,3,4,4,4)</f>
        <v>4</v>
      </c>
      <c r="Y7135">
        <f>YEAR(SalesData[[#This Row],[Order Date]])*100+MONTH(SalesData[[#This Row],[Order Date]])</f>
        <v>201811</v>
      </c>
    </row>
    <row r="7136" spans="1: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v>10</v>
      </c>
      <c r="T7136">
        <v>0</v>
      </c>
      <c r="U7136">
        <v>18.899999999999999</v>
      </c>
      <c r="V7136">
        <f>COUNTIF(SalesData[Order ID],SalesData[[#This Row],[Order ID]])</f>
        <v>5</v>
      </c>
      <c r="W7136" t="str">
        <f>TEXT(SalesData[[#This Row],[Order Date]],"MMM-YYYY")</f>
        <v>Nov-2018</v>
      </c>
      <c r="X7136">
        <f>CHOOSE(MONTH(SalesData[[#This Row],[Order Date]]),1,1,1,2,2,2,3,3,3,4,4,4)</f>
        <v>4</v>
      </c>
      <c r="Y7136">
        <f>YEAR(SalesData[[#This Row],[Order Date]])*100+MONTH(SalesData[[#This Row],[Order Date]])</f>
        <v>201811</v>
      </c>
    </row>
    <row r="7137" spans="1: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v>8</v>
      </c>
      <c r="T7137">
        <v>0</v>
      </c>
      <c r="U7137">
        <v>215.44</v>
      </c>
      <c r="V7137">
        <f>COUNTIF(SalesData[Order ID],SalesData[[#This Row],[Order ID]])</f>
        <v>5</v>
      </c>
      <c r="W7137" t="str">
        <f>TEXT(SalesData[[#This Row],[Order Date]],"MMM-YYYY")</f>
        <v>Nov-2018</v>
      </c>
      <c r="X7137">
        <f>CHOOSE(MONTH(SalesData[[#This Row],[Order Date]]),1,1,1,2,2,2,3,3,3,4,4,4)</f>
        <v>4</v>
      </c>
      <c r="Y7137">
        <f>YEAR(SalesData[[#This Row],[Order Date]])*100+MONTH(SalesData[[#This Row],[Order Date]])</f>
        <v>201811</v>
      </c>
    </row>
    <row r="7138" spans="1: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v>8</v>
      </c>
      <c r="T7138">
        <v>0.2</v>
      </c>
      <c r="U7138">
        <v>0.72</v>
      </c>
      <c r="V7138">
        <f>COUNTIF(SalesData[Order ID],SalesData[[#This Row],[Order ID]])</f>
        <v>4</v>
      </c>
      <c r="W7138" t="str">
        <f>TEXT(SalesData[[#This Row],[Order Date]],"MMM-YYYY")</f>
        <v>Nov-2016</v>
      </c>
      <c r="X7138">
        <f>CHOOSE(MONTH(SalesData[[#This Row],[Order Date]]),1,1,1,2,2,2,3,3,3,4,4,4)</f>
        <v>4</v>
      </c>
      <c r="Y7138">
        <f>YEAR(SalesData[[#This Row],[Order Date]])*100+MONTH(SalesData[[#This Row],[Order Date]])</f>
        <v>201611</v>
      </c>
    </row>
    <row r="7139" spans="1: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v>5</v>
      </c>
      <c r="T7139">
        <v>0.3</v>
      </c>
      <c r="U7139">
        <v>-5.0599999999999996</v>
      </c>
      <c r="V7139">
        <f>COUNTIF(SalesData[Order ID],SalesData[[#This Row],[Order ID]])</f>
        <v>4</v>
      </c>
      <c r="W7139" t="str">
        <f>TEXT(SalesData[[#This Row],[Order Date]],"MMM-YYYY")</f>
        <v>Nov-2016</v>
      </c>
      <c r="X7139">
        <f>CHOOSE(MONTH(SalesData[[#This Row],[Order Date]]),1,1,1,2,2,2,3,3,3,4,4,4)</f>
        <v>4</v>
      </c>
      <c r="Y7139">
        <f>YEAR(SalesData[[#This Row],[Order Date]])*100+MONTH(SalesData[[#This Row],[Order Date]])</f>
        <v>201611</v>
      </c>
    </row>
    <row r="7140" spans="1: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v>8</v>
      </c>
      <c r="T7140">
        <v>0.1</v>
      </c>
      <c r="U7140">
        <v>11.32</v>
      </c>
      <c r="V7140">
        <f>COUNTIF(SalesData[Order ID],SalesData[[#This Row],[Order ID]])</f>
        <v>4</v>
      </c>
      <c r="W7140" t="str">
        <f>TEXT(SalesData[[#This Row],[Order Date]],"MMM-YYYY")</f>
        <v>Nov-2016</v>
      </c>
      <c r="X7140">
        <f>CHOOSE(MONTH(SalesData[[#This Row],[Order Date]]),1,1,1,2,2,2,3,3,3,4,4,4)</f>
        <v>4</v>
      </c>
      <c r="Y7140">
        <f>YEAR(SalesData[[#This Row],[Order Date]])*100+MONTH(SalesData[[#This Row],[Order Date]])</f>
        <v>201611</v>
      </c>
    </row>
    <row r="7141" spans="1: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v>1</v>
      </c>
      <c r="T7141">
        <v>0.1</v>
      </c>
      <c r="U7141">
        <v>58.07</v>
      </c>
      <c r="V7141">
        <f>COUNTIF(SalesData[Order ID],SalesData[[#This Row],[Order ID]])</f>
        <v>4</v>
      </c>
      <c r="W7141" t="str">
        <f>TEXT(SalesData[[#This Row],[Order Date]],"MMM-YYYY")</f>
        <v>Nov-2016</v>
      </c>
      <c r="X7141">
        <f>CHOOSE(MONTH(SalesData[[#This Row],[Order Date]]),1,1,1,2,2,2,3,3,3,4,4,4)</f>
        <v>4</v>
      </c>
      <c r="Y7141">
        <f>YEAR(SalesData[[#This Row],[Order Date]])*100+MONTH(SalesData[[#This Row],[Order Date]])</f>
        <v>201611</v>
      </c>
    </row>
    <row r="7142" spans="1: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v>8</v>
      </c>
      <c r="T7142">
        <v>0</v>
      </c>
      <c r="U7142">
        <v>5.68</v>
      </c>
      <c r="V7142">
        <f>COUNTIF(SalesData[Order ID],SalesData[[#This Row],[Order ID]])</f>
        <v>2</v>
      </c>
      <c r="W7142" t="str">
        <f>TEXT(SalesData[[#This Row],[Order Date]],"MMM-YYYY")</f>
        <v>Sep-2018</v>
      </c>
      <c r="X7142">
        <f>CHOOSE(MONTH(SalesData[[#This Row],[Order Date]]),1,1,1,2,2,2,3,3,3,4,4,4)</f>
        <v>3</v>
      </c>
      <c r="Y7142">
        <f>YEAR(SalesData[[#This Row],[Order Date]])*100+MONTH(SalesData[[#This Row],[Order Date]])</f>
        <v>201809</v>
      </c>
    </row>
    <row r="7143" spans="1: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v>6</v>
      </c>
      <c r="T7143">
        <v>0.1</v>
      </c>
      <c r="U7143">
        <v>33.83</v>
      </c>
      <c r="V7143">
        <f>COUNTIF(SalesData[Order ID],SalesData[[#This Row],[Order ID]])</f>
        <v>2</v>
      </c>
      <c r="W7143" t="str">
        <f>TEXT(SalesData[[#This Row],[Order Date]],"MMM-YYYY")</f>
        <v>Sep-2018</v>
      </c>
      <c r="X7143">
        <f>CHOOSE(MONTH(SalesData[[#This Row],[Order Date]]),1,1,1,2,2,2,3,3,3,4,4,4)</f>
        <v>3</v>
      </c>
      <c r="Y7143">
        <f>YEAR(SalesData[[#This Row],[Order Date]])*100+MONTH(SalesData[[#This Row],[Order Date]])</f>
        <v>201809</v>
      </c>
    </row>
    <row r="7144" spans="1: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v>1</v>
      </c>
      <c r="T7144">
        <v>0.3</v>
      </c>
      <c r="U7144">
        <v>-32.229999999999997</v>
      </c>
      <c r="V7144">
        <f>COUNTIF(SalesData[Order ID],SalesData[[#This Row],[Order ID]])</f>
        <v>1</v>
      </c>
      <c r="W7144" t="str">
        <f>TEXT(SalesData[[#This Row],[Order Date]],"MMM-YYYY")</f>
        <v>Nov-2015</v>
      </c>
      <c r="X7144">
        <f>CHOOSE(MONTH(SalesData[[#This Row],[Order Date]]),1,1,1,2,2,2,3,3,3,4,4,4)</f>
        <v>4</v>
      </c>
      <c r="Y7144">
        <f>YEAR(SalesData[[#This Row],[Order Date]])*100+MONTH(SalesData[[#This Row],[Order Date]])</f>
        <v>201511</v>
      </c>
    </row>
    <row r="7145" spans="1: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v>6</v>
      </c>
      <c r="T7145">
        <v>0.1</v>
      </c>
      <c r="U7145">
        <v>62.15</v>
      </c>
      <c r="V7145">
        <f>COUNTIF(SalesData[Order ID],SalesData[[#This Row],[Order ID]])</f>
        <v>4</v>
      </c>
      <c r="W7145" t="str">
        <f>TEXT(SalesData[[#This Row],[Order Date]],"MMM-YYYY")</f>
        <v>Mar-2018</v>
      </c>
      <c r="X7145">
        <f>CHOOSE(MONTH(SalesData[[#This Row],[Order Date]]),1,1,1,2,2,2,3,3,3,4,4,4)</f>
        <v>1</v>
      </c>
      <c r="Y7145">
        <f>YEAR(SalesData[[#This Row],[Order Date]])*100+MONTH(SalesData[[#This Row],[Order Date]])</f>
        <v>201803</v>
      </c>
    </row>
    <row r="7146" spans="1: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v>10</v>
      </c>
      <c r="T7146">
        <v>0.2</v>
      </c>
      <c r="U7146">
        <v>3.07</v>
      </c>
      <c r="V7146">
        <f>COUNTIF(SalesData[Order ID],SalesData[[#This Row],[Order ID]])</f>
        <v>4</v>
      </c>
      <c r="W7146" t="str">
        <f>TEXT(SalesData[[#This Row],[Order Date]],"MMM-YYYY")</f>
        <v>Mar-2018</v>
      </c>
      <c r="X7146">
        <f>CHOOSE(MONTH(SalesData[[#This Row],[Order Date]]),1,1,1,2,2,2,3,3,3,4,4,4)</f>
        <v>1</v>
      </c>
      <c r="Y7146">
        <f>YEAR(SalesData[[#This Row],[Order Date]])*100+MONTH(SalesData[[#This Row],[Order Date]])</f>
        <v>201803</v>
      </c>
    </row>
    <row r="7147" spans="1: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v>1</v>
      </c>
      <c r="T7147">
        <v>0</v>
      </c>
      <c r="U7147">
        <v>30.95</v>
      </c>
      <c r="V7147">
        <f>COUNTIF(SalesData[Order ID],SalesData[[#This Row],[Order ID]])</f>
        <v>4</v>
      </c>
      <c r="W7147" t="str">
        <f>TEXT(SalesData[[#This Row],[Order Date]],"MMM-YYYY")</f>
        <v>Mar-2018</v>
      </c>
      <c r="X7147">
        <f>CHOOSE(MONTH(SalesData[[#This Row],[Order Date]]),1,1,1,2,2,2,3,3,3,4,4,4)</f>
        <v>1</v>
      </c>
      <c r="Y7147">
        <f>YEAR(SalesData[[#This Row],[Order Date]])*100+MONTH(SalesData[[#This Row],[Order Date]])</f>
        <v>201803</v>
      </c>
    </row>
    <row r="7148" spans="1: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v>2</v>
      </c>
      <c r="T7148">
        <v>0.3</v>
      </c>
      <c r="U7148">
        <v>-12.98</v>
      </c>
      <c r="V7148">
        <f>COUNTIF(SalesData[Order ID],SalesData[[#This Row],[Order ID]])</f>
        <v>4</v>
      </c>
      <c r="W7148" t="str">
        <f>TEXT(SalesData[[#This Row],[Order Date]],"MMM-YYYY")</f>
        <v>Mar-2018</v>
      </c>
      <c r="X7148">
        <f>CHOOSE(MONTH(SalesData[[#This Row],[Order Date]]),1,1,1,2,2,2,3,3,3,4,4,4)</f>
        <v>1</v>
      </c>
      <c r="Y7148">
        <f>YEAR(SalesData[[#This Row],[Order Date]])*100+MONTH(SalesData[[#This Row],[Order Date]])</f>
        <v>201803</v>
      </c>
    </row>
    <row r="7149" spans="1: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v>4</v>
      </c>
      <c r="T7149">
        <v>0</v>
      </c>
      <c r="U7149">
        <v>8.36</v>
      </c>
      <c r="V7149">
        <f>COUNTIF(SalesData[Order ID],SalesData[[#This Row],[Order ID]])</f>
        <v>2</v>
      </c>
      <c r="W7149" t="str">
        <f>TEXT(SalesData[[#This Row],[Order Date]],"MMM-YYYY")</f>
        <v>Jun-2017</v>
      </c>
      <c r="X7149">
        <f>CHOOSE(MONTH(SalesData[[#This Row],[Order Date]]),1,1,1,2,2,2,3,3,3,4,4,4)</f>
        <v>2</v>
      </c>
      <c r="Y7149">
        <f>YEAR(SalesData[[#This Row],[Order Date]])*100+MONTH(SalesData[[#This Row],[Order Date]])</f>
        <v>201706</v>
      </c>
    </row>
    <row r="7150" spans="1: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v>6</v>
      </c>
      <c r="T7150">
        <v>0.1</v>
      </c>
      <c r="U7150">
        <v>6.83</v>
      </c>
      <c r="V7150">
        <f>COUNTIF(SalesData[Order ID],SalesData[[#This Row],[Order ID]])</f>
        <v>2</v>
      </c>
      <c r="W7150" t="str">
        <f>TEXT(SalesData[[#This Row],[Order Date]],"MMM-YYYY")</f>
        <v>Jun-2017</v>
      </c>
      <c r="X7150">
        <f>CHOOSE(MONTH(SalesData[[#This Row],[Order Date]]),1,1,1,2,2,2,3,3,3,4,4,4)</f>
        <v>2</v>
      </c>
      <c r="Y7150">
        <f>YEAR(SalesData[[#This Row],[Order Date]])*100+MONTH(SalesData[[#This Row],[Order Date]])</f>
        <v>201706</v>
      </c>
    </row>
    <row r="7151" spans="1: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v>10</v>
      </c>
      <c r="T7151">
        <v>0.3</v>
      </c>
      <c r="U7151">
        <v>-320.72000000000003</v>
      </c>
      <c r="V7151">
        <f>COUNTIF(SalesData[Order ID],SalesData[[#This Row],[Order ID]])</f>
        <v>1</v>
      </c>
      <c r="W7151" t="str">
        <f>TEXT(SalesData[[#This Row],[Order Date]],"MMM-YYYY")</f>
        <v>Jun-2016</v>
      </c>
      <c r="X7151">
        <f>CHOOSE(MONTH(SalesData[[#This Row],[Order Date]]),1,1,1,2,2,2,3,3,3,4,4,4)</f>
        <v>2</v>
      </c>
      <c r="Y7151">
        <f>YEAR(SalesData[[#This Row],[Order Date]])*100+MONTH(SalesData[[#This Row],[Order Date]])</f>
        <v>201606</v>
      </c>
    </row>
    <row r="7152" spans="1: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v>7</v>
      </c>
      <c r="T7152">
        <v>0</v>
      </c>
      <c r="U7152">
        <v>28.39</v>
      </c>
      <c r="V7152">
        <f>COUNTIF(SalesData[Order ID],SalesData[[#This Row],[Order ID]])</f>
        <v>1</v>
      </c>
      <c r="W7152" t="str">
        <f>TEXT(SalesData[[#This Row],[Order Date]],"MMM-YYYY")</f>
        <v>Dec-2018</v>
      </c>
      <c r="X7152">
        <f>CHOOSE(MONTH(SalesData[[#This Row],[Order Date]]),1,1,1,2,2,2,3,3,3,4,4,4)</f>
        <v>4</v>
      </c>
      <c r="Y7152">
        <f>YEAR(SalesData[[#This Row],[Order Date]])*100+MONTH(SalesData[[#This Row],[Order Date]])</f>
        <v>201812</v>
      </c>
    </row>
    <row r="7153" spans="1: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v>7</v>
      </c>
      <c r="T7153">
        <v>0</v>
      </c>
      <c r="U7153">
        <v>54.77</v>
      </c>
      <c r="V7153">
        <f>COUNTIF(SalesData[Order ID],SalesData[[#This Row],[Order ID]])</f>
        <v>1</v>
      </c>
      <c r="W7153" t="str">
        <f>TEXT(SalesData[[#This Row],[Order Date]],"MMM-YYYY")</f>
        <v>Dec-2018</v>
      </c>
      <c r="X7153">
        <f>CHOOSE(MONTH(SalesData[[#This Row],[Order Date]]),1,1,1,2,2,2,3,3,3,4,4,4)</f>
        <v>4</v>
      </c>
      <c r="Y7153">
        <f>YEAR(SalesData[[#This Row],[Order Date]])*100+MONTH(SalesData[[#This Row],[Order Date]])</f>
        <v>201812</v>
      </c>
    </row>
    <row r="7154" spans="1: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v>1</v>
      </c>
      <c r="T7154">
        <v>0</v>
      </c>
      <c r="U7154">
        <v>15.09</v>
      </c>
      <c r="V7154">
        <f>COUNTIF(SalesData[Order ID],SalesData[[#This Row],[Order ID]])</f>
        <v>1</v>
      </c>
      <c r="W7154" t="str">
        <f>TEXT(SalesData[[#This Row],[Order Date]],"MMM-YYYY")</f>
        <v>Oct-2015</v>
      </c>
      <c r="X7154">
        <f>CHOOSE(MONTH(SalesData[[#This Row],[Order Date]]),1,1,1,2,2,2,3,3,3,4,4,4)</f>
        <v>4</v>
      </c>
      <c r="Y7154">
        <f>YEAR(SalesData[[#This Row],[Order Date]])*100+MONTH(SalesData[[#This Row],[Order Date]])</f>
        <v>201510</v>
      </c>
    </row>
    <row r="7155" spans="1: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v>2</v>
      </c>
      <c r="T7155">
        <v>0.2</v>
      </c>
      <c r="U7155">
        <v>17.52</v>
      </c>
      <c r="V7155">
        <f>COUNTIF(SalesData[Order ID],SalesData[[#This Row],[Order ID]])</f>
        <v>1</v>
      </c>
      <c r="W7155" t="str">
        <f>TEXT(SalesData[[#This Row],[Order Date]],"MMM-YYYY")</f>
        <v>Dec-2016</v>
      </c>
      <c r="X7155">
        <f>CHOOSE(MONTH(SalesData[[#This Row],[Order Date]]),1,1,1,2,2,2,3,3,3,4,4,4)</f>
        <v>4</v>
      </c>
      <c r="Y7155">
        <f>YEAR(SalesData[[#This Row],[Order Date]])*100+MONTH(SalesData[[#This Row],[Order Date]])</f>
        <v>201612</v>
      </c>
    </row>
    <row r="7156" spans="1: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v>7</v>
      </c>
      <c r="T7156">
        <v>0.2</v>
      </c>
      <c r="U7156">
        <v>41.38</v>
      </c>
      <c r="V7156">
        <f>COUNTIF(SalesData[Order ID],SalesData[[#This Row],[Order ID]])</f>
        <v>2</v>
      </c>
      <c r="W7156" t="str">
        <f>TEXT(SalesData[[#This Row],[Order Date]],"MMM-YYYY")</f>
        <v>Dec-2016</v>
      </c>
      <c r="X7156">
        <f>CHOOSE(MONTH(SalesData[[#This Row],[Order Date]]),1,1,1,2,2,2,3,3,3,4,4,4)</f>
        <v>4</v>
      </c>
      <c r="Y7156">
        <f>YEAR(SalesData[[#This Row],[Order Date]])*100+MONTH(SalesData[[#This Row],[Order Date]])</f>
        <v>201612</v>
      </c>
    </row>
    <row r="7157" spans="1: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v>2</v>
      </c>
      <c r="T7157">
        <v>0.1</v>
      </c>
      <c r="U7157">
        <v>18.95</v>
      </c>
      <c r="V7157">
        <f>COUNTIF(SalesData[Order ID],SalesData[[#This Row],[Order ID]])</f>
        <v>2</v>
      </c>
      <c r="W7157" t="str">
        <f>TEXT(SalesData[[#This Row],[Order Date]],"MMM-YYYY")</f>
        <v>Dec-2016</v>
      </c>
      <c r="X7157">
        <f>CHOOSE(MONTH(SalesData[[#This Row],[Order Date]]),1,1,1,2,2,2,3,3,3,4,4,4)</f>
        <v>4</v>
      </c>
      <c r="Y7157">
        <f>YEAR(SalesData[[#This Row],[Order Date]])*100+MONTH(SalesData[[#This Row],[Order Date]])</f>
        <v>201612</v>
      </c>
    </row>
    <row r="7158" spans="1: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v>1</v>
      </c>
      <c r="T7158">
        <v>0.1</v>
      </c>
      <c r="U7158">
        <v>0.74</v>
      </c>
      <c r="V7158">
        <f>COUNTIF(SalesData[Order ID],SalesData[[#This Row],[Order ID]])</f>
        <v>1</v>
      </c>
      <c r="W7158" t="str">
        <f>TEXT(SalesData[[#This Row],[Order Date]],"MMM-YYYY")</f>
        <v>Apr-2018</v>
      </c>
      <c r="X7158">
        <f>CHOOSE(MONTH(SalesData[[#This Row],[Order Date]]),1,1,1,2,2,2,3,3,3,4,4,4)</f>
        <v>2</v>
      </c>
      <c r="Y7158">
        <f>YEAR(SalesData[[#This Row],[Order Date]])*100+MONTH(SalesData[[#This Row],[Order Date]])</f>
        <v>201804</v>
      </c>
    </row>
    <row r="7159" spans="1: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v>4</v>
      </c>
      <c r="T7159">
        <v>0.3</v>
      </c>
      <c r="U7159">
        <v>-13.19</v>
      </c>
      <c r="V7159">
        <f>COUNTIF(SalesData[Order ID],SalesData[[#This Row],[Order ID]])</f>
        <v>2</v>
      </c>
      <c r="W7159" t="str">
        <f>TEXT(SalesData[[#This Row],[Order Date]],"MMM-YYYY")</f>
        <v>Mar-2017</v>
      </c>
      <c r="X7159">
        <f>CHOOSE(MONTH(SalesData[[#This Row],[Order Date]]),1,1,1,2,2,2,3,3,3,4,4,4)</f>
        <v>1</v>
      </c>
      <c r="Y7159">
        <f>YEAR(SalesData[[#This Row],[Order Date]])*100+MONTH(SalesData[[#This Row],[Order Date]])</f>
        <v>201703</v>
      </c>
    </row>
    <row r="7160" spans="1: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v>2</v>
      </c>
      <c r="T7160">
        <v>0.2</v>
      </c>
      <c r="U7160">
        <v>1.26</v>
      </c>
      <c r="V7160">
        <f>COUNTIF(SalesData[Order ID],SalesData[[#This Row],[Order ID]])</f>
        <v>2</v>
      </c>
      <c r="W7160" t="str">
        <f>TEXT(SalesData[[#This Row],[Order Date]],"MMM-YYYY")</f>
        <v>Mar-2017</v>
      </c>
      <c r="X7160">
        <f>CHOOSE(MONTH(SalesData[[#This Row],[Order Date]]),1,1,1,2,2,2,3,3,3,4,4,4)</f>
        <v>1</v>
      </c>
      <c r="Y7160">
        <f>YEAR(SalesData[[#This Row],[Order Date]])*100+MONTH(SalesData[[#This Row],[Order Date]])</f>
        <v>201703</v>
      </c>
    </row>
    <row r="7161" spans="1: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v>3</v>
      </c>
      <c r="T7161">
        <v>0</v>
      </c>
      <c r="U7161">
        <v>46.7</v>
      </c>
      <c r="V7161">
        <f>COUNTIF(SalesData[Order ID],SalesData[[#This Row],[Order ID]])</f>
        <v>2</v>
      </c>
      <c r="W7161" t="str">
        <f>TEXT(SalesData[[#This Row],[Order Date]],"MMM-YYYY")</f>
        <v>May-2016</v>
      </c>
      <c r="X7161">
        <f>CHOOSE(MONTH(SalesData[[#This Row],[Order Date]]),1,1,1,2,2,2,3,3,3,4,4,4)</f>
        <v>2</v>
      </c>
      <c r="Y7161">
        <f>YEAR(SalesData[[#This Row],[Order Date]])*100+MONTH(SalesData[[#This Row],[Order Date]])</f>
        <v>201605</v>
      </c>
    </row>
    <row r="7162" spans="1: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v>7</v>
      </c>
      <c r="T7162">
        <v>0</v>
      </c>
      <c r="U7162">
        <v>5.44</v>
      </c>
      <c r="V7162">
        <f>COUNTIF(SalesData[Order ID],SalesData[[#This Row],[Order ID]])</f>
        <v>2</v>
      </c>
      <c r="W7162" t="str">
        <f>TEXT(SalesData[[#This Row],[Order Date]],"MMM-YYYY")</f>
        <v>May-2016</v>
      </c>
      <c r="X7162">
        <f>CHOOSE(MONTH(SalesData[[#This Row],[Order Date]]),1,1,1,2,2,2,3,3,3,4,4,4)</f>
        <v>2</v>
      </c>
      <c r="Y7162">
        <f>YEAR(SalesData[[#This Row],[Order Date]])*100+MONTH(SalesData[[#This Row],[Order Date]])</f>
        <v>201605</v>
      </c>
    </row>
    <row r="7163" spans="1: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v>2</v>
      </c>
      <c r="T7163">
        <v>0.1</v>
      </c>
      <c r="U7163">
        <v>6.33</v>
      </c>
      <c r="V7163">
        <f>COUNTIF(SalesData[Order ID],SalesData[[#This Row],[Order ID]])</f>
        <v>2</v>
      </c>
      <c r="W7163" t="str">
        <f>TEXT(SalesData[[#This Row],[Order Date]],"MMM-YYYY")</f>
        <v>Jul-2015</v>
      </c>
      <c r="X7163">
        <f>CHOOSE(MONTH(SalesData[[#This Row],[Order Date]]),1,1,1,2,2,2,3,3,3,4,4,4)</f>
        <v>3</v>
      </c>
      <c r="Y7163">
        <f>YEAR(SalesData[[#This Row],[Order Date]])*100+MONTH(SalesData[[#This Row],[Order Date]])</f>
        <v>201507</v>
      </c>
    </row>
    <row r="7164" spans="1: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v>9</v>
      </c>
      <c r="T7164">
        <v>0</v>
      </c>
      <c r="U7164">
        <v>3.43</v>
      </c>
      <c r="V7164">
        <f>COUNTIF(SalesData[Order ID],SalesData[[#This Row],[Order ID]])</f>
        <v>2</v>
      </c>
      <c r="W7164" t="str">
        <f>TEXT(SalesData[[#This Row],[Order Date]],"MMM-YYYY")</f>
        <v>Jul-2015</v>
      </c>
      <c r="X7164">
        <f>CHOOSE(MONTH(SalesData[[#This Row],[Order Date]]),1,1,1,2,2,2,3,3,3,4,4,4)</f>
        <v>3</v>
      </c>
      <c r="Y7164">
        <f>YEAR(SalesData[[#This Row],[Order Date]])*100+MONTH(SalesData[[#This Row],[Order Date]])</f>
        <v>201507</v>
      </c>
    </row>
    <row r="7165" spans="1: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v>10</v>
      </c>
      <c r="T7165">
        <v>0</v>
      </c>
      <c r="U7165">
        <v>47.09</v>
      </c>
      <c r="V7165">
        <f>COUNTIF(SalesData[Order ID],SalesData[[#This Row],[Order ID]])</f>
        <v>2</v>
      </c>
      <c r="W7165" t="str">
        <f>TEXT(SalesData[[#This Row],[Order Date]],"MMM-YYYY")</f>
        <v>Apr-2015</v>
      </c>
      <c r="X7165">
        <f>CHOOSE(MONTH(SalesData[[#This Row],[Order Date]]),1,1,1,2,2,2,3,3,3,4,4,4)</f>
        <v>2</v>
      </c>
      <c r="Y7165">
        <f>YEAR(SalesData[[#This Row],[Order Date]])*100+MONTH(SalesData[[#This Row],[Order Date]])</f>
        <v>201504</v>
      </c>
    </row>
    <row r="7166" spans="1: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v>2</v>
      </c>
      <c r="T7166">
        <v>0.2</v>
      </c>
      <c r="U7166">
        <v>1.88</v>
      </c>
      <c r="V7166">
        <f>COUNTIF(SalesData[Order ID],SalesData[[#This Row],[Order ID]])</f>
        <v>2</v>
      </c>
      <c r="W7166" t="str">
        <f>TEXT(SalesData[[#This Row],[Order Date]],"MMM-YYYY")</f>
        <v>Apr-2015</v>
      </c>
      <c r="X7166">
        <f>CHOOSE(MONTH(SalesData[[#This Row],[Order Date]]),1,1,1,2,2,2,3,3,3,4,4,4)</f>
        <v>2</v>
      </c>
      <c r="Y7166">
        <f>YEAR(SalesData[[#This Row],[Order Date]])*100+MONTH(SalesData[[#This Row],[Order Date]])</f>
        <v>201504</v>
      </c>
    </row>
    <row r="7167" spans="1: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v>8</v>
      </c>
      <c r="T7167">
        <v>0</v>
      </c>
      <c r="U7167">
        <v>19.47</v>
      </c>
      <c r="V7167">
        <f>COUNTIF(SalesData[Order ID],SalesData[[#This Row],[Order ID]])</f>
        <v>1</v>
      </c>
      <c r="W7167" t="str">
        <f>TEXT(SalesData[[#This Row],[Order Date]],"MMM-YYYY")</f>
        <v>Sep-2017</v>
      </c>
      <c r="X7167">
        <f>CHOOSE(MONTH(SalesData[[#This Row],[Order Date]]),1,1,1,2,2,2,3,3,3,4,4,4)</f>
        <v>3</v>
      </c>
      <c r="Y7167">
        <f>YEAR(SalesData[[#This Row],[Order Date]])*100+MONTH(SalesData[[#This Row],[Order Date]])</f>
        <v>201709</v>
      </c>
    </row>
    <row r="7168" spans="1: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v>8</v>
      </c>
      <c r="T7168">
        <v>0</v>
      </c>
      <c r="U7168">
        <v>1.5</v>
      </c>
      <c r="V7168">
        <f>COUNTIF(SalesData[Order ID],SalesData[[#This Row],[Order ID]])</f>
        <v>4</v>
      </c>
      <c r="W7168" t="str">
        <f>TEXT(SalesData[[#This Row],[Order Date]],"MMM-YYYY")</f>
        <v>Jul-2015</v>
      </c>
      <c r="X7168">
        <f>CHOOSE(MONTH(SalesData[[#This Row],[Order Date]]),1,1,1,2,2,2,3,3,3,4,4,4)</f>
        <v>3</v>
      </c>
      <c r="Y7168">
        <f>YEAR(SalesData[[#This Row],[Order Date]])*100+MONTH(SalesData[[#This Row],[Order Date]])</f>
        <v>201507</v>
      </c>
    </row>
    <row r="7169" spans="1: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v>5</v>
      </c>
      <c r="T7169">
        <v>0.1</v>
      </c>
      <c r="U7169">
        <v>157.9</v>
      </c>
      <c r="V7169">
        <f>COUNTIF(SalesData[Order ID],SalesData[[#This Row],[Order ID]])</f>
        <v>4</v>
      </c>
      <c r="W7169" t="str">
        <f>TEXT(SalesData[[#This Row],[Order Date]],"MMM-YYYY")</f>
        <v>Jul-2015</v>
      </c>
      <c r="X7169">
        <f>CHOOSE(MONTH(SalesData[[#This Row],[Order Date]]),1,1,1,2,2,2,3,3,3,4,4,4)</f>
        <v>3</v>
      </c>
      <c r="Y7169">
        <f>YEAR(SalesData[[#This Row],[Order Date]])*100+MONTH(SalesData[[#This Row],[Order Date]])</f>
        <v>201507</v>
      </c>
    </row>
    <row r="7170" spans="1: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v>2</v>
      </c>
      <c r="T7170">
        <v>0.1</v>
      </c>
      <c r="U7170">
        <v>61.49</v>
      </c>
      <c r="V7170">
        <f>COUNTIF(SalesData[Order ID],SalesData[[#This Row],[Order ID]])</f>
        <v>4</v>
      </c>
      <c r="W7170" t="str">
        <f>TEXT(SalesData[[#This Row],[Order Date]],"MMM-YYYY")</f>
        <v>Jul-2015</v>
      </c>
      <c r="X7170">
        <f>CHOOSE(MONTH(SalesData[[#This Row],[Order Date]]),1,1,1,2,2,2,3,3,3,4,4,4)</f>
        <v>3</v>
      </c>
      <c r="Y7170">
        <f>YEAR(SalesData[[#This Row],[Order Date]])*100+MONTH(SalesData[[#This Row],[Order Date]])</f>
        <v>201507</v>
      </c>
    </row>
    <row r="7171" spans="1: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v>10</v>
      </c>
      <c r="T7171">
        <v>0</v>
      </c>
      <c r="U7171">
        <v>46</v>
      </c>
      <c r="V7171">
        <f>COUNTIF(SalesData[Order ID],SalesData[[#This Row],[Order ID]])</f>
        <v>4</v>
      </c>
      <c r="W7171" t="str">
        <f>TEXT(SalesData[[#This Row],[Order Date]],"MMM-YYYY")</f>
        <v>Jul-2015</v>
      </c>
      <c r="X7171">
        <f>CHOOSE(MONTH(SalesData[[#This Row],[Order Date]]),1,1,1,2,2,2,3,3,3,4,4,4)</f>
        <v>3</v>
      </c>
      <c r="Y7171">
        <f>YEAR(SalesData[[#This Row],[Order Date]])*100+MONTH(SalesData[[#This Row],[Order Date]])</f>
        <v>201507</v>
      </c>
    </row>
    <row r="7172" spans="1: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v>10</v>
      </c>
      <c r="T7172">
        <v>0</v>
      </c>
      <c r="U7172">
        <v>20.41</v>
      </c>
      <c r="V7172">
        <f>COUNTIF(SalesData[Order ID],SalesData[[#This Row],[Order ID]])</f>
        <v>1</v>
      </c>
      <c r="W7172" t="str">
        <f>TEXT(SalesData[[#This Row],[Order Date]],"MMM-YYYY")</f>
        <v>Oct-2018</v>
      </c>
      <c r="X7172">
        <f>CHOOSE(MONTH(SalesData[[#This Row],[Order Date]]),1,1,1,2,2,2,3,3,3,4,4,4)</f>
        <v>4</v>
      </c>
      <c r="Y7172">
        <f>YEAR(SalesData[[#This Row],[Order Date]])*100+MONTH(SalesData[[#This Row],[Order Date]])</f>
        <v>201810</v>
      </c>
    </row>
    <row r="7173" spans="1: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v>6</v>
      </c>
      <c r="T7173">
        <v>0.2</v>
      </c>
      <c r="U7173">
        <v>15.12</v>
      </c>
      <c r="V7173">
        <f>COUNTIF(SalesData[Order ID],SalesData[[#This Row],[Order ID]])</f>
        <v>1</v>
      </c>
      <c r="W7173" t="str">
        <f>TEXT(SalesData[[#This Row],[Order Date]],"MMM-YYYY")</f>
        <v>Apr-2018</v>
      </c>
      <c r="X7173">
        <f>CHOOSE(MONTH(SalesData[[#This Row],[Order Date]]),1,1,1,2,2,2,3,3,3,4,4,4)</f>
        <v>2</v>
      </c>
      <c r="Y7173">
        <f>YEAR(SalesData[[#This Row],[Order Date]])*100+MONTH(SalesData[[#This Row],[Order Date]])</f>
        <v>201804</v>
      </c>
    </row>
    <row r="7174" spans="1: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v>1</v>
      </c>
      <c r="T7174">
        <v>0.1</v>
      </c>
      <c r="U7174">
        <v>38.869999999999997</v>
      </c>
      <c r="V7174">
        <f>COUNTIF(SalesData[Order ID],SalesData[[#This Row],[Order ID]])</f>
        <v>5</v>
      </c>
      <c r="W7174" t="str">
        <f>TEXT(SalesData[[#This Row],[Order Date]],"MMM-YYYY")</f>
        <v>Mar-2018</v>
      </c>
      <c r="X7174">
        <f>CHOOSE(MONTH(SalesData[[#This Row],[Order Date]]),1,1,1,2,2,2,3,3,3,4,4,4)</f>
        <v>1</v>
      </c>
      <c r="Y7174">
        <f>YEAR(SalesData[[#This Row],[Order Date]])*100+MONTH(SalesData[[#This Row],[Order Date]])</f>
        <v>201803</v>
      </c>
    </row>
    <row r="7175" spans="1: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v>10</v>
      </c>
      <c r="T7175">
        <v>0.2</v>
      </c>
      <c r="U7175">
        <v>168</v>
      </c>
      <c r="V7175">
        <f>COUNTIF(SalesData[Order ID],SalesData[[#This Row],[Order ID]])</f>
        <v>5</v>
      </c>
      <c r="W7175" t="str">
        <f>TEXT(SalesData[[#This Row],[Order Date]],"MMM-YYYY")</f>
        <v>Mar-2018</v>
      </c>
      <c r="X7175">
        <f>CHOOSE(MONTH(SalesData[[#This Row],[Order Date]]),1,1,1,2,2,2,3,3,3,4,4,4)</f>
        <v>1</v>
      </c>
      <c r="Y7175">
        <f>YEAR(SalesData[[#This Row],[Order Date]])*100+MONTH(SalesData[[#This Row],[Order Date]])</f>
        <v>201803</v>
      </c>
    </row>
    <row r="7176" spans="1: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v>6</v>
      </c>
      <c r="T7176">
        <v>0.3</v>
      </c>
      <c r="U7176">
        <v>-8.18</v>
      </c>
      <c r="V7176">
        <f>COUNTIF(SalesData[Order ID],SalesData[[#This Row],[Order ID]])</f>
        <v>5</v>
      </c>
      <c r="W7176" t="str">
        <f>TEXT(SalesData[[#This Row],[Order Date]],"MMM-YYYY")</f>
        <v>Mar-2018</v>
      </c>
      <c r="X7176">
        <f>CHOOSE(MONTH(SalesData[[#This Row],[Order Date]]),1,1,1,2,2,2,3,3,3,4,4,4)</f>
        <v>1</v>
      </c>
      <c r="Y7176">
        <f>YEAR(SalesData[[#This Row],[Order Date]])*100+MONTH(SalesData[[#This Row],[Order Date]])</f>
        <v>201803</v>
      </c>
    </row>
    <row r="7177" spans="1: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v>4</v>
      </c>
      <c r="T7177">
        <v>0.2</v>
      </c>
      <c r="U7177">
        <v>24.41</v>
      </c>
      <c r="V7177">
        <f>COUNTIF(SalesData[Order ID],SalesData[[#This Row],[Order ID]])</f>
        <v>5</v>
      </c>
      <c r="W7177" t="str">
        <f>TEXT(SalesData[[#This Row],[Order Date]],"MMM-YYYY")</f>
        <v>Mar-2018</v>
      </c>
      <c r="X7177">
        <f>CHOOSE(MONTH(SalesData[[#This Row],[Order Date]]),1,1,1,2,2,2,3,3,3,4,4,4)</f>
        <v>1</v>
      </c>
      <c r="Y7177">
        <f>YEAR(SalesData[[#This Row],[Order Date]])*100+MONTH(SalesData[[#This Row],[Order Date]])</f>
        <v>201803</v>
      </c>
    </row>
    <row r="7178" spans="1: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v>9</v>
      </c>
      <c r="T7178">
        <v>0</v>
      </c>
      <c r="U7178">
        <v>1.61</v>
      </c>
      <c r="V7178">
        <f>COUNTIF(SalesData[Order ID],SalesData[[#This Row],[Order ID]])</f>
        <v>5</v>
      </c>
      <c r="W7178" t="str">
        <f>TEXT(SalesData[[#This Row],[Order Date]],"MMM-YYYY")</f>
        <v>Mar-2018</v>
      </c>
      <c r="X7178">
        <f>CHOOSE(MONTH(SalesData[[#This Row],[Order Date]]),1,1,1,2,2,2,3,3,3,4,4,4)</f>
        <v>1</v>
      </c>
      <c r="Y7178">
        <f>YEAR(SalesData[[#This Row],[Order Date]])*100+MONTH(SalesData[[#This Row],[Order Date]])</f>
        <v>201803</v>
      </c>
    </row>
    <row r="7179" spans="1: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v>3</v>
      </c>
      <c r="T7179">
        <v>0.2</v>
      </c>
      <c r="U7179">
        <v>0.24</v>
      </c>
      <c r="V7179">
        <f>COUNTIF(SalesData[Order ID],SalesData[[#This Row],[Order ID]])</f>
        <v>2</v>
      </c>
      <c r="W7179" t="str">
        <f>TEXT(SalesData[[#This Row],[Order Date]],"MMM-YYYY")</f>
        <v>May-2018</v>
      </c>
      <c r="X7179">
        <f>CHOOSE(MONTH(SalesData[[#This Row],[Order Date]]),1,1,1,2,2,2,3,3,3,4,4,4)</f>
        <v>2</v>
      </c>
      <c r="Y7179">
        <f>YEAR(SalesData[[#This Row],[Order Date]])*100+MONTH(SalesData[[#This Row],[Order Date]])</f>
        <v>201805</v>
      </c>
    </row>
    <row r="7180" spans="1: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v>4</v>
      </c>
      <c r="T7180">
        <v>0.1</v>
      </c>
      <c r="U7180">
        <v>1.03</v>
      </c>
      <c r="V7180">
        <f>COUNTIF(SalesData[Order ID],SalesData[[#This Row],[Order ID]])</f>
        <v>2</v>
      </c>
      <c r="W7180" t="str">
        <f>TEXT(SalesData[[#This Row],[Order Date]],"MMM-YYYY")</f>
        <v>May-2018</v>
      </c>
      <c r="X7180">
        <f>CHOOSE(MONTH(SalesData[[#This Row],[Order Date]]),1,1,1,2,2,2,3,3,3,4,4,4)</f>
        <v>2</v>
      </c>
      <c r="Y7180">
        <f>YEAR(SalesData[[#This Row],[Order Date]])*100+MONTH(SalesData[[#This Row],[Order Date]])</f>
        <v>201805</v>
      </c>
    </row>
    <row r="7181" spans="1: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v>5</v>
      </c>
      <c r="T7181">
        <v>0</v>
      </c>
      <c r="U7181">
        <v>13.5</v>
      </c>
      <c r="V7181">
        <f>COUNTIF(SalesData[Order ID],SalesData[[#This Row],[Order ID]])</f>
        <v>1</v>
      </c>
      <c r="W7181" t="str">
        <f>TEXT(SalesData[[#This Row],[Order Date]],"MMM-YYYY")</f>
        <v>Nov-2017</v>
      </c>
      <c r="X7181">
        <f>CHOOSE(MONTH(SalesData[[#This Row],[Order Date]]),1,1,1,2,2,2,3,3,3,4,4,4)</f>
        <v>4</v>
      </c>
      <c r="Y7181">
        <f>YEAR(SalesData[[#This Row],[Order Date]])*100+MONTH(SalesData[[#This Row],[Order Date]])</f>
        <v>201711</v>
      </c>
    </row>
    <row r="7182" spans="1: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v>9</v>
      </c>
      <c r="T7182">
        <v>0.2</v>
      </c>
      <c r="U7182">
        <v>4.09</v>
      </c>
      <c r="V7182">
        <f>COUNTIF(SalesData[Order ID],SalesData[[#This Row],[Order ID]])</f>
        <v>1</v>
      </c>
      <c r="W7182" t="str">
        <f>TEXT(SalesData[[#This Row],[Order Date]],"MMM-YYYY")</f>
        <v>Jan-2015</v>
      </c>
      <c r="X7182">
        <f>CHOOSE(MONTH(SalesData[[#This Row],[Order Date]]),1,1,1,2,2,2,3,3,3,4,4,4)</f>
        <v>1</v>
      </c>
      <c r="Y7182">
        <f>YEAR(SalesData[[#This Row],[Order Date]])*100+MONTH(SalesData[[#This Row],[Order Date]])</f>
        <v>201501</v>
      </c>
    </row>
    <row r="7183" spans="1: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v>4</v>
      </c>
      <c r="T7183">
        <v>0.3</v>
      </c>
      <c r="U7183">
        <v>-14</v>
      </c>
      <c r="V7183">
        <f>COUNTIF(SalesData[Order ID],SalesData[[#This Row],[Order ID]])</f>
        <v>1</v>
      </c>
      <c r="W7183" t="str">
        <f>TEXT(SalesData[[#This Row],[Order Date]],"MMM-YYYY")</f>
        <v>Dec-2017</v>
      </c>
      <c r="X7183">
        <f>CHOOSE(MONTH(SalesData[[#This Row],[Order Date]]),1,1,1,2,2,2,3,3,3,4,4,4)</f>
        <v>4</v>
      </c>
      <c r="Y7183">
        <f>YEAR(SalesData[[#This Row],[Order Date]])*100+MONTH(SalesData[[#This Row],[Order Date]])</f>
        <v>201712</v>
      </c>
    </row>
    <row r="7184" spans="1: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v>10</v>
      </c>
      <c r="T7184">
        <v>0.3</v>
      </c>
      <c r="U7184">
        <v>-1.39</v>
      </c>
      <c r="V7184">
        <f>COUNTIF(SalesData[Order ID],SalesData[[#This Row],[Order ID]])</f>
        <v>1</v>
      </c>
      <c r="W7184" t="str">
        <f>TEXT(SalesData[[#This Row],[Order Date]],"MMM-YYYY")</f>
        <v>Apr-2018</v>
      </c>
      <c r="X7184">
        <f>CHOOSE(MONTH(SalesData[[#This Row],[Order Date]]),1,1,1,2,2,2,3,3,3,4,4,4)</f>
        <v>2</v>
      </c>
      <c r="Y7184">
        <f>YEAR(SalesData[[#This Row],[Order Date]])*100+MONTH(SalesData[[#This Row],[Order Date]])</f>
        <v>201804</v>
      </c>
    </row>
    <row r="7185" spans="1: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v>2</v>
      </c>
      <c r="T7185">
        <v>0</v>
      </c>
      <c r="U7185">
        <v>263.56</v>
      </c>
      <c r="V7185">
        <f>COUNTIF(SalesData[Order ID],SalesData[[#This Row],[Order ID]])</f>
        <v>1</v>
      </c>
      <c r="W7185" t="str">
        <f>TEXT(SalesData[[#This Row],[Order Date]],"MMM-YYYY")</f>
        <v>Apr-2018</v>
      </c>
      <c r="X7185">
        <f>CHOOSE(MONTH(SalesData[[#This Row],[Order Date]]),1,1,1,2,2,2,3,3,3,4,4,4)</f>
        <v>2</v>
      </c>
      <c r="Y7185">
        <f>YEAR(SalesData[[#This Row],[Order Date]])*100+MONTH(SalesData[[#This Row],[Order Date]])</f>
        <v>201804</v>
      </c>
    </row>
    <row r="7186" spans="1: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v>3</v>
      </c>
      <c r="T7186">
        <v>0.1</v>
      </c>
      <c r="U7186">
        <v>0.5</v>
      </c>
      <c r="V7186">
        <f>COUNTIF(SalesData[Order ID],SalesData[[#This Row],[Order ID]])</f>
        <v>5</v>
      </c>
      <c r="W7186" t="str">
        <f>TEXT(SalesData[[#This Row],[Order Date]],"MMM-YYYY")</f>
        <v>Aug-2018</v>
      </c>
      <c r="X7186">
        <f>CHOOSE(MONTH(SalesData[[#This Row],[Order Date]]),1,1,1,2,2,2,3,3,3,4,4,4)</f>
        <v>3</v>
      </c>
      <c r="Y7186">
        <f>YEAR(SalesData[[#This Row],[Order Date]])*100+MONTH(SalesData[[#This Row],[Order Date]])</f>
        <v>201808</v>
      </c>
    </row>
    <row r="7187" spans="1: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v>4</v>
      </c>
      <c r="T7187">
        <v>0</v>
      </c>
      <c r="U7187">
        <v>2.48</v>
      </c>
      <c r="V7187">
        <f>COUNTIF(SalesData[Order ID],SalesData[[#This Row],[Order ID]])</f>
        <v>5</v>
      </c>
      <c r="W7187" t="str">
        <f>TEXT(SalesData[[#This Row],[Order Date]],"MMM-YYYY")</f>
        <v>Aug-2018</v>
      </c>
      <c r="X7187">
        <f>CHOOSE(MONTH(SalesData[[#This Row],[Order Date]]),1,1,1,2,2,2,3,3,3,4,4,4)</f>
        <v>3</v>
      </c>
      <c r="Y7187">
        <f>YEAR(SalesData[[#This Row],[Order Date]])*100+MONTH(SalesData[[#This Row],[Order Date]])</f>
        <v>201808</v>
      </c>
    </row>
    <row r="7188" spans="1: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v>8</v>
      </c>
      <c r="T7188">
        <v>0.3</v>
      </c>
      <c r="U7188">
        <v>-14.17</v>
      </c>
      <c r="V7188">
        <f>COUNTIF(SalesData[Order ID],SalesData[[#This Row],[Order ID]])</f>
        <v>5</v>
      </c>
      <c r="W7188" t="str">
        <f>TEXT(SalesData[[#This Row],[Order Date]],"MMM-YYYY")</f>
        <v>Aug-2018</v>
      </c>
      <c r="X7188">
        <f>CHOOSE(MONTH(SalesData[[#This Row],[Order Date]]),1,1,1,2,2,2,3,3,3,4,4,4)</f>
        <v>3</v>
      </c>
      <c r="Y7188">
        <f>YEAR(SalesData[[#This Row],[Order Date]])*100+MONTH(SalesData[[#This Row],[Order Date]])</f>
        <v>201808</v>
      </c>
    </row>
    <row r="7189" spans="1: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v>10</v>
      </c>
      <c r="T7189">
        <v>0</v>
      </c>
      <c r="U7189">
        <v>3.52</v>
      </c>
      <c r="V7189">
        <f>COUNTIF(SalesData[Order ID],SalesData[[#This Row],[Order ID]])</f>
        <v>5</v>
      </c>
      <c r="W7189" t="str">
        <f>TEXT(SalesData[[#This Row],[Order Date]],"MMM-YYYY")</f>
        <v>Aug-2018</v>
      </c>
      <c r="X7189">
        <f>CHOOSE(MONTH(SalesData[[#This Row],[Order Date]]),1,1,1,2,2,2,3,3,3,4,4,4)</f>
        <v>3</v>
      </c>
      <c r="Y7189">
        <f>YEAR(SalesData[[#This Row],[Order Date]])*100+MONTH(SalesData[[#This Row],[Order Date]])</f>
        <v>201808</v>
      </c>
    </row>
    <row r="7190" spans="1: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v>9</v>
      </c>
      <c r="T7190">
        <v>0.2</v>
      </c>
      <c r="U7190">
        <v>10.88</v>
      </c>
      <c r="V7190">
        <f>COUNTIF(SalesData[Order ID],SalesData[[#This Row],[Order ID]])</f>
        <v>5</v>
      </c>
      <c r="W7190" t="str">
        <f>TEXT(SalesData[[#This Row],[Order Date]],"MMM-YYYY")</f>
        <v>Aug-2018</v>
      </c>
      <c r="X7190">
        <f>CHOOSE(MONTH(SalesData[[#This Row],[Order Date]]),1,1,1,2,2,2,3,3,3,4,4,4)</f>
        <v>3</v>
      </c>
      <c r="Y7190">
        <f>YEAR(SalesData[[#This Row],[Order Date]])*100+MONTH(SalesData[[#This Row],[Order Date]])</f>
        <v>201808</v>
      </c>
    </row>
    <row r="7191" spans="1: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v>8</v>
      </c>
      <c r="T7191">
        <v>0</v>
      </c>
      <c r="U7191">
        <v>14.28</v>
      </c>
      <c r="V7191">
        <f>COUNTIF(SalesData[Order ID],SalesData[[#This Row],[Order ID]])</f>
        <v>2</v>
      </c>
      <c r="W7191" t="str">
        <f>TEXT(SalesData[[#This Row],[Order Date]],"MMM-YYYY")</f>
        <v>Nov-2017</v>
      </c>
      <c r="X7191">
        <f>CHOOSE(MONTH(SalesData[[#This Row],[Order Date]]),1,1,1,2,2,2,3,3,3,4,4,4)</f>
        <v>4</v>
      </c>
      <c r="Y7191">
        <f>YEAR(SalesData[[#This Row],[Order Date]])*100+MONTH(SalesData[[#This Row],[Order Date]])</f>
        <v>201711</v>
      </c>
    </row>
    <row r="7192" spans="1: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v>10</v>
      </c>
      <c r="T7192">
        <v>0</v>
      </c>
      <c r="U7192">
        <v>229.28</v>
      </c>
      <c r="V7192">
        <f>COUNTIF(SalesData[Order ID],SalesData[[#This Row],[Order ID]])</f>
        <v>2</v>
      </c>
      <c r="W7192" t="str">
        <f>TEXT(SalesData[[#This Row],[Order Date]],"MMM-YYYY")</f>
        <v>Nov-2017</v>
      </c>
      <c r="X7192">
        <f>CHOOSE(MONTH(SalesData[[#This Row],[Order Date]]),1,1,1,2,2,2,3,3,3,4,4,4)</f>
        <v>4</v>
      </c>
      <c r="Y7192">
        <f>YEAR(SalesData[[#This Row],[Order Date]])*100+MONTH(SalesData[[#This Row],[Order Date]])</f>
        <v>201711</v>
      </c>
    </row>
    <row r="7193" spans="1: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v>2</v>
      </c>
      <c r="T7193">
        <v>0.1</v>
      </c>
      <c r="U7193">
        <v>0.27</v>
      </c>
      <c r="V7193">
        <f>COUNTIF(SalesData[Order ID],SalesData[[#This Row],[Order ID]])</f>
        <v>2</v>
      </c>
      <c r="W7193" t="str">
        <f>TEXT(SalesData[[#This Row],[Order Date]],"MMM-YYYY")</f>
        <v>Oct-2017</v>
      </c>
      <c r="X7193">
        <f>CHOOSE(MONTH(SalesData[[#This Row],[Order Date]]),1,1,1,2,2,2,3,3,3,4,4,4)</f>
        <v>4</v>
      </c>
      <c r="Y7193">
        <f>YEAR(SalesData[[#This Row],[Order Date]])*100+MONTH(SalesData[[#This Row],[Order Date]])</f>
        <v>201710</v>
      </c>
    </row>
    <row r="7194" spans="1: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v>6</v>
      </c>
      <c r="T7194">
        <v>0.1</v>
      </c>
      <c r="U7194">
        <v>10.220000000000001</v>
      </c>
      <c r="V7194">
        <f>COUNTIF(SalesData[Order ID],SalesData[[#This Row],[Order ID]])</f>
        <v>2</v>
      </c>
      <c r="W7194" t="str">
        <f>TEXT(SalesData[[#This Row],[Order Date]],"MMM-YYYY")</f>
        <v>Oct-2017</v>
      </c>
      <c r="X7194">
        <f>CHOOSE(MONTH(SalesData[[#This Row],[Order Date]]),1,1,1,2,2,2,3,3,3,4,4,4)</f>
        <v>4</v>
      </c>
      <c r="Y7194">
        <f>YEAR(SalesData[[#This Row],[Order Date]])*100+MONTH(SalesData[[#This Row],[Order Date]])</f>
        <v>201710</v>
      </c>
    </row>
    <row r="7195" spans="1: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v>8</v>
      </c>
      <c r="T7195">
        <v>0.1</v>
      </c>
      <c r="U7195">
        <v>135.01</v>
      </c>
      <c r="V7195">
        <f>COUNTIF(SalesData[Order ID],SalesData[[#This Row],[Order ID]])</f>
        <v>2</v>
      </c>
      <c r="W7195" t="str">
        <f>TEXT(SalesData[[#This Row],[Order Date]],"MMM-YYYY")</f>
        <v>Feb-2017</v>
      </c>
      <c r="X7195">
        <f>CHOOSE(MONTH(SalesData[[#This Row],[Order Date]]),1,1,1,2,2,2,3,3,3,4,4,4)</f>
        <v>1</v>
      </c>
      <c r="Y7195">
        <f>YEAR(SalesData[[#This Row],[Order Date]])*100+MONTH(SalesData[[#This Row],[Order Date]])</f>
        <v>201702</v>
      </c>
    </row>
    <row r="7196" spans="1: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v>10</v>
      </c>
      <c r="T7196">
        <v>0</v>
      </c>
      <c r="U7196">
        <v>1.91</v>
      </c>
      <c r="V7196">
        <f>COUNTIF(SalesData[Order ID],SalesData[[#This Row],[Order ID]])</f>
        <v>2</v>
      </c>
      <c r="W7196" t="str">
        <f>TEXT(SalesData[[#This Row],[Order Date]],"MMM-YYYY")</f>
        <v>Feb-2017</v>
      </c>
      <c r="X7196">
        <f>CHOOSE(MONTH(SalesData[[#This Row],[Order Date]]),1,1,1,2,2,2,3,3,3,4,4,4)</f>
        <v>1</v>
      </c>
      <c r="Y7196">
        <f>YEAR(SalesData[[#This Row],[Order Date]])*100+MONTH(SalesData[[#This Row],[Order Date]])</f>
        <v>201702</v>
      </c>
    </row>
    <row r="7197" spans="1: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v>2</v>
      </c>
      <c r="T7197">
        <v>0</v>
      </c>
      <c r="U7197">
        <v>1.95</v>
      </c>
      <c r="V7197">
        <f>COUNTIF(SalesData[Order ID],SalesData[[#This Row],[Order ID]])</f>
        <v>1</v>
      </c>
      <c r="W7197" t="str">
        <f>TEXT(SalesData[[#This Row],[Order Date]],"MMM-YYYY")</f>
        <v>Nov-2017</v>
      </c>
      <c r="X7197">
        <f>CHOOSE(MONTH(SalesData[[#This Row],[Order Date]]),1,1,1,2,2,2,3,3,3,4,4,4)</f>
        <v>4</v>
      </c>
      <c r="Y7197">
        <f>YEAR(SalesData[[#This Row],[Order Date]])*100+MONTH(SalesData[[#This Row],[Order Date]])</f>
        <v>201711</v>
      </c>
    </row>
    <row r="7198" spans="1: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v>1</v>
      </c>
      <c r="T7198">
        <v>0.3</v>
      </c>
      <c r="U7198">
        <v>-5.99</v>
      </c>
      <c r="V7198">
        <f>COUNTIF(SalesData[Order ID],SalesData[[#This Row],[Order ID]])</f>
        <v>2</v>
      </c>
      <c r="W7198" t="str">
        <f>TEXT(SalesData[[#This Row],[Order Date]],"MMM-YYYY")</f>
        <v>Apr-2015</v>
      </c>
      <c r="X7198">
        <f>CHOOSE(MONTH(SalesData[[#This Row],[Order Date]]),1,1,1,2,2,2,3,3,3,4,4,4)</f>
        <v>2</v>
      </c>
      <c r="Y7198">
        <f>YEAR(SalesData[[#This Row],[Order Date]])*100+MONTH(SalesData[[#This Row],[Order Date]])</f>
        <v>201504</v>
      </c>
    </row>
    <row r="7199" spans="1: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v>10</v>
      </c>
      <c r="T7199">
        <v>0.1</v>
      </c>
      <c r="U7199">
        <v>4.03</v>
      </c>
      <c r="V7199">
        <f>COUNTIF(SalesData[Order ID],SalesData[[#This Row],[Order ID]])</f>
        <v>2</v>
      </c>
      <c r="W7199" t="str">
        <f>TEXT(SalesData[[#This Row],[Order Date]],"MMM-YYYY")</f>
        <v>Apr-2015</v>
      </c>
      <c r="X7199">
        <f>CHOOSE(MONTH(SalesData[[#This Row],[Order Date]]),1,1,1,2,2,2,3,3,3,4,4,4)</f>
        <v>2</v>
      </c>
      <c r="Y7199">
        <f>YEAR(SalesData[[#This Row],[Order Date]])*100+MONTH(SalesData[[#This Row],[Order Date]])</f>
        <v>201504</v>
      </c>
    </row>
    <row r="7200" spans="1: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v>6</v>
      </c>
      <c r="T7200">
        <v>0</v>
      </c>
      <c r="U7200">
        <v>3.47</v>
      </c>
      <c r="V7200">
        <f>COUNTIF(SalesData[Order ID],SalesData[[#This Row],[Order ID]])</f>
        <v>2</v>
      </c>
      <c r="W7200" t="str">
        <f>TEXT(SalesData[[#This Row],[Order Date]],"MMM-YYYY")</f>
        <v>Aug-2016</v>
      </c>
      <c r="X7200">
        <f>CHOOSE(MONTH(SalesData[[#This Row],[Order Date]]),1,1,1,2,2,2,3,3,3,4,4,4)</f>
        <v>3</v>
      </c>
      <c r="Y7200">
        <f>YEAR(SalesData[[#This Row],[Order Date]])*100+MONTH(SalesData[[#This Row],[Order Date]])</f>
        <v>201608</v>
      </c>
    </row>
    <row r="7201" spans="1: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v>8</v>
      </c>
      <c r="T7201">
        <v>0.3</v>
      </c>
      <c r="U7201">
        <v>-15.18</v>
      </c>
      <c r="V7201">
        <f>COUNTIF(SalesData[Order ID],SalesData[[#This Row],[Order ID]])</f>
        <v>2</v>
      </c>
      <c r="W7201" t="str">
        <f>TEXT(SalesData[[#This Row],[Order Date]],"MMM-YYYY")</f>
        <v>Aug-2016</v>
      </c>
      <c r="X7201">
        <f>CHOOSE(MONTH(SalesData[[#This Row],[Order Date]]),1,1,1,2,2,2,3,3,3,4,4,4)</f>
        <v>3</v>
      </c>
      <c r="Y7201">
        <f>YEAR(SalesData[[#This Row],[Order Date]])*100+MONTH(SalesData[[#This Row],[Order Date]])</f>
        <v>201608</v>
      </c>
    </row>
    <row r="7202" spans="1: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v>9</v>
      </c>
      <c r="T7202">
        <v>0.2</v>
      </c>
      <c r="U7202">
        <v>8.17</v>
      </c>
      <c r="V7202">
        <f>COUNTIF(SalesData[Order ID],SalesData[[#This Row],[Order ID]])</f>
        <v>2</v>
      </c>
      <c r="W7202" t="str">
        <f>TEXT(SalesData[[#This Row],[Order Date]],"MMM-YYYY")</f>
        <v>Nov-2017</v>
      </c>
      <c r="X7202">
        <f>CHOOSE(MONTH(SalesData[[#This Row],[Order Date]]),1,1,1,2,2,2,3,3,3,4,4,4)</f>
        <v>4</v>
      </c>
      <c r="Y7202">
        <f>YEAR(SalesData[[#This Row],[Order Date]])*100+MONTH(SalesData[[#This Row],[Order Date]])</f>
        <v>201711</v>
      </c>
    </row>
    <row r="7203" spans="1: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v>2</v>
      </c>
      <c r="T7203">
        <v>0</v>
      </c>
      <c r="U7203">
        <v>109.24</v>
      </c>
      <c r="V7203">
        <f>COUNTIF(SalesData[Order ID],SalesData[[#This Row],[Order ID]])</f>
        <v>2</v>
      </c>
      <c r="W7203" t="str">
        <f>TEXT(SalesData[[#This Row],[Order Date]],"MMM-YYYY")</f>
        <v>Nov-2017</v>
      </c>
      <c r="X7203">
        <f>CHOOSE(MONTH(SalesData[[#This Row],[Order Date]]),1,1,1,2,2,2,3,3,3,4,4,4)</f>
        <v>4</v>
      </c>
      <c r="Y7203">
        <f>YEAR(SalesData[[#This Row],[Order Date]])*100+MONTH(SalesData[[#This Row],[Order Date]])</f>
        <v>201711</v>
      </c>
    </row>
    <row r="7204" spans="1: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v>10</v>
      </c>
      <c r="T7204">
        <v>0.1</v>
      </c>
      <c r="U7204">
        <v>136.22</v>
      </c>
      <c r="V7204">
        <f>COUNTIF(SalesData[Order ID],SalesData[[#This Row],[Order ID]])</f>
        <v>1</v>
      </c>
      <c r="W7204" t="str">
        <f>TEXT(SalesData[[#This Row],[Order Date]],"MMM-YYYY")</f>
        <v>Oct-2017</v>
      </c>
      <c r="X7204">
        <f>CHOOSE(MONTH(SalesData[[#This Row],[Order Date]]),1,1,1,2,2,2,3,3,3,4,4,4)</f>
        <v>4</v>
      </c>
      <c r="Y7204">
        <f>YEAR(SalesData[[#This Row],[Order Date]])*100+MONTH(SalesData[[#This Row],[Order Date]])</f>
        <v>201710</v>
      </c>
    </row>
    <row r="7205" spans="1: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v>5</v>
      </c>
      <c r="T7205">
        <v>0.2</v>
      </c>
      <c r="U7205">
        <v>2.8</v>
      </c>
      <c r="V7205">
        <f>COUNTIF(SalesData[Order ID],SalesData[[#This Row],[Order ID]])</f>
        <v>1</v>
      </c>
      <c r="W7205" t="str">
        <f>TEXT(SalesData[[#This Row],[Order Date]],"MMM-YYYY")</f>
        <v>Dec-2015</v>
      </c>
      <c r="X7205">
        <f>CHOOSE(MONTH(SalesData[[#This Row],[Order Date]]),1,1,1,2,2,2,3,3,3,4,4,4)</f>
        <v>4</v>
      </c>
      <c r="Y7205">
        <f>YEAR(SalesData[[#This Row],[Order Date]])*100+MONTH(SalesData[[#This Row],[Order Date]])</f>
        <v>201512</v>
      </c>
    </row>
    <row r="7206" spans="1: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v>3</v>
      </c>
      <c r="T7206">
        <v>0</v>
      </c>
      <c r="U7206">
        <v>1.03</v>
      </c>
      <c r="V7206">
        <f>COUNTIF(SalesData[Order ID],SalesData[[#This Row],[Order ID]])</f>
        <v>1</v>
      </c>
      <c r="W7206" t="str">
        <f>TEXT(SalesData[[#This Row],[Order Date]],"MMM-YYYY")</f>
        <v>Sep-2016</v>
      </c>
      <c r="X7206">
        <f>CHOOSE(MONTH(SalesData[[#This Row],[Order Date]]),1,1,1,2,2,2,3,3,3,4,4,4)</f>
        <v>3</v>
      </c>
      <c r="Y7206">
        <f>YEAR(SalesData[[#This Row],[Order Date]])*100+MONTH(SalesData[[#This Row],[Order Date]])</f>
        <v>201609</v>
      </c>
    </row>
    <row r="7207" spans="1: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v>5</v>
      </c>
      <c r="T7207">
        <v>0</v>
      </c>
      <c r="U7207">
        <v>1.05</v>
      </c>
      <c r="V7207">
        <f>COUNTIF(SalesData[Order ID],SalesData[[#This Row],[Order ID]])</f>
        <v>2</v>
      </c>
      <c r="W7207" t="str">
        <f>TEXT(SalesData[[#This Row],[Order Date]],"MMM-YYYY")</f>
        <v>Oct-2018</v>
      </c>
      <c r="X7207">
        <f>CHOOSE(MONTH(SalesData[[#This Row],[Order Date]]),1,1,1,2,2,2,3,3,3,4,4,4)</f>
        <v>4</v>
      </c>
      <c r="Y7207">
        <f>YEAR(SalesData[[#This Row],[Order Date]])*100+MONTH(SalesData[[#This Row],[Order Date]])</f>
        <v>201810</v>
      </c>
    </row>
    <row r="7208" spans="1: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v>2</v>
      </c>
      <c r="T7208">
        <v>0.2</v>
      </c>
      <c r="U7208">
        <v>88.6</v>
      </c>
      <c r="V7208">
        <f>COUNTIF(SalesData[Order ID],SalesData[[#This Row],[Order ID]])</f>
        <v>2</v>
      </c>
      <c r="W7208" t="str">
        <f>TEXT(SalesData[[#This Row],[Order Date]],"MMM-YYYY")</f>
        <v>Oct-2018</v>
      </c>
      <c r="X7208">
        <f>CHOOSE(MONTH(SalesData[[#This Row],[Order Date]]),1,1,1,2,2,2,3,3,3,4,4,4)</f>
        <v>4</v>
      </c>
      <c r="Y7208">
        <f>YEAR(SalesData[[#This Row],[Order Date]])*100+MONTH(SalesData[[#This Row],[Order Date]])</f>
        <v>201810</v>
      </c>
    </row>
    <row r="7209" spans="1: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v>10</v>
      </c>
      <c r="T7209">
        <v>0</v>
      </c>
      <c r="U7209">
        <v>1.02</v>
      </c>
      <c r="V7209">
        <f>COUNTIF(SalesData[Order ID],SalesData[[#This Row],[Order ID]])</f>
        <v>3</v>
      </c>
      <c r="W7209" t="str">
        <f>TEXT(SalesData[[#This Row],[Order Date]],"MMM-YYYY")</f>
        <v>Sep-2017</v>
      </c>
      <c r="X7209">
        <f>CHOOSE(MONTH(SalesData[[#This Row],[Order Date]]),1,1,1,2,2,2,3,3,3,4,4,4)</f>
        <v>3</v>
      </c>
      <c r="Y7209">
        <f>YEAR(SalesData[[#This Row],[Order Date]])*100+MONTH(SalesData[[#This Row],[Order Date]])</f>
        <v>201709</v>
      </c>
    </row>
    <row r="7210" spans="1: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v>8</v>
      </c>
      <c r="T7210">
        <v>0</v>
      </c>
      <c r="U7210">
        <v>7.05</v>
      </c>
      <c r="V7210">
        <f>COUNTIF(SalesData[Order ID],SalesData[[#This Row],[Order ID]])</f>
        <v>3</v>
      </c>
      <c r="W7210" t="str">
        <f>TEXT(SalesData[[#This Row],[Order Date]],"MMM-YYYY")</f>
        <v>Sep-2017</v>
      </c>
      <c r="X7210">
        <f>CHOOSE(MONTH(SalesData[[#This Row],[Order Date]]),1,1,1,2,2,2,3,3,3,4,4,4)</f>
        <v>3</v>
      </c>
      <c r="Y7210">
        <f>YEAR(SalesData[[#This Row],[Order Date]])*100+MONTH(SalesData[[#This Row],[Order Date]])</f>
        <v>201709</v>
      </c>
    </row>
    <row r="7211" spans="1: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v>4</v>
      </c>
      <c r="T7211">
        <v>0</v>
      </c>
      <c r="U7211">
        <v>0.67</v>
      </c>
      <c r="V7211">
        <f>COUNTIF(SalesData[Order ID],SalesData[[#This Row],[Order ID]])</f>
        <v>3</v>
      </c>
      <c r="W7211" t="str">
        <f>TEXT(SalesData[[#This Row],[Order Date]],"MMM-YYYY")</f>
        <v>Sep-2017</v>
      </c>
      <c r="X7211">
        <f>CHOOSE(MONTH(SalesData[[#This Row],[Order Date]]),1,1,1,2,2,2,3,3,3,4,4,4)</f>
        <v>3</v>
      </c>
      <c r="Y7211">
        <f>YEAR(SalesData[[#This Row],[Order Date]])*100+MONTH(SalesData[[#This Row],[Order Date]])</f>
        <v>201709</v>
      </c>
    </row>
    <row r="7212" spans="1: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v>6</v>
      </c>
      <c r="T7212">
        <v>0.2</v>
      </c>
      <c r="U7212">
        <v>10.56</v>
      </c>
      <c r="V7212">
        <f>COUNTIF(SalesData[Order ID],SalesData[[#This Row],[Order ID]])</f>
        <v>3</v>
      </c>
      <c r="W7212" t="str">
        <f>TEXT(SalesData[[#This Row],[Order Date]],"MMM-YYYY")</f>
        <v>Jun-2017</v>
      </c>
      <c r="X7212">
        <f>CHOOSE(MONTH(SalesData[[#This Row],[Order Date]]),1,1,1,2,2,2,3,3,3,4,4,4)</f>
        <v>2</v>
      </c>
      <c r="Y7212">
        <f>YEAR(SalesData[[#This Row],[Order Date]])*100+MONTH(SalesData[[#This Row],[Order Date]])</f>
        <v>201706</v>
      </c>
    </row>
    <row r="7213" spans="1: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v>8</v>
      </c>
      <c r="T7213">
        <v>0</v>
      </c>
      <c r="U7213">
        <v>3.62</v>
      </c>
      <c r="V7213">
        <f>COUNTIF(SalesData[Order ID],SalesData[[#This Row],[Order ID]])</f>
        <v>3</v>
      </c>
      <c r="W7213" t="str">
        <f>TEXT(SalesData[[#This Row],[Order Date]],"MMM-YYYY")</f>
        <v>Jun-2017</v>
      </c>
      <c r="X7213">
        <f>CHOOSE(MONTH(SalesData[[#This Row],[Order Date]]),1,1,1,2,2,2,3,3,3,4,4,4)</f>
        <v>2</v>
      </c>
      <c r="Y7213">
        <f>YEAR(SalesData[[#This Row],[Order Date]])*100+MONTH(SalesData[[#This Row],[Order Date]])</f>
        <v>201706</v>
      </c>
    </row>
    <row r="7214" spans="1: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v>1</v>
      </c>
      <c r="T7214">
        <v>0.3</v>
      </c>
      <c r="U7214">
        <v>-1.46</v>
      </c>
      <c r="V7214">
        <f>COUNTIF(SalesData[Order ID],SalesData[[#This Row],[Order ID]])</f>
        <v>3</v>
      </c>
      <c r="W7214" t="str">
        <f>TEXT(SalesData[[#This Row],[Order Date]],"MMM-YYYY")</f>
        <v>Jun-2017</v>
      </c>
      <c r="X7214">
        <f>CHOOSE(MONTH(SalesData[[#This Row],[Order Date]]),1,1,1,2,2,2,3,3,3,4,4,4)</f>
        <v>2</v>
      </c>
      <c r="Y7214">
        <f>YEAR(SalesData[[#This Row],[Order Date]])*100+MONTH(SalesData[[#This Row],[Order Date]])</f>
        <v>201706</v>
      </c>
    </row>
    <row r="7215" spans="1: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v>9</v>
      </c>
      <c r="T7215">
        <v>0.3</v>
      </c>
      <c r="U7215">
        <v>-4.2699999999999996</v>
      </c>
      <c r="V7215">
        <f>COUNTIF(SalesData[Order ID],SalesData[[#This Row],[Order ID]])</f>
        <v>1</v>
      </c>
      <c r="W7215" t="str">
        <f>TEXT(SalesData[[#This Row],[Order Date]],"MMM-YYYY")</f>
        <v>Oct-2018</v>
      </c>
      <c r="X7215">
        <f>CHOOSE(MONTH(SalesData[[#This Row],[Order Date]]),1,1,1,2,2,2,3,3,3,4,4,4)</f>
        <v>4</v>
      </c>
      <c r="Y7215">
        <f>YEAR(SalesData[[#This Row],[Order Date]])*100+MONTH(SalesData[[#This Row],[Order Date]])</f>
        <v>201810</v>
      </c>
    </row>
    <row r="7216" spans="1: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v>10</v>
      </c>
      <c r="T7216">
        <v>0.2</v>
      </c>
      <c r="U7216">
        <v>4.43</v>
      </c>
      <c r="V7216">
        <f>COUNTIF(SalesData[Order ID],SalesData[[#This Row],[Order ID]])</f>
        <v>2</v>
      </c>
      <c r="W7216" t="str">
        <f>TEXT(SalesData[[#This Row],[Order Date]],"MMM-YYYY")</f>
        <v>Sep-2016</v>
      </c>
      <c r="X7216">
        <f>CHOOSE(MONTH(SalesData[[#This Row],[Order Date]]),1,1,1,2,2,2,3,3,3,4,4,4)</f>
        <v>3</v>
      </c>
      <c r="Y7216">
        <f>YEAR(SalesData[[#This Row],[Order Date]])*100+MONTH(SalesData[[#This Row],[Order Date]])</f>
        <v>201609</v>
      </c>
    </row>
    <row r="7217" spans="1: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v>5</v>
      </c>
      <c r="T7217">
        <v>0.1</v>
      </c>
      <c r="U7217">
        <v>4.92</v>
      </c>
      <c r="V7217">
        <f>COUNTIF(SalesData[Order ID],SalesData[[#This Row],[Order ID]])</f>
        <v>2</v>
      </c>
      <c r="W7217" t="str">
        <f>TEXT(SalesData[[#This Row],[Order Date]],"MMM-YYYY")</f>
        <v>Sep-2016</v>
      </c>
      <c r="X7217">
        <f>CHOOSE(MONTH(SalesData[[#This Row],[Order Date]]),1,1,1,2,2,2,3,3,3,4,4,4)</f>
        <v>3</v>
      </c>
      <c r="Y7217">
        <f>YEAR(SalesData[[#This Row],[Order Date]])*100+MONTH(SalesData[[#This Row],[Order Date]])</f>
        <v>201609</v>
      </c>
    </row>
    <row r="7218" spans="1: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v>9</v>
      </c>
      <c r="T7218">
        <v>0.3</v>
      </c>
      <c r="U7218">
        <v>-1.1499999999999999</v>
      </c>
      <c r="V7218">
        <f>COUNTIF(SalesData[Order ID],SalesData[[#This Row],[Order ID]])</f>
        <v>4</v>
      </c>
      <c r="W7218" t="str">
        <f>TEXT(SalesData[[#This Row],[Order Date]],"MMM-YYYY")</f>
        <v>May-2016</v>
      </c>
      <c r="X7218">
        <f>CHOOSE(MONTH(SalesData[[#This Row],[Order Date]]),1,1,1,2,2,2,3,3,3,4,4,4)</f>
        <v>2</v>
      </c>
      <c r="Y7218">
        <f>YEAR(SalesData[[#This Row],[Order Date]])*100+MONTH(SalesData[[#This Row],[Order Date]])</f>
        <v>201605</v>
      </c>
    </row>
    <row r="7219" spans="1: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v>10</v>
      </c>
      <c r="T7219">
        <v>0</v>
      </c>
      <c r="U7219">
        <v>11.87</v>
      </c>
      <c r="V7219">
        <f>COUNTIF(SalesData[Order ID],SalesData[[#This Row],[Order ID]])</f>
        <v>4</v>
      </c>
      <c r="W7219" t="str">
        <f>TEXT(SalesData[[#This Row],[Order Date]],"MMM-YYYY")</f>
        <v>May-2016</v>
      </c>
      <c r="X7219">
        <f>CHOOSE(MONTH(SalesData[[#This Row],[Order Date]]),1,1,1,2,2,2,3,3,3,4,4,4)</f>
        <v>2</v>
      </c>
      <c r="Y7219">
        <f>YEAR(SalesData[[#This Row],[Order Date]])*100+MONTH(SalesData[[#This Row],[Order Date]])</f>
        <v>201605</v>
      </c>
    </row>
    <row r="7220" spans="1: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v>9</v>
      </c>
      <c r="T7220">
        <v>0.2</v>
      </c>
      <c r="U7220">
        <v>118.99</v>
      </c>
      <c r="V7220">
        <f>COUNTIF(SalesData[Order ID],SalesData[[#This Row],[Order ID]])</f>
        <v>4</v>
      </c>
      <c r="W7220" t="str">
        <f>TEXT(SalesData[[#This Row],[Order Date]],"MMM-YYYY")</f>
        <v>May-2016</v>
      </c>
      <c r="X7220">
        <f>CHOOSE(MONTH(SalesData[[#This Row],[Order Date]]),1,1,1,2,2,2,3,3,3,4,4,4)</f>
        <v>2</v>
      </c>
      <c r="Y7220">
        <f>YEAR(SalesData[[#This Row],[Order Date]])*100+MONTH(SalesData[[#This Row],[Order Date]])</f>
        <v>201605</v>
      </c>
    </row>
    <row r="7221" spans="1: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v>2</v>
      </c>
      <c r="T7221">
        <v>0.2</v>
      </c>
      <c r="U7221">
        <v>6.44</v>
      </c>
      <c r="V7221">
        <f>COUNTIF(SalesData[Order ID],SalesData[[#This Row],[Order ID]])</f>
        <v>4</v>
      </c>
      <c r="W7221" t="str">
        <f>TEXT(SalesData[[#This Row],[Order Date]],"MMM-YYYY")</f>
        <v>May-2016</v>
      </c>
      <c r="X7221">
        <f>CHOOSE(MONTH(SalesData[[#This Row],[Order Date]]),1,1,1,2,2,2,3,3,3,4,4,4)</f>
        <v>2</v>
      </c>
      <c r="Y7221">
        <f>YEAR(SalesData[[#This Row],[Order Date]])*100+MONTH(SalesData[[#This Row],[Order Date]])</f>
        <v>201605</v>
      </c>
    </row>
    <row r="7222" spans="1: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v>6</v>
      </c>
      <c r="T7222">
        <v>0.3</v>
      </c>
      <c r="U7222">
        <v>-82.35</v>
      </c>
      <c r="V7222">
        <f>COUNTIF(SalesData[Order ID],SalesData[[#This Row],[Order ID]])</f>
        <v>1</v>
      </c>
      <c r="W7222" t="str">
        <f>TEXT(SalesData[[#This Row],[Order Date]],"MMM-YYYY")</f>
        <v>Jan-2018</v>
      </c>
      <c r="X7222">
        <f>CHOOSE(MONTH(SalesData[[#This Row],[Order Date]]),1,1,1,2,2,2,3,3,3,4,4,4)</f>
        <v>1</v>
      </c>
      <c r="Y7222">
        <f>YEAR(SalesData[[#This Row],[Order Date]])*100+MONTH(SalesData[[#This Row],[Order Date]])</f>
        <v>201801</v>
      </c>
    </row>
    <row r="7223" spans="1: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v>3</v>
      </c>
      <c r="T7223">
        <v>0.2</v>
      </c>
      <c r="U7223">
        <v>20.69</v>
      </c>
      <c r="V7223">
        <f>COUNTIF(SalesData[Order ID],SalesData[[#This Row],[Order ID]])</f>
        <v>1</v>
      </c>
      <c r="W7223" t="str">
        <f>TEXT(SalesData[[#This Row],[Order Date]],"MMM-YYYY")</f>
        <v>Jan-2018</v>
      </c>
      <c r="X7223">
        <f>CHOOSE(MONTH(SalesData[[#This Row],[Order Date]]),1,1,1,2,2,2,3,3,3,4,4,4)</f>
        <v>1</v>
      </c>
      <c r="Y7223">
        <f>YEAR(SalesData[[#This Row],[Order Date]])*100+MONTH(SalesData[[#This Row],[Order Date]])</f>
        <v>201801</v>
      </c>
    </row>
    <row r="7224" spans="1: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v>7</v>
      </c>
      <c r="T7224">
        <v>0.2</v>
      </c>
      <c r="U7224">
        <v>6.1</v>
      </c>
      <c r="V7224">
        <f>COUNTIF(SalesData[Order ID],SalesData[[#This Row],[Order ID]])</f>
        <v>1</v>
      </c>
      <c r="W7224" t="str">
        <f>TEXT(SalesData[[#This Row],[Order Date]],"MMM-YYYY")</f>
        <v>Sep-2018</v>
      </c>
      <c r="X7224">
        <f>CHOOSE(MONTH(SalesData[[#This Row],[Order Date]]),1,1,1,2,2,2,3,3,3,4,4,4)</f>
        <v>3</v>
      </c>
      <c r="Y7224">
        <f>YEAR(SalesData[[#This Row],[Order Date]])*100+MONTH(SalesData[[#This Row],[Order Date]])</f>
        <v>201809</v>
      </c>
    </row>
    <row r="7225" spans="1: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v>9</v>
      </c>
      <c r="T7225">
        <v>0</v>
      </c>
      <c r="U7225">
        <v>6.62</v>
      </c>
      <c r="V7225">
        <f>COUNTIF(SalesData[Order ID],SalesData[[#This Row],[Order ID]])</f>
        <v>3</v>
      </c>
      <c r="W7225" t="str">
        <f>TEXT(SalesData[[#This Row],[Order Date]],"MMM-YYYY")</f>
        <v>Jul-2017</v>
      </c>
      <c r="X7225">
        <f>CHOOSE(MONTH(SalesData[[#This Row],[Order Date]]),1,1,1,2,2,2,3,3,3,4,4,4)</f>
        <v>3</v>
      </c>
      <c r="Y7225">
        <f>YEAR(SalesData[[#This Row],[Order Date]])*100+MONTH(SalesData[[#This Row],[Order Date]])</f>
        <v>201707</v>
      </c>
    </row>
    <row r="7226" spans="1: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v>3</v>
      </c>
      <c r="T7226">
        <v>0.1</v>
      </c>
      <c r="U7226">
        <v>16.68</v>
      </c>
      <c r="V7226">
        <f>COUNTIF(SalesData[Order ID],SalesData[[#This Row],[Order ID]])</f>
        <v>3</v>
      </c>
      <c r="W7226" t="str">
        <f>TEXT(SalesData[[#This Row],[Order Date]],"MMM-YYYY")</f>
        <v>Jul-2017</v>
      </c>
      <c r="X7226">
        <f>CHOOSE(MONTH(SalesData[[#This Row],[Order Date]]),1,1,1,2,2,2,3,3,3,4,4,4)</f>
        <v>3</v>
      </c>
      <c r="Y7226">
        <f>YEAR(SalesData[[#This Row],[Order Date]])*100+MONTH(SalesData[[#This Row],[Order Date]])</f>
        <v>201707</v>
      </c>
    </row>
    <row r="7227" spans="1: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v>6</v>
      </c>
      <c r="T7227">
        <v>0.2</v>
      </c>
      <c r="U7227">
        <v>4.62</v>
      </c>
      <c r="V7227">
        <f>COUNTIF(SalesData[Order ID],SalesData[[#This Row],[Order ID]])</f>
        <v>3</v>
      </c>
      <c r="W7227" t="str">
        <f>TEXT(SalesData[[#This Row],[Order Date]],"MMM-YYYY")</f>
        <v>Jul-2017</v>
      </c>
      <c r="X7227">
        <f>CHOOSE(MONTH(SalesData[[#This Row],[Order Date]]),1,1,1,2,2,2,3,3,3,4,4,4)</f>
        <v>3</v>
      </c>
      <c r="Y7227">
        <f>YEAR(SalesData[[#This Row],[Order Date]])*100+MONTH(SalesData[[#This Row],[Order Date]])</f>
        <v>201707</v>
      </c>
    </row>
    <row r="7228" spans="1: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v>9</v>
      </c>
      <c r="T7228">
        <v>0</v>
      </c>
      <c r="U7228">
        <v>8.67</v>
      </c>
      <c r="V7228">
        <f>COUNTIF(SalesData[Order ID],SalesData[[#This Row],[Order ID]])</f>
        <v>2</v>
      </c>
      <c r="W7228" t="str">
        <f>TEXT(SalesData[[#This Row],[Order Date]],"MMM-YYYY")</f>
        <v>Feb-2018</v>
      </c>
      <c r="X7228">
        <f>CHOOSE(MONTH(SalesData[[#This Row],[Order Date]]),1,1,1,2,2,2,3,3,3,4,4,4)</f>
        <v>1</v>
      </c>
      <c r="Y7228">
        <f>YEAR(SalesData[[#This Row],[Order Date]])*100+MONTH(SalesData[[#This Row],[Order Date]])</f>
        <v>201802</v>
      </c>
    </row>
    <row r="7229" spans="1: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v>3</v>
      </c>
      <c r="T7229">
        <v>0.1</v>
      </c>
      <c r="U7229">
        <v>422.34</v>
      </c>
      <c r="V7229">
        <f>COUNTIF(SalesData[Order ID],SalesData[[#This Row],[Order ID]])</f>
        <v>2</v>
      </c>
      <c r="W7229" t="str">
        <f>TEXT(SalesData[[#This Row],[Order Date]],"MMM-YYYY")</f>
        <v>Feb-2018</v>
      </c>
      <c r="X7229">
        <f>CHOOSE(MONTH(SalesData[[#This Row],[Order Date]]),1,1,1,2,2,2,3,3,3,4,4,4)</f>
        <v>1</v>
      </c>
      <c r="Y7229">
        <f>YEAR(SalesData[[#This Row],[Order Date]])*100+MONTH(SalesData[[#This Row],[Order Date]])</f>
        <v>201802</v>
      </c>
    </row>
    <row r="7230" spans="1: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v>4</v>
      </c>
      <c r="T7230">
        <v>0.2</v>
      </c>
      <c r="U7230">
        <v>17.940000000000001</v>
      </c>
      <c r="V7230">
        <f>COUNTIF(SalesData[Order ID],SalesData[[#This Row],[Order ID]])</f>
        <v>2</v>
      </c>
      <c r="W7230" t="str">
        <f>TEXT(SalesData[[#This Row],[Order Date]],"MMM-YYYY")</f>
        <v>Jul-2015</v>
      </c>
      <c r="X7230">
        <f>CHOOSE(MONTH(SalesData[[#This Row],[Order Date]]),1,1,1,2,2,2,3,3,3,4,4,4)</f>
        <v>3</v>
      </c>
      <c r="Y7230">
        <f>YEAR(SalesData[[#This Row],[Order Date]])*100+MONTH(SalesData[[#This Row],[Order Date]])</f>
        <v>201507</v>
      </c>
    </row>
    <row r="7231" spans="1: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v>8</v>
      </c>
      <c r="T7231">
        <v>0</v>
      </c>
      <c r="U7231">
        <v>7.99</v>
      </c>
      <c r="V7231">
        <f>COUNTIF(SalesData[Order ID],SalesData[[#This Row],[Order ID]])</f>
        <v>2</v>
      </c>
      <c r="W7231" t="str">
        <f>TEXT(SalesData[[#This Row],[Order Date]],"MMM-YYYY")</f>
        <v>Jul-2015</v>
      </c>
      <c r="X7231">
        <f>CHOOSE(MONTH(SalesData[[#This Row],[Order Date]]),1,1,1,2,2,2,3,3,3,4,4,4)</f>
        <v>3</v>
      </c>
      <c r="Y7231">
        <f>YEAR(SalesData[[#This Row],[Order Date]])*100+MONTH(SalesData[[#This Row],[Order Date]])</f>
        <v>201507</v>
      </c>
    </row>
    <row r="7232" spans="1: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v>7</v>
      </c>
      <c r="T7232">
        <v>0.3</v>
      </c>
      <c r="U7232">
        <v>-4.9400000000000004</v>
      </c>
      <c r="V7232">
        <f>COUNTIF(SalesData[Order ID],SalesData[[#This Row],[Order ID]])</f>
        <v>3</v>
      </c>
      <c r="W7232" t="str">
        <f>TEXT(SalesData[[#This Row],[Order Date]],"MMM-YYYY")</f>
        <v>Mar-2018</v>
      </c>
      <c r="X7232">
        <f>CHOOSE(MONTH(SalesData[[#This Row],[Order Date]]),1,1,1,2,2,2,3,3,3,4,4,4)</f>
        <v>1</v>
      </c>
      <c r="Y7232">
        <f>YEAR(SalesData[[#This Row],[Order Date]])*100+MONTH(SalesData[[#This Row],[Order Date]])</f>
        <v>201803</v>
      </c>
    </row>
    <row r="7233" spans="1: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v>7</v>
      </c>
      <c r="T7233">
        <v>0</v>
      </c>
      <c r="U7233">
        <v>162.81</v>
      </c>
      <c r="V7233">
        <f>COUNTIF(SalesData[Order ID],SalesData[[#This Row],[Order ID]])</f>
        <v>3</v>
      </c>
      <c r="W7233" t="str">
        <f>TEXT(SalesData[[#This Row],[Order Date]],"MMM-YYYY")</f>
        <v>Mar-2018</v>
      </c>
      <c r="X7233">
        <f>CHOOSE(MONTH(SalesData[[#This Row],[Order Date]]),1,1,1,2,2,2,3,3,3,4,4,4)</f>
        <v>1</v>
      </c>
      <c r="Y7233">
        <f>YEAR(SalesData[[#This Row],[Order Date]])*100+MONTH(SalesData[[#This Row],[Order Date]])</f>
        <v>201803</v>
      </c>
    </row>
    <row r="7234" spans="1: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v>9</v>
      </c>
      <c r="T7234">
        <v>0.2</v>
      </c>
      <c r="U7234">
        <v>7.86</v>
      </c>
      <c r="V7234">
        <f>COUNTIF(SalesData[Order ID],SalesData[[#This Row],[Order ID]])</f>
        <v>3</v>
      </c>
      <c r="W7234" t="str">
        <f>TEXT(SalesData[[#This Row],[Order Date]],"MMM-YYYY")</f>
        <v>Mar-2018</v>
      </c>
      <c r="X7234">
        <f>CHOOSE(MONTH(SalesData[[#This Row],[Order Date]]),1,1,1,2,2,2,3,3,3,4,4,4)</f>
        <v>1</v>
      </c>
      <c r="Y7234">
        <f>YEAR(SalesData[[#This Row],[Order Date]])*100+MONTH(SalesData[[#This Row],[Order Date]])</f>
        <v>201803</v>
      </c>
    </row>
    <row r="7235" spans="1: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v>1</v>
      </c>
      <c r="T7235">
        <v>0.1</v>
      </c>
      <c r="U7235">
        <v>21.58</v>
      </c>
      <c r="V7235">
        <f>COUNTIF(SalesData[Order ID],SalesData[[#This Row],[Order ID]])</f>
        <v>3</v>
      </c>
      <c r="W7235" t="str">
        <f>TEXT(SalesData[[#This Row],[Order Date]],"MMM-YYYY")</f>
        <v>Mar-2017</v>
      </c>
      <c r="X7235">
        <f>CHOOSE(MONTH(SalesData[[#This Row],[Order Date]]),1,1,1,2,2,2,3,3,3,4,4,4)</f>
        <v>1</v>
      </c>
      <c r="Y7235">
        <f>YEAR(SalesData[[#This Row],[Order Date]])*100+MONTH(SalesData[[#This Row],[Order Date]])</f>
        <v>201703</v>
      </c>
    </row>
    <row r="7236" spans="1: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v>7</v>
      </c>
      <c r="T7236">
        <v>0</v>
      </c>
      <c r="U7236">
        <v>2.85</v>
      </c>
      <c r="V7236">
        <f>COUNTIF(SalesData[Order ID],SalesData[[#This Row],[Order ID]])</f>
        <v>3</v>
      </c>
      <c r="W7236" t="str">
        <f>TEXT(SalesData[[#This Row],[Order Date]],"MMM-YYYY")</f>
        <v>Mar-2017</v>
      </c>
      <c r="X7236">
        <f>CHOOSE(MONTH(SalesData[[#This Row],[Order Date]]),1,1,1,2,2,2,3,3,3,4,4,4)</f>
        <v>1</v>
      </c>
      <c r="Y7236">
        <f>YEAR(SalesData[[#This Row],[Order Date]])*100+MONTH(SalesData[[#This Row],[Order Date]])</f>
        <v>201703</v>
      </c>
    </row>
    <row r="7237" spans="1: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v>3</v>
      </c>
      <c r="T7237">
        <v>0</v>
      </c>
      <c r="U7237">
        <v>24.31</v>
      </c>
      <c r="V7237">
        <f>COUNTIF(SalesData[Order ID],SalesData[[#This Row],[Order ID]])</f>
        <v>3</v>
      </c>
      <c r="W7237" t="str">
        <f>TEXT(SalesData[[#This Row],[Order Date]],"MMM-YYYY")</f>
        <v>Mar-2017</v>
      </c>
      <c r="X7237">
        <f>CHOOSE(MONTH(SalesData[[#This Row],[Order Date]]),1,1,1,2,2,2,3,3,3,4,4,4)</f>
        <v>1</v>
      </c>
      <c r="Y7237">
        <f>YEAR(SalesData[[#This Row],[Order Date]])*100+MONTH(SalesData[[#This Row],[Order Date]])</f>
        <v>201703</v>
      </c>
    </row>
    <row r="7238" spans="1: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v>1</v>
      </c>
      <c r="T7238">
        <v>0.3</v>
      </c>
      <c r="U7238">
        <v>-0.78</v>
      </c>
      <c r="V7238">
        <f>COUNTIF(SalesData[Order ID],SalesData[[#This Row],[Order ID]])</f>
        <v>1</v>
      </c>
      <c r="W7238" t="str">
        <f>TEXT(SalesData[[#This Row],[Order Date]],"MMM-YYYY")</f>
        <v>Dec-2015</v>
      </c>
      <c r="X7238">
        <f>CHOOSE(MONTH(SalesData[[#This Row],[Order Date]]),1,1,1,2,2,2,3,3,3,4,4,4)</f>
        <v>4</v>
      </c>
      <c r="Y7238">
        <f>YEAR(SalesData[[#This Row],[Order Date]])*100+MONTH(SalesData[[#This Row],[Order Date]])</f>
        <v>201512</v>
      </c>
    </row>
    <row r="7239" spans="1: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v>3</v>
      </c>
      <c r="T7239">
        <v>0.3</v>
      </c>
      <c r="U7239">
        <v>-47.88</v>
      </c>
      <c r="V7239">
        <f>COUNTIF(SalesData[Order ID],SalesData[[#This Row],[Order ID]])</f>
        <v>1</v>
      </c>
      <c r="W7239" t="str">
        <f>TEXT(SalesData[[#This Row],[Order Date]],"MMM-YYYY")</f>
        <v>Jul-2017</v>
      </c>
      <c r="X7239">
        <f>CHOOSE(MONTH(SalesData[[#This Row],[Order Date]]),1,1,1,2,2,2,3,3,3,4,4,4)</f>
        <v>3</v>
      </c>
      <c r="Y7239">
        <f>YEAR(SalesData[[#This Row],[Order Date]])*100+MONTH(SalesData[[#This Row],[Order Date]])</f>
        <v>201707</v>
      </c>
    </row>
    <row r="7240" spans="1: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v>2</v>
      </c>
      <c r="T7240">
        <v>0.1</v>
      </c>
      <c r="U7240">
        <v>9.67</v>
      </c>
      <c r="V7240">
        <f>COUNTIF(SalesData[Order ID],SalesData[[#This Row],[Order ID]])</f>
        <v>2</v>
      </c>
      <c r="W7240" t="str">
        <f>TEXT(SalesData[[#This Row],[Order Date]],"MMM-YYYY")</f>
        <v>Dec-2017</v>
      </c>
      <c r="X7240">
        <f>CHOOSE(MONTH(SalesData[[#This Row],[Order Date]]),1,1,1,2,2,2,3,3,3,4,4,4)</f>
        <v>4</v>
      </c>
      <c r="Y7240">
        <f>YEAR(SalesData[[#This Row],[Order Date]])*100+MONTH(SalesData[[#This Row],[Order Date]])</f>
        <v>201712</v>
      </c>
    </row>
    <row r="7241" spans="1: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v>5</v>
      </c>
      <c r="T7241">
        <v>0</v>
      </c>
      <c r="U7241">
        <v>13.52</v>
      </c>
      <c r="V7241">
        <f>COUNTIF(SalesData[Order ID],SalesData[[#This Row],[Order ID]])</f>
        <v>2</v>
      </c>
      <c r="W7241" t="str">
        <f>TEXT(SalesData[[#This Row],[Order Date]],"MMM-YYYY")</f>
        <v>Dec-2017</v>
      </c>
      <c r="X7241">
        <f>CHOOSE(MONTH(SalesData[[#This Row],[Order Date]]),1,1,1,2,2,2,3,3,3,4,4,4)</f>
        <v>4</v>
      </c>
      <c r="Y7241">
        <f>YEAR(SalesData[[#This Row],[Order Date]])*100+MONTH(SalesData[[#This Row],[Order Date]])</f>
        <v>201712</v>
      </c>
    </row>
    <row r="7242" spans="1: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v>5</v>
      </c>
      <c r="T7242">
        <v>0.1</v>
      </c>
      <c r="U7242">
        <v>19.239999999999998</v>
      </c>
      <c r="V7242">
        <f>COUNTIF(SalesData[Order ID],SalesData[[#This Row],[Order ID]])</f>
        <v>3</v>
      </c>
      <c r="W7242" t="str">
        <f>TEXT(SalesData[[#This Row],[Order Date]],"MMM-YYYY")</f>
        <v>Apr-2018</v>
      </c>
      <c r="X7242">
        <f>CHOOSE(MONTH(SalesData[[#This Row],[Order Date]]),1,1,1,2,2,2,3,3,3,4,4,4)</f>
        <v>2</v>
      </c>
      <c r="Y7242">
        <f>YEAR(SalesData[[#This Row],[Order Date]])*100+MONTH(SalesData[[#This Row],[Order Date]])</f>
        <v>201804</v>
      </c>
    </row>
    <row r="7243" spans="1: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v>9</v>
      </c>
      <c r="T7243">
        <v>0.1</v>
      </c>
      <c r="U7243">
        <v>11.15</v>
      </c>
      <c r="V7243">
        <f>COUNTIF(SalesData[Order ID],SalesData[[#This Row],[Order ID]])</f>
        <v>3</v>
      </c>
      <c r="W7243" t="str">
        <f>TEXT(SalesData[[#This Row],[Order Date]],"MMM-YYYY")</f>
        <v>Apr-2018</v>
      </c>
      <c r="X7243">
        <f>CHOOSE(MONTH(SalesData[[#This Row],[Order Date]]),1,1,1,2,2,2,3,3,3,4,4,4)</f>
        <v>2</v>
      </c>
      <c r="Y7243">
        <f>YEAR(SalesData[[#This Row],[Order Date]])*100+MONTH(SalesData[[#This Row],[Order Date]])</f>
        <v>201804</v>
      </c>
    </row>
    <row r="7244" spans="1: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v>8</v>
      </c>
      <c r="T7244">
        <v>0</v>
      </c>
      <c r="U7244">
        <v>2.41</v>
      </c>
      <c r="V7244">
        <f>COUNTIF(SalesData[Order ID],SalesData[[#This Row],[Order ID]])</f>
        <v>3</v>
      </c>
      <c r="W7244" t="str">
        <f>TEXT(SalesData[[#This Row],[Order Date]],"MMM-YYYY")</f>
        <v>Apr-2018</v>
      </c>
      <c r="X7244">
        <f>CHOOSE(MONTH(SalesData[[#This Row],[Order Date]]),1,1,1,2,2,2,3,3,3,4,4,4)</f>
        <v>2</v>
      </c>
      <c r="Y7244">
        <f>YEAR(SalesData[[#This Row],[Order Date]])*100+MONTH(SalesData[[#This Row],[Order Date]])</f>
        <v>201804</v>
      </c>
    </row>
    <row r="7245" spans="1: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v>5</v>
      </c>
      <c r="T7245">
        <v>0</v>
      </c>
      <c r="U7245">
        <v>1104.04</v>
      </c>
      <c r="V7245">
        <f>COUNTIF(SalesData[Order ID],SalesData[[#This Row],[Order ID]])</f>
        <v>1</v>
      </c>
      <c r="W7245" t="str">
        <f>TEXT(SalesData[[#This Row],[Order Date]],"MMM-YYYY")</f>
        <v>Aug-2018</v>
      </c>
      <c r="X7245">
        <f>CHOOSE(MONTH(SalesData[[#This Row],[Order Date]]),1,1,1,2,2,2,3,3,3,4,4,4)</f>
        <v>3</v>
      </c>
      <c r="Y7245">
        <f>YEAR(SalesData[[#This Row],[Order Date]])*100+MONTH(SalesData[[#This Row],[Order Date]])</f>
        <v>201808</v>
      </c>
    </row>
    <row r="7246" spans="1: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v>9</v>
      </c>
      <c r="T7246">
        <v>0</v>
      </c>
      <c r="U7246">
        <v>6.94</v>
      </c>
      <c r="V7246">
        <f>COUNTIF(SalesData[Order ID],SalesData[[#This Row],[Order ID]])</f>
        <v>1</v>
      </c>
      <c r="W7246" t="str">
        <f>TEXT(SalesData[[#This Row],[Order Date]],"MMM-YYYY")</f>
        <v>May-2018</v>
      </c>
      <c r="X7246">
        <f>CHOOSE(MONTH(SalesData[[#This Row],[Order Date]]),1,1,1,2,2,2,3,3,3,4,4,4)</f>
        <v>2</v>
      </c>
      <c r="Y7246">
        <f>YEAR(SalesData[[#This Row],[Order Date]])*100+MONTH(SalesData[[#This Row],[Order Date]])</f>
        <v>201805</v>
      </c>
    </row>
    <row r="7247" spans="1: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v>4</v>
      </c>
      <c r="T7247">
        <v>0</v>
      </c>
      <c r="U7247">
        <v>92.27</v>
      </c>
      <c r="V7247">
        <f>COUNTIF(SalesData[Order ID],SalesData[[#This Row],[Order ID]])</f>
        <v>1</v>
      </c>
      <c r="W7247" t="str">
        <f>TEXT(SalesData[[#This Row],[Order Date]],"MMM-YYYY")</f>
        <v>Feb-2018</v>
      </c>
      <c r="X7247">
        <f>CHOOSE(MONTH(SalesData[[#This Row],[Order Date]]),1,1,1,2,2,2,3,3,3,4,4,4)</f>
        <v>1</v>
      </c>
      <c r="Y7247">
        <f>YEAR(SalesData[[#This Row],[Order Date]])*100+MONTH(SalesData[[#This Row],[Order Date]])</f>
        <v>201802</v>
      </c>
    </row>
    <row r="7248" spans="1: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v>5</v>
      </c>
      <c r="T7248">
        <v>0</v>
      </c>
      <c r="U7248">
        <v>4.38</v>
      </c>
      <c r="V7248">
        <f>COUNTIF(SalesData[Order ID],SalesData[[#This Row],[Order ID]])</f>
        <v>3</v>
      </c>
      <c r="W7248" t="str">
        <f>TEXT(SalesData[[#This Row],[Order Date]],"MMM-YYYY")</f>
        <v>Mar-2015</v>
      </c>
      <c r="X7248">
        <f>CHOOSE(MONTH(SalesData[[#This Row],[Order Date]]),1,1,1,2,2,2,3,3,3,4,4,4)</f>
        <v>1</v>
      </c>
      <c r="Y7248">
        <f>YEAR(SalesData[[#This Row],[Order Date]])*100+MONTH(SalesData[[#This Row],[Order Date]])</f>
        <v>201503</v>
      </c>
    </row>
    <row r="7249" spans="1: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v>5</v>
      </c>
      <c r="T7249">
        <v>0</v>
      </c>
      <c r="U7249">
        <v>87.71</v>
      </c>
      <c r="V7249">
        <f>COUNTIF(SalesData[Order ID],SalesData[[#This Row],[Order ID]])</f>
        <v>3</v>
      </c>
      <c r="W7249" t="str">
        <f>TEXT(SalesData[[#This Row],[Order Date]],"MMM-YYYY")</f>
        <v>Mar-2015</v>
      </c>
      <c r="X7249">
        <f>CHOOSE(MONTH(SalesData[[#This Row],[Order Date]]),1,1,1,2,2,2,3,3,3,4,4,4)</f>
        <v>1</v>
      </c>
      <c r="Y7249">
        <f>YEAR(SalesData[[#This Row],[Order Date]])*100+MONTH(SalesData[[#This Row],[Order Date]])</f>
        <v>201503</v>
      </c>
    </row>
    <row r="7250" spans="1: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v>9</v>
      </c>
      <c r="T7250">
        <v>0</v>
      </c>
      <c r="U7250">
        <v>4.47</v>
      </c>
      <c r="V7250">
        <f>COUNTIF(SalesData[Order ID],SalesData[[#This Row],[Order ID]])</f>
        <v>3</v>
      </c>
      <c r="W7250" t="str">
        <f>TEXT(SalesData[[#This Row],[Order Date]],"MMM-YYYY")</f>
        <v>Mar-2015</v>
      </c>
      <c r="X7250">
        <f>CHOOSE(MONTH(SalesData[[#This Row],[Order Date]]),1,1,1,2,2,2,3,3,3,4,4,4)</f>
        <v>1</v>
      </c>
      <c r="Y7250">
        <f>YEAR(SalesData[[#This Row],[Order Date]])*100+MONTH(SalesData[[#This Row],[Order Date]])</f>
        <v>201503</v>
      </c>
    </row>
    <row r="7251" spans="1: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v>9</v>
      </c>
      <c r="T7251">
        <v>0.2</v>
      </c>
      <c r="U7251">
        <v>8.4</v>
      </c>
      <c r="V7251">
        <f>COUNTIF(SalesData[Order ID],SalesData[[#This Row],[Order ID]])</f>
        <v>2</v>
      </c>
      <c r="W7251" t="str">
        <f>TEXT(SalesData[[#This Row],[Order Date]],"MMM-YYYY")</f>
        <v>Jun-2016</v>
      </c>
      <c r="X7251">
        <f>CHOOSE(MONTH(SalesData[[#This Row],[Order Date]]),1,1,1,2,2,2,3,3,3,4,4,4)</f>
        <v>2</v>
      </c>
      <c r="Y7251">
        <f>YEAR(SalesData[[#This Row],[Order Date]])*100+MONTH(SalesData[[#This Row],[Order Date]])</f>
        <v>201606</v>
      </c>
    </row>
    <row r="7252" spans="1: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v>10</v>
      </c>
      <c r="T7252">
        <v>0.3</v>
      </c>
      <c r="U7252">
        <v>-207.89</v>
      </c>
      <c r="V7252">
        <f>COUNTIF(SalesData[Order ID],SalesData[[#This Row],[Order ID]])</f>
        <v>2</v>
      </c>
      <c r="W7252" t="str">
        <f>TEXT(SalesData[[#This Row],[Order Date]],"MMM-YYYY")</f>
        <v>Jun-2016</v>
      </c>
      <c r="X7252">
        <f>CHOOSE(MONTH(SalesData[[#This Row],[Order Date]]),1,1,1,2,2,2,3,3,3,4,4,4)</f>
        <v>2</v>
      </c>
      <c r="Y7252">
        <f>YEAR(SalesData[[#This Row],[Order Date]])*100+MONTH(SalesData[[#This Row],[Order Date]])</f>
        <v>201606</v>
      </c>
    </row>
    <row r="7253" spans="1: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v>4</v>
      </c>
      <c r="T7253">
        <v>0.1</v>
      </c>
      <c r="U7253">
        <v>1.01</v>
      </c>
      <c r="V7253">
        <f>COUNTIF(SalesData[Order ID],SalesData[[#This Row],[Order ID]])</f>
        <v>1</v>
      </c>
      <c r="W7253" t="str">
        <f>TEXT(SalesData[[#This Row],[Order Date]],"MMM-YYYY")</f>
        <v>Aug-2017</v>
      </c>
      <c r="X7253">
        <f>CHOOSE(MONTH(SalesData[[#This Row],[Order Date]]),1,1,1,2,2,2,3,3,3,4,4,4)</f>
        <v>3</v>
      </c>
      <c r="Y7253">
        <f>YEAR(SalesData[[#This Row],[Order Date]])*100+MONTH(SalesData[[#This Row],[Order Date]])</f>
        <v>201708</v>
      </c>
    </row>
    <row r="7254" spans="1: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v>10</v>
      </c>
      <c r="T7254">
        <v>0.3</v>
      </c>
      <c r="U7254">
        <v>-10.96</v>
      </c>
      <c r="V7254">
        <f>COUNTIF(SalesData[Order ID],SalesData[[#This Row],[Order ID]])</f>
        <v>1</v>
      </c>
      <c r="W7254" t="str">
        <f>TEXT(SalesData[[#This Row],[Order Date]],"MMM-YYYY")</f>
        <v>Sep-2017</v>
      </c>
      <c r="X7254">
        <f>CHOOSE(MONTH(SalesData[[#This Row],[Order Date]]),1,1,1,2,2,2,3,3,3,4,4,4)</f>
        <v>3</v>
      </c>
      <c r="Y7254">
        <f>YEAR(SalesData[[#This Row],[Order Date]])*100+MONTH(SalesData[[#This Row],[Order Date]])</f>
        <v>201709</v>
      </c>
    </row>
    <row r="7255" spans="1: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v>6</v>
      </c>
      <c r="T7255">
        <v>0.1</v>
      </c>
      <c r="U7255">
        <v>91.19</v>
      </c>
      <c r="V7255">
        <f>COUNTIF(SalesData[Order ID],SalesData[[#This Row],[Order ID]])</f>
        <v>8</v>
      </c>
      <c r="W7255" t="str">
        <f>TEXT(SalesData[[#This Row],[Order Date]],"MMM-YYYY")</f>
        <v>May-2017</v>
      </c>
      <c r="X7255">
        <f>CHOOSE(MONTH(SalesData[[#This Row],[Order Date]]),1,1,1,2,2,2,3,3,3,4,4,4)</f>
        <v>2</v>
      </c>
      <c r="Y7255">
        <f>YEAR(SalesData[[#This Row],[Order Date]])*100+MONTH(SalesData[[#This Row],[Order Date]])</f>
        <v>201705</v>
      </c>
    </row>
    <row r="7256" spans="1: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v>10</v>
      </c>
      <c r="T7256">
        <v>0</v>
      </c>
      <c r="U7256">
        <v>9.48</v>
      </c>
      <c r="V7256">
        <f>COUNTIF(SalesData[Order ID],SalesData[[#This Row],[Order ID]])</f>
        <v>8</v>
      </c>
      <c r="W7256" t="str">
        <f>TEXT(SalesData[[#This Row],[Order Date]],"MMM-YYYY")</f>
        <v>May-2017</v>
      </c>
      <c r="X7256">
        <f>CHOOSE(MONTH(SalesData[[#This Row],[Order Date]]),1,1,1,2,2,2,3,3,3,4,4,4)</f>
        <v>2</v>
      </c>
      <c r="Y7256">
        <f>YEAR(SalesData[[#This Row],[Order Date]])*100+MONTH(SalesData[[#This Row],[Order Date]])</f>
        <v>201705</v>
      </c>
    </row>
    <row r="7257" spans="1: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v>8</v>
      </c>
      <c r="T7257">
        <v>0.3</v>
      </c>
      <c r="U7257">
        <v>-11.94</v>
      </c>
      <c r="V7257">
        <f>COUNTIF(SalesData[Order ID],SalesData[[#This Row],[Order ID]])</f>
        <v>8</v>
      </c>
      <c r="W7257" t="str">
        <f>TEXT(SalesData[[#This Row],[Order Date]],"MMM-YYYY")</f>
        <v>May-2017</v>
      </c>
      <c r="X7257">
        <f>CHOOSE(MONTH(SalesData[[#This Row],[Order Date]]),1,1,1,2,2,2,3,3,3,4,4,4)</f>
        <v>2</v>
      </c>
      <c r="Y7257">
        <f>YEAR(SalesData[[#This Row],[Order Date]])*100+MONTH(SalesData[[#This Row],[Order Date]])</f>
        <v>201705</v>
      </c>
    </row>
    <row r="7258" spans="1: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v>1</v>
      </c>
      <c r="T7258">
        <v>0</v>
      </c>
      <c r="U7258">
        <v>1.39</v>
      </c>
      <c r="V7258">
        <f>COUNTIF(SalesData[Order ID],SalesData[[#This Row],[Order ID]])</f>
        <v>8</v>
      </c>
      <c r="W7258" t="str">
        <f>TEXT(SalesData[[#This Row],[Order Date]],"MMM-YYYY")</f>
        <v>May-2017</v>
      </c>
      <c r="X7258">
        <f>CHOOSE(MONTH(SalesData[[#This Row],[Order Date]]),1,1,1,2,2,2,3,3,3,4,4,4)</f>
        <v>2</v>
      </c>
      <c r="Y7258">
        <f>YEAR(SalesData[[#This Row],[Order Date]])*100+MONTH(SalesData[[#This Row],[Order Date]])</f>
        <v>201705</v>
      </c>
    </row>
    <row r="7259" spans="1: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v>1</v>
      </c>
      <c r="T7259">
        <v>0.2</v>
      </c>
      <c r="U7259">
        <v>119.53</v>
      </c>
      <c r="V7259">
        <f>COUNTIF(SalesData[Order ID],SalesData[[#This Row],[Order ID]])</f>
        <v>8</v>
      </c>
      <c r="W7259" t="str">
        <f>TEXT(SalesData[[#This Row],[Order Date]],"MMM-YYYY")</f>
        <v>May-2017</v>
      </c>
      <c r="X7259">
        <f>CHOOSE(MONTH(SalesData[[#This Row],[Order Date]]),1,1,1,2,2,2,3,3,3,4,4,4)</f>
        <v>2</v>
      </c>
      <c r="Y7259">
        <f>YEAR(SalesData[[#This Row],[Order Date]])*100+MONTH(SalesData[[#This Row],[Order Date]])</f>
        <v>201705</v>
      </c>
    </row>
    <row r="7260" spans="1: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v>8</v>
      </c>
      <c r="T7260">
        <v>0.3</v>
      </c>
      <c r="U7260">
        <v>-5</v>
      </c>
      <c r="V7260">
        <f>COUNTIF(SalesData[Order ID],SalesData[[#This Row],[Order ID]])</f>
        <v>8</v>
      </c>
      <c r="W7260" t="str">
        <f>TEXT(SalesData[[#This Row],[Order Date]],"MMM-YYYY")</f>
        <v>May-2017</v>
      </c>
      <c r="X7260">
        <f>CHOOSE(MONTH(SalesData[[#This Row],[Order Date]]),1,1,1,2,2,2,3,3,3,4,4,4)</f>
        <v>2</v>
      </c>
      <c r="Y7260">
        <f>YEAR(SalesData[[#This Row],[Order Date]])*100+MONTH(SalesData[[#This Row],[Order Date]])</f>
        <v>201705</v>
      </c>
    </row>
    <row r="7261" spans="1: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v>1</v>
      </c>
      <c r="T7261">
        <v>0</v>
      </c>
      <c r="U7261">
        <v>6.35</v>
      </c>
      <c r="V7261">
        <f>COUNTIF(SalesData[Order ID],SalesData[[#This Row],[Order ID]])</f>
        <v>8</v>
      </c>
      <c r="W7261" t="str">
        <f>TEXT(SalesData[[#This Row],[Order Date]],"MMM-YYYY")</f>
        <v>May-2017</v>
      </c>
      <c r="X7261">
        <f>CHOOSE(MONTH(SalesData[[#This Row],[Order Date]]),1,1,1,2,2,2,3,3,3,4,4,4)</f>
        <v>2</v>
      </c>
      <c r="Y7261">
        <f>YEAR(SalesData[[#This Row],[Order Date]])*100+MONTH(SalesData[[#This Row],[Order Date]])</f>
        <v>201705</v>
      </c>
    </row>
    <row r="7262" spans="1: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v>3</v>
      </c>
      <c r="T7262">
        <v>0.3</v>
      </c>
      <c r="U7262">
        <v>-41.58</v>
      </c>
      <c r="V7262">
        <f>COUNTIF(SalesData[Order ID],SalesData[[#This Row],[Order ID]])</f>
        <v>8</v>
      </c>
      <c r="W7262" t="str">
        <f>TEXT(SalesData[[#This Row],[Order Date]],"MMM-YYYY")</f>
        <v>May-2017</v>
      </c>
      <c r="X7262">
        <f>CHOOSE(MONTH(SalesData[[#This Row],[Order Date]]),1,1,1,2,2,2,3,3,3,4,4,4)</f>
        <v>2</v>
      </c>
      <c r="Y7262">
        <f>YEAR(SalesData[[#This Row],[Order Date]])*100+MONTH(SalesData[[#This Row],[Order Date]])</f>
        <v>201705</v>
      </c>
    </row>
    <row r="7263" spans="1: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v>2</v>
      </c>
      <c r="T7263">
        <v>0</v>
      </c>
      <c r="U7263">
        <v>1.91</v>
      </c>
      <c r="V7263">
        <f>COUNTIF(SalesData[Order ID],SalesData[[#This Row],[Order ID]])</f>
        <v>1</v>
      </c>
      <c r="W7263" t="str">
        <f>TEXT(SalesData[[#This Row],[Order Date]],"MMM-YYYY")</f>
        <v>Jun-2018</v>
      </c>
      <c r="X7263">
        <f>CHOOSE(MONTH(SalesData[[#This Row],[Order Date]]),1,1,1,2,2,2,3,3,3,4,4,4)</f>
        <v>2</v>
      </c>
      <c r="Y7263">
        <f>YEAR(SalesData[[#This Row],[Order Date]])*100+MONTH(SalesData[[#This Row],[Order Date]])</f>
        <v>201806</v>
      </c>
    </row>
    <row r="7264" spans="1: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v>2</v>
      </c>
      <c r="T7264">
        <v>0.3</v>
      </c>
      <c r="U7264">
        <v>-10.79</v>
      </c>
      <c r="V7264">
        <f>COUNTIF(SalesData[Order ID],SalesData[[#This Row],[Order ID]])</f>
        <v>2</v>
      </c>
      <c r="W7264" t="str">
        <f>TEXT(SalesData[[#This Row],[Order Date]],"MMM-YYYY")</f>
        <v>Oct-2018</v>
      </c>
      <c r="X7264">
        <f>CHOOSE(MONTH(SalesData[[#This Row],[Order Date]]),1,1,1,2,2,2,3,3,3,4,4,4)</f>
        <v>4</v>
      </c>
      <c r="Y7264">
        <f>YEAR(SalesData[[#This Row],[Order Date]])*100+MONTH(SalesData[[#This Row],[Order Date]])</f>
        <v>201810</v>
      </c>
    </row>
    <row r="7265" spans="1: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v>3</v>
      </c>
      <c r="T7265">
        <v>0</v>
      </c>
      <c r="U7265">
        <v>7.92</v>
      </c>
      <c r="V7265">
        <f>COUNTIF(SalesData[Order ID],SalesData[[#This Row],[Order ID]])</f>
        <v>2</v>
      </c>
      <c r="W7265" t="str">
        <f>TEXT(SalesData[[#This Row],[Order Date]],"MMM-YYYY")</f>
        <v>Oct-2018</v>
      </c>
      <c r="X7265">
        <f>CHOOSE(MONTH(SalesData[[#This Row],[Order Date]]),1,1,1,2,2,2,3,3,3,4,4,4)</f>
        <v>4</v>
      </c>
      <c r="Y7265">
        <f>YEAR(SalesData[[#This Row],[Order Date]])*100+MONTH(SalesData[[#This Row],[Order Date]])</f>
        <v>201810</v>
      </c>
    </row>
    <row r="7266" spans="1: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v>6</v>
      </c>
      <c r="T7266">
        <v>0</v>
      </c>
      <c r="U7266">
        <v>40.01</v>
      </c>
      <c r="V7266">
        <f>COUNTIF(SalesData[Order ID],SalesData[[#This Row],[Order ID]])</f>
        <v>1</v>
      </c>
      <c r="W7266" t="str">
        <f>TEXT(SalesData[[#This Row],[Order Date]],"MMM-YYYY")</f>
        <v>Jun-2018</v>
      </c>
      <c r="X7266">
        <f>CHOOSE(MONTH(SalesData[[#This Row],[Order Date]]),1,1,1,2,2,2,3,3,3,4,4,4)</f>
        <v>2</v>
      </c>
      <c r="Y7266">
        <f>YEAR(SalesData[[#This Row],[Order Date]])*100+MONTH(SalesData[[#This Row],[Order Date]])</f>
        <v>201806</v>
      </c>
    </row>
    <row r="7267" spans="1: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v>6</v>
      </c>
      <c r="T7267">
        <v>0</v>
      </c>
      <c r="U7267">
        <v>10.88</v>
      </c>
      <c r="V7267">
        <f>COUNTIF(SalesData[Order ID],SalesData[[#This Row],[Order ID]])</f>
        <v>1</v>
      </c>
      <c r="W7267" t="str">
        <f>TEXT(SalesData[[#This Row],[Order Date]],"MMM-YYYY")</f>
        <v>Nov-2015</v>
      </c>
      <c r="X7267">
        <f>CHOOSE(MONTH(SalesData[[#This Row],[Order Date]]),1,1,1,2,2,2,3,3,3,4,4,4)</f>
        <v>4</v>
      </c>
      <c r="Y7267">
        <f>YEAR(SalesData[[#This Row],[Order Date]])*100+MONTH(SalesData[[#This Row],[Order Date]])</f>
        <v>201511</v>
      </c>
    </row>
    <row r="7268" spans="1: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v>10</v>
      </c>
      <c r="T7268">
        <v>0.3</v>
      </c>
      <c r="U7268">
        <v>-2.82</v>
      </c>
      <c r="V7268">
        <f>COUNTIF(SalesData[Order ID],SalesData[[#This Row],[Order ID]])</f>
        <v>2</v>
      </c>
      <c r="W7268" t="str">
        <f>TEXT(SalesData[[#This Row],[Order Date]],"MMM-YYYY")</f>
        <v>Aug-2018</v>
      </c>
      <c r="X7268">
        <f>CHOOSE(MONTH(SalesData[[#This Row],[Order Date]]),1,1,1,2,2,2,3,3,3,4,4,4)</f>
        <v>3</v>
      </c>
      <c r="Y7268">
        <f>YEAR(SalesData[[#This Row],[Order Date]])*100+MONTH(SalesData[[#This Row],[Order Date]])</f>
        <v>201808</v>
      </c>
    </row>
    <row r="7269" spans="1: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v>2</v>
      </c>
      <c r="T7269">
        <v>0.3</v>
      </c>
      <c r="U7269">
        <v>-9.4</v>
      </c>
      <c r="V7269">
        <f>COUNTIF(SalesData[Order ID],SalesData[[#This Row],[Order ID]])</f>
        <v>2</v>
      </c>
      <c r="W7269" t="str">
        <f>TEXT(SalesData[[#This Row],[Order Date]],"MMM-YYYY")</f>
        <v>Aug-2018</v>
      </c>
      <c r="X7269">
        <f>CHOOSE(MONTH(SalesData[[#This Row],[Order Date]]),1,1,1,2,2,2,3,3,3,4,4,4)</f>
        <v>3</v>
      </c>
      <c r="Y7269">
        <f>YEAR(SalesData[[#This Row],[Order Date]])*100+MONTH(SalesData[[#This Row],[Order Date]])</f>
        <v>201808</v>
      </c>
    </row>
    <row r="7270" spans="1: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v>2</v>
      </c>
      <c r="T7270">
        <v>0.3</v>
      </c>
      <c r="U7270">
        <v>-7.17</v>
      </c>
      <c r="V7270">
        <f>COUNTIF(SalesData[Order ID],SalesData[[#This Row],[Order ID]])</f>
        <v>2</v>
      </c>
      <c r="W7270" t="str">
        <f>TEXT(SalesData[[#This Row],[Order Date]],"MMM-YYYY")</f>
        <v>Jan-2017</v>
      </c>
      <c r="X7270">
        <f>CHOOSE(MONTH(SalesData[[#This Row],[Order Date]]),1,1,1,2,2,2,3,3,3,4,4,4)</f>
        <v>1</v>
      </c>
      <c r="Y7270">
        <f>YEAR(SalesData[[#This Row],[Order Date]])*100+MONTH(SalesData[[#This Row],[Order Date]])</f>
        <v>201701</v>
      </c>
    </row>
    <row r="7271" spans="1: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v>5</v>
      </c>
      <c r="T7271">
        <v>0</v>
      </c>
      <c r="U7271">
        <v>66.31</v>
      </c>
      <c r="V7271">
        <f>COUNTIF(SalesData[Order ID],SalesData[[#This Row],[Order ID]])</f>
        <v>2</v>
      </c>
      <c r="W7271" t="str">
        <f>TEXT(SalesData[[#This Row],[Order Date]],"MMM-YYYY")</f>
        <v>Jan-2017</v>
      </c>
      <c r="X7271">
        <f>CHOOSE(MONTH(SalesData[[#This Row],[Order Date]]),1,1,1,2,2,2,3,3,3,4,4,4)</f>
        <v>1</v>
      </c>
      <c r="Y7271">
        <f>YEAR(SalesData[[#This Row],[Order Date]])*100+MONTH(SalesData[[#This Row],[Order Date]])</f>
        <v>201701</v>
      </c>
    </row>
    <row r="7272" spans="1: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v>5</v>
      </c>
      <c r="T7272">
        <v>0</v>
      </c>
      <c r="U7272">
        <v>32.840000000000003</v>
      </c>
      <c r="V7272">
        <f>COUNTIF(SalesData[Order ID],SalesData[[#This Row],[Order ID]])</f>
        <v>2</v>
      </c>
      <c r="W7272" t="str">
        <f>TEXT(SalesData[[#This Row],[Order Date]],"MMM-YYYY")</f>
        <v>Sep-2017</v>
      </c>
      <c r="X7272">
        <f>CHOOSE(MONTH(SalesData[[#This Row],[Order Date]]),1,1,1,2,2,2,3,3,3,4,4,4)</f>
        <v>3</v>
      </c>
      <c r="Y7272">
        <f>YEAR(SalesData[[#This Row],[Order Date]])*100+MONTH(SalesData[[#This Row],[Order Date]])</f>
        <v>201709</v>
      </c>
    </row>
    <row r="7273" spans="1: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v>8</v>
      </c>
      <c r="T7273">
        <v>0</v>
      </c>
      <c r="U7273">
        <v>4.2</v>
      </c>
      <c r="V7273">
        <f>COUNTIF(SalesData[Order ID],SalesData[[#This Row],[Order ID]])</f>
        <v>2</v>
      </c>
      <c r="W7273" t="str">
        <f>TEXT(SalesData[[#This Row],[Order Date]],"MMM-YYYY")</f>
        <v>Sep-2017</v>
      </c>
      <c r="X7273">
        <f>CHOOSE(MONTH(SalesData[[#This Row],[Order Date]]),1,1,1,2,2,2,3,3,3,4,4,4)</f>
        <v>3</v>
      </c>
      <c r="Y7273">
        <f>YEAR(SalesData[[#This Row],[Order Date]])*100+MONTH(SalesData[[#This Row],[Order Date]])</f>
        <v>201709</v>
      </c>
    </row>
    <row r="7274" spans="1: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v>5</v>
      </c>
      <c r="T7274">
        <v>0.3</v>
      </c>
      <c r="U7274">
        <v>-1.85</v>
      </c>
      <c r="V7274">
        <f>COUNTIF(SalesData[Order ID],SalesData[[#This Row],[Order ID]])</f>
        <v>2</v>
      </c>
      <c r="W7274" t="str">
        <f>TEXT(SalesData[[#This Row],[Order Date]],"MMM-YYYY")</f>
        <v>Oct-2017</v>
      </c>
      <c r="X7274">
        <f>CHOOSE(MONTH(SalesData[[#This Row],[Order Date]]),1,1,1,2,2,2,3,3,3,4,4,4)</f>
        <v>4</v>
      </c>
      <c r="Y7274">
        <f>YEAR(SalesData[[#This Row],[Order Date]])*100+MONTH(SalesData[[#This Row],[Order Date]])</f>
        <v>201710</v>
      </c>
    </row>
    <row r="7275" spans="1: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v>2</v>
      </c>
      <c r="T7275">
        <v>0.1</v>
      </c>
      <c r="U7275">
        <v>1.31</v>
      </c>
      <c r="V7275">
        <f>COUNTIF(SalesData[Order ID],SalesData[[#This Row],[Order ID]])</f>
        <v>2</v>
      </c>
      <c r="W7275" t="str">
        <f>TEXT(SalesData[[#This Row],[Order Date]],"MMM-YYYY")</f>
        <v>Oct-2017</v>
      </c>
      <c r="X7275">
        <f>CHOOSE(MONTH(SalesData[[#This Row],[Order Date]]),1,1,1,2,2,2,3,3,3,4,4,4)</f>
        <v>4</v>
      </c>
      <c r="Y7275">
        <f>YEAR(SalesData[[#This Row],[Order Date]])*100+MONTH(SalesData[[#This Row],[Order Date]])</f>
        <v>201710</v>
      </c>
    </row>
    <row r="7276" spans="1: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v>6</v>
      </c>
      <c r="T7276">
        <v>0.2</v>
      </c>
      <c r="U7276">
        <v>17</v>
      </c>
      <c r="V7276">
        <f>COUNTIF(SalesData[Order ID],SalesData[[#This Row],[Order ID]])</f>
        <v>2</v>
      </c>
      <c r="W7276" t="str">
        <f>TEXT(SalesData[[#This Row],[Order Date]],"MMM-YYYY")</f>
        <v>Nov-2016</v>
      </c>
      <c r="X7276">
        <f>CHOOSE(MONTH(SalesData[[#This Row],[Order Date]]),1,1,1,2,2,2,3,3,3,4,4,4)</f>
        <v>4</v>
      </c>
      <c r="Y7276">
        <f>YEAR(SalesData[[#This Row],[Order Date]])*100+MONTH(SalesData[[#This Row],[Order Date]])</f>
        <v>201611</v>
      </c>
    </row>
    <row r="7277" spans="1: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v>1</v>
      </c>
      <c r="T7277">
        <v>0</v>
      </c>
      <c r="U7277">
        <v>9.6</v>
      </c>
      <c r="V7277">
        <f>COUNTIF(SalesData[Order ID],SalesData[[#This Row],[Order ID]])</f>
        <v>2</v>
      </c>
      <c r="W7277" t="str">
        <f>TEXT(SalesData[[#This Row],[Order Date]],"MMM-YYYY")</f>
        <v>Nov-2016</v>
      </c>
      <c r="X7277">
        <f>CHOOSE(MONTH(SalesData[[#This Row],[Order Date]]),1,1,1,2,2,2,3,3,3,4,4,4)</f>
        <v>4</v>
      </c>
      <c r="Y7277">
        <f>YEAR(SalesData[[#This Row],[Order Date]])*100+MONTH(SalesData[[#This Row],[Order Date]])</f>
        <v>201611</v>
      </c>
    </row>
    <row r="7278" spans="1: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v>10</v>
      </c>
      <c r="T7278">
        <v>0.3</v>
      </c>
      <c r="U7278">
        <v>-207.98</v>
      </c>
      <c r="V7278">
        <f>COUNTIF(SalesData[Order ID],SalesData[[#This Row],[Order ID]])</f>
        <v>1</v>
      </c>
      <c r="W7278" t="str">
        <f>TEXT(SalesData[[#This Row],[Order Date]],"MMM-YYYY")</f>
        <v>Nov-2015</v>
      </c>
      <c r="X7278">
        <f>CHOOSE(MONTH(SalesData[[#This Row],[Order Date]]),1,1,1,2,2,2,3,3,3,4,4,4)</f>
        <v>4</v>
      </c>
      <c r="Y7278">
        <f>YEAR(SalesData[[#This Row],[Order Date]])*100+MONTH(SalesData[[#This Row],[Order Date]])</f>
        <v>201511</v>
      </c>
    </row>
    <row r="7279" spans="1: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v>6</v>
      </c>
      <c r="T7279">
        <v>0.2</v>
      </c>
      <c r="U7279">
        <v>5.04</v>
      </c>
      <c r="V7279">
        <f>COUNTIF(SalesData[Order ID],SalesData[[#This Row],[Order ID]])</f>
        <v>2</v>
      </c>
      <c r="W7279" t="str">
        <f>TEXT(SalesData[[#This Row],[Order Date]],"MMM-YYYY")</f>
        <v>Jul-2017</v>
      </c>
      <c r="X7279">
        <f>CHOOSE(MONTH(SalesData[[#This Row],[Order Date]]),1,1,1,2,2,2,3,3,3,4,4,4)</f>
        <v>3</v>
      </c>
      <c r="Y7279">
        <f>YEAR(SalesData[[#This Row],[Order Date]])*100+MONTH(SalesData[[#This Row],[Order Date]])</f>
        <v>201707</v>
      </c>
    </row>
    <row r="7280" spans="1: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v>4</v>
      </c>
      <c r="T7280">
        <v>0.2</v>
      </c>
      <c r="U7280">
        <v>58.5</v>
      </c>
      <c r="V7280">
        <f>COUNTIF(SalesData[Order ID],SalesData[[#This Row],[Order ID]])</f>
        <v>2</v>
      </c>
      <c r="W7280" t="str">
        <f>TEXT(SalesData[[#This Row],[Order Date]],"MMM-YYYY")</f>
        <v>Jul-2017</v>
      </c>
      <c r="X7280">
        <f>CHOOSE(MONTH(SalesData[[#This Row],[Order Date]]),1,1,1,2,2,2,3,3,3,4,4,4)</f>
        <v>3</v>
      </c>
      <c r="Y7280">
        <f>YEAR(SalesData[[#This Row],[Order Date]])*100+MONTH(SalesData[[#This Row],[Order Date]])</f>
        <v>201707</v>
      </c>
    </row>
    <row r="7281" spans="1: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v>4</v>
      </c>
      <c r="T7281">
        <v>0.2</v>
      </c>
      <c r="U7281">
        <v>29.68</v>
      </c>
      <c r="V7281">
        <f>COUNTIF(SalesData[Order ID],SalesData[[#This Row],[Order ID]])</f>
        <v>1</v>
      </c>
      <c r="W7281" t="str">
        <f>TEXT(SalesData[[#This Row],[Order Date]],"MMM-YYYY")</f>
        <v>May-2017</v>
      </c>
      <c r="X7281">
        <f>CHOOSE(MONTH(SalesData[[#This Row],[Order Date]]),1,1,1,2,2,2,3,3,3,4,4,4)</f>
        <v>2</v>
      </c>
      <c r="Y7281">
        <f>YEAR(SalesData[[#This Row],[Order Date]])*100+MONTH(SalesData[[#This Row],[Order Date]])</f>
        <v>201705</v>
      </c>
    </row>
    <row r="7282" spans="1: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v>9</v>
      </c>
      <c r="T7282">
        <v>0.1</v>
      </c>
      <c r="U7282">
        <v>482.98</v>
      </c>
      <c r="V7282">
        <f>COUNTIF(SalesData[Order ID],SalesData[[#This Row],[Order ID]])</f>
        <v>1</v>
      </c>
      <c r="W7282" t="str">
        <f>TEXT(SalesData[[#This Row],[Order Date]],"MMM-YYYY")</f>
        <v>Feb-2016</v>
      </c>
      <c r="X7282">
        <f>CHOOSE(MONTH(SalesData[[#This Row],[Order Date]]),1,1,1,2,2,2,3,3,3,4,4,4)</f>
        <v>1</v>
      </c>
      <c r="Y7282">
        <f>YEAR(SalesData[[#This Row],[Order Date]])*100+MONTH(SalesData[[#This Row],[Order Date]])</f>
        <v>201602</v>
      </c>
    </row>
    <row r="7283" spans="1: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v>5</v>
      </c>
      <c r="T7283">
        <v>0.1</v>
      </c>
      <c r="U7283">
        <v>78</v>
      </c>
      <c r="V7283">
        <f>COUNTIF(SalesData[Order ID],SalesData[[#This Row],[Order ID]])</f>
        <v>1</v>
      </c>
      <c r="W7283" t="str">
        <f>TEXT(SalesData[[#This Row],[Order Date]],"MMM-YYYY")</f>
        <v>Oct-2018</v>
      </c>
      <c r="X7283">
        <f>CHOOSE(MONTH(SalesData[[#This Row],[Order Date]]),1,1,1,2,2,2,3,3,3,4,4,4)</f>
        <v>4</v>
      </c>
      <c r="Y7283">
        <f>YEAR(SalesData[[#This Row],[Order Date]])*100+MONTH(SalesData[[#This Row],[Order Date]])</f>
        <v>201810</v>
      </c>
    </row>
    <row r="7284" spans="1: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v>9</v>
      </c>
      <c r="T7284">
        <v>0.1</v>
      </c>
      <c r="U7284">
        <v>1</v>
      </c>
      <c r="V7284">
        <f>COUNTIF(SalesData[Order ID],SalesData[[#This Row],[Order ID]])</f>
        <v>1</v>
      </c>
      <c r="W7284" t="str">
        <f>TEXT(SalesData[[#This Row],[Order Date]],"MMM-YYYY")</f>
        <v>Jun-2018</v>
      </c>
      <c r="X7284">
        <f>CHOOSE(MONTH(SalesData[[#This Row],[Order Date]]),1,1,1,2,2,2,3,3,3,4,4,4)</f>
        <v>2</v>
      </c>
      <c r="Y7284">
        <f>YEAR(SalesData[[#This Row],[Order Date]])*100+MONTH(SalesData[[#This Row],[Order Date]])</f>
        <v>201806</v>
      </c>
    </row>
    <row r="7285" spans="1: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v>4</v>
      </c>
      <c r="T7285">
        <v>0</v>
      </c>
      <c r="U7285">
        <v>8.0399999999999991</v>
      </c>
      <c r="V7285">
        <f>COUNTIF(SalesData[Order ID],SalesData[[#This Row],[Order ID]])</f>
        <v>2</v>
      </c>
      <c r="W7285" t="str">
        <f>TEXT(SalesData[[#This Row],[Order Date]],"MMM-YYYY")</f>
        <v>Sep-2018</v>
      </c>
      <c r="X7285">
        <f>CHOOSE(MONTH(SalesData[[#This Row],[Order Date]]),1,1,1,2,2,2,3,3,3,4,4,4)</f>
        <v>3</v>
      </c>
      <c r="Y7285">
        <f>YEAR(SalesData[[#This Row],[Order Date]])*100+MONTH(SalesData[[#This Row],[Order Date]])</f>
        <v>201809</v>
      </c>
    </row>
    <row r="7286" spans="1: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v>6</v>
      </c>
      <c r="T7286">
        <v>0</v>
      </c>
      <c r="U7286">
        <v>22.48</v>
      </c>
      <c r="V7286">
        <f>COUNTIF(SalesData[Order ID],SalesData[[#This Row],[Order ID]])</f>
        <v>2</v>
      </c>
      <c r="W7286" t="str">
        <f>TEXT(SalesData[[#This Row],[Order Date]],"MMM-YYYY")</f>
        <v>Sep-2018</v>
      </c>
      <c r="X7286">
        <f>CHOOSE(MONTH(SalesData[[#This Row],[Order Date]]),1,1,1,2,2,2,3,3,3,4,4,4)</f>
        <v>3</v>
      </c>
      <c r="Y7286">
        <f>YEAR(SalesData[[#This Row],[Order Date]])*100+MONTH(SalesData[[#This Row],[Order Date]])</f>
        <v>201809</v>
      </c>
    </row>
    <row r="7287" spans="1: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v>4</v>
      </c>
      <c r="T7287">
        <v>0</v>
      </c>
      <c r="U7287">
        <v>15.76</v>
      </c>
      <c r="V7287">
        <f>COUNTIF(SalesData[Order ID],SalesData[[#This Row],[Order ID]])</f>
        <v>1</v>
      </c>
      <c r="W7287" t="str">
        <f>TEXT(SalesData[[#This Row],[Order Date]],"MMM-YYYY")</f>
        <v>Oct-2018</v>
      </c>
      <c r="X7287">
        <f>CHOOSE(MONTH(SalesData[[#This Row],[Order Date]]),1,1,1,2,2,2,3,3,3,4,4,4)</f>
        <v>4</v>
      </c>
      <c r="Y7287">
        <f>YEAR(SalesData[[#This Row],[Order Date]])*100+MONTH(SalesData[[#This Row],[Order Date]])</f>
        <v>201810</v>
      </c>
    </row>
    <row r="7288" spans="1: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v>4</v>
      </c>
      <c r="T7288">
        <v>0.2</v>
      </c>
      <c r="U7288">
        <v>1.79</v>
      </c>
      <c r="V7288">
        <f>COUNTIF(SalesData[Order ID],SalesData[[#This Row],[Order ID]])</f>
        <v>2</v>
      </c>
      <c r="W7288" t="str">
        <f>TEXT(SalesData[[#This Row],[Order Date]],"MMM-YYYY")</f>
        <v>Jun-2017</v>
      </c>
      <c r="X7288">
        <f>CHOOSE(MONTH(SalesData[[#This Row],[Order Date]]),1,1,1,2,2,2,3,3,3,4,4,4)</f>
        <v>2</v>
      </c>
      <c r="Y7288">
        <f>YEAR(SalesData[[#This Row],[Order Date]])*100+MONTH(SalesData[[#This Row],[Order Date]])</f>
        <v>201706</v>
      </c>
    </row>
    <row r="7289" spans="1: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v>9</v>
      </c>
      <c r="T7289">
        <v>0</v>
      </c>
      <c r="U7289">
        <v>14.42</v>
      </c>
      <c r="V7289">
        <f>COUNTIF(SalesData[Order ID],SalesData[[#This Row],[Order ID]])</f>
        <v>2</v>
      </c>
      <c r="W7289" t="str">
        <f>TEXT(SalesData[[#This Row],[Order Date]],"MMM-YYYY")</f>
        <v>Jun-2017</v>
      </c>
      <c r="X7289">
        <f>CHOOSE(MONTH(SalesData[[#This Row],[Order Date]]),1,1,1,2,2,2,3,3,3,4,4,4)</f>
        <v>2</v>
      </c>
      <c r="Y7289">
        <f>YEAR(SalesData[[#This Row],[Order Date]])*100+MONTH(SalesData[[#This Row],[Order Date]])</f>
        <v>201706</v>
      </c>
    </row>
    <row r="7290" spans="1: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v>3</v>
      </c>
      <c r="T7290">
        <v>0</v>
      </c>
      <c r="U7290">
        <v>139.93</v>
      </c>
      <c r="V7290">
        <f>COUNTIF(SalesData[Order ID],SalesData[[#This Row],[Order ID]])</f>
        <v>1</v>
      </c>
      <c r="W7290" t="str">
        <f>TEXT(SalesData[[#This Row],[Order Date]],"MMM-YYYY")</f>
        <v>Sep-2015</v>
      </c>
      <c r="X7290">
        <f>CHOOSE(MONTH(SalesData[[#This Row],[Order Date]]),1,1,1,2,2,2,3,3,3,4,4,4)</f>
        <v>3</v>
      </c>
      <c r="Y7290">
        <f>YEAR(SalesData[[#This Row],[Order Date]])*100+MONTH(SalesData[[#This Row],[Order Date]])</f>
        <v>201509</v>
      </c>
    </row>
    <row r="7291" spans="1: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v>1</v>
      </c>
      <c r="T7291">
        <v>0.1</v>
      </c>
      <c r="U7291">
        <v>97.6</v>
      </c>
      <c r="V7291">
        <f>COUNTIF(SalesData[Order ID],SalesData[[#This Row],[Order ID]])</f>
        <v>3</v>
      </c>
      <c r="W7291" t="str">
        <f>TEXT(SalesData[[#This Row],[Order Date]],"MMM-YYYY")</f>
        <v>Jan-2017</v>
      </c>
      <c r="X7291">
        <f>CHOOSE(MONTH(SalesData[[#This Row],[Order Date]]),1,1,1,2,2,2,3,3,3,4,4,4)</f>
        <v>1</v>
      </c>
      <c r="Y7291">
        <f>YEAR(SalesData[[#This Row],[Order Date]])*100+MONTH(SalesData[[#This Row],[Order Date]])</f>
        <v>201701</v>
      </c>
    </row>
    <row r="7292" spans="1: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v>9</v>
      </c>
      <c r="T7292">
        <v>0.1</v>
      </c>
      <c r="U7292">
        <v>9.65</v>
      </c>
      <c r="V7292">
        <f>COUNTIF(SalesData[Order ID],SalesData[[#This Row],[Order ID]])</f>
        <v>3</v>
      </c>
      <c r="W7292" t="str">
        <f>TEXT(SalesData[[#This Row],[Order Date]],"MMM-YYYY")</f>
        <v>Jan-2017</v>
      </c>
      <c r="X7292">
        <f>CHOOSE(MONTH(SalesData[[#This Row],[Order Date]]),1,1,1,2,2,2,3,3,3,4,4,4)</f>
        <v>1</v>
      </c>
      <c r="Y7292">
        <f>YEAR(SalesData[[#This Row],[Order Date]])*100+MONTH(SalesData[[#This Row],[Order Date]])</f>
        <v>201701</v>
      </c>
    </row>
    <row r="7293" spans="1: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v>3</v>
      </c>
      <c r="T7293">
        <v>0.2</v>
      </c>
      <c r="U7293">
        <v>3.64</v>
      </c>
      <c r="V7293">
        <f>COUNTIF(SalesData[Order ID],SalesData[[#This Row],[Order ID]])</f>
        <v>3</v>
      </c>
      <c r="W7293" t="str">
        <f>TEXT(SalesData[[#This Row],[Order Date]],"MMM-YYYY")</f>
        <v>Jan-2017</v>
      </c>
      <c r="X7293">
        <f>CHOOSE(MONTH(SalesData[[#This Row],[Order Date]]),1,1,1,2,2,2,3,3,3,4,4,4)</f>
        <v>1</v>
      </c>
      <c r="Y7293">
        <f>YEAR(SalesData[[#This Row],[Order Date]])*100+MONTH(SalesData[[#This Row],[Order Date]])</f>
        <v>201701</v>
      </c>
    </row>
    <row r="7294" spans="1: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v>2</v>
      </c>
      <c r="T7294">
        <v>0</v>
      </c>
      <c r="U7294">
        <v>38.94</v>
      </c>
      <c r="V7294">
        <f>COUNTIF(SalesData[Order ID],SalesData[[#This Row],[Order ID]])</f>
        <v>1</v>
      </c>
      <c r="W7294" t="str">
        <f>TEXT(SalesData[[#This Row],[Order Date]],"MMM-YYYY")</f>
        <v>Dec-2018</v>
      </c>
      <c r="X7294">
        <f>CHOOSE(MONTH(SalesData[[#This Row],[Order Date]]),1,1,1,2,2,2,3,3,3,4,4,4)</f>
        <v>4</v>
      </c>
      <c r="Y7294">
        <f>YEAR(SalesData[[#This Row],[Order Date]])*100+MONTH(SalesData[[#This Row],[Order Date]])</f>
        <v>201812</v>
      </c>
    </row>
    <row r="7295" spans="1: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v>8</v>
      </c>
      <c r="T7295">
        <v>0.3</v>
      </c>
      <c r="U7295">
        <v>-11.4</v>
      </c>
      <c r="V7295">
        <f>COUNTIF(SalesData[Order ID],SalesData[[#This Row],[Order ID]])</f>
        <v>1</v>
      </c>
      <c r="W7295" t="str">
        <f>TEXT(SalesData[[#This Row],[Order Date]],"MMM-YYYY")</f>
        <v>Jan-2017</v>
      </c>
      <c r="X7295">
        <f>CHOOSE(MONTH(SalesData[[#This Row],[Order Date]]),1,1,1,2,2,2,3,3,3,4,4,4)</f>
        <v>1</v>
      </c>
      <c r="Y7295">
        <f>YEAR(SalesData[[#This Row],[Order Date]])*100+MONTH(SalesData[[#This Row],[Order Date]])</f>
        <v>201701</v>
      </c>
    </row>
    <row r="7296" spans="1: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v>2</v>
      </c>
      <c r="T7296">
        <v>0</v>
      </c>
      <c r="U7296">
        <v>2.4300000000000002</v>
      </c>
      <c r="V7296">
        <f>COUNTIF(SalesData[Order ID],SalesData[[#This Row],[Order ID]])</f>
        <v>1</v>
      </c>
      <c r="W7296" t="str">
        <f>TEXT(SalesData[[#This Row],[Order Date]],"MMM-YYYY")</f>
        <v>May-2016</v>
      </c>
      <c r="X7296">
        <f>CHOOSE(MONTH(SalesData[[#This Row],[Order Date]]),1,1,1,2,2,2,3,3,3,4,4,4)</f>
        <v>2</v>
      </c>
      <c r="Y7296">
        <f>YEAR(SalesData[[#This Row],[Order Date]])*100+MONTH(SalesData[[#This Row],[Order Date]])</f>
        <v>201605</v>
      </c>
    </row>
    <row r="7297" spans="1: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v>8</v>
      </c>
      <c r="T7297">
        <v>0.3</v>
      </c>
      <c r="U7297">
        <v>-12.11</v>
      </c>
      <c r="V7297">
        <f>COUNTIF(SalesData[Order ID],SalesData[[#This Row],[Order ID]])</f>
        <v>2</v>
      </c>
      <c r="W7297" t="str">
        <f>TEXT(SalesData[[#This Row],[Order Date]],"MMM-YYYY")</f>
        <v>May-2015</v>
      </c>
      <c r="X7297">
        <f>CHOOSE(MONTH(SalesData[[#This Row],[Order Date]]),1,1,1,2,2,2,3,3,3,4,4,4)</f>
        <v>2</v>
      </c>
      <c r="Y7297">
        <f>YEAR(SalesData[[#This Row],[Order Date]])*100+MONTH(SalesData[[#This Row],[Order Date]])</f>
        <v>201505</v>
      </c>
    </row>
    <row r="7298" spans="1: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v>8</v>
      </c>
      <c r="T7298">
        <v>0.3</v>
      </c>
      <c r="U7298">
        <v>-0.82</v>
      </c>
      <c r="V7298">
        <f>COUNTIF(SalesData[Order ID],SalesData[[#This Row],[Order ID]])</f>
        <v>2</v>
      </c>
      <c r="W7298" t="str">
        <f>TEXT(SalesData[[#This Row],[Order Date]],"MMM-YYYY")</f>
        <v>May-2015</v>
      </c>
      <c r="X7298">
        <f>CHOOSE(MONTH(SalesData[[#This Row],[Order Date]]),1,1,1,2,2,2,3,3,3,4,4,4)</f>
        <v>2</v>
      </c>
      <c r="Y7298">
        <f>YEAR(SalesData[[#This Row],[Order Date]])*100+MONTH(SalesData[[#This Row],[Order Date]])</f>
        <v>201505</v>
      </c>
    </row>
    <row r="7299" spans="1: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v>1</v>
      </c>
      <c r="T7299">
        <v>0.2</v>
      </c>
      <c r="U7299">
        <v>17.77</v>
      </c>
      <c r="V7299">
        <f>COUNTIF(SalesData[Order ID],SalesData[[#This Row],[Order ID]])</f>
        <v>1</v>
      </c>
      <c r="W7299" t="str">
        <f>TEXT(SalesData[[#This Row],[Order Date]],"MMM-YYYY")</f>
        <v>Feb-2016</v>
      </c>
      <c r="X7299">
        <f>CHOOSE(MONTH(SalesData[[#This Row],[Order Date]]),1,1,1,2,2,2,3,3,3,4,4,4)</f>
        <v>1</v>
      </c>
      <c r="Y7299">
        <f>YEAR(SalesData[[#This Row],[Order Date]])*100+MONTH(SalesData[[#This Row],[Order Date]])</f>
        <v>201602</v>
      </c>
    </row>
    <row r="7300" spans="1: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v>4</v>
      </c>
      <c r="T7300">
        <v>0.2</v>
      </c>
      <c r="U7300">
        <v>52.58</v>
      </c>
      <c r="V7300">
        <f>COUNTIF(SalesData[Order ID],SalesData[[#This Row],[Order ID]])</f>
        <v>5</v>
      </c>
      <c r="W7300" t="str">
        <f>TEXT(SalesData[[#This Row],[Order Date]],"MMM-YYYY")</f>
        <v>Nov-2015</v>
      </c>
      <c r="X7300">
        <f>CHOOSE(MONTH(SalesData[[#This Row],[Order Date]]),1,1,1,2,2,2,3,3,3,4,4,4)</f>
        <v>4</v>
      </c>
      <c r="Y7300">
        <f>YEAR(SalesData[[#This Row],[Order Date]])*100+MONTH(SalesData[[#This Row],[Order Date]])</f>
        <v>201511</v>
      </c>
    </row>
    <row r="7301" spans="1: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v>4</v>
      </c>
      <c r="T7301">
        <v>0.2</v>
      </c>
      <c r="U7301">
        <v>1.1100000000000001</v>
      </c>
      <c r="V7301">
        <f>COUNTIF(SalesData[Order ID],SalesData[[#This Row],[Order ID]])</f>
        <v>5</v>
      </c>
      <c r="W7301" t="str">
        <f>TEXT(SalesData[[#This Row],[Order Date]],"MMM-YYYY")</f>
        <v>Nov-2015</v>
      </c>
      <c r="X7301">
        <f>CHOOSE(MONTH(SalesData[[#This Row],[Order Date]]),1,1,1,2,2,2,3,3,3,4,4,4)</f>
        <v>4</v>
      </c>
      <c r="Y7301">
        <f>YEAR(SalesData[[#This Row],[Order Date]])*100+MONTH(SalesData[[#This Row],[Order Date]])</f>
        <v>201511</v>
      </c>
    </row>
    <row r="7302" spans="1: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v>3</v>
      </c>
      <c r="T7302">
        <v>0.3</v>
      </c>
      <c r="U7302">
        <v>-42.41</v>
      </c>
      <c r="V7302">
        <f>COUNTIF(SalesData[Order ID],SalesData[[#This Row],[Order ID]])</f>
        <v>5</v>
      </c>
      <c r="W7302" t="str">
        <f>TEXT(SalesData[[#This Row],[Order Date]],"MMM-YYYY")</f>
        <v>Nov-2015</v>
      </c>
      <c r="X7302">
        <f>CHOOSE(MONTH(SalesData[[#This Row],[Order Date]]),1,1,1,2,2,2,3,3,3,4,4,4)</f>
        <v>4</v>
      </c>
      <c r="Y7302">
        <f>YEAR(SalesData[[#This Row],[Order Date]])*100+MONTH(SalesData[[#This Row],[Order Date]])</f>
        <v>201511</v>
      </c>
    </row>
    <row r="7303" spans="1: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v>8</v>
      </c>
      <c r="T7303">
        <v>0.1</v>
      </c>
      <c r="U7303">
        <v>0.2</v>
      </c>
      <c r="V7303">
        <f>COUNTIF(SalesData[Order ID],SalesData[[#This Row],[Order ID]])</f>
        <v>5</v>
      </c>
      <c r="W7303" t="str">
        <f>TEXT(SalesData[[#This Row],[Order Date]],"MMM-YYYY")</f>
        <v>Nov-2015</v>
      </c>
      <c r="X7303">
        <f>CHOOSE(MONTH(SalesData[[#This Row],[Order Date]]),1,1,1,2,2,2,3,3,3,4,4,4)</f>
        <v>4</v>
      </c>
      <c r="Y7303">
        <f>YEAR(SalesData[[#This Row],[Order Date]])*100+MONTH(SalesData[[#This Row],[Order Date]])</f>
        <v>201511</v>
      </c>
    </row>
    <row r="7304" spans="1: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v>7</v>
      </c>
      <c r="T7304">
        <v>0</v>
      </c>
      <c r="U7304">
        <v>41.99</v>
      </c>
      <c r="V7304">
        <f>COUNTIF(SalesData[Order ID],SalesData[[#This Row],[Order ID]])</f>
        <v>5</v>
      </c>
      <c r="W7304" t="str">
        <f>TEXT(SalesData[[#This Row],[Order Date]],"MMM-YYYY")</f>
        <v>Nov-2015</v>
      </c>
      <c r="X7304">
        <f>CHOOSE(MONTH(SalesData[[#This Row],[Order Date]]),1,1,1,2,2,2,3,3,3,4,4,4)</f>
        <v>4</v>
      </c>
      <c r="Y7304">
        <f>YEAR(SalesData[[#This Row],[Order Date]])*100+MONTH(SalesData[[#This Row],[Order Date]])</f>
        <v>201511</v>
      </c>
    </row>
    <row r="7305" spans="1: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v>7</v>
      </c>
      <c r="T7305">
        <v>0.3</v>
      </c>
      <c r="U7305">
        <v>-10.69</v>
      </c>
      <c r="V7305">
        <f>COUNTIF(SalesData[Order ID],SalesData[[#This Row],[Order ID]])</f>
        <v>2</v>
      </c>
      <c r="W7305" t="str">
        <f>TEXT(SalesData[[#This Row],[Order Date]],"MMM-YYYY")</f>
        <v>Sep-2018</v>
      </c>
      <c r="X7305">
        <f>CHOOSE(MONTH(SalesData[[#This Row],[Order Date]]),1,1,1,2,2,2,3,3,3,4,4,4)</f>
        <v>3</v>
      </c>
      <c r="Y7305">
        <f>YEAR(SalesData[[#This Row],[Order Date]])*100+MONTH(SalesData[[#This Row],[Order Date]])</f>
        <v>201809</v>
      </c>
    </row>
    <row r="7306" spans="1: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v>3</v>
      </c>
      <c r="T7306">
        <v>0</v>
      </c>
      <c r="U7306">
        <v>0.83</v>
      </c>
      <c r="V7306">
        <f>COUNTIF(SalesData[Order ID],SalesData[[#This Row],[Order ID]])</f>
        <v>2</v>
      </c>
      <c r="W7306" t="str">
        <f>TEXT(SalesData[[#This Row],[Order Date]],"MMM-YYYY")</f>
        <v>Sep-2018</v>
      </c>
      <c r="X7306">
        <f>CHOOSE(MONTH(SalesData[[#This Row],[Order Date]]),1,1,1,2,2,2,3,3,3,4,4,4)</f>
        <v>3</v>
      </c>
      <c r="Y7306">
        <f>YEAR(SalesData[[#This Row],[Order Date]])*100+MONTH(SalesData[[#This Row],[Order Date]])</f>
        <v>201809</v>
      </c>
    </row>
    <row r="7307" spans="1: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v>3</v>
      </c>
      <c r="T7307">
        <v>0</v>
      </c>
      <c r="U7307">
        <v>44.54</v>
      </c>
      <c r="V7307">
        <f>COUNTIF(SalesData[Order ID],SalesData[[#This Row],[Order ID]])</f>
        <v>1</v>
      </c>
      <c r="W7307" t="str">
        <f>TEXT(SalesData[[#This Row],[Order Date]],"MMM-YYYY")</f>
        <v>Mar-2015</v>
      </c>
      <c r="X7307">
        <f>CHOOSE(MONTH(SalesData[[#This Row],[Order Date]]),1,1,1,2,2,2,3,3,3,4,4,4)</f>
        <v>1</v>
      </c>
      <c r="Y7307">
        <f>YEAR(SalesData[[#This Row],[Order Date]])*100+MONTH(SalesData[[#This Row],[Order Date]])</f>
        <v>201503</v>
      </c>
    </row>
    <row r="7308" spans="1: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v>9</v>
      </c>
      <c r="T7308">
        <v>0</v>
      </c>
      <c r="U7308">
        <v>11.52</v>
      </c>
      <c r="V7308">
        <f>COUNTIF(SalesData[Order ID],SalesData[[#This Row],[Order ID]])</f>
        <v>3</v>
      </c>
      <c r="W7308" t="str">
        <f>TEXT(SalesData[[#This Row],[Order Date]],"MMM-YYYY")</f>
        <v>Nov-2017</v>
      </c>
      <c r="X7308">
        <f>CHOOSE(MONTH(SalesData[[#This Row],[Order Date]]),1,1,1,2,2,2,3,3,3,4,4,4)</f>
        <v>4</v>
      </c>
      <c r="Y7308">
        <f>YEAR(SalesData[[#This Row],[Order Date]])*100+MONTH(SalesData[[#This Row],[Order Date]])</f>
        <v>201711</v>
      </c>
    </row>
    <row r="7309" spans="1: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v>9</v>
      </c>
      <c r="T7309">
        <v>0.1</v>
      </c>
      <c r="U7309">
        <v>11.39</v>
      </c>
      <c r="V7309">
        <f>COUNTIF(SalesData[Order ID],SalesData[[#This Row],[Order ID]])</f>
        <v>3</v>
      </c>
      <c r="W7309" t="str">
        <f>TEXT(SalesData[[#This Row],[Order Date]],"MMM-YYYY")</f>
        <v>Nov-2017</v>
      </c>
      <c r="X7309">
        <f>CHOOSE(MONTH(SalesData[[#This Row],[Order Date]]),1,1,1,2,2,2,3,3,3,4,4,4)</f>
        <v>4</v>
      </c>
      <c r="Y7309">
        <f>YEAR(SalesData[[#This Row],[Order Date]])*100+MONTH(SalesData[[#This Row],[Order Date]])</f>
        <v>201711</v>
      </c>
    </row>
    <row r="7310" spans="1: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v>10</v>
      </c>
      <c r="T7310">
        <v>0.1</v>
      </c>
      <c r="U7310">
        <v>7.91</v>
      </c>
      <c r="V7310">
        <f>COUNTIF(SalesData[Order ID],SalesData[[#This Row],[Order ID]])</f>
        <v>3</v>
      </c>
      <c r="W7310" t="str">
        <f>TEXT(SalesData[[#This Row],[Order Date]],"MMM-YYYY")</f>
        <v>Nov-2017</v>
      </c>
      <c r="X7310">
        <f>CHOOSE(MONTH(SalesData[[#This Row],[Order Date]]),1,1,1,2,2,2,3,3,3,4,4,4)</f>
        <v>4</v>
      </c>
      <c r="Y7310">
        <f>YEAR(SalesData[[#This Row],[Order Date]])*100+MONTH(SalesData[[#This Row],[Order Date]])</f>
        <v>201711</v>
      </c>
    </row>
    <row r="7311" spans="1: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v>5</v>
      </c>
      <c r="T7311">
        <v>0.1</v>
      </c>
      <c r="U7311">
        <v>4.66</v>
      </c>
      <c r="V7311">
        <f>COUNTIF(SalesData[Order ID],SalesData[[#This Row],[Order ID]])</f>
        <v>1</v>
      </c>
      <c r="W7311" t="str">
        <f>TEXT(SalesData[[#This Row],[Order Date]],"MMM-YYYY")</f>
        <v>Jun-2018</v>
      </c>
      <c r="X7311">
        <f>CHOOSE(MONTH(SalesData[[#This Row],[Order Date]]),1,1,1,2,2,2,3,3,3,4,4,4)</f>
        <v>2</v>
      </c>
      <c r="Y7311">
        <f>YEAR(SalesData[[#This Row],[Order Date]])*100+MONTH(SalesData[[#This Row],[Order Date]])</f>
        <v>201806</v>
      </c>
    </row>
    <row r="7312" spans="1: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v>5</v>
      </c>
      <c r="T7312">
        <v>0.3</v>
      </c>
      <c r="U7312">
        <v>-19.43</v>
      </c>
      <c r="V7312">
        <f>COUNTIF(SalesData[Order ID],SalesData[[#This Row],[Order ID]])</f>
        <v>1</v>
      </c>
      <c r="W7312" t="str">
        <f>TEXT(SalesData[[#This Row],[Order Date]],"MMM-YYYY")</f>
        <v>Aug-2016</v>
      </c>
      <c r="X7312">
        <f>CHOOSE(MONTH(SalesData[[#This Row],[Order Date]]),1,1,1,2,2,2,3,3,3,4,4,4)</f>
        <v>3</v>
      </c>
      <c r="Y7312">
        <f>YEAR(SalesData[[#This Row],[Order Date]])*100+MONTH(SalesData[[#This Row],[Order Date]])</f>
        <v>201608</v>
      </c>
    </row>
    <row r="7313" spans="1: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v>10</v>
      </c>
      <c r="T7313">
        <v>0.1</v>
      </c>
      <c r="U7313">
        <v>0.66</v>
      </c>
      <c r="V7313">
        <f>COUNTIF(SalesData[Order ID],SalesData[[#This Row],[Order ID]])</f>
        <v>3</v>
      </c>
      <c r="W7313" t="str">
        <f>TEXT(SalesData[[#This Row],[Order Date]],"MMM-YYYY")</f>
        <v>Oct-2016</v>
      </c>
      <c r="X7313">
        <f>CHOOSE(MONTH(SalesData[[#This Row],[Order Date]]),1,1,1,2,2,2,3,3,3,4,4,4)</f>
        <v>4</v>
      </c>
      <c r="Y7313">
        <f>YEAR(SalesData[[#This Row],[Order Date]])*100+MONTH(SalesData[[#This Row],[Order Date]])</f>
        <v>201610</v>
      </c>
    </row>
    <row r="7314" spans="1: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v>9</v>
      </c>
      <c r="T7314">
        <v>0.3</v>
      </c>
      <c r="U7314">
        <v>-3.14</v>
      </c>
      <c r="V7314">
        <f>COUNTIF(SalesData[Order ID],SalesData[[#This Row],[Order ID]])</f>
        <v>3</v>
      </c>
      <c r="W7314" t="str">
        <f>TEXT(SalesData[[#This Row],[Order Date]],"MMM-YYYY")</f>
        <v>Oct-2016</v>
      </c>
      <c r="X7314">
        <f>CHOOSE(MONTH(SalesData[[#This Row],[Order Date]]),1,1,1,2,2,2,3,3,3,4,4,4)</f>
        <v>4</v>
      </c>
      <c r="Y7314">
        <f>YEAR(SalesData[[#This Row],[Order Date]])*100+MONTH(SalesData[[#This Row],[Order Date]])</f>
        <v>201610</v>
      </c>
    </row>
    <row r="7315" spans="1: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v>7</v>
      </c>
      <c r="T7315">
        <v>0.2</v>
      </c>
      <c r="U7315">
        <v>10.09</v>
      </c>
      <c r="V7315">
        <f>COUNTIF(SalesData[Order ID],SalesData[[#This Row],[Order ID]])</f>
        <v>3</v>
      </c>
      <c r="W7315" t="str">
        <f>TEXT(SalesData[[#This Row],[Order Date]],"MMM-YYYY")</f>
        <v>Oct-2016</v>
      </c>
      <c r="X7315">
        <f>CHOOSE(MONTH(SalesData[[#This Row],[Order Date]]),1,1,1,2,2,2,3,3,3,4,4,4)</f>
        <v>4</v>
      </c>
      <c r="Y7315">
        <f>YEAR(SalesData[[#This Row],[Order Date]])*100+MONTH(SalesData[[#This Row],[Order Date]])</f>
        <v>201610</v>
      </c>
    </row>
    <row r="7316" spans="1: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v>10</v>
      </c>
      <c r="T7316">
        <v>0.2</v>
      </c>
      <c r="U7316">
        <v>51.55</v>
      </c>
      <c r="V7316">
        <f>COUNTIF(SalesData[Order ID],SalesData[[#This Row],[Order ID]])</f>
        <v>1</v>
      </c>
      <c r="W7316" t="str">
        <f>TEXT(SalesData[[#This Row],[Order Date]],"MMM-YYYY")</f>
        <v>May-2017</v>
      </c>
      <c r="X7316">
        <f>CHOOSE(MONTH(SalesData[[#This Row],[Order Date]]),1,1,1,2,2,2,3,3,3,4,4,4)</f>
        <v>2</v>
      </c>
      <c r="Y7316">
        <f>YEAR(SalesData[[#This Row],[Order Date]])*100+MONTH(SalesData[[#This Row],[Order Date]])</f>
        <v>201705</v>
      </c>
    </row>
    <row r="7317" spans="1: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v>9</v>
      </c>
      <c r="T7317">
        <v>0</v>
      </c>
      <c r="U7317">
        <v>9.2200000000000006</v>
      </c>
      <c r="V7317">
        <f>COUNTIF(SalesData[Order ID],SalesData[[#This Row],[Order ID]])</f>
        <v>1</v>
      </c>
      <c r="W7317" t="str">
        <f>TEXT(SalesData[[#This Row],[Order Date]],"MMM-YYYY")</f>
        <v>May-2018</v>
      </c>
      <c r="X7317">
        <f>CHOOSE(MONTH(SalesData[[#This Row],[Order Date]]),1,1,1,2,2,2,3,3,3,4,4,4)</f>
        <v>2</v>
      </c>
      <c r="Y7317">
        <f>YEAR(SalesData[[#This Row],[Order Date]])*100+MONTH(SalesData[[#This Row],[Order Date]])</f>
        <v>201805</v>
      </c>
    </row>
    <row r="7318" spans="1: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v>4</v>
      </c>
      <c r="T7318">
        <v>0</v>
      </c>
      <c r="U7318">
        <v>35.549999999999997</v>
      </c>
      <c r="V7318">
        <f>COUNTIF(SalesData[Order ID],SalesData[[#This Row],[Order ID]])</f>
        <v>1</v>
      </c>
      <c r="W7318" t="str">
        <f>TEXT(SalesData[[#This Row],[Order Date]],"MMM-YYYY")</f>
        <v>Oct-2017</v>
      </c>
      <c r="X7318">
        <f>CHOOSE(MONTH(SalesData[[#This Row],[Order Date]]),1,1,1,2,2,2,3,3,3,4,4,4)</f>
        <v>4</v>
      </c>
      <c r="Y7318">
        <f>YEAR(SalesData[[#This Row],[Order Date]])*100+MONTH(SalesData[[#This Row],[Order Date]])</f>
        <v>201710</v>
      </c>
    </row>
    <row r="7319" spans="1: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v>1</v>
      </c>
      <c r="T7319">
        <v>0.2</v>
      </c>
      <c r="U7319">
        <v>2.75</v>
      </c>
      <c r="V7319">
        <f>COUNTIF(SalesData[Order ID],SalesData[[#This Row],[Order ID]])</f>
        <v>2</v>
      </c>
      <c r="W7319" t="str">
        <f>TEXT(SalesData[[#This Row],[Order Date]],"MMM-YYYY")</f>
        <v>Nov-2018</v>
      </c>
      <c r="X7319">
        <f>CHOOSE(MONTH(SalesData[[#This Row],[Order Date]]),1,1,1,2,2,2,3,3,3,4,4,4)</f>
        <v>4</v>
      </c>
      <c r="Y7319">
        <f>YEAR(SalesData[[#This Row],[Order Date]])*100+MONTH(SalesData[[#This Row],[Order Date]])</f>
        <v>201811</v>
      </c>
    </row>
    <row r="7320" spans="1: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v>1</v>
      </c>
      <c r="T7320">
        <v>0.2</v>
      </c>
      <c r="U7320">
        <v>0.67</v>
      </c>
      <c r="V7320">
        <f>COUNTIF(SalesData[Order ID],SalesData[[#This Row],[Order ID]])</f>
        <v>2</v>
      </c>
      <c r="W7320" t="str">
        <f>TEXT(SalesData[[#This Row],[Order Date]],"MMM-YYYY")</f>
        <v>Nov-2018</v>
      </c>
      <c r="X7320">
        <f>CHOOSE(MONTH(SalesData[[#This Row],[Order Date]]),1,1,1,2,2,2,3,3,3,4,4,4)</f>
        <v>4</v>
      </c>
      <c r="Y7320">
        <f>YEAR(SalesData[[#This Row],[Order Date]])*100+MONTH(SalesData[[#This Row],[Order Date]])</f>
        <v>201811</v>
      </c>
    </row>
    <row r="7321" spans="1: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v>9</v>
      </c>
      <c r="T7321">
        <v>0.1</v>
      </c>
      <c r="U7321">
        <v>176.39</v>
      </c>
      <c r="V7321">
        <f>COUNTIF(SalesData[Order ID],SalesData[[#This Row],[Order ID]])</f>
        <v>2</v>
      </c>
      <c r="W7321" t="str">
        <f>TEXT(SalesData[[#This Row],[Order Date]],"MMM-YYYY")</f>
        <v>Nov-2018</v>
      </c>
      <c r="X7321">
        <f>CHOOSE(MONTH(SalesData[[#This Row],[Order Date]]),1,1,1,2,2,2,3,3,3,4,4,4)</f>
        <v>4</v>
      </c>
      <c r="Y7321">
        <f>YEAR(SalesData[[#This Row],[Order Date]])*100+MONTH(SalesData[[#This Row],[Order Date]])</f>
        <v>201811</v>
      </c>
    </row>
    <row r="7322" spans="1: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v>10</v>
      </c>
      <c r="T7322">
        <v>0.1</v>
      </c>
      <c r="U7322">
        <v>47.36</v>
      </c>
      <c r="V7322">
        <f>COUNTIF(SalesData[Order ID],SalesData[[#This Row],[Order ID]])</f>
        <v>2</v>
      </c>
      <c r="W7322" t="str">
        <f>TEXT(SalesData[[#This Row],[Order Date]],"MMM-YYYY")</f>
        <v>Nov-2018</v>
      </c>
      <c r="X7322">
        <f>CHOOSE(MONTH(SalesData[[#This Row],[Order Date]]),1,1,1,2,2,2,3,3,3,4,4,4)</f>
        <v>4</v>
      </c>
      <c r="Y7322">
        <f>YEAR(SalesData[[#This Row],[Order Date]])*100+MONTH(SalesData[[#This Row],[Order Date]])</f>
        <v>201811</v>
      </c>
    </row>
    <row r="7323" spans="1: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v>10</v>
      </c>
      <c r="T7323">
        <v>0</v>
      </c>
      <c r="U7323">
        <v>0.62</v>
      </c>
      <c r="V7323">
        <f>COUNTIF(SalesData[Order ID],SalesData[[#This Row],[Order ID]])</f>
        <v>2</v>
      </c>
      <c r="W7323" t="str">
        <f>TEXT(SalesData[[#This Row],[Order Date]],"MMM-YYYY")</f>
        <v>Sep-2018</v>
      </c>
      <c r="X7323">
        <f>CHOOSE(MONTH(SalesData[[#This Row],[Order Date]]),1,1,1,2,2,2,3,3,3,4,4,4)</f>
        <v>3</v>
      </c>
      <c r="Y7323">
        <f>YEAR(SalesData[[#This Row],[Order Date]])*100+MONTH(SalesData[[#This Row],[Order Date]])</f>
        <v>201809</v>
      </c>
    </row>
    <row r="7324" spans="1: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v>9</v>
      </c>
      <c r="T7324">
        <v>0.1</v>
      </c>
      <c r="U7324">
        <v>33.26</v>
      </c>
      <c r="V7324">
        <f>COUNTIF(SalesData[Order ID],SalesData[[#This Row],[Order ID]])</f>
        <v>2</v>
      </c>
      <c r="W7324" t="str">
        <f>TEXT(SalesData[[#This Row],[Order Date]],"MMM-YYYY")</f>
        <v>Sep-2018</v>
      </c>
      <c r="X7324">
        <f>CHOOSE(MONTH(SalesData[[#This Row],[Order Date]]),1,1,1,2,2,2,3,3,3,4,4,4)</f>
        <v>3</v>
      </c>
      <c r="Y7324">
        <f>YEAR(SalesData[[#This Row],[Order Date]])*100+MONTH(SalesData[[#This Row],[Order Date]])</f>
        <v>201809</v>
      </c>
    </row>
    <row r="7325" spans="1: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v>4</v>
      </c>
      <c r="T7325">
        <v>0</v>
      </c>
      <c r="U7325">
        <v>10.49</v>
      </c>
      <c r="V7325">
        <f>COUNTIF(SalesData[Order ID],SalesData[[#This Row],[Order ID]])</f>
        <v>2</v>
      </c>
      <c r="W7325" t="str">
        <f>TEXT(SalesData[[#This Row],[Order Date]],"MMM-YYYY")</f>
        <v>Dec-2018</v>
      </c>
      <c r="X7325">
        <f>CHOOSE(MONTH(SalesData[[#This Row],[Order Date]]),1,1,1,2,2,2,3,3,3,4,4,4)</f>
        <v>4</v>
      </c>
      <c r="Y7325">
        <f>YEAR(SalesData[[#This Row],[Order Date]])*100+MONTH(SalesData[[#This Row],[Order Date]])</f>
        <v>201812</v>
      </c>
    </row>
    <row r="7326" spans="1: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v>2</v>
      </c>
      <c r="T7326">
        <v>0.3</v>
      </c>
      <c r="U7326">
        <v>-1.61</v>
      </c>
      <c r="V7326">
        <f>COUNTIF(SalesData[Order ID],SalesData[[#This Row],[Order ID]])</f>
        <v>2</v>
      </c>
      <c r="W7326" t="str">
        <f>TEXT(SalesData[[#This Row],[Order Date]],"MMM-YYYY")</f>
        <v>Dec-2018</v>
      </c>
      <c r="X7326">
        <f>CHOOSE(MONTH(SalesData[[#This Row],[Order Date]]),1,1,1,2,2,2,3,3,3,4,4,4)</f>
        <v>4</v>
      </c>
      <c r="Y7326">
        <f>YEAR(SalesData[[#This Row],[Order Date]])*100+MONTH(SalesData[[#This Row],[Order Date]])</f>
        <v>201812</v>
      </c>
    </row>
    <row r="7327" spans="1: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v>3</v>
      </c>
      <c r="T7327">
        <v>0</v>
      </c>
      <c r="U7327">
        <v>104.21</v>
      </c>
      <c r="V7327">
        <f>COUNTIF(SalesData[Order ID],SalesData[[#This Row],[Order ID]])</f>
        <v>2</v>
      </c>
      <c r="W7327" t="str">
        <f>TEXT(SalesData[[#This Row],[Order Date]],"MMM-YYYY")</f>
        <v>Nov-2018</v>
      </c>
      <c r="X7327">
        <f>CHOOSE(MONTH(SalesData[[#This Row],[Order Date]]),1,1,1,2,2,2,3,3,3,4,4,4)</f>
        <v>4</v>
      </c>
      <c r="Y7327">
        <f>YEAR(SalesData[[#This Row],[Order Date]])*100+MONTH(SalesData[[#This Row],[Order Date]])</f>
        <v>201811</v>
      </c>
    </row>
    <row r="7328" spans="1: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v>7</v>
      </c>
      <c r="T7328">
        <v>0</v>
      </c>
      <c r="U7328">
        <v>3.17</v>
      </c>
      <c r="V7328">
        <f>COUNTIF(SalesData[Order ID],SalesData[[#This Row],[Order ID]])</f>
        <v>2</v>
      </c>
      <c r="W7328" t="str">
        <f>TEXT(SalesData[[#This Row],[Order Date]],"MMM-YYYY")</f>
        <v>Nov-2018</v>
      </c>
      <c r="X7328">
        <f>CHOOSE(MONTH(SalesData[[#This Row],[Order Date]]),1,1,1,2,2,2,3,3,3,4,4,4)</f>
        <v>4</v>
      </c>
      <c r="Y7328">
        <f>YEAR(SalesData[[#This Row],[Order Date]])*100+MONTH(SalesData[[#This Row],[Order Date]])</f>
        <v>201811</v>
      </c>
    </row>
    <row r="7329" spans="1: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v>5</v>
      </c>
      <c r="T7329">
        <v>0.2</v>
      </c>
      <c r="U7329">
        <v>18.87</v>
      </c>
      <c r="V7329">
        <f>COUNTIF(SalesData[Order ID],SalesData[[#This Row],[Order ID]])</f>
        <v>3</v>
      </c>
      <c r="W7329" t="str">
        <f>TEXT(SalesData[[#This Row],[Order Date]],"MMM-YYYY")</f>
        <v>Mar-2015</v>
      </c>
      <c r="X7329">
        <f>CHOOSE(MONTH(SalesData[[#This Row],[Order Date]]),1,1,1,2,2,2,3,3,3,4,4,4)</f>
        <v>1</v>
      </c>
      <c r="Y7329">
        <f>YEAR(SalesData[[#This Row],[Order Date]])*100+MONTH(SalesData[[#This Row],[Order Date]])</f>
        <v>201503</v>
      </c>
    </row>
    <row r="7330" spans="1: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v>7</v>
      </c>
      <c r="T7330">
        <v>0</v>
      </c>
      <c r="U7330">
        <v>179.2</v>
      </c>
      <c r="V7330">
        <f>COUNTIF(SalesData[Order ID],SalesData[[#This Row],[Order ID]])</f>
        <v>3</v>
      </c>
      <c r="W7330" t="str">
        <f>TEXT(SalesData[[#This Row],[Order Date]],"MMM-YYYY")</f>
        <v>Mar-2015</v>
      </c>
      <c r="X7330">
        <f>CHOOSE(MONTH(SalesData[[#This Row],[Order Date]]),1,1,1,2,2,2,3,3,3,4,4,4)</f>
        <v>1</v>
      </c>
      <c r="Y7330">
        <f>YEAR(SalesData[[#This Row],[Order Date]])*100+MONTH(SalesData[[#This Row],[Order Date]])</f>
        <v>201503</v>
      </c>
    </row>
    <row r="7331" spans="1: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v>10</v>
      </c>
      <c r="T7331">
        <v>0.1</v>
      </c>
      <c r="U7331">
        <v>389.8</v>
      </c>
      <c r="V7331">
        <f>COUNTIF(SalesData[Order ID],SalesData[[#This Row],[Order ID]])</f>
        <v>3</v>
      </c>
      <c r="W7331" t="str">
        <f>TEXT(SalesData[[#This Row],[Order Date]],"MMM-YYYY")</f>
        <v>Mar-2015</v>
      </c>
      <c r="X7331">
        <f>CHOOSE(MONTH(SalesData[[#This Row],[Order Date]]),1,1,1,2,2,2,3,3,3,4,4,4)</f>
        <v>1</v>
      </c>
      <c r="Y7331">
        <f>YEAR(SalesData[[#This Row],[Order Date]])*100+MONTH(SalesData[[#This Row],[Order Date]])</f>
        <v>201503</v>
      </c>
    </row>
    <row r="7332" spans="1: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v>10</v>
      </c>
      <c r="T7332">
        <v>0</v>
      </c>
      <c r="U7332">
        <v>5.46</v>
      </c>
      <c r="V7332">
        <f>COUNTIF(SalesData[Order ID],SalesData[[#This Row],[Order ID]])</f>
        <v>1</v>
      </c>
      <c r="W7332" t="str">
        <f>TEXT(SalesData[[#This Row],[Order Date]],"MMM-YYYY")</f>
        <v>Nov-2017</v>
      </c>
      <c r="X7332">
        <f>CHOOSE(MONTH(SalesData[[#This Row],[Order Date]]),1,1,1,2,2,2,3,3,3,4,4,4)</f>
        <v>4</v>
      </c>
      <c r="Y7332">
        <f>YEAR(SalesData[[#This Row],[Order Date]])*100+MONTH(SalesData[[#This Row],[Order Date]])</f>
        <v>201711</v>
      </c>
    </row>
    <row r="7333" spans="1: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v>3</v>
      </c>
      <c r="T7333">
        <v>0</v>
      </c>
      <c r="U7333">
        <v>14.15</v>
      </c>
      <c r="V7333">
        <f>COUNTIF(SalesData[Order ID],SalesData[[#This Row],[Order ID]])</f>
        <v>2</v>
      </c>
      <c r="W7333" t="str">
        <f>TEXT(SalesData[[#This Row],[Order Date]],"MMM-YYYY")</f>
        <v>Oct-2018</v>
      </c>
      <c r="X7333">
        <f>CHOOSE(MONTH(SalesData[[#This Row],[Order Date]]),1,1,1,2,2,2,3,3,3,4,4,4)</f>
        <v>4</v>
      </c>
      <c r="Y7333">
        <f>YEAR(SalesData[[#This Row],[Order Date]])*100+MONTH(SalesData[[#This Row],[Order Date]])</f>
        <v>201810</v>
      </c>
    </row>
    <row r="7334" spans="1: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v>4</v>
      </c>
      <c r="T7334">
        <v>0.3</v>
      </c>
      <c r="U7334">
        <v>-26.87</v>
      </c>
      <c r="V7334">
        <f>COUNTIF(SalesData[Order ID],SalesData[[#This Row],[Order ID]])</f>
        <v>2</v>
      </c>
      <c r="W7334" t="str">
        <f>TEXT(SalesData[[#This Row],[Order Date]],"MMM-YYYY")</f>
        <v>Oct-2018</v>
      </c>
      <c r="X7334">
        <f>CHOOSE(MONTH(SalesData[[#This Row],[Order Date]]),1,1,1,2,2,2,3,3,3,4,4,4)</f>
        <v>4</v>
      </c>
      <c r="Y7334">
        <f>YEAR(SalesData[[#This Row],[Order Date]])*100+MONTH(SalesData[[#This Row],[Order Date]])</f>
        <v>201810</v>
      </c>
    </row>
    <row r="7335" spans="1: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v>3</v>
      </c>
      <c r="T7335">
        <v>0</v>
      </c>
      <c r="U7335">
        <v>23.58</v>
      </c>
      <c r="V7335">
        <f>COUNTIF(SalesData[Order ID],SalesData[[#This Row],[Order ID]])</f>
        <v>2</v>
      </c>
      <c r="W7335" t="str">
        <f>TEXT(SalesData[[#This Row],[Order Date]],"MMM-YYYY")</f>
        <v>Apr-2016</v>
      </c>
      <c r="X7335">
        <f>CHOOSE(MONTH(SalesData[[#This Row],[Order Date]]),1,1,1,2,2,2,3,3,3,4,4,4)</f>
        <v>2</v>
      </c>
      <c r="Y7335">
        <f>YEAR(SalesData[[#This Row],[Order Date]])*100+MONTH(SalesData[[#This Row],[Order Date]])</f>
        <v>201604</v>
      </c>
    </row>
    <row r="7336" spans="1: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v>1</v>
      </c>
      <c r="T7336">
        <v>0.2</v>
      </c>
      <c r="U7336">
        <v>18.54</v>
      </c>
      <c r="V7336">
        <f>COUNTIF(SalesData[Order ID],SalesData[[#This Row],[Order ID]])</f>
        <v>2</v>
      </c>
      <c r="W7336" t="str">
        <f>TEXT(SalesData[[#This Row],[Order Date]],"MMM-YYYY")</f>
        <v>Apr-2016</v>
      </c>
      <c r="X7336">
        <f>CHOOSE(MONTH(SalesData[[#This Row],[Order Date]]),1,1,1,2,2,2,3,3,3,4,4,4)</f>
        <v>2</v>
      </c>
      <c r="Y7336">
        <f>YEAR(SalesData[[#This Row],[Order Date]])*100+MONTH(SalesData[[#This Row],[Order Date]])</f>
        <v>201604</v>
      </c>
    </row>
    <row r="7337" spans="1: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v>10</v>
      </c>
      <c r="T7337">
        <v>0.2</v>
      </c>
      <c r="U7337">
        <v>236.29</v>
      </c>
      <c r="V7337">
        <f>COUNTIF(SalesData[Order ID],SalesData[[#This Row],[Order ID]])</f>
        <v>2</v>
      </c>
      <c r="W7337" t="str">
        <f>TEXT(SalesData[[#This Row],[Order Date]],"MMM-YYYY")</f>
        <v>Dec-2016</v>
      </c>
      <c r="X7337">
        <f>CHOOSE(MONTH(SalesData[[#This Row],[Order Date]]),1,1,1,2,2,2,3,3,3,4,4,4)</f>
        <v>4</v>
      </c>
      <c r="Y7337">
        <f>YEAR(SalesData[[#This Row],[Order Date]])*100+MONTH(SalesData[[#This Row],[Order Date]])</f>
        <v>201612</v>
      </c>
    </row>
    <row r="7338" spans="1: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v>9</v>
      </c>
      <c r="T7338">
        <v>0</v>
      </c>
      <c r="U7338">
        <v>130.37</v>
      </c>
      <c r="V7338">
        <f>COUNTIF(SalesData[Order ID],SalesData[[#This Row],[Order ID]])</f>
        <v>2</v>
      </c>
      <c r="W7338" t="str">
        <f>TEXT(SalesData[[#This Row],[Order Date]],"MMM-YYYY")</f>
        <v>Dec-2016</v>
      </c>
      <c r="X7338">
        <f>CHOOSE(MONTH(SalesData[[#This Row],[Order Date]]),1,1,1,2,2,2,3,3,3,4,4,4)</f>
        <v>4</v>
      </c>
      <c r="Y7338">
        <f>YEAR(SalesData[[#This Row],[Order Date]])*100+MONTH(SalesData[[#This Row],[Order Date]])</f>
        <v>201612</v>
      </c>
    </row>
    <row r="7339" spans="1: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v>8</v>
      </c>
      <c r="T7339">
        <v>0</v>
      </c>
      <c r="U7339">
        <v>4.8099999999999996</v>
      </c>
      <c r="V7339">
        <f>COUNTIF(SalesData[Order ID],SalesData[[#This Row],[Order ID]])</f>
        <v>1</v>
      </c>
      <c r="W7339" t="str">
        <f>TEXT(SalesData[[#This Row],[Order Date]],"MMM-YYYY")</f>
        <v>Sep-2018</v>
      </c>
      <c r="X7339">
        <f>CHOOSE(MONTH(SalesData[[#This Row],[Order Date]]),1,1,1,2,2,2,3,3,3,4,4,4)</f>
        <v>3</v>
      </c>
      <c r="Y7339">
        <f>YEAR(SalesData[[#This Row],[Order Date]])*100+MONTH(SalesData[[#This Row],[Order Date]])</f>
        <v>201809</v>
      </c>
    </row>
    <row r="7340" spans="1: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v>6</v>
      </c>
      <c r="T7340">
        <v>0.3</v>
      </c>
      <c r="U7340">
        <v>-42.28</v>
      </c>
      <c r="V7340">
        <f>COUNTIF(SalesData[Order ID],SalesData[[#This Row],[Order ID]])</f>
        <v>1</v>
      </c>
      <c r="W7340" t="str">
        <f>TEXT(SalesData[[#This Row],[Order Date]],"MMM-YYYY")</f>
        <v>Dec-2015</v>
      </c>
      <c r="X7340">
        <f>CHOOSE(MONTH(SalesData[[#This Row],[Order Date]]),1,1,1,2,2,2,3,3,3,4,4,4)</f>
        <v>4</v>
      </c>
      <c r="Y7340">
        <f>YEAR(SalesData[[#This Row],[Order Date]])*100+MONTH(SalesData[[#This Row],[Order Date]])</f>
        <v>201512</v>
      </c>
    </row>
    <row r="7341" spans="1: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v>2</v>
      </c>
      <c r="T7341">
        <v>0.1</v>
      </c>
      <c r="U7341">
        <v>0.46</v>
      </c>
      <c r="V7341">
        <f>COUNTIF(SalesData[Order ID],SalesData[[#This Row],[Order ID]])</f>
        <v>1</v>
      </c>
      <c r="W7341" t="str">
        <f>TEXT(SalesData[[#This Row],[Order Date]],"MMM-YYYY")</f>
        <v>Jul-2016</v>
      </c>
      <c r="X7341">
        <f>CHOOSE(MONTH(SalesData[[#This Row],[Order Date]]),1,1,1,2,2,2,3,3,3,4,4,4)</f>
        <v>3</v>
      </c>
      <c r="Y7341">
        <f>YEAR(SalesData[[#This Row],[Order Date]])*100+MONTH(SalesData[[#This Row],[Order Date]])</f>
        <v>201607</v>
      </c>
    </row>
    <row r="7342" spans="1: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v>10</v>
      </c>
      <c r="T7342">
        <v>0</v>
      </c>
      <c r="U7342">
        <v>12.22</v>
      </c>
      <c r="V7342">
        <f>COUNTIF(SalesData[Order ID],SalesData[[#This Row],[Order ID]])</f>
        <v>3</v>
      </c>
      <c r="W7342" t="str">
        <f>TEXT(SalesData[[#This Row],[Order Date]],"MMM-YYYY")</f>
        <v>Jul-2015</v>
      </c>
      <c r="X7342">
        <f>CHOOSE(MONTH(SalesData[[#This Row],[Order Date]]),1,1,1,2,2,2,3,3,3,4,4,4)</f>
        <v>3</v>
      </c>
      <c r="Y7342">
        <f>YEAR(SalesData[[#This Row],[Order Date]])*100+MONTH(SalesData[[#This Row],[Order Date]])</f>
        <v>201507</v>
      </c>
    </row>
    <row r="7343" spans="1: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v>10</v>
      </c>
      <c r="T7343">
        <v>0</v>
      </c>
      <c r="U7343">
        <v>26.06</v>
      </c>
      <c r="V7343">
        <f>COUNTIF(SalesData[Order ID],SalesData[[#This Row],[Order ID]])</f>
        <v>3</v>
      </c>
      <c r="W7343" t="str">
        <f>TEXT(SalesData[[#This Row],[Order Date]],"MMM-YYYY")</f>
        <v>Jul-2015</v>
      </c>
      <c r="X7343">
        <f>CHOOSE(MONTH(SalesData[[#This Row],[Order Date]]),1,1,1,2,2,2,3,3,3,4,4,4)</f>
        <v>3</v>
      </c>
      <c r="Y7343">
        <f>YEAR(SalesData[[#This Row],[Order Date]])*100+MONTH(SalesData[[#This Row],[Order Date]])</f>
        <v>201507</v>
      </c>
    </row>
    <row r="7344" spans="1: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v>10</v>
      </c>
      <c r="T7344">
        <v>0</v>
      </c>
      <c r="U7344">
        <v>7.97</v>
      </c>
      <c r="V7344">
        <f>COUNTIF(SalesData[Order ID],SalesData[[#This Row],[Order ID]])</f>
        <v>3</v>
      </c>
      <c r="W7344" t="str">
        <f>TEXT(SalesData[[#This Row],[Order Date]],"MMM-YYYY")</f>
        <v>Jul-2015</v>
      </c>
      <c r="X7344">
        <f>CHOOSE(MONTH(SalesData[[#This Row],[Order Date]]),1,1,1,2,2,2,3,3,3,4,4,4)</f>
        <v>3</v>
      </c>
      <c r="Y7344">
        <f>YEAR(SalesData[[#This Row],[Order Date]])*100+MONTH(SalesData[[#This Row],[Order Date]])</f>
        <v>201507</v>
      </c>
    </row>
    <row r="7345" spans="1: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v>1</v>
      </c>
      <c r="T7345">
        <v>0</v>
      </c>
      <c r="U7345">
        <v>47.97</v>
      </c>
      <c r="V7345">
        <f>COUNTIF(SalesData[Order ID],SalesData[[#This Row],[Order ID]])</f>
        <v>1</v>
      </c>
      <c r="W7345" t="str">
        <f>TEXT(SalesData[[#This Row],[Order Date]],"MMM-YYYY")</f>
        <v>Dec-2015</v>
      </c>
      <c r="X7345">
        <f>CHOOSE(MONTH(SalesData[[#This Row],[Order Date]]),1,1,1,2,2,2,3,3,3,4,4,4)</f>
        <v>4</v>
      </c>
      <c r="Y7345">
        <f>YEAR(SalesData[[#This Row],[Order Date]])*100+MONTH(SalesData[[#This Row],[Order Date]])</f>
        <v>201512</v>
      </c>
    </row>
    <row r="7346" spans="1: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v>9</v>
      </c>
      <c r="T7346">
        <v>0</v>
      </c>
      <c r="U7346">
        <v>72.19</v>
      </c>
      <c r="V7346">
        <f>COUNTIF(SalesData[Order ID],SalesData[[#This Row],[Order ID]])</f>
        <v>4</v>
      </c>
      <c r="W7346" t="str">
        <f>TEXT(SalesData[[#This Row],[Order Date]],"MMM-YYYY")</f>
        <v>Dec-2018</v>
      </c>
      <c r="X7346">
        <f>CHOOSE(MONTH(SalesData[[#This Row],[Order Date]]),1,1,1,2,2,2,3,3,3,4,4,4)</f>
        <v>4</v>
      </c>
      <c r="Y7346">
        <f>YEAR(SalesData[[#This Row],[Order Date]])*100+MONTH(SalesData[[#This Row],[Order Date]])</f>
        <v>201812</v>
      </c>
    </row>
    <row r="7347" spans="1: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v>1</v>
      </c>
      <c r="T7347">
        <v>0.3</v>
      </c>
      <c r="U7347">
        <v>-25.75</v>
      </c>
      <c r="V7347">
        <f>COUNTIF(SalesData[Order ID],SalesData[[#This Row],[Order ID]])</f>
        <v>4</v>
      </c>
      <c r="W7347" t="str">
        <f>TEXT(SalesData[[#This Row],[Order Date]],"MMM-YYYY")</f>
        <v>Dec-2018</v>
      </c>
      <c r="X7347">
        <f>CHOOSE(MONTH(SalesData[[#This Row],[Order Date]]),1,1,1,2,2,2,3,3,3,4,4,4)</f>
        <v>4</v>
      </c>
      <c r="Y7347">
        <f>YEAR(SalesData[[#This Row],[Order Date]])*100+MONTH(SalesData[[#This Row],[Order Date]])</f>
        <v>201812</v>
      </c>
    </row>
    <row r="7348" spans="1: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v>5</v>
      </c>
      <c r="T7348">
        <v>0</v>
      </c>
      <c r="U7348">
        <v>4.21</v>
      </c>
      <c r="V7348">
        <f>COUNTIF(SalesData[Order ID],SalesData[[#This Row],[Order ID]])</f>
        <v>4</v>
      </c>
      <c r="W7348" t="str">
        <f>TEXT(SalesData[[#This Row],[Order Date]],"MMM-YYYY")</f>
        <v>Dec-2018</v>
      </c>
      <c r="X7348">
        <f>CHOOSE(MONTH(SalesData[[#This Row],[Order Date]]),1,1,1,2,2,2,3,3,3,4,4,4)</f>
        <v>4</v>
      </c>
      <c r="Y7348">
        <f>YEAR(SalesData[[#This Row],[Order Date]])*100+MONTH(SalesData[[#This Row],[Order Date]])</f>
        <v>201812</v>
      </c>
    </row>
    <row r="7349" spans="1: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v>7</v>
      </c>
      <c r="T7349">
        <v>0</v>
      </c>
      <c r="U7349">
        <v>5.18</v>
      </c>
      <c r="V7349">
        <f>COUNTIF(SalesData[Order ID],SalesData[[#This Row],[Order ID]])</f>
        <v>4</v>
      </c>
      <c r="W7349" t="str">
        <f>TEXT(SalesData[[#This Row],[Order Date]],"MMM-YYYY")</f>
        <v>Dec-2018</v>
      </c>
      <c r="X7349">
        <f>CHOOSE(MONTH(SalesData[[#This Row],[Order Date]]),1,1,1,2,2,2,3,3,3,4,4,4)</f>
        <v>4</v>
      </c>
      <c r="Y7349">
        <f>YEAR(SalesData[[#This Row],[Order Date]])*100+MONTH(SalesData[[#This Row],[Order Date]])</f>
        <v>201812</v>
      </c>
    </row>
    <row r="7350" spans="1: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v>10</v>
      </c>
      <c r="T7350">
        <v>0.1</v>
      </c>
      <c r="U7350">
        <v>12.37</v>
      </c>
      <c r="V7350">
        <f>COUNTIF(SalesData[Order ID],SalesData[[#This Row],[Order ID]])</f>
        <v>1</v>
      </c>
      <c r="W7350" t="str">
        <f>TEXT(SalesData[[#This Row],[Order Date]],"MMM-YYYY")</f>
        <v>Mar-2015</v>
      </c>
      <c r="X7350">
        <f>CHOOSE(MONTH(SalesData[[#This Row],[Order Date]]),1,1,1,2,2,2,3,3,3,4,4,4)</f>
        <v>1</v>
      </c>
      <c r="Y7350">
        <f>YEAR(SalesData[[#This Row],[Order Date]])*100+MONTH(SalesData[[#This Row],[Order Date]])</f>
        <v>201503</v>
      </c>
    </row>
    <row r="7351" spans="1: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v>6</v>
      </c>
      <c r="T7351">
        <v>0</v>
      </c>
      <c r="U7351">
        <v>3.49</v>
      </c>
      <c r="V7351">
        <f>COUNTIF(SalesData[Order ID],SalesData[[#This Row],[Order ID]])</f>
        <v>2</v>
      </c>
      <c r="W7351" t="str">
        <f>TEXT(SalesData[[#This Row],[Order Date]],"MMM-YYYY")</f>
        <v>Oct-2018</v>
      </c>
      <c r="X7351">
        <f>CHOOSE(MONTH(SalesData[[#This Row],[Order Date]]),1,1,1,2,2,2,3,3,3,4,4,4)</f>
        <v>4</v>
      </c>
      <c r="Y7351">
        <f>YEAR(SalesData[[#This Row],[Order Date]])*100+MONTH(SalesData[[#This Row],[Order Date]])</f>
        <v>201810</v>
      </c>
    </row>
    <row r="7352" spans="1: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v>9</v>
      </c>
      <c r="T7352">
        <v>0.2</v>
      </c>
      <c r="U7352">
        <v>2.85</v>
      </c>
      <c r="V7352">
        <f>COUNTIF(SalesData[Order ID],SalesData[[#This Row],[Order ID]])</f>
        <v>2</v>
      </c>
      <c r="W7352" t="str">
        <f>TEXT(SalesData[[#This Row],[Order Date]],"MMM-YYYY")</f>
        <v>Oct-2018</v>
      </c>
      <c r="X7352">
        <f>CHOOSE(MONTH(SalesData[[#This Row],[Order Date]]),1,1,1,2,2,2,3,3,3,4,4,4)</f>
        <v>4</v>
      </c>
      <c r="Y7352">
        <f>YEAR(SalesData[[#This Row],[Order Date]])*100+MONTH(SalesData[[#This Row],[Order Date]])</f>
        <v>201810</v>
      </c>
    </row>
    <row r="7353" spans="1: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v>6</v>
      </c>
      <c r="T7353">
        <v>0</v>
      </c>
      <c r="U7353">
        <v>34.65</v>
      </c>
      <c r="V7353">
        <f>COUNTIF(SalesData[Order ID],SalesData[[#This Row],[Order ID]])</f>
        <v>1</v>
      </c>
      <c r="W7353" t="str">
        <f>TEXT(SalesData[[#This Row],[Order Date]],"MMM-YYYY")</f>
        <v>Nov-2018</v>
      </c>
      <c r="X7353">
        <f>CHOOSE(MONTH(SalesData[[#This Row],[Order Date]]),1,1,1,2,2,2,3,3,3,4,4,4)</f>
        <v>4</v>
      </c>
      <c r="Y7353">
        <f>YEAR(SalesData[[#This Row],[Order Date]])*100+MONTH(SalesData[[#This Row],[Order Date]])</f>
        <v>201811</v>
      </c>
    </row>
    <row r="7354" spans="1: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v>10</v>
      </c>
      <c r="T7354">
        <v>0</v>
      </c>
      <c r="U7354">
        <v>80.180000000000007</v>
      </c>
      <c r="V7354">
        <f>COUNTIF(SalesData[Order ID],SalesData[[#This Row],[Order ID]])</f>
        <v>1</v>
      </c>
      <c r="W7354" t="str">
        <f>TEXT(SalesData[[#This Row],[Order Date]],"MMM-YYYY")</f>
        <v>Mar-2018</v>
      </c>
      <c r="X7354">
        <f>CHOOSE(MONTH(SalesData[[#This Row],[Order Date]]),1,1,1,2,2,2,3,3,3,4,4,4)</f>
        <v>1</v>
      </c>
      <c r="Y7354">
        <f>YEAR(SalesData[[#This Row],[Order Date]])*100+MONTH(SalesData[[#This Row],[Order Date]])</f>
        <v>201803</v>
      </c>
    </row>
    <row r="7355" spans="1: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v>9</v>
      </c>
      <c r="T7355">
        <v>0.2</v>
      </c>
      <c r="U7355">
        <v>2.31</v>
      </c>
      <c r="V7355">
        <f>COUNTIF(SalesData[Order ID],SalesData[[#This Row],[Order ID]])</f>
        <v>1</v>
      </c>
      <c r="W7355" t="str">
        <f>TEXT(SalesData[[#This Row],[Order Date]],"MMM-YYYY")</f>
        <v>Sep-2017</v>
      </c>
      <c r="X7355">
        <f>CHOOSE(MONTH(SalesData[[#This Row],[Order Date]]),1,1,1,2,2,2,3,3,3,4,4,4)</f>
        <v>3</v>
      </c>
      <c r="Y7355">
        <f>YEAR(SalesData[[#This Row],[Order Date]])*100+MONTH(SalesData[[#This Row],[Order Date]])</f>
        <v>201709</v>
      </c>
    </row>
    <row r="7356" spans="1: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v>6</v>
      </c>
      <c r="T7356">
        <v>0.2</v>
      </c>
      <c r="U7356">
        <v>9.8699999999999992</v>
      </c>
      <c r="V7356">
        <f>COUNTIF(SalesData[Order ID],SalesData[[#This Row],[Order ID]])</f>
        <v>1</v>
      </c>
      <c r="W7356" t="str">
        <f>TEXT(SalesData[[#This Row],[Order Date]],"MMM-YYYY")</f>
        <v>Feb-2018</v>
      </c>
      <c r="X7356">
        <f>CHOOSE(MONTH(SalesData[[#This Row],[Order Date]]),1,1,1,2,2,2,3,3,3,4,4,4)</f>
        <v>1</v>
      </c>
      <c r="Y7356">
        <f>YEAR(SalesData[[#This Row],[Order Date]])*100+MONTH(SalesData[[#This Row],[Order Date]])</f>
        <v>201802</v>
      </c>
    </row>
    <row r="7357" spans="1: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v>6</v>
      </c>
      <c r="T7357">
        <v>0</v>
      </c>
      <c r="U7357">
        <v>9.31</v>
      </c>
      <c r="V7357">
        <f>COUNTIF(SalesData[Order ID],SalesData[[#This Row],[Order ID]])</f>
        <v>1</v>
      </c>
      <c r="W7357" t="str">
        <f>TEXT(SalesData[[#This Row],[Order Date]],"MMM-YYYY")</f>
        <v>Dec-2016</v>
      </c>
      <c r="X7357">
        <f>CHOOSE(MONTH(SalesData[[#This Row],[Order Date]]),1,1,1,2,2,2,3,3,3,4,4,4)</f>
        <v>4</v>
      </c>
      <c r="Y7357">
        <f>YEAR(SalesData[[#This Row],[Order Date]])*100+MONTH(SalesData[[#This Row],[Order Date]])</f>
        <v>201612</v>
      </c>
    </row>
    <row r="7358" spans="1: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v>2</v>
      </c>
      <c r="T7358">
        <v>0</v>
      </c>
      <c r="U7358">
        <v>0.31</v>
      </c>
      <c r="V7358">
        <f>COUNTIF(SalesData[Order ID],SalesData[[#This Row],[Order ID]])</f>
        <v>2</v>
      </c>
      <c r="W7358" t="str">
        <f>TEXT(SalesData[[#This Row],[Order Date]],"MMM-YYYY")</f>
        <v>Oct-2017</v>
      </c>
      <c r="X7358">
        <f>CHOOSE(MONTH(SalesData[[#This Row],[Order Date]]),1,1,1,2,2,2,3,3,3,4,4,4)</f>
        <v>4</v>
      </c>
      <c r="Y7358">
        <f>YEAR(SalesData[[#This Row],[Order Date]])*100+MONTH(SalesData[[#This Row],[Order Date]])</f>
        <v>201710</v>
      </c>
    </row>
    <row r="7359" spans="1: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v>9</v>
      </c>
      <c r="T7359">
        <v>0.1</v>
      </c>
      <c r="U7359">
        <v>35.61</v>
      </c>
      <c r="V7359">
        <f>COUNTIF(SalesData[Order ID],SalesData[[#This Row],[Order ID]])</f>
        <v>2</v>
      </c>
      <c r="W7359" t="str">
        <f>TEXT(SalesData[[#This Row],[Order Date]],"MMM-YYYY")</f>
        <v>Oct-2017</v>
      </c>
      <c r="X7359">
        <f>CHOOSE(MONTH(SalesData[[#This Row],[Order Date]]),1,1,1,2,2,2,3,3,3,4,4,4)</f>
        <v>4</v>
      </c>
      <c r="Y7359">
        <f>YEAR(SalesData[[#This Row],[Order Date]])*100+MONTH(SalesData[[#This Row],[Order Date]])</f>
        <v>201710</v>
      </c>
    </row>
    <row r="7360" spans="1: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v>7</v>
      </c>
      <c r="T7360">
        <v>0.1</v>
      </c>
      <c r="U7360">
        <v>40.31</v>
      </c>
      <c r="V7360">
        <f>COUNTIF(SalesData[Order ID],SalesData[[#This Row],[Order ID]])</f>
        <v>2</v>
      </c>
      <c r="W7360" t="str">
        <f>TEXT(SalesData[[#This Row],[Order Date]],"MMM-YYYY")</f>
        <v>Dec-2015</v>
      </c>
      <c r="X7360">
        <f>CHOOSE(MONTH(SalesData[[#This Row],[Order Date]]),1,1,1,2,2,2,3,3,3,4,4,4)</f>
        <v>4</v>
      </c>
      <c r="Y7360">
        <f>YEAR(SalesData[[#This Row],[Order Date]])*100+MONTH(SalesData[[#This Row],[Order Date]])</f>
        <v>201512</v>
      </c>
    </row>
    <row r="7361" spans="1: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v>6</v>
      </c>
      <c r="T7361">
        <v>0.2</v>
      </c>
      <c r="U7361">
        <v>62.85</v>
      </c>
      <c r="V7361">
        <f>COUNTIF(SalesData[Order ID],SalesData[[#This Row],[Order ID]])</f>
        <v>2</v>
      </c>
      <c r="W7361" t="str">
        <f>TEXT(SalesData[[#This Row],[Order Date]],"MMM-YYYY")</f>
        <v>Dec-2015</v>
      </c>
      <c r="X7361">
        <f>CHOOSE(MONTH(SalesData[[#This Row],[Order Date]]),1,1,1,2,2,2,3,3,3,4,4,4)</f>
        <v>4</v>
      </c>
      <c r="Y7361">
        <f>YEAR(SalesData[[#This Row],[Order Date]])*100+MONTH(SalesData[[#This Row],[Order Date]])</f>
        <v>201512</v>
      </c>
    </row>
    <row r="7362" spans="1: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v>6</v>
      </c>
      <c r="T7362">
        <v>0</v>
      </c>
      <c r="U7362">
        <v>2.33</v>
      </c>
      <c r="V7362">
        <f>COUNTIF(SalesData[Order ID],SalesData[[#This Row],[Order ID]])</f>
        <v>3</v>
      </c>
      <c r="W7362" t="str">
        <f>TEXT(SalesData[[#This Row],[Order Date]],"MMM-YYYY")</f>
        <v>Apr-2017</v>
      </c>
      <c r="X7362">
        <f>CHOOSE(MONTH(SalesData[[#This Row],[Order Date]]),1,1,1,2,2,2,3,3,3,4,4,4)</f>
        <v>2</v>
      </c>
      <c r="Y7362">
        <f>YEAR(SalesData[[#This Row],[Order Date]])*100+MONTH(SalesData[[#This Row],[Order Date]])</f>
        <v>201704</v>
      </c>
    </row>
    <row r="7363" spans="1: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v>1</v>
      </c>
      <c r="T7363">
        <v>0</v>
      </c>
      <c r="U7363">
        <v>58.31</v>
      </c>
      <c r="V7363">
        <f>COUNTIF(SalesData[Order ID],SalesData[[#This Row],[Order ID]])</f>
        <v>3</v>
      </c>
      <c r="W7363" t="str">
        <f>TEXT(SalesData[[#This Row],[Order Date]],"MMM-YYYY")</f>
        <v>Apr-2017</v>
      </c>
      <c r="X7363">
        <f>CHOOSE(MONTH(SalesData[[#This Row],[Order Date]]),1,1,1,2,2,2,3,3,3,4,4,4)</f>
        <v>2</v>
      </c>
      <c r="Y7363">
        <f>YEAR(SalesData[[#This Row],[Order Date]])*100+MONTH(SalesData[[#This Row],[Order Date]])</f>
        <v>201704</v>
      </c>
    </row>
    <row r="7364" spans="1: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v>3</v>
      </c>
      <c r="T7364">
        <v>0</v>
      </c>
      <c r="U7364">
        <v>8.42</v>
      </c>
      <c r="V7364">
        <f>COUNTIF(SalesData[Order ID],SalesData[[#This Row],[Order ID]])</f>
        <v>3</v>
      </c>
      <c r="W7364" t="str">
        <f>TEXT(SalesData[[#This Row],[Order Date]],"MMM-YYYY")</f>
        <v>Apr-2017</v>
      </c>
      <c r="X7364">
        <f>CHOOSE(MONTH(SalesData[[#This Row],[Order Date]]),1,1,1,2,2,2,3,3,3,4,4,4)</f>
        <v>2</v>
      </c>
      <c r="Y7364">
        <f>YEAR(SalesData[[#This Row],[Order Date]])*100+MONTH(SalesData[[#This Row],[Order Date]])</f>
        <v>201704</v>
      </c>
    </row>
    <row r="7365" spans="1: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v>3</v>
      </c>
      <c r="T7365">
        <v>0</v>
      </c>
      <c r="U7365">
        <v>108.86</v>
      </c>
      <c r="V7365">
        <f>COUNTIF(SalesData[Order ID],SalesData[[#This Row],[Order ID]])</f>
        <v>5</v>
      </c>
      <c r="W7365" t="str">
        <f>TEXT(SalesData[[#This Row],[Order Date]],"MMM-YYYY")</f>
        <v>Nov-2017</v>
      </c>
      <c r="X7365">
        <f>CHOOSE(MONTH(SalesData[[#This Row],[Order Date]]),1,1,1,2,2,2,3,3,3,4,4,4)</f>
        <v>4</v>
      </c>
      <c r="Y7365">
        <f>YEAR(SalesData[[#This Row],[Order Date]])*100+MONTH(SalesData[[#This Row],[Order Date]])</f>
        <v>201711</v>
      </c>
    </row>
    <row r="7366" spans="1: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v>5</v>
      </c>
      <c r="T7366">
        <v>0</v>
      </c>
      <c r="U7366">
        <v>4.4400000000000004</v>
      </c>
      <c r="V7366">
        <f>COUNTIF(SalesData[Order ID],SalesData[[#This Row],[Order ID]])</f>
        <v>5</v>
      </c>
      <c r="W7366" t="str">
        <f>TEXT(SalesData[[#This Row],[Order Date]],"MMM-YYYY")</f>
        <v>Nov-2017</v>
      </c>
      <c r="X7366">
        <f>CHOOSE(MONTH(SalesData[[#This Row],[Order Date]]),1,1,1,2,2,2,3,3,3,4,4,4)</f>
        <v>4</v>
      </c>
      <c r="Y7366">
        <f>YEAR(SalesData[[#This Row],[Order Date]])*100+MONTH(SalesData[[#This Row],[Order Date]])</f>
        <v>201711</v>
      </c>
    </row>
    <row r="7367" spans="1: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v>10</v>
      </c>
      <c r="T7367">
        <v>0.1</v>
      </c>
      <c r="U7367">
        <v>0.69</v>
      </c>
      <c r="V7367">
        <f>COUNTIF(SalesData[Order ID],SalesData[[#This Row],[Order ID]])</f>
        <v>5</v>
      </c>
      <c r="W7367" t="str">
        <f>TEXT(SalesData[[#This Row],[Order Date]],"MMM-YYYY")</f>
        <v>Nov-2017</v>
      </c>
      <c r="X7367">
        <f>CHOOSE(MONTH(SalesData[[#This Row],[Order Date]]),1,1,1,2,2,2,3,3,3,4,4,4)</f>
        <v>4</v>
      </c>
      <c r="Y7367">
        <f>YEAR(SalesData[[#This Row],[Order Date]])*100+MONTH(SalesData[[#This Row],[Order Date]])</f>
        <v>201711</v>
      </c>
    </row>
    <row r="7368" spans="1: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v>6</v>
      </c>
      <c r="T7368">
        <v>0.3</v>
      </c>
      <c r="U7368">
        <v>-10.09</v>
      </c>
      <c r="V7368">
        <f>COUNTIF(SalesData[Order ID],SalesData[[#This Row],[Order ID]])</f>
        <v>5</v>
      </c>
      <c r="W7368" t="str">
        <f>TEXT(SalesData[[#This Row],[Order Date]],"MMM-YYYY")</f>
        <v>Nov-2017</v>
      </c>
      <c r="X7368">
        <f>CHOOSE(MONTH(SalesData[[#This Row],[Order Date]]),1,1,1,2,2,2,3,3,3,4,4,4)</f>
        <v>4</v>
      </c>
      <c r="Y7368">
        <f>YEAR(SalesData[[#This Row],[Order Date]])*100+MONTH(SalesData[[#This Row],[Order Date]])</f>
        <v>201711</v>
      </c>
    </row>
    <row r="7369" spans="1: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v>4</v>
      </c>
      <c r="T7369">
        <v>0.2</v>
      </c>
      <c r="U7369">
        <v>97.38</v>
      </c>
      <c r="V7369">
        <f>COUNTIF(SalesData[Order ID],SalesData[[#This Row],[Order ID]])</f>
        <v>5</v>
      </c>
      <c r="W7369" t="str">
        <f>TEXT(SalesData[[#This Row],[Order Date]],"MMM-YYYY")</f>
        <v>Nov-2017</v>
      </c>
      <c r="X7369">
        <f>CHOOSE(MONTH(SalesData[[#This Row],[Order Date]]),1,1,1,2,2,2,3,3,3,4,4,4)</f>
        <v>4</v>
      </c>
      <c r="Y7369">
        <f>YEAR(SalesData[[#This Row],[Order Date]])*100+MONTH(SalesData[[#This Row],[Order Date]])</f>
        <v>201711</v>
      </c>
    </row>
    <row r="7370" spans="1: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v>4</v>
      </c>
      <c r="T7370">
        <v>0.2</v>
      </c>
      <c r="U7370">
        <v>1.0900000000000001</v>
      </c>
      <c r="V7370">
        <f>COUNTIF(SalesData[Order ID],SalesData[[#This Row],[Order ID]])</f>
        <v>1</v>
      </c>
      <c r="W7370" t="str">
        <f>TEXT(SalesData[[#This Row],[Order Date]],"MMM-YYYY")</f>
        <v>Apr-2018</v>
      </c>
      <c r="X7370">
        <f>CHOOSE(MONTH(SalesData[[#This Row],[Order Date]]),1,1,1,2,2,2,3,3,3,4,4,4)</f>
        <v>2</v>
      </c>
      <c r="Y7370">
        <f>YEAR(SalesData[[#This Row],[Order Date]])*100+MONTH(SalesData[[#This Row],[Order Date]])</f>
        <v>201804</v>
      </c>
    </row>
    <row r="7371" spans="1: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v>2</v>
      </c>
      <c r="T7371">
        <v>0.3</v>
      </c>
      <c r="U7371">
        <v>-0.92</v>
      </c>
      <c r="V7371">
        <f>COUNTIF(SalesData[Order ID],SalesData[[#This Row],[Order ID]])</f>
        <v>1</v>
      </c>
      <c r="W7371" t="str">
        <f>TEXT(SalesData[[#This Row],[Order Date]],"MMM-YYYY")</f>
        <v>Mar-2016</v>
      </c>
      <c r="X7371">
        <f>CHOOSE(MONTH(SalesData[[#This Row],[Order Date]]),1,1,1,2,2,2,3,3,3,4,4,4)</f>
        <v>1</v>
      </c>
      <c r="Y7371">
        <f>YEAR(SalesData[[#This Row],[Order Date]])*100+MONTH(SalesData[[#This Row],[Order Date]])</f>
        <v>201603</v>
      </c>
    </row>
    <row r="7372" spans="1: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v>7</v>
      </c>
      <c r="T7372">
        <v>0.3</v>
      </c>
      <c r="U7372">
        <v>-20.64</v>
      </c>
      <c r="V7372">
        <f>COUNTIF(SalesData[Order ID],SalesData[[#This Row],[Order ID]])</f>
        <v>1</v>
      </c>
      <c r="W7372" t="str">
        <f>TEXT(SalesData[[#This Row],[Order Date]],"MMM-YYYY")</f>
        <v>Oct-2015</v>
      </c>
      <c r="X7372">
        <f>CHOOSE(MONTH(SalesData[[#This Row],[Order Date]]),1,1,1,2,2,2,3,3,3,4,4,4)</f>
        <v>4</v>
      </c>
      <c r="Y7372">
        <f>YEAR(SalesData[[#This Row],[Order Date]])*100+MONTH(SalesData[[#This Row],[Order Date]])</f>
        <v>201510</v>
      </c>
    </row>
    <row r="7373" spans="1: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v>6</v>
      </c>
      <c r="T7373">
        <v>0.3</v>
      </c>
      <c r="U7373">
        <v>-24.6</v>
      </c>
      <c r="V7373">
        <f>COUNTIF(SalesData[Order ID],SalesData[[#This Row],[Order ID]])</f>
        <v>4</v>
      </c>
      <c r="W7373" t="str">
        <f>TEXT(SalesData[[#This Row],[Order Date]],"MMM-YYYY")</f>
        <v>Jan-2018</v>
      </c>
      <c r="X7373">
        <f>CHOOSE(MONTH(SalesData[[#This Row],[Order Date]]),1,1,1,2,2,2,3,3,3,4,4,4)</f>
        <v>1</v>
      </c>
      <c r="Y7373">
        <f>YEAR(SalesData[[#This Row],[Order Date]])*100+MONTH(SalesData[[#This Row],[Order Date]])</f>
        <v>201801</v>
      </c>
    </row>
    <row r="7374" spans="1: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v>9</v>
      </c>
      <c r="T7374">
        <v>0</v>
      </c>
      <c r="U7374">
        <v>14.64</v>
      </c>
      <c r="V7374">
        <f>COUNTIF(SalesData[Order ID],SalesData[[#This Row],[Order ID]])</f>
        <v>4</v>
      </c>
      <c r="W7374" t="str">
        <f>TEXT(SalesData[[#This Row],[Order Date]],"MMM-YYYY")</f>
        <v>Jan-2018</v>
      </c>
      <c r="X7374">
        <f>CHOOSE(MONTH(SalesData[[#This Row],[Order Date]]),1,1,1,2,2,2,3,3,3,4,4,4)</f>
        <v>1</v>
      </c>
      <c r="Y7374">
        <f>YEAR(SalesData[[#This Row],[Order Date]])*100+MONTH(SalesData[[#This Row],[Order Date]])</f>
        <v>201801</v>
      </c>
    </row>
    <row r="7375" spans="1: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v>10</v>
      </c>
      <c r="T7375">
        <v>0.3</v>
      </c>
      <c r="U7375">
        <v>-25.33</v>
      </c>
      <c r="V7375">
        <f>COUNTIF(SalesData[Order ID],SalesData[[#This Row],[Order ID]])</f>
        <v>4</v>
      </c>
      <c r="W7375" t="str">
        <f>TEXT(SalesData[[#This Row],[Order Date]],"MMM-YYYY")</f>
        <v>Jan-2018</v>
      </c>
      <c r="X7375">
        <f>CHOOSE(MONTH(SalesData[[#This Row],[Order Date]]),1,1,1,2,2,2,3,3,3,4,4,4)</f>
        <v>1</v>
      </c>
      <c r="Y7375">
        <f>YEAR(SalesData[[#This Row],[Order Date]])*100+MONTH(SalesData[[#This Row],[Order Date]])</f>
        <v>201801</v>
      </c>
    </row>
    <row r="7376" spans="1: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v>10</v>
      </c>
      <c r="T7376">
        <v>0</v>
      </c>
      <c r="U7376">
        <v>1.74</v>
      </c>
      <c r="V7376">
        <f>COUNTIF(SalesData[Order ID],SalesData[[#This Row],[Order ID]])</f>
        <v>4</v>
      </c>
      <c r="W7376" t="str">
        <f>TEXT(SalesData[[#This Row],[Order Date]],"MMM-YYYY")</f>
        <v>Jan-2018</v>
      </c>
      <c r="X7376">
        <f>CHOOSE(MONTH(SalesData[[#This Row],[Order Date]]),1,1,1,2,2,2,3,3,3,4,4,4)</f>
        <v>1</v>
      </c>
      <c r="Y7376">
        <f>YEAR(SalesData[[#This Row],[Order Date]])*100+MONTH(SalesData[[#This Row],[Order Date]])</f>
        <v>201801</v>
      </c>
    </row>
    <row r="7377" spans="1: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v>2</v>
      </c>
      <c r="T7377">
        <v>0.2</v>
      </c>
      <c r="U7377">
        <v>8.2899999999999991</v>
      </c>
      <c r="V7377">
        <f>COUNTIF(SalesData[Order ID],SalesData[[#This Row],[Order ID]])</f>
        <v>1</v>
      </c>
      <c r="W7377" t="str">
        <f>TEXT(SalesData[[#This Row],[Order Date]],"MMM-YYYY")</f>
        <v>Aug-2018</v>
      </c>
      <c r="X7377">
        <f>CHOOSE(MONTH(SalesData[[#This Row],[Order Date]]),1,1,1,2,2,2,3,3,3,4,4,4)</f>
        <v>3</v>
      </c>
      <c r="Y7377">
        <f>YEAR(SalesData[[#This Row],[Order Date]])*100+MONTH(SalesData[[#This Row],[Order Date]])</f>
        <v>201808</v>
      </c>
    </row>
    <row r="7378" spans="1: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v>9</v>
      </c>
      <c r="T7378">
        <v>0.2</v>
      </c>
      <c r="U7378">
        <v>9.24</v>
      </c>
      <c r="V7378">
        <f>COUNTIF(SalesData[Order ID],SalesData[[#This Row],[Order ID]])</f>
        <v>1</v>
      </c>
      <c r="W7378" t="str">
        <f>TEXT(SalesData[[#This Row],[Order Date]],"MMM-YYYY")</f>
        <v>Nov-2018</v>
      </c>
      <c r="X7378">
        <f>CHOOSE(MONTH(SalesData[[#This Row],[Order Date]]),1,1,1,2,2,2,3,3,3,4,4,4)</f>
        <v>4</v>
      </c>
      <c r="Y7378">
        <f>YEAR(SalesData[[#This Row],[Order Date]])*100+MONTH(SalesData[[#This Row],[Order Date]])</f>
        <v>201811</v>
      </c>
    </row>
    <row r="7379" spans="1: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v>10</v>
      </c>
      <c r="T7379">
        <v>0</v>
      </c>
      <c r="U7379">
        <v>9.25</v>
      </c>
      <c r="V7379">
        <f>COUNTIF(SalesData[Order ID],SalesData[[#This Row],[Order ID]])</f>
        <v>1</v>
      </c>
      <c r="W7379" t="str">
        <f>TEXT(SalesData[[#This Row],[Order Date]],"MMM-YYYY")</f>
        <v>Sep-2015</v>
      </c>
      <c r="X7379">
        <f>CHOOSE(MONTH(SalesData[[#This Row],[Order Date]]),1,1,1,2,2,2,3,3,3,4,4,4)</f>
        <v>3</v>
      </c>
      <c r="Y7379">
        <f>YEAR(SalesData[[#This Row],[Order Date]])*100+MONTH(SalesData[[#This Row],[Order Date]])</f>
        <v>201509</v>
      </c>
    </row>
    <row r="7380" spans="1: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v>4</v>
      </c>
      <c r="T7380">
        <v>0</v>
      </c>
      <c r="U7380">
        <v>0.51</v>
      </c>
      <c r="V7380">
        <f>COUNTIF(SalesData[Order ID],SalesData[[#This Row],[Order ID]])</f>
        <v>1</v>
      </c>
      <c r="W7380" t="str">
        <f>TEXT(SalesData[[#This Row],[Order Date]],"MMM-YYYY")</f>
        <v>May-2016</v>
      </c>
      <c r="X7380">
        <f>CHOOSE(MONTH(SalesData[[#This Row],[Order Date]]),1,1,1,2,2,2,3,3,3,4,4,4)</f>
        <v>2</v>
      </c>
      <c r="Y7380">
        <f>YEAR(SalesData[[#This Row],[Order Date]])*100+MONTH(SalesData[[#This Row],[Order Date]])</f>
        <v>201605</v>
      </c>
    </row>
    <row r="7381" spans="1: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v>4</v>
      </c>
      <c r="T7381">
        <v>0.1</v>
      </c>
      <c r="U7381">
        <v>7.74</v>
      </c>
      <c r="V7381">
        <f>COUNTIF(SalesData[Order ID],SalesData[[#This Row],[Order ID]])</f>
        <v>10</v>
      </c>
      <c r="W7381" t="str">
        <f>TEXT(SalesData[[#This Row],[Order Date]],"MMM-YYYY")</f>
        <v>Sep-2017</v>
      </c>
      <c r="X7381">
        <f>CHOOSE(MONTH(SalesData[[#This Row],[Order Date]]),1,1,1,2,2,2,3,3,3,4,4,4)</f>
        <v>3</v>
      </c>
      <c r="Y7381">
        <f>YEAR(SalesData[[#This Row],[Order Date]])*100+MONTH(SalesData[[#This Row],[Order Date]])</f>
        <v>201709</v>
      </c>
    </row>
    <row r="7382" spans="1: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v>9</v>
      </c>
      <c r="T7382">
        <v>0.1</v>
      </c>
      <c r="U7382">
        <v>2.02</v>
      </c>
      <c r="V7382">
        <f>COUNTIF(SalesData[Order ID],SalesData[[#This Row],[Order ID]])</f>
        <v>10</v>
      </c>
      <c r="W7382" t="str">
        <f>TEXT(SalesData[[#This Row],[Order Date]],"MMM-YYYY")</f>
        <v>Sep-2017</v>
      </c>
      <c r="X7382">
        <f>CHOOSE(MONTH(SalesData[[#This Row],[Order Date]]),1,1,1,2,2,2,3,3,3,4,4,4)</f>
        <v>3</v>
      </c>
      <c r="Y7382">
        <f>YEAR(SalesData[[#This Row],[Order Date]])*100+MONTH(SalesData[[#This Row],[Order Date]])</f>
        <v>201709</v>
      </c>
    </row>
    <row r="7383" spans="1: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v>1</v>
      </c>
      <c r="T7383">
        <v>0</v>
      </c>
      <c r="U7383">
        <v>17.989999999999998</v>
      </c>
      <c r="V7383">
        <f>COUNTIF(SalesData[Order ID],SalesData[[#This Row],[Order ID]])</f>
        <v>10</v>
      </c>
      <c r="W7383" t="str">
        <f>TEXT(SalesData[[#This Row],[Order Date]],"MMM-YYYY")</f>
        <v>Sep-2017</v>
      </c>
      <c r="X7383">
        <f>CHOOSE(MONTH(SalesData[[#This Row],[Order Date]]),1,1,1,2,2,2,3,3,3,4,4,4)</f>
        <v>3</v>
      </c>
      <c r="Y7383">
        <f>YEAR(SalesData[[#This Row],[Order Date]])*100+MONTH(SalesData[[#This Row],[Order Date]])</f>
        <v>201709</v>
      </c>
    </row>
    <row r="7384" spans="1: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v>7</v>
      </c>
      <c r="T7384">
        <v>0.1</v>
      </c>
      <c r="U7384">
        <v>1.35</v>
      </c>
      <c r="V7384">
        <f>COUNTIF(SalesData[Order ID],SalesData[[#This Row],[Order ID]])</f>
        <v>10</v>
      </c>
      <c r="W7384" t="str">
        <f>TEXT(SalesData[[#This Row],[Order Date]],"MMM-YYYY")</f>
        <v>Sep-2017</v>
      </c>
      <c r="X7384">
        <f>CHOOSE(MONTH(SalesData[[#This Row],[Order Date]]),1,1,1,2,2,2,3,3,3,4,4,4)</f>
        <v>3</v>
      </c>
      <c r="Y7384">
        <f>YEAR(SalesData[[#This Row],[Order Date]])*100+MONTH(SalesData[[#This Row],[Order Date]])</f>
        <v>201709</v>
      </c>
    </row>
    <row r="7385" spans="1: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v>10</v>
      </c>
      <c r="T7385">
        <v>0.2</v>
      </c>
      <c r="U7385">
        <v>2.99</v>
      </c>
      <c r="V7385">
        <f>COUNTIF(SalesData[Order ID],SalesData[[#This Row],[Order ID]])</f>
        <v>10</v>
      </c>
      <c r="W7385" t="str">
        <f>TEXT(SalesData[[#This Row],[Order Date]],"MMM-YYYY")</f>
        <v>Sep-2017</v>
      </c>
      <c r="X7385">
        <f>CHOOSE(MONTH(SalesData[[#This Row],[Order Date]]),1,1,1,2,2,2,3,3,3,4,4,4)</f>
        <v>3</v>
      </c>
      <c r="Y7385">
        <f>YEAR(SalesData[[#This Row],[Order Date]])*100+MONTH(SalesData[[#This Row],[Order Date]])</f>
        <v>201709</v>
      </c>
    </row>
    <row r="7386" spans="1: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v>5</v>
      </c>
      <c r="T7386">
        <v>0.1</v>
      </c>
      <c r="U7386">
        <v>117.18</v>
      </c>
      <c r="V7386">
        <f>COUNTIF(SalesData[Order ID],SalesData[[#This Row],[Order ID]])</f>
        <v>10</v>
      </c>
      <c r="W7386" t="str">
        <f>TEXT(SalesData[[#This Row],[Order Date]],"MMM-YYYY")</f>
        <v>Sep-2017</v>
      </c>
      <c r="X7386">
        <f>CHOOSE(MONTH(SalesData[[#This Row],[Order Date]]),1,1,1,2,2,2,3,3,3,4,4,4)</f>
        <v>3</v>
      </c>
      <c r="Y7386">
        <f>YEAR(SalesData[[#This Row],[Order Date]])*100+MONTH(SalesData[[#This Row],[Order Date]])</f>
        <v>201709</v>
      </c>
    </row>
    <row r="7387" spans="1: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v>4</v>
      </c>
      <c r="T7387">
        <v>0</v>
      </c>
      <c r="U7387">
        <v>3.18</v>
      </c>
      <c r="V7387">
        <f>COUNTIF(SalesData[Order ID],SalesData[[#This Row],[Order ID]])</f>
        <v>10</v>
      </c>
      <c r="W7387" t="str">
        <f>TEXT(SalesData[[#This Row],[Order Date]],"MMM-YYYY")</f>
        <v>Sep-2017</v>
      </c>
      <c r="X7387">
        <f>CHOOSE(MONTH(SalesData[[#This Row],[Order Date]]),1,1,1,2,2,2,3,3,3,4,4,4)</f>
        <v>3</v>
      </c>
      <c r="Y7387">
        <f>YEAR(SalesData[[#This Row],[Order Date]])*100+MONTH(SalesData[[#This Row],[Order Date]])</f>
        <v>201709</v>
      </c>
    </row>
    <row r="7388" spans="1: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v>10</v>
      </c>
      <c r="T7388">
        <v>0.3</v>
      </c>
      <c r="U7388">
        <v>-119.39</v>
      </c>
      <c r="V7388">
        <f>COUNTIF(SalesData[Order ID],SalesData[[#This Row],[Order ID]])</f>
        <v>10</v>
      </c>
      <c r="W7388" t="str">
        <f>TEXT(SalesData[[#This Row],[Order Date]],"MMM-YYYY")</f>
        <v>Sep-2017</v>
      </c>
      <c r="X7388">
        <f>CHOOSE(MONTH(SalesData[[#This Row],[Order Date]]),1,1,1,2,2,2,3,3,3,4,4,4)</f>
        <v>3</v>
      </c>
      <c r="Y7388">
        <f>YEAR(SalesData[[#This Row],[Order Date]])*100+MONTH(SalesData[[#This Row],[Order Date]])</f>
        <v>201709</v>
      </c>
    </row>
    <row r="7389" spans="1: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v>9</v>
      </c>
      <c r="T7389">
        <v>0.1</v>
      </c>
      <c r="U7389">
        <v>400.93</v>
      </c>
      <c r="V7389">
        <f>COUNTIF(SalesData[Order ID],SalesData[[#This Row],[Order ID]])</f>
        <v>10</v>
      </c>
      <c r="W7389" t="str">
        <f>TEXT(SalesData[[#This Row],[Order Date]],"MMM-YYYY")</f>
        <v>Sep-2017</v>
      </c>
      <c r="X7389">
        <f>CHOOSE(MONTH(SalesData[[#This Row],[Order Date]]),1,1,1,2,2,2,3,3,3,4,4,4)</f>
        <v>3</v>
      </c>
      <c r="Y7389">
        <f>YEAR(SalesData[[#This Row],[Order Date]])*100+MONTH(SalesData[[#This Row],[Order Date]])</f>
        <v>201709</v>
      </c>
    </row>
    <row r="7390" spans="1: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v>10</v>
      </c>
      <c r="T7390">
        <v>0.2</v>
      </c>
      <c r="U7390">
        <v>4.5</v>
      </c>
      <c r="V7390">
        <f>COUNTIF(SalesData[Order ID],SalesData[[#This Row],[Order ID]])</f>
        <v>10</v>
      </c>
      <c r="W7390" t="str">
        <f>TEXT(SalesData[[#This Row],[Order Date]],"MMM-YYYY")</f>
        <v>Sep-2017</v>
      </c>
      <c r="X7390">
        <f>CHOOSE(MONTH(SalesData[[#This Row],[Order Date]]),1,1,1,2,2,2,3,3,3,4,4,4)</f>
        <v>3</v>
      </c>
      <c r="Y7390">
        <f>YEAR(SalesData[[#This Row],[Order Date]])*100+MONTH(SalesData[[#This Row],[Order Date]])</f>
        <v>201709</v>
      </c>
    </row>
    <row r="7391" spans="1: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v>9</v>
      </c>
      <c r="T7391">
        <v>0</v>
      </c>
      <c r="U7391">
        <v>46.84</v>
      </c>
      <c r="V7391">
        <f>COUNTIF(SalesData[Order ID],SalesData[[#This Row],[Order ID]])</f>
        <v>2</v>
      </c>
      <c r="W7391" t="str">
        <f>TEXT(SalesData[[#This Row],[Order Date]],"MMM-YYYY")</f>
        <v>Nov-2018</v>
      </c>
      <c r="X7391">
        <f>CHOOSE(MONTH(SalesData[[#This Row],[Order Date]]),1,1,1,2,2,2,3,3,3,4,4,4)</f>
        <v>4</v>
      </c>
      <c r="Y7391">
        <f>YEAR(SalesData[[#This Row],[Order Date]])*100+MONTH(SalesData[[#This Row],[Order Date]])</f>
        <v>201811</v>
      </c>
    </row>
    <row r="7392" spans="1: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v>7</v>
      </c>
      <c r="T7392">
        <v>0.3</v>
      </c>
      <c r="U7392">
        <v>-10.15</v>
      </c>
      <c r="V7392">
        <f>COUNTIF(SalesData[Order ID],SalesData[[#This Row],[Order ID]])</f>
        <v>2</v>
      </c>
      <c r="W7392" t="str">
        <f>TEXT(SalesData[[#This Row],[Order Date]],"MMM-YYYY")</f>
        <v>Nov-2018</v>
      </c>
      <c r="X7392">
        <f>CHOOSE(MONTH(SalesData[[#This Row],[Order Date]]),1,1,1,2,2,2,3,3,3,4,4,4)</f>
        <v>4</v>
      </c>
      <c r="Y7392">
        <f>YEAR(SalesData[[#This Row],[Order Date]])*100+MONTH(SalesData[[#This Row],[Order Date]])</f>
        <v>201811</v>
      </c>
    </row>
    <row r="7393" spans="1: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v>5</v>
      </c>
      <c r="T7393">
        <v>0.1</v>
      </c>
      <c r="U7393">
        <v>16.36</v>
      </c>
      <c r="V7393">
        <f>COUNTIF(SalesData[Order ID],SalesData[[#This Row],[Order ID]])</f>
        <v>1</v>
      </c>
      <c r="W7393" t="str">
        <f>TEXT(SalesData[[#This Row],[Order Date]],"MMM-YYYY")</f>
        <v>Dec-2018</v>
      </c>
      <c r="X7393">
        <f>CHOOSE(MONTH(SalesData[[#This Row],[Order Date]]),1,1,1,2,2,2,3,3,3,4,4,4)</f>
        <v>4</v>
      </c>
      <c r="Y7393">
        <f>YEAR(SalesData[[#This Row],[Order Date]])*100+MONTH(SalesData[[#This Row],[Order Date]])</f>
        <v>201812</v>
      </c>
    </row>
    <row r="7394" spans="1: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v>9</v>
      </c>
      <c r="T7394">
        <v>0.1</v>
      </c>
      <c r="U7394">
        <v>1.41</v>
      </c>
      <c r="V7394">
        <f>COUNTIF(SalesData[Order ID],SalesData[[#This Row],[Order ID]])</f>
        <v>3</v>
      </c>
      <c r="W7394" t="str">
        <f>TEXT(SalesData[[#This Row],[Order Date]],"MMM-YYYY")</f>
        <v>May-2018</v>
      </c>
      <c r="X7394">
        <f>CHOOSE(MONTH(SalesData[[#This Row],[Order Date]]),1,1,1,2,2,2,3,3,3,4,4,4)</f>
        <v>2</v>
      </c>
      <c r="Y7394">
        <f>YEAR(SalesData[[#This Row],[Order Date]])*100+MONTH(SalesData[[#This Row],[Order Date]])</f>
        <v>201805</v>
      </c>
    </row>
    <row r="7395" spans="1: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v>7</v>
      </c>
      <c r="T7395">
        <v>0.3</v>
      </c>
      <c r="U7395">
        <v>-11.31</v>
      </c>
      <c r="V7395">
        <f>COUNTIF(SalesData[Order ID],SalesData[[#This Row],[Order ID]])</f>
        <v>3</v>
      </c>
      <c r="W7395" t="str">
        <f>TEXT(SalesData[[#This Row],[Order Date]],"MMM-YYYY")</f>
        <v>May-2018</v>
      </c>
      <c r="X7395">
        <f>CHOOSE(MONTH(SalesData[[#This Row],[Order Date]]),1,1,1,2,2,2,3,3,3,4,4,4)</f>
        <v>2</v>
      </c>
      <c r="Y7395">
        <f>YEAR(SalesData[[#This Row],[Order Date]])*100+MONTH(SalesData[[#This Row],[Order Date]])</f>
        <v>201805</v>
      </c>
    </row>
    <row r="7396" spans="1: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v>2</v>
      </c>
      <c r="T7396">
        <v>0</v>
      </c>
      <c r="U7396">
        <v>11.01</v>
      </c>
      <c r="V7396">
        <f>COUNTIF(SalesData[Order ID],SalesData[[#This Row],[Order ID]])</f>
        <v>3</v>
      </c>
      <c r="W7396" t="str">
        <f>TEXT(SalesData[[#This Row],[Order Date]],"MMM-YYYY")</f>
        <v>May-2018</v>
      </c>
      <c r="X7396">
        <f>CHOOSE(MONTH(SalesData[[#This Row],[Order Date]]),1,1,1,2,2,2,3,3,3,4,4,4)</f>
        <v>2</v>
      </c>
      <c r="Y7396">
        <f>YEAR(SalesData[[#This Row],[Order Date]])*100+MONTH(SalesData[[#This Row],[Order Date]])</f>
        <v>201805</v>
      </c>
    </row>
    <row r="7397" spans="1: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v>8</v>
      </c>
      <c r="T7397">
        <v>0.1</v>
      </c>
      <c r="U7397">
        <v>75.16</v>
      </c>
      <c r="V7397">
        <f>COUNTIF(SalesData[Order ID],SalesData[[#This Row],[Order ID]])</f>
        <v>2</v>
      </c>
      <c r="W7397" t="str">
        <f>TEXT(SalesData[[#This Row],[Order Date]],"MMM-YYYY")</f>
        <v>Dec-2017</v>
      </c>
      <c r="X7397">
        <f>CHOOSE(MONTH(SalesData[[#This Row],[Order Date]]),1,1,1,2,2,2,3,3,3,4,4,4)</f>
        <v>4</v>
      </c>
      <c r="Y7397">
        <f>YEAR(SalesData[[#This Row],[Order Date]])*100+MONTH(SalesData[[#This Row],[Order Date]])</f>
        <v>201712</v>
      </c>
    </row>
    <row r="7398" spans="1: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v>8</v>
      </c>
      <c r="T7398">
        <v>0.2</v>
      </c>
      <c r="U7398">
        <v>242.66</v>
      </c>
      <c r="V7398">
        <f>COUNTIF(SalesData[Order ID],SalesData[[#This Row],[Order ID]])</f>
        <v>2</v>
      </c>
      <c r="W7398" t="str">
        <f>TEXT(SalesData[[#This Row],[Order Date]],"MMM-YYYY")</f>
        <v>Dec-2017</v>
      </c>
      <c r="X7398">
        <f>CHOOSE(MONTH(SalesData[[#This Row],[Order Date]]),1,1,1,2,2,2,3,3,3,4,4,4)</f>
        <v>4</v>
      </c>
      <c r="Y7398">
        <f>YEAR(SalesData[[#This Row],[Order Date]])*100+MONTH(SalesData[[#This Row],[Order Date]])</f>
        <v>201712</v>
      </c>
    </row>
    <row r="7399" spans="1: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v>5</v>
      </c>
      <c r="T7399">
        <v>0</v>
      </c>
      <c r="U7399">
        <v>206.81</v>
      </c>
      <c r="V7399">
        <f>COUNTIF(SalesData[Order ID],SalesData[[#This Row],[Order ID]])</f>
        <v>1</v>
      </c>
      <c r="W7399" t="str">
        <f>TEXT(SalesData[[#This Row],[Order Date]],"MMM-YYYY")</f>
        <v>Sep-2015</v>
      </c>
      <c r="X7399">
        <f>CHOOSE(MONTH(SalesData[[#This Row],[Order Date]]),1,1,1,2,2,2,3,3,3,4,4,4)</f>
        <v>3</v>
      </c>
      <c r="Y7399">
        <f>YEAR(SalesData[[#This Row],[Order Date]])*100+MONTH(SalesData[[#This Row],[Order Date]])</f>
        <v>201509</v>
      </c>
    </row>
    <row r="7400" spans="1: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v>2</v>
      </c>
      <c r="T7400">
        <v>0.2</v>
      </c>
      <c r="U7400">
        <v>9.32</v>
      </c>
      <c r="V7400">
        <f>COUNTIF(SalesData[Order ID],SalesData[[#This Row],[Order ID]])</f>
        <v>2</v>
      </c>
      <c r="W7400" t="str">
        <f>TEXT(SalesData[[#This Row],[Order Date]],"MMM-YYYY")</f>
        <v>Jul-2015</v>
      </c>
      <c r="X7400">
        <f>CHOOSE(MONTH(SalesData[[#This Row],[Order Date]]),1,1,1,2,2,2,3,3,3,4,4,4)</f>
        <v>3</v>
      </c>
      <c r="Y7400">
        <f>YEAR(SalesData[[#This Row],[Order Date]])*100+MONTH(SalesData[[#This Row],[Order Date]])</f>
        <v>201507</v>
      </c>
    </row>
    <row r="7401" spans="1: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v>10</v>
      </c>
      <c r="T7401">
        <v>0.3</v>
      </c>
      <c r="U7401">
        <v>-1.43</v>
      </c>
      <c r="V7401">
        <f>COUNTIF(SalesData[Order ID],SalesData[[#This Row],[Order ID]])</f>
        <v>2</v>
      </c>
      <c r="W7401" t="str">
        <f>TEXT(SalesData[[#This Row],[Order Date]],"MMM-YYYY")</f>
        <v>Jul-2015</v>
      </c>
      <c r="X7401">
        <f>CHOOSE(MONTH(SalesData[[#This Row],[Order Date]]),1,1,1,2,2,2,3,3,3,4,4,4)</f>
        <v>3</v>
      </c>
      <c r="Y7401">
        <f>YEAR(SalesData[[#This Row],[Order Date]])*100+MONTH(SalesData[[#This Row],[Order Date]])</f>
        <v>201507</v>
      </c>
    </row>
    <row r="7402" spans="1: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v>10</v>
      </c>
      <c r="T7402">
        <v>0</v>
      </c>
      <c r="U7402">
        <v>6.9</v>
      </c>
      <c r="V7402">
        <f>COUNTIF(SalesData[Order ID],SalesData[[#This Row],[Order ID]])</f>
        <v>2</v>
      </c>
      <c r="W7402" t="str">
        <f>TEXT(SalesData[[#This Row],[Order Date]],"MMM-YYYY")</f>
        <v>Sep-2017</v>
      </c>
      <c r="X7402">
        <f>CHOOSE(MONTH(SalesData[[#This Row],[Order Date]]),1,1,1,2,2,2,3,3,3,4,4,4)</f>
        <v>3</v>
      </c>
      <c r="Y7402">
        <f>YEAR(SalesData[[#This Row],[Order Date]])*100+MONTH(SalesData[[#This Row],[Order Date]])</f>
        <v>201709</v>
      </c>
    </row>
    <row r="7403" spans="1: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v>3</v>
      </c>
      <c r="T7403">
        <v>0.2</v>
      </c>
      <c r="U7403">
        <v>10.5</v>
      </c>
      <c r="V7403">
        <f>COUNTIF(SalesData[Order ID],SalesData[[#This Row],[Order ID]])</f>
        <v>2</v>
      </c>
      <c r="W7403" t="str">
        <f>TEXT(SalesData[[#This Row],[Order Date]],"MMM-YYYY")</f>
        <v>Sep-2017</v>
      </c>
      <c r="X7403">
        <f>CHOOSE(MONTH(SalesData[[#This Row],[Order Date]]),1,1,1,2,2,2,3,3,3,4,4,4)</f>
        <v>3</v>
      </c>
      <c r="Y7403">
        <f>YEAR(SalesData[[#This Row],[Order Date]])*100+MONTH(SalesData[[#This Row],[Order Date]])</f>
        <v>201709</v>
      </c>
    </row>
    <row r="7404" spans="1: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v>7</v>
      </c>
      <c r="T7404">
        <v>0.1</v>
      </c>
      <c r="U7404">
        <v>10.52</v>
      </c>
      <c r="V7404">
        <f>COUNTIF(SalesData[Order ID],SalesData[[#This Row],[Order ID]])</f>
        <v>1</v>
      </c>
      <c r="W7404" t="str">
        <f>TEXT(SalesData[[#This Row],[Order Date]],"MMM-YYYY")</f>
        <v>Aug-2018</v>
      </c>
      <c r="X7404">
        <f>CHOOSE(MONTH(SalesData[[#This Row],[Order Date]]),1,1,1,2,2,2,3,3,3,4,4,4)</f>
        <v>3</v>
      </c>
      <c r="Y7404">
        <f>YEAR(SalesData[[#This Row],[Order Date]])*100+MONTH(SalesData[[#This Row],[Order Date]])</f>
        <v>201808</v>
      </c>
    </row>
    <row r="7405" spans="1: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v>5</v>
      </c>
      <c r="T7405">
        <v>0</v>
      </c>
      <c r="U7405">
        <v>173.39</v>
      </c>
      <c r="V7405">
        <f>COUNTIF(SalesData[Order ID],SalesData[[#This Row],[Order ID]])</f>
        <v>4</v>
      </c>
      <c r="W7405" t="str">
        <f>TEXT(SalesData[[#This Row],[Order Date]],"MMM-YYYY")</f>
        <v>May-2016</v>
      </c>
      <c r="X7405">
        <f>CHOOSE(MONTH(SalesData[[#This Row],[Order Date]]),1,1,1,2,2,2,3,3,3,4,4,4)</f>
        <v>2</v>
      </c>
      <c r="Y7405">
        <f>YEAR(SalesData[[#This Row],[Order Date]])*100+MONTH(SalesData[[#This Row],[Order Date]])</f>
        <v>201605</v>
      </c>
    </row>
    <row r="7406" spans="1: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v>7</v>
      </c>
      <c r="T7406">
        <v>0.2</v>
      </c>
      <c r="U7406">
        <v>35.64</v>
      </c>
      <c r="V7406">
        <f>COUNTIF(SalesData[Order ID],SalesData[[#This Row],[Order ID]])</f>
        <v>4</v>
      </c>
      <c r="W7406" t="str">
        <f>TEXT(SalesData[[#This Row],[Order Date]],"MMM-YYYY")</f>
        <v>May-2016</v>
      </c>
      <c r="X7406">
        <f>CHOOSE(MONTH(SalesData[[#This Row],[Order Date]]),1,1,1,2,2,2,3,3,3,4,4,4)</f>
        <v>2</v>
      </c>
      <c r="Y7406">
        <f>YEAR(SalesData[[#This Row],[Order Date]])*100+MONTH(SalesData[[#This Row],[Order Date]])</f>
        <v>201605</v>
      </c>
    </row>
    <row r="7407" spans="1: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v>4</v>
      </c>
      <c r="T7407">
        <v>0</v>
      </c>
      <c r="U7407">
        <v>9.76</v>
      </c>
      <c r="V7407">
        <f>COUNTIF(SalesData[Order ID],SalesData[[#This Row],[Order ID]])</f>
        <v>4</v>
      </c>
      <c r="W7407" t="str">
        <f>TEXT(SalesData[[#This Row],[Order Date]],"MMM-YYYY")</f>
        <v>May-2016</v>
      </c>
      <c r="X7407">
        <f>CHOOSE(MONTH(SalesData[[#This Row],[Order Date]]),1,1,1,2,2,2,3,3,3,4,4,4)</f>
        <v>2</v>
      </c>
      <c r="Y7407">
        <f>YEAR(SalesData[[#This Row],[Order Date]])*100+MONTH(SalesData[[#This Row],[Order Date]])</f>
        <v>201605</v>
      </c>
    </row>
    <row r="7408" spans="1: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v>2</v>
      </c>
      <c r="T7408">
        <v>0</v>
      </c>
      <c r="U7408">
        <v>195.04</v>
      </c>
      <c r="V7408">
        <f>COUNTIF(SalesData[Order ID],SalesData[[#This Row],[Order ID]])</f>
        <v>4</v>
      </c>
      <c r="W7408" t="str">
        <f>TEXT(SalesData[[#This Row],[Order Date]],"MMM-YYYY")</f>
        <v>May-2016</v>
      </c>
      <c r="X7408">
        <f>CHOOSE(MONTH(SalesData[[#This Row],[Order Date]]),1,1,1,2,2,2,3,3,3,4,4,4)</f>
        <v>2</v>
      </c>
      <c r="Y7408">
        <f>YEAR(SalesData[[#This Row],[Order Date]])*100+MONTH(SalesData[[#This Row],[Order Date]])</f>
        <v>201605</v>
      </c>
    </row>
    <row r="7409" spans="1: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v>2</v>
      </c>
      <c r="T7409">
        <v>0.3</v>
      </c>
      <c r="U7409">
        <v>-3.69</v>
      </c>
      <c r="V7409">
        <f>COUNTIF(SalesData[Order ID],SalesData[[#This Row],[Order ID]])</f>
        <v>1</v>
      </c>
      <c r="W7409" t="str">
        <f>TEXT(SalesData[[#This Row],[Order Date]],"MMM-YYYY")</f>
        <v>Jan-2018</v>
      </c>
      <c r="X7409">
        <f>CHOOSE(MONTH(SalesData[[#This Row],[Order Date]]),1,1,1,2,2,2,3,3,3,4,4,4)</f>
        <v>1</v>
      </c>
      <c r="Y7409">
        <f>YEAR(SalesData[[#This Row],[Order Date]])*100+MONTH(SalesData[[#This Row],[Order Date]])</f>
        <v>201801</v>
      </c>
    </row>
    <row r="7410" spans="1: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v>5</v>
      </c>
      <c r="T7410">
        <v>0</v>
      </c>
      <c r="U7410">
        <v>52.03</v>
      </c>
      <c r="V7410">
        <f>COUNTIF(SalesData[Order ID],SalesData[[#This Row],[Order ID]])</f>
        <v>1</v>
      </c>
      <c r="W7410" t="str">
        <f>TEXT(SalesData[[#This Row],[Order Date]],"MMM-YYYY")</f>
        <v>May-2017</v>
      </c>
      <c r="X7410">
        <f>CHOOSE(MONTH(SalesData[[#This Row],[Order Date]]),1,1,1,2,2,2,3,3,3,4,4,4)</f>
        <v>2</v>
      </c>
      <c r="Y7410">
        <f>YEAR(SalesData[[#This Row],[Order Date]])*100+MONTH(SalesData[[#This Row],[Order Date]])</f>
        <v>201705</v>
      </c>
    </row>
    <row r="7411" spans="1: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v>8</v>
      </c>
      <c r="T7411">
        <v>0</v>
      </c>
      <c r="U7411">
        <v>18.93</v>
      </c>
      <c r="V7411">
        <f>COUNTIF(SalesData[Order ID],SalesData[[#This Row],[Order ID]])</f>
        <v>1</v>
      </c>
      <c r="W7411" t="str">
        <f>TEXT(SalesData[[#This Row],[Order Date]],"MMM-YYYY")</f>
        <v>Apr-2015</v>
      </c>
      <c r="X7411">
        <f>CHOOSE(MONTH(SalesData[[#This Row],[Order Date]]),1,1,1,2,2,2,3,3,3,4,4,4)</f>
        <v>2</v>
      </c>
      <c r="Y7411">
        <f>YEAR(SalesData[[#This Row],[Order Date]])*100+MONTH(SalesData[[#This Row],[Order Date]])</f>
        <v>201504</v>
      </c>
    </row>
    <row r="7412" spans="1: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v>10</v>
      </c>
      <c r="T7412">
        <v>0.1</v>
      </c>
      <c r="U7412">
        <v>8</v>
      </c>
      <c r="V7412">
        <f>COUNTIF(SalesData[Order ID],SalesData[[#This Row],[Order ID]])</f>
        <v>1</v>
      </c>
      <c r="W7412" t="str">
        <f>TEXT(SalesData[[#This Row],[Order Date]],"MMM-YYYY")</f>
        <v>Jul-2015</v>
      </c>
      <c r="X7412">
        <f>CHOOSE(MONTH(SalesData[[#This Row],[Order Date]]),1,1,1,2,2,2,3,3,3,4,4,4)</f>
        <v>3</v>
      </c>
      <c r="Y7412">
        <f>YEAR(SalesData[[#This Row],[Order Date]])*100+MONTH(SalesData[[#This Row],[Order Date]])</f>
        <v>201507</v>
      </c>
    </row>
    <row r="7413" spans="1: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v>7</v>
      </c>
      <c r="T7413">
        <v>0.1</v>
      </c>
      <c r="U7413">
        <v>37.630000000000003</v>
      </c>
      <c r="V7413">
        <f>COUNTIF(SalesData[Order ID],SalesData[[#This Row],[Order ID]])</f>
        <v>3</v>
      </c>
      <c r="W7413" t="str">
        <f>TEXT(SalesData[[#This Row],[Order Date]],"MMM-YYYY")</f>
        <v>May-2018</v>
      </c>
      <c r="X7413">
        <f>CHOOSE(MONTH(SalesData[[#This Row],[Order Date]]),1,1,1,2,2,2,3,3,3,4,4,4)</f>
        <v>2</v>
      </c>
      <c r="Y7413">
        <f>YEAR(SalesData[[#This Row],[Order Date]])*100+MONTH(SalesData[[#This Row],[Order Date]])</f>
        <v>201805</v>
      </c>
    </row>
    <row r="7414" spans="1: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v>5</v>
      </c>
      <c r="T7414">
        <v>0</v>
      </c>
      <c r="U7414">
        <v>7.78</v>
      </c>
      <c r="V7414">
        <f>COUNTIF(SalesData[Order ID],SalesData[[#This Row],[Order ID]])</f>
        <v>3</v>
      </c>
      <c r="W7414" t="str">
        <f>TEXT(SalesData[[#This Row],[Order Date]],"MMM-YYYY")</f>
        <v>May-2018</v>
      </c>
      <c r="X7414">
        <f>CHOOSE(MONTH(SalesData[[#This Row],[Order Date]]),1,1,1,2,2,2,3,3,3,4,4,4)</f>
        <v>2</v>
      </c>
      <c r="Y7414">
        <f>YEAR(SalesData[[#This Row],[Order Date]])*100+MONTH(SalesData[[#This Row],[Order Date]])</f>
        <v>201805</v>
      </c>
    </row>
    <row r="7415" spans="1: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v>5</v>
      </c>
      <c r="T7415">
        <v>0.1</v>
      </c>
      <c r="U7415">
        <v>1.0900000000000001</v>
      </c>
      <c r="V7415">
        <f>COUNTIF(SalesData[Order ID],SalesData[[#This Row],[Order ID]])</f>
        <v>3</v>
      </c>
      <c r="W7415" t="str">
        <f>TEXT(SalesData[[#This Row],[Order Date]],"MMM-YYYY")</f>
        <v>May-2018</v>
      </c>
      <c r="X7415">
        <f>CHOOSE(MONTH(SalesData[[#This Row],[Order Date]]),1,1,1,2,2,2,3,3,3,4,4,4)</f>
        <v>2</v>
      </c>
      <c r="Y7415">
        <f>YEAR(SalesData[[#This Row],[Order Date]])*100+MONTH(SalesData[[#This Row],[Order Date]])</f>
        <v>201805</v>
      </c>
    </row>
    <row r="7416" spans="1: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v>5</v>
      </c>
      <c r="T7416">
        <v>0.3</v>
      </c>
      <c r="U7416">
        <v>-77.34</v>
      </c>
      <c r="V7416">
        <f>COUNTIF(SalesData[Order ID],SalesData[[#This Row],[Order ID]])</f>
        <v>9</v>
      </c>
      <c r="W7416" t="str">
        <f>TEXT(SalesData[[#This Row],[Order Date]],"MMM-YYYY")</f>
        <v>Mar-2017</v>
      </c>
      <c r="X7416">
        <f>CHOOSE(MONTH(SalesData[[#This Row],[Order Date]]),1,1,1,2,2,2,3,3,3,4,4,4)</f>
        <v>1</v>
      </c>
      <c r="Y7416">
        <f>YEAR(SalesData[[#This Row],[Order Date]])*100+MONTH(SalesData[[#This Row],[Order Date]])</f>
        <v>201703</v>
      </c>
    </row>
    <row r="7417" spans="1: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v>4</v>
      </c>
      <c r="T7417">
        <v>0</v>
      </c>
      <c r="U7417">
        <v>102.59</v>
      </c>
      <c r="V7417">
        <f>COUNTIF(SalesData[Order ID],SalesData[[#This Row],[Order ID]])</f>
        <v>9</v>
      </c>
      <c r="W7417" t="str">
        <f>TEXT(SalesData[[#This Row],[Order Date]],"MMM-YYYY")</f>
        <v>Mar-2017</v>
      </c>
      <c r="X7417">
        <f>CHOOSE(MONTH(SalesData[[#This Row],[Order Date]]),1,1,1,2,2,2,3,3,3,4,4,4)</f>
        <v>1</v>
      </c>
      <c r="Y7417">
        <f>YEAR(SalesData[[#This Row],[Order Date]])*100+MONTH(SalesData[[#This Row],[Order Date]])</f>
        <v>201703</v>
      </c>
    </row>
    <row r="7418" spans="1: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v>5</v>
      </c>
      <c r="T7418">
        <v>0</v>
      </c>
      <c r="U7418">
        <v>102.58</v>
      </c>
      <c r="V7418">
        <f>COUNTIF(SalesData[Order ID],SalesData[[#This Row],[Order ID]])</f>
        <v>9</v>
      </c>
      <c r="W7418" t="str">
        <f>TEXT(SalesData[[#This Row],[Order Date]],"MMM-YYYY")</f>
        <v>Mar-2017</v>
      </c>
      <c r="X7418">
        <f>CHOOSE(MONTH(SalesData[[#This Row],[Order Date]]),1,1,1,2,2,2,3,3,3,4,4,4)</f>
        <v>1</v>
      </c>
      <c r="Y7418">
        <f>YEAR(SalesData[[#This Row],[Order Date]])*100+MONTH(SalesData[[#This Row],[Order Date]])</f>
        <v>201703</v>
      </c>
    </row>
    <row r="7419" spans="1: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v>5</v>
      </c>
      <c r="T7419">
        <v>0</v>
      </c>
      <c r="U7419">
        <v>7.01</v>
      </c>
      <c r="V7419">
        <f>COUNTIF(SalesData[Order ID],SalesData[[#This Row],[Order ID]])</f>
        <v>9</v>
      </c>
      <c r="W7419" t="str">
        <f>TEXT(SalesData[[#This Row],[Order Date]],"MMM-YYYY")</f>
        <v>Mar-2017</v>
      </c>
      <c r="X7419">
        <f>CHOOSE(MONTH(SalesData[[#This Row],[Order Date]]),1,1,1,2,2,2,3,3,3,4,4,4)</f>
        <v>1</v>
      </c>
      <c r="Y7419">
        <f>YEAR(SalesData[[#This Row],[Order Date]])*100+MONTH(SalesData[[#This Row],[Order Date]])</f>
        <v>201703</v>
      </c>
    </row>
    <row r="7420" spans="1: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v>8</v>
      </c>
      <c r="T7420">
        <v>0.1</v>
      </c>
      <c r="U7420">
        <v>13.49</v>
      </c>
      <c r="V7420">
        <f>COUNTIF(SalesData[Order ID],SalesData[[#This Row],[Order ID]])</f>
        <v>9</v>
      </c>
      <c r="W7420" t="str">
        <f>TEXT(SalesData[[#This Row],[Order Date]],"MMM-YYYY")</f>
        <v>Mar-2017</v>
      </c>
      <c r="X7420">
        <f>CHOOSE(MONTH(SalesData[[#This Row],[Order Date]]),1,1,1,2,2,2,3,3,3,4,4,4)</f>
        <v>1</v>
      </c>
      <c r="Y7420">
        <f>YEAR(SalesData[[#This Row],[Order Date]])*100+MONTH(SalesData[[#This Row],[Order Date]])</f>
        <v>201703</v>
      </c>
    </row>
    <row r="7421" spans="1: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v>2</v>
      </c>
      <c r="T7421">
        <v>0</v>
      </c>
      <c r="U7421">
        <v>38.68</v>
      </c>
      <c r="V7421">
        <f>COUNTIF(SalesData[Order ID],SalesData[[#This Row],[Order ID]])</f>
        <v>9</v>
      </c>
      <c r="W7421" t="str">
        <f>TEXT(SalesData[[#This Row],[Order Date]],"MMM-YYYY")</f>
        <v>Mar-2017</v>
      </c>
      <c r="X7421">
        <f>CHOOSE(MONTH(SalesData[[#This Row],[Order Date]]),1,1,1,2,2,2,3,3,3,4,4,4)</f>
        <v>1</v>
      </c>
      <c r="Y7421">
        <f>YEAR(SalesData[[#This Row],[Order Date]])*100+MONTH(SalesData[[#This Row],[Order Date]])</f>
        <v>201703</v>
      </c>
    </row>
    <row r="7422" spans="1: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v>9</v>
      </c>
      <c r="T7422">
        <v>0</v>
      </c>
      <c r="U7422">
        <v>7.87</v>
      </c>
      <c r="V7422">
        <f>COUNTIF(SalesData[Order ID],SalesData[[#This Row],[Order ID]])</f>
        <v>9</v>
      </c>
      <c r="W7422" t="str">
        <f>TEXT(SalesData[[#This Row],[Order Date]],"MMM-YYYY")</f>
        <v>Mar-2017</v>
      </c>
      <c r="X7422">
        <f>CHOOSE(MONTH(SalesData[[#This Row],[Order Date]]),1,1,1,2,2,2,3,3,3,4,4,4)</f>
        <v>1</v>
      </c>
      <c r="Y7422">
        <f>YEAR(SalesData[[#This Row],[Order Date]])*100+MONTH(SalesData[[#This Row],[Order Date]])</f>
        <v>201703</v>
      </c>
    </row>
    <row r="7423" spans="1: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v>6</v>
      </c>
      <c r="T7423">
        <v>0</v>
      </c>
      <c r="U7423">
        <v>32.78</v>
      </c>
      <c r="V7423">
        <f>COUNTIF(SalesData[Order ID],SalesData[[#This Row],[Order ID]])</f>
        <v>9</v>
      </c>
      <c r="W7423" t="str">
        <f>TEXT(SalesData[[#This Row],[Order Date]],"MMM-YYYY")</f>
        <v>Mar-2017</v>
      </c>
      <c r="X7423">
        <f>CHOOSE(MONTH(SalesData[[#This Row],[Order Date]]),1,1,1,2,2,2,3,3,3,4,4,4)</f>
        <v>1</v>
      </c>
      <c r="Y7423">
        <f>YEAR(SalesData[[#This Row],[Order Date]])*100+MONTH(SalesData[[#This Row],[Order Date]])</f>
        <v>201703</v>
      </c>
    </row>
    <row r="7424" spans="1: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v>9</v>
      </c>
      <c r="T7424">
        <v>0.2</v>
      </c>
      <c r="U7424">
        <v>94.31</v>
      </c>
      <c r="V7424">
        <f>COUNTIF(SalesData[Order ID],SalesData[[#This Row],[Order ID]])</f>
        <v>9</v>
      </c>
      <c r="W7424" t="str">
        <f>TEXT(SalesData[[#This Row],[Order Date]],"MMM-YYYY")</f>
        <v>Mar-2017</v>
      </c>
      <c r="X7424">
        <f>CHOOSE(MONTH(SalesData[[#This Row],[Order Date]]),1,1,1,2,2,2,3,3,3,4,4,4)</f>
        <v>1</v>
      </c>
      <c r="Y7424">
        <f>YEAR(SalesData[[#This Row],[Order Date]])*100+MONTH(SalesData[[#This Row],[Order Date]])</f>
        <v>201703</v>
      </c>
    </row>
    <row r="7425" spans="1: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v>2</v>
      </c>
      <c r="T7425">
        <v>0.3</v>
      </c>
      <c r="U7425">
        <v>-11.71</v>
      </c>
      <c r="V7425">
        <f>COUNTIF(SalesData[Order ID],SalesData[[#This Row],[Order ID]])</f>
        <v>2</v>
      </c>
      <c r="W7425" t="str">
        <f>TEXT(SalesData[[#This Row],[Order Date]],"MMM-YYYY")</f>
        <v>Apr-2018</v>
      </c>
      <c r="X7425">
        <f>CHOOSE(MONTH(SalesData[[#This Row],[Order Date]]),1,1,1,2,2,2,3,3,3,4,4,4)</f>
        <v>2</v>
      </c>
      <c r="Y7425">
        <f>YEAR(SalesData[[#This Row],[Order Date]])*100+MONTH(SalesData[[#This Row],[Order Date]])</f>
        <v>201804</v>
      </c>
    </row>
    <row r="7426" spans="1: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v>7</v>
      </c>
      <c r="T7426">
        <v>0.2</v>
      </c>
      <c r="U7426">
        <v>4.7699999999999996</v>
      </c>
      <c r="V7426">
        <f>COUNTIF(SalesData[Order ID],SalesData[[#This Row],[Order ID]])</f>
        <v>2</v>
      </c>
      <c r="W7426" t="str">
        <f>TEXT(SalesData[[#This Row],[Order Date]],"MMM-YYYY")</f>
        <v>Apr-2018</v>
      </c>
      <c r="X7426">
        <f>CHOOSE(MONTH(SalesData[[#This Row],[Order Date]]),1,1,1,2,2,2,3,3,3,4,4,4)</f>
        <v>2</v>
      </c>
      <c r="Y7426">
        <f>YEAR(SalesData[[#This Row],[Order Date]])*100+MONTH(SalesData[[#This Row],[Order Date]])</f>
        <v>201804</v>
      </c>
    </row>
    <row r="7427" spans="1: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v>9</v>
      </c>
      <c r="T7427">
        <v>0.2</v>
      </c>
      <c r="U7427">
        <v>4.26</v>
      </c>
      <c r="V7427">
        <f>COUNTIF(SalesData[Order ID],SalesData[[#This Row],[Order ID]])</f>
        <v>2</v>
      </c>
      <c r="W7427" t="str">
        <f>TEXT(SalesData[[#This Row],[Order Date]],"MMM-YYYY")</f>
        <v>Jun-2017</v>
      </c>
      <c r="X7427">
        <f>CHOOSE(MONTH(SalesData[[#This Row],[Order Date]]),1,1,1,2,2,2,3,3,3,4,4,4)</f>
        <v>2</v>
      </c>
      <c r="Y7427">
        <f>YEAR(SalesData[[#This Row],[Order Date]])*100+MONTH(SalesData[[#This Row],[Order Date]])</f>
        <v>201706</v>
      </c>
    </row>
    <row r="7428" spans="1: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v>8</v>
      </c>
      <c r="T7428">
        <v>0.3</v>
      </c>
      <c r="U7428">
        <v>-6.54</v>
      </c>
      <c r="V7428">
        <f>COUNTIF(SalesData[Order ID],SalesData[[#This Row],[Order ID]])</f>
        <v>2</v>
      </c>
      <c r="W7428" t="str">
        <f>TEXT(SalesData[[#This Row],[Order Date]],"MMM-YYYY")</f>
        <v>Jun-2017</v>
      </c>
      <c r="X7428">
        <f>CHOOSE(MONTH(SalesData[[#This Row],[Order Date]]),1,1,1,2,2,2,3,3,3,4,4,4)</f>
        <v>2</v>
      </c>
      <c r="Y7428">
        <f>YEAR(SalesData[[#This Row],[Order Date]])*100+MONTH(SalesData[[#This Row],[Order Date]])</f>
        <v>201706</v>
      </c>
    </row>
    <row r="7429" spans="1: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v>10</v>
      </c>
      <c r="T7429">
        <v>0.3</v>
      </c>
      <c r="U7429">
        <v>-3.2</v>
      </c>
      <c r="V7429">
        <f>COUNTIF(SalesData[Order ID],SalesData[[#This Row],[Order ID]])</f>
        <v>5</v>
      </c>
      <c r="W7429" t="str">
        <f>TEXT(SalesData[[#This Row],[Order Date]],"MMM-YYYY")</f>
        <v>Mar-2015</v>
      </c>
      <c r="X7429">
        <f>CHOOSE(MONTH(SalesData[[#This Row],[Order Date]]),1,1,1,2,2,2,3,3,3,4,4,4)</f>
        <v>1</v>
      </c>
      <c r="Y7429">
        <f>YEAR(SalesData[[#This Row],[Order Date]])*100+MONTH(SalesData[[#This Row],[Order Date]])</f>
        <v>201503</v>
      </c>
    </row>
    <row r="7430" spans="1: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v>5</v>
      </c>
      <c r="T7430">
        <v>0.2</v>
      </c>
      <c r="U7430">
        <v>4.26</v>
      </c>
      <c r="V7430">
        <f>COUNTIF(SalesData[Order ID],SalesData[[#This Row],[Order ID]])</f>
        <v>5</v>
      </c>
      <c r="W7430" t="str">
        <f>TEXT(SalesData[[#This Row],[Order Date]],"MMM-YYYY")</f>
        <v>Mar-2015</v>
      </c>
      <c r="X7430">
        <f>CHOOSE(MONTH(SalesData[[#This Row],[Order Date]]),1,1,1,2,2,2,3,3,3,4,4,4)</f>
        <v>1</v>
      </c>
      <c r="Y7430">
        <f>YEAR(SalesData[[#This Row],[Order Date]])*100+MONTH(SalesData[[#This Row],[Order Date]])</f>
        <v>201503</v>
      </c>
    </row>
    <row r="7431" spans="1: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v>4</v>
      </c>
      <c r="T7431">
        <v>0</v>
      </c>
      <c r="U7431">
        <v>1.94</v>
      </c>
      <c r="V7431">
        <f>COUNTIF(SalesData[Order ID],SalesData[[#This Row],[Order ID]])</f>
        <v>5</v>
      </c>
      <c r="W7431" t="str">
        <f>TEXT(SalesData[[#This Row],[Order Date]],"MMM-YYYY")</f>
        <v>Mar-2015</v>
      </c>
      <c r="X7431">
        <f>CHOOSE(MONTH(SalesData[[#This Row],[Order Date]]),1,1,1,2,2,2,3,3,3,4,4,4)</f>
        <v>1</v>
      </c>
      <c r="Y7431">
        <f>YEAR(SalesData[[#This Row],[Order Date]])*100+MONTH(SalesData[[#This Row],[Order Date]])</f>
        <v>201503</v>
      </c>
    </row>
    <row r="7432" spans="1: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v>4</v>
      </c>
      <c r="T7432">
        <v>0</v>
      </c>
      <c r="U7432">
        <v>5.6</v>
      </c>
      <c r="V7432">
        <f>COUNTIF(SalesData[Order ID],SalesData[[#This Row],[Order ID]])</f>
        <v>5</v>
      </c>
      <c r="W7432" t="str">
        <f>TEXT(SalesData[[#This Row],[Order Date]],"MMM-YYYY")</f>
        <v>Mar-2015</v>
      </c>
      <c r="X7432">
        <f>CHOOSE(MONTH(SalesData[[#This Row],[Order Date]]),1,1,1,2,2,2,3,3,3,4,4,4)</f>
        <v>1</v>
      </c>
      <c r="Y7432">
        <f>YEAR(SalesData[[#This Row],[Order Date]])*100+MONTH(SalesData[[#This Row],[Order Date]])</f>
        <v>201503</v>
      </c>
    </row>
    <row r="7433" spans="1: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v>10</v>
      </c>
      <c r="T7433">
        <v>0.2</v>
      </c>
      <c r="U7433">
        <v>1.63</v>
      </c>
      <c r="V7433">
        <f>COUNTIF(SalesData[Order ID],SalesData[[#This Row],[Order ID]])</f>
        <v>5</v>
      </c>
      <c r="W7433" t="str">
        <f>TEXT(SalesData[[#This Row],[Order Date]],"MMM-YYYY")</f>
        <v>Mar-2015</v>
      </c>
      <c r="X7433">
        <f>CHOOSE(MONTH(SalesData[[#This Row],[Order Date]]),1,1,1,2,2,2,3,3,3,4,4,4)</f>
        <v>1</v>
      </c>
      <c r="Y7433">
        <f>YEAR(SalesData[[#This Row],[Order Date]])*100+MONTH(SalesData[[#This Row],[Order Date]])</f>
        <v>201503</v>
      </c>
    </row>
    <row r="7434" spans="1: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v>5</v>
      </c>
      <c r="T7434">
        <v>0.3</v>
      </c>
      <c r="U7434">
        <v>-1.03</v>
      </c>
      <c r="V7434">
        <f>COUNTIF(SalesData[Order ID],SalesData[[#This Row],[Order ID]])</f>
        <v>2</v>
      </c>
      <c r="W7434" t="str">
        <f>TEXT(SalesData[[#This Row],[Order Date]],"MMM-YYYY")</f>
        <v>Aug-2015</v>
      </c>
      <c r="X7434">
        <f>CHOOSE(MONTH(SalesData[[#This Row],[Order Date]]),1,1,1,2,2,2,3,3,3,4,4,4)</f>
        <v>3</v>
      </c>
      <c r="Y7434">
        <f>YEAR(SalesData[[#This Row],[Order Date]])*100+MONTH(SalesData[[#This Row],[Order Date]])</f>
        <v>201508</v>
      </c>
    </row>
    <row r="7435" spans="1: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v>2</v>
      </c>
      <c r="T7435">
        <v>0</v>
      </c>
      <c r="U7435">
        <v>1.31</v>
      </c>
      <c r="V7435">
        <f>COUNTIF(SalesData[Order ID],SalesData[[#This Row],[Order ID]])</f>
        <v>2</v>
      </c>
      <c r="W7435" t="str">
        <f>TEXT(SalesData[[#This Row],[Order Date]],"MMM-YYYY")</f>
        <v>Aug-2015</v>
      </c>
      <c r="X7435">
        <f>CHOOSE(MONTH(SalesData[[#This Row],[Order Date]]),1,1,1,2,2,2,3,3,3,4,4,4)</f>
        <v>3</v>
      </c>
      <c r="Y7435">
        <f>YEAR(SalesData[[#This Row],[Order Date]])*100+MONTH(SalesData[[#This Row],[Order Date]])</f>
        <v>201508</v>
      </c>
    </row>
    <row r="7436" spans="1: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v>8</v>
      </c>
      <c r="T7436">
        <v>0.1</v>
      </c>
      <c r="U7436">
        <v>0.73</v>
      </c>
      <c r="V7436">
        <f>COUNTIF(SalesData[Order ID],SalesData[[#This Row],[Order ID]])</f>
        <v>3</v>
      </c>
      <c r="W7436" t="str">
        <f>TEXT(SalesData[[#This Row],[Order Date]],"MMM-YYYY")</f>
        <v>Jul-2016</v>
      </c>
      <c r="X7436">
        <f>CHOOSE(MONTH(SalesData[[#This Row],[Order Date]]),1,1,1,2,2,2,3,3,3,4,4,4)</f>
        <v>3</v>
      </c>
      <c r="Y7436">
        <f>YEAR(SalesData[[#This Row],[Order Date]])*100+MONTH(SalesData[[#This Row],[Order Date]])</f>
        <v>201607</v>
      </c>
    </row>
    <row r="7437" spans="1: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v>5</v>
      </c>
      <c r="T7437">
        <v>0.2</v>
      </c>
      <c r="U7437">
        <v>7.63</v>
      </c>
      <c r="V7437">
        <f>COUNTIF(SalesData[Order ID],SalesData[[#This Row],[Order ID]])</f>
        <v>3</v>
      </c>
      <c r="W7437" t="str">
        <f>TEXT(SalesData[[#This Row],[Order Date]],"MMM-YYYY")</f>
        <v>Jul-2016</v>
      </c>
      <c r="X7437">
        <f>CHOOSE(MONTH(SalesData[[#This Row],[Order Date]]),1,1,1,2,2,2,3,3,3,4,4,4)</f>
        <v>3</v>
      </c>
      <c r="Y7437">
        <f>YEAR(SalesData[[#This Row],[Order Date]])*100+MONTH(SalesData[[#This Row],[Order Date]])</f>
        <v>201607</v>
      </c>
    </row>
    <row r="7438" spans="1: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v>5</v>
      </c>
      <c r="T7438">
        <v>0</v>
      </c>
      <c r="U7438">
        <v>19.84</v>
      </c>
      <c r="V7438">
        <f>COUNTIF(SalesData[Order ID],SalesData[[#This Row],[Order ID]])</f>
        <v>3</v>
      </c>
      <c r="W7438" t="str">
        <f>TEXT(SalesData[[#This Row],[Order Date]],"MMM-YYYY")</f>
        <v>Jul-2016</v>
      </c>
      <c r="X7438">
        <f>CHOOSE(MONTH(SalesData[[#This Row],[Order Date]]),1,1,1,2,2,2,3,3,3,4,4,4)</f>
        <v>3</v>
      </c>
      <c r="Y7438">
        <f>YEAR(SalesData[[#This Row],[Order Date]])*100+MONTH(SalesData[[#This Row],[Order Date]])</f>
        <v>201607</v>
      </c>
    </row>
    <row r="7439" spans="1: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v>5</v>
      </c>
      <c r="T7439">
        <v>0.3</v>
      </c>
      <c r="U7439">
        <v>-5.98</v>
      </c>
      <c r="V7439">
        <f>COUNTIF(SalesData[Order ID],SalesData[[#This Row],[Order ID]])</f>
        <v>1</v>
      </c>
      <c r="W7439" t="str">
        <f>TEXT(SalesData[[#This Row],[Order Date]],"MMM-YYYY")</f>
        <v>Feb-2015</v>
      </c>
      <c r="X7439">
        <f>CHOOSE(MONTH(SalesData[[#This Row],[Order Date]]),1,1,1,2,2,2,3,3,3,4,4,4)</f>
        <v>1</v>
      </c>
      <c r="Y7439">
        <f>YEAR(SalesData[[#This Row],[Order Date]])*100+MONTH(SalesData[[#This Row],[Order Date]])</f>
        <v>201502</v>
      </c>
    </row>
    <row r="7440" spans="1: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v>8</v>
      </c>
      <c r="T7440">
        <v>0.3</v>
      </c>
      <c r="U7440">
        <v>-4.22</v>
      </c>
      <c r="V7440">
        <f>COUNTIF(SalesData[Order ID],SalesData[[#This Row],[Order ID]])</f>
        <v>1</v>
      </c>
      <c r="W7440" t="str">
        <f>TEXT(SalesData[[#This Row],[Order Date]],"MMM-YYYY")</f>
        <v>Mar-2016</v>
      </c>
      <c r="X7440">
        <f>CHOOSE(MONTH(SalesData[[#This Row],[Order Date]]),1,1,1,2,2,2,3,3,3,4,4,4)</f>
        <v>1</v>
      </c>
      <c r="Y7440">
        <f>YEAR(SalesData[[#This Row],[Order Date]])*100+MONTH(SalesData[[#This Row],[Order Date]])</f>
        <v>201603</v>
      </c>
    </row>
    <row r="7441" spans="1: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v>7</v>
      </c>
      <c r="T7441">
        <v>0</v>
      </c>
      <c r="U7441">
        <v>3.93</v>
      </c>
      <c r="V7441">
        <f>COUNTIF(SalesData[Order ID],SalesData[[#This Row],[Order ID]])</f>
        <v>2</v>
      </c>
      <c r="W7441" t="str">
        <f>TEXT(SalesData[[#This Row],[Order Date]],"MMM-YYYY")</f>
        <v>Sep-2018</v>
      </c>
      <c r="X7441">
        <f>CHOOSE(MONTH(SalesData[[#This Row],[Order Date]]),1,1,1,2,2,2,3,3,3,4,4,4)</f>
        <v>3</v>
      </c>
      <c r="Y7441">
        <f>YEAR(SalesData[[#This Row],[Order Date]])*100+MONTH(SalesData[[#This Row],[Order Date]])</f>
        <v>201809</v>
      </c>
    </row>
    <row r="7442" spans="1: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v>7</v>
      </c>
      <c r="T7442">
        <v>0</v>
      </c>
      <c r="U7442">
        <v>82.78</v>
      </c>
      <c r="V7442">
        <f>COUNTIF(SalesData[Order ID],SalesData[[#This Row],[Order ID]])</f>
        <v>2</v>
      </c>
      <c r="W7442" t="str">
        <f>TEXT(SalesData[[#This Row],[Order Date]],"MMM-YYYY")</f>
        <v>Sep-2018</v>
      </c>
      <c r="X7442">
        <f>CHOOSE(MONTH(SalesData[[#This Row],[Order Date]]),1,1,1,2,2,2,3,3,3,4,4,4)</f>
        <v>3</v>
      </c>
      <c r="Y7442">
        <f>YEAR(SalesData[[#This Row],[Order Date]])*100+MONTH(SalesData[[#This Row],[Order Date]])</f>
        <v>201809</v>
      </c>
    </row>
    <row r="7443" spans="1: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v>5</v>
      </c>
      <c r="T7443">
        <v>0</v>
      </c>
      <c r="U7443">
        <v>2.65</v>
      </c>
      <c r="V7443">
        <f>COUNTIF(SalesData[Order ID],SalesData[[#This Row],[Order ID]])</f>
        <v>1</v>
      </c>
      <c r="W7443" t="str">
        <f>TEXT(SalesData[[#This Row],[Order Date]],"MMM-YYYY")</f>
        <v>Nov-2016</v>
      </c>
      <c r="X7443">
        <f>CHOOSE(MONTH(SalesData[[#This Row],[Order Date]]),1,1,1,2,2,2,3,3,3,4,4,4)</f>
        <v>4</v>
      </c>
      <c r="Y7443">
        <f>YEAR(SalesData[[#This Row],[Order Date]])*100+MONTH(SalesData[[#This Row],[Order Date]])</f>
        <v>201611</v>
      </c>
    </row>
    <row r="7444" spans="1: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v>3</v>
      </c>
      <c r="T7444">
        <v>0.2</v>
      </c>
      <c r="U7444">
        <v>2.35</v>
      </c>
      <c r="V7444">
        <f>COUNTIF(SalesData[Order ID],SalesData[[#This Row],[Order ID]])</f>
        <v>2</v>
      </c>
      <c r="W7444" t="str">
        <f>TEXT(SalesData[[#This Row],[Order Date]],"MMM-YYYY")</f>
        <v>Dec-2015</v>
      </c>
      <c r="X7444">
        <f>CHOOSE(MONTH(SalesData[[#This Row],[Order Date]]),1,1,1,2,2,2,3,3,3,4,4,4)</f>
        <v>4</v>
      </c>
      <c r="Y7444">
        <f>YEAR(SalesData[[#This Row],[Order Date]])*100+MONTH(SalesData[[#This Row],[Order Date]])</f>
        <v>201512</v>
      </c>
    </row>
    <row r="7445" spans="1: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v>6</v>
      </c>
      <c r="T7445">
        <v>0</v>
      </c>
      <c r="U7445">
        <v>45.05</v>
      </c>
      <c r="V7445">
        <f>COUNTIF(SalesData[Order ID],SalesData[[#This Row],[Order ID]])</f>
        <v>2</v>
      </c>
      <c r="W7445" t="str">
        <f>TEXT(SalesData[[#This Row],[Order Date]],"MMM-YYYY")</f>
        <v>Dec-2015</v>
      </c>
      <c r="X7445">
        <f>CHOOSE(MONTH(SalesData[[#This Row],[Order Date]]),1,1,1,2,2,2,3,3,3,4,4,4)</f>
        <v>4</v>
      </c>
      <c r="Y7445">
        <f>YEAR(SalesData[[#This Row],[Order Date]])*100+MONTH(SalesData[[#This Row],[Order Date]])</f>
        <v>201512</v>
      </c>
    </row>
    <row r="7446" spans="1: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v>3</v>
      </c>
      <c r="T7446">
        <v>0.1</v>
      </c>
      <c r="U7446">
        <v>1.71</v>
      </c>
      <c r="V7446">
        <f>COUNTIF(SalesData[Order ID],SalesData[[#This Row],[Order ID]])</f>
        <v>4</v>
      </c>
      <c r="W7446" t="str">
        <f>TEXT(SalesData[[#This Row],[Order Date]],"MMM-YYYY")</f>
        <v>Feb-2018</v>
      </c>
      <c r="X7446">
        <f>CHOOSE(MONTH(SalesData[[#This Row],[Order Date]]),1,1,1,2,2,2,3,3,3,4,4,4)</f>
        <v>1</v>
      </c>
      <c r="Y7446">
        <f>YEAR(SalesData[[#This Row],[Order Date]])*100+MONTH(SalesData[[#This Row],[Order Date]])</f>
        <v>201802</v>
      </c>
    </row>
    <row r="7447" spans="1: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v>7</v>
      </c>
      <c r="T7447">
        <v>0.2</v>
      </c>
      <c r="U7447">
        <v>9.84</v>
      </c>
      <c r="V7447">
        <f>COUNTIF(SalesData[Order ID],SalesData[[#This Row],[Order ID]])</f>
        <v>4</v>
      </c>
      <c r="W7447" t="str">
        <f>TEXT(SalesData[[#This Row],[Order Date]],"MMM-YYYY")</f>
        <v>Feb-2018</v>
      </c>
      <c r="X7447">
        <f>CHOOSE(MONTH(SalesData[[#This Row],[Order Date]]),1,1,1,2,2,2,3,3,3,4,4,4)</f>
        <v>1</v>
      </c>
      <c r="Y7447">
        <f>YEAR(SalesData[[#This Row],[Order Date]])*100+MONTH(SalesData[[#This Row],[Order Date]])</f>
        <v>201802</v>
      </c>
    </row>
    <row r="7448" spans="1: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v>6</v>
      </c>
      <c r="T7448">
        <v>0</v>
      </c>
      <c r="U7448">
        <v>2.44</v>
      </c>
      <c r="V7448">
        <f>COUNTIF(SalesData[Order ID],SalesData[[#This Row],[Order ID]])</f>
        <v>4</v>
      </c>
      <c r="W7448" t="str">
        <f>TEXT(SalesData[[#This Row],[Order Date]],"MMM-YYYY")</f>
        <v>Feb-2018</v>
      </c>
      <c r="X7448">
        <f>CHOOSE(MONTH(SalesData[[#This Row],[Order Date]]),1,1,1,2,2,2,3,3,3,4,4,4)</f>
        <v>1</v>
      </c>
      <c r="Y7448">
        <f>YEAR(SalesData[[#This Row],[Order Date]])*100+MONTH(SalesData[[#This Row],[Order Date]])</f>
        <v>201802</v>
      </c>
    </row>
    <row r="7449" spans="1: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v>1</v>
      </c>
      <c r="T7449">
        <v>0.2</v>
      </c>
      <c r="U7449">
        <v>37.75</v>
      </c>
      <c r="V7449">
        <f>COUNTIF(SalesData[Order ID],SalesData[[#This Row],[Order ID]])</f>
        <v>4</v>
      </c>
      <c r="W7449" t="str">
        <f>TEXT(SalesData[[#This Row],[Order Date]],"MMM-YYYY")</f>
        <v>Feb-2018</v>
      </c>
      <c r="X7449">
        <f>CHOOSE(MONTH(SalesData[[#This Row],[Order Date]]),1,1,1,2,2,2,3,3,3,4,4,4)</f>
        <v>1</v>
      </c>
      <c r="Y7449">
        <f>YEAR(SalesData[[#This Row],[Order Date]])*100+MONTH(SalesData[[#This Row],[Order Date]])</f>
        <v>201802</v>
      </c>
    </row>
    <row r="7450" spans="1: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v>10</v>
      </c>
      <c r="T7450">
        <v>0</v>
      </c>
      <c r="U7450">
        <v>18.670000000000002</v>
      </c>
      <c r="V7450">
        <f>COUNTIF(SalesData[Order ID],SalesData[[#This Row],[Order ID]])</f>
        <v>1</v>
      </c>
      <c r="W7450" t="str">
        <f>TEXT(SalesData[[#This Row],[Order Date]],"MMM-YYYY")</f>
        <v>Nov-2018</v>
      </c>
      <c r="X7450">
        <f>CHOOSE(MONTH(SalesData[[#This Row],[Order Date]]),1,1,1,2,2,2,3,3,3,4,4,4)</f>
        <v>4</v>
      </c>
      <c r="Y7450">
        <f>YEAR(SalesData[[#This Row],[Order Date]])*100+MONTH(SalesData[[#This Row],[Order Date]])</f>
        <v>201811</v>
      </c>
    </row>
    <row r="7451" spans="1: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v>9</v>
      </c>
      <c r="T7451">
        <v>0</v>
      </c>
      <c r="U7451">
        <v>1.19</v>
      </c>
      <c r="V7451">
        <f>COUNTIF(SalesData[Order ID],SalesData[[#This Row],[Order ID]])</f>
        <v>4</v>
      </c>
      <c r="W7451" t="str">
        <f>TEXT(SalesData[[#This Row],[Order Date]],"MMM-YYYY")</f>
        <v>Sep-2018</v>
      </c>
      <c r="X7451">
        <f>CHOOSE(MONTH(SalesData[[#This Row],[Order Date]]),1,1,1,2,2,2,3,3,3,4,4,4)</f>
        <v>3</v>
      </c>
      <c r="Y7451">
        <f>YEAR(SalesData[[#This Row],[Order Date]])*100+MONTH(SalesData[[#This Row],[Order Date]])</f>
        <v>201809</v>
      </c>
    </row>
    <row r="7452" spans="1: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v>7</v>
      </c>
      <c r="T7452">
        <v>0.2</v>
      </c>
      <c r="U7452">
        <v>82.79</v>
      </c>
      <c r="V7452">
        <f>COUNTIF(SalesData[Order ID],SalesData[[#This Row],[Order ID]])</f>
        <v>4</v>
      </c>
      <c r="W7452" t="str">
        <f>TEXT(SalesData[[#This Row],[Order Date]],"MMM-YYYY")</f>
        <v>Sep-2018</v>
      </c>
      <c r="X7452">
        <f>CHOOSE(MONTH(SalesData[[#This Row],[Order Date]]),1,1,1,2,2,2,3,3,3,4,4,4)</f>
        <v>3</v>
      </c>
      <c r="Y7452">
        <f>YEAR(SalesData[[#This Row],[Order Date]])*100+MONTH(SalesData[[#This Row],[Order Date]])</f>
        <v>201809</v>
      </c>
    </row>
    <row r="7453" spans="1: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v>6</v>
      </c>
      <c r="T7453">
        <v>0</v>
      </c>
      <c r="U7453">
        <v>2.0299999999999998</v>
      </c>
      <c r="V7453">
        <f>COUNTIF(SalesData[Order ID],SalesData[[#This Row],[Order ID]])</f>
        <v>4</v>
      </c>
      <c r="W7453" t="str">
        <f>TEXT(SalesData[[#This Row],[Order Date]],"MMM-YYYY")</f>
        <v>Sep-2018</v>
      </c>
      <c r="X7453">
        <f>CHOOSE(MONTH(SalesData[[#This Row],[Order Date]]),1,1,1,2,2,2,3,3,3,4,4,4)</f>
        <v>3</v>
      </c>
      <c r="Y7453">
        <f>YEAR(SalesData[[#This Row],[Order Date]])*100+MONTH(SalesData[[#This Row],[Order Date]])</f>
        <v>201809</v>
      </c>
    </row>
    <row r="7454" spans="1: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v>2</v>
      </c>
      <c r="T7454">
        <v>0</v>
      </c>
      <c r="U7454">
        <v>254.84</v>
      </c>
      <c r="V7454">
        <f>COUNTIF(SalesData[Order ID],SalesData[[#This Row],[Order ID]])</f>
        <v>4</v>
      </c>
      <c r="W7454" t="str">
        <f>TEXT(SalesData[[#This Row],[Order Date]],"MMM-YYYY")</f>
        <v>Sep-2018</v>
      </c>
      <c r="X7454">
        <f>CHOOSE(MONTH(SalesData[[#This Row],[Order Date]]),1,1,1,2,2,2,3,3,3,4,4,4)</f>
        <v>3</v>
      </c>
      <c r="Y7454">
        <f>YEAR(SalesData[[#This Row],[Order Date]])*100+MONTH(SalesData[[#This Row],[Order Date]])</f>
        <v>201809</v>
      </c>
    </row>
    <row r="7455" spans="1: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v>8</v>
      </c>
      <c r="T7455">
        <v>0.1</v>
      </c>
      <c r="U7455">
        <v>34.15</v>
      </c>
      <c r="V7455">
        <f>COUNTIF(SalesData[Order ID],SalesData[[#This Row],[Order ID]])</f>
        <v>1</v>
      </c>
      <c r="W7455" t="str">
        <f>TEXT(SalesData[[#This Row],[Order Date]],"MMM-YYYY")</f>
        <v>Jun-2018</v>
      </c>
      <c r="X7455">
        <f>CHOOSE(MONTH(SalesData[[#This Row],[Order Date]]),1,1,1,2,2,2,3,3,3,4,4,4)</f>
        <v>2</v>
      </c>
      <c r="Y7455">
        <f>YEAR(SalesData[[#This Row],[Order Date]])*100+MONTH(SalesData[[#This Row],[Order Date]])</f>
        <v>201806</v>
      </c>
    </row>
    <row r="7456" spans="1: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v>1</v>
      </c>
      <c r="T7456">
        <v>0</v>
      </c>
      <c r="U7456">
        <v>2.59</v>
      </c>
      <c r="V7456">
        <f>COUNTIF(SalesData[Order ID],SalesData[[#This Row],[Order ID]])</f>
        <v>2</v>
      </c>
      <c r="W7456" t="str">
        <f>TEXT(SalesData[[#This Row],[Order Date]],"MMM-YYYY")</f>
        <v>Jul-2017</v>
      </c>
      <c r="X7456">
        <f>CHOOSE(MONTH(SalesData[[#This Row],[Order Date]]),1,1,1,2,2,2,3,3,3,4,4,4)</f>
        <v>3</v>
      </c>
      <c r="Y7456">
        <f>YEAR(SalesData[[#This Row],[Order Date]])*100+MONTH(SalesData[[#This Row],[Order Date]])</f>
        <v>201707</v>
      </c>
    </row>
    <row r="7457" spans="1: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v>9</v>
      </c>
      <c r="T7457">
        <v>0.3</v>
      </c>
      <c r="U7457">
        <v>-124.39</v>
      </c>
      <c r="V7457">
        <f>COUNTIF(SalesData[Order ID],SalesData[[#This Row],[Order ID]])</f>
        <v>2</v>
      </c>
      <c r="W7457" t="str">
        <f>TEXT(SalesData[[#This Row],[Order Date]],"MMM-YYYY")</f>
        <v>Jul-2017</v>
      </c>
      <c r="X7457">
        <f>CHOOSE(MONTH(SalesData[[#This Row],[Order Date]]),1,1,1,2,2,2,3,3,3,4,4,4)</f>
        <v>3</v>
      </c>
      <c r="Y7457">
        <f>YEAR(SalesData[[#This Row],[Order Date]])*100+MONTH(SalesData[[#This Row],[Order Date]])</f>
        <v>201707</v>
      </c>
    </row>
    <row r="7458" spans="1: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v>10</v>
      </c>
      <c r="T7458">
        <v>0</v>
      </c>
      <c r="U7458">
        <v>74.05</v>
      </c>
      <c r="V7458">
        <f>COUNTIF(SalesData[Order ID],SalesData[[#This Row],[Order ID]])</f>
        <v>4</v>
      </c>
      <c r="W7458" t="str">
        <f>TEXT(SalesData[[#This Row],[Order Date]],"MMM-YYYY")</f>
        <v>Apr-2016</v>
      </c>
      <c r="X7458">
        <f>CHOOSE(MONTH(SalesData[[#This Row],[Order Date]]),1,1,1,2,2,2,3,3,3,4,4,4)</f>
        <v>2</v>
      </c>
      <c r="Y7458">
        <f>YEAR(SalesData[[#This Row],[Order Date]])*100+MONTH(SalesData[[#This Row],[Order Date]])</f>
        <v>201604</v>
      </c>
    </row>
    <row r="7459" spans="1: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v>3</v>
      </c>
      <c r="T7459">
        <v>0.1</v>
      </c>
      <c r="U7459">
        <v>2.92</v>
      </c>
      <c r="V7459">
        <f>COUNTIF(SalesData[Order ID],SalesData[[#This Row],[Order ID]])</f>
        <v>4</v>
      </c>
      <c r="W7459" t="str">
        <f>TEXT(SalesData[[#This Row],[Order Date]],"MMM-YYYY")</f>
        <v>Apr-2016</v>
      </c>
      <c r="X7459">
        <f>CHOOSE(MONTH(SalesData[[#This Row],[Order Date]]),1,1,1,2,2,2,3,3,3,4,4,4)</f>
        <v>2</v>
      </c>
      <c r="Y7459">
        <f>YEAR(SalesData[[#This Row],[Order Date]])*100+MONTH(SalesData[[#This Row],[Order Date]])</f>
        <v>201604</v>
      </c>
    </row>
    <row r="7460" spans="1: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v>6</v>
      </c>
      <c r="T7460">
        <v>0.3</v>
      </c>
      <c r="U7460">
        <v>-263.31</v>
      </c>
      <c r="V7460">
        <f>COUNTIF(SalesData[Order ID],SalesData[[#This Row],[Order ID]])</f>
        <v>4</v>
      </c>
      <c r="W7460" t="str">
        <f>TEXT(SalesData[[#This Row],[Order Date]],"MMM-YYYY")</f>
        <v>Apr-2016</v>
      </c>
      <c r="X7460">
        <f>CHOOSE(MONTH(SalesData[[#This Row],[Order Date]]),1,1,1,2,2,2,3,3,3,4,4,4)</f>
        <v>2</v>
      </c>
      <c r="Y7460">
        <f>YEAR(SalesData[[#This Row],[Order Date]])*100+MONTH(SalesData[[#This Row],[Order Date]])</f>
        <v>201604</v>
      </c>
    </row>
    <row r="7461" spans="1: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v>6</v>
      </c>
      <c r="T7461">
        <v>0</v>
      </c>
      <c r="U7461">
        <v>141.28</v>
      </c>
      <c r="V7461">
        <f>COUNTIF(SalesData[Order ID],SalesData[[#This Row],[Order ID]])</f>
        <v>4</v>
      </c>
      <c r="W7461" t="str">
        <f>TEXT(SalesData[[#This Row],[Order Date]],"MMM-YYYY")</f>
        <v>Apr-2016</v>
      </c>
      <c r="X7461">
        <f>CHOOSE(MONTH(SalesData[[#This Row],[Order Date]]),1,1,1,2,2,2,3,3,3,4,4,4)</f>
        <v>2</v>
      </c>
      <c r="Y7461">
        <f>YEAR(SalesData[[#This Row],[Order Date]])*100+MONTH(SalesData[[#This Row],[Order Date]])</f>
        <v>201604</v>
      </c>
    </row>
    <row r="7462" spans="1: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v>6</v>
      </c>
      <c r="T7462">
        <v>0.2</v>
      </c>
      <c r="U7462">
        <v>102.39</v>
      </c>
      <c r="V7462">
        <f>COUNTIF(SalesData[Order ID],SalesData[[#This Row],[Order ID]])</f>
        <v>2</v>
      </c>
      <c r="W7462" t="str">
        <f>TEXT(SalesData[[#This Row],[Order Date]],"MMM-YYYY")</f>
        <v>Apr-2016</v>
      </c>
      <c r="X7462">
        <f>CHOOSE(MONTH(SalesData[[#This Row],[Order Date]]),1,1,1,2,2,2,3,3,3,4,4,4)</f>
        <v>2</v>
      </c>
      <c r="Y7462">
        <f>YEAR(SalesData[[#This Row],[Order Date]])*100+MONTH(SalesData[[#This Row],[Order Date]])</f>
        <v>201604</v>
      </c>
    </row>
    <row r="7463" spans="1: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v>2</v>
      </c>
      <c r="T7463">
        <v>0.1</v>
      </c>
      <c r="U7463">
        <v>3.69</v>
      </c>
      <c r="V7463">
        <f>COUNTIF(SalesData[Order ID],SalesData[[#This Row],[Order ID]])</f>
        <v>2</v>
      </c>
      <c r="W7463" t="str">
        <f>TEXT(SalesData[[#This Row],[Order Date]],"MMM-YYYY")</f>
        <v>Apr-2016</v>
      </c>
      <c r="X7463">
        <f>CHOOSE(MONTH(SalesData[[#This Row],[Order Date]]),1,1,1,2,2,2,3,3,3,4,4,4)</f>
        <v>2</v>
      </c>
      <c r="Y7463">
        <f>YEAR(SalesData[[#This Row],[Order Date]])*100+MONTH(SalesData[[#This Row],[Order Date]])</f>
        <v>201604</v>
      </c>
    </row>
    <row r="7464" spans="1: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v>2</v>
      </c>
      <c r="T7464">
        <v>0.2</v>
      </c>
      <c r="U7464">
        <v>43.11</v>
      </c>
      <c r="V7464">
        <f>COUNTIF(SalesData[Order ID],SalesData[[#This Row],[Order ID]])</f>
        <v>1</v>
      </c>
      <c r="W7464" t="str">
        <f>TEXT(SalesData[[#This Row],[Order Date]],"MMM-YYYY")</f>
        <v>Feb-2016</v>
      </c>
      <c r="X7464">
        <f>CHOOSE(MONTH(SalesData[[#This Row],[Order Date]]),1,1,1,2,2,2,3,3,3,4,4,4)</f>
        <v>1</v>
      </c>
      <c r="Y7464">
        <f>YEAR(SalesData[[#This Row],[Order Date]])*100+MONTH(SalesData[[#This Row],[Order Date]])</f>
        <v>201602</v>
      </c>
    </row>
    <row r="7465" spans="1: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v>3</v>
      </c>
      <c r="T7465">
        <v>0.1</v>
      </c>
      <c r="U7465">
        <v>2.08</v>
      </c>
      <c r="V7465">
        <f>COUNTIF(SalesData[Order ID],SalesData[[#This Row],[Order ID]])</f>
        <v>3</v>
      </c>
      <c r="W7465" t="str">
        <f>TEXT(SalesData[[#This Row],[Order Date]],"MMM-YYYY")</f>
        <v>Sep-2017</v>
      </c>
      <c r="X7465">
        <f>CHOOSE(MONTH(SalesData[[#This Row],[Order Date]]),1,1,1,2,2,2,3,3,3,4,4,4)</f>
        <v>3</v>
      </c>
      <c r="Y7465">
        <f>YEAR(SalesData[[#This Row],[Order Date]])*100+MONTH(SalesData[[#This Row],[Order Date]])</f>
        <v>201709</v>
      </c>
    </row>
    <row r="7466" spans="1: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v>7</v>
      </c>
      <c r="T7466">
        <v>0.1</v>
      </c>
      <c r="U7466">
        <v>9.24</v>
      </c>
      <c r="V7466">
        <f>COUNTIF(SalesData[Order ID],SalesData[[#This Row],[Order ID]])</f>
        <v>3</v>
      </c>
      <c r="W7466" t="str">
        <f>TEXT(SalesData[[#This Row],[Order Date]],"MMM-YYYY")</f>
        <v>Sep-2017</v>
      </c>
      <c r="X7466">
        <f>CHOOSE(MONTH(SalesData[[#This Row],[Order Date]]),1,1,1,2,2,2,3,3,3,4,4,4)</f>
        <v>3</v>
      </c>
      <c r="Y7466">
        <f>YEAR(SalesData[[#This Row],[Order Date]])*100+MONTH(SalesData[[#This Row],[Order Date]])</f>
        <v>201709</v>
      </c>
    </row>
    <row r="7467" spans="1: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v>6</v>
      </c>
      <c r="T7467">
        <v>0</v>
      </c>
      <c r="U7467">
        <v>68.05</v>
      </c>
      <c r="V7467">
        <f>COUNTIF(SalesData[Order ID],SalesData[[#This Row],[Order ID]])</f>
        <v>3</v>
      </c>
      <c r="W7467" t="str">
        <f>TEXT(SalesData[[#This Row],[Order Date]],"MMM-YYYY")</f>
        <v>Sep-2017</v>
      </c>
      <c r="X7467">
        <f>CHOOSE(MONTH(SalesData[[#This Row],[Order Date]]),1,1,1,2,2,2,3,3,3,4,4,4)</f>
        <v>3</v>
      </c>
      <c r="Y7467">
        <f>YEAR(SalesData[[#This Row],[Order Date]])*100+MONTH(SalesData[[#This Row],[Order Date]])</f>
        <v>201709</v>
      </c>
    </row>
    <row r="7468" spans="1: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v>5</v>
      </c>
      <c r="T7468">
        <v>0.1</v>
      </c>
      <c r="U7468">
        <v>23.72</v>
      </c>
      <c r="V7468">
        <f>COUNTIF(SalesData[Order ID],SalesData[[#This Row],[Order ID]])</f>
        <v>1</v>
      </c>
      <c r="W7468" t="str">
        <f>TEXT(SalesData[[#This Row],[Order Date]],"MMM-YYYY")</f>
        <v>May-2017</v>
      </c>
      <c r="X7468">
        <f>CHOOSE(MONTH(SalesData[[#This Row],[Order Date]]),1,1,1,2,2,2,3,3,3,4,4,4)</f>
        <v>2</v>
      </c>
      <c r="Y7468">
        <f>YEAR(SalesData[[#This Row],[Order Date]])*100+MONTH(SalesData[[#This Row],[Order Date]])</f>
        <v>201705</v>
      </c>
    </row>
    <row r="7469" spans="1: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v>10</v>
      </c>
      <c r="T7469">
        <v>0</v>
      </c>
      <c r="U7469">
        <v>5.59</v>
      </c>
      <c r="V7469">
        <f>COUNTIF(SalesData[Order ID],SalesData[[#This Row],[Order ID]])</f>
        <v>1</v>
      </c>
      <c r="W7469" t="str">
        <f>TEXT(SalesData[[#This Row],[Order Date]],"MMM-YYYY")</f>
        <v>Nov-2018</v>
      </c>
      <c r="X7469">
        <f>CHOOSE(MONTH(SalesData[[#This Row],[Order Date]]),1,1,1,2,2,2,3,3,3,4,4,4)</f>
        <v>4</v>
      </c>
      <c r="Y7469">
        <f>YEAR(SalesData[[#This Row],[Order Date]])*100+MONTH(SalesData[[#This Row],[Order Date]])</f>
        <v>201811</v>
      </c>
    </row>
    <row r="7470" spans="1: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v>1</v>
      </c>
      <c r="T7470">
        <v>0</v>
      </c>
      <c r="U7470">
        <v>3.29</v>
      </c>
      <c r="V7470">
        <f>COUNTIF(SalesData[Order ID],SalesData[[#This Row],[Order ID]])</f>
        <v>2</v>
      </c>
      <c r="W7470" t="str">
        <f>TEXT(SalesData[[#This Row],[Order Date]],"MMM-YYYY")</f>
        <v>Sep-2015</v>
      </c>
      <c r="X7470">
        <f>CHOOSE(MONTH(SalesData[[#This Row],[Order Date]]),1,1,1,2,2,2,3,3,3,4,4,4)</f>
        <v>3</v>
      </c>
      <c r="Y7470">
        <f>YEAR(SalesData[[#This Row],[Order Date]])*100+MONTH(SalesData[[#This Row],[Order Date]])</f>
        <v>201509</v>
      </c>
    </row>
    <row r="7471" spans="1: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v>1</v>
      </c>
      <c r="T7471">
        <v>0</v>
      </c>
      <c r="U7471">
        <v>4.37</v>
      </c>
      <c r="V7471">
        <f>COUNTIF(SalesData[Order ID],SalesData[[#This Row],[Order ID]])</f>
        <v>2</v>
      </c>
      <c r="W7471" t="str">
        <f>TEXT(SalesData[[#This Row],[Order Date]],"MMM-YYYY")</f>
        <v>Sep-2015</v>
      </c>
      <c r="X7471">
        <f>CHOOSE(MONTH(SalesData[[#This Row],[Order Date]]),1,1,1,2,2,2,3,3,3,4,4,4)</f>
        <v>3</v>
      </c>
      <c r="Y7471">
        <f>YEAR(SalesData[[#This Row],[Order Date]])*100+MONTH(SalesData[[#This Row],[Order Date]])</f>
        <v>201509</v>
      </c>
    </row>
    <row r="7472" spans="1: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v>10</v>
      </c>
      <c r="T7472">
        <v>0.1</v>
      </c>
      <c r="U7472">
        <v>0.68</v>
      </c>
      <c r="V7472">
        <f>COUNTIF(SalesData[Order ID],SalesData[[#This Row],[Order ID]])</f>
        <v>2</v>
      </c>
      <c r="W7472" t="str">
        <f>TEXT(SalesData[[#This Row],[Order Date]],"MMM-YYYY")</f>
        <v>Sep-2016</v>
      </c>
      <c r="X7472">
        <f>CHOOSE(MONTH(SalesData[[#This Row],[Order Date]]),1,1,1,2,2,2,3,3,3,4,4,4)</f>
        <v>3</v>
      </c>
      <c r="Y7472">
        <f>YEAR(SalesData[[#This Row],[Order Date]])*100+MONTH(SalesData[[#This Row],[Order Date]])</f>
        <v>201609</v>
      </c>
    </row>
    <row r="7473" spans="1: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v>9</v>
      </c>
      <c r="T7473">
        <v>0.3</v>
      </c>
      <c r="U7473">
        <v>-45.63</v>
      </c>
      <c r="V7473">
        <f>COUNTIF(SalesData[Order ID],SalesData[[#This Row],[Order ID]])</f>
        <v>2</v>
      </c>
      <c r="W7473" t="str">
        <f>TEXT(SalesData[[#This Row],[Order Date]],"MMM-YYYY")</f>
        <v>Sep-2016</v>
      </c>
      <c r="X7473">
        <f>CHOOSE(MONTH(SalesData[[#This Row],[Order Date]]),1,1,1,2,2,2,3,3,3,4,4,4)</f>
        <v>3</v>
      </c>
      <c r="Y7473">
        <f>YEAR(SalesData[[#This Row],[Order Date]])*100+MONTH(SalesData[[#This Row],[Order Date]])</f>
        <v>201609</v>
      </c>
    </row>
    <row r="7474" spans="1: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v>4</v>
      </c>
      <c r="T7474">
        <v>0.2</v>
      </c>
      <c r="U7474">
        <v>464.98</v>
      </c>
      <c r="V7474">
        <f>COUNTIF(SalesData[Order ID],SalesData[[#This Row],[Order ID]])</f>
        <v>1</v>
      </c>
      <c r="W7474" t="str">
        <f>TEXT(SalesData[[#This Row],[Order Date]],"MMM-YYYY")</f>
        <v>Jul-2017</v>
      </c>
      <c r="X7474">
        <f>CHOOSE(MONTH(SalesData[[#This Row],[Order Date]]),1,1,1,2,2,2,3,3,3,4,4,4)</f>
        <v>3</v>
      </c>
      <c r="Y7474">
        <f>YEAR(SalesData[[#This Row],[Order Date]])*100+MONTH(SalesData[[#This Row],[Order Date]])</f>
        <v>201707</v>
      </c>
    </row>
    <row r="7475" spans="1: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v>9</v>
      </c>
      <c r="T7475">
        <v>0</v>
      </c>
      <c r="U7475">
        <v>1.9</v>
      </c>
      <c r="V7475">
        <f>COUNTIF(SalesData[Order ID],SalesData[[#This Row],[Order ID]])</f>
        <v>1</v>
      </c>
      <c r="W7475" t="str">
        <f>TEXT(SalesData[[#This Row],[Order Date]],"MMM-YYYY")</f>
        <v>Apr-2017</v>
      </c>
      <c r="X7475">
        <f>CHOOSE(MONTH(SalesData[[#This Row],[Order Date]]),1,1,1,2,2,2,3,3,3,4,4,4)</f>
        <v>2</v>
      </c>
      <c r="Y7475">
        <f>YEAR(SalesData[[#This Row],[Order Date]])*100+MONTH(SalesData[[#This Row],[Order Date]])</f>
        <v>201704</v>
      </c>
    </row>
    <row r="7476" spans="1: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v>2</v>
      </c>
      <c r="T7476">
        <v>0.2</v>
      </c>
      <c r="U7476">
        <v>591.98</v>
      </c>
      <c r="V7476">
        <f>COUNTIF(SalesData[Order ID],SalesData[[#This Row],[Order ID]])</f>
        <v>7</v>
      </c>
      <c r="W7476" t="str">
        <f>TEXT(SalesData[[#This Row],[Order Date]],"MMM-YYYY")</f>
        <v>Jan-2015</v>
      </c>
      <c r="X7476">
        <f>CHOOSE(MONTH(SalesData[[#This Row],[Order Date]]),1,1,1,2,2,2,3,3,3,4,4,4)</f>
        <v>1</v>
      </c>
      <c r="Y7476">
        <f>YEAR(SalesData[[#This Row],[Order Date]])*100+MONTH(SalesData[[#This Row],[Order Date]])</f>
        <v>201501</v>
      </c>
    </row>
    <row r="7477" spans="1: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v>9</v>
      </c>
      <c r="T7477">
        <v>0.2</v>
      </c>
      <c r="U7477">
        <v>158.59</v>
      </c>
      <c r="V7477">
        <f>COUNTIF(SalesData[Order ID],SalesData[[#This Row],[Order ID]])</f>
        <v>7</v>
      </c>
      <c r="W7477" t="str">
        <f>TEXT(SalesData[[#This Row],[Order Date]],"MMM-YYYY")</f>
        <v>Jan-2015</v>
      </c>
      <c r="X7477">
        <f>CHOOSE(MONTH(SalesData[[#This Row],[Order Date]]),1,1,1,2,2,2,3,3,3,4,4,4)</f>
        <v>1</v>
      </c>
      <c r="Y7477">
        <f>YEAR(SalesData[[#This Row],[Order Date]])*100+MONTH(SalesData[[#This Row],[Order Date]])</f>
        <v>201501</v>
      </c>
    </row>
    <row r="7478" spans="1: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v>2</v>
      </c>
      <c r="T7478">
        <v>0</v>
      </c>
      <c r="U7478">
        <v>0.71</v>
      </c>
      <c r="V7478">
        <f>COUNTIF(SalesData[Order ID],SalesData[[#This Row],[Order ID]])</f>
        <v>7</v>
      </c>
      <c r="W7478" t="str">
        <f>TEXT(SalesData[[#This Row],[Order Date]],"MMM-YYYY")</f>
        <v>Jan-2015</v>
      </c>
      <c r="X7478">
        <f>CHOOSE(MONTH(SalesData[[#This Row],[Order Date]]),1,1,1,2,2,2,3,3,3,4,4,4)</f>
        <v>1</v>
      </c>
      <c r="Y7478">
        <f>YEAR(SalesData[[#This Row],[Order Date]])*100+MONTH(SalesData[[#This Row],[Order Date]])</f>
        <v>201501</v>
      </c>
    </row>
    <row r="7479" spans="1: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v>2</v>
      </c>
      <c r="T7479">
        <v>0.2</v>
      </c>
      <c r="U7479">
        <v>121.51</v>
      </c>
      <c r="V7479">
        <f>COUNTIF(SalesData[Order ID],SalesData[[#This Row],[Order ID]])</f>
        <v>7</v>
      </c>
      <c r="W7479" t="str">
        <f>TEXT(SalesData[[#This Row],[Order Date]],"MMM-YYYY")</f>
        <v>Jan-2015</v>
      </c>
      <c r="X7479">
        <f>CHOOSE(MONTH(SalesData[[#This Row],[Order Date]]),1,1,1,2,2,2,3,3,3,4,4,4)</f>
        <v>1</v>
      </c>
      <c r="Y7479">
        <f>YEAR(SalesData[[#This Row],[Order Date]])*100+MONTH(SalesData[[#This Row],[Order Date]])</f>
        <v>201501</v>
      </c>
    </row>
    <row r="7480" spans="1: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v>7</v>
      </c>
      <c r="T7480">
        <v>0</v>
      </c>
      <c r="U7480">
        <v>75.599999999999994</v>
      </c>
      <c r="V7480">
        <f>COUNTIF(SalesData[Order ID],SalesData[[#This Row],[Order ID]])</f>
        <v>7</v>
      </c>
      <c r="W7480" t="str">
        <f>TEXT(SalesData[[#This Row],[Order Date]],"MMM-YYYY")</f>
        <v>Jan-2015</v>
      </c>
      <c r="X7480">
        <f>CHOOSE(MONTH(SalesData[[#This Row],[Order Date]]),1,1,1,2,2,2,3,3,3,4,4,4)</f>
        <v>1</v>
      </c>
      <c r="Y7480">
        <f>YEAR(SalesData[[#This Row],[Order Date]])*100+MONTH(SalesData[[#This Row],[Order Date]])</f>
        <v>201501</v>
      </c>
    </row>
    <row r="7481" spans="1: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v>10</v>
      </c>
      <c r="T7481">
        <v>0</v>
      </c>
      <c r="U7481">
        <v>9.02</v>
      </c>
      <c r="V7481">
        <f>COUNTIF(SalesData[Order ID],SalesData[[#This Row],[Order ID]])</f>
        <v>7</v>
      </c>
      <c r="W7481" t="str">
        <f>TEXT(SalesData[[#This Row],[Order Date]],"MMM-YYYY")</f>
        <v>Jan-2015</v>
      </c>
      <c r="X7481">
        <f>CHOOSE(MONTH(SalesData[[#This Row],[Order Date]]),1,1,1,2,2,2,3,3,3,4,4,4)</f>
        <v>1</v>
      </c>
      <c r="Y7481">
        <f>YEAR(SalesData[[#This Row],[Order Date]])*100+MONTH(SalesData[[#This Row],[Order Date]])</f>
        <v>201501</v>
      </c>
    </row>
    <row r="7482" spans="1: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v>7</v>
      </c>
      <c r="T7482">
        <v>0.1</v>
      </c>
      <c r="U7482">
        <v>1.57</v>
      </c>
      <c r="V7482">
        <f>COUNTIF(SalesData[Order ID],SalesData[[#This Row],[Order ID]])</f>
        <v>7</v>
      </c>
      <c r="W7482" t="str">
        <f>TEXT(SalesData[[#This Row],[Order Date]],"MMM-YYYY")</f>
        <v>Jan-2015</v>
      </c>
      <c r="X7482">
        <f>CHOOSE(MONTH(SalesData[[#This Row],[Order Date]]),1,1,1,2,2,2,3,3,3,4,4,4)</f>
        <v>1</v>
      </c>
      <c r="Y7482">
        <f>YEAR(SalesData[[#This Row],[Order Date]])*100+MONTH(SalesData[[#This Row],[Order Date]])</f>
        <v>201501</v>
      </c>
    </row>
    <row r="7483" spans="1: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v>4</v>
      </c>
      <c r="T7483">
        <v>0</v>
      </c>
      <c r="U7483">
        <v>4.3499999999999996</v>
      </c>
      <c r="V7483">
        <f>COUNTIF(SalesData[Order ID],SalesData[[#This Row],[Order ID]])</f>
        <v>1</v>
      </c>
      <c r="W7483" t="str">
        <f>TEXT(SalesData[[#This Row],[Order Date]],"MMM-YYYY")</f>
        <v>Sep-2017</v>
      </c>
      <c r="X7483">
        <f>CHOOSE(MONTH(SalesData[[#This Row],[Order Date]]),1,1,1,2,2,2,3,3,3,4,4,4)</f>
        <v>3</v>
      </c>
      <c r="Y7483">
        <f>YEAR(SalesData[[#This Row],[Order Date]])*100+MONTH(SalesData[[#This Row],[Order Date]])</f>
        <v>201709</v>
      </c>
    </row>
    <row r="7484" spans="1: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v>5</v>
      </c>
      <c r="T7484">
        <v>0.1</v>
      </c>
      <c r="U7484">
        <v>4.62</v>
      </c>
      <c r="V7484">
        <f>COUNTIF(SalesData[Order ID],SalesData[[#This Row],[Order ID]])</f>
        <v>1</v>
      </c>
      <c r="W7484" t="str">
        <f>TEXT(SalesData[[#This Row],[Order Date]],"MMM-YYYY")</f>
        <v>Sep-2015</v>
      </c>
      <c r="X7484">
        <f>CHOOSE(MONTH(SalesData[[#This Row],[Order Date]]),1,1,1,2,2,2,3,3,3,4,4,4)</f>
        <v>3</v>
      </c>
      <c r="Y7484">
        <f>YEAR(SalesData[[#This Row],[Order Date]])*100+MONTH(SalesData[[#This Row],[Order Date]])</f>
        <v>201509</v>
      </c>
    </row>
    <row r="7485" spans="1: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v>3</v>
      </c>
      <c r="T7485">
        <v>0.1</v>
      </c>
      <c r="U7485">
        <v>40.119999999999997</v>
      </c>
      <c r="V7485">
        <f>COUNTIF(SalesData[Order ID],SalesData[[#This Row],[Order ID]])</f>
        <v>1</v>
      </c>
      <c r="W7485" t="str">
        <f>TEXT(SalesData[[#This Row],[Order Date]],"MMM-YYYY")</f>
        <v>Dec-2015</v>
      </c>
      <c r="X7485">
        <f>CHOOSE(MONTH(SalesData[[#This Row],[Order Date]]),1,1,1,2,2,2,3,3,3,4,4,4)</f>
        <v>4</v>
      </c>
      <c r="Y7485">
        <f>YEAR(SalesData[[#This Row],[Order Date]])*100+MONTH(SalesData[[#This Row],[Order Date]])</f>
        <v>201512</v>
      </c>
    </row>
    <row r="7486" spans="1: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v>2</v>
      </c>
      <c r="T7486">
        <v>0</v>
      </c>
      <c r="U7486">
        <v>0.45</v>
      </c>
      <c r="V7486">
        <f>COUNTIF(SalesData[Order ID],SalesData[[#This Row],[Order ID]])</f>
        <v>2</v>
      </c>
      <c r="W7486" t="str">
        <f>TEXT(SalesData[[#This Row],[Order Date]],"MMM-YYYY")</f>
        <v>Dec-2018</v>
      </c>
      <c r="X7486">
        <f>CHOOSE(MONTH(SalesData[[#This Row],[Order Date]]),1,1,1,2,2,2,3,3,3,4,4,4)</f>
        <v>4</v>
      </c>
      <c r="Y7486">
        <f>YEAR(SalesData[[#This Row],[Order Date]])*100+MONTH(SalesData[[#This Row],[Order Date]])</f>
        <v>201812</v>
      </c>
    </row>
    <row r="7487" spans="1: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v>8</v>
      </c>
      <c r="T7487">
        <v>0</v>
      </c>
      <c r="U7487">
        <v>8.2899999999999991</v>
      </c>
      <c r="V7487">
        <f>COUNTIF(SalesData[Order ID],SalesData[[#This Row],[Order ID]])</f>
        <v>2</v>
      </c>
      <c r="W7487" t="str">
        <f>TEXT(SalesData[[#This Row],[Order Date]],"MMM-YYYY")</f>
        <v>Dec-2018</v>
      </c>
      <c r="X7487">
        <f>CHOOSE(MONTH(SalesData[[#This Row],[Order Date]]),1,1,1,2,2,2,3,3,3,4,4,4)</f>
        <v>4</v>
      </c>
      <c r="Y7487">
        <f>YEAR(SalesData[[#This Row],[Order Date]])*100+MONTH(SalesData[[#This Row],[Order Date]])</f>
        <v>201812</v>
      </c>
    </row>
    <row r="7488" spans="1: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v>10</v>
      </c>
      <c r="T7488">
        <v>0.3</v>
      </c>
      <c r="U7488">
        <v>-7.48</v>
      </c>
      <c r="V7488">
        <f>COUNTIF(SalesData[Order ID],SalesData[[#This Row],[Order ID]])</f>
        <v>3</v>
      </c>
      <c r="W7488" t="str">
        <f>TEXT(SalesData[[#This Row],[Order Date]],"MMM-YYYY")</f>
        <v>Dec-2016</v>
      </c>
      <c r="X7488">
        <f>CHOOSE(MONTH(SalesData[[#This Row],[Order Date]]),1,1,1,2,2,2,3,3,3,4,4,4)</f>
        <v>4</v>
      </c>
      <c r="Y7488">
        <f>YEAR(SalesData[[#This Row],[Order Date]])*100+MONTH(SalesData[[#This Row],[Order Date]])</f>
        <v>201612</v>
      </c>
    </row>
    <row r="7489" spans="1: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v>10</v>
      </c>
      <c r="T7489">
        <v>0</v>
      </c>
      <c r="U7489">
        <v>742.47</v>
      </c>
      <c r="V7489">
        <f>COUNTIF(SalesData[Order ID],SalesData[[#This Row],[Order ID]])</f>
        <v>3</v>
      </c>
      <c r="W7489" t="str">
        <f>TEXT(SalesData[[#This Row],[Order Date]],"MMM-YYYY")</f>
        <v>Dec-2016</v>
      </c>
      <c r="X7489">
        <f>CHOOSE(MONTH(SalesData[[#This Row],[Order Date]]),1,1,1,2,2,2,3,3,3,4,4,4)</f>
        <v>4</v>
      </c>
      <c r="Y7489">
        <f>YEAR(SalesData[[#This Row],[Order Date]])*100+MONTH(SalesData[[#This Row],[Order Date]])</f>
        <v>201612</v>
      </c>
    </row>
    <row r="7490" spans="1: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v>6</v>
      </c>
      <c r="T7490">
        <v>0</v>
      </c>
      <c r="U7490">
        <v>147.44</v>
      </c>
      <c r="V7490">
        <f>COUNTIF(SalesData[Order ID],SalesData[[#This Row],[Order ID]])</f>
        <v>3</v>
      </c>
      <c r="W7490" t="str">
        <f>TEXT(SalesData[[#This Row],[Order Date]],"MMM-YYYY")</f>
        <v>Dec-2016</v>
      </c>
      <c r="X7490">
        <f>CHOOSE(MONTH(SalesData[[#This Row],[Order Date]]),1,1,1,2,2,2,3,3,3,4,4,4)</f>
        <v>4</v>
      </c>
      <c r="Y7490">
        <f>YEAR(SalesData[[#This Row],[Order Date]])*100+MONTH(SalesData[[#This Row],[Order Date]])</f>
        <v>201612</v>
      </c>
    </row>
    <row r="7491" spans="1: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v>7</v>
      </c>
      <c r="T7491">
        <v>0.1</v>
      </c>
      <c r="U7491">
        <v>4.41</v>
      </c>
      <c r="V7491">
        <f>COUNTIF(SalesData[Order ID],SalesData[[#This Row],[Order ID]])</f>
        <v>1</v>
      </c>
      <c r="W7491" t="str">
        <f>TEXT(SalesData[[#This Row],[Order Date]],"MMM-YYYY")</f>
        <v>Nov-2018</v>
      </c>
      <c r="X7491">
        <f>CHOOSE(MONTH(SalesData[[#This Row],[Order Date]]),1,1,1,2,2,2,3,3,3,4,4,4)</f>
        <v>4</v>
      </c>
      <c r="Y7491">
        <f>YEAR(SalesData[[#This Row],[Order Date]])*100+MONTH(SalesData[[#This Row],[Order Date]])</f>
        <v>201811</v>
      </c>
    </row>
    <row r="7492" spans="1: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v>1</v>
      </c>
      <c r="T7492">
        <v>0.2</v>
      </c>
      <c r="U7492">
        <v>14.94</v>
      </c>
      <c r="V7492">
        <f>COUNTIF(SalesData[Order ID],SalesData[[#This Row],[Order ID]])</f>
        <v>1</v>
      </c>
      <c r="W7492" t="str">
        <f>TEXT(SalesData[[#This Row],[Order Date]],"MMM-YYYY")</f>
        <v>Sep-2016</v>
      </c>
      <c r="X7492">
        <f>CHOOSE(MONTH(SalesData[[#This Row],[Order Date]]),1,1,1,2,2,2,3,3,3,4,4,4)</f>
        <v>3</v>
      </c>
      <c r="Y7492">
        <f>YEAR(SalesData[[#This Row],[Order Date]])*100+MONTH(SalesData[[#This Row],[Order Date]])</f>
        <v>201609</v>
      </c>
    </row>
    <row r="7493" spans="1: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v>7</v>
      </c>
      <c r="T7493">
        <v>0</v>
      </c>
      <c r="U7493">
        <v>37.18</v>
      </c>
      <c r="V7493">
        <f>COUNTIF(SalesData[Order ID],SalesData[[#This Row],[Order ID]])</f>
        <v>1</v>
      </c>
      <c r="W7493" t="str">
        <f>TEXT(SalesData[[#This Row],[Order Date]],"MMM-YYYY")</f>
        <v>Nov-2018</v>
      </c>
      <c r="X7493">
        <f>CHOOSE(MONTH(SalesData[[#This Row],[Order Date]]),1,1,1,2,2,2,3,3,3,4,4,4)</f>
        <v>4</v>
      </c>
      <c r="Y7493">
        <f>YEAR(SalesData[[#This Row],[Order Date]])*100+MONTH(SalesData[[#This Row],[Order Date]])</f>
        <v>201811</v>
      </c>
    </row>
    <row r="7494" spans="1: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v>6</v>
      </c>
      <c r="T7494">
        <v>0.3</v>
      </c>
      <c r="U7494">
        <v>-3.18</v>
      </c>
      <c r="V7494">
        <f>COUNTIF(SalesData[Order ID],SalesData[[#This Row],[Order ID]])</f>
        <v>3</v>
      </c>
      <c r="W7494" t="str">
        <f>TEXT(SalesData[[#This Row],[Order Date]],"MMM-YYYY")</f>
        <v>Sep-2018</v>
      </c>
      <c r="X7494">
        <f>CHOOSE(MONTH(SalesData[[#This Row],[Order Date]]),1,1,1,2,2,2,3,3,3,4,4,4)</f>
        <v>3</v>
      </c>
      <c r="Y7494">
        <f>YEAR(SalesData[[#This Row],[Order Date]])*100+MONTH(SalesData[[#This Row],[Order Date]])</f>
        <v>201809</v>
      </c>
    </row>
    <row r="7495" spans="1: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v>3</v>
      </c>
      <c r="T7495">
        <v>0.2</v>
      </c>
      <c r="U7495">
        <v>97.32</v>
      </c>
      <c r="V7495">
        <f>COUNTIF(SalesData[Order ID],SalesData[[#This Row],[Order ID]])</f>
        <v>3</v>
      </c>
      <c r="W7495" t="str">
        <f>TEXT(SalesData[[#This Row],[Order Date]],"MMM-YYYY")</f>
        <v>Sep-2018</v>
      </c>
      <c r="X7495">
        <f>CHOOSE(MONTH(SalesData[[#This Row],[Order Date]]),1,1,1,2,2,2,3,3,3,4,4,4)</f>
        <v>3</v>
      </c>
      <c r="Y7495">
        <f>YEAR(SalesData[[#This Row],[Order Date]])*100+MONTH(SalesData[[#This Row],[Order Date]])</f>
        <v>201809</v>
      </c>
    </row>
    <row r="7496" spans="1: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v>1</v>
      </c>
      <c r="T7496">
        <v>0.1</v>
      </c>
      <c r="U7496">
        <v>0.34</v>
      </c>
      <c r="V7496">
        <f>COUNTIF(SalesData[Order ID],SalesData[[#This Row],[Order ID]])</f>
        <v>3</v>
      </c>
      <c r="W7496" t="str">
        <f>TEXT(SalesData[[#This Row],[Order Date]],"MMM-YYYY")</f>
        <v>Sep-2018</v>
      </c>
      <c r="X7496">
        <f>CHOOSE(MONTH(SalesData[[#This Row],[Order Date]]),1,1,1,2,2,2,3,3,3,4,4,4)</f>
        <v>3</v>
      </c>
      <c r="Y7496">
        <f>YEAR(SalesData[[#This Row],[Order Date]])*100+MONTH(SalesData[[#This Row],[Order Date]])</f>
        <v>201809</v>
      </c>
    </row>
    <row r="7497" spans="1: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v>3</v>
      </c>
      <c r="T7497">
        <v>0.1</v>
      </c>
      <c r="U7497">
        <v>1.02</v>
      </c>
      <c r="V7497">
        <f>COUNTIF(SalesData[Order ID],SalesData[[#This Row],[Order ID]])</f>
        <v>7</v>
      </c>
      <c r="W7497" t="str">
        <f>TEXT(SalesData[[#This Row],[Order Date]],"MMM-YYYY")</f>
        <v>Jul-2018</v>
      </c>
      <c r="X7497">
        <f>CHOOSE(MONTH(SalesData[[#This Row],[Order Date]]),1,1,1,2,2,2,3,3,3,4,4,4)</f>
        <v>3</v>
      </c>
      <c r="Y7497">
        <f>YEAR(SalesData[[#This Row],[Order Date]])*100+MONTH(SalesData[[#This Row],[Order Date]])</f>
        <v>201807</v>
      </c>
    </row>
    <row r="7498" spans="1: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v>5</v>
      </c>
      <c r="T7498">
        <v>0.1</v>
      </c>
      <c r="U7498">
        <v>69.17</v>
      </c>
      <c r="V7498">
        <f>COUNTIF(SalesData[Order ID],SalesData[[#This Row],[Order ID]])</f>
        <v>7</v>
      </c>
      <c r="W7498" t="str">
        <f>TEXT(SalesData[[#This Row],[Order Date]],"MMM-YYYY")</f>
        <v>Jul-2018</v>
      </c>
      <c r="X7498">
        <f>CHOOSE(MONTH(SalesData[[#This Row],[Order Date]]),1,1,1,2,2,2,3,3,3,4,4,4)</f>
        <v>3</v>
      </c>
      <c r="Y7498">
        <f>YEAR(SalesData[[#This Row],[Order Date]])*100+MONTH(SalesData[[#This Row],[Order Date]])</f>
        <v>201807</v>
      </c>
    </row>
    <row r="7499" spans="1: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v>7</v>
      </c>
      <c r="T7499">
        <v>0</v>
      </c>
      <c r="U7499">
        <v>0.79</v>
      </c>
      <c r="V7499">
        <f>COUNTIF(SalesData[Order ID],SalesData[[#This Row],[Order ID]])</f>
        <v>7</v>
      </c>
      <c r="W7499" t="str">
        <f>TEXT(SalesData[[#This Row],[Order Date]],"MMM-YYYY")</f>
        <v>Jul-2018</v>
      </c>
      <c r="X7499">
        <f>CHOOSE(MONTH(SalesData[[#This Row],[Order Date]]),1,1,1,2,2,2,3,3,3,4,4,4)</f>
        <v>3</v>
      </c>
      <c r="Y7499">
        <f>YEAR(SalesData[[#This Row],[Order Date]])*100+MONTH(SalesData[[#This Row],[Order Date]])</f>
        <v>201807</v>
      </c>
    </row>
    <row r="7500" spans="1: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v>3</v>
      </c>
      <c r="T7500">
        <v>0.1</v>
      </c>
      <c r="U7500">
        <v>16.54</v>
      </c>
      <c r="V7500">
        <f>COUNTIF(SalesData[Order ID],SalesData[[#This Row],[Order ID]])</f>
        <v>7</v>
      </c>
      <c r="W7500" t="str">
        <f>TEXT(SalesData[[#This Row],[Order Date]],"MMM-YYYY")</f>
        <v>Jul-2018</v>
      </c>
      <c r="X7500">
        <f>CHOOSE(MONTH(SalesData[[#This Row],[Order Date]]),1,1,1,2,2,2,3,3,3,4,4,4)</f>
        <v>3</v>
      </c>
      <c r="Y7500">
        <f>YEAR(SalesData[[#This Row],[Order Date]])*100+MONTH(SalesData[[#This Row],[Order Date]])</f>
        <v>201807</v>
      </c>
    </row>
    <row r="7501" spans="1: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v>1</v>
      </c>
      <c r="T7501">
        <v>0.1</v>
      </c>
      <c r="U7501">
        <v>1.1299999999999999</v>
      </c>
      <c r="V7501">
        <f>COUNTIF(SalesData[Order ID],SalesData[[#This Row],[Order ID]])</f>
        <v>7</v>
      </c>
      <c r="W7501" t="str">
        <f>TEXT(SalesData[[#This Row],[Order Date]],"MMM-YYYY")</f>
        <v>Jul-2018</v>
      </c>
      <c r="X7501">
        <f>CHOOSE(MONTH(SalesData[[#This Row],[Order Date]]),1,1,1,2,2,2,3,3,3,4,4,4)</f>
        <v>3</v>
      </c>
      <c r="Y7501">
        <f>YEAR(SalesData[[#This Row],[Order Date]])*100+MONTH(SalesData[[#This Row],[Order Date]])</f>
        <v>201807</v>
      </c>
    </row>
    <row r="7502" spans="1: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v>6</v>
      </c>
      <c r="T7502">
        <v>0.3</v>
      </c>
      <c r="U7502">
        <v>-32.42</v>
      </c>
      <c r="V7502">
        <f>COUNTIF(SalesData[Order ID],SalesData[[#This Row],[Order ID]])</f>
        <v>7</v>
      </c>
      <c r="W7502" t="str">
        <f>TEXT(SalesData[[#This Row],[Order Date]],"MMM-YYYY")</f>
        <v>Jul-2018</v>
      </c>
      <c r="X7502">
        <f>CHOOSE(MONTH(SalesData[[#This Row],[Order Date]]),1,1,1,2,2,2,3,3,3,4,4,4)</f>
        <v>3</v>
      </c>
      <c r="Y7502">
        <f>YEAR(SalesData[[#This Row],[Order Date]])*100+MONTH(SalesData[[#This Row],[Order Date]])</f>
        <v>201807</v>
      </c>
    </row>
    <row r="7503" spans="1: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v>7</v>
      </c>
      <c r="T7503">
        <v>0.1</v>
      </c>
      <c r="U7503">
        <v>164.63</v>
      </c>
      <c r="V7503">
        <f>COUNTIF(SalesData[Order ID],SalesData[[#This Row],[Order ID]])</f>
        <v>7</v>
      </c>
      <c r="W7503" t="str">
        <f>TEXT(SalesData[[#This Row],[Order Date]],"MMM-YYYY")</f>
        <v>Jul-2018</v>
      </c>
      <c r="X7503">
        <f>CHOOSE(MONTH(SalesData[[#This Row],[Order Date]]),1,1,1,2,2,2,3,3,3,4,4,4)</f>
        <v>3</v>
      </c>
      <c r="Y7503">
        <f>YEAR(SalesData[[#This Row],[Order Date]])*100+MONTH(SalesData[[#This Row],[Order Date]])</f>
        <v>201807</v>
      </c>
    </row>
    <row r="7504" spans="1: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v>6</v>
      </c>
      <c r="T7504">
        <v>0</v>
      </c>
      <c r="U7504">
        <v>0.97</v>
      </c>
      <c r="V7504">
        <f>COUNTIF(SalesData[Order ID],SalesData[[#This Row],[Order ID]])</f>
        <v>2</v>
      </c>
      <c r="W7504" t="str">
        <f>TEXT(SalesData[[#This Row],[Order Date]],"MMM-YYYY")</f>
        <v>Mar-2018</v>
      </c>
      <c r="X7504">
        <f>CHOOSE(MONTH(SalesData[[#This Row],[Order Date]]),1,1,1,2,2,2,3,3,3,4,4,4)</f>
        <v>1</v>
      </c>
      <c r="Y7504">
        <f>YEAR(SalesData[[#This Row],[Order Date]])*100+MONTH(SalesData[[#This Row],[Order Date]])</f>
        <v>201803</v>
      </c>
    </row>
    <row r="7505" spans="1: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v>2</v>
      </c>
      <c r="T7505">
        <v>0.1</v>
      </c>
      <c r="U7505">
        <v>14.83</v>
      </c>
      <c r="V7505">
        <f>COUNTIF(SalesData[Order ID],SalesData[[#This Row],[Order ID]])</f>
        <v>2</v>
      </c>
      <c r="W7505" t="str">
        <f>TEXT(SalesData[[#This Row],[Order Date]],"MMM-YYYY")</f>
        <v>Mar-2018</v>
      </c>
      <c r="X7505">
        <f>CHOOSE(MONTH(SalesData[[#This Row],[Order Date]]),1,1,1,2,2,2,3,3,3,4,4,4)</f>
        <v>1</v>
      </c>
      <c r="Y7505">
        <f>YEAR(SalesData[[#This Row],[Order Date]])*100+MONTH(SalesData[[#This Row],[Order Date]])</f>
        <v>201803</v>
      </c>
    </row>
    <row r="7506" spans="1: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v>8</v>
      </c>
      <c r="T7506">
        <v>0.3</v>
      </c>
      <c r="U7506">
        <v>-3.97</v>
      </c>
      <c r="V7506">
        <f>COUNTIF(SalesData[Order ID],SalesData[[#This Row],[Order ID]])</f>
        <v>1</v>
      </c>
      <c r="W7506" t="str">
        <f>TEXT(SalesData[[#This Row],[Order Date]],"MMM-YYYY")</f>
        <v>Jan-2017</v>
      </c>
      <c r="X7506">
        <f>CHOOSE(MONTH(SalesData[[#This Row],[Order Date]]),1,1,1,2,2,2,3,3,3,4,4,4)</f>
        <v>1</v>
      </c>
      <c r="Y7506">
        <f>YEAR(SalesData[[#This Row],[Order Date]])*100+MONTH(SalesData[[#This Row],[Order Date]])</f>
        <v>201701</v>
      </c>
    </row>
    <row r="7507" spans="1: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v>1</v>
      </c>
      <c r="T7507">
        <v>0.2</v>
      </c>
      <c r="U7507">
        <v>3.29</v>
      </c>
      <c r="V7507">
        <f>COUNTIF(SalesData[Order ID],SalesData[[#This Row],[Order ID]])</f>
        <v>1</v>
      </c>
      <c r="W7507" t="str">
        <f>TEXT(SalesData[[#This Row],[Order Date]],"MMM-YYYY")</f>
        <v>Jun-2018</v>
      </c>
      <c r="X7507">
        <f>CHOOSE(MONTH(SalesData[[#This Row],[Order Date]]),1,1,1,2,2,2,3,3,3,4,4,4)</f>
        <v>2</v>
      </c>
      <c r="Y7507">
        <f>YEAR(SalesData[[#This Row],[Order Date]])*100+MONTH(SalesData[[#This Row],[Order Date]])</f>
        <v>201806</v>
      </c>
    </row>
    <row r="7508" spans="1: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v>5</v>
      </c>
      <c r="T7508">
        <v>0</v>
      </c>
      <c r="U7508">
        <v>8.35</v>
      </c>
      <c r="V7508">
        <f>COUNTIF(SalesData[Order ID],SalesData[[#This Row],[Order ID]])</f>
        <v>2</v>
      </c>
      <c r="W7508" t="str">
        <f>TEXT(SalesData[[#This Row],[Order Date]],"MMM-YYYY")</f>
        <v>Nov-2015</v>
      </c>
      <c r="X7508">
        <f>CHOOSE(MONTH(SalesData[[#This Row],[Order Date]]),1,1,1,2,2,2,3,3,3,4,4,4)</f>
        <v>4</v>
      </c>
      <c r="Y7508">
        <f>YEAR(SalesData[[#This Row],[Order Date]])*100+MONTH(SalesData[[#This Row],[Order Date]])</f>
        <v>201511</v>
      </c>
    </row>
    <row r="7509" spans="1: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v>7</v>
      </c>
      <c r="T7509">
        <v>0</v>
      </c>
      <c r="U7509">
        <v>87.1</v>
      </c>
      <c r="V7509">
        <f>COUNTIF(SalesData[Order ID],SalesData[[#This Row],[Order ID]])</f>
        <v>2</v>
      </c>
      <c r="W7509" t="str">
        <f>TEXT(SalesData[[#This Row],[Order Date]],"MMM-YYYY")</f>
        <v>Nov-2015</v>
      </c>
      <c r="X7509">
        <f>CHOOSE(MONTH(SalesData[[#This Row],[Order Date]]),1,1,1,2,2,2,3,3,3,4,4,4)</f>
        <v>4</v>
      </c>
      <c r="Y7509">
        <f>YEAR(SalesData[[#This Row],[Order Date]])*100+MONTH(SalesData[[#This Row],[Order Date]])</f>
        <v>201511</v>
      </c>
    </row>
    <row r="7510" spans="1: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v>8</v>
      </c>
      <c r="T7510">
        <v>0</v>
      </c>
      <c r="U7510">
        <v>0.74</v>
      </c>
      <c r="V7510">
        <f>COUNTIF(SalesData[Order ID],SalesData[[#This Row],[Order ID]])</f>
        <v>6</v>
      </c>
      <c r="W7510" t="str">
        <f>TEXT(SalesData[[#This Row],[Order Date]],"MMM-YYYY")</f>
        <v>Jul-2018</v>
      </c>
      <c r="X7510">
        <f>CHOOSE(MONTH(SalesData[[#This Row],[Order Date]]),1,1,1,2,2,2,3,3,3,4,4,4)</f>
        <v>3</v>
      </c>
      <c r="Y7510">
        <f>YEAR(SalesData[[#This Row],[Order Date]])*100+MONTH(SalesData[[#This Row],[Order Date]])</f>
        <v>201807</v>
      </c>
    </row>
    <row r="7511" spans="1: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v>4</v>
      </c>
      <c r="T7511">
        <v>0</v>
      </c>
      <c r="U7511">
        <v>207.89</v>
      </c>
      <c r="V7511">
        <f>COUNTIF(SalesData[Order ID],SalesData[[#This Row],[Order ID]])</f>
        <v>6</v>
      </c>
      <c r="W7511" t="str">
        <f>TEXT(SalesData[[#This Row],[Order Date]],"MMM-YYYY")</f>
        <v>Jul-2018</v>
      </c>
      <c r="X7511">
        <f>CHOOSE(MONTH(SalesData[[#This Row],[Order Date]]),1,1,1,2,2,2,3,3,3,4,4,4)</f>
        <v>3</v>
      </c>
      <c r="Y7511">
        <f>YEAR(SalesData[[#This Row],[Order Date]])*100+MONTH(SalesData[[#This Row],[Order Date]])</f>
        <v>201807</v>
      </c>
    </row>
    <row r="7512" spans="1: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v>5</v>
      </c>
      <c r="T7512">
        <v>0.1</v>
      </c>
      <c r="U7512">
        <v>11.79</v>
      </c>
      <c r="V7512">
        <f>COUNTIF(SalesData[Order ID],SalesData[[#This Row],[Order ID]])</f>
        <v>6</v>
      </c>
      <c r="W7512" t="str">
        <f>TEXT(SalesData[[#This Row],[Order Date]],"MMM-YYYY")</f>
        <v>Jul-2018</v>
      </c>
      <c r="X7512">
        <f>CHOOSE(MONTH(SalesData[[#This Row],[Order Date]]),1,1,1,2,2,2,3,3,3,4,4,4)</f>
        <v>3</v>
      </c>
      <c r="Y7512">
        <f>YEAR(SalesData[[#This Row],[Order Date]])*100+MONTH(SalesData[[#This Row],[Order Date]])</f>
        <v>201807</v>
      </c>
    </row>
    <row r="7513" spans="1: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v>4</v>
      </c>
      <c r="T7513">
        <v>0.3</v>
      </c>
      <c r="U7513">
        <v>-23.82</v>
      </c>
      <c r="V7513">
        <f>COUNTIF(SalesData[Order ID],SalesData[[#This Row],[Order ID]])</f>
        <v>6</v>
      </c>
      <c r="W7513" t="str">
        <f>TEXT(SalesData[[#This Row],[Order Date]],"MMM-YYYY")</f>
        <v>Jul-2018</v>
      </c>
      <c r="X7513">
        <f>CHOOSE(MONTH(SalesData[[#This Row],[Order Date]]),1,1,1,2,2,2,3,3,3,4,4,4)</f>
        <v>3</v>
      </c>
      <c r="Y7513">
        <f>YEAR(SalesData[[#This Row],[Order Date]])*100+MONTH(SalesData[[#This Row],[Order Date]])</f>
        <v>201807</v>
      </c>
    </row>
    <row r="7514" spans="1: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v>4</v>
      </c>
      <c r="T7514">
        <v>0.3</v>
      </c>
      <c r="U7514">
        <v>-81.42</v>
      </c>
      <c r="V7514">
        <f>COUNTIF(SalesData[Order ID],SalesData[[#This Row],[Order ID]])</f>
        <v>6</v>
      </c>
      <c r="W7514" t="str">
        <f>TEXT(SalesData[[#This Row],[Order Date]],"MMM-YYYY")</f>
        <v>Jul-2018</v>
      </c>
      <c r="X7514">
        <f>CHOOSE(MONTH(SalesData[[#This Row],[Order Date]]),1,1,1,2,2,2,3,3,3,4,4,4)</f>
        <v>3</v>
      </c>
      <c r="Y7514">
        <f>YEAR(SalesData[[#This Row],[Order Date]])*100+MONTH(SalesData[[#This Row],[Order Date]])</f>
        <v>201807</v>
      </c>
    </row>
    <row r="7515" spans="1: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v>3</v>
      </c>
      <c r="T7515">
        <v>0.3</v>
      </c>
      <c r="U7515">
        <v>-1.84</v>
      </c>
      <c r="V7515">
        <f>COUNTIF(SalesData[Order ID],SalesData[[#This Row],[Order ID]])</f>
        <v>6</v>
      </c>
      <c r="W7515" t="str">
        <f>TEXT(SalesData[[#This Row],[Order Date]],"MMM-YYYY")</f>
        <v>Jul-2018</v>
      </c>
      <c r="X7515">
        <f>CHOOSE(MONTH(SalesData[[#This Row],[Order Date]]),1,1,1,2,2,2,3,3,3,4,4,4)</f>
        <v>3</v>
      </c>
      <c r="Y7515">
        <f>YEAR(SalesData[[#This Row],[Order Date]])*100+MONTH(SalesData[[#This Row],[Order Date]])</f>
        <v>201807</v>
      </c>
    </row>
    <row r="7516" spans="1: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v>4</v>
      </c>
      <c r="T7516">
        <v>0</v>
      </c>
      <c r="U7516">
        <v>4.99</v>
      </c>
      <c r="V7516">
        <f>COUNTIF(SalesData[Order ID],SalesData[[#This Row],[Order ID]])</f>
        <v>7</v>
      </c>
      <c r="W7516" t="str">
        <f>TEXT(SalesData[[#This Row],[Order Date]],"MMM-YYYY")</f>
        <v>Dec-2018</v>
      </c>
      <c r="X7516">
        <f>CHOOSE(MONTH(SalesData[[#This Row],[Order Date]]),1,1,1,2,2,2,3,3,3,4,4,4)</f>
        <v>4</v>
      </c>
      <c r="Y7516">
        <f>YEAR(SalesData[[#This Row],[Order Date]])*100+MONTH(SalesData[[#This Row],[Order Date]])</f>
        <v>201812</v>
      </c>
    </row>
    <row r="7517" spans="1: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v>8</v>
      </c>
      <c r="T7517">
        <v>0.3</v>
      </c>
      <c r="U7517">
        <v>-62.32</v>
      </c>
      <c r="V7517">
        <f>COUNTIF(SalesData[Order ID],SalesData[[#This Row],[Order ID]])</f>
        <v>7</v>
      </c>
      <c r="W7517" t="str">
        <f>TEXT(SalesData[[#This Row],[Order Date]],"MMM-YYYY")</f>
        <v>Dec-2018</v>
      </c>
      <c r="X7517">
        <f>CHOOSE(MONTH(SalesData[[#This Row],[Order Date]]),1,1,1,2,2,2,3,3,3,4,4,4)</f>
        <v>4</v>
      </c>
      <c r="Y7517">
        <f>YEAR(SalesData[[#This Row],[Order Date]])*100+MONTH(SalesData[[#This Row],[Order Date]])</f>
        <v>201812</v>
      </c>
    </row>
    <row r="7518" spans="1: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v>9</v>
      </c>
      <c r="T7518">
        <v>0.1</v>
      </c>
      <c r="U7518">
        <v>0.96</v>
      </c>
      <c r="V7518">
        <f>COUNTIF(SalesData[Order ID],SalesData[[#This Row],[Order ID]])</f>
        <v>7</v>
      </c>
      <c r="W7518" t="str">
        <f>TEXT(SalesData[[#This Row],[Order Date]],"MMM-YYYY")</f>
        <v>Dec-2018</v>
      </c>
      <c r="X7518">
        <f>CHOOSE(MONTH(SalesData[[#This Row],[Order Date]]),1,1,1,2,2,2,3,3,3,4,4,4)</f>
        <v>4</v>
      </c>
      <c r="Y7518">
        <f>YEAR(SalesData[[#This Row],[Order Date]])*100+MONTH(SalesData[[#This Row],[Order Date]])</f>
        <v>201812</v>
      </c>
    </row>
    <row r="7519" spans="1: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v>3</v>
      </c>
      <c r="T7519">
        <v>0</v>
      </c>
      <c r="U7519">
        <v>10.25</v>
      </c>
      <c r="V7519">
        <f>COUNTIF(SalesData[Order ID],SalesData[[#This Row],[Order ID]])</f>
        <v>7</v>
      </c>
      <c r="W7519" t="str">
        <f>TEXT(SalesData[[#This Row],[Order Date]],"MMM-YYYY")</f>
        <v>Dec-2018</v>
      </c>
      <c r="X7519">
        <f>CHOOSE(MONTH(SalesData[[#This Row],[Order Date]]),1,1,1,2,2,2,3,3,3,4,4,4)</f>
        <v>4</v>
      </c>
      <c r="Y7519">
        <f>YEAR(SalesData[[#This Row],[Order Date]])*100+MONTH(SalesData[[#This Row],[Order Date]])</f>
        <v>201812</v>
      </c>
    </row>
    <row r="7520" spans="1: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v>4</v>
      </c>
      <c r="T7520">
        <v>0.1</v>
      </c>
      <c r="U7520">
        <v>4.09</v>
      </c>
      <c r="V7520">
        <f>COUNTIF(SalesData[Order ID],SalesData[[#This Row],[Order ID]])</f>
        <v>7</v>
      </c>
      <c r="W7520" t="str">
        <f>TEXT(SalesData[[#This Row],[Order Date]],"MMM-YYYY")</f>
        <v>Dec-2018</v>
      </c>
      <c r="X7520">
        <f>CHOOSE(MONTH(SalesData[[#This Row],[Order Date]]),1,1,1,2,2,2,3,3,3,4,4,4)</f>
        <v>4</v>
      </c>
      <c r="Y7520">
        <f>YEAR(SalesData[[#This Row],[Order Date]])*100+MONTH(SalesData[[#This Row],[Order Date]])</f>
        <v>201812</v>
      </c>
    </row>
    <row r="7521" spans="1: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v>6</v>
      </c>
      <c r="T7521">
        <v>0.2</v>
      </c>
      <c r="U7521">
        <v>0.4</v>
      </c>
      <c r="V7521">
        <f>COUNTIF(SalesData[Order ID],SalesData[[#This Row],[Order ID]])</f>
        <v>7</v>
      </c>
      <c r="W7521" t="str">
        <f>TEXT(SalesData[[#This Row],[Order Date]],"MMM-YYYY")</f>
        <v>Dec-2018</v>
      </c>
      <c r="X7521">
        <f>CHOOSE(MONTH(SalesData[[#This Row],[Order Date]]),1,1,1,2,2,2,3,3,3,4,4,4)</f>
        <v>4</v>
      </c>
      <c r="Y7521">
        <f>YEAR(SalesData[[#This Row],[Order Date]])*100+MONTH(SalesData[[#This Row],[Order Date]])</f>
        <v>201812</v>
      </c>
    </row>
    <row r="7522" spans="1: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v>6</v>
      </c>
      <c r="T7522">
        <v>0.2</v>
      </c>
      <c r="U7522">
        <v>489.99</v>
      </c>
      <c r="V7522">
        <f>COUNTIF(SalesData[Order ID],SalesData[[#This Row],[Order ID]])</f>
        <v>7</v>
      </c>
      <c r="W7522" t="str">
        <f>TEXT(SalesData[[#This Row],[Order Date]],"MMM-YYYY")</f>
        <v>Dec-2018</v>
      </c>
      <c r="X7522">
        <f>CHOOSE(MONTH(SalesData[[#This Row],[Order Date]]),1,1,1,2,2,2,3,3,3,4,4,4)</f>
        <v>4</v>
      </c>
      <c r="Y7522">
        <f>YEAR(SalesData[[#This Row],[Order Date]])*100+MONTH(SalesData[[#This Row],[Order Date]])</f>
        <v>201812</v>
      </c>
    </row>
    <row r="7523" spans="1: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v>5</v>
      </c>
      <c r="T7523">
        <v>0.1</v>
      </c>
      <c r="U7523">
        <v>1.34</v>
      </c>
      <c r="V7523">
        <f>COUNTIF(SalesData[Order ID],SalesData[[#This Row],[Order ID]])</f>
        <v>3</v>
      </c>
      <c r="W7523" t="str">
        <f>TEXT(SalesData[[#This Row],[Order Date]],"MMM-YYYY")</f>
        <v>Sep-2017</v>
      </c>
      <c r="X7523">
        <f>CHOOSE(MONTH(SalesData[[#This Row],[Order Date]]),1,1,1,2,2,2,3,3,3,4,4,4)</f>
        <v>3</v>
      </c>
      <c r="Y7523">
        <f>YEAR(SalesData[[#This Row],[Order Date]])*100+MONTH(SalesData[[#This Row],[Order Date]])</f>
        <v>201709</v>
      </c>
    </row>
    <row r="7524" spans="1: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v>9</v>
      </c>
      <c r="T7524">
        <v>0</v>
      </c>
      <c r="U7524">
        <v>0.53</v>
      </c>
      <c r="V7524">
        <f>COUNTIF(SalesData[Order ID],SalesData[[#This Row],[Order ID]])</f>
        <v>3</v>
      </c>
      <c r="W7524" t="str">
        <f>TEXT(SalesData[[#This Row],[Order Date]],"MMM-YYYY")</f>
        <v>Sep-2017</v>
      </c>
      <c r="X7524">
        <f>CHOOSE(MONTH(SalesData[[#This Row],[Order Date]]),1,1,1,2,2,2,3,3,3,4,4,4)</f>
        <v>3</v>
      </c>
      <c r="Y7524">
        <f>YEAR(SalesData[[#This Row],[Order Date]])*100+MONTH(SalesData[[#This Row],[Order Date]])</f>
        <v>201709</v>
      </c>
    </row>
    <row r="7525" spans="1: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v>2</v>
      </c>
      <c r="T7525">
        <v>0</v>
      </c>
      <c r="U7525">
        <v>27.28</v>
      </c>
      <c r="V7525">
        <f>COUNTIF(SalesData[Order ID],SalesData[[#This Row],[Order ID]])</f>
        <v>3</v>
      </c>
      <c r="W7525" t="str">
        <f>TEXT(SalesData[[#This Row],[Order Date]],"MMM-YYYY")</f>
        <v>Sep-2017</v>
      </c>
      <c r="X7525">
        <f>CHOOSE(MONTH(SalesData[[#This Row],[Order Date]]),1,1,1,2,2,2,3,3,3,4,4,4)</f>
        <v>3</v>
      </c>
      <c r="Y7525">
        <f>YEAR(SalesData[[#This Row],[Order Date]])*100+MONTH(SalesData[[#This Row],[Order Date]])</f>
        <v>201709</v>
      </c>
    </row>
    <row r="7526" spans="1: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v>3</v>
      </c>
      <c r="T7526">
        <v>0.1</v>
      </c>
      <c r="U7526">
        <v>3.26</v>
      </c>
      <c r="V7526">
        <f>COUNTIF(SalesData[Order ID],SalesData[[#This Row],[Order ID]])</f>
        <v>2</v>
      </c>
      <c r="W7526" t="str">
        <f>TEXT(SalesData[[#This Row],[Order Date]],"MMM-YYYY")</f>
        <v>Sep-2015</v>
      </c>
      <c r="X7526">
        <f>CHOOSE(MONTH(SalesData[[#This Row],[Order Date]]),1,1,1,2,2,2,3,3,3,4,4,4)</f>
        <v>3</v>
      </c>
      <c r="Y7526">
        <f>YEAR(SalesData[[#This Row],[Order Date]])*100+MONTH(SalesData[[#This Row],[Order Date]])</f>
        <v>201509</v>
      </c>
    </row>
    <row r="7527" spans="1: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v>10</v>
      </c>
      <c r="T7527">
        <v>0.2</v>
      </c>
      <c r="U7527">
        <v>520.46</v>
      </c>
      <c r="V7527">
        <f>COUNTIF(SalesData[Order ID],SalesData[[#This Row],[Order ID]])</f>
        <v>2</v>
      </c>
      <c r="W7527" t="str">
        <f>TEXT(SalesData[[#This Row],[Order Date]],"MMM-YYYY")</f>
        <v>Sep-2015</v>
      </c>
      <c r="X7527">
        <f>CHOOSE(MONTH(SalesData[[#This Row],[Order Date]]),1,1,1,2,2,2,3,3,3,4,4,4)</f>
        <v>3</v>
      </c>
      <c r="Y7527">
        <f>YEAR(SalesData[[#This Row],[Order Date]])*100+MONTH(SalesData[[#This Row],[Order Date]])</f>
        <v>201509</v>
      </c>
    </row>
    <row r="7528" spans="1: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v>5</v>
      </c>
      <c r="T7528">
        <v>0.2</v>
      </c>
      <c r="U7528">
        <v>25.16</v>
      </c>
      <c r="V7528">
        <f>COUNTIF(SalesData[Order ID],SalesData[[#This Row],[Order ID]])</f>
        <v>5</v>
      </c>
      <c r="W7528" t="str">
        <f>TEXT(SalesData[[#This Row],[Order Date]],"MMM-YYYY")</f>
        <v>Sep-2018</v>
      </c>
      <c r="X7528">
        <f>CHOOSE(MONTH(SalesData[[#This Row],[Order Date]]),1,1,1,2,2,2,3,3,3,4,4,4)</f>
        <v>3</v>
      </c>
      <c r="Y7528">
        <f>YEAR(SalesData[[#This Row],[Order Date]])*100+MONTH(SalesData[[#This Row],[Order Date]])</f>
        <v>201809</v>
      </c>
    </row>
    <row r="7529" spans="1: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v>2</v>
      </c>
      <c r="T7529">
        <v>0.3</v>
      </c>
      <c r="U7529">
        <v>-3.05</v>
      </c>
      <c r="V7529">
        <f>COUNTIF(SalesData[Order ID],SalesData[[#This Row],[Order ID]])</f>
        <v>5</v>
      </c>
      <c r="W7529" t="str">
        <f>TEXT(SalesData[[#This Row],[Order Date]],"MMM-YYYY")</f>
        <v>Sep-2018</v>
      </c>
      <c r="X7529">
        <f>CHOOSE(MONTH(SalesData[[#This Row],[Order Date]]),1,1,1,2,2,2,3,3,3,4,4,4)</f>
        <v>3</v>
      </c>
      <c r="Y7529">
        <f>YEAR(SalesData[[#This Row],[Order Date]])*100+MONTH(SalesData[[#This Row],[Order Date]])</f>
        <v>201809</v>
      </c>
    </row>
    <row r="7530" spans="1: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v>8</v>
      </c>
      <c r="T7530">
        <v>0.2</v>
      </c>
      <c r="U7530">
        <v>6.82</v>
      </c>
      <c r="V7530">
        <f>COUNTIF(SalesData[Order ID],SalesData[[#This Row],[Order ID]])</f>
        <v>5</v>
      </c>
      <c r="W7530" t="str">
        <f>TEXT(SalesData[[#This Row],[Order Date]],"MMM-YYYY")</f>
        <v>Sep-2018</v>
      </c>
      <c r="X7530">
        <f>CHOOSE(MONTH(SalesData[[#This Row],[Order Date]]),1,1,1,2,2,2,3,3,3,4,4,4)</f>
        <v>3</v>
      </c>
      <c r="Y7530">
        <f>YEAR(SalesData[[#This Row],[Order Date]])*100+MONTH(SalesData[[#This Row],[Order Date]])</f>
        <v>201809</v>
      </c>
    </row>
    <row r="7531" spans="1: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v>9</v>
      </c>
      <c r="T7531">
        <v>0.2</v>
      </c>
      <c r="U7531">
        <v>3.41</v>
      </c>
      <c r="V7531">
        <f>COUNTIF(SalesData[Order ID],SalesData[[#This Row],[Order ID]])</f>
        <v>5</v>
      </c>
      <c r="W7531" t="str">
        <f>TEXT(SalesData[[#This Row],[Order Date]],"MMM-YYYY")</f>
        <v>Sep-2018</v>
      </c>
      <c r="X7531">
        <f>CHOOSE(MONTH(SalesData[[#This Row],[Order Date]]),1,1,1,2,2,2,3,3,3,4,4,4)</f>
        <v>3</v>
      </c>
      <c r="Y7531">
        <f>YEAR(SalesData[[#This Row],[Order Date]])*100+MONTH(SalesData[[#This Row],[Order Date]])</f>
        <v>201809</v>
      </c>
    </row>
    <row r="7532" spans="1: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v>6</v>
      </c>
      <c r="T7532">
        <v>0.3</v>
      </c>
      <c r="U7532">
        <v>-288.66000000000003</v>
      </c>
      <c r="V7532">
        <f>COUNTIF(SalesData[Order ID],SalesData[[#This Row],[Order ID]])</f>
        <v>5</v>
      </c>
      <c r="W7532" t="str">
        <f>TEXT(SalesData[[#This Row],[Order Date]],"MMM-YYYY")</f>
        <v>Sep-2018</v>
      </c>
      <c r="X7532">
        <f>CHOOSE(MONTH(SalesData[[#This Row],[Order Date]]),1,1,1,2,2,2,3,3,3,4,4,4)</f>
        <v>3</v>
      </c>
      <c r="Y7532">
        <f>YEAR(SalesData[[#This Row],[Order Date]])*100+MONTH(SalesData[[#This Row],[Order Date]])</f>
        <v>201809</v>
      </c>
    </row>
    <row r="7533" spans="1: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v>3</v>
      </c>
      <c r="T7533">
        <v>0.1</v>
      </c>
      <c r="U7533">
        <v>77.239999999999995</v>
      </c>
      <c r="V7533">
        <f>COUNTIF(SalesData[Order ID],SalesData[[#This Row],[Order ID]])</f>
        <v>2</v>
      </c>
      <c r="W7533" t="str">
        <f>TEXT(SalesData[[#This Row],[Order Date]],"MMM-YYYY")</f>
        <v>Jun-2017</v>
      </c>
      <c r="X7533">
        <f>CHOOSE(MONTH(SalesData[[#This Row],[Order Date]]),1,1,1,2,2,2,3,3,3,4,4,4)</f>
        <v>2</v>
      </c>
      <c r="Y7533">
        <f>YEAR(SalesData[[#This Row],[Order Date]])*100+MONTH(SalesData[[#This Row],[Order Date]])</f>
        <v>201706</v>
      </c>
    </row>
    <row r="7534" spans="1: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v>3</v>
      </c>
      <c r="T7534">
        <v>0.3</v>
      </c>
      <c r="U7534">
        <v>-111.12</v>
      </c>
      <c r="V7534">
        <f>COUNTIF(SalesData[Order ID],SalesData[[#This Row],[Order ID]])</f>
        <v>2</v>
      </c>
      <c r="W7534" t="str">
        <f>TEXT(SalesData[[#This Row],[Order Date]],"MMM-YYYY")</f>
        <v>Jun-2017</v>
      </c>
      <c r="X7534">
        <f>CHOOSE(MONTH(SalesData[[#This Row],[Order Date]]),1,1,1,2,2,2,3,3,3,4,4,4)</f>
        <v>2</v>
      </c>
      <c r="Y7534">
        <f>YEAR(SalesData[[#This Row],[Order Date]])*100+MONTH(SalesData[[#This Row],[Order Date]])</f>
        <v>201706</v>
      </c>
    </row>
    <row r="7535" spans="1: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v>7</v>
      </c>
      <c r="T7535">
        <v>0</v>
      </c>
      <c r="U7535">
        <v>23.61</v>
      </c>
      <c r="V7535">
        <f>COUNTIF(SalesData[Order ID],SalesData[[#This Row],[Order ID]])</f>
        <v>2</v>
      </c>
      <c r="W7535" t="str">
        <f>TEXT(SalesData[[#This Row],[Order Date]],"MMM-YYYY")</f>
        <v>Feb-2018</v>
      </c>
      <c r="X7535">
        <f>CHOOSE(MONTH(SalesData[[#This Row],[Order Date]]),1,1,1,2,2,2,3,3,3,4,4,4)</f>
        <v>1</v>
      </c>
      <c r="Y7535">
        <f>YEAR(SalesData[[#This Row],[Order Date]])*100+MONTH(SalesData[[#This Row],[Order Date]])</f>
        <v>201802</v>
      </c>
    </row>
    <row r="7536" spans="1: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v>4</v>
      </c>
      <c r="T7536">
        <v>0.1</v>
      </c>
      <c r="U7536">
        <v>41.75</v>
      </c>
      <c r="V7536">
        <f>COUNTIF(SalesData[Order ID],SalesData[[#This Row],[Order ID]])</f>
        <v>2</v>
      </c>
      <c r="W7536" t="str">
        <f>TEXT(SalesData[[#This Row],[Order Date]],"MMM-YYYY")</f>
        <v>Feb-2018</v>
      </c>
      <c r="X7536">
        <f>CHOOSE(MONTH(SalesData[[#This Row],[Order Date]]),1,1,1,2,2,2,3,3,3,4,4,4)</f>
        <v>1</v>
      </c>
      <c r="Y7536">
        <f>YEAR(SalesData[[#This Row],[Order Date]])*100+MONTH(SalesData[[#This Row],[Order Date]])</f>
        <v>201802</v>
      </c>
    </row>
    <row r="7537" spans="1: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v>10</v>
      </c>
      <c r="T7537">
        <v>0.1</v>
      </c>
      <c r="U7537">
        <v>7.43</v>
      </c>
      <c r="V7537">
        <f>COUNTIF(SalesData[Order ID],SalesData[[#This Row],[Order ID]])</f>
        <v>1</v>
      </c>
      <c r="W7537" t="str">
        <f>TEXT(SalesData[[#This Row],[Order Date]],"MMM-YYYY")</f>
        <v>Mar-2018</v>
      </c>
      <c r="X7537">
        <f>CHOOSE(MONTH(SalesData[[#This Row],[Order Date]]),1,1,1,2,2,2,3,3,3,4,4,4)</f>
        <v>1</v>
      </c>
      <c r="Y7537">
        <f>YEAR(SalesData[[#This Row],[Order Date]])*100+MONTH(SalesData[[#This Row],[Order Date]])</f>
        <v>201803</v>
      </c>
    </row>
    <row r="7538" spans="1: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v>8</v>
      </c>
      <c r="T7538">
        <v>0</v>
      </c>
      <c r="U7538">
        <v>1.5</v>
      </c>
      <c r="V7538">
        <f>COUNTIF(SalesData[Order ID],SalesData[[#This Row],[Order ID]])</f>
        <v>1</v>
      </c>
      <c r="W7538" t="str">
        <f>TEXT(SalesData[[#This Row],[Order Date]],"MMM-YYYY")</f>
        <v>Dec-2018</v>
      </c>
      <c r="X7538">
        <f>CHOOSE(MONTH(SalesData[[#This Row],[Order Date]]),1,1,1,2,2,2,3,3,3,4,4,4)</f>
        <v>4</v>
      </c>
      <c r="Y7538">
        <f>YEAR(SalesData[[#This Row],[Order Date]])*100+MONTH(SalesData[[#This Row],[Order Date]])</f>
        <v>201812</v>
      </c>
    </row>
    <row r="7539" spans="1: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v>7</v>
      </c>
      <c r="T7539">
        <v>0</v>
      </c>
      <c r="U7539">
        <v>19.850000000000001</v>
      </c>
      <c r="V7539">
        <f>COUNTIF(SalesData[Order ID],SalesData[[#This Row],[Order ID]])</f>
        <v>1</v>
      </c>
      <c r="W7539" t="str">
        <f>TEXT(SalesData[[#This Row],[Order Date]],"MMM-YYYY")</f>
        <v>Feb-2017</v>
      </c>
      <c r="X7539">
        <f>CHOOSE(MONTH(SalesData[[#This Row],[Order Date]]),1,1,1,2,2,2,3,3,3,4,4,4)</f>
        <v>1</v>
      </c>
      <c r="Y7539">
        <f>YEAR(SalesData[[#This Row],[Order Date]])*100+MONTH(SalesData[[#This Row],[Order Date]])</f>
        <v>201702</v>
      </c>
    </row>
    <row r="7540" spans="1: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v>9</v>
      </c>
      <c r="T7540">
        <v>0.1</v>
      </c>
      <c r="U7540">
        <v>28.57</v>
      </c>
      <c r="V7540">
        <f>COUNTIF(SalesData[Order ID],SalesData[[#This Row],[Order ID]])</f>
        <v>7</v>
      </c>
      <c r="W7540" t="str">
        <f>TEXT(SalesData[[#This Row],[Order Date]],"MMM-YYYY")</f>
        <v>Dec-2018</v>
      </c>
      <c r="X7540">
        <f>CHOOSE(MONTH(SalesData[[#This Row],[Order Date]]),1,1,1,2,2,2,3,3,3,4,4,4)</f>
        <v>4</v>
      </c>
      <c r="Y7540">
        <f>YEAR(SalesData[[#This Row],[Order Date]])*100+MONTH(SalesData[[#This Row],[Order Date]])</f>
        <v>201812</v>
      </c>
    </row>
    <row r="7541" spans="1: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v>9</v>
      </c>
      <c r="T7541">
        <v>0</v>
      </c>
      <c r="U7541">
        <v>8.06</v>
      </c>
      <c r="V7541">
        <f>COUNTIF(SalesData[Order ID],SalesData[[#This Row],[Order ID]])</f>
        <v>7</v>
      </c>
      <c r="W7541" t="str">
        <f>TEXT(SalesData[[#This Row],[Order Date]],"MMM-YYYY")</f>
        <v>Dec-2018</v>
      </c>
      <c r="X7541">
        <f>CHOOSE(MONTH(SalesData[[#This Row],[Order Date]]),1,1,1,2,2,2,3,3,3,4,4,4)</f>
        <v>4</v>
      </c>
      <c r="Y7541">
        <f>YEAR(SalesData[[#This Row],[Order Date]])*100+MONTH(SalesData[[#This Row],[Order Date]])</f>
        <v>201812</v>
      </c>
    </row>
    <row r="7542" spans="1: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v>7</v>
      </c>
      <c r="T7542">
        <v>0</v>
      </c>
      <c r="U7542">
        <v>38.78</v>
      </c>
      <c r="V7542">
        <f>COUNTIF(SalesData[Order ID],SalesData[[#This Row],[Order ID]])</f>
        <v>7</v>
      </c>
      <c r="W7542" t="str">
        <f>TEXT(SalesData[[#This Row],[Order Date]],"MMM-YYYY")</f>
        <v>Dec-2018</v>
      </c>
      <c r="X7542">
        <f>CHOOSE(MONTH(SalesData[[#This Row],[Order Date]]),1,1,1,2,2,2,3,3,3,4,4,4)</f>
        <v>4</v>
      </c>
      <c r="Y7542">
        <f>YEAR(SalesData[[#This Row],[Order Date]])*100+MONTH(SalesData[[#This Row],[Order Date]])</f>
        <v>201812</v>
      </c>
    </row>
    <row r="7543" spans="1: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v>1</v>
      </c>
      <c r="T7543">
        <v>0.3</v>
      </c>
      <c r="U7543">
        <v>-10.42</v>
      </c>
      <c r="V7543">
        <f>COUNTIF(SalesData[Order ID],SalesData[[#This Row],[Order ID]])</f>
        <v>7</v>
      </c>
      <c r="W7543" t="str">
        <f>TEXT(SalesData[[#This Row],[Order Date]],"MMM-YYYY")</f>
        <v>Dec-2018</v>
      </c>
      <c r="X7543">
        <f>CHOOSE(MONTH(SalesData[[#This Row],[Order Date]]),1,1,1,2,2,2,3,3,3,4,4,4)</f>
        <v>4</v>
      </c>
      <c r="Y7543">
        <f>YEAR(SalesData[[#This Row],[Order Date]])*100+MONTH(SalesData[[#This Row],[Order Date]])</f>
        <v>201812</v>
      </c>
    </row>
    <row r="7544" spans="1: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v>9</v>
      </c>
      <c r="T7544">
        <v>0.3</v>
      </c>
      <c r="U7544">
        <v>-152.61000000000001</v>
      </c>
      <c r="V7544">
        <f>COUNTIF(SalesData[Order ID],SalesData[[#This Row],[Order ID]])</f>
        <v>7</v>
      </c>
      <c r="W7544" t="str">
        <f>TEXT(SalesData[[#This Row],[Order Date]],"MMM-YYYY")</f>
        <v>Dec-2018</v>
      </c>
      <c r="X7544">
        <f>CHOOSE(MONTH(SalesData[[#This Row],[Order Date]]),1,1,1,2,2,2,3,3,3,4,4,4)</f>
        <v>4</v>
      </c>
      <c r="Y7544">
        <f>YEAR(SalesData[[#This Row],[Order Date]])*100+MONTH(SalesData[[#This Row],[Order Date]])</f>
        <v>201812</v>
      </c>
    </row>
    <row r="7545" spans="1: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v>9</v>
      </c>
      <c r="T7545">
        <v>0</v>
      </c>
      <c r="U7545">
        <v>6.88</v>
      </c>
      <c r="V7545">
        <f>COUNTIF(SalesData[Order ID],SalesData[[#This Row],[Order ID]])</f>
        <v>7</v>
      </c>
      <c r="W7545" t="str">
        <f>TEXT(SalesData[[#This Row],[Order Date]],"MMM-YYYY")</f>
        <v>Dec-2018</v>
      </c>
      <c r="X7545">
        <f>CHOOSE(MONTH(SalesData[[#This Row],[Order Date]]),1,1,1,2,2,2,3,3,3,4,4,4)</f>
        <v>4</v>
      </c>
      <c r="Y7545">
        <f>YEAR(SalesData[[#This Row],[Order Date]])*100+MONTH(SalesData[[#This Row],[Order Date]])</f>
        <v>201812</v>
      </c>
    </row>
    <row r="7546" spans="1: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v>3</v>
      </c>
      <c r="T7546">
        <v>0.3</v>
      </c>
      <c r="U7546">
        <v>-163.19999999999999</v>
      </c>
      <c r="V7546">
        <f>COUNTIF(SalesData[Order ID],SalesData[[#This Row],[Order ID]])</f>
        <v>7</v>
      </c>
      <c r="W7546" t="str">
        <f>TEXT(SalesData[[#This Row],[Order Date]],"MMM-YYYY")</f>
        <v>Dec-2018</v>
      </c>
      <c r="X7546">
        <f>CHOOSE(MONTH(SalesData[[#This Row],[Order Date]]),1,1,1,2,2,2,3,3,3,4,4,4)</f>
        <v>4</v>
      </c>
      <c r="Y7546">
        <f>YEAR(SalesData[[#This Row],[Order Date]])*100+MONTH(SalesData[[#This Row],[Order Date]])</f>
        <v>201812</v>
      </c>
    </row>
    <row r="7547" spans="1: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v>6</v>
      </c>
      <c r="T7547">
        <v>0</v>
      </c>
      <c r="U7547">
        <v>50.4</v>
      </c>
      <c r="V7547">
        <f>COUNTIF(SalesData[Order ID],SalesData[[#This Row],[Order ID]])</f>
        <v>4</v>
      </c>
      <c r="W7547" t="str">
        <f>TEXT(SalesData[[#This Row],[Order Date]],"MMM-YYYY")</f>
        <v>Oct-2015</v>
      </c>
      <c r="X7547">
        <f>CHOOSE(MONTH(SalesData[[#This Row],[Order Date]]),1,1,1,2,2,2,3,3,3,4,4,4)</f>
        <v>4</v>
      </c>
      <c r="Y7547">
        <f>YEAR(SalesData[[#This Row],[Order Date]])*100+MONTH(SalesData[[#This Row],[Order Date]])</f>
        <v>201510</v>
      </c>
    </row>
    <row r="7548" spans="1: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v>9</v>
      </c>
      <c r="T7548">
        <v>0</v>
      </c>
      <c r="U7548">
        <v>249.46</v>
      </c>
      <c r="V7548">
        <f>COUNTIF(SalesData[Order ID],SalesData[[#This Row],[Order ID]])</f>
        <v>4</v>
      </c>
      <c r="W7548" t="str">
        <f>TEXT(SalesData[[#This Row],[Order Date]],"MMM-YYYY")</f>
        <v>Oct-2015</v>
      </c>
      <c r="X7548">
        <f>CHOOSE(MONTH(SalesData[[#This Row],[Order Date]]),1,1,1,2,2,2,3,3,3,4,4,4)</f>
        <v>4</v>
      </c>
      <c r="Y7548">
        <f>YEAR(SalesData[[#This Row],[Order Date]])*100+MONTH(SalesData[[#This Row],[Order Date]])</f>
        <v>201510</v>
      </c>
    </row>
    <row r="7549" spans="1: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v>8</v>
      </c>
      <c r="T7549">
        <v>0</v>
      </c>
      <c r="U7549">
        <v>3.59</v>
      </c>
      <c r="V7549">
        <f>COUNTIF(SalesData[Order ID],SalesData[[#This Row],[Order ID]])</f>
        <v>4</v>
      </c>
      <c r="W7549" t="str">
        <f>TEXT(SalesData[[#This Row],[Order Date]],"MMM-YYYY")</f>
        <v>Oct-2015</v>
      </c>
      <c r="X7549">
        <f>CHOOSE(MONTH(SalesData[[#This Row],[Order Date]]),1,1,1,2,2,2,3,3,3,4,4,4)</f>
        <v>4</v>
      </c>
      <c r="Y7549">
        <f>YEAR(SalesData[[#This Row],[Order Date]])*100+MONTH(SalesData[[#This Row],[Order Date]])</f>
        <v>201510</v>
      </c>
    </row>
    <row r="7550" spans="1: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v>6</v>
      </c>
      <c r="T7550">
        <v>0.3</v>
      </c>
      <c r="U7550">
        <v>-0.13</v>
      </c>
      <c r="V7550">
        <f>COUNTIF(SalesData[Order ID],SalesData[[#This Row],[Order ID]])</f>
        <v>4</v>
      </c>
      <c r="W7550" t="str">
        <f>TEXT(SalesData[[#This Row],[Order Date]],"MMM-YYYY")</f>
        <v>Oct-2015</v>
      </c>
      <c r="X7550">
        <f>CHOOSE(MONTH(SalesData[[#This Row],[Order Date]]),1,1,1,2,2,2,3,3,3,4,4,4)</f>
        <v>4</v>
      </c>
      <c r="Y7550">
        <f>YEAR(SalesData[[#This Row],[Order Date]])*100+MONTH(SalesData[[#This Row],[Order Date]])</f>
        <v>201510</v>
      </c>
    </row>
    <row r="7551" spans="1: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v>6</v>
      </c>
      <c r="T7551">
        <v>0.3</v>
      </c>
      <c r="U7551">
        <v>-4.24</v>
      </c>
      <c r="V7551">
        <f>COUNTIF(SalesData[Order ID],SalesData[[#This Row],[Order ID]])</f>
        <v>1</v>
      </c>
      <c r="W7551" t="str">
        <f>TEXT(SalesData[[#This Row],[Order Date]],"MMM-YYYY")</f>
        <v>Sep-2017</v>
      </c>
      <c r="X7551">
        <f>CHOOSE(MONTH(SalesData[[#This Row],[Order Date]]),1,1,1,2,2,2,3,3,3,4,4,4)</f>
        <v>3</v>
      </c>
      <c r="Y7551">
        <f>YEAR(SalesData[[#This Row],[Order Date]])*100+MONTH(SalesData[[#This Row],[Order Date]])</f>
        <v>201709</v>
      </c>
    </row>
    <row r="7552" spans="1: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v>8</v>
      </c>
      <c r="T7552">
        <v>0.1</v>
      </c>
      <c r="U7552">
        <v>8.69</v>
      </c>
      <c r="V7552">
        <f>COUNTIF(SalesData[Order ID],SalesData[[#This Row],[Order ID]])</f>
        <v>4</v>
      </c>
      <c r="W7552" t="str">
        <f>TEXT(SalesData[[#This Row],[Order Date]],"MMM-YYYY")</f>
        <v>Nov-2015</v>
      </c>
      <c r="X7552">
        <f>CHOOSE(MONTH(SalesData[[#This Row],[Order Date]]),1,1,1,2,2,2,3,3,3,4,4,4)</f>
        <v>4</v>
      </c>
      <c r="Y7552">
        <f>YEAR(SalesData[[#This Row],[Order Date]])*100+MONTH(SalesData[[#This Row],[Order Date]])</f>
        <v>201511</v>
      </c>
    </row>
    <row r="7553" spans="1: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v>3</v>
      </c>
      <c r="T7553">
        <v>0.2</v>
      </c>
      <c r="U7553">
        <v>108.41</v>
      </c>
      <c r="V7553">
        <f>COUNTIF(SalesData[Order ID],SalesData[[#This Row],[Order ID]])</f>
        <v>4</v>
      </c>
      <c r="W7553" t="str">
        <f>TEXT(SalesData[[#This Row],[Order Date]],"MMM-YYYY")</f>
        <v>Nov-2015</v>
      </c>
      <c r="X7553">
        <f>CHOOSE(MONTH(SalesData[[#This Row],[Order Date]]),1,1,1,2,2,2,3,3,3,4,4,4)</f>
        <v>4</v>
      </c>
      <c r="Y7553">
        <f>YEAR(SalesData[[#This Row],[Order Date]])*100+MONTH(SalesData[[#This Row],[Order Date]])</f>
        <v>201511</v>
      </c>
    </row>
    <row r="7554" spans="1: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v>2</v>
      </c>
      <c r="T7554">
        <v>0</v>
      </c>
      <c r="U7554">
        <v>2.46</v>
      </c>
      <c r="V7554">
        <f>COUNTIF(SalesData[Order ID],SalesData[[#This Row],[Order ID]])</f>
        <v>4</v>
      </c>
      <c r="W7554" t="str">
        <f>TEXT(SalesData[[#This Row],[Order Date]],"MMM-YYYY")</f>
        <v>Nov-2015</v>
      </c>
      <c r="X7554">
        <f>CHOOSE(MONTH(SalesData[[#This Row],[Order Date]]),1,1,1,2,2,2,3,3,3,4,4,4)</f>
        <v>4</v>
      </c>
      <c r="Y7554">
        <f>YEAR(SalesData[[#This Row],[Order Date]])*100+MONTH(SalesData[[#This Row],[Order Date]])</f>
        <v>201511</v>
      </c>
    </row>
    <row r="7555" spans="1: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v>2</v>
      </c>
      <c r="T7555">
        <v>0.2</v>
      </c>
      <c r="U7555">
        <v>8.0399999999999991</v>
      </c>
      <c r="V7555">
        <f>COUNTIF(SalesData[Order ID],SalesData[[#This Row],[Order ID]])</f>
        <v>4</v>
      </c>
      <c r="W7555" t="str">
        <f>TEXT(SalesData[[#This Row],[Order Date]],"MMM-YYYY")</f>
        <v>Nov-2015</v>
      </c>
      <c r="X7555">
        <f>CHOOSE(MONTH(SalesData[[#This Row],[Order Date]]),1,1,1,2,2,2,3,3,3,4,4,4)</f>
        <v>4</v>
      </c>
      <c r="Y7555">
        <f>YEAR(SalesData[[#This Row],[Order Date]])*100+MONTH(SalesData[[#This Row],[Order Date]])</f>
        <v>201511</v>
      </c>
    </row>
    <row r="7556" spans="1: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v>7</v>
      </c>
      <c r="T7556">
        <v>0.2</v>
      </c>
      <c r="U7556">
        <v>28</v>
      </c>
      <c r="V7556">
        <f>COUNTIF(SalesData[Order ID],SalesData[[#This Row],[Order ID]])</f>
        <v>2</v>
      </c>
      <c r="W7556" t="str">
        <f>TEXT(SalesData[[#This Row],[Order Date]],"MMM-YYYY")</f>
        <v>May-2015</v>
      </c>
      <c r="X7556">
        <f>CHOOSE(MONTH(SalesData[[#This Row],[Order Date]]),1,1,1,2,2,2,3,3,3,4,4,4)</f>
        <v>2</v>
      </c>
      <c r="Y7556">
        <f>YEAR(SalesData[[#This Row],[Order Date]])*100+MONTH(SalesData[[#This Row],[Order Date]])</f>
        <v>201505</v>
      </c>
    </row>
    <row r="7557" spans="1: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v>4</v>
      </c>
      <c r="T7557">
        <v>0</v>
      </c>
      <c r="U7557">
        <v>6.92</v>
      </c>
      <c r="V7557">
        <f>COUNTIF(SalesData[Order ID],SalesData[[#This Row],[Order ID]])</f>
        <v>2</v>
      </c>
      <c r="W7557" t="str">
        <f>TEXT(SalesData[[#This Row],[Order Date]],"MMM-YYYY")</f>
        <v>May-2015</v>
      </c>
      <c r="X7557">
        <f>CHOOSE(MONTH(SalesData[[#This Row],[Order Date]]),1,1,1,2,2,2,3,3,3,4,4,4)</f>
        <v>2</v>
      </c>
      <c r="Y7557">
        <f>YEAR(SalesData[[#This Row],[Order Date]])*100+MONTH(SalesData[[#This Row],[Order Date]])</f>
        <v>201505</v>
      </c>
    </row>
    <row r="7558" spans="1: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v>4</v>
      </c>
      <c r="T7558">
        <v>0.3</v>
      </c>
      <c r="U7558">
        <v>-22.16</v>
      </c>
      <c r="V7558">
        <f>COUNTIF(SalesData[Order ID],SalesData[[#This Row],[Order ID]])</f>
        <v>2</v>
      </c>
      <c r="W7558" t="str">
        <f>TEXT(SalesData[[#This Row],[Order Date]],"MMM-YYYY")</f>
        <v>Nov-2018</v>
      </c>
      <c r="X7558">
        <f>CHOOSE(MONTH(SalesData[[#This Row],[Order Date]]),1,1,1,2,2,2,3,3,3,4,4,4)</f>
        <v>4</v>
      </c>
      <c r="Y7558">
        <f>YEAR(SalesData[[#This Row],[Order Date]])*100+MONTH(SalesData[[#This Row],[Order Date]])</f>
        <v>201811</v>
      </c>
    </row>
    <row r="7559" spans="1: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v>8</v>
      </c>
      <c r="T7559">
        <v>0.1</v>
      </c>
      <c r="U7559">
        <v>119.51</v>
      </c>
      <c r="V7559">
        <f>COUNTIF(SalesData[Order ID],SalesData[[#This Row],[Order ID]])</f>
        <v>2</v>
      </c>
      <c r="W7559" t="str">
        <f>TEXT(SalesData[[#This Row],[Order Date]],"MMM-YYYY")</f>
        <v>Nov-2018</v>
      </c>
      <c r="X7559">
        <f>CHOOSE(MONTH(SalesData[[#This Row],[Order Date]]),1,1,1,2,2,2,3,3,3,4,4,4)</f>
        <v>4</v>
      </c>
      <c r="Y7559">
        <f>YEAR(SalesData[[#This Row],[Order Date]])*100+MONTH(SalesData[[#This Row],[Order Date]])</f>
        <v>201811</v>
      </c>
    </row>
    <row r="7560" spans="1: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v>10</v>
      </c>
      <c r="T7560">
        <v>0.2</v>
      </c>
      <c r="U7560">
        <v>122.81</v>
      </c>
      <c r="V7560">
        <f>COUNTIF(SalesData[Order ID],SalesData[[#This Row],[Order ID]])</f>
        <v>3</v>
      </c>
      <c r="W7560" t="str">
        <f>TEXT(SalesData[[#This Row],[Order Date]],"MMM-YYYY")</f>
        <v>Nov-2015</v>
      </c>
      <c r="X7560">
        <f>CHOOSE(MONTH(SalesData[[#This Row],[Order Date]]),1,1,1,2,2,2,3,3,3,4,4,4)</f>
        <v>4</v>
      </c>
      <c r="Y7560">
        <f>YEAR(SalesData[[#This Row],[Order Date]])*100+MONTH(SalesData[[#This Row],[Order Date]])</f>
        <v>201511</v>
      </c>
    </row>
    <row r="7561" spans="1: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v>4</v>
      </c>
      <c r="T7561">
        <v>0.2</v>
      </c>
      <c r="U7561">
        <v>28.55</v>
      </c>
      <c r="V7561">
        <f>COUNTIF(SalesData[Order ID],SalesData[[#This Row],[Order ID]])</f>
        <v>3</v>
      </c>
      <c r="W7561" t="str">
        <f>TEXT(SalesData[[#This Row],[Order Date]],"MMM-YYYY")</f>
        <v>Nov-2015</v>
      </c>
      <c r="X7561">
        <f>CHOOSE(MONTH(SalesData[[#This Row],[Order Date]]),1,1,1,2,2,2,3,3,3,4,4,4)</f>
        <v>4</v>
      </c>
      <c r="Y7561">
        <f>YEAR(SalesData[[#This Row],[Order Date]])*100+MONTH(SalesData[[#This Row],[Order Date]])</f>
        <v>201511</v>
      </c>
    </row>
    <row r="7562" spans="1: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v>4</v>
      </c>
      <c r="T7562">
        <v>0</v>
      </c>
      <c r="U7562">
        <v>2.5299999999999998</v>
      </c>
      <c r="V7562">
        <f>COUNTIF(SalesData[Order ID],SalesData[[#This Row],[Order ID]])</f>
        <v>3</v>
      </c>
      <c r="W7562" t="str">
        <f>TEXT(SalesData[[#This Row],[Order Date]],"MMM-YYYY")</f>
        <v>Nov-2015</v>
      </c>
      <c r="X7562">
        <f>CHOOSE(MONTH(SalesData[[#This Row],[Order Date]]),1,1,1,2,2,2,3,3,3,4,4,4)</f>
        <v>4</v>
      </c>
      <c r="Y7562">
        <f>YEAR(SalesData[[#This Row],[Order Date]])*100+MONTH(SalesData[[#This Row],[Order Date]])</f>
        <v>201511</v>
      </c>
    </row>
    <row r="7563" spans="1: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v>2</v>
      </c>
      <c r="T7563">
        <v>0</v>
      </c>
      <c r="U7563">
        <v>35.869999999999997</v>
      </c>
      <c r="V7563">
        <f>COUNTIF(SalesData[Order ID],SalesData[[#This Row],[Order ID]])</f>
        <v>1</v>
      </c>
      <c r="W7563" t="str">
        <f>TEXT(SalesData[[#This Row],[Order Date]],"MMM-YYYY")</f>
        <v>Dec-2017</v>
      </c>
      <c r="X7563">
        <f>CHOOSE(MONTH(SalesData[[#This Row],[Order Date]]),1,1,1,2,2,2,3,3,3,4,4,4)</f>
        <v>4</v>
      </c>
      <c r="Y7563">
        <f>YEAR(SalesData[[#This Row],[Order Date]])*100+MONTH(SalesData[[#This Row],[Order Date]])</f>
        <v>201712</v>
      </c>
    </row>
    <row r="7564" spans="1: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v>7</v>
      </c>
      <c r="T7564">
        <v>0</v>
      </c>
      <c r="U7564">
        <v>27.82</v>
      </c>
      <c r="V7564">
        <f>COUNTIF(SalesData[Order ID],SalesData[[#This Row],[Order ID]])</f>
        <v>1</v>
      </c>
      <c r="W7564" t="str">
        <f>TEXT(SalesData[[#This Row],[Order Date]],"MMM-YYYY")</f>
        <v>Sep-2017</v>
      </c>
      <c r="X7564">
        <f>CHOOSE(MONTH(SalesData[[#This Row],[Order Date]]),1,1,1,2,2,2,3,3,3,4,4,4)</f>
        <v>3</v>
      </c>
      <c r="Y7564">
        <f>YEAR(SalesData[[#This Row],[Order Date]])*100+MONTH(SalesData[[#This Row],[Order Date]])</f>
        <v>201709</v>
      </c>
    </row>
    <row r="7565" spans="1: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v>1</v>
      </c>
      <c r="T7565">
        <v>0.2</v>
      </c>
      <c r="U7565">
        <v>5.74</v>
      </c>
      <c r="V7565">
        <f>COUNTIF(SalesData[Order ID],SalesData[[#This Row],[Order ID]])</f>
        <v>1</v>
      </c>
      <c r="W7565" t="str">
        <f>TEXT(SalesData[[#This Row],[Order Date]],"MMM-YYYY")</f>
        <v>Oct-2018</v>
      </c>
      <c r="X7565">
        <f>CHOOSE(MONTH(SalesData[[#This Row],[Order Date]]),1,1,1,2,2,2,3,3,3,4,4,4)</f>
        <v>4</v>
      </c>
      <c r="Y7565">
        <f>YEAR(SalesData[[#This Row],[Order Date]])*100+MONTH(SalesData[[#This Row],[Order Date]])</f>
        <v>201810</v>
      </c>
    </row>
    <row r="7566" spans="1: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v>4</v>
      </c>
      <c r="T7566">
        <v>0.1</v>
      </c>
      <c r="U7566">
        <v>39.17</v>
      </c>
      <c r="V7566">
        <f>COUNTIF(SalesData[Order ID],SalesData[[#This Row],[Order ID]])</f>
        <v>2</v>
      </c>
      <c r="W7566" t="str">
        <f>TEXT(SalesData[[#This Row],[Order Date]],"MMM-YYYY")</f>
        <v>Jan-2017</v>
      </c>
      <c r="X7566">
        <f>CHOOSE(MONTH(SalesData[[#This Row],[Order Date]]),1,1,1,2,2,2,3,3,3,4,4,4)</f>
        <v>1</v>
      </c>
      <c r="Y7566">
        <f>YEAR(SalesData[[#This Row],[Order Date]])*100+MONTH(SalesData[[#This Row],[Order Date]])</f>
        <v>201701</v>
      </c>
    </row>
    <row r="7567" spans="1: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v>5</v>
      </c>
      <c r="T7567">
        <v>0</v>
      </c>
      <c r="U7567">
        <v>6.8</v>
      </c>
      <c r="V7567">
        <f>COUNTIF(SalesData[Order ID],SalesData[[#This Row],[Order ID]])</f>
        <v>2</v>
      </c>
      <c r="W7567" t="str">
        <f>TEXT(SalesData[[#This Row],[Order Date]],"MMM-YYYY")</f>
        <v>Jan-2017</v>
      </c>
      <c r="X7567">
        <f>CHOOSE(MONTH(SalesData[[#This Row],[Order Date]]),1,1,1,2,2,2,3,3,3,4,4,4)</f>
        <v>1</v>
      </c>
      <c r="Y7567">
        <f>YEAR(SalesData[[#This Row],[Order Date]])*100+MONTH(SalesData[[#This Row],[Order Date]])</f>
        <v>201701</v>
      </c>
    </row>
    <row r="7568" spans="1: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v>4</v>
      </c>
      <c r="T7568">
        <v>0.1</v>
      </c>
      <c r="U7568">
        <v>10.07</v>
      </c>
      <c r="V7568">
        <f>COUNTIF(SalesData[Order ID],SalesData[[#This Row],[Order ID]])</f>
        <v>2</v>
      </c>
      <c r="W7568" t="str">
        <f>TEXT(SalesData[[#This Row],[Order Date]],"MMM-YYYY")</f>
        <v>Apr-2018</v>
      </c>
      <c r="X7568">
        <f>CHOOSE(MONTH(SalesData[[#This Row],[Order Date]]),1,1,1,2,2,2,3,3,3,4,4,4)</f>
        <v>2</v>
      </c>
      <c r="Y7568">
        <f>YEAR(SalesData[[#This Row],[Order Date]])*100+MONTH(SalesData[[#This Row],[Order Date]])</f>
        <v>201804</v>
      </c>
    </row>
    <row r="7569" spans="1: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v>7</v>
      </c>
      <c r="T7569">
        <v>0.1</v>
      </c>
      <c r="U7569">
        <v>3.94</v>
      </c>
      <c r="V7569">
        <f>COUNTIF(SalesData[Order ID],SalesData[[#This Row],[Order ID]])</f>
        <v>2</v>
      </c>
      <c r="W7569" t="str">
        <f>TEXT(SalesData[[#This Row],[Order Date]],"MMM-YYYY")</f>
        <v>Apr-2018</v>
      </c>
      <c r="X7569">
        <f>CHOOSE(MONTH(SalesData[[#This Row],[Order Date]]),1,1,1,2,2,2,3,3,3,4,4,4)</f>
        <v>2</v>
      </c>
      <c r="Y7569">
        <f>YEAR(SalesData[[#This Row],[Order Date]])*100+MONTH(SalesData[[#This Row],[Order Date]])</f>
        <v>201804</v>
      </c>
    </row>
    <row r="7570" spans="1: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v>1</v>
      </c>
      <c r="T7570">
        <v>0.3</v>
      </c>
      <c r="U7570">
        <v>-3.44</v>
      </c>
      <c r="V7570">
        <f>COUNTIF(SalesData[Order ID],SalesData[[#This Row],[Order ID]])</f>
        <v>3</v>
      </c>
      <c r="W7570" t="str">
        <f>TEXT(SalesData[[#This Row],[Order Date]],"MMM-YYYY")</f>
        <v>Dec-2015</v>
      </c>
      <c r="X7570">
        <f>CHOOSE(MONTH(SalesData[[#This Row],[Order Date]]),1,1,1,2,2,2,3,3,3,4,4,4)</f>
        <v>4</v>
      </c>
      <c r="Y7570">
        <f>YEAR(SalesData[[#This Row],[Order Date]])*100+MONTH(SalesData[[#This Row],[Order Date]])</f>
        <v>201512</v>
      </c>
    </row>
    <row r="7571" spans="1: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v>6</v>
      </c>
      <c r="T7571">
        <v>0</v>
      </c>
      <c r="U7571">
        <v>7.86</v>
      </c>
      <c r="V7571">
        <f>COUNTIF(SalesData[Order ID],SalesData[[#This Row],[Order ID]])</f>
        <v>3</v>
      </c>
      <c r="W7571" t="str">
        <f>TEXT(SalesData[[#This Row],[Order Date]],"MMM-YYYY")</f>
        <v>Dec-2015</v>
      </c>
      <c r="X7571">
        <f>CHOOSE(MONTH(SalesData[[#This Row],[Order Date]]),1,1,1,2,2,2,3,3,3,4,4,4)</f>
        <v>4</v>
      </c>
      <c r="Y7571">
        <f>YEAR(SalesData[[#This Row],[Order Date]])*100+MONTH(SalesData[[#This Row],[Order Date]])</f>
        <v>201512</v>
      </c>
    </row>
    <row r="7572" spans="1: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v>3</v>
      </c>
      <c r="T7572">
        <v>0.1</v>
      </c>
      <c r="U7572">
        <v>1.8</v>
      </c>
      <c r="V7572">
        <f>COUNTIF(SalesData[Order ID],SalesData[[#This Row],[Order ID]])</f>
        <v>3</v>
      </c>
      <c r="W7572" t="str">
        <f>TEXT(SalesData[[#This Row],[Order Date]],"MMM-YYYY")</f>
        <v>Dec-2015</v>
      </c>
      <c r="X7572">
        <f>CHOOSE(MONTH(SalesData[[#This Row],[Order Date]]),1,1,1,2,2,2,3,3,3,4,4,4)</f>
        <v>4</v>
      </c>
      <c r="Y7572">
        <f>YEAR(SalesData[[#This Row],[Order Date]])*100+MONTH(SalesData[[#This Row],[Order Date]])</f>
        <v>201512</v>
      </c>
    </row>
    <row r="7573" spans="1: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v>1</v>
      </c>
      <c r="T7573">
        <v>0</v>
      </c>
      <c r="U7573">
        <v>15.58</v>
      </c>
      <c r="V7573">
        <f>COUNTIF(SalesData[Order ID],SalesData[[#This Row],[Order ID]])</f>
        <v>3</v>
      </c>
      <c r="W7573" t="str">
        <f>TEXT(SalesData[[#This Row],[Order Date]],"MMM-YYYY")</f>
        <v>Oct-2015</v>
      </c>
      <c r="X7573">
        <f>CHOOSE(MONTH(SalesData[[#This Row],[Order Date]]),1,1,1,2,2,2,3,3,3,4,4,4)</f>
        <v>4</v>
      </c>
      <c r="Y7573">
        <f>YEAR(SalesData[[#This Row],[Order Date]])*100+MONTH(SalesData[[#This Row],[Order Date]])</f>
        <v>201510</v>
      </c>
    </row>
    <row r="7574" spans="1: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v>7</v>
      </c>
      <c r="T7574">
        <v>0.1</v>
      </c>
      <c r="U7574">
        <v>82.78</v>
      </c>
      <c r="V7574">
        <f>COUNTIF(SalesData[Order ID],SalesData[[#This Row],[Order ID]])</f>
        <v>3</v>
      </c>
      <c r="W7574" t="str">
        <f>TEXT(SalesData[[#This Row],[Order Date]],"MMM-YYYY")</f>
        <v>Oct-2015</v>
      </c>
      <c r="X7574">
        <f>CHOOSE(MONTH(SalesData[[#This Row],[Order Date]]),1,1,1,2,2,2,3,3,3,4,4,4)</f>
        <v>4</v>
      </c>
      <c r="Y7574">
        <f>YEAR(SalesData[[#This Row],[Order Date]])*100+MONTH(SalesData[[#This Row],[Order Date]])</f>
        <v>201510</v>
      </c>
    </row>
    <row r="7575" spans="1: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v>10</v>
      </c>
      <c r="T7575">
        <v>0</v>
      </c>
      <c r="U7575">
        <v>0.8</v>
      </c>
      <c r="V7575">
        <f>COUNTIF(SalesData[Order ID],SalesData[[#This Row],[Order ID]])</f>
        <v>3</v>
      </c>
      <c r="W7575" t="str">
        <f>TEXT(SalesData[[#This Row],[Order Date]],"MMM-YYYY")</f>
        <v>Oct-2015</v>
      </c>
      <c r="X7575">
        <f>CHOOSE(MONTH(SalesData[[#This Row],[Order Date]]),1,1,1,2,2,2,3,3,3,4,4,4)</f>
        <v>4</v>
      </c>
      <c r="Y7575">
        <f>YEAR(SalesData[[#This Row],[Order Date]])*100+MONTH(SalesData[[#This Row],[Order Date]])</f>
        <v>201510</v>
      </c>
    </row>
    <row r="7576" spans="1: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v>8</v>
      </c>
      <c r="T7576">
        <v>0</v>
      </c>
      <c r="U7576">
        <v>15.54</v>
      </c>
      <c r="V7576">
        <f>COUNTIF(SalesData[Order ID],SalesData[[#This Row],[Order ID]])</f>
        <v>2</v>
      </c>
      <c r="W7576" t="str">
        <f>TEXT(SalesData[[#This Row],[Order Date]],"MMM-YYYY")</f>
        <v>Dec-2016</v>
      </c>
      <c r="X7576">
        <f>CHOOSE(MONTH(SalesData[[#This Row],[Order Date]]),1,1,1,2,2,2,3,3,3,4,4,4)</f>
        <v>4</v>
      </c>
      <c r="Y7576">
        <f>YEAR(SalesData[[#This Row],[Order Date]])*100+MONTH(SalesData[[#This Row],[Order Date]])</f>
        <v>201612</v>
      </c>
    </row>
    <row r="7577" spans="1: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v>5</v>
      </c>
      <c r="T7577">
        <v>0.1</v>
      </c>
      <c r="U7577">
        <v>33.04</v>
      </c>
      <c r="V7577">
        <f>COUNTIF(SalesData[Order ID],SalesData[[#This Row],[Order ID]])</f>
        <v>2</v>
      </c>
      <c r="W7577" t="str">
        <f>TEXT(SalesData[[#This Row],[Order Date]],"MMM-YYYY")</f>
        <v>Dec-2016</v>
      </c>
      <c r="X7577">
        <f>CHOOSE(MONTH(SalesData[[#This Row],[Order Date]]),1,1,1,2,2,2,3,3,3,4,4,4)</f>
        <v>4</v>
      </c>
      <c r="Y7577">
        <f>YEAR(SalesData[[#This Row],[Order Date]])*100+MONTH(SalesData[[#This Row],[Order Date]])</f>
        <v>201612</v>
      </c>
    </row>
    <row r="7578" spans="1: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v>2</v>
      </c>
      <c r="T7578">
        <v>0.2</v>
      </c>
      <c r="U7578">
        <v>10.9</v>
      </c>
      <c r="V7578">
        <f>COUNTIF(SalesData[Order ID],SalesData[[#This Row],[Order ID]])</f>
        <v>2</v>
      </c>
      <c r="W7578" t="str">
        <f>TEXT(SalesData[[#This Row],[Order Date]],"MMM-YYYY")</f>
        <v>Nov-2015</v>
      </c>
      <c r="X7578">
        <f>CHOOSE(MONTH(SalesData[[#This Row],[Order Date]]),1,1,1,2,2,2,3,3,3,4,4,4)</f>
        <v>4</v>
      </c>
      <c r="Y7578">
        <f>YEAR(SalesData[[#This Row],[Order Date]])*100+MONTH(SalesData[[#This Row],[Order Date]])</f>
        <v>201511</v>
      </c>
    </row>
    <row r="7579" spans="1: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v>9</v>
      </c>
      <c r="T7579">
        <v>0</v>
      </c>
      <c r="U7579">
        <v>13.73</v>
      </c>
      <c r="V7579">
        <f>COUNTIF(SalesData[Order ID],SalesData[[#This Row],[Order ID]])</f>
        <v>2</v>
      </c>
      <c r="W7579" t="str">
        <f>TEXT(SalesData[[#This Row],[Order Date]],"MMM-YYYY")</f>
        <v>Nov-2015</v>
      </c>
      <c r="X7579">
        <f>CHOOSE(MONTH(SalesData[[#This Row],[Order Date]]),1,1,1,2,2,2,3,3,3,4,4,4)</f>
        <v>4</v>
      </c>
      <c r="Y7579">
        <f>YEAR(SalesData[[#This Row],[Order Date]])*100+MONTH(SalesData[[#This Row],[Order Date]])</f>
        <v>201511</v>
      </c>
    </row>
    <row r="7580" spans="1: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v>10</v>
      </c>
      <c r="T7580">
        <v>0.2</v>
      </c>
      <c r="U7580">
        <v>56.39</v>
      </c>
      <c r="V7580">
        <f>COUNTIF(SalesData[Order ID],SalesData[[#This Row],[Order ID]])</f>
        <v>1</v>
      </c>
      <c r="W7580" t="str">
        <f>TEXT(SalesData[[#This Row],[Order Date]],"MMM-YYYY")</f>
        <v>Dec-2017</v>
      </c>
      <c r="X7580">
        <f>CHOOSE(MONTH(SalesData[[#This Row],[Order Date]]),1,1,1,2,2,2,3,3,3,4,4,4)</f>
        <v>4</v>
      </c>
      <c r="Y7580">
        <f>YEAR(SalesData[[#This Row],[Order Date]])*100+MONTH(SalesData[[#This Row],[Order Date]])</f>
        <v>201712</v>
      </c>
    </row>
    <row r="7581" spans="1: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v>10</v>
      </c>
      <c r="T7581">
        <v>0.2</v>
      </c>
      <c r="U7581">
        <v>262.51</v>
      </c>
      <c r="V7581">
        <f>COUNTIF(SalesData[Order ID],SalesData[[#This Row],[Order ID]])</f>
        <v>2</v>
      </c>
      <c r="W7581" t="str">
        <f>TEXT(SalesData[[#This Row],[Order Date]],"MMM-YYYY")</f>
        <v>Nov-2016</v>
      </c>
      <c r="X7581">
        <f>CHOOSE(MONTH(SalesData[[#This Row],[Order Date]]),1,1,1,2,2,2,3,3,3,4,4,4)</f>
        <v>4</v>
      </c>
      <c r="Y7581">
        <f>YEAR(SalesData[[#This Row],[Order Date]])*100+MONTH(SalesData[[#This Row],[Order Date]])</f>
        <v>201611</v>
      </c>
    </row>
    <row r="7582" spans="1: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v>8</v>
      </c>
      <c r="T7582">
        <v>0</v>
      </c>
      <c r="U7582">
        <v>5.74</v>
      </c>
      <c r="V7582">
        <f>COUNTIF(SalesData[Order ID],SalesData[[#This Row],[Order ID]])</f>
        <v>2</v>
      </c>
      <c r="W7582" t="str">
        <f>TEXT(SalesData[[#This Row],[Order Date]],"MMM-YYYY")</f>
        <v>Nov-2016</v>
      </c>
      <c r="X7582">
        <f>CHOOSE(MONTH(SalesData[[#This Row],[Order Date]]),1,1,1,2,2,2,3,3,3,4,4,4)</f>
        <v>4</v>
      </c>
      <c r="Y7582">
        <f>YEAR(SalesData[[#This Row],[Order Date]])*100+MONTH(SalesData[[#This Row],[Order Date]])</f>
        <v>201611</v>
      </c>
    </row>
    <row r="7583" spans="1: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v>9</v>
      </c>
      <c r="T7583">
        <v>0.3</v>
      </c>
      <c r="U7583">
        <v>-71.89</v>
      </c>
      <c r="V7583">
        <f>COUNTIF(SalesData[Order ID],SalesData[[#This Row],[Order ID]])</f>
        <v>1</v>
      </c>
      <c r="W7583" t="str">
        <f>TEXT(SalesData[[#This Row],[Order Date]],"MMM-YYYY")</f>
        <v>Aug-2016</v>
      </c>
      <c r="X7583">
        <f>CHOOSE(MONTH(SalesData[[#This Row],[Order Date]]),1,1,1,2,2,2,3,3,3,4,4,4)</f>
        <v>3</v>
      </c>
      <c r="Y7583">
        <f>YEAR(SalesData[[#This Row],[Order Date]])*100+MONTH(SalesData[[#This Row],[Order Date]])</f>
        <v>201608</v>
      </c>
    </row>
    <row r="7584" spans="1: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v>7</v>
      </c>
      <c r="T7584">
        <v>0.2</v>
      </c>
      <c r="U7584">
        <v>38.33</v>
      </c>
      <c r="V7584">
        <f>COUNTIF(SalesData[Order ID],SalesData[[#This Row],[Order ID]])</f>
        <v>1</v>
      </c>
      <c r="W7584" t="str">
        <f>TEXT(SalesData[[#This Row],[Order Date]],"MMM-YYYY")</f>
        <v>Apr-2016</v>
      </c>
      <c r="X7584">
        <f>CHOOSE(MONTH(SalesData[[#This Row],[Order Date]]),1,1,1,2,2,2,3,3,3,4,4,4)</f>
        <v>2</v>
      </c>
      <c r="Y7584">
        <f>YEAR(SalesData[[#This Row],[Order Date]])*100+MONTH(SalesData[[#This Row],[Order Date]])</f>
        <v>201604</v>
      </c>
    </row>
    <row r="7585" spans="1: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v>3</v>
      </c>
      <c r="T7585">
        <v>0.1</v>
      </c>
      <c r="U7585">
        <v>245</v>
      </c>
      <c r="V7585">
        <f>COUNTIF(SalesData[Order ID],SalesData[[#This Row],[Order ID]])</f>
        <v>5</v>
      </c>
      <c r="W7585" t="str">
        <f>TEXT(SalesData[[#This Row],[Order Date]],"MMM-YYYY")</f>
        <v>Mar-2015</v>
      </c>
      <c r="X7585">
        <f>CHOOSE(MONTH(SalesData[[#This Row],[Order Date]]),1,1,1,2,2,2,3,3,3,4,4,4)</f>
        <v>1</v>
      </c>
      <c r="Y7585">
        <f>YEAR(SalesData[[#This Row],[Order Date]])*100+MONTH(SalesData[[#This Row],[Order Date]])</f>
        <v>201503</v>
      </c>
    </row>
    <row r="7586" spans="1: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v>3</v>
      </c>
      <c r="T7586">
        <v>0.1</v>
      </c>
      <c r="U7586">
        <v>3.02</v>
      </c>
      <c r="V7586">
        <f>COUNTIF(SalesData[Order ID],SalesData[[#This Row],[Order ID]])</f>
        <v>5</v>
      </c>
      <c r="W7586" t="str">
        <f>TEXT(SalesData[[#This Row],[Order Date]],"MMM-YYYY")</f>
        <v>Mar-2015</v>
      </c>
      <c r="X7586">
        <f>CHOOSE(MONTH(SalesData[[#This Row],[Order Date]]),1,1,1,2,2,2,3,3,3,4,4,4)</f>
        <v>1</v>
      </c>
      <c r="Y7586">
        <f>YEAR(SalesData[[#This Row],[Order Date]])*100+MONTH(SalesData[[#This Row],[Order Date]])</f>
        <v>201503</v>
      </c>
    </row>
    <row r="7587" spans="1: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v>1</v>
      </c>
      <c r="T7587">
        <v>0</v>
      </c>
      <c r="U7587">
        <v>36.89</v>
      </c>
      <c r="V7587">
        <f>COUNTIF(SalesData[Order ID],SalesData[[#This Row],[Order ID]])</f>
        <v>5</v>
      </c>
      <c r="W7587" t="str">
        <f>TEXT(SalesData[[#This Row],[Order Date]],"MMM-YYYY")</f>
        <v>Mar-2015</v>
      </c>
      <c r="X7587">
        <f>CHOOSE(MONTH(SalesData[[#This Row],[Order Date]]),1,1,1,2,2,2,3,3,3,4,4,4)</f>
        <v>1</v>
      </c>
      <c r="Y7587">
        <f>YEAR(SalesData[[#This Row],[Order Date]])*100+MONTH(SalesData[[#This Row],[Order Date]])</f>
        <v>201503</v>
      </c>
    </row>
    <row r="7588" spans="1: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v>7</v>
      </c>
      <c r="T7588">
        <v>0.1</v>
      </c>
      <c r="U7588">
        <v>3.26</v>
      </c>
      <c r="V7588">
        <f>COUNTIF(SalesData[Order ID],SalesData[[#This Row],[Order ID]])</f>
        <v>5</v>
      </c>
      <c r="W7588" t="str">
        <f>TEXT(SalesData[[#This Row],[Order Date]],"MMM-YYYY")</f>
        <v>Mar-2015</v>
      </c>
      <c r="X7588">
        <f>CHOOSE(MONTH(SalesData[[#This Row],[Order Date]]),1,1,1,2,2,2,3,3,3,4,4,4)</f>
        <v>1</v>
      </c>
      <c r="Y7588">
        <f>YEAR(SalesData[[#This Row],[Order Date]])*100+MONTH(SalesData[[#This Row],[Order Date]])</f>
        <v>201503</v>
      </c>
    </row>
    <row r="7589" spans="1: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v>10</v>
      </c>
      <c r="T7589">
        <v>0.1</v>
      </c>
      <c r="U7589">
        <v>43.03</v>
      </c>
      <c r="V7589">
        <f>COUNTIF(SalesData[Order ID],SalesData[[#This Row],[Order ID]])</f>
        <v>5</v>
      </c>
      <c r="W7589" t="str">
        <f>TEXT(SalesData[[#This Row],[Order Date]],"MMM-YYYY")</f>
        <v>Mar-2015</v>
      </c>
      <c r="X7589">
        <f>CHOOSE(MONTH(SalesData[[#This Row],[Order Date]]),1,1,1,2,2,2,3,3,3,4,4,4)</f>
        <v>1</v>
      </c>
      <c r="Y7589">
        <f>YEAR(SalesData[[#This Row],[Order Date]])*100+MONTH(SalesData[[#This Row],[Order Date]])</f>
        <v>201503</v>
      </c>
    </row>
    <row r="7590" spans="1: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v>6</v>
      </c>
      <c r="T7590">
        <v>0.3</v>
      </c>
      <c r="U7590">
        <v>-1.9</v>
      </c>
      <c r="V7590">
        <f>COUNTIF(SalesData[Order ID],SalesData[[#This Row],[Order ID]])</f>
        <v>1</v>
      </c>
      <c r="W7590" t="str">
        <f>TEXT(SalesData[[#This Row],[Order Date]],"MMM-YYYY")</f>
        <v>Nov-2018</v>
      </c>
      <c r="X7590">
        <f>CHOOSE(MONTH(SalesData[[#This Row],[Order Date]]),1,1,1,2,2,2,3,3,3,4,4,4)</f>
        <v>4</v>
      </c>
      <c r="Y7590">
        <f>YEAR(SalesData[[#This Row],[Order Date]])*100+MONTH(SalesData[[#This Row],[Order Date]])</f>
        <v>201811</v>
      </c>
    </row>
    <row r="7591" spans="1: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v>3</v>
      </c>
      <c r="T7591">
        <v>0.1</v>
      </c>
      <c r="U7591">
        <v>19.309999999999999</v>
      </c>
      <c r="V7591">
        <f>COUNTIF(SalesData[Order ID],SalesData[[#This Row],[Order ID]])</f>
        <v>1</v>
      </c>
      <c r="W7591" t="str">
        <f>TEXT(SalesData[[#This Row],[Order Date]],"MMM-YYYY")</f>
        <v>Sep-2016</v>
      </c>
      <c r="X7591">
        <f>CHOOSE(MONTH(SalesData[[#This Row],[Order Date]]),1,1,1,2,2,2,3,3,3,4,4,4)</f>
        <v>3</v>
      </c>
      <c r="Y7591">
        <f>YEAR(SalesData[[#This Row],[Order Date]])*100+MONTH(SalesData[[#This Row],[Order Date]])</f>
        <v>201609</v>
      </c>
    </row>
    <row r="7592" spans="1: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v>6</v>
      </c>
      <c r="T7592">
        <v>0</v>
      </c>
      <c r="U7592">
        <v>10.48</v>
      </c>
      <c r="V7592">
        <f>COUNTIF(SalesData[Order ID],SalesData[[#This Row],[Order ID]])</f>
        <v>4</v>
      </c>
      <c r="W7592" t="str">
        <f>TEXT(SalesData[[#This Row],[Order Date]],"MMM-YYYY")</f>
        <v>Sep-2017</v>
      </c>
      <c r="X7592">
        <f>CHOOSE(MONTH(SalesData[[#This Row],[Order Date]]),1,1,1,2,2,2,3,3,3,4,4,4)</f>
        <v>3</v>
      </c>
      <c r="Y7592">
        <f>YEAR(SalesData[[#This Row],[Order Date]])*100+MONTH(SalesData[[#This Row],[Order Date]])</f>
        <v>201709</v>
      </c>
    </row>
    <row r="7593" spans="1: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v>4</v>
      </c>
      <c r="T7593">
        <v>0.3</v>
      </c>
      <c r="U7593">
        <v>-7.12</v>
      </c>
      <c r="V7593">
        <f>COUNTIF(SalesData[Order ID],SalesData[[#This Row],[Order ID]])</f>
        <v>4</v>
      </c>
      <c r="W7593" t="str">
        <f>TEXT(SalesData[[#This Row],[Order Date]],"MMM-YYYY")</f>
        <v>Sep-2017</v>
      </c>
      <c r="X7593">
        <f>CHOOSE(MONTH(SalesData[[#This Row],[Order Date]]),1,1,1,2,2,2,3,3,3,4,4,4)</f>
        <v>3</v>
      </c>
      <c r="Y7593">
        <f>YEAR(SalesData[[#This Row],[Order Date]])*100+MONTH(SalesData[[#This Row],[Order Date]])</f>
        <v>201709</v>
      </c>
    </row>
    <row r="7594" spans="1: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v>7</v>
      </c>
      <c r="T7594">
        <v>0</v>
      </c>
      <c r="U7594">
        <v>0.63</v>
      </c>
      <c r="V7594">
        <f>COUNTIF(SalesData[Order ID],SalesData[[#This Row],[Order ID]])</f>
        <v>4</v>
      </c>
      <c r="W7594" t="str">
        <f>TEXT(SalesData[[#This Row],[Order Date]],"MMM-YYYY")</f>
        <v>Sep-2017</v>
      </c>
      <c r="X7594">
        <f>CHOOSE(MONTH(SalesData[[#This Row],[Order Date]]),1,1,1,2,2,2,3,3,3,4,4,4)</f>
        <v>3</v>
      </c>
      <c r="Y7594">
        <f>YEAR(SalesData[[#This Row],[Order Date]])*100+MONTH(SalesData[[#This Row],[Order Date]])</f>
        <v>201709</v>
      </c>
    </row>
    <row r="7595" spans="1: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v>2</v>
      </c>
      <c r="T7595">
        <v>0</v>
      </c>
      <c r="U7595">
        <v>275.05</v>
      </c>
      <c r="V7595">
        <f>COUNTIF(SalesData[Order ID],SalesData[[#This Row],[Order ID]])</f>
        <v>4</v>
      </c>
      <c r="W7595" t="str">
        <f>TEXT(SalesData[[#This Row],[Order Date]],"MMM-YYYY")</f>
        <v>Sep-2017</v>
      </c>
      <c r="X7595">
        <f>CHOOSE(MONTH(SalesData[[#This Row],[Order Date]]),1,1,1,2,2,2,3,3,3,4,4,4)</f>
        <v>3</v>
      </c>
      <c r="Y7595">
        <f>YEAR(SalesData[[#This Row],[Order Date]])*100+MONTH(SalesData[[#This Row],[Order Date]])</f>
        <v>201709</v>
      </c>
    </row>
    <row r="7596" spans="1: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v>9</v>
      </c>
      <c r="T7596">
        <v>0.1</v>
      </c>
      <c r="U7596">
        <v>14.69</v>
      </c>
      <c r="V7596">
        <f>COUNTIF(SalesData[Order ID],SalesData[[#This Row],[Order ID]])</f>
        <v>2</v>
      </c>
      <c r="W7596" t="str">
        <f>TEXT(SalesData[[#This Row],[Order Date]],"MMM-YYYY")</f>
        <v>Apr-2018</v>
      </c>
      <c r="X7596">
        <f>CHOOSE(MONTH(SalesData[[#This Row],[Order Date]]),1,1,1,2,2,2,3,3,3,4,4,4)</f>
        <v>2</v>
      </c>
      <c r="Y7596">
        <f>YEAR(SalesData[[#This Row],[Order Date]])*100+MONTH(SalesData[[#This Row],[Order Date]])</f>
        <v>201804</v>
      </c>
    </row>
    <row r="7597" spans="1: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v>7</v>
      </c>
      <c r="T7597">
        <v>0.3</v>
      </c>
      <c r="U7597">
        <v>-5.12</v>
      </c>
      <c r="V7597">
        <f>COUNTIF(SalesData[Order ID],SalesData[[#This Row],[Order ID]])</f>
        <v>2</v>
      </c>
      <c r="W7597" t="str">
        <f>TEXT(SalesData[[#This Row],[Order Date]],"MMM-YYYY")</f>
        <v>Apr-2018</v>
      </c>
      <c r="X7597">
        <f>CHOOSE(MONTH(SalesData[[#This Row],[Order Date]]),1,1,1,2,2,2,3,3,3,4,4,4)</f>
        <v>2</v>
      </c>
      <c r="Y7597">
        <f>YEAR(SalesData[[#This Row],[Order Date]])*100+MONTH(SalesData[[#This Row],[Order Date]])</f>
        <v>201804</v>
      </c>
    </row>
    <row r="7598" spans="1: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v>4</v>
      </c>
      <c r="T7598">
        <v>0.1</v>
      </c>
      <c r="U7598">
        <v>76.7</v>
      </c>
      <c r="V7598">
        <f>COUNTIF(SalesData[Order ID],SalesData[[#This Row],[Order ID]])</f>
        <v>1</v>
      </c>
      <c r="W7598" t="str">
        <f>TEXT(SalesData[[#This Row],[Order Date]],"MMM-YYYY")</f>
        <v>Jun-2016</v>
      </c>
      <c r="X7598">
        <f>CHOOSE(MONTH(SalesData[[#This Row],[Order Date]]),1,1,1,2,2,2,3,3,3,4,4,4)</f>
        <v>2</v>
      </c>
      <c r="Y7598">
        <f>YEAR(SalesData[[#This Row],[Order Date]])*100+MONTH(SalesData[[#This Row],[Order Date]])</f>
        <v>201606</v>
      </c>
    </row>
    <row r="7599" spans="1: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v>2</v>
      </c>
      <c r="T7599">
        <v>0.2</v>
      </c>
      <c r="U7599">
        <v>0.42</v>
      </c>
      <c r="V7599">
        <f>COUNTIF(SalesData[Order ID],SalesData[[#This Row],[Order ID]])</f>
        <v>6</v>
      </c>
      <c r="W7599" t="str">
        <f>TEXT(SalesData[[#This Row],[Order Date]],"MMM-YYYY")</f>
        <v>Sep-2015</v>
      </c>
      <c r="X7599">
        <f>CHOOSE(MONTH(SalesData[[#This Row],[Order Date]]),1,1,1,2,2,2,3,3,3,4,4,4)</f>
        <v>3</v>
      </c>
      <c r="Y7599">
        <f>YEAR(SalesData[[#This Row],[Order Date]])*100+MONTH(SalesData[[#This Row],[Order Date]])</f>
        <v>201509</v>
      </c>
    </row>
    <row r="7600" spans="1: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v>4</v>
      </c>
      <c r="T7600">
        <v>0.2</v>
      </c>
      <c r="U7600">
        <v>7.65</v>
      </c>
      <c r="V7600">
        <f>COUNTIF(SalesData[Order ID],SalesData[[#This Row],[Order ID]])</f>
        <v>6</v>
      </c>
      <c r="W7600" t="str">
        <f>TEXT(SalesData[[#This Row],[Order Date]],"MMM-YYYY")</f>
        <v>Sep-2015</v>
      </c>
      <c r="X7600">
        <f>CHOOSE(MONTH(SalesData[[#This Row],[Order Date]]),1,1,1,2,2,2,3,3,3,4,4,4)</f>
        <v>3</v>
      </c>
      <c r="Y7600">
        <f>YEAR(SalesData[[#This Row],[Order Date]])*100+MONTH(SalesData[[#This Row],[Order Date]])</f>
        <v>201509</v>
      </c>
    </row>
    <row r="7601" spans="1: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v>2</v>
      </c>
      <c r="T7601">
        <v>0</v>
      </c>
      <c r="U7601">
        <v>6.04</v>
      </c>
      <c r="V7601">
        <f>COUNTIF(SalesData[Order ID],SalesData[[#This Row],[Order ID]])</f>
        <v>6</v>
      </c>
      <c r="W7601" t="str">
        <f>TEXT(SalesData[[#This Row],[Order Date]],"MMM-YYYY")</f>
        <v>Sep-2015</v>
      </c>
      <c r="X7601">
        <f>CHOOSE(MONTH(SalesData[[#This Row],[Order Date]]),1,1,1,2,2,2,3,3,3,4,4,4)</f>
        <v>3</v>
      </c>
      <c r="Y7601">
        <f>YEAR(SalesData[[#This Row],[Order Date]])*100+MONTH(SalesData[[#This Row],[Order Date]])</f>
        <v>201509</v>
      </c>
    </row>
    <row r="7602" spans="1: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v>7</v>
      </c>
      <c r="T7602">
        <v>0.2</v>
      </c>
      <c r="U7602">
        <v>2.09</v>
      </c>
      <c r="V7602">
        <f>COUNTIF(SalesData[Order ID],SalesData[[#This Row],[Order ID]])</f>
        <v>6</v>
      </c>
      <c r="W7602" t="str">
        <f>TEXT(SalesData[[#This Row],[Order Date]],"MMM-YYYY")</f>
        <v>Sep-2015</v>
      </c>
      <c r="X7602">
        <f>CHOOSE(MONTH(SalesData[[#This Row],[Order Date]]),1,1,1,2,2,2,3,3,3,4,4,4)</f>
        <v>3</v>
      </c>
      <c r="Y7602">
        <f>YEAR(SalesData[[#This Row],[Order Date]])*100+MONTH(SalesData[[#This Row],[Order Date]])</f>
        <v>201509</v>
      </c>
    </row>
    <row r="7603" spans="1: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v>3</v>
      </c>
      <c r="T7603">
        <v>0.1</v>
      </c>
      <c r="U7603">
        <v>40.15</v>
      </c>
      <c r="V7603">
        <f>COUNTIF(SalesData[Order ID],SalesData[[#This Row],[Order ID]])</f>
        <v>6</v>
      </c>
      <c r="W7603" t="str">
        <f>TEXT(SalesData[[#This Row],[Order Date]],"MMM-YYYY")</f>
        <v>Sep-2015</v>
      </c>
      <c r="X7603">
        <f>CHOOSE(MONTH(SalesData[[#This Row],[Order Date]]),1,1,1,2,2,2,3,3,3,4,4,4)</f>
        <v>3</v>
      </c>
      <c r="Y7603">
        <f>YEAR(SalesData[[#This Row],[Order Date]])*100+MONTH(SalesData[[#This Row],[Order Date]])</f>
        <v>201509</v>
      </c>
    </row>
    <row r="7604" spans="1: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v>5</v>
      </c>
      <c r="T7604">
        <v>0.1</v>
      </c>
      <c r="U7604">
        <v>14.54</v>
      </c>
      <c r="V7604">
        <f>COUNTIF(SalesData[Order ID],SalesData[[#This Row],[Order ID]])</f>
        <v>6</v>
      </c>
      <c r="W7604" t="str">
        <f>TEXT(SalesData[[#This Row],[Order Date]],"MMM-YYYY")</f>
        <v>Sep-2015</v>
      </c>
      <c r="X7604">
        <f>CHOOSE(MONTH(SalesData[[#This Row],[Order Date]]),1,1,1,2,2,2,3,3,3,4,4,4)</f>
        <v>3</v>
      </c>
      <c r="Y7604">
        <f>YEAR(SalesData[[#This Row],[Order Date]])*100+MONTH(SalesData[[#This Row],[Order Date]])</f>
        <v>201509</v>
      </c>
    </row>
    <row r="7605" spans="1: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v>9</v>
      </c>
      <c r="T7605">
        <v>0</v>
      </c>
      <c r="U7605">
        <v>4.54</v>
      </c>
      <c r="V7605">
        <f>COUNTIF(SalesData[Order ID],SalesData[[#This Row],[Order ID]])</f>
        <v>1</v>
      </c>
      <c r="W7605" t="str">
        <f>TEXT(SalesData[[#This Row],[Order Date]],"MMM-YYYY")</f>
        <v>Jul-2017</v>
      </c>
      <c r="X7605">
        <f>CHOOSE(MONTH(SalesData[[#This Row],[Order Date]]),1,1,1,2,2,2,3,3,3,4,4,4)</f>
        <v>3</v>
      </c>
      <c r="Y7605">
        <f>YEAR(SalesData[[#This Row],[Order Date]])*100+MONTH(SalesData[[#This Row],[Order Date]])</f>
        <v>201707</v>
      </c>
    </row>
    <row r="7606" spans="1: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v>10</v>
      </c>
      <c r="T7606">
        <v>0.3</v>
      </c>
      <c r="U7606">
        <v>-6.29</v>
      </c>
      <c r="V7606">
        <f>COUNTIF(SalesData[Order ID],SalesData[[#This Row],[Order ID]])</f>
        <v>3</v>
      </c>
      <c r="W7606" t="str">
        <f>TEXT(SalesData[[#This Row],[Order Date]],"MMM-YYYY")</f>
        <v>May-2017</v>
      </c>
      <c r="X7606">
        <f>CHOOSE(MONTH(SalesData[[#This Row],[Order Date]]),1,1,1,2,2,2,3,3,3,4,4,4)</f>
        <v>2</v>
      </c>
      <c r="Y7606">
        <f>YEAR(SalesData[[#This Row],[Order Date]])*100+MONTH(SalesData[[#This Row],[Order Date]])</f>
        <v>201705</v>
      </c>
    </row>
    <row r="7607" spans="1: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v>10</v>
      </c>
      <c r="T7607">
        <v>0</v>
      </c>
      <c r="U7607">
        <v>1.01</v>
      </c>
      <c r="V7607">
        <f>COUNTIF(SalesData[Order ID],SalesData[[#This Row],[Order ID]])</f>
        <v>3</v>
      </c>
      <c r="W7607" t="str">
        <f>TEXT(SalesData[[#This Row],[Order Date]],"MMM-YYYY")</f>
        <v>May-2017</v>
      </c>
      <c r="X7607">
        <f>CHOOSE(MONTH(SalesData[[#This Row],[Order Date]]),1,1,1,2,2,2,3,3,3,4,4,4)</f>
        <v>2</v>
      </c>
      <c r="Y7607">
        <f>YEAR(SalesData[[#This Row],[Order Date]])*100+MONTH(SalesData[[#This Row],[Order Date]])</f>
        <v>201705</v>
      </c>
    </row>
    <row r="7608" spans="1: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v>6</v>
      </c>
      <c r="T7608">
        <v>0.1</v>
      </c>
      <c r="U7608">
        <v>376.24</v>
      </c>
      <c r="V7608">
        <f>COUNTIF(SalesData[Order ID],SalesData[[#This Row],[Order ID]])</f>
        <v>3</v>
      </c>
      <c r="W7608" t="str">
        <f>TEXT(SalesData[[#This Row],[Order Date]],"MMM-YYYY")</f>
        <v>May-2017</v>
      </c>
      <c r="X7608">
        <f>CHOOSE(MONTH(SalesData[[#This Row],[Order Date]]),1,1,1,2,2,2,3,3,3,4,4,4)</f>
        <v>2</v>
      </c>
      <c r="Y7608">
        <f>YEAR(SalesData[[#This Row],[Order Date]])*100+MONTH(SalesData[[#This Row],[Order Date]])</f>
        <v>201705</v>
      </c>
    </row>
    <row r="7609" spans="1: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v>8</v>
      </c>
      <c r="T7609">
        <v>0</v>
      </c>
      <c r="U7609">
        <v>60.79</v>
      </c>
      <c r="V7609">
        <f>COUNTIF(SalesData[Order ID],SalesData[[#This Row],[Order ID]])</f>
        <v>1</v>
      </c>
      <c r="W7609" t="str">
        <f>TEXT(SalesData[[#This Row],[Order Date]],"MMM-YYYY")</f>
        <v>Dec-2018</v>
      </c>
      <c r="X7609">
        <f>CHOOSE(MONTH(SalesData[[#This Row],[Order Date]]),1,1,1,2,2,2,3,3,3,4,4,4)</f>
        <v>4</v>
      </c>
      <c r="Y7609">
        <f>YEAR(SalesData[[#This Row],[Order Date]])*100+MONTH(SalesData[[#This Row],[Order Date]])</f>
        <v>201812</v>
      </c>
    </row>
    <row r="7610" spans="1: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v>5</v>
      </c>
      <c r="T7610">
        <v>0.1</v>
      </c>
      <c r="U7610">
        <v>5.18</v>
      </c>
      <c r="V7610">
        <f>COUNTIF(SalesData[Order ID],SalesData[[#This Row],[Order ID]])</f>
        <v>2</v>
      </c>
      <c r="W7610" t="str">
        <f>TEXT(SalesData[[#This Row],[Order Date]],"MMM-YYYY")</f>
        <v>May-2018</v>
      </c>
      <c r="X7610">
        <f>CHOOSE(MONTH(SalesData[[#This Row],[Order Date]]),1,1,1,2,2,2,3,3,3,4,4,4)</f>
        <v>2</v>
      </c>
      <c r="Y7610">
        <f>YEAR(SalesData[[#This Row],[Order Date]])*100+MONTH(SalesData[[#This Row],[Order Date]])</f>
        <v>201805</v>
      </c>
    </row>
    <row r="7611" spans="1: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v>8</v>
      </c>
      <c r="T7611">
        <v>0.1</v>
      </c>
      <c r="U7611">
        <v>6.89</v>
      </c>
      <c r="V7611">
        <f>COUNTIF(SalesData[Order ID],SalesData[[#This Row],[Order ID]])</f>
        <v>2</v>
      </c>
      <c r="W7611" t="str">
        <f>TEXT(SalesData[[#This Row],[Order Date]],"MMM-YYYY")</f>
        <v>May-2018</v>
      </c>
      <c r="X7611">
        <f>CHOOSE(MONTH(SalesData[[#This Row],[Order Date]]),1,1,1,2,2,2,3,3,3,4,4,4)</f>
        <v>2</v>
      </c>
      <c r="Y7611">
        <f>YEAR(SalesData[[#This Row],[Order Date]])*100+MONTH(SalesData[[#This Row],[Order Date]])</f>
        <v>201805</v>
      </c>
    </row>
    <row r="7612" spans="1: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v>3</v>
      </c>
      <c r="T7612">
        <v>0.1</v>
      </c>
      <c r="U7612">
        <v>3.5</v>
      </c>
      <c r="V7612">
        <f>COUNTIF(SalesData[Order ID],SalesData[[#This Row],[Order ID]])</f>
        <v>1</v>
      </c>
      <c r="W7612" t="str">
        <f>TEXT(SalesData[[#This Row],[Order Date]],"MMM-YYYY")</f>
        <v>Feb-2015</v>
      </c>
      <c r="X7612">
        <f>CHOOSE(MONTH(SalesData[[#This Row],[Order Date]]),1,1,1,2,2,2,3,3,3,4,4,4)</f>
        <v>1</v>
      </c>
      <c r="Y7612">
        <f>YEAR(SalesData[[#This Row],[Order Date]])*100+MONTH(SalesData[[#This Row],[Order Date]])</f>
        <v>201502</v>
      </c>
    </row>
    <row r="7613" spans="1: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v>7</v>
      </c>
      <c r="T7613">
        <v>0</v>
      </c>
      <c r="U7613">
        <v>1.91</v>
      </c>
      <c r="V7613">
        <f>COUNTIF(SalesData[Order ID],SalesData[[#This Row],[Order ID]])</f>
        <v>3</v>
      </c>
      <c r="W7613" t="str">
        <f>TEXT(SalesData[[#This Row],[Order Date]],"MMM-YYYY")</f>
        <v>Feb-2016</v>
      </c>
      <c r="X7613">
        <f>CHOOSE(MONTH(SalesData[[#This Row],[Order Date]]),1,1,1,2,2,2,3,3,3,4,4,4)</f>
        <v>1</v>
      </c>
      <c r="Y7613">
        <f>YEAR(SalesData[[#This Row],[Order Date]])*100+MONTH(SalesData[[#This Row],[Order Date]])</f>
        <v>201602</v>
      </c>
    </row>
    <row r="7614" spans="1: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v>5</v>
      </c>
      <c r="T7614">
        <v>0.3</v>
      </c>
      <c r="U7614">
        <v>-1.1599999999999999</v>
      </c>
      <c r="V7614">
        <f>COUNTIF(SalesData[Order ID],SalesData[[#This Row],[Order ID]])</f>
        <v>3</v>
      </c>
      <c r="W7614" t="str">
        <f>TEXT(SalesData[[#This Row],[Order Date]],"MMM-YYYY")</f>
        <v>Feb-2016</v>
      </c>
      <c r="X7614">
        <f>CHOOSE(MONTH(SalesData[[#This Row],[Order Date]]),1,1,1,2,2,2,3,3,3,4,4,4)</f>
        <v>1</v>
      </c>
      <c r="Y7614">
        <f>YEAR(SalesData[[#This Row],[Order Date]])*100+MONTH(SalesData[[#This Row],[Order Date]])</f>
        <v>201602</v>
      </c>
    </row>
    <row r="7615" spans="1: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v>6</v>
      </c>
      <c r="T7615">
        <v>0.3</v>
      </c>
      <c r="U7615">
        <v>-0.57999999999999996</v>
      </c>
      <c r="V7615">
        <f>COUNTIF(SalesData[Order ID],SalesData[[#This Row],[Order ID]])</f>
        <v>3</v>
      </c>
      <c r="W7615" t="str">
        <f>TEXT(SalesData[[#This Row],[Order Date]],"MMM-YYYY")</f>
        <v>Feb-2016</v>
      </c>
      <c r="X7615">
        <f>CHOOSE(MONTH(SalesData[[#This Row],[Order Date]]),1,1,1,2,2,2,3,3,3,4,4,4)</f>
        <v>1</v>
      </c>
      <c r="Y7615">
        <f>YEAR(SalesData[[#This Row],[Order Date]])*100+MONTH(SalesData[[#This Row],[Order Date]])</f>
        <v>201602</v>
      </c>
    </row>
    <row r="7616" spans="1: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v>3</v>
      </c>
      <c r="T7616">
        <v>0.3</v>
      </c>
      <c r="U7616">
        <v>-2.68</v>
      </c>
      <c r="V7616">
        <f>COUNTIF(SalesData[Order ID],SalesData[[#This Row],[Order ID]])</f>
        <v>1</v>
      </c>
      <c r="W7616" t="str">
        <f>TEXT(SalesData[[#This Row],[Order Date]],"MMM-YYYY")</f>
        <v>Aug-2016</v>
      </c>
      <c r="X7616">
        <f>CHOOSE(MONTH(SalesData[[#This Row],[Order Date]]),1,1,1,2,2,2,3,3,3,4,4,4)</f>
        <v>3</v>
      </c>
      <c r="Y7616">
        <f>YEAR(SalesData[[#This Row],[Order Date]])*100+MONTH(SalesData[[#This Row],[Order Date]])</f>
        <v>201608</v>
      </c>
    </row>
    <row r="7617" spans="1: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v>9</v>
      </c>
      <c r="T7617">
        <v>0.1</v>
      </c>
      <c r="U7617">
        <v>1.86</v>
      </c>
      <c r="V7617">
        <f>COUNTIF(SalesData[Order ID],SalesData[[#This Row],[Order ID]])</f>
        <v>1</v>
      </c>
      <c r="W7617" t="str">
        <f>TEXT(SalesData[[#This Row],[Order Date]],"MMM-YYYY")</f>
        <v>Nov-2015</v>
      </c>
      <c r="X7617">
        <f>CHOOSE(MONTH(SalesData[[#This Row],[Order Date]]),1,1,1,2,2,2,3,3,3,4,4,4)</f>
        <v>4</v>
      </c>
      <c r="Y7617">
        <f>YEAR(SalesData[[#This Row],[Order Date]])*100+MONTH(SalesData[[#This Row],[Order Date]])</f>
        <v>201511</v>
      </c>
    </row>
    <row r="7618" spans="1: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v>1</v>
      </c>
      <c r="T7618">
        <v>0.1</v>
      </c>
      <c r="U7618">
        <v>6.12</v>
      </c>
      <c r="V7618">
        <f>COUNTIF(SalesData[Order ID],SalesData[[#This Row],[Order ID]])</f>
        <v>2</v>
      </c>
      <c r="W7618" t="str">
        <f>TEXT(SalesData[[#This Row],[Order Date]],"MMM-YYYY")</f>
        <v>Dec-2017</v>
      </c>
      <c r="X7618">
        <f>CHOOSE(MONTH(SalesData[[#This Row],[Order Date]]),1,1,1,2,2,2,3,3,3,4,4,4)</f>
        <v>4</v>
      </c>
      <c r="Y7618">
        <f>YEAR(SalesData[[#This Row],[Order Date]])*100+MONTH(SalesData[[#This Row],[Order Date]])</f>
        <v>201712</v>
      </c>
    </row>
    <row r="7619" spans="1: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v>5</v>
      </c>
      <c r="T7619">
        <v>0</v>
      </c>
      <c r="U7619">
        <v>142.79</v>
      </c>
      <c r="V7619">
        <f>COUNTIF(SalesData[Order ID],SalesData[[#This Row],[Order ID]])</f>
        <v>2</v>
      </c>
      <c r="W7619" t="str">
        <f>TEXT(SalesData[[#This Row],[Order Date]],"MMM-YYYY")</f>
        <v>Dec-2017</v>
      </c>
      <c r="X7619">
        <f>CHOOSE(MONTH(SalesData[[#This Row],[Order Date]]),1,1,1,2,2,2,3,3,3,4,4,4)</f>
        <v>4</v>
      </c>
      <c r="Y7619">
        <f>YEAR(SalesData[[#This Row],[Order Date]])*100+MONTH(SalesData[[#This Row],[Order Date]])</f>
        <v>201712</v>
      </c>
    </row>
    <row r="7620" spans="1: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v>2</v>
      </c>
      <c r="T7620">
        <v>0</v>
      </c>
      <c r="U7620">
        <v>54.98</v>
      </c>
      <c r="V7620">
        <f>COUNTIF(SalesData[Order ID],SalesData[[#This Row],[Order ID]])</f>
        <v>2</v>
      </c>
      <c r="W7620" t="str">
        <f>TEXT(SalesData[[#This Row],[Order Date]],"MMM-YYYY")</f>
        <v>Oct-2018</v>
      </c>
      <c r="X7620">
        <f>CHOOSE(MONTH(SalesData[[#This Row],[Order Date]]),1,1,1,2,2,2,3,3,3,4,4,4)</f>
        <v>4</v>
      </c>
      <c r="Y7620">
        <f>YEAR(SalesData[[#This Row],[Order Date]])*100+MONTH(SalesData[[#This Row],[Order Date]])</f>
        <v>201810</v>
      </c>
    </row>
    <row r="7621" spans="1: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v>4</v>
      </c>
      <c r="T7621">
        <v>0</v>
      </c>
      <c r="U7621">
        <v>7.2</v>
      </c>
      <c r="V7621">
        <f>COUNTIF(SalesData[Order ID],SalesData[[#This Row],[Order ID]])</f>
        <v>2</v>
      </c>
      <c r="W7621" t="str">
        <f>TEXT(SalesData[[#This Row],[Order Date]],"MMM-YYYY")</f>
        <v>Oct-2018</v>
      </c>
      <c r="X7621">
        <f>CHOOSE(MONTH(SalesData[[#This Row],[Order Date]]),1,1,1,2,2,2,3,3,3,4,4,4)</f>
        <v>4</v>
      </c>
      <c r="Y7621">
        <f>YEAR(SalesData[[#This Row],[Order Date]])*100+MONTH(SalesData[[#This Row],[Order Date]])</f>
        <v>201810</v>
      </c>
    </row>
    <row r="7622" spans="1: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v>10</v>
      </c>
      <c r="T7622">
        <v>0</v>
      </c>
      <c r="U7622">
        <v>75.59</v>
      </c>
      <c r="V7622">
        <f>COUNTIF(SalesData[Order ID],SalesData[[#This Row],[Order ID]])</f>
        <v>3</v>
      </c>
      <c r="W7622" t="str">
        <f>TEXT(SalesData[[#This Row],[Order Date]],"MMM-YYYY")</f>
        <v>Nov-2015</v>
      </c>
      <c r="X7622">
        <f>CHOOSE(MONTH(SalesData[[#This Row],[Order Date]]),1,1,1,2,2,2,3,3,3,4,4,4)</f>
        <v>4</v>
      </c>
      <c r="Y7622">
        <f>YEAR(SalesData[[#This Row],[Order Date]])*100+MONTH(SalesData[[#This Row],[Order Date]])</f>
        <v>201511</v>
      </c>
    </row>
    <row r="7623" spans="1: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v>7</v>
      </c>
      <c r="T7623">
        <v>0.1</v>
      </c>
      <c r="U7623">
        <v>152.32</v>
      </c>
      <c r="V7623">
        <f>COUNTIF(SalesData[Order ID],SalesData[[#This Row],[Order ID]])</f>
        <v>3</v>
      </c>
      <c r="W7623" t="str">
        <f>TEXT(SalesData[[#This Row],[Order Date]],"MMM-YYYY")</f>
        <v>Nov-2015</v>
      </c>
      <c r="X7623">
        <f>CHOOSE(MONTH(SalesData[[#This Row],[Order Date]]),1,1,1,2,2,2,3,3,3,4,4,4)</f>
        <v>4</v>
      </c>
      <c r="Y7623">
        <f>YEAR(SalesData[[#This Row],[Order Date]])*100+MONTH(SalesData[[#This Row],[Order Date]])</f>
        <v>201511</v>
      </c>
    </row>
    <row r="7624" spans="1: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v>2</v>
      </c>
      <c r="T7624">
        <v>0</v>
      </c>
      <c r="U7624">
        <v>1.26</v>
      </c>
      <c r="V7624">
        <f>COUNTIF(SalesData[Order ID],SalesData[[#This Row],[Order ID]])</f>
        <v>3</v>
      </c>
      <c r="W7624" t="str">
        <f>TEXT(SalesData[[#This Row],[Order Date]],"MMM-YYYY")</f>
        <v>Nov-2015</v>
      </c>
      <c r="X7624">
        <f>CHOOSE(MONTH(SalesData[[#This Row],[Order Date]]),1,1,1,2,2,2,3,3,3,4,4,4)</f>
        <v>4</v>
      </c>
      <c r="Y7624">
        <f>YEAR(SalesData[[#This Row],[Order Date]])*100+MONTH(SalesData[[#This Row],[Order Date]])</f>
        <v>201511</v>
      </c>
    </row>
    <row r="7625" spans="1: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v>10</v>
      </c>
      <c r="T7625">
        <v>0</v>
      </c>
      <c r="U7625">
        <v>5.92</v>
      </c>
      <c r="V7625">
        <f>COUNTIF(SalesData[Order ID],SalesData[[#This Row],[Order ID]])</f>
        <v>1</v>
      </c>
      <c r="W7625" t="str">
        <f>TEXT(SalesData[[#This Row],[Order Date]],"MMM-YYYY")</f>
        <v>Jul-2015</v>
      </c>
      <c r="X7625">
        <f>CHOOSE(MONTH(SalesData[[#This Row],[Order Date]]),1,1,1,2,2,2,3,3,3,4,4,4)</f>
        <v>3</v>
      </c>
      <c r="Y7625">
        <f>YEAR(SalesData[[#This Row],[Order Date]])*100+MONTH(SalesData[[#This Row],[Order Date]])</f>
        <v>201507</v>
      </c>
    </row>
    <row r="7626" spans="1: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v>10</v>
      </c>
      <c r="T7626">
        <v>0</v>
      </c>
      <c r="U7626">
        <v>238.14</v>
      </c>
      <c r="V7626">
        <f>COUNTIF(SalesData[Order ID],SalesData[[#This Row],[Order ID]])</f>
        <v>2</v>
      </c>
      <c r="W7626" t="str">
        <f>TEXT(SalesData[[#This Row],[Order Date]],"MMM-YYYY")</f>
        <v>May-2016</v>
      </c>
      <c r="X7626">
        <f>CHOOSE(MONTH(SalesData[[#This Row],[Order Date]]),1,1,1,2,2,2,3,3,3,4,4,4)</f>
        <v>2</v>
      </c>
      <c r="Y7626">
        <f>YEAR(SalesData[[#This Row],[Order Date]])*100+MONTH(SalesData[[#This Row],[Order Date]])</f>
        <v>201605</v>
      </c>
    </row>
    <row r="7627" spans="1: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v>10</v>
      </c>
      <c r="T7627">
        <v>0.1</v>
      </c>
      <c r="U7627">
        <v>20.34</v>
      </c>
      <c r="V7627">
        <f>COUNTIF(SalesData[Order ID],SalesData[[#This Row],[Order ID]])</f>
        <v>2</v>
      </c>
      <c r="W7627" t="str">
        <f>TEXT(SalesData[[#This Row],[Order Date]],"MMM-YYYY")</f>
        <v>May-2016</v>
      </c>
      <c r="X7627">
        <f>CHOOSE(MONTH(SalesData[[#This Row],[Order Date]]),1,1,1,2,2,2,3,3,3,4,4,4)</f>
        <v>2</v>
      </c>
      <c r="Y7627">
        <f>YEAR(SalesData[[#This Row],[Order Date]])*100+MONTH(SalesData[[#This Row],[Order Date]])</f>
        <v>201605</v>
      </c>
    </row>
    <row r="7628" spans="1: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v>5</v>
      </c>
      <c r="T7628">
        <v>0</v>
      </c>
      <c r="U7628">
        <v>55.36</v>
      </c>
      <c r="V7628">
        <f>COUNTIF(SalesData[Order ID],SalesData[[#This Row],[Order ID]])</f>
        <v>3</v>
      </c>
      <c r="W7628" t="str">
        <f>TEXT(SalesData[[#This Row],[Order Date]],"MMM-YYYY")</f>
        <v>Nov-2016</v>
      </c>
      <c r="X7628">
        <f>CHOOSE(MONTH(SalesData[[#This Row],[Order Date]]),1,1,1,2,2,2,3,3,3,4,4,4)</f>
        <v>4</v>
      </c>
      <c r="Y7628">
        <f>YEAR(SalesData[[#This Row],[Order Date]])*100+MONTH(SalesData[[#This Row],[Order Date]])</f>
        <v>201611</v>
      </c>
    </row>
    <row r="7629" spans="1: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v>6</v>
      </c>
      <c r="T7629">
        <v>0.1</v>
      </c>
      <c r="U7629">
        <v>4.9000000000000004</v>
      </c>
      <c r="V7629">
        <f>COUNTIF(SalesData[Order ID],SalesData[[#This Row],[Order ID]])</f>
        <v>3</v>
      </c>
      <c r="W7629" t="str">
        <f>TEXT(SalesData[[#This Row],[Order Date]],"MMM-YYYY")</f>
        <v>Nov-2016</v>
      </c>
      <c r="X7629">
        <f>CHOOSE(MONTH(SalesData[[#This Row],[Order Date]]),1,1,1,2,2,2,3,3,3,4,4,4)</f>
        <v>4</v>
      </c>
      <c r="Y7629">
        <f>YEAR(SalesData[[#This Row],[Order Date]])*100+MONTH(SalesData[[#This Row],[Order Date]])</f>
        <v>201611</v>
      </c>
    </row>
    <row r="7630" spans="1: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v>1</v>
      </c>
      <c r="T7630">
        <v>0</v>
      </c>
      <c r="U7630">
        <v>3.96</v>
      </c>
      <c r="V7630">
        <f>COUNTIF(SalesData[Order ID],SalesData[[#This Row],[Order ID]])</f>
        <v>3</v>
      </c>
      <c r="W7630" t="str">
        <f>TEXT(SalesData[[#This Row],[Order Date]],"MMM-YYYY")</f>
        <v>Nov-2016</v>
      </c>
      <c r="X7630">
        <f>CHOOSE(MONTH(SalesData[[#This Row],[Order Date]]),1,1,1,2,2,2,3,3,3,4,4,4)</f>
        <v>4</v>
      </c>
      <c r="Y7630">
        <f>YEAR(SalesData[[#This Row],[Order Date]])*100+MONTH(SalesData[[#This Row],[Order Date]])</f>
        <v>201611</v>
      </c>
    </row>
    <row r="7631" spans="1: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v>9</v>
      </c>
      <c r="T7631">
        <v>0.3</v>
      </c>
      <c r="U7631">
        <v>-107.43</v>
      </c>
      <c r="V7631">
        <f>COUNTIF(SalesData[Order ID],SalesData[[#This Row],[Order ID]])</f>
        <v>3</v>
      </c>
      <c r="W7631" t="str">
        <f>TEXT(SalesData[[#This Row],[Order Date]],"MMM-YYYY")</f>
        <v>Mar-2015</v>
      </c>
      <c r="X7631">
        <f>CHOOSE(MONTH(SalesData[[#This Row],[Order Date]]),1,1,1,2,2,2,3,3,3,4,4,4)</f>
        <v>1</v>
      </c>
      <c r="Y7631">
        <f>YEAR(SalesData[[#This Row],[Order Date]])*100+MONTH(SalesData[[#This Row],[Order Date]])</f>
        <v>201503</v>
      </c>
    </row>
    <row r="7632" spans="1: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v>8</v>
      </c>
      <c r="T7632">
        <v>0.2</v>
      </c>
      <c r="U7632">
        <v>65.510000000000005</v>
      </c>
      <c r="V7632">
        <f>COUNTIF(SalesData[Order ID],SalesData[[#This Row],[Order ID]])</f>
        <v>3</v>
      </c>
      <c r="W7632" t="str">
        <f>TEXT(SalesData[[#This Row],[Order Date]],"MMM-YYYY")</f>
        <v>Mar-2015</v>
      </c>
      <c r="X7632">
        <f>CHOOSE(MONTH(SalesData[[#This Row],[Order Date]]),1,1,1,2,2,2,3,3,3,4,4,4)</f>
        <v>1</v>
      </c>
      <c r="Y7632">
        <f>YEAR(SalesData[[#This Row],[Order Date]])*100+MONTH(SalesData[[#This Row],[Order Date]])</f>
        <v>201503</v>
      </c>
    </row>
    <row r="7633" spans="1: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v>6</v>
      </c>
      <c r="T7633">
        <v>0.3</v>
      </c>
      <c r="U7633">
        <v>-26.73</v>
      </c>
      <c r="V7633">
        <f>COUNTIF(SalesData[Order ID],SalesData[[#This Row],[Order ID]])</f>
        <v>3</v>
      </c>
      <c r="W7633" t="str">
        <f>TEXT(SalesData[[#This Row],[Order Date]],"MMM-YYYY")</f>
        <v>Mar-2015</v>
      </c>
      <c r="X7633">
        <f>CHOOSE(MONTH(SalesData[[#This Row],[Order Date]]),1,1,1,2,2,2,3,3,3,4,4,4)</f>
        <v>1</v>
      </c>
      <c r="Y7633">
        <f>YEAR(SalesData[[#This Row],[Order Date]])*100+MONTH(SalesData[[#This Row],[Order Date]])</f>
        <v>201503</v>
      </c>
    </row>
    <row r="7634" spans="1: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v>9</v>
      </c>
      <c r="T7634">
        <v>0.1</v>
      </c>
      <c r="U7634">
        <v>229.49</v>
      </c>
      <c r="V7634">
        <f>COUNTIF(SalesData[Order ID],SalesData[[#This Row],[Order ID]])</f>
        <v>5</v>
      </c>
      <c r="W7634" t="str">
        <f>TEXT(SalesData[[#This Row],[Order Date]],"MMM-YYYY")</f>
        <v>Dec-2018</v>
      </c>
      <c r="X7634">
        <f>CHOOSE(MONTH(SalesData[[#This Row],[Order Date]]),1,1,1,2,2,2,3,3,3,4,4,4)</f>
        <v>4</v>
      </c>
      <c r="Y7634">
        <f>YEAR(SalesData[[#This Row],[Order Date]])*100+MONTH(SalesData[[#This Row],[Order Date]])</f>
        <v>201812</v>
      </c>
    </row>
    <row r="7635" spans="1: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v>5</v>
      </c>
      <c r="T7635">
        <v>0</v>
      </c>
      <c r="U7635">
        <v>0.75</v>
      </c>
      <c r="V7635">
        <f>COUNTIF(SalesData[Order ID],SalesData[[#This Row],[Order ID]])</f>
        <v>5</v>
      </c>
      <c r="W7635" t="str">
        <f>TEXT(SalesData[[#This Row],[Order Date]],"MMM-YYYY")</f>
        <v>Dec-2018</v>
      </c>
      <c r="X7635">
        <f>CHOOSE(MONTH(SalesData[[#This Row],[Order Date]]),1,1,1,2,2,2,3,3,3,4,4,4)</f>
        <v>4</v>
      </c>
      <c r="Y7635">
        <f>YEAR(SalesData[[#This Row],[Order Date]])*100+MONTH(SalesData[[#This Row],[Order Date]])</f>
        <v>201812</v>
      </c>
    </row>
    <row r="7636" spans="1: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v>1</v>
      </c>
      <c r="T7636">
        <v>0.2</v>
      </c>
      <c r="U7636">
        <v>2.0699999999999998</v>
      </c>
      <c r="V7636">
        <f>COUNTIF(SalesData[Order ID],SalesData[[#This Row],[Order ID]])</f>
        <v>5</v>
      </c>
      <c r="W7636" t="str">
        <f>TEXT(SalesData[[#This Row],[Order Date]],"MMM-YYYY")</f>
        <v>Dec-2018</v>
      </c>
      <c r="X7636">
        <f>CHOOSE(MONTH(SalesData[[#This Row],[Order Date]]),1,1,1,2,2,2,3,3,3,4,4,4)</f>
        <v>4</v>
      </c>
      <c r="Y7636">
        <f>YEAR(SalesData[[#This Row],[Order Date]])*100+MONTH(SalesData[[#This Row],[Order Date]])</f>
        <v>201812</v>
      </c>
    </row>
    <row r="7637" spans="1: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v>8</v>
      </c>
      <c r="T7637">
        <v>0.1</v>
      </c>
      <c r="U7637">
        <v>24.08</v>
      </c>
      <c r="V7637">
        <f>COUNTIF(SalesData[Order ID],SalesData[[#This Row],[Order ID]])</f>
        <v>5</v>
      </c>
      <c r="W7637" t="str">
        <f>TEXT(SalesData[[#This Row],[Order Date]],"MMM-YYYY")</f>
        <v>Dec-2018</v>
      </c>
      <c r="X7637">
        <f>CHOOSE(MONTH(SalesData[[#This Row],[Order Date]]),1,1,1,2,2,2,3,3,3,4,4,4)</f>
        <v>4</v>
      </c>
      <c r="Y7637">
        <f>YEAR(SalesData[[#This Row],[Order Date]])*100+MONTH(SalesData[[#This Row],[Order Date]])</f>
        <v>201812</v>
      </c>
    </row>
    <row r="7638" spans="1: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v>5</v>
      </c>
      <c r="T7638">
        <v>0.2</v>
      </c>
      <c r="U7638">
        <v>20.7</v>
      </c>
      <c r="V7638">
        <f>COUNTIF(SalesData[Order ID],SalesData[[#This Row],[Order ID]])</f>
        <v>5</v>
      </c>
      <c r="W7638" t="str">
        <f>TEXT(SalesData[[#This Row],[Order Date]],"MMM-YYYY")</f>
        <v>Dec-2018</v>
      </c>
      <c r="X7638">
        <f>CHOOSE(MONTH(SalesData[[#This Row],[Order Date]]),1,1,1,2,2,2,3,3,3,4,4,4)</f>
        <v>4</v>
      </c>
      <c r="Y7638">
        <f>YEAR(SalesData[[#This Row],[Order Date]])*100+MONTH(SalesData[[#This Row],[Order Date]])</f>
        <v>201812</v>
      </c>
    </row>
    <row r="7639" spans="1: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v>10</v>
      </c>
      <c r="T7639">
        <v>0</v>
      </c>
      <c r="U7639">
        <v>9.52</v>
      </c>
      <c r="V7639">
        <f>COUNTIF(SalesData[Order ID],SalesData[[#This Row],[Order ID]])</f>
        <v>4</v>
      </c>
      <c r="W7639" t="str">
        <f>TEXT(SalesData[[#This Row],[Order Date]],"MMM-YYYY")</f>
        <v>Mar-2018</v>
      </c>
      <c r="X7639">
        <f>CHOOSE(MONTH(SalesData[[#This Row],[Order Date]]),1,1,1,2,2,2,3,3,3,4,4,4)</f>
        <v>1</v>
      </c>
      <c r="Y7639">
        <f>YEAR(SalesData[[#This Row],[Order Date]])*100+MONTH(SalesData[[#This Row],[Order Date]])</f>
        <v>201803</v>
      </c>
    </row>
    <row r="7640" spans="1: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v>7</v>
      </c>
      <c r="T7640">
        <v>0.3</v>
      </c>
      <c r="U7640">
        <v>-20.29</v>
      </c>
      <c r="V7640">
        <f>COUNTIF(SalesData[Order ID],SalesData[[#This Row],[Order ID]])</f>
        <v>4</v>
      </c>
      <c r="W7640" t="str">
        <f>TEXT(SalesData[[#This Row],[Order Date]],"MMM-YYYY")</f>
        <v>Mar-2018</v>
      </c>
      <c r="X7640">
        <f>CHOOSE(MONTH(SalesData[[#This Row],[Order Date]]),1,1,1,2,2,2,3,3,3,4,4,4)</f>
        <v>1</v>
      </c>
      <c r="Y7640">
        <f>YEAR(SalesData[[#This Row],[Order Date]])*100+MONTH(SalesData[[#This Row],[Order Date]])</f>
        <v>201803</v>
      </c>
    </row>
    <row r="7641" spans="1: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v>5</v>
      </c>
      <c r="T7641">
        <v>0.3</v>
      </c>
      <c r="U7641">
        <v>-48.62</v>
      </c>
      <c r="V7641">
        <f>COUNTIF(SalesData[Order ID],SalesData[[#This Row],[Order ID]])</f>
        <v>4</v>
      </c>
      <c r="W7641" t="str">
        <f>TEXT(SalesData[[#This Row],[Order Date]],"MMM-YYYY")</f>
        <v>Mar-2018</v>
      </c>
      <c r="X7641">
        <f>CHOOSE(MONTH(SalesData[[#This Row],[Order Date]]),1,1,1,2,2,2,3,3,3,4,4,4)</f>
        <v>1</v>
      </c>
      <c r="Y7641">
        <f>YEAR(SalesData[[#This Row],[Order Date]])*100+MONTH(SalesData[[#This Row],[Order Date]])</f>
        <v>201803</v>
      </c>
    </row>
    <row r="7642" spans="1: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v>6</v>
      </c>
      <c r="T7642">
        <v>0.3</v>
      </c>
      <c r="U7642">
        <v>-23.81</v>
      </c>
      <c r="V7642">
        <f>COUNTIF(SalesData[Order ID],SalesData[[#This Row],[Order ID]])</f>
        <v>4</v>
      </c>
      <c r="W7642" t="str">
        <f>TEXT(SalesData[[#This Row],[Order Date]],"MMM-YYYY")</f>
        <v>Mar-2018</v>
      </c>
      <c r="X7642">
        <f>CHOOSE(MONTH(SalesData[[#This Row],[Order Date]]),1,1,1,2,2,2,3,3,3,4,4,4)</f>
        <v>1</v>
      </c>
      <c r="Y7642">
        <f>YEAR(SalesData[[#This Row],[Order Date]])*100+MONTH(SalesData[[#This Row],[Order Date]])</f>
        <v>201803</v>
      </c>
    </row>
    <row r="7643" spans="1: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v>6</v>
      </c>
      <c r="T7643">
        <v>0.3</v>
      </c>
      <c r="U7643">
        <v>-63.33</v>
      </c>
      <c r="V7643">
        <f>COUNTIF(SalesData[Order ID],SalesData[[#This Row],[Order ID]])</f>
        <v>4</v>
      </c>
      <c r="W7643" t="str">
        <f>TEXT(SalesData[[#This Row],[Order Date]],"MMM-YYYY")</f>
        <v>Oct-2017</v>
      </c>
      <c r="X7643">
        <f>CHOOSE(MONTH(SalesData[[#This Row],[Order Date]]),1,1,1,2,2,2,3,3,3,4,4,4)</f>
        <v>4</v>
      </c>
      <c r="Y7643">
        <f>YEAR(SalesData[[#This Row],[Order Date]])*100+MONTH(SalesData[[#This Row],[Order Date]])</f>
        <v>201710</v>
      </c>
    </row>
    <row r="7644" spans="1: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v>3</v>
      </c>
      <c r="T7644">
        <v>0</v>
      </c>
      <c r="U7644">
        <v>2.15</v>
      </c>
      <c r="V7644">
        <f>COUNTIF(SalesData[Order ID],SalesData[[#This Row],[Order ID]])</f>
        <v>4</v>
      </c>
      <c r="W7644" t="str">
        <f>TEXT(SalesData[[#This Row],[Order Date]],"MMM-YYYY")</f>
        <v>Oct-2017</v>
      </c>
      <c r="X7644">
        <f>CHOOSE(MONTH(SalesData[[#This Row],[Order Date]]),1,1,1,2,2,2,3,3,3,4,4,4)</f>
        <v>4</v>
      </c>
      <c r="Y7644">
        <f>YEAR(SalesData[[#This Row],[Order Date]])*100+MONTH(SalesData[[#This Row],[Order Date]])</f>
        <v>201710</v>
      </c>
    </row>
    <row r="7645" spans="1: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v>3</v>
      </c>
      <c r="T7645">
        <v>0.1</v>
      </c>
      <c r="U7645">
        <v>1.56</v>
      </c>
      <c r="V7645">
        <f>COUNTIF(SalesData[Order ID],SalesData[[#This Row],[Order ID]])</f>
        <v>4</v>
      </c>
      <c r="W7645" t="str">
        <f>TEXT(SalesData[[#This Row],[Order Date]],"MMM-YYYY")</f>
        <v>Oct-2017</v>
      </c>
      <c r="X7645">
        <f>CHOOSE(MONTH(SalesData[[#This Row],[Order Date]]),1,1,1,2,2,2,3,3,3,4,4,4)</f>
        <v>4</v>
      </c>
      <c r="Y7645">
        <f>YEAR(SalesData[[#This Row],[Order Date]])*100+MONTH(SalesData[[#This Row],[Order Date]])</f>
        <v>201710</v>
      </c>
    </row>
    <row r="7646" spans="1: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v>2</v>
      </c>
      <c r="T7646">
        <v>0</v>
      </c>
      <c r="U7646">
        <v>9.51</v>
      </c>
      <c r="V7646">
        <f>COUNTIF(SalesData[Order ID],SalesData[[#This Row],[Order ID]])</f>
        <v>4</v>
      </c>
      <c r="W7646" t="str">
        <f>TEXT(SalesData[[#This Row],[Order Date]],"MMM-YYYY")</f>
        <v>Oct-2017</v>
      </c>
      <c r="X7646">
        <f>CHOOSE(MONTH(SalesData[[#This Row],[Order Date]]),1,1,1,2,2,2,3,3,3,4,4,4)</f>
        <v>4</v>
      </c>
      <c r="Y7646">
        <f>YEAR(SalesData[[#This Row],[Order Date]])*100+MONTH(SalesData[[#This Row],[Order Date]])</f>
        <v>201710</v>
      </c>
    </row>
    <row r="7647" spans="1: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v>4</v>
      </c>
      <c r="T7647">
        <v>0.1</v>
      </c>
      <c r="U7647">
        <v>133.83000000000001</v>
      </c>
      <c r="V7647">
        <f>COUNTIF(SalesData[Order ID],SalesData[[#This Row],[Order ID]])</f>
        <v>1</v>
      </c>
      <c r="W7647" t="str">
        <f>TEXT(SalesData[[#This Row],[Order Date]],"MMM-YYYY")</f>
        <v>Apr-2016</v>
      </c>
      <c r="X7647">
        <f>CHOOSE(MONTH(SalesData[[#This Row],[Order Date]]),1,1,1,2,2,2,3,3,3,4,4,4)</f>
        <v>2</v>
      </c>
      <c r="Y7647">
        <f>YEAR(SalesData[[#This Row],[Order Date]])*100+MONTH(SalesData[[#This Row],[Order Date]])</f>
        <v>201604</v>
      </c>
    </row>
    <row r="7648" spans="1: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v>4</v>
      </c>
      <c r="T7648">
        <v>0</v>
      </c>
      <c r="U7648">
        <v>182</v>
      </c>
      <c r="V7648">
        <f>COUNTIF(SalesData[Order ID],SalesData[[#This Row],[Order ID]])</f>
        <v>1</v>
      </c>
      <c r="W7648" t="str">
        <f>TEXT(SalesData[[#This Row],[Order Date]],"MMM-YYYY")</f>
        <v>Sep-2015</v>
      </c>
      <c r="X7648">
        <f>CHOOSE(MONTH(SalesData[[#This Row],[Order Date]]),1,1,1,2,2,2,3,3,3,4,4,4)</f>
        <v>3</v>
      </c>
      <c r="Y7648">
        <f>YEAR(SalesData[[#This Row],[Order Date]])*100+MONTH(SalesData[[#This Row],[Order Date]])</f>
        <v>201509</v>
      </c>
    </row>
    <row r="7649" spans="1: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v>2</v>
      </c>
      <c r="T7649">
        <v>0</v>
      </c>
      <c r="U7649">
        <v>0.77</v>
      </c>
      <c r="V7649">
        <f>COUNTIF(SalesData[Order ID],SalesData[[#This Row],[Order ID]])</f>
        <v>2</v>
      </c>
      <c r="W7649" t="str">
        <f>TEXT(SalesData[[#This Row],[Order Date]],"MMM-YYYY")</f>
        <v>Mar-2017</v>
      </c>
      <c r="X7649">
        <f>CHOOSE(MONTH(SalesData[[#This Row],[Order Date]]),1,1,1,2,2,2,3,3,3,4,4,4)</f>
        <v>1</v>
      </c>
      <c r="Y7649">
        <f>YEAR(SalesData[[#This Row],[Order Date]])*100+MONTH(SalesData[[#This Row],[Order Date]])</f>
        <v>201703</v>
      </c>
    </row>
    <row r="7650" spans="1: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v>7</v>
      </c>
      <c r="T7650">
        <v>0</v>
      </c>
      <c r="U7650">
        <v>216.33</v>
      </c>
      <c r="V7650">
        <f>COUNTIF(SalesData[Order ID],SalesData[[#This Row],[Order ID]])</f>
        <v>2</v>
      </c>
      <c r="W7650" t="str">
        <f>TEXT(SalesData[[#This Row],[Order Date]],"MMM-YYYY")</f>
        <v>Mar-2017</v>
      </c>
      <c r="X7650">
        <f>CHOOSE(MONTH(SalesData[[#This Row],[Order Date]]),1,1,1,2,2,2,3,3,3,4,4,4)</f>
        <v>1</v>
      </c>
      <c r="Y7650">
        <f>YEAR(SalesData[[#This Row],[Order Date]])*100+MONTH(SalesData[[#This Row],[Order Date]])</f>
        <v>201703</v>
      </c>
    </row>
    <row r="7651" spans="1: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v>4</v>
      </c>
      <c r="T7651">
        <v>0.3</v>
      </c>
      <c r="U7651">
        <v>-232.35</v>
      </c>
      <c r="V7651">
        <f>COUNTIF(SalesData[Order ID],SalesData[[#This Row],[Order ID]])</f>
        <v>2</v>
      </c>
      <c r="W7651" t="str">
        <f>TEXT(SalesData[[#This Row],[Order Date]],"MMM-YYYY")</f>
        <v>Dec-2016</v>
      </c>
      <c r="X7651">
        <f>CHOOSE(MONTH(SalesData[[#This Row],[Order Date]]),1,1,1,2,2,2,3,3,3,4,4,4)</f>
        <v>4</v>
      </c>
      <c r="Y7651">
        <f>YEAR(SalesData[[#This Row],[Order Date]])*100+MONTH(SalesData[[#This Row],[Order Date]])</f>
        <v>201612</v>
      </c>
    </row>
    <row r="7652" spans="1: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v>9</v>
      </c>
      <c r="T7652">
        <v>0.2</v>
      </c>
      <c r="U7652">
        <v>1.99</v>
      </c>
      <c r="V7652">
        <f>COUNTIF(SalesData[Order ID],SalesData[[#This Row],[Order ID]])</f>
        <v>2</v>
      </c>
      <c r="W7652" t="str">
        <f>TEXT(SalesData[[#This Row],[Order Date]],"MMM-YYYY")</f>
        <v>Dec-2016</v>
      </c>
      <c r="X7652">
        <f>CHOOSE(MONTH(SalesData[[#This Row],[Order Date]]),1,1,1,2,2,2,3,3,3,4,4,4)</f>
        <v>4</v>
      </c>
      <c r="Y7652">
        <f>YEAR(SalesData[[#This Row],[Order Date]])*100+MONTH(SalesData[[#This Row],[Order Date]])</f>
        <v>201612</v>
      </c>
    </row>
    <row r="7653" spans="1: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v>6</v>
      </c>
      <c r="T7653">
        <v>0.2</v>
      </c>
      <c r="U7653">
        <v>9.56</v>
      </c>
      <c r="V7653">
        <f>COUNTIF(SalesData[Order ID],SalesData[[#This Row],[Order ID]])</f>
        <v>2</v>
      </c>
      <c r="W7653" t="str">
        <f>TEXT(SalesData[[#This Row],[Order Date]],"MMM-YYYY")</f>
        <v>Aug-2018</v>
      </c>
      <c r="X7653">
        <f>CHOOSE(MONTH(SalesData[[#This Row],[Order Date]]),1,1,1,2,2,2,3,3,3,4,4,4)</f>
        <v>3</v>
      </c>
      <c r="Y7653">
        <f>YEAR(SalesData[[#This Row],[Order Date]])*100+MONTH(SalesData[[#This Row],[Order Date]])</f>
        <v>201808</v>
      </c>
    </row>
    <row r="7654" spans="1: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v>1</v>
      </c>
      <c r="T7654">
        <v>0.3</v>
      </c>
      <c r="U7654">
        <v>-23.63</v>
      </c>
      <c r="V7654">
        <f>COUNTIF(SalesData[Order ID],SalesData[[#This Row],[Order ID]])</f>
        <v>2</v>
      </c>
      <c r="W7654" t="str">
        <f>TEXT(SalesData[[#This Row],[Order Date]],"MMM-YYYY")</f>
        <v>Aug-2018</v>
      </c>
      <c r="X7654">
        <f>CHOOSE(MONTH(SalesData[[#This Row],[Order Date]]),1,1,1,2,2,2,3,3,3,4,4,4)</f>
        <v>3</v>
      </c>
      <c r="Y7654">
        <f>YEAR(SalesData[[#This Row],[Order Date]])*100+MONTH(SalesData[[#This Row],[Order Date]])</f>
        <v>201808</v>
      </c>
    </row>
    <row r="7655" spans="1: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v>7</v>
      </c>
      <c r="T7655">
        <v>0.1</v>
      </c>
      <c r="U7655">
        <v>2.54</v>
      </c>
      <c r="V7655">
        <f>COUNTIF(SalesData[Order ID],SalesData[[#This Row],[Order ID]])</f>
        <v>1</v>
      </c>
      <c r="W7655" t="str">
        <f>TEXT(SalesData[[#This Row],[Order Date]],"MMM-YYYY")</f>
        <v>Mar-2016</v>
      </c>
      <c r="X7655">
        <f>CHOOSE(MONTH(SalesData[[#This Row],[Order Date]]),1,1,1,2,2,2,3,3,3,4,4,4)</f>
        <v>1</v>
      </c>
      <c r="Y7655">
        <f>YEAR(SalesData[[#This Row],[Order Date]])*100+MONTH(SalesData[[#This Row],[Order Date]])</f>
        <v>201603</v>
      </c>
    </row>
    <row r="7656" spans="1: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v>5</v>
      </c>
      <c r="T7656">
        <v>0.3</v>
      </c>
      <c r="U7656">
        <v>-26.72</v>
      </c>
      <c r="V7656">
        <f>COUNTIF(SalesData[Order ID],SalesData[[#This Row],[Order ID]])</f>
        <v>2</v>
      </c>
      <c r="W7656" t="str">
        <f>TEXT(SalesData[[#This Row],[Order Date]],"MMM-YYYY")</f>
        <v>Nov-2016</v>
      </c>
      <c r="X7656">
        <f>CHOOSE(MONTH(SalesData[[#This Row],[Order Date]]),1,1,1,2,2,2,3,3,3,4,4,4)</f>
        <v>4</v>
      </c>
      <c r="Y7656">
        <f>YEAR(SalesData[[#This Row],[Order Date]])*100+MONTH(SalesData[[#This Row],[Order Date]])</f>
        <v>201611</v>
      </c>
    </row>
    <row r="7657" spans="1: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v>8</v>
      </c>
      <c r="T7657">
        <v>0</v>
      </c>
      <c r="U7657">
        <v>3.63</v>
      </c>
      <c r="V7657">
        <f>COUNTIF(SalesData[Order ID],SalesData[[#This Row],[Order ID]])</f>
        <v>2</v>
      </c>
      <c r="W7657" t="str">
        <f>TEXT(SalesData[[#This Row],[Order Date]],"MMM-YYYY")</f>
        <v>Nov-2016</v>
      </c>
      <c r="X7657">
        <f>CHOOSE(MONTH(SalesData[[#This Row],[Order Date]]),1,1,1,2,2,2,3,3,3,4,4,4)</f>
        <v>4</v>
      </c>
      <c r="Y7657">
        <f>YEAR(SalesData[[#This Row],[Order Date]])*100+MONTH(SalesData[[#This Row],[Order Date]])</f>
        <v>201611</v>
      </c>
    </row>
    <row r="7658" spans="1: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v>8</v>
      </c>
      <c r="T7658">
        <v>0</v>
      </c>
      <c r="U7658">
        <v>22.46</v>
      </c>
      <c r="V7658">
        <f>COUNTIF(SalesData[Order ID],SalesData[[#This Row],[Order ID]])</f>
        <v>2</v>
      </c>
      <c r="W7658" t="str">
        <f>TEXT(SalesData[[#This Row],[Order Date]],"MMM-YYYY")</f>
        <v>Apr-2015</v>
      </c>
      <c r="X7658">
        <f>CHOOSE(MONTH(SalesData[[#This Row],[Order Date]]),1,1,1,2,2,2,3,3,3,4,4,4)</f>
        <v>2</v>
      </c>
      <c r="Y7658">
        <f>YEAR(SalesData[[#This Row],[Order Date]])*100+MONTH(SalesData[[#This Row],[Order Date]])</f>
        <v>201504</v>
      </c>
    </row>
    <row r="7659" spans="1: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v>9</v>
      </c>
      <c r="T7659">
        <v>0</v>
      </c>
      <c r="U7659">
        <v>15.02</v>
      </c>
      <c r="V7659">
        <f>COUNTIF(SalesData[Order ID],SalesData[[#This Row],[Order ID]])</f>
        <v>2</v>
      </c>
      <c r="W7659" t="str">
        <f>TEXT(SalesData[[#This Row],[Order Date]],"MMM-YYYY")</f>
        <v>Apr-2015</v>
      </c>
      <c r="X7659">
        <f>CHOOSE(MONTH(SalesData[[#This Row],[Order Date]]),1,1,1,2,2,2,3,3,3,4,4,4)</f>
        <v>2</v>
      </c>
      <c r="Y7659">
        <f>YEAR(SalesData[[#This Row],[Order Date]])*100+MONTH(SalesData[[#This Row],[Order Date]])</f>
        <v>201504</v>
      </c>
    </row>
    <row r="7660" spans="1: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v>8</v>
      </c>
      <c r="T7660">
        <v>0.2</v>
      </c>
      <c r="U7660">
        <v>20.73</v>
      </c>
      <c r="V7660">
        <f>COUNTIF(SalesData[Order ID],SalesData[[#This Row],[Order ID]])</f>
        <v>1</v>
      </c>
      <c r="W7660" t="str">
        <f>TEXT(SalesData[[#This Row],[Order Date]],"MMM-YYYY")</f>
        <v>Jul-2018</v>
      </c>
      <c r="X7660">
        <f>CHOOSE(MONTH(SalesData[[#This Row],[Order Date]]),1,1,1,2,2,2,3,3,3,4,4,4)</f>
        <v>3</v>
      </c>
      <c r="Y7660">
        <f>YEAR(SalesData[[#This Row],[Order Date]])*100+MONTH(SalesData[[#This Row],[Order Date]])</f>
        <v>201807</v>
      </c>
    </row>
    <row r="7661" spans="1: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v>4</v>
      </c>
      <c r="T7661">
        <v>0.1</v>
      </c>
      <c r="U7661">
        <v>8.6199999999999992</v>
      </c>
      <c r="V7661">
        <f>COUNTIF(SalesData[Order ID],SalesData[[#This Row],[Order ID]])</f>
        <v>1</v>
      </c>
      <c r="W7661" t="str">
        <f>TEXT(SalesData[[#This Row],[Order Date]],"MMM-YYYY")</f>
        <v>Jun-2018</v>
      </c>
      <c r="X7661">
        <f>CHOOSE(MONTH(SalesData[[#This Row],[Order Date]]),1,1,1,2,2,2,3,3,3,4,4,4)</f>
        <v>2</v>
      </c>
      <c r="Y7661">
        <f>YEAR(SalesData[[#This Row],[Order Date]])*100+MONTH(SalesData[[#This Row],[Order Date]])</f>
        <v>201806</v>
      </c>
    </row>
    <row r="7662" spans="1: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v>4</v>
      </c>
      <c r="T7662">
        <v>0.2</v>
      </c>
      <c r="U7662">
        <v>25.32</v>
      </c>
      <c r="V7662">
        <f>COUNTIF(SalesData[Order ID],SalesData[[#This Row],[Order ID]])</f>
        <v>2</v>
      </c>
      <c r="W7662" t="str">
        <f>TEXT(SalesData[[#This Row],[Order Date]],"MMM-YYYY")</f>
        <v>Jan-2015</v>
      </c>
      <c r="X7662">
        <f>CHOOSE(MONTH(SalesData[[#This Row],[Order Date]]),1,1,1,2,2,2,3,3,3,4,4,4)</f>
        <v>1</v>
      </c>
      <c r="Y7662">
        <f>YEAR(SalesData[[#This Row],[Order Date]])*100+MONTH(SalesData[[#This Row],[Order Date]])</f>
        <v>201501</v>
      </c>
    </row>
    <row r="7663" spans="1: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v>10</v>
      </c>
      <c r="T7663">
        <v>0.2</v>
      </c>
      <c r="U7663">
        <v>2.29</v>
      </c>
      <c r="V7663">
        <f>COUNTIF(SalesData[Order ID],SalesData[[#This Row],[Order ID]])</f>
        <v>2</v>
      </c>
      <c r="W7663" t="str">
        <f>TEXT(SalesData[[#This Row],[Order Date]],"MMM-YYYY")</f>
        <v>Jan-2015</v>
      </c>
      <c r="X7663">
        <f>CHOOSE(MONTH(SalesData[[#This Row],[Order Date]]),1,1,1,2,2,2,3,3,3,4,4,4)</f>
        <v>1</v>
      </c>
      <c r="Y7663">
        <f>YEAR(SalesData[[#This Row],[Order Date]])*100+MONTH(SalesData[[#This Row],[Order Date]])</f>
        <v>201501</v>
      </c>
    </row>
    <row r="7664" spans="1: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v>8</v>
      </c>
      <c r="T7664">
        <v>0</v>
      </c>
      <c r="U7664">
        <v>25.79</v>
      </c>
      <c r="V7664">
        <f>COUNTIF(SalesData[Order ID],SalesData[[#This Row],[Order ID]])</f>
        <v>1</v>
      </c>
      <c r="W7664" t="str">
        <f>TEXT(SalesData[[#This Row],[Order Date]],"MMM-YYYY")</f>
        <v>Sep-2018</v>
      </c>
      <c r="X7664">
        <f>CHOOSE(MONTH(SalesData[[#This Row],[Order Date]]),1,1,1,2,2,2,3,3,3,4,4,4)</f>
        <v>3</v>
      </c>
      <c r="Y7664">
        <f>YEAR(SalesData[[#This Row],[Order Date]])*100+MONTH(SalesData[[#This Row],[Order Date]])</f>
        <v>201809</v>
      </c>
    </row>
    <row r="7665" spans="1: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v>4</v>
      </c>
      <c r="T7665">
        <v>0</v>
      </c>
      <c r="U7665">
        <v>2.87</v>
      </c>
      <c r="V7665">
        <f>COUNTIF(SalesData[Order ID],SalesData[[#This Row],[Order ID]])</f>
        <v>1</v>
      </c>
      <c r="W7665" t="str">
        <f>TEXT(SalesData[[#This Row],[Order Date]],"MMM-YYYY")</f>
        <v>Sep-2018</v>
      </c>
      <c r="X7665">
        <f>CHOOSE(MONTH(SalesData[[#This Row],[Order Date]]),1,1,1,2,2,2,3,3,3,4,4,4)</f>
        <v>3</v>
      </c>
      <c r="Y7665">
        <f>YEAR(SalesData[[#This Row],[Order Date]])*100+MONTH(SalesData[[#This Row],[Order Date]])</f>
        <v>201809</v>
      </c>
    </row>
    <row r="7666" spans="1: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v>9</v>
      </c>
      <c r="T7666">
        <v>0.2</v>
      </c>
      <c r="U7666">
        <v>38.979999999999997</v>
      </c>
      <c r="V7666">
        <f>COUNTIF(SalesData[Order ID],SalesData[[#This Row],[Order ID]])</f>
        <v>1</v>
      </c>
      <c r="W7666" t="str">
        <f>TEXT(SalesData[[#This Row],[Order Date]],"MMM-YYYY")</f>
        <v>Oct-2015</v>
      </c>
      <c r="X7666">
        <f>CHOOSE(MONTH(SalesData[[#This Row],[Order Date]]),1,1,1,2,2,2,3,3,3,4,4,4)</f>
        <v>4</v>
      </c>
      <c r="Y7666">
        <f>YEAR(SalesData[[#This Row],[Order Date]])*100+MONTH(SalesData[[#This Row],[Order Date]])</f>
        <v>201510</v>
      </c>
    </row>
    <row r="7667" spans="1: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v>9</v>
      </c>
      <c r="T7667">
        <v>0.2</v>
      </c>
      <c r="U7667">
        <v>6.08</v>
      </c>
      <c r="V7667">
        <f>COUNTIF(SalesData[Order ID],SalesData[[#This Row],[Order ID]])</f>
        <v>3</v>
      </c>
      <c r="W7667" t="str">
        <f>TEXT(SalesData[[#This Row],[Order Date]],"MMM-YYYY")</f>
        <v>Oct-2017</v>
      </c>
      <c r="X7667">
        <f>CHOOSE(MONTH(SalesData[[#This Row],[Order Date]]),1,1,1,2,2,2,3,3,3,4,4,4)</f>
        <v>4</v>
      </c>
      <c r="Y7667">
        <f>YEAR(SalesData[[#This Row],[Order Date]])*100+MONTH(SalesData[[#This Row],[Order Date]])</f>
        <v>201710</v>
      </c>
    </row>
    <row r="7668" spans="1: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v>9</v>
      </c>
      <c r="T7668">
        <v>0.1</v>
      </c>
      <c r="U7668">
        <v>431.99</v>
      </c>
      <c r="V7668">
        <f>COUNTIF(SalesData[Order ID],SalesData[[#This Row],[Order ID]])</f>
        <v>3</v>
      </c>
      <c r="W7668" t="str">
        <f>TEXT(SalesData[[#This Row],[Order Date]],"MMM-YYYY")</f>
        <v>Oct-2017</v>
      </c>
      <c r="X7668">
        <f>CHOOSE(MONTH(SalesData[[#This Row],[Order Date]]),1,1,1,2,2,2,3,3,3,4,4,4)</f>
        <v>4</v>
      </c>
      <c r="Y7668">
        <f>YEAR(SalesData[[#This Row],[Order Date]])*100+MONTH(SalesData[[#This Row],[Order Date]])</f>
        <v>201710</v>
      </c>
    </row>
    <row r="7669" spans="1: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v>4</v>
      </c>
      <c r="T7669">
        <v>0.3</v>
      </c>
      <c r="U7669">
        <v>-34.54</v>
      </c>
      <c r="V7669">
        <f>COUNTIF(SalesData[Order ID],SalesData[[#This Row],[Order ID]])</f>
        <v>3</v>
      </c>
      <c r="W7669" t="str">
        <f>TEXT(SalesData[[#This Row],[Order Date]],"MMM-YYYY")</f>
        <v>Oct-2017</v>
      </c>
      <c r="X7669">
        <f>CHOOSE(MONTH(SalesData[[#This Row],[Order Date]]),1,1,1,2,2,2,3,3,3,4,4,4)</f>
        <v>4</v>
      </c>
      <c r="Y7669">
        <f>YEAR(SalesData[[#This Row],[Order Date]])*100+MONTH(SalesData[[#This Row],[Order Date]])</f>
        <v>201710</v>
      </c>
    </row>
    <row r="7670" spans="1: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v>7</v>
      </c>
      <c r="T7670">
        <v>0</v>
      </c>
      <c r="U7670">
        <v>6.41</v>
      </c>
      <c r="V7670">
        <f>COUNTIF(SalesData[Order ID],SalesData[[#This Row],[Order ID]])</f>
        <v>7</v>
      </c>
      <c r="W7670" t="str">
        <f>TEXT(SalesData[[#This Row],[Order Date]],"MMM-YYYY")</f>
        <v>Nov-2016</v>
      </c>
      <c r="X7670">
        <f>CHOOSE(MONTH(SalesData[[#This Row],[Order Date]]),1,1,1,2,2,2,3,3,3,4,4,4)</f>
        <v>4</v>
      </c>
      <c r="Y7670">
        <f>YEAR(SalesData[[#This Row],[Order Date]])*100+MONTH(SalesData[[#This Row],[Order Date]])</f>
        <v>201611</v>
      </c>
    </row>
    <row r="7671" spans="1: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v>9</v>
      </c>
      <c r="T7671">
        <v>0.2</v>
      </c>
      <c r="U7671">
        <v>7.19</v>
      </c>
      <c r="V7671">
        <f>COUNTIF(SalesData[Order ID],SalesData[[#This Row],[Order ID]])</f>
        <v>7</v>
      </c>
      <c r="W7671" t="str">
        <f>TEXT(SalesData[[#This Row],[Order Date]],"MMM-YYYY")</f>
        <v>Nov-2016</v>
      </c>
      <c r="X7671">
        <f>CHOOSE(MONTH(SalesData[[#This Row],[Order Date]]),1,1,1,2,2,2,3,3,3,4,4,4)</f>
        <v>4</v>
      </c>
      <c r="Y7671">
        <f>YEAR(SalesData[[#This Row],[Order Date]])*100+MONTH(SalesData[[#This Row],[Order Date]])</f>
        <v>201611</v>
      </c>
    </row>
    <row r="7672" spans="1: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v>5</v>
      </c>
      <c r="T7672">
        <v>0.2</v>
      </c>
      <c r="U7672">
        <v>49.4</v>
      </c>
      <c r="V7672">
        <f>COUNTIF(SalesData[Order ID],SalesData[[#This Row],[Order ID]])</f>
        <v>7</v>
      </c>
      <c r="W7672" t="str">
        <f>TEXT(SalesData[[#This Row],[Order Date]],"MMM-YYYY")</f>
        <v>Nov-2016</v>
      </c>
      <c r="X7672">
        <f>CHOOSE(MONTH(SalesData[[#This Row],[Order Date]]),1,1,1,2,2,2,3,3,3,4,4,4)</f>
        <v>4</v>
      </c>
      <c r="Y7672">
        <f>YEAR(SalesData[[#This Row],[Order Date]])*100+MONTH(SalesData[[#This Row],[Order Date]])</f>
        <v>201611</v>
      </c>
    </row>
    <row r="7673" spans="1: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v>7</v>
      </c>
      <c r="T7673">
        <v>0.1</v>
      </c>
      <c r="U7673">
        <v>54.71</v>
      </c>
      <c r="V7673">
        <f>COUNTIF(SalesData[Order ID],SalesData[[#This Row],[Order ID]])</f>
        <v>7</v>
      </c>
      <c r="W7673" t="str">
        <f>TEXT(SalesData[[#This Row],[Order Date]],"MMM-YYYY")</f>
        <v>Nov-2016</v>
      </c>
      <c r="X7673">
        <f>CHOOSE(MONTH(SalesData[[#This Row],[Order Date]]),1,1,1,2,2,2,3,3,3,4,4,4)</f>
        <v>4</v>
      </c>
      <c r="Y7673">
        <f>YEAR(SalesData[[#This Row],[Order Date]])*100+MONTH(SalesData[[#This Row],[Order Date]])</f>
        <v>201611</v>
      </c>
    </row>
    <row r="7674" spans="1: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v>9</v>
      </c>
      <c r="T7674">
        <v>0</v>
      </c>
      <c r="U7674">
        <v>10.130000000000001</v>
      </c>
      <c r="V7674">
        <f>COUNTIF(SalesData[Order ID],SalesData[[#This Row],[Order ID]])</f>
        <v>7</v>
      </c>
      <c r="W7674" t="str">
        <f>TEXT(SalesData[[#This Row],[Order Date]],"MMM-YYYY")</f>
        <v>Nov-2016</v>
      </c>
      <c r="X7674">
        <f>CHOOSE(MONTH(SalesData[[#This Row],[Order Date]]),1,1,1,2,2,2,3,3,3,4,4,4)</f>
        <v>4</v>
      </c>
      <c r="Y7674">
        <f>YEAR(SalesData[[#This Row],[Order Date]])*100+MONTH(SalesData[[#This Row],[Order Date]])</f>
        <v>201611</v>
      </c>
    </row>
    <row r="7675" spans="1: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v>3</v>
      </c>
      <c r="T7675">
        <v>0</v>
      </c>
      <c r="U7675">
        <v>32.53</v>
      </c>
      <c r="V7675">
        <f>COUNTIF(SalesData[Order ID],SalesData[[#This Row],[Order ID]])</f>
        <v>7</v>
      </c>
      <c r="W7675" t="str">
        <f>TEXT(SalesData[[#This Row],[Order Date]],"MMM-YYYY")</f>
        <v>Nov-2016</v>
      </c>
      <c r="X7675">
        <f>CHOOSE(MONTH(SalesData[[#This Row],[Order Date]]),1,1,1,2,2,2,3,3,3,4,4,4)</f>
        <v>4</v>
      </c>
      <c r="Y7675">
        <f>YEAR(SalesData[[#This Row],[Order Date]])*100+MONTH(SalesData[[#This Row],[Order Date]])</f>
        <v>201611</v>
      </c>
    </row>
    <row r="7676" spans="1: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v>6</v>
      </c>
      <c r="T7676">
        <v>0.3</v>
      </c>
      <c r="U7676">
        <v>-98.13</v>
      </c>
      <c r="V7676">
        <f>COUNTIF(SalesData[Order ID],SalesData[[#This Row],[Order ID]])</f>
        <v>7</v>
      </c>
      <c r="W7676" t="str">
        <f>TEXT(SalesData[[#This Row],[Order Date]],"MMM-YYYY")</f>
        <v>Nov-2016</v>
      </c>
      <c r="X7676">
        <f>CHOOSE(MONTH(SalesData[[#This Row],[Order Date]]),1,1,1,2,2,2,3,3,3,4,4,4)</f>
        <v>4</v>
      </c>
      <c r="Y7676">
        <f>YEAR(SalesData[[#This Row],[Order Date]])*100+MONTH(SalesData[[#This Row],[Order Date]])</f>
        <v>201611</v>
      </c>
    </row>
    <row r="7677" spans="1: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v>6</v>
      </c>
      <c r="T7677">
        <v>0.2</v>
      </c>
      <c r="U7677">
        <v>29.06</v>
      </c>
      <c r="V7677">
        <f>COUNTIF(SalesData[Order ID],SalesData[[#This Row],[Order ID]])</f>
        <v>1</v>
      </c>
      <c r="W7677" t="str">
        <f>TEXT(SalesData[[#This Row],[Order Date]],"MMM-YYYY")</f>
        <v>May-2018</v>
      </c>
      <c r="X7677">
        <f>CHOOSE(MONTH(SalesData[[#This Row],[Order Date]]),1,1,1,2,2,2,3,3,3,4,4,4)</f>
        <v>2</v>
      </c>
      <c r="Y7677">
        <f>YEAR(SalesData[[#This Row],[Order Date]])*100+MONTH(SalesData[[#This Row],[Order Date]])</f>
        <v>201805</v>
      </c>
    </row>
    <row r="7678" spans="1: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v>6</v>
      </c>
      <c r="T7678">
        <v>0.2</v>
      </c>
      <c r="U7678">
        <v>4.6900000000000004</v>
      </c>
      <c r="V7678">
        <f>COUNTIF(SalesData[Order ID],SalesData[[#This Row],[Order ID]])</f>
        <v>1</v>
      </c>
      <c r="W7678" t="str">
        <f>TEXT(SalesData[[#This Row],[Order Date]],"MMM-YYYY")</f>
        <v>Oct-2015</v>
      </c>
      <c r="X7678">
        <f>CHOOSE(MONTH(SalesData[[#This Row],[Order Date]]),1,1,1,2,2,2,3,3,3,4,4,4)</f>
        <v>4</v>
      </c>
      <c r="Y7678">
        <f>YEAR(SalesData[[#This Row],[Order Date]])*100+MONTH(SalesData[[#This Row],[Order Date]])</f>
        <v>201510</v>
      </c>
    </row>
    <row r="7679" spans="1: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v>10</v>
      </c>
      <c r="T7679">
        <v>0.2</v>
      </c>
      <c r="U7679">
        <v>27.39</v>
      </c>
      <c r="V7679">
        <f>COUNTIF(SalesData[Order ID],SalesData[[#This Row],[Order ID]])</f>
        <v>5</v>
      </c>
      <c r="W7679" t="str">
        <f>TEXT(SalesData[[#This Row],[Order Date]],"MMM-YYYY")</f>
        <v>Dec-2015</v>
      </c>
      <c r="X7679">
        <f>CHOOSE(MONTH(SalesData[[#This Row],[Order Date]]),1,1,1,2,2,2,3,3,3,4,4,4)</f>
        <v>4</v>
      </c>
      <c r="Y7679">
        <f>YEAR(SalesData[[#This Row],[Order Date]])*100+MONTH(SalesData[[#This Row],[Order Date]])</f>
        <v>201512</v>
      </c>
    </row>
    <row r="7680" spans="1: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v>10</v>
      </c>
      <c r="T7680">
        <v>0</v>
      </c>
      <c r="U7680">
        <v>1.2</v>
      </c>
      <c r="V7680">
        <f>COUNTIF(SalesData[Order ID],SalesData[[#This Row],[Order ID]])</f>
        <v>5</v>
      </c>
      <c r="W7680" t="str">
        <f>TEXT(SalesData[[#This Row],[Order Date]],"MMM-YYYY")</f>
        <v>Dec-2015</v>
      </c>
      <c r="X7680">
        <f>CHOOSE(MONTH(SalesData[[#This Row],[Order Date]]),1,1,1,2,2,2,3,3,3,4,4,4)</f>
        <v>4</v>
      </c>
      <c r="Y7680">
        <f>YEAR(SalesData[[#This Row],[Order Date]])*100+MONTH(SalesData[[#This Row],[Order Date]])</f>
        <v>201512</v>
      </c>
    </row>
    <row r="7681" spans="1: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v>9</v>
      </c>
      <c r="T7681">
        <v>0</v>
      </c>
      <c r="U7681">
        <v>405.07</v>
      </c>
      <c r="V7681">
        <f>COUNTIF(SalesData[Order ID],SalesData[[#This Row],[Order ID]])</f>
        <v>5</v>
      </c>
      <c r="W7681" t="str">
        <f>TEXT(SalesData[[#This Row],[Order Date]],"MMM-YYYY")</f>
        <v>Dec-2015</v>
      </c>
      <c r="X7681">
        <f>CHOOSE(MONTH(SalesData[[#This Row],[Order Date]]),1,1,1,2,2,2,3,3,3,4,4,4)</f>
        <v>4</v>
      </c>
      <c r="Y7681">
        <f>YEAR(SalesData[[#This Row],[Order Date]])*100+MONTH(SalesData[[#This Row],[Order Date]])</f>
        <v>201512</v>
      </c>
    </row>
    <row r="7682" spans="1: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v>9</v>
      </c>
      <c r="T7682">
        <v>0</v>
      </c>
      <c r="U7682">
        <v>54.71</v>
      </c>
      <c r="V7682">
        <f>COUNTIF(SalesData[Order ID],SalesData[[#This Row],[Order ID]])</f>
        <v>5</v>
      </c>
      <c r="W7682" t="str">
        <f>TEXT(SalesData[[#This Row],[Order Date]],"MMM-YYYY")</f>
        <v>Dec-2015</v>
      </c>
      <c r="X7682">
        <f>CHOOSE(MONTH(SalesData[[#This Row],[Order Date]]),1,1,1,2,2,2,3,3,3,4,4,4)</f>
        <v>4</v>
      </c>
      <c r="Y7682">
        <f>YEAR(SalesData[[#This Row],[Order Date]])*100+MONTH(SalesData[[#This Row],[Order Date]])</f>
        <v>201512</v>
      </c>
    </row>
    <row r="7683" spans="1: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v>8</v>
      </c>
      <c r="T7683">
        <v>0.2</v>
      </c>
      <c r="U7683">
        <v>96.94</v>
      </c>
      <c r="V7683">
        <f>COUNTIF(SalesData[Order ID],SalesData[[#This Row],[Order ID]])</f>
        <v>5</v>
      </c>
      <c r="W7683" t="str">
        <f>TEXT(SalesData[[#This Row],[Order Date]],"MMM-YYYY")</f>
        <v>Dec-2015</v>
      </c>
      <c r="X7683">
        <f>CHOOSE(MONTH(SalesData[[#This Row],[Order Date]]),1,1,1,2,2,2,3,3,3,4,4,4)</f>
        <v>4</v>
      </c>
      <c r="Y7683">
        <f>YEAR(SalesData[[#This Row],[Order Date]])*100+MONTH(SalesData[[#This Row],[Order Date]])</f>
        <v>201512</v>
      </c>
    </row>
    <row r="7684" spans="1: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v>7</v>
      </c>
      <c r="T7684">
        <v>0.2</v>
      </c>
      <c r="U7684">
        <v>48.55</v>
      </c>
      <c r="V7684">
        <f>COUNTIF(SalesData[Order ID],SalesData[[#This Row],[Order ID]])</f>
        <v>2</v>
      </c>
      <c r="W7684" t="str">
        <f>TEXT(SalesData[[#This Row],[Order Date]],"MMM-YYYY")</f>
        <v>Apr-2016</v>
      </c>
      <c r="X7684">
        <f>CHOOSE(MONTH(SalesData[[#This Row],[Order Date]]),1,1,1,2,2,2,3,3,3,4,4,4)</f>
        <v>2</v>
      </c>
      <c r="Y7684">
        <f>YEAR(SalesData[[#This Row],[Order Date]])*100+MONTH(SalesData[[#This Row],[Order Date]])</f>
        <v>201604</v>
      </c>
    </row>
    <row r="7685" spans="1: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v>5</v>
      </c>
      <c r="T7685">
        <v>0</v>
      </c>
      <c r="U7685">
        <v>724.46</v>
      </c>
      <c r="V7685">
        <f>COUNTIF(SalesData[Order ID],SalesData[[#This Row],[Order ID]])</f>
        <v>2</v>
      </c>
      <c r="W7685" t="str">
        <f>TEXT(SalesData[[#This Row],[Order Date]],"MMM-YYYY")</f>
        <v>Apr-2016</v>
      </c>
      <c r="X7685">
        <f>CHOOSE(MONTH(SalesData[[#This Row],[Order Date]]),1,1,1,2,2,2,3,3,3,4,4,4)</f>
        <v>2</v>
      </c>
      <c r="Y7685">
        <f>YEAR(SalesData[[#This Row],[Order Date]])*100+MONTH(SalesData[[#This Row],[Order Date]])</f>
        <v>201604</v>
      </c>
    </row>
    <row r="7686" spans="1: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v>8</v>
      </c>
      <c r="T7686">
        <v>0.3</v>
      </c>
      <c r="U7686">
        <v>-8.7200000000000006</v>
      </c>
      <c r="V7686">
        <f>COUNTIF(SalesData[Order ID],SalesData[[#This Row],[Order ID]])</f>
        <v>2</v>
      </c>
      <c r="W7686" t="str">
        <f>TEXT(SalesData[[#This Row],[Order Date]],"MMM-YYYY")</f>
        <v>Feb-2016</v>
      </c>
      <c r="X7686">
        <f>CHOOSE(MONTH(SalesData[[#This Row],[Order Date]]),1,1,1,2,2,2,3,3,3,4,4,4)</f>
        <v>1</v>
      </c>
      <c r="Y7686">
        <f>YEAR(SalesData[[#This Row],[Order Date]])*100+MONTH(SalesData[[#This Row],[Order Date]])</f>
        <v>201602</v>
      </c>
    </row>
    <row r="7687" spans="1: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v>6</v>
      </c>
      <c r="T7687">
        <v>0.2</v>
      </c>
      <c r="U7687">
        <v>206.58</v>
      </c>
      <c r="V7687">
        <f>COUNTIF(SalesData[Order ID],SalesData[[#This Row],[Order ID]])</f>
        <v>2</v>
      </c>
      <c r="W7687" t="str">
        <f>TEXT(SalesData[[#This Row],[Order Date]],"MMM-YYYY")</f>
        <v>Feb-2016</v>
      </c>
      <c r="X7687">
        <f>CHOOSE(MONTH(SalesData[[#This Row],[Order Date]]),1,1,1,2,2,2,3,3,3,4,4,4)</f>
        <v>1</v>
      </c>
      <c r="Y7687">
        <f>YEAR(SalesData[[#This Row],[Order Date]])*100+MONTH(SalesData[[#This Row],[Order Date]])</f>
        <v>201602</v>
      </c>
    </row>
    <row r="7688" spans="1: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v>2</v>
      </c>
      <c r="T7688">
        <v>0</v>
      </c>
      <c r="U7688">
        <v>188.23</v>
      </c>
      <c r="V7688">
        <f>COUNTIF(SalesData[Order ID],SalesData[[#This Row],[Order ID]])</f>
        <v>3</v>
      </c>
      <c r="W7688" t="str">
        <f>TEXT(SalesData[[#This Row],[Order Date]],"MMM-YYYY")</f>
        <v>Nov-2017</v>
      </c>
      <c r="X7688">
        <f>CHOOSE(MONTH(SalesData[[#This Row],[Order Date]]),1,1,1,2,2,2,3,3,3,4,4,4)</f>
        <v>4</v>
      </c>
      <c r="Y7688">
        <f>YEAR(SalesData[[#This Row],[Order Date]])*100+MONTH(SalesData[[#This Row],[Order Date]])</f>
        <v>201711</v>
      </c>
    </row>
    <row r="7689" spans="1: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v>3</v>
      </c>
      <c r="T7689">
        <v>0.3</v>
      </c>
      <c r="U7689">
        <v>-2.77</v>
      </c>
      <c r="V7689">
        <f>COUNTIF(SalesData[Order ID],SalesData[[#This Row],[Order ID]])</f>
        <v>3</v>
      </c>
      <c r="W7689" t="str">
        <f>TEXT(SalesData[[#This Row],[Order Date]],"MMM-YYYY")</f>
        <v>Nov-2017</v>
      </c>
      <c r="X7689">
        <f>CHOOSE(MONTH(SalesData[[#This Row],[Order Date]]),1,1,1,2,2,2,3,3,3,4,4,4)</f>
        <v>4</v>
      </c>
      <c r="Y7689">
        <f>YEAR(SalesData[[#This Row],[Order Date]])*100+MONTH(SalesData[[#This Row],[Order Date]])</f>
        <v>201711</v>
      </c>
    </row>
    <row r="7690" spans="1: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v>10</v>
      </c>
      <c r="T7690">
        <v>0</v>
      </c>
      <c r="U7690">
        <v>12.8</v>
      </c>
      <c r="V7690">
        <f>COUNTIF(SalesData[Order ID],SalesData[[#This Row],[Order ID]])</f>
        <v>3</v>
      </c>
      <c r="W7690" t="str">
        <f>TEXT(SalesData[[#This Row],[Order Date]],"MMM-YYYY")</f>
        <v>Nov-2017</v>
      </c>
      <c r="X7690">
        <f>CHOOSE(MONTH(SalesData[[#This Row],[Order Date]]),1,1,1,2,2,2,3,3,3,4,4,4)</f>
        <v>4</v>
      </c>
      <c r="Y7690">
        <f>YEAR(SalesData[[#This Row],[Order Date]])*100+MONTH(SalesData[[#This Row],[Order Date]])</f>
        <v>201711</v>
      </c>
    </row>
    <row r="7691" spans="1: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v>4</v>
      </c>
      <c r="T7691">
        <v>0.2</v>
      </c>
      <c r="U7691">
        <v>41.39</v>
      </c>
      <c r="V7691">
        <f>COUNTIF(SalesData[Order ID],SalesData[[#This Row],[Order ID]])</f>
        <v>3</v>
      </c>
      <c r="W7691" t="str">
        <f>TEXT(SalesData[[#This Row],[Order Date]],"MMM-YYYY")</f>
        <v>Jul-2018</v>
      </c>
      <c r="X7691">
        <f>CHOOSE(MONTH(SalesData[[#This Row],[Order Date]]),1,1,1,2,2,2,3,3,3,4,4,4)</f>
        <v>3</v>
      </c>
      <c r="Y7691">
        <f>YEAR(SalesData[[#This Row],[Order Date]])*100+MONTH(SalesData[[#This Row],[Order Date]])</f>
        <v>201807</v>
      </c>
    </row>
    <row r="7692" spans="1: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v>5</v>
      </c>
      <c r="T7692">
        <v>0.1</v>
      </c>
      <c r="U7692">
        <v>296.8</v>
      </c>
      <c r="V7692">
        <f>COUNTIF(SalesData[Order ID],SalesData[[#This Row],[Order ID]])</f>
        <v>3</v>
      </c>
      <c r="W7692" t="str">
        <f>TEXT(SalesData[[#This Row],[Order Date]],"MMM-YYYY")</f>
        <v>Jul-2018</v>
      </c>
      <c r="X7692">
        <f>CHOOSE(MONTH(SalesData[[#This Row],[Order Date]]),1,1,1,2,2,2,3,3,3,4,4,4)</f>
        <v>3</v>
      </c>
      <c r="Y7692">
        <f>YEAR(SalesData[[#This Row],[Order Date]])*100+MONTH(SalesData[[#This Row],[Order Date]])</f>
        <v>201807</v>
      </c>
    </row>
    <row r="7693" spans="1: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v>4</v>
      </c>
      <c r="T7693">
        <v>0.3</v>
      </c>
      <c r="U7693">
        <v>-2.59</v>
      </c>
      <c r="V7693">
        <f>COUNTIF(SalesData[Order ID],SalesData[[#This Row],[Order ID]])</f>
        <v>3</v>
      </c>
      <c r="W7693" t="str">
        <f>TEXT(SalesData[[#This Row],[Order Date]],"MMM-YYYY")</f>
        <v>Jul-2018</v>
      </c>
      <c r="X7693">
        <f>CHOOSE(MONTH(SalesData[[#This Row],[Order Date]]),1,1,1,2,2,2,3,3,3,4,4,4)</f>
        <v>3</v>
      </c>
      <c r="Y7693">
        <f>YEAR(SalesData[[#This Row],[Order Date]])*100+MONTH(SalesData[[#This Row],[Order Date]])</f>
        <v>201807</v>
      </c>
    </row>
    <row r="7694" spans="1: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v>2</v>
      </c>
      <c r="T7694">
        <v>0.1</v>
      </c>
      <c r="U7694">
        <v>7.1</v>
      </c>
      <c r="V7694">
        <f>COUNTIF(SalesData[Order ID],SalesData[[#This Row],[Order ID]])</f>
        <v>2</v>
      </c>
      <c r="W7694" t="str">
        <f>TEXT(SalesData[[#This Row],[Order Date]],"MMM-YYYY")</f>
        <v>Dec-2015</v>
      </c>
      <c r="X7694">
        <f>CHOOSE(MONTH(SalesData[[#This Row],[Order Date]]),1,1,1,2,2,2,3,3,3,4,4,4)</f>
        <v>4</v>
      </c>
      <c r="Y7694">
        <f>YEAR(SalesData[[#This Row],[Order Date]])*100+MONTH(SalesData[[#This Row],[Order Date]])</f>
        <v>201512</v>
      </c>
    </row>
    <row r="7695" spans="1: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v>1</v>
      </c>
      <c r="T7695">
        <v>0.2</v>
      </c>
      <c r="U7695">
        <v>70.39</v>
      </c>
      <c r="V7695">
        <f>COUNTIF(SalesData[Order ID],SalesData[[#This Row],[Order ID]])</f>
        <v>2</v>
      </c>
      <c r="W7695" t="str">
        <f>TEXT(SalesData[[#This Row],[Order Date]],"MMM-YYYY")</f>
        <v>Dec-2015</v>
      </c>
      <c r="X7695">
        <f>CHOOSE(MONTH(SalesData[[#This Row],[Order Date]]),1,1,1,2,2,2,3,3,3,4,4,4)</f>
        <v>4</v>
      </c>
      <c r="Y7695">
        <f>YEAR(SalesData[[#This Row],[Order Date]])*100+MONTH(SalesData[[#This Row],[Order Date]])</f>
        <v>201512</v>
      </c>
    </row>
    <row r="7696" spans="1: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v>6</v>
      </c>
      <c r="T7696">
        <v>0.3</v>
      </c>
      <c r="U7696">
        <v>-13.43</v>
      </c>
      <c r="V7696">
        <f>COUNTIF(SalesData[Order ID],SalesData[[#This Row],[Order ID]])</f>
        <v>1</v>
      </c>
      <c r="W7696" t="str">
        <f>TEXT(SalesData[[#This Row],[Order Date]],"MMM-YYYY")</f>
        <v>Mar-2017</v>
      </c>
      <c r="X7696">
        <f>CHOOSE(MONTH(SalesData[[#This Row],[Order Date]]),1,1,1,2,2,2,3,3,3,4,4,4)</f>
        <v>1</v>
      </c>
      <c r="Y7696">
        <f>YEAR(SalesData[[#This Row],[Order Date]])*100+MONTH(SalesData[[#This Row],[Order Date]])</f>
        <v>201703</v>
      </c>
    </row>
    <row r="7697" spans="1: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v>1</v>
      </c>
      <c r="T7697">
        <v>0.1</v>
      </c>
      <c r="U7697">
        <v>22.95</v>
      </c>
      <c r="V7697">
        <f>COUNTIF(SalesData[Order ID],SalesData[[#This Row],[Order ID]])</f>
        <v>2</v>
      </c>
      <c r="W7697" t="str">
        <f>TEXT(SalesData[[#This Row],[Order Date]],"MMM-YYYY")</f>
        <v>Jul-2018</v>
      </c>
      <c r="X7697">
        <f>CHOOSE(MONTH(SalesData[[#This Row],[Order Date]]),1,1,1,2,2,2,3,3,3,4,4,4)</f>
        <v>3</v>
      </c>
      <c r="Y7697">
        <f>YEAR(SalesData[[#This Row],[Order Date]])*100+MONTH(SalesData[[#This Row],[Order Date]])</f>
        <v>201807</v>
      </c>
    </row>
    <row r="7698" spans="1: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v>10</v>
      </c>
      <c r="T7698">
        <v>0</v>
      </c>
      <c r="U7698">
        <v>0.26</v>
      </c>
      <c r="V7698">
        <f>COUNTIF(SalesData[Order ID],SalesData[[#This Row],[Order ID]])</f>
        <v>2</v>
      </c>
      <c r="W7698" t="str">
        <f>TEXT(SalesData[[#This Row],[Order Date]],"MMM-YYYY")</f>
        <v>Jul-2018</v>
      </c>
      <c r="X7698">
        <f>CHOOSE(MONTH(SalesData[[#This Row],[Order Date]]),1,1,1,2,2,2,3,3,3,4,4,4)</f>
        <v>3</v>
      </c>
      <c r="Y7698">
        <f>YEAR(SalesData[[#This Row],[Order Date]])*100+MONTH(SalesData[[#This Row],[Order Date]])</f>
        <v>201807</v>
      </c>
    </row>
    <row r="7699" spans="1: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v>2</v>
      </c>
      <c r="T7699">
        <v>0.2</v>
      </c>
      <c r="U7699">
        <v>347.99</v>
      </c>
      <c r="V7699">
        <f>COUNTIF(SalesData[Order ID],SalesData[[#This Row],[Order ID]])</f>
        <v>5</v>
      </c>
      <c r="W7699" t="str">
        <f>TEXT(SalesData[[#This Row],[Order Date]],"MMM-YYYY")</f>
        <v>Dec-2018</v>
      </c>
      <c r="X7699">
        <f>CHOOSE(MONTH(SalesData[[#This Row],[Order Date]]),1,1,1,2,2,2,3,3,3,4,4,4)</f>
        <v>4</v>
      </c>
      <c r="Y7699">
        <f>YEAR(SalesData[[#This Row],[Order Date]])*100+MONTH(SalesData[[#This Row],[Order Date]])</f>
        <v>201812</v>
      </c>
    </row>
    <row r="7700" spans="1: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v>7</v>
      </c>
      <c r="T7700">
        <v>0</v>
      </c>
      <c r="U7700">
        <v>11.08</v>
      </c>
      <c r="V7700">
        <f>COUNTIF(SalesData[Order ID],SalesData[[#This Row],[Order ID]])</f>
        <v>5</v>
      </c>
      <c r="W7700" t="str">
        <f>TEXT(SalesData[[#This Row],[Order Date]],"MMM-YYYY")</f>
        <v>Dec-2018</v>
      </c>
      <c r="X7700">
        <f>CHOOSE(MONTH(SalesData[[#This Row],[Order Date]]),1,1,1,2,2,2,3,3,3,4,4,4)</f>
        <v>4</v>
      </c>
      <c r="Y7700">
        <f>YEAR(SalesData[[#This Row],[Order Date]])*100+MONTH(SalesData[[#This Row],[Order Date]])</f>
        <v>201812</v>
      </c>
    </row>
    <row r="7701" spans="1: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v>10</v>
      </c>
      <c r="T7701">
        <v>0</v>
      </c>
      <c r="U7701">
        <v>8.23</v>
      </c>
      <c r="V7701">
        <f>COUNTIF(SalesData[Order ID],SalesData[[#This Row],[Order ID]])</f>
        <v>5</v>
      </c>
      <c r="W7701" t="str">
        <f>TEXT(SalesData[[#This Row],[Order Date]],"MMM-YYYY")</f>
        <v>Dec-2018</v>
      </c>
      <c r="X7701">
        <f>CHOOSE(MONTH(SalesData[[#This Row],[Order Date]]),1,1,1,2,2,2,3,3,3,4,4,4)</f>
        <v>4</v>
      </c>
      <c r="Y7701">
        <f>YEAR(SalesData[[#This Row],[Order Date]])*100+MONTH(SalesData[[#This Row],[Order Date]])</f>
        <v>201812</v>
      </c>
    </row>
    <row r="7702" spans="1: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v>7</v>
      </c>
      <c r="T7702">
        <v>0.3</v>
      </c>
      <c r="U7702">
        <v>-0.86</v>
      </c>
      <c r="V7702">
        <f>COUNTIF(SalesData[Order ID],SalesData[[#This Row],[Order ID]])</f>
        <v>5</v>
      </c>
      <c r="W7702" t="str">
        <f>TEXT(SalesData[[#This Row],[Order Date]],"MMM-YYYY")</f>
        <v>Dec-2018</v>
      </c>
      <c r="X7702">
        <f>CHOOSE(MONTH(SalesData[[#This Row],[Order Date]]),1,1,1,2,2,2,3,3,3,4,4,4)</f>
        <v>4</v>
      </c>
      <c r="Y7702">
        <f>YEAR(SalesData[[#This Row],[Order Date]])*100+MONTH(SalesData[[#This Row],[Order Date]])</f>
        <v>201812</v>
      </c>
    </row>
    <row r="7703" spans="1: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v>4</v>
      </c>
      <c r="T7703">
        <v>0.1</v>
      </c>
      <c r="U7703">
        <v>78.989999999999995</v>
      </c>
      <c r="V7703">
        <f>COUNTIF(SalesData[Order ID],SalesData[[#This Row],[Order ID]])</f>
        <v>5</v>
      </c>
      <c r="W7703" t="str">
        <f>TEXT(SalesData[[#This Row],[Order Date]],"MMM-YYYY")</f>
        <v>Dec-2018</v>
      </c>
      <c r="X7703">
        <f>CHOOSE(MONTH(SalesData[[#This Row],[Order Date]]),1,1,1,2,2,2,3,3,3,4,4,4)</f>
        <v>4</v>
      </c>
      <c r="Y7703">
        <f>YEAR(SalesData[[#This Row],[Order Date]])*100+MONTH(SalesData[[#This Row],[Order Date]])</f>
        <v>201812</v>
      </c>
    </row>
    <row r="7704" spans="1: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v>2</v>
      </c>
      <c r="T7704">
        <v>0</v>
      </c>
      <c r="U7704">
        <v>2.08</v>
      </c>
      <c r="V7704">
        <f>COUNTIF(SalesData[Order ID],SalesData[[#This Row],[Order ID]])</f>
        <v>5</v>
      </c>
      <c r="W7704" t="str">
        <f>TEXT(SalesData[[#This Row],[Order Date]],"MMM-YYYY")</f>
        <v>Aug-2017</v>
      </c>
      <c r="X7704">
        <f>CHOOSE(MONTH(SalesData[[#This Row],[Order Date]]),1,1,1,2,2,2,3,3,3,4,4,4)</f>
        <v>3</v>
      </c>
      <c r="Y7704">
        <f>YEAR(SalesData[[#This Row],[Order Date]])*100+MONTH(SalesData[[#This Row],[Order Date]])</f>
        <v>201708</v>
      </c>
    </row>
    <row r="7705" spans="1: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v>8</v>
      </c>
      <c r="T7705">
        <v>0</v>
      </c>
      <c r="U7705">
        <v>41.99</v>
      </c>
      <c r="V7705">
        <f>COUNTIF(SalesData[Order ID],SalesData[[#This Row],[Order ID]])</f>
        <v>5</v>
      </c>
      <c r="W7705" t="str">
        <f>TEXT(SalesData[[#This Row],[Order Date]],"MMM-YYYY")</f>
        <v>Aug-2017</v>
      </c>
      <c r="X7705">
        <f>CHOOSE(MONTH(SalesData[[#This Row],[Order Date]]),1,1,1,2,2,2,3,3,3,4,4,4)</f>
        <v>3</v>
      </c>
      <c r="Y7705">
        <f>YEAR(SalesData[[#This Row],[Order Date]])*100+MONTH(SalesData[[#This Row],[Order Date]])</f>
        <v>201708</v>
      </c>
    </row>
    <row r="7706" spans="1: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v>6</v>
      </c>
      <c r="T7706">
        <v>0.2</v>
      </c>
      <c r="U7706">
        <v>98.52</v>
      </c>
      <c r="V7706">
        <f>COUNTIF(SalesData[Order ID],SalesData[[#This Row],[Order ID]])</f>
        <v>5</v>
      </c>
      <c r="W7706" t="str">
        <f>TEXT(SalesData[[#This Row],[Order Date]],"MMM-YYYY")</f>
        <v>Aug-2017</v>
      </c>
      <c r="X7706">
        <f>CHOOSE(MONTH(SalesData[[#This Row],[Order Date]]),1,1,1,2,2,2,3,3,3,4,4,4)</f>
        <v>3</v>
      </c>
      <c r="Y7706">
        <f>YEAR(SalesData[[#This Row],[Order Date]])*100+MONTH(SalesData[[#This Row],[Order Date]])</f>
        <v>201708</v>
      </c>
    </row>
    <row r="7707" spans="1: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v>1</v>
      </c>
      <c r="T7707">
        <v>0.1</v>
      </c>
      <c r="U7707">
        <v>33.6</v>
      </c>
      <c r="V7707">
        <f>COUNTIF(SalesData[Order ID],SalesData[[#This Row],[Order ID]])</f>
        <v>5</v>
      </c>
      <c r="W7707" t="str">
        <f>TEXT(SalesData[[#This Row],[Order Date]],"MMM-YYYY")</f>
        <v>Aug-2017</v>
      </c>
      <c r="X7707">
        <f>CHOOSE(MONTH(SalesData[[#This Row],[Order Date]]),1,1,1,2,2,2,3,3,3,4,4,4)</f>
        <v>3</v>
      </c>
      <c r="Y7707">
        <f>YEAR(SalesData[[#This Row],[Order Date]])*100+MONTH(SalesData[[#This Row],[Order Date]])</f>
        <v>201708</v>
      </c>
    </row>
    <row r="7708" spans="1: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v>7</v>
      </c>
      <c r="T7708">
        <v>0</v>
      </c>
      <c r="U7708">
        <v>0.95</v>
      </c>
      <c r="V7708">
        <f>COUNTIF(SalesData[Order ID],SalesData[[#This Row],[Order ID]])</f>
        <v>5</v>
      </c>
      <c r="W7708" t="str">
        <f>TEXT(SalesData[[#This Row],[Order Date]],"MMM-YYYY")</f>
        <v>Aug-2017</v>
      </c>
      <c r="X7708">
        <f>CHOOSE(MONTH(SalesData[[#This Row],[Order Date]]),1,1,1,2,2,2,3,3,3,4,4,4)</f>
        <v>3</v>
      </c>
      <c r="Y7708">
        <f>YEAR(SalesData[[#This Row],[Order Date]])*100+MONTH(SalesData[[#This Row],[Order Date]])</f>
        <v>201708</v>
      </c>
    </row>
    <row r="7709" spans="1: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v>1</v>
      </c>
      <c r="T7709">
        <v>0.3</v>
      </c>
      <c r="U7709">
        <v>-3.74</v>
      </c>
      <c r="V7709">
        <f>COUNTIF(SalesData[Order ID],SalesData[[#This Row],[Order ID]])</f>
        <v>1</v>
      </c>
      <c r="W7709" t="str">
        <f>TEXT(SalesData[[#This Row],[Order Date]],"MMM-YYYY")</f>
        <v>Oct-2018</v>
      </c>
      <c r="X7709">
        <f>CHOOSE(MONTH(SalesData[[#This Row],[Order Date]]),1,1,1,2,2,2,3,3,3,4,4,4)</f>
        <v>4</v>
      </c>
      <c r="Y7709">
        <f>YEAR(SalesData[[#This Row],[Order Date]])*100+MONTH(SalesData[[#This Row],[Order Date]])</f>
        <v>201810</v>
      </c>
    </row>
    <row r="7710" spans="1: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v>9</v>
      </c>
      <c r="T7710">
        <v>0</v>
      </c>
      <c r="U7710">
        <v>9.7899999999999991</v>
      </c>
      <c r="V7710">
        <f>COUNTIF(SalesData[Order ID],SalesData[[#This Row],[Order ID]])</f>
        <v>2</v>
      </c>
      <c r="W7710" t="str">
        <f>TEXT(SalesData[[#This Row],[Order Date]],"MMM-YYYY")</f>
        <v>Oct-2015</v>
      </c>
      <c r="X7710">
        <f>CHOOSE(MONTH(SalesData[[#This Row],[Order Date]]),1,1,1,2,2,2,3,3,3,4,4,4)</f>
        <v>4</v>
      </c>
      <c r="Y7710">
        <f>YEAR(SalesData[[#This Row],[Order Date]])*100+MONTH(SalesData[[#This Row],[Order Date]])</f>
        <v>201510</v>
      </c>
    </row>
    <row r="7711" spans="1: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v>2</v>
      </c>
      <c r="T7711">
        <v>0.2</v>
      </c>
      <c r="U7711">
        <v>3.56</v>
      </c>
      <c r="V7711">
        <f>COUNTIF(SalesData[Order ID],SalesData[[#This Row],[Order ID]])</f>
        <v>2</v>
      </c>
      <c r="W7711" t="str">
        <f>TEXT(SalesData[[#This Row],[Order Date]],"MMM-YYYY")</f>
        <v>Oct-2015</v>
      </c>
      <c r="X7711">
        <f>CHOOSE(MONTH(SalesData[[#This Row],[Order Date]]),1,1,1,2,2,2,3,3,3,4,4,4)</f>
        <v>4</v>
      </c>
      <c r="Y7711">
        <f>YEAR(SalesData[[#This Row],[Order Date]])*100+MONTH(SalesData[[#This Row],[Order Date]])</f>
        <v>201510</v>
      </c>
    </row>
    <row r="7712" spans="1: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v>1</v>
      </c>
      <c r="T7712">
        <v>0</v>
      </c>
      <c r="U7712">
        <v>9.66</v>
      </c>
      <c r="V7712">
        <f>COUNTIF(SalesData[Order ID],SalesData[[#This Row],[Order ID]])</f>
        <v>1</v>
      </c>
      <c r="W7712" t="str">
        <f>TEXT(SalesData[[#This Row],[Order Date]],"MMM-YYYY")</f>
        <v>Apr-2016</v>
      </c>
      <c r="X7712">
        <f>CHOOSE(MONTH(SalesData[[#This Row],[Order Date]]),1,1,1,2,2,2,3,3,3,4,4,4)</f>
        <v>2</v>
      </c>
      <c r="Y7712">
        <f>YEAR(SalesData[[#This Row],[Order Date]])*100+MONTH(SalesData[[#This Row],[Order Date]])</f>
        <v>201604</v>
      </c>
    </row>
    <row r="7713" spans="1: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v>1</v>
      </c>
      <c r="T7713">
        <v>0.1</v>
      </c>
      <c r="U7713">
        <v>18.71</v>
      </c>
      <c r="V7713">
        <f>COUNTIF(SalesData[Order ID],SalesData[[#This Row],[Order ID]])</f>
        <v>3</v>
      </c>
      <c r="W7713" t="str">
        <f>TEXT(SalesData[[#This Row],[Order Date]],"MMM-YYYY")</f>
        <v>Oct-2018</v>
      </c>
      <c r="X7713">
        <f>CHOOSE(MONTH(SalesData[[#This Row],[Order Date]]),1,1,1,2,2,2,3,3,3,4,4,4)</f>
        <v>4</v>
      </c>
      <c r="Y7713">
        <f>YEAR(SalesData[[#This Row],[Order Date]])*100+MONTH(SalesData[[#This Row],[Order Date]])</f>
        <v>201810</v>
      </c>
    </row>
    <row r="7714" spans="1: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v>1</v>
      </c>
      <c r="T7714">
        <v>0</v>
      </c>
      <c r="U7714">
        <v>14.72</v>
      </c>
      <c r="V7714">
        <f>COUNTIF(SalesData[Order ID],SalesData[[#This Row],[Order ID]])</f>
        <v>3</v>
      </c>
      <c r="W7714" t="str">
        <f>TEXT(SalesData[[#This Row],[Order Date]],"MMM-YYYY")</f>
        <v>Oct-2018</v>
      </c>
      <c r="X7714">
        <f>CHOOSE(MONTH(SalesData[[#This Row],[Order Date]]),1,1,1,2,2,2,3,3,3,4,4,4)</f>
        <v>4</v>
      </c>
      <c r="Y7714">
        <f>YEAR(SalesData[[#This Row],[Order Date]])*100+MONTH(SalesData[[#This Row],[Order Date]])</f>
        <v>201810</v>
      </c>
    </row>
    <row r="7715" spans="1: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v>7</v>
      </c>
      <c r="T7715">
        <v>0.1</v>
      </c>
      <c r="U7715">
        <v>5.27</v>
      </c>
      <c r="V7715">
        <f>COUNTIF(SalesData[Order ID],SalesData[[#This Row],[Order ID]])</f>
        <v>3</v>
      </c>
      <c r="W7715" t="str">
        <f>TEXT(SalesData[[#This Row],[Order Date]],"MMM-YYYY")</f>
        <v>Oct-2018</v>
      </c>
      <c r="X7715">
        <f>CHOOSE(MONTH(SalesData[[#This Row],[Order Date]]),1,1,1,2,2,2,3,3,3,4,4,4)</f>
        <v>4</v>
      </c>
      <c r="Y7715">
        <f>YEAR(SalesData[[#This Row],[Order Date]])*100+MONTH(SalesData[[#This Row],[Order Date]])</f>
        <v>201810</v>
      </c>
    </row>
    <row r="7716" spans="1: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v>4</v>
      </c>
      <c r="T7716">
        <v>0.2</v>
      </c>
      <c r="U7716">
        <v>35.04</v>
      </c>
      <c r="V7716">
        <f>COUNTIF(SalesData[Order ID],SalesData[[#This Row],[Order ID]])</f>
        <v>1</v>
      </c>
      <c r="W7716" t="str">
        <f>TEXT(SalesData[[#This Row],[Order Date]],"MMM-YYYY")</f>
        <v>Dec-2015</v>
      </c>
      <c r="X7716">
        <f>CHOOSE(MONTH(SalesData[[#This Row],[Order Date]]),1,1,1,2,2,2,3,3,3,4,4,4)</f>
        <v>4</v>
      </c>
      <c r="Y7716">
        <f>YEAR(SalesData[[#This Row],[Order Date]])*100+MONTH(SalesData[[#This Row],[Order Date]])</f>
        <v>201512</v>
      </c>
    </row>
    <row r="7717" spans="1: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v>4</v>
      </c>
      <c r="T7717">
        <v>0</v>
      </c>
      <c r="U7717">
        <v>2.4500000000000002</v>
      </c>
      <c r="V7717">
        <f>COUNTIF(SalesData[Order ID],SalesData[[#This Row],[Order ID]])</f>
        <v>1</v>
      </c>
      <c r="W7717" t="str">
        <f>TEXT(SalesData[[#This Row],[Order Date]],"MMM-YYYY")</f>
        <v>Nov-2018</v>
      </c>
      <c r="X7717">
        <f>CHOOSE(MONTH(SalesData[[#This Row],[Order Date]]),1,1,1,2,2,2,3,3,3,4,4,4)</f>
        <v>4</v>
      </c>
      <c r="Y7717">
        <f>YEAR(SalesData[[#This Row],[Order Date]])*100+MONTH(SalesData[[#This Row],[Order Date]])</f>
        <v>201811</v>
      </c>
    </row>
    <row r="7718" spans="1: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v>6</v>
      </c>
      <c r="T7718">
        <v>0</v>
      </c>
      <c r="U7718">
        <v>1.78</v>
      </c>
      <c r="V7718">
        <f>COUNTIF(SalesData[Order ID],SalesData[[#This Row],[Order ID]])</f>
        <v>2</v>
      </c>
      <c r="W7718" t="str">
        <f>TEXT(SalesData[[#This Row],[Order Date]],"MMM-YYYY")</f>
        <v>Jan-2016</v>
      </c>
      <c r="X7718">
        <f>CHOOSE(MONTH(SalesData[[#This Row],[Order Date]]),1,1,1,2,2,2,3,3,3,4,4,4)</f>
        <v>1</v>
      </c>
      <c r="Y7718">
        <f>YEAR(SalesData[[#This Row],[Order Date]])*100+MONTH(SalesData[[#This Row],[Order Date]])</f>
        <v>201601</v>
      </c>
    </row>
    <row r="7719" spans="1: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v>3</v>
      </c>
      <c r="T7719">
        <v>0.2</v>
      </c>
      <c r="U7719">
        <v>0.31</v>
      </c>
      <c r="V7719">
        <f>COUNTIF(SalesData[Order ID],SalesData[[#This Row],[Order ID]])</f>
        <v>2</v>
      </c>
      <c r="W7719" t="str">
        <f>TEXT(SalesData[[#This Row],[Order Date]],"MMM-YYYY")</f>
        <v>Jan-2016</v>
      </c>
      <c r="X7719">
        <f>CHOOSE(MONTH(SalesData[[#This Row],[Order Date]]),1,1,1,2,2,2,3,3,3,4,4,4)</f>
        <v>1</v>
      </c>
      <c r="Y7719">
        <f>YEAR(SalesData[[#This Row],[Order Date]])*100+MONTH(SalesData[[#This Row],[Order Date]])</f>
        <v>201601</v>
      </c>
    </row>
    <row r="7720" spans="1: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v>1</v>
      </c>
      <c r="T7720">
        <v>0.2</v>
      </c>
      <c r="U7720">
        <v>28.79</v>
      </c>
      <c r="V7720">
        <f>COUNTIF(SalesData[Order ID],SalesData[[#This Row],[Order ID]])</f>
        <v>1</v>
      </c>
      <c r="W7720" t="str">
        <f>TEXT(SalesData[[#This Row],[Order Date]],"MMM-YYYY")</f>
        <v>Sep-2018</v>
      </c>
      <c r="X7720">
        <f>CHOOSE(MONTH(SalesData[[#This Row],[Order Date]]),1,1,1,2,2,2,3,3,3,4,4,4)</f>
        <v>3</v>
      </c>
      <c r="Y7720">
        <f>YEAR(SalesData[[#This Row],[Order Date]])*100+MONTH(SalesData[[#This Row],[Order Date]])</f>
        <v>201809</v>
      </c>
    </row>
    <row r="7721" spans="1: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v>7</v>
      </c>
      <c r="T7721">
        <v>0</v>
      </c>
      <c r="U7721">
        <v>14.28</v>
      </c>
      <c r="V7721">
        <f>COUNTIF(SalesData[Order ID],SalesData[[#This Row],[Order ID]])</f>
        <v>3</v>
      </c>
      <c r="W7721" t="str">
        <f>TEXT(SalesData[[#This Row],[Order Date]],"MMM-YYYY")</f>
        <v>Jan-2016</v>
      </c>
      <c r="X7721">
        <f>CHOOSE(MONTH(SalesData[[#This Row],[Order Date]]),1,1,1,2,2,2,3,3,3,4,4,4)</f>
        <v>1</v>
      </c>
      <c r="Y7721">
        <f>YEAR(SalesData[[#This Row],[Order Date]])*100+MONTH(SalesData[[#This Row],[Order Date]])</f>
        <v>201601</v>
      </c>
    </row>
    <row r="7722" spans="1: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v>8</v>
      </c>
      <c r="T7722">
        <v>0.1</v>
      </c>
      <c r="U7722">
        <v>1.92</v>
      </c>
      <c r="V7722">
        <f>COUNTIF(SalesData[Order ID],SalesData[[#This Row],[Order ID]])</f>
        <v>3</v>
      </c>
      <c r="W7722" t="str">
        <f>TEXT(SalesData[[#This Row],[Order Date]],"MMM-YYYY")</f>
        <v>Jan-2016</v>
      </c>
      <c r="X7722">
        <f>CHOOSE(MONTH(SalesData[[#This Row],[Order Date]]),1,1,1,2,2,2,3,3,3,4,4,4)</f>
        <v>1</v>
      </c>
      <c r="Y7722">
        <f>YEAR(SalesData[[#This Row],[Order Date]])*100+MONTH(SalesData[[#This Row],[Order Date]])</f>
        <v>201601</v>
      </c>
    </row>
    <row r="7723" spans="1: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v>7</v>
      </c>
      <c r="T7723">
        <v>0</v>
      </c>
      <c r="U7723">
        <v>1.19</v>
      </c>
      <c r="V7723">
        <f>COUNTIF(SalesData[Order ID],SalesData[[#This Row],[Order ID]])</f>
        <v>3</v>
      </c>
      <c r="W7723" t="str">
        <f>TEXT(SalesData[[#This Row],[Order Date]],"MMM-YYYY")</f>
        <v>Jan-2016</v>
      </c>
      <c r="X7723">
        <f>CHOOSE(MONTH(SalesData[[#This Row],[Order Date]]),1,1,1,2,2,2,3,3,3,4,4,4)</f>
        <v>1</v>
      </c>
      <c r="Y7723">
        <f>YEAR(SalesData[[#This Row],[Order Date]])*100+MONTH(SalesData[[#This Row],[Order Date]])</f>
        <v>201601</v>
      </c>
    </row>
    <row r="7724" spans="1: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v>5</v>
      </c>
      <c r="T7724">
        <v>0.2</v>
      </c>
      <c r="U7724">
        <v>9.7799999999999994</v>
      </c>
      <c r="V7724">
        <f>COUNTIF(SalesData[Order ID],SalesData[[#This Row],[Order ID]])</f>
        <v>1</v>
      </c>
      <c r="W7724" t="str">
        <f>TEXT(SalesData[[#This Row],[Order Date]],"MMM-YYYY")</f>
        <v>Apr-2018</v>
      </c>
      <c r="X7724">
        <f>CHOOSE(MONTH(SalesData[[#This Row],[Order Date]]),1,1,1,2,2,2,3,3,3,4,4,4)</f>
        <v>2</v>
      </c>
      <c r="Y7724">
        <f>YEAR(SalesData[[#This Row],[Order Date]])*100+MONTH(SalesData[[#This Row],[Order Date]])</f>
        <v>201804</v>
      </c>
    </row>
    <row r="7725" spans="1: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v>4</v>
      </c>
      <c r="T7725">
        <v>0.1</v>
      </c>
      <c r="U7725">
        <v>34.18</v>
      </c>
      <c r="V7725">
        <f>COUNTIF(SalesData[Order ID],SalesData[[#This Row],[Order ID]])</f>
        <v>1</v>
      </c>
      <c r="W7725" t="str">
        <f>TEXT(SalesData[[#This Row],[Order Date]],"MMM-YYYY")</f>
        <v>Sep-2016</v>
      </c>
      <c r="X7725">
        <f>CHOOSE(MONTH(SalesData[[#This Row],[Order Date]]),1,1,1,2,2,2,3,3,3,4,4,4)</f>
        <v>3</v>
      </c>
      <c r="Y7725">
        <f>YEAR(SalesData[[#This Row],[Order Date]])*100+MONTH(SalesData[[#This Row],[Order Date]])</f>
        <v>201609</v>
      </c>
    </row>
    <row r="7726" spans="1: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v>8</v>
      </c>
      <c r="T7726">
        <v>0.1</v>
      </c>
      <c r="U7726">
        <v>74.430000000000007</v>
      </c>
      <c r="V7726">
        <f>COUNTIF(SalesData[Order ID],SalesData[[#This Row],[Order ID]])</f>
        <v>3</v>
      </c>
      <c r="W7726" t="str">
        <f>TEXT(SalesData[[#This Row],[Order Date]],"MMM-YYYY")</f>
        <v>Sep-2017</v>
      </c>
      <c r="X7726">
        <f>CHOOSE(MONTH(SalesData[[#This Row],[Order Date]]),1,1,1,2,2,2,3,3,3,4,4,4)</f>
        <v>3</v>
      </c>
      <c r="Y7726">
        <f>YEAR(SalesData[[#This Row],[Order Date]])*100+MONTH(SalesData[[#This Row],[Order Date]])</f>
        <v>201709</v>
      </c>
    </row>
    <row r="7727" spans="1: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v>4</v>
      </c>
      <c r="T7727">
        <v>0.3</v>
      </c>
      <c r="U7727">
        <v>-3.88</v>
      </c>
      <c r="V7727">
        <f>COUNTIF(SalesData[Order ID],SalesData[[#This Row],[Order ID]])</f>
        <v>3</v>
      </c>
      <c r="W7727" t="str">
        <f>TEXT(SalesData[[#This Row],[Order Date]],"MMM-YYYY")</f>
        <v>Sep-2017</v>
      </c>
      <c r="X7727">
        <f>CHOOSE(MONTH(SalesData[[#This Row],[Order Date]]),1,1,1,2,2,2,3,3,3,4,4,4)</f>
        <v>3</v>
      </c>
      <c r="Y7727">
        <f>YEAR(SalesData[[#This Row],[Order Date]])*100+MONTH(SalesData[[#This Row],[Order Date]])</f>
        <v>201709</v>
      </c>
    </row>
    <row r="7728" spans="1: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v>3</v>
      </c>
      <c r="T7728">
        <v>0</v>
      </c>
      <c r="U7728">
        <v>109.41</v>
      </c>
      <c r="V7728">
        <f>COUNTIF(SalesData[Order ID],SalesData[[#This Row],[Order ID]])</f>
        <v>3</v>
      </c>
      <c r="W7728" t="str">
        <f>TEXT(SalesData[[#This Row],[Order Date]],"MMM-YYYY")</f>
        <v>Sep-2017</v>
      </c>
      <c r="X7728">
        <f>CHOOSE(MONTH(SalesData[[#This Row],[Order Date]]),1,1,1,2,2,2,3,3,3,4,4,4)</f>
        <v>3</v>
      </c>
      <c r="Y7728">
        <f>YEAR(SalesData[[#This Row],[Order Date]])*100+MONTH(SalesData[[#This Row],[Order Date]])</f>
        <v>201709</v>
      </c>
    </row>
    <row r="7729" spans="1: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v>8</v>
      </c>
      <c r="T7729">
        <v>0.2</v>
      </c>
      <c r="U7729">
        <v>4.03</v>
      </c>
      <c r="V7729">
        <f>COUNTIF(SalesData[Order ID],SalesData[[#This Row],[Order ID]])</f>
        <v>1</v>
      </c>
      <c r="W7729" t="str">
        <f>TEXT(SalesData[[#This Row],[Order Date]],"MMM-YYYY")</f>
        <v>Mar-2016</v>
      </c>
      <c r="X7729">
        <f>CHOOSE(MONTH(SalesData[[#This Row],[Order Date]]),1,1,1,2,2,2,3,3,3,4,4,4)</f>
        <v>1</v>
      </c>
      <c r="Y7729">
        <f>YEAR(SalesData[[#This Row],[Order Date]])*100+MONTH(SalesData[[#This Row],[Order Date]])</f>
        <v>201603</v>
      </c>
    </row>
    <row r="7730" spans="1: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v>3</v>
      </c>
      <c r="T7730">
        <v>0.1</v>
      </c>
      <c r="U7730">
        <v>4.29</v>
      </c>
      <c r="V7730">
        <f>COUNTIF(SalesData[Order ID],SalesData[[#This Row],[Order ID]])</f>
        <v>1</v>
      </c>
      <c r="W7730" t="str">
        <f>TEXT(SalesData[[#This Row],[Order Date]],"MMM-YYYY")</f>
        <v>Nov-2017</v>
      </c>
      <c r="X7730">
        <f>CHOOSE(MONTH(SalesData[[#This Row],[Order Date]]),1,1,1,2,2,2,3,3,3,4,4,4)</f>
        <v>4</v>
      </c>
      <c r="Y7730">
        <f>YEAR(SalesData[[#This Row],[Order Date]])*100+MONTH(SalesData[[#This Row],[Order Date]])</f>
        <v>201711</v>
      </c>
    </row>
    <row r="7731" spans="1: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v>4</v>
      </c>
      <c r="T7731">
        <v>0.1</v>
      </c>
      <c r="U7731">
        <v>125.27</v>
      </c>
      <c r="V7731">
        <f>COUNTIF(SalesData[Order ID],SalesData[[#This Row],[Order ID]])</f>
        <v>1</v>
      </c>
      <c r="W7731" t="str">
        <f>TEXT(SalesData[[#This Row],[Order Date]],"MMM-YYYY")</f>
        <v>Sep-2017</v>
      </c>
      <c r="X7731">
        <f>CHOOSE(MONTH(SalesData[[#This Row],[Order Date]]),1,1,1,2,2,2,3,3,3,4,4,4)</f>
        <v>3</v>
      </c>
      <c r="Y7731">
        <f>YEAR(SalesData[[#This Row],[Order Date]])*100+MONTH(SalesData[[#This Row],[Order Date]])</f>
        <v>201709</v>
      </c>
    </row>
    <row r="7732" spans="1: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v>5</v>
      </c>
      <c r="T7732">
        <v>0.2</v>
      </c>
      <c r="U7732">
        <v>23.29</v>
      </c>
      <c r="V7732">
        <f>COUNTIF(SalesData[Order ID],SalesData[[#This Row],[Order ID]])</f>
        <v>1</v>
      </c>
      <c r="W7732" t="str">
        <f>TEXT(SalesData[[#This Row],[Order Date]],"MMM-YYYY")</f>
        <v>Jun-2018</v>
      </c>
      <c r="X7732">
        <f>CHOOSE(MONTH(SalesData[[#This Row],[Order Date]]),1,1,1,2,2,2,3,3,3,4,4,4)</f>
        <v>2</v>
      </c>
      <c r="Y7732">
        <f>YEAR(SalesData[[#This Row],[Order Date]])*100+MONTH(SalesData[[#This Row],[Order Date]])</f>
        <v>201806</v>
      </c>
    </row>
    <row r="7733" spans="1: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v>6</v>
      </c>
      <c r="T7733">
        <v>0</v>
      </c>
      <c r="U7733">
        <v>17.23</v>
      </c>
      <c r="V7733">
        <f>COUNTIF(SalesData[Order ID],SalesData[[#This Row],[Order ID]])</f>
        <v>1</v>
      </c>
      <c r="W7733" t="str">
        <f>TEXT(SalesData[[#This Row],[Order Date]],"MMM-YYYY")</f>
        <v>Sep-2018</v>
      </c>
      <c r="X7733">
        <f>CHOOSE(MONTH(SalesData[[#This Row],[Order Date]]),1,1,1,2,2,2,3,3,3,4,4,4)</f>
        <v>3</v>
      </c>
      <c r="Y7733">
        <f>YEAR(SalesData[[#This Row],[Order Date]])*100+MONTH(SalesData[[#This Row],[Order Date]])</f>
        <v>201809</v>
      </c>
    </row>
    <row r="7734" spans="1: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v>9</v>
      </c>
      <c r="T7734">
        <v>0.3</v>
      </c>
      <c r="U7734">
        <v>-2.46</v>
      </c>
      <c r="V7734">
        <f>COUNTIF(SalesData[Order ID],SalesData[[#This Row],[Order ID]])</f>
        <v>1</v>
      </c>
      <c r="W7734" t="str">
        <f>TEXT(SalesData[[#This Row],[Order Date]],"MMM-YYYY")</f>
        <v>Jun-2018</v>
      </c>
      <c r="X7734">
        <f>CHOOSE(MONTH(SalesData[[#This Row],[Order Date]]),1,1,1,2,2,2,3,3,3,4,4,4)</f>
        <v>2</v>
      </c>
      <c r="Y7734">
        <f>YEAR(SalesData[[#This Row],[Order Date]])*100+MONTH(SalesData[[#This Row],[Order Date]])</f>
        <v>201806</v>
      </c>
    </row>
    <row r="7735" spans="1: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v>2</v>
      </c>
      <c r="T7735">
        <v>0</v>
      </c>
      <c r="U7735">
        <v>4.87</v>
      </c>
      <c r="V7735">
        <f>COUNTIF(SalesData[Order ID],SalesData[[#This Row],[Order ID]])</f>
        <v>1</v>
      </c>
      <c r="W7735" t="str">
        <f>TEXT(SalesData[[#This Row],[Order Date]],"MMM-YYYY")</f>
        <v>May-2017</v>
      </c>
      <c r="X7735">
        <f>CHOOSE(MONTH(SalesData[[#This Row],[Order Date]]),1,1,1,2,2,2,3,3,3,4,4,4)</f>
        <v>2</v>
      </c>
      <c r="Y7735">
        <f>YEAR(SalesData[[#This Row],[Order Date]])*100+MONTH(SalesData[[#This Row],[Order Date]])</f>
        <v>201705</v>
      </c>
    </row>
    <row r="7736" spans="1: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v>10</v>
      </c>
      <c r="T7736">
        <v>0.2</v>
      </c>
      <c r="U7736">
        <v>2.11</v>
      </c>
      <c r="V7736">
        <f>COUNTIF(SalesData[Order ID],SalesData[[#This Row],[Order ID]])</f>
        <v>1</v>
      </c>
      <c r="W7736" t="str">
        <f>TEXT(SalesData[[#This Row],[Order Date]],"MMM-YYYY")</f>
        <v>Sep-2018</v>
      </c>
      <c r="X7736">
        <f>CHOOSE(MONTH(SalesData[[#This Row],[Order Date]]),1,1,1,2,2,2,3,3,3,4,4,4)</f>
        <v>3</v>
      </c>
      <c r="Y7736">
        <f>YEAR(SalesData[[#This Row],[Order Date]])*100+MONTH(SalesData[[#This Row],[Order Date]])</f>
        <v>201809</v>
      </c>
    </row>
    <row r="7737" spans="1: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v>10</v>
      </c>
      <c r="T7737">
        <v>0</v>
      </c>
      <c r="U7737">
        <v>4.8600000000000003</v>
      </c>
      <c r="V7737">
        <f>COUNTIF(SalesData[Order ID],SalesData[[#This Row],[Order ID]])</f>
        <v>1</v>
      </c>
      <c r="W7737" t="str">
        <f>TEXT(SalesData[[#This Row],[Order Date]],"MMM-YYYY")</f>
        <v>Aug-2017</v>
      </c>
      <c r="X7737">
        <f>CHOOSE(MONTH(SalesData[[#This Row],[Order Date]]),1,1,1,2,2,2,3,3,3,4,4,4)</f>
        <v>3</v>
      </c>
      <c r="Y7737">
        <f>YEAR(SalesData[[#This Row],[Order Date]])*100+MONTH(SalesData[[#This Row],[Order Date]])</f>
        <v>201708</v>
      </c>
    </row>
    <row r="7738" spans="1: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v>2</v>
      </c>
      <c r="T7738">
        <v>0.2</v>
      </c>
      <c r="U7738">
        <v>17.59</v>
      </c>
      <c r="V7738">
        <f>COUNTIF(SalesData[Order ID],SalesData[[#This Row],[Order ID]])</f>
        <v>1</v>
      </c>
      <c r="W7738" t="str">
        <f>TEXT(SalesData[[#This Row],[Order Date]],"MMM-YYYY")</f>
        <v>May-2015</v>
      </c>
      <c r="X7738">
        <f>CHOOSE(MONTH(SalesData[[#This Row],[Order Date]]),1,1,1,2,2,2,3,3,3,4,4,4)</f>
        <v>2</v>
      </c>
      <c r="Y7738">
        <f>YEAR(SalesData[[#This Row],[Order Date]])*100+MONTH(SalesData[[#This Row],[Order Date]])</f>
        <v>201505</v>
      </c>
    </row>
    <row r="7739" spans="1: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v>1</v>
      </c>
      <c r="T7739">
        <v>0.2</v>
      </c>
      <c r="U7739">
        <v>1.52</v>
      </c>
      <c r="V7739">
        <f>COUNTIF(SalesData[Order ID],SalesData[[#This Row],[Order ID]])</f>
        <v>1</v>
      </c>
      <c r="W7739" t="str">
        <f>TEXT(SalesData[[#This Row],[Order Date]],"MMM-YYYY")</f>
        <v>Dec-2018</v>
      </c>
      <c r="X7739">
        <f>CHOOSE(MONTH(SalesData[[#This Row],[Order Date]]),1,1,1,2,2,2,3,3,3,4,4,4)</f>
        <v>4</v>
      </c>
      <c r="Y7739">
        <f>YEAR(SalesData[[#This Row],[Order Date]])*100+MONTH(SalesData[[#This Row],[Order Date]])</f>
        <v>201812</v>
      </c>
    </row>
    <row r="7740" spans="1: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v>6</v>
      </c>
      <c r="T7740">
        <v>0.2</v>
      </c>
      <c r="U7740">
        <v>4.5</v>
      </c>
      <c r="V7740">
        <f>COUNTIF(SalesData[Order ID],SalesData[[#This Row],[Order ID]])</f>
        <v>1</v>
      </c>
      <c r="W7740" t="str">
        <f>TEXT(SalesData[[#This Row],[Order Date]],"MMM-YYYY")</f>
        <v>Jul-2018</v>
      </c>
      <c r="X7740">
        <f>CHOOSE(MONTH(SalesData[[#This Row],[Order Date]]),1,1,1,2,2,2,3,3,3,4,4,4)</f>
        <v>3</v>
      </c>
      <c r="Y7740">
        <f>YEAR(SalesData[[#This Row],[Order Date]])*100+MONTH(SalesData[[#This Row],[Order Date]])</f>
        <v>201807</v>
      </c>
    </row>
    <row r="7741" spans="1: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v>5</v>
      </c>
      <c r="T7741">
        <v>0</v>
      </c>
      <c r="U7741">
        <v>1.25</v>
      </c>
      <c r="V7741">
        <f>COUNTIF(SalesData[Order ID],SalesData[[#This Row],[Order ID]])</f>
        <v>2</v>
      </c>
      <c r="W7741" t="str">
        <f>TEXT(SalesData[[#This Row],[Order Date]],"MMM-YYYY")</f>
        <v>Nov-2015</v>
      </c>
      <c r="X7741">
        <f>CHOOSE(MONTH(SalesData[[#This Row],[Order Date]]),1,1,1,2,2,2,3,3,3,4,4,4)</f>
        <v>4</v>
      </c>
      <c r="Y7741">
        <f>YEAR(SalesData[[#This Row],[Order Date]])*100+MONTH(SalesData[[#This Row],[Order Date]])</f>
        <v>201511</v>
      </c>
    </row>
    <row r="7742" spans="1: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v>7</v>
      </c>
      <c r="T7742">
        <v>0.1</v>
      </c>
      <c r="U7742">
        <v>28.5</v>
      </c>
      <c r="V7742">
        <f>COUNTIF(SalesData[Order ID],SalesData[[#This Row],[Order ID]])</f>
        <v>2</v>
      </c>
      <c r="W7742" t="str">
        <f>TEXT(SalesData[[#This Row],[Order Date]],"MMM-YYYY")</f>
        <v>Nov-2015</v>
      </c>
      <c r="X7742">
        <f>CHOOSE(MONTH(SalesData[[#This Row],[Order Date]]),1,1,1,2,2,2,3,3,3,4,4,4)</f>
        <v>4</v>
      </c>
      <c r="Y7742">
        <f>YEAR(SalesData[[#This Row],[Order Date]])*100+MONTH(SalesData[[#This Row],[Order Date]])</f>
        <v>201511</v>
      </c>
    </row>
    <row r="7743" spans="1: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v>6</v>
      </c>
      <c r="T7743">
        <v>0</v>
      </c>
      <c r="U7743">
        <v>7.73</v>
      </c>
      <c r="V7743">
        <f>COUNTIF(SalesData[Order ID],SalesData[[#This Row],[Order ID]])</f>
        <v>1</v>
      </c>
      <c r="W7743" t="str">
        <f>TEXT(SalesData[[#This Row],[Order Date]],"MMM-YYYY")</f>
        <v>Sep-2016</v>
      </c>
      <c r="X7743">
        <f>CHOOSE(MONTH(SalesData[[#This Row],[Order Date]]),1,1,1,2,2,2,3,3,3,4,4,4)</f>
        <v>3</v>
      </c>
      <c r="Y7743">
        <f>YEAR(SalesData[[#This Row],[Order Date]])*100+MONTH(SalesData[[#This Row],[Order Date]])</f>
        <v>201609</v>
      </c>
    </row>
    <row r="7744" spans="1: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v>6</v>
      </c>
      <c r="T7744">
        <v>0</v>
      </c>
      <c r="U7744">
        <v>2.0699999999999998</v>
      </c>
      <c r="V7744">
        <f>COUNTIF(SalesData[Order ID],SalesData[[#This Row],[Order ID]])</f>
        <v>1</v>
      </c>
      <c r="W7744" t="str">
        <f>TEXT(SalesData[[#This Row],[Order Date]],"MMM-YYYY")</f>
        <v>Aug-2018</v>
      </c>
      <c r="X7744">
        <f>CHOOSE(MONTH(SalesData[[#This Row],[Order Date]]),1,1,1,2,2,2,3,3,3,4,4,4)</f>
        <v>3</v>
      </c>
      <c r="Y7744">
        <f>YEAR(SalesData[[#This Row],[Order Date]])*100+MONTH(SalesData[[#This Row],[Order Date]])</f>
        <v>201808</v>
      </c>
    </row>
    <row r="7745" spans="1: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v>2</v>
      </c>
      <c r="T7745">
        <v>0</v>
      </c>
      <c r="U7745">
        <v>1.51</v>
      </c>
      <c r="V7745">
        <f>COUNTIF(SalesData[Order ID],SalesData[[#This Row],[Order ID]])</f>
        <v>3</v>
      </c>
      <c r="W7745" t="str">
        <f>TEXT(SalesData[[#This Row],[Order Date]],"MMM-YYYY")</f>
        <v>Jun-2017</v>
      </c>
      <c r="X7745">
        <f>CHOOSE(MONTH(SalesData[[#This Row],[Order Date]]),1,1,1,2,2,2,3,3,3,4,4,4)</f>
        <v>2</v>
      </c>
      <c r="Y7745">
        <f>YEAR(SalesData[[#This Row],[Order Date]])*100+MONTH(SalesData[[#This Row],[Order Date]])</f>
        <v>201706</v>
      </c>
    </row>
    <row r="7746" spans="1: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v>6</v>
      </c>
      <c r="T7746">
        <v>0.1</v>
      </c>
      <c r="U7746">
        <v>68.040000000000006</v>
      </c>
      <c r="V7746">
        <f>COUNTIF(SalesData[Order ID],SalesData[[#This Row],[Order ID]])</f>
        <v>3</v>
      </c>
      <c r="W7746" t="str">
        <f>TEXT(SalesData[[#This Row],[Order Date]],"MMM-YYYY")</f>
        <v>Jun-2017</v>
      </c>
      <c r="X7746">
        <f>CHOOSE(MONTH(SalesData[[#This Row],[Order Date]]),1,1,1,2,2,2,3,3,3,4,4,4)</f>
        <v>2</v>
      </c>
      <c r="Y7746">
        <f>YEAR(SalesData[[#This Row],[Order Date]])*100+MONTH(SalesData[[#This Row],[Order Date]])</f>
        <v>201706</v>
      </c>
    </row>
    <row r="7747" spans="1: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v>7</v>
      </c>
      <c r="T7747">
        <v>0.1</v>
      </c>
      <c r="U7747">
        <v>2.36</v>
      </c>
      <c r="V7747">
        <f>COUNTIF(SalesData[Order ID],SalesData[[#This Row],[Order ID]])</f>
        <v>3</v>
      </c>
      <c r="W7747" t="str">
        <f>TEXT(SalesData[[#This Row],[Order Date]],"MMM-YYYY")</f>
        <v>Jun-2017</v>
      </c>
      <c r="X7747">
        <f>CHOOSE(MONTH(SalesData[[#This Row],[Order Date]]),1,1,1,2,2,2,3,3,3,4,4,4)</f>
        <v>2</v>
      </c>
      <c r="Y7747">
        <f>YEAR(SalesData[[#This Row],[Order Date]])*100+MONTH(SalesData[[#This Row],[Order Date]])</f>
        <v>201706</v>
      </c>
    </row>
    <row r="7748" spans="1: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v>8</v>
      </c>
      <c r="T7748">
        <v>0</v>
      </c>
      <c r="U7748">
        <v>4.59</v>
      </c>
      <c r="V7748">
        <f>COUNTIF(SalesData[Order ID],SalesData[[#This Row],[Order ID]])</f>
        <v>1</v>
      </c>
      <c r="W7748" t="str">
        <f>TEXT(SalesData[[#This Row],[Order Date]],"MMM-YYYY")</f>
        <v>Dec-2016</v>
      </c>
      <c r="X7748">
        <f>CHOOSE(MONTH(SalesData[[#This Row],[Order Date]]),1,1,1,2,2,2,3,3,3,4,4,4)</f>
        <v>4</v>
      </c>
      <c r="Y7748">
        <f>YEAR(SalesData[[#This Row],[Order Date]])*100+MONTH(SalesData[[#This Row],[Order Date]])</f>
        <v>201612</v>
      </c>
    </row>
    <row r="7749" spans="1: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v>3</v>
      </c>
      <c r="T7749">
        <v>0</v>
      </c>
      <c r="U7749">
        <v>2.27</v>
      </c>
      <c r="V7749">
        <f>COUNTIF(SalesData[Order ID],SalesData[[#This Row],[Order ID]])</f>
        <v>1</v>
      </c>
      <c r="W7749" t="str">
        <f>TEXT(SalesData[[#This Row],[Order Date]],"MMM-YYYY")</f>
        <v>May-2016</v>
      </c>
      <c r="X7749">
        <f>CHOOSE(MONTH(SalesData[[#This Row],[Order Date]]),1,1,1,2,2,2,3,3,3,4,4,4)</f>
        <v>2</v>
      </c>
      <c r="Y7749">
        <f>YEAR(SalesData[[#This Row],[Order Date]])*100+MONTH(SalesData[[#This Row],[Order Date]])</f>
        <v>201605</v>
      </c>
    </row>
    <row r="7750" spans="1: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v>4</v>
      </c>
      <c r="T7750">
        <v>0</v>
      </c>
      <c r="U7750">
        <v>20.079999999999998</v>
      </c>
      <c r="V7750">
        <f>COUNTIF(SalesData[Order ID],SalesData[[#This Row],[Order ID]])</f>
        <v>5</v>
      </c>
      <c r="W7750" t="str">
        <f>TEXT(SalesData[[#This Row],[Order Date]],"MMM-YYYY")</f>
        <v>Jun-2016</v>
      </c>
      <c r="X7750">
        <f>CHOOSE(MONTH(SalesData[[#This Row],[Order Date]]),1,1,1,2,2,2,3,3,3,4,4,4)</f>
        <v>2</v>
      </c>
      <c r="Y7750">
        <f>YEAR(SalesData[[#This Row],[Order Date]])*100+MONTH(SalesData[[#This Row],[Order Date]])</f>
        <v>201606</v>
      </c>
    </row>
    <row r="7751" spans="1: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v>6</v>
      </c>
      <c r="T7751">
        <v>0</v>
      </c>
      <c r="U7751">
        <v>81.010000000000005</v>
      </c>
      <c r="V7751">
        <f>COUNTIF(SalesData[Order ID],SalesData[[#This Row],[Order ID]])</f>
        <v>5</v>
      </c>
      <c r="W7751" t="str">
        <f>TEXT(SalesData[[#This Row],[Order Date]],"MMM-YYYY")</f>
        <v>Jun-2016</v>
      </c>
      <c r="X7751">
        <f>CHOOSE(MONTH(SalesData[[#This Row],[Order Date]]),1,1,1,2,2,2,3,3,3,4,4,4)</f>
        <v>2</v>
      </c>
      <c r="Y7751">
        <f>YEAR(SalesData[[#This Row],[Order Date]])*100+MONTH(SalesData[[#This Row],[Order Date]])</f>
        <v>201606</v>
      </c>
    </row>
    <row r="7752" spans="1: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v>9</v>
      </c>
      <c r="T7752">
        <v>0</v>
      </c>
      <c r="U7752">
        <v>11.07</v>
      </c>
      <c r="V7752">
        <f>COUNTIF(SalesData[Order ID],SalesData[[#This Row],[Order ID]])</f>
        <v>5</v>
      </c>
      <c r="W7752" t="str">
        <f>TEXT(SalesData[[#This Row],[Order Date]],"MMM-YYYY")</f>
        <v>Jun-2016</v>
      </c>
      <c r="X7752">
        <f>CHOOSE(MONTH(SalesData[[#This Row],[Order Date]]),1,1,1,2,2,2,3,3,3,4,4,4)</f>
        <v>2</v>
      </c>
      <c r="Y7752">
        <f>YEAR(SalesData[[#This Row],[Order Date]])*100+MONTH(SalesData[[#This Row],[Order Date]])</f>
        <v>201606</v>
      </c>
    </row>
    <row r="7753" spans="1: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v>10</v>
      </c>
      <c r="T7753">
        <v>0.1</v>
      </c>
      <c r="U7753">
        <v>60.84</v>
      </c>
      <c r="V7753">
        <f>COUNTIF(SalesData[Order ID],SalesData[[#This Row],[Order ID]])</f>
        <v>5</v>
      </c>
      <c r="W7753" t="str">
        <f>TEXT(SalesData[[#This Row],[Order Date]],"MMM-YYYY")</f>
        <v>Jun-2016</v>
      </c>
      <c r="X7753">
        <f>CHOOSE(MONTH(SalesData[[#This Row],[Order Date]]),1,1,1,2,2,2,3,3,3,4,4,4)</f>
        <v>2</v>
      </c>
      <c r="Y7753">
        <f>YEAR(SalesData[[#This Row],[Order Date]])*100+MONTH(SalesData[[#This Row],[Order Date]])</f>
        <v>201606</v>
      </c>
    </row>
    <row r="7754" spans="1: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v>4</v>
      </c>
      <c r="T7754">
        <v>0.1</v>
      </c>
      <c r="U7754">
        <v>9.91</v>
      </c>
      <c r="V7754">
        <f>COUNTIF(SalesData[Order ID],SalesData[[#This Row],[Order ID]])</f>
        <v>5</v>
      </c>
      <c r="W7754" t="str">
        <f>TEXT(SalesData[[#This Row],[Order Date]],"MMM-YYYY")</f>
        <v>Jun-2016</v>
      </c>
      <c r="X7754">
        <f>CHOOSE(MONTH(SalesData[[#This Row],[Order Date]]),1,1,1,2,2,2,3,3,3,4,4,4)</f>
        <v>2</v>
      </c>
      <c r="Y7754">
        <f>YEAR(SalesData[[#This Row],[Order Date]])*100+MONTH(SalesData[[#This Row],[Order Date]])</f>
        <v>201606</v>
      </c>
    </row>
    <row r="7755" spans="1: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v>9</v>
      </c>
      <c r="T7755">
        <v>0.1</v>
      </c>
      <c r="U7755">
        <v>0.85</v>
      </c>
      <c r="V7755">
        <f>COUNTIF(SalesData[Order ID],SalesData[[#This Row],[Order ID]])</f>
        <v>1</v>
      </c>
      <c r="W7755" t="str">
        <f>TEXT(SalesData[[#This Row],[Order Date]],"MMM-YYYY")</f>
        <v>Nov-2016</v>
      </c>
      <c r="X7755">
        <f>CHOOSE(MONTH(SalesData[[#This Row],[Order Date]]),1,1,1,2,2,2,3,3,3,4,4,4)</f>
        <v>4</v>
      </c>
      <c r="Y7755">
        <f>YEAR(SalesData[[#This Row],[Order Date]])*100+MONTH(SalesData[[#This Row],[Order Date]])</f>
        <v>201611</v>
      </c>
    </row>
    <row r="7756" spans="1: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v>5</v>
      </c>
      <c r="T7756">
        <v>0.2</v>
      </c>
      <c r="U7756">
        <v>0.24</v>
      </c>
      <c r="V7756">
        <f>COUNTIF(SalesData[Order ID],SalesData[[#This Row],[Order ID]])</f>
        <v>1</v>
      </c>
      <c r="W7756" t="str">
        <f>TEXT(SalesData[[#This Row],[Order Date]],"MMM-YYYY")</f>
        <v>Dec-2016</v>
      </c>
      <c r="X7756">
        <f>CHOOSE(MONTH(SalesData[[#This Row],[Order Date]]),1,1,1,2,2,2,3,3,3,4,4,4)</f>
        <v>4</v>
      </c>
      <c r="Y7756">
        <f>YEAR(SalesData[[#This Row],[Order Date]])*100+MONTH(SalesData[[#This Row],[Order Date]])</f>
        <v>201612</v>
      </c>
    </row>
    <row r="7757" spans="1: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v>4</v>
      </c>
      <c r="T7757">
        <v>0</v>
      </c>
      <c r="U7757">
        <v>24.14</v>
      </c>
      <c r="V7757">
        <f>COUNTIF(SalesData[Order ID],SalesData[[#This Row],[Order ID]])</f>
        <v>2</v>
      </c>
      <c r="W7757" t="str">
        <f>TEXT(SalesData[[#This Row],[Order Date]],"MMM-YYYY")</f>
        <v>Nov-2018</v>
      </c>
      <c r="X7757">
        <f>CHOOSE(MONTH(SalesData[[#This Row],[Order Date]]),1,1,1,2,2,2,3,3,3,4,4,4)</f>
        <v>4</v>
      </c>
      <c r="Y7757">
        <f>YEAR(SalesData[[#This Row],[Order Date]])*100+MONTH(SalesData[[#This Row],[Order Date]])</f>
        <v>201811</v>
      </c>
    </row>
    <row r="7758" spans="1: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v>1</v>
      </c>
      <c r="T7758">
        <v>0.3</v>
      </c>
      <c r="U7758">
        <v>-146.59</v>
      </c>
      <c r="V7758">
        <f>COUNTIF(SalesData[Order ID],SalesData[[#This Row],[Order ID]])</f>
        <v>2</v>
      </c>
      <c r="W7758" t="str">
        <f>TEXT(SalesData[[#This Row],[Order Date]],"MMM-YYYY")</f>
        <v>Nov-2018</v>
      </c>
      <c r="X7758">
        <f>CHOOSE(MONTH(SalesData[[#This Row],[Order Date]]),1,1,1,2,2,2,3,3,3,4,4,4)</f>
        <v>4</v>
      </c>
      <c r="Y7758">
        <f>YEAR(SalesData[[#This Row],[Order Date]])*100+MONTH(SalesData[[#This Row],[Order Date]])</f>
        <v>201811</v>
      </c>
    </row>
    <row r="7759" spans="1: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v>5</v>
      </c>
      <c r="T7759">
        <v>0</v>
      </c>
      <c r="U7759">
        <v>12.21</v>
      </c>
      <c r="V7759">
        <f>COUNTIF(SalesData[Order ID],SalesData[[#This Row],[Order ID]])</f>
        <v>2</v>
      </c>
      <c r="W7759" t="str">
        <f>TEXT(SalesData[[#This Row],[Order Date]],"MMM-YYYY")</f>
        <v>Nov-2018</v>
      </c>
      <c r="X7759">
        <f>CHOOSE(MONTH(SalesData[[#This Row],[Order Date]]),1,1,1,2,2,2,3,3,3,4,4,4)</f>
        <v>4</v>
      </c>
      <c r="Y7759">
        <f>YEAR(SalesData[[#This Row],[Order Date]])*100+MONTH(SalesData[[#This Row],[Order Date]])</f>
        <v>201811</v>
      </c>
    </row>
    <row r="7760" spans="1: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v>3</v>
      </c>
      <c r="T7760">
        <v>0.2</v>
      </c>
      <c r="U7760">
        <v>46.49</v>
      </c>
      <c r="V7760">
        <f>COUNTIF(SalesData[Order ID],SalesData[[#This Row],[Order ID]])</f>
        <v>2</v>
      </c>
      <c r="W7760" t="str">
        <f>TEXT(SalesData[[#This Row],[Order Date]],"MMM-YYYY")</f>
        <v>Nov-2018</v>
      </c>
      <c r="X7760">
        <f>CHOOSE(MONTH(SalesData[[#This Row],[Order Date]]),1,1,1,2,2,2,3,3,3,4,4,4)</f>
        <v>4</v>
      </c>
      <c r="Y7760">
        <f>YEAR(SalesData[[#This Row],[Order Date]])*100+MONTH(SalesData[[#This Row],[Order Date]])</f>
        <v>201811</v>
      </c>
    </row>
    <row r="7761" spans="1: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v>5</v>
      </c>
      <c r="T7761">
        <v>0</v>
      </c>
      <c r="U7761">
        <v>2.1800000000000002</v>
      </c>
      <c r="V7761">
        <f>COUNTIF(SalesData[Order ID],SalesData[[#This Row],[Order ID]])</f>
        <v>1</v>
      </c>
      <c r="W7761" t="str">
        <f>TEXT(SalesData[[#This Row],[Order Date]],"MMM-YYYY")</f>
        <v>Oct-2017</v>
      </c>
      <c r="X7761">
        <f>CHOOSE(MONTH(SalesData[[#This Row],[Order Date]]),1,1,1,2,2,2,3,3,3,4,4,4)</f>
        <v>4</v>
      </c>
      <c r="Y7761">
        <f>YEAR(SalesData[[#This Row],[Order Date]])*100+MONTH(SalesData[[#This Row],[Order Date]])</f>
        <v>201710</v>
      </c>
    </row>
    <row r="7762" spans="1: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v>6</v>
      </c>
      <c r="T7762">
        <v>0.1</v>
      </c>
      <c r="U7762">
        <v>5.49</v>
      </c>
      <c r="V7762">
        <f>COUNTIF(SalesData[Order ID],SalesData[[#This Row],[Order ID]])</f>
        <v>1</v>
      </c>
      <c r="W7762" t="str">
        <f>TEXT(SalesData[[#This Row],[Order Date]],"MMM-YYYY")</f>
        <v>Dec-2015</v>
      </c>
      <c r="X7762">
        <f>CHOOSE(MONTH(SalesData[[#This Row],[Order Date]]),1,1,1,2,2,2,3,3,3,4,4,4)</f>
        <v>4</v>
      </c>
      <c r="Y7762">
        <f>YEAR(SalesData[[#This Row],[Order Date]])*100+MONTH(SalesData[[#This Row],[Order Date]])</f>
        <v>201512</v>
      </c>
    </row>
    <row r="7763" spans="1: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v>5</v>
      </c>
      <c r="T7763">
        <v>0</v>
      </c>
      <c r="U7763">
        <v>1.45</v>
      </c>
      <c r="V7763">
        <f>COUNTIF(SalesData[Order ID],SalesData[[#This Row],[Order ID]])</f>
        <v>1</v>
      </c>
      <c r="W7763" t="str">
        <f>TEXT(SalesData[[#This Row],[Order Date]],"MMM-YYYY")</f>
        <v>Dec-2018</v>
      </c>
      <c r="X7763">
        <f>CHOOSE(MONTH(SalesData[[#This Row],[Order Date]]),1,1,1,2,2,2,3,3,3,4,4,4)</f>
        <v>4</v>
      </c>
      <c r="Y7763">
        <f>YEAR(SalesData[[#This Row],[Order Date]])*100+MONTH(SalesData[[#This Row],[Order Date]])</f>
        <v>201812</v>
      </c>
    </row>
    <row r="7764" spans="1: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v>3</v>
      </c>
      <c r="T7764">
        <v>0.1</v>
      </c>
      <c r="U7764">
        <v>0.44</v>
      </c>
      <c r="V7764">
        <f>COUNTIF(SalesData[Order ID],SalesData[[#This Row],[Order ID]])</f>
        <v>1</v>
      </c>
      <c r="W7764" t="str">
        <f>TEXT(SalesData[[#This Row],[Order Date]],"MMM-YYYY")</f>
        <v>Sep-2018</v>
      </c>
      <c r="X7764">
        <f>CHOOSE(MONTH(SalesData[[#This Row],[Order Date]]),1,1,1,2,2,2,3,3,3,4,4,4)</f>
        <v>3</v>
      </c>
      <c r="Y7764">
        <f>YEAR(SalesData[[#This Row],[Order Date]])*100+MONTH(SalesData[[#This Row],[Order Date]])</f>
        <v>201809</v>
      </c>
    </row>
    <row r="7765" spans="1: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v>4</v>
      </c>
      <c r="T7765">
        <v>0</v>
      </c>
      <c r="U7765">
        <v>23.1</v>
      </c>
      <c r="V7765">
        <f>COUNTIF(SalesData[Order ID],SalesData[[#This Row],[Order ID]])</f>
        <v>1</v>
      </c>
      <c r="W7765" t="str">
        <f>TEXT(SalesData[[#This Row],[Order Date]],"MMM-YYYY")</f>
        <v>Feb-2016</v>
      </c>
      <c r="X7765">
        <f>CHOOSE(MONTH(SalesData[[#This Row],[Order Date]]),1,1,1,2,2,2,3,3,3,4,4,4)</f>
        <v>1</v>
      </c>
      <c r="Y7765">
        <f>YEAR(SalesData[[#This Row],[Order Date]])*100+MONTH(SalesData[[#This Row],[Order Date]])</f>
        <v>201602</v>
      </c>
    </row>
    <row r="7766" spans="1: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v>1</v>
      </c>
      <c r="T7766">
        <v>0</v>
      </c>
      <c r="U7766">
        <v>5.43</v>
      </c>
      <c r="V7766">
        <f>COUNTIF(SalesData[Order ID],SalesData[[#This Row],[Order ID]])</f>
        <v>3</v>
      </c>
      <c r="W7766" t="str">
        <f>TEXT(SalesData[[#This Row],[Order Date]],"MMM-YYYY")</f>
        <v>Aug-2018</v>
      </c>
      <c r="X7766">
        <f>CHOOSE(MONTH(SalesData[[#This Row],[Order Date]]),1,1,1,2,2,2,3,3,3,4,4,4)</f>
        <v>3</v>
      </c>
      <c r="Y7766">
        <f>YEAR(SalesData[[#This Row],[Order Date]])*100+MONTH(SalesData[[#This Row],[Order Date]])</f>
        <v>201808</v>
      </c>
    </row>
    <row r="7767" spans="1: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v>1</v>
      </c>
      <c r="T7767">
        <v>0</v>
      </c>
      <c r="U7767">
        <v>320.38</v>
      </c>
      <c r="V7767">
        <f>COUNTIF(SalesData[Order ID],SalesData[[#This Row],[Order ID]])</f>
        <v>3</v>
      </c>
      <c r="W7767" t="str">
        <f>TEXT(SalesData[[#This Row],[Order Date]],"MMM-YYYY")</f>
        <v>Aug-2018</v>
      </c>
      <c r="X7767">
        <f>CHOOSE(MONTH(SalesData[[#This Row],[Order Date]]),1,1,1,2,2,2,3,3,3,4,4,4)</f>
        <v>3</v>
      </c>
      <c r="Y7767">
        <f>YEAR(SalesData[[#This Row],[Order Date]])*100+MONTH(SalesData[[#This Row],[Order Date]])</f>
        <v>201808</v>
      </c>
    </row>
    <row r="7768" spans="1: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v>10</v>
      </c>
      <c r="T7768">
        <v>0.1</v>
      </c>
      <c r="U7768">
        <v>72.569999999999993</v>
      </c>
      <c r="V7768">
        <f>COUNTIF(SalesData[Order ID],SalesData[[#This Row],[Order ID]])</f>
        <v>3</v>
      </c>
      <c r="W7768" t="str">
        <f>TEXT(SalesData[[#This Row],[Order Date]],"MMM-YYYY")</f>
        <v>Aug-2018</v>
      </c>
      <c r="X7768">
        <f>CHOOSE(MONTH(SalesData[[#This Row],[Order Date]]),1,1,1,2,2,2,3,3,3,4,4,4)</f>
        <v>3</v>
      </c>
      <c r="Y7768">
        <f>YEAR(SalesData[[#This Row],[Order Date]])*100+MONTH(SalesData[[#This Row],[Order Date]])</f>
        <v>201808</v>
      </c>
    </row>
    <row r="7769" spans="1: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v>5</v>
      </c>
      <c r="T7769">
        <v>0</v>
      </c>
      <c r="U7769">
        <v>1.22</v>
      </c>
      <c r="V7769">
        <f>COUNTIF(SalesData[Order ID],SalesData[[#This Row],[Order ID]])</f>
        <v>1</v>
      </c>
      <c r="W7769" t="str">
        <f>TEXT(SalesData[[#This Row],[Order Date]],"MMM-YYYY")</f>
        <v>Aug-2016</v>
      </c>
      <c r="X7769">
        <f>CHOOSE(MONTH(SalesData[[#This Row],[Order Date]]),1,1,1,2,2,2,3,3,3,4,4,4)</f>
        <v>3</v>
      </c>
      <c r="Y7769">
        <f>YEAR(SalesData[[#This Row],[Order Date]])*100+MONTH(SalesData[[#This Row],[Order Date]])</f>
        <v>201608</v>
      </c>
    </row>
    <row r="7770" spans="1: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v>6</v>
      </c>
      <c r="T7770">
        <v>0.2</v>
      </c>
      <c r="U7770">
        <v>5.88</v>
      </c>
      <c r="V7770">
        <f>COUNTIF(SalesData[Order ID],SalesData[[#This Row],[Order ID]])</f>
        <v>1</v>
      </c>
      <c r="W7770" t="str">
        <f>TEXT(SalesData[[#This Row],[Order Date]],"MMM-YYYY")</f>
        <v>Nov-2018</v>
      </c>
      <c r="X7770">
        <f>CHOOSE(MONTH(SalesData[[#This Row],[Order Date]]),1,1,1,2,2,2,3,3,3,4,4,4)</f>
        <v>4</v>
      </c>
      <c r="Y7770">
        <f>YEAR(SalesData[[#This Row],[Order Date]])*100+MONTH(SalesData[[#This Row],[Order Date]])</f>
        <v>201811</v>
      </c>
    </row>
    <row r="7771" spans="1: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v>8</v>
      </c>
      <c r="T7771">
        <v>0.3</v>
      </c>
      <c r="U7771">
        <v>-83.18</v>
      </c>
      <c r="V7771">
        <f>COUNTIF(SalesData[Order ID],SalesData[[#This Row],[Order ID]])</f>
        <v>2</v>
      </c>
      <c r="W7771" t="str">
        <f>TEXT(SalesData[[#This Row],[Order Date]],"MMM-YYYY")</f>
        <v>Aug-2017</v>
      </c>
      <c r="X7771">
        <f>CHOOSE(MONTH(SalesData[[#This Row],[Order Date]]),1,1,1,2,2,2,3,3,3,4,4,4)</f>
        <v>3</v>
      </c>
      <c r="Y7771">
        <f>YEAR(SalesData[[#This Row],[Order Date]])*100+MONTH(SalesData[[#This Row],[Order Date]])</f>
        <v>201708</v>
      </c>
    </row>
    <row r="7772" spans="1: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v>2</v>
      </c>
      <c r="T7772">
        <v>0.3</v>
      </c>
      <c r="U7772">
        <v>-5.0599999999999996</v>
      </c>
      <c r="V7772">
        <f>COUNTIF(SalesData[Order ID],SalesData[[#This Row],[Order ID]])</f>
        <v>2</v>
      </c>
      <c r="W7772" t="str">
        <f>TEXT(SalesData[[#This Row],[Order Date]],"MMM-YYYY")</f>
        <v>Aug-2017</v>
      </c>
      <c r="X7772">
        <f>CHOOSE(MONTH(SalesData[[#This Row],[Order Date]]),1,1,1,2,2,2,3,3,3,4,4,4)</f>
        <v>3</v>
      </c>
      <c r="Y7772">
        <f>YEAR(SalesData[[#This Row],[Order Date]])*100+MONTH(SalesData[[#This Row],[Order Date]])</f>
        <v>201708</v>
      </c>
    </row>
    <row r="7773" spans="1: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v>1</v>
      </c>
      <c r="T7773">
        <v>0.2</v>
      </c>
      <c r="U7773">
        <v>155.24</v>
      </c>
      <c r="V7773">
        <f>COUNTIF(SalesData[Order ID],SalesData[[#This Row],[Order ID]])</f>
        <v>3</v>
      </c>
      <c r="W7773" t="str">
        <f>TEXT(SalesData[[#This Row],[Order Date]],"MMM-YYYY")</f>
        <v>Nov-2017</v>
      </c>
      <c r="X7773">
        <f>CHOOSE(MONTH(SalesData[[#This Row],[Order Date]]),1,1,1,2,2,2,3,3,3,4,4,4)</f>
        <v>4</v>
      </c>
      <c r="Y7773">
        <f>YEAR(SalesData[[#This Row],[Order Date]])*100+MONTH(SalesData[[#This Row],[Order Date]])</f>
        <v>201711</v>
      </c>
    </row>
    <row r="7774" spans="1: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v>5</v>
      </c>
      <c r="T7774">
        <v>0.2</v>
      </c>
      <c r="U7774">
        <v>1215</v>
      </c>
      <c r="V7774">
        <f>COUNTIF(SalesData[Order ID],SalesData[[#This Row],[Order ID]])</f>
        <v>3</v>
      </c>
      <c r="W7774" t="str">
        <f>TEXT(SalesData[[#This Row],[Order Date]],"MMM-YYYY")</f>
        <v>Nov-2017</v>
      </c>
      <c r="X7774">
        <f>CHOOSE(MONTH(SalesData[[#This Row],[Order Date]]),1,1,1,2,2,2,3,3,3,4,4,4)</f>
        <v>4</v>
      </c>
      <c r="Y7774">
        <f>YEAR(SalesData[[#This Row],[Order Date]])*100+MONTH(SalesData[[#This Row],[Order Date]])</f>
        <v>201711</v>
      </c>
    </row>
    <row r="7775" spans="1: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v>8</v>
      </c>
      <c r="T7775">
        <v>0</v>
      </c>
      <c r="U7775">
        <v>12.59</v>
      </c>
      <c r="V7775">
        <f>COUNTIF(SalesData[Order ID],SalesData[[#This Row],[Order ID]])</f>
        <v>3</v>
      </c>
      <c r="W7775" t="str">
        <f>TEXT(SalesData[[#This Row],[Order Date]],"MMM-YYYY")</f>
        <v>Nov-2017</v>
      </c>
      <c r="X7775">
        <f>CHOOSE(MONTH(SalesData[[#This Row],[Order Date]]),1,1,1,2,2,2,3,3,3,4,4,4)</f>
        <v>4</v>
      </c>
      <c r="Y7775">
        <f>YEAR(SalesData[[#This Row],[Order Date]])*100+MONTH(SalesData[[#This Row],[Order Date]])</f>
        <v>201711</v>
      </c>
    </row>
    <row r="7776" spans="1: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v>7</v>
      </c>
      <c r="T7776">
        <v>0</v>
      </c>
      <c r="U7776">
        <v>0.67</v>
      </c>
      <c r="V7776">
        <f>COUNTIF(SalesData[Order ID],SalesData[[#This Row],[Order ID]])</f>
        <v>1</v>
      </c>
      <c r="W7776" t="str">
        <f>TEXT(SalesData[[#This Row],[Order Date]],"MMM-YYYY")</f>
        <v>Apr-2017</v>
      </c>
      <c r="X7776">
        <f>CHOOSE(MONTH(SalesData[[#This Row],[Order Date]]),1,1,1,2,2,2,3,3,3,4,4,4)</f>
        <v>2</v>
      </c>
      <c r="Y7776">
        <f>YEAR(SalesData[[#This Row],[Order Date]])*100+MONTH(SalesData[[#This Row],[Order Date]])</f>
        <v>201704</v>
      </c>
    </row>
    <row r="7777" spans="1: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v>10</v>
      </c>
      <c r="T7777">
        <v>0</v>
      </c>
      <c r="U7777">
        <v>2.09</v>
      </c>
      <c r="V7777">
        <f>COUNTIF(SalesData[Order ID],SalesData[[#This Row],[Order ID]])</f>
        <v>4</v>
      </c>
      <c r="W7777" t="str">
        <f>TEXT(SalesData[[#This Row],[Order Date]],"MMM-YYYY")</f>
        <v>Dec-2015</v>
      </c>
      <c r="X7777">
        <f>CHOOSE(MONTH(SalesData[[#This Row],[Order Date]]),1,1,1,2,2,2,3,3,3,4,4,4)</f>
        <v>4</v>
      </c>
      <c r="Y7777">
        <f>YEAR(SalesData[[#This Row],[Order Date]])*100+MONTH(SalesData[[#This Row],[Order Date]])</f>
        <v>201512</v>
      </c>
    </row>
    <row r="7778" spans="1: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v>9</v>
      </c>
      <c r="T7778">
        <v>0.2</v>
      </c>
      <c r="U7778">
        <v>2.75</v>
      </c>
      <c r="V7778">
        <f>COUNTIF(SalesData[Order ID],SalesData[[#This Row],[Order ID]])</f>
        <v>4</v>
      </c>
      <c r="W7778" t="str">
        <f>TEXT(SalesData[[#This Row],[Order Date]],"MMM-YYYY")</f>
        <v>Dec-2015</v>
      </c>
      <c r="X7778">
        <f>CHOOSE(MONTH(SalesData[[#This Row],[Order Date]]),1,1,1,2,2,2,3,3,3,4,4,4)</f>
        <v>4</v>
      </c>
      <c r="Y7778">
        <f>YEAR(SalesData[[#This Row],[Order Date]])*100+MONTH(SalesData[[#This Row],[Order Date]])</f>
        <v>201512</v>
      </c>
    </row>
    <row r="7779" spans="1: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v>6</v>
      </c>
      <c r="T7779">
        <v>0</v>
      </c>
      <c r="U7779">
        <v>13.38</v>
      </c>
      <c r="V7779">
        <f>COUNTIF(SalesData[Order ID],SalesData[[#This Row],[Order ID]])</f>
        <v>4</v>
      </c>
      <c r="W7779" t="str">
        <f>TEXT(SalesData[[#This Row],[Order Date]],"MMM-YYYY")</f>
        <v>Dec-2015</v>
      </c>
      <c r="X7779">
        <f>CHOOSE(MONTH(SalesData[[#This Row],[Order Date]]),1,1,1,2,2,2,3,3,3,4,4,4)</f>
        <v>4</v>
      </c>
      <c r="Y7779">
        <f>YEAR(SalesData[[#This Row],[Order Date]])*100+MONTH(SalesData[[#This Row],[Order Date]])</f>
        <v>201512</v>
      </c>
    </row>
    <row r="7780" spans="1: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v>5</v>
      </c>
      <c r="T7780">
        <v>0</v>
      </c>
      <c r="U7780">
        <v>12.97</v>
      </c>
      <c r="V7780">
        <f>COUNTIF(SalesData[Order ID],SalesData[[#This Row],[Order ID]])</f>
        <v>4</v>
      </c>
      <c r="W7780" t="str">
        <f>TEXT(SalesData[[#This Row],[Order Date]],"MMM-YYYY")</f>
        <v>Dec-2015</v>
      </c>
      <c r="X7780">
        <f>CHOOSE(MONTH(SalesData[[#This Row],[Order Date]]),1,1,1,2,2,2,3,3,3,4,4,4)</f>
        <v>4</v>
      </c>
      <c r="Y7780">
        <f>YEAR(SalesData[[#This Row],[Order Date]])*100+MONTH(SalesData[[#This Row],[Order Date]])</f>
        <v>201512</v>
      </c>
    </row>
    <row r="7781" spans="1: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v>6</v>
      </c>
      <c r="T7781">
        <v>0.1</v>
      </c>
      <c r="U7781">
        <v>16.309999999999999</v>
      </c>
      <c r="V7781">
        <f>COUNTIF(SalesData[Order ID],SalesData[[#This Row],[Order ID]])</f>
        <v>2</v>
      </c>
      <c r="W7781" t="str">
        <f>TEXT(SalesData[[#This Row],[Order Date]],"MMM-YYYY")</f>
        <v>Apr-2017</v>
      </c>
      <c r="X7781">
        <f>CHOOSE(MONTH(SalesData[[#This Row],[Order Date]]),1,1,1,2,2,2,3,3,3,4,4,4)</f>
        <v>2</v>
      </c>
      <c r="Y7781">
        <f>YEAR(SalesData[[#This Row],[Order Date]])*100+MONTH(SalesData[[#This Row],[Order Date]])</f>
        <v>201704</v>
      </c>
    </row>
    <row r="7782" spans="1: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v>7</v>
      </c>
      <c r="T7782">
        <v>0.1</v>
      </c>
      <c r="U7782">
        <v>10.35</v>
      </c>
      <c r="V7782">
        <f>COUNTIF(SalesData[Order ID],SalesData[[#This Row],[Order ID]])</f>
        <v>2</v>
      </c>
      <c r="W7782" t="str">
        <f>TEXT(SalesData[[#This Row],[Order Date]],"MMM-YYYY")</f>
        <v>Apr-2017</v>
      </c>
      <c r="X7782">
        <f>CHOOSE(MONTH(SalesData[[#This Row],[Order Date]]),1,1,1,2,2,2,3,3,3,4,4,4)</f>
        <v>2</v>
      </c>
      <c r="Y7782">
        <f>YEAR(SalesData[[#This Row],[Order Date]])*100+MONTH(SalesData[[#This Row],[Order Date]])</f>
        <v>201704</v>
      </c>
    </row>
    <row r="7783" spans="1: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v>5</v>
      </c>
      <c r="T7783">
        <v>0</v>
      </c>
      <c r="U7783">
        <v>0.77</v>
      </c>
      <c r="V7783">
        <f>COUNTIF(SalesData[Order ID],SalesData[[#This Row],[Order ID]])</f>
        <v>1</v>
      </c>
      <c r="W7783" t="str">
        <f>TEXT(SalesData[[#This Row],[Order Date]],"MMM-YYYY")</f>
        <v>Mar-2016</v>
      </c>
      <c r="X7783">
        <f>CHOOSE(MONTH(SalesData[[#This Row],[Order Date]]),1,1,1,2,2,2,3,3,3,4,4,4)</f>
        <v>1</v>
      </c>
      <c r="Y7783">
        <f>YEAR(SalesData[[#This Row],[Order Date]])*100+MONTH(SalesData[[#This Row],[Order Date]])</f>
        <v>201603</v>
      </c>
    </row>
    <row r="7784" spans="1: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v>1</v>
      </c>
      <c r="T7784">
        <v>0</v>
      </c>
      <c r="U7784">
        <v>14.93</v>
      </c>
      <c r="V7784">
        <f>COUNTIF(SalesData[Order ID],SalesData[[#This Row],[Order ID]])</f>
        <v>3</v>
      </c>
      <c r="W7784" t="str">
        <f>TEXT(SalesData[[#This Row],[Order Date]],"MMM-YYYY")</f>
        <v>Nov-2017</v>
      </c>
      <c r="X7784">
        <f>CHOOSE(MONTH(SalesData[[#This Row],[Order Date]]),1,1,1,2,2,2,3,3,3,4,4,4)</f>
        <v>4</v>
      </c>
      <c r="Y7784">
        <f>YEAR(SalesData[[#This Row],[Order Date]])*100+MONTH(SalesData[[#This Row],[Order Date]])</f>
        <v>201711</v>
      </c>
    </row>
    <row r="7785" spans="1: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v>10</v>
      </c>
      <c r="T7785">
        <v>0</v>
      </c>
      <c r="U7785">
        <v>175.26</v>
      </c>
      <c r="V7785">
        <f>COUNTIF(SalesData[Order ID],SalesData[[#This Row],[Order ID]])</f>
        <v>3</v>
      </c>
      <c r="W7785" t="str">
        <f>TEXT(SalesData[[#This Row],[Order Date]],"MMM-YYYY")</f>
        <v>Nov-2017</v>
      </c>
      <c r="X7785">
        <f>CHOOSE(MONTH(SalesData[[#This Row],[Order Date]]),1,1,1,2,2,2,3,3,3,4,4,4)</f>
        <v>4</v>
      </c>
      <c r="Y7785">
        <f>YEAR(SalesData[[#This Row],[Order Date]])*100+MONTH(SalesData[[#This Row],[Order Date]])</f>
        <v>201711</v>
      </c>
    </row>
    <row r="7786" spans="1: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v>10</v>
      </c>
      <c r="T7786">
        <v>0.2</v>
      </c>
      <c r="U7786">
        <v>9.27</v>
      </c>
      <c r="V7786">
        <f>COUNTIF(SalesData[Order ID],SalesData[[#This Row],[Order ID]])</f>
        <v>3</v>
      </c>
      <c r="W7786" t="str">
        <f>TEXT(SalesData[[#This Row],[Order Date]],"MMM-YYYY")</f>
        <v>Nov-2017</v>
      </c>
      <c r="X7786">
        <f>CHOOSE(MONTH(SalesData[[#This Row],[Order Date]]),1,1,1,2,2,2,3,3,3,4,4,4)</f>
        <v>4</v>
      </c>
      <c r="Y7786">
        <f>YEAR(SalesData[[#This Row],[Order Date]])*100+MONTH(SalesData[[#This Row],[Order Date]])</f>
        <v>201711</v>
      </c>
    </row>
    <row r="7787" spans="1: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v>4</v>
      </c>
      <c r="T7787">
        <v>0.1</v>
      </c>
      <c r="U7787">
        <v>4.01</v>
      </c>
      <c r="V7787">
        <f>COUNTIF(SalesData[Order ID],SalesData[[#This Row],[Order ID]])</f>
        <v>1</v>
      </c>
      <c r="W7787" t="str">
        <f>TEXT(SalesData[[#This Row],[Order Date]],"MMM-YYYY")</f>
        <v>Nov-2015</v>
      </c>
      <c r="X7787">
        <f>CHOOSE(MONTH(SalesData[[#This Row],[Order Date]]),1,1,1,2,2,2,3,3,3,4,4,4)</f>
        <v>4</v>
      </c>
      <c r="Y7787">
        <f>YEAR(SalesData[[#This Row],[Order Date]])*100+MONTH(SalesData[[#This Row],[Order Date]])</f>
        <v>201511</v>
      </c>
    </row>
    <row r="7788" spans="1: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v>6</v>
      </c>
      <c r="T7788">
        <v>0</v>
      </c>
      <c r="U7788">
        <v>0.9</v>
      </c>
      <c r="V7788">
        <f>COUNTIF(SalesData[Order ID],SalesData[[#This Row],[Order ID]])</f>
        <v>4</v>
      </c>
      <c r="W7788" t="str">
        <f>TEXT(SalesData[[#This Row],[Order Date]],"MMM-YYYY")</f>
        <v>May-2017</v>
      </c>
      <c r="X7788">
        <f>CHOOSE(MONTH(SalesData[[#This Row],[Order Date]]),1,1,1,2,2,2,3,3,3,4,4,4)</f>
        <v>2</v>
      </c>
      <c r="Y7788">
        <f>YEAR(SalesData[[#This Row],[Order Date]])*100+MONTH(SalesData[[#This Row],[Order Date]])</f>
        <v>201705</v>
      </c>
    </row>
    <row r="7789" spans="1: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v>8</v>
      </c>
      <c r="T7789">
        <v>0</v>
      </c>
      <c r="U7789">
        <v>2.61</v>
      </c>
      <c r="V7789">
        <f>COUNTIF(SalesData[Order ID],SalesData[[#This Row],[Order ID]])</f>
        <v>4</v>
      </c>
      <c r="W7789" t="str">
        <f>TEXT(SalesData[[#This Row],[Order Date]],"MMM-YYYY")</f>
        <v>May-2017</v>
      </c>
      <c r="X7789">
        <f>CHOOSE(MONTH(SalesData[[#This Row],[Order Date]]),1,1,1,2,2,2,3,3,3,4,4,4)</f>
        <v>2</v>
      </c>
      <c r="Y7789">
        <f>YEAR(SalesData[[#This Row],[Order Date]])*100+MONTH(SalesData[[#This Row],[Order Date]])</f>
        <v>201705</v>
      </c>
    </row>
    <row r="7790" spans="1: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v>7</v>
      </c>
      <c r="T7790">
        <v>0.3</v>
      </c>
      <c r="U7790">
        <v>-4.07</v>
      </c>
      <c r="V7790">
        <f>COUNTIF(SalesData[Order ID],SalesData[[#This Row],[Order ID]])</f>
        <v>4</v>
      </c>
      <c r="W7790" t="str">
        <f>TEXT(SalesData[[#This Row],[Order Date]],"MMM-YYYY")</f>
        <v>May-2017</v>
      </c>
      <c r="X7790">
        <f>CHOOSE(MONTH(SalesData[[#This Row],[Order Date]]),1,1,1,2,2,2,3,3,3,4,4,4)</f>
        <v>2</v>
      </c>
      <c r="Y7790">
        <f>YEAR(SalesData[[#This Row],[Order Date]])*100+MONTH(SalesData[[#This Row],[Order Date]])</f>
        <v>201705</v>
      </c>
    </row>
    <row r="7791" spans="1: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v>9</v>
      </c>
      <c r="T7791">
        <v>0.3</v>
      </c>
      <c r="U7791">
        <v>-2.75</v>
      </c>
      <c r="V7791">
        <f>COUNTIF(SalesData[Order ID],SalesData[[#This Row],[Order ID]])</f>
        <v>4</v>
      </c>
      <c r="W7791" t="str">
        <f>TEXT(SalesData[[#This Row],[Order Date]],"MMM-YYYY")</f>
        <v>May-2017</v>
      </c>
      <c r="X7791">
        <f>CHOOSE(MONTH(SalesData[[#This Row],[Order Date]]),1,1,1,2,2,2,3,3,3,4,4,4)</f>
        <v>2</v>
      </c>
      <c r="Y7791">
        <f>YEAR(SalesData[[#This Row],[Order Date]])*100+MONTH(SalesData[[#This Row],[Order Date]])</f>
        <v>201705</v>
      </c>
    </row>
    <row r="7792" spans="1: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v>8</v>
      </c>
      <c r="T7792">
        <v>0.3</v>
      </c>
      <c r="U7792">
        <v>-0.28999999999999998</v>
      </c>
      <c r="V7792">
        <f>COUNTIF(SalesData[Order ID],SalesData[[#This Row],[Order ID]])</f>
        <v>1</v>
      </c>
      <c r="W7792" t="str">
        <f>TEXT(SalesData[[#This Row],[Order Date]],"MMM-YYYY")</f>
        <v>Sep-2018</v>
      </c>
      <c r="X7792">
        <f>CHOOSE(MONTH(SalesData[[#This Row],[Order Date]]),1,1,1,2,2,2,3,3,3,4,4,4)</f>
        <v>3</v>
      </c>
      <c r="Y7792">
        <f>YEAR(SalesData[[#This Row],[Order Date]])*100+MONTH(SalesData[[#This Row],[Order Date]])</f>
        <v>201809</v>
      </c>
    </row>
    <row r="7793" spans="1: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v>4</v>
      </c>
      <c r="T7793">
        <v>0.3</v>
      </c>
      <c r="U7793">
        <v>-0.2</v>
      </c>
      <c r="V7793">
        <f>COUNTIF(SalesData[Order ID],SalesData[[#This Row],[Order ID]])</f>
        <v>1</v>
      </c>
      <c r="W7793" t="str">
        <f>TEXT(SalesData[[#This Row],[Order Date]],"MMM-YYYY")</f>
        <v>Dec-2017</v>
      </c>
      <c r="X7793">
        <f>CHOOSE(MONTH(SalesData[[#This Row],[Order Date]]),1,1,1,2,2,2,3,3,3,4,4,4)</f>
        <v>4</v>
      </c>
      <c r="Y7793">
        <f>YEAR(SalesData[[#This Row],[Order Date]])*100+MONTH(SalesData[[#This Row],[Order Date]])</f>
        <v>201712</v>
      </c>
    </row>
    <row r="7794" spans="1: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v>3</v>
      </c>
      <c r="T7794">
        <v>0</v>
      </c>
      <c r="U7794">
        <v>12.4</v>
      </c>
      <c r="V7794">
        <f>COUNTIF(SalesData[Order ID],SalesData[[#This Row],[Order ID]])</f>
        <v>1</v>
      </c>
      <c r="W7794" t="str">
        <f>TEXT(SalesData[[#This Row],[Order Date]],"MMM-YYYY")</f>
        <v>Oct-2018</v>
      </c>
      <c r="X7794">
        <f>CHOOSE(MONTH(SalesData[[#This Row],[Order Date]]),1,1,1,2,2,2,3,3,3,4,4,4)</f>
        <v>4</v>
      </c>
      <c r="Y7794">
        <f>YEAR(SalesData[[#This Row],[Order Date]])*100+MONTH(SalesData[[#This Row],[Order Date]])</f>
        <v>201810</v>
      </c>
    </row>
    <row r="7795" spans="1: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v>1</v>
      </c>
      <c r="T7795">
        <v>0</v>
      </c>
      <c r="U7795">
        <v>3.89</v>
      </c>
      <c r="V7795">
        <f>COUNTIF(SalesData[Order ID],SalesData[[#This Row],[Order ID]])</f>
        <v>2</v>
      </c>
      <c r="W7795" t="str">
        <f>TEXT(SalesData[[#This Row],[Order Date]],"MMM-YYYY")</f>
        <v>Dec-2016</v>
      </c>
      <c r="X7795">
        <f>CHOOSE(MONTH(SalesData[[#This Row],[Order Date]]),1,1,1,2,2,2,3,3,3,4,4,4)</f>
        <v>4</v>
      </c>
      <c r="Y7795">
        <f>YEAR(SalesData[[#This Row],[Order Date]])*100+MONTH(SalesData[[#This Row],[Order Date]])</f>
        <v>201612</v>
      </c>
    </row>
    <row r="7796" spans="1: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v>10</v>
      </c>
      <c r="T7796">
        <v>0.1</v>
      </c>
      <c r="U7796">
        <v>6.85</v>
      </c>
      <c r="V7796">
        <f>COUNTIF(SalesData[Order ID],SalesData[[#This Row],[Order ID]])</f>
        <v>2</v>
      </c>
      <c r="W7796" t="str">
        <f>TEXT(SalesData[[#This Row],[Order Date]],"MMM-YYYY")</f>
        <v>Dec-2016</v>
      </c>
      <c r="X7796">
        <f>CHOOSE(MONTH(SalesData[[#This Row],[Order Date]]),1,1,1,2,2,2,3,3,3,4,4,4)</f>
        <v>4</v>
      </c>
      <c r="Y7796">
        <f>YEAR(SalesData[[#This Row],[Order Date]])*100+MONTH(SalesData[[#This Row],[Order Date]])</f>
        <v>201612</v>
      </c>
    </row>
    <row r="7797" spans="1: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v>8</v>
      </c>
      <c r="T7797">
        <v>0.3</v>
      </c>
      <c r="U7797">
        <v>-58.36</v>
      </c>
      <c r="V7797">
        <f>COUNTIF(SalesData[Order ID],SalesData[[#This Row],[Order ID]])</f>
        <v>1</v>
      </c>
      <c r="W7797" t="str">
        <f>TEXT(SalesData[[#This Row],[Order Date]],"MMM-YYYY")</f>
        <v>Jul-2016</v>
      </c>
      <c r="X7797">
        <f>CHOOSE(MONTH(SalesData[[#This Row],[Order Date]]),1,1,1,2,2,2,3,3,3,4,4,4)</f>
        <v>3</v>
      </c>
      <c r="Y7797">
        <f>YEAR(SalesData[[#This Row],[Order Date]])*100+MONTH(SalesData[[#This Row],[Order Date]])</f>
        <v>201607</v>
      </c>
    </row>
    <row r="7798" spans="1: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v>1</v>
      </c>
      <c r="T7798">
        <v>0</v>
      </c>
      <c r="U7798">
        <v>8.34</v>
      </c>
      <c r="V7798">
        <f>COUNTIF(SalesData[Order ID],SalesData[[#This Row],[Order ID]])</f>
        <v>1</v>
      </c>
      <c r="W7798" t="str">
        <f>TEXT(SalesData[[#This Row],[Order Date]],"MMM-YYYY")</f>
        <v>Oct-2016</v>
      </c>
      <c r="X7798">
        <f>CHOOSE(MONTH(SalesData[[#This Row],[Order Date]]),1,1,1,2,2,2,3,3,3,4,4,4)</f>
        <v>4</v>
      </c>
      <c r="Y7798">
        <f>YEAR(SalesData[[#This Row],[Order Date]])*100+MONTH(SalesData[[#This Row],[Order Date]])</f>
        <v>201610</v>
      </c>
    </row>
    <row r="7799" spans="1: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v>9</v>
      </c>
      <c r="T7799">
        <v>0.3</v>
      </c>
      <c r="U7799">
        <v>-11.75</v>
      </c>
      <c r="V7799">
        <f>COUNTIF(SalesData[Order ID],SalesData[[#This Row],[Order ID]])</f>
        <v>3</v>
      </c>
      <c r="W7799" t="str">
        <f>TEXT(SalesData[[#This Row],[Order Date]],"MMM-YYYY")</f>
        <v>Mar-2018</v>
      </c>
      <c r="X7799">
        <f>CHOOSE(MONTH(SalesData[[#This Row],[Order Date]]),1,1,1,2,2,2,3,3,3,4,4,4)</f>
        <v>1</v>
      </c>
      <c r="Y7799">
        <f>YEAR(SalesData[[#This Row],[Order Date]])*100+MONTH(SalesData[[#This Row],[Order Date]])</f>
        <v>201803</v>
      </c>
    </row>
    <row r="7800" spans="1: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v>8</v>
      </c>
      <c r="T7800">
        <v>0.2</v>
      </c>
      <c r="U7800">
        <v>61.1</v>
      </c>
      <c r="V7800">
        <f>COUNTIF(SalesData[Order ID],SalesData[[#This Row],[Order ID]])</f>
        <v>3</v>
      </c>
      <c r="W7800" t="str">
        <f>TEXT(SalesData[[#This Row],[Order Date]],"MMM-YYYY")</f>
        <v>Mar-2018</v>
      </c>
      <c r="X7800">
        <f>CHOOSE(MONTH(SalesData[[#This Row],[Order Date]]),1,1,1,2,2,2,3,3,3,4,4,4)</f>
        <v>1</v>
      </c>
      <c r="Y7800">
        <f>YEAR(SalesData[[#This Row],[Order Date]])*100+MONTH(SalesData[[#This Row],[Order Date]])</f>
        <v>201803</v>
      </c>
    </row>
    <row r="7801" spans="1: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v>1</v>
      </c>
      <c r="T7801">
        <v>0</v>
      </c>
      <c r="U7801">
        <v>60.28</v>
      </c>
      <c r="V7801">
        <f>COUNTIF(SalesData[Order ID],SalesData[[#This Row],[Order ID]])</f>
        <v>3</v>
      </c>
      <c r="W7801" t="str">
        <f>TEXT(SalesData[[#This Row],[Order Date]],"MMM-YYYY")</f>
        <v>Mar-2018</v>
      </c>
      <c r="X7801">
        <f>CHOOSE(MONTH(SalesData[[#This Row],[Order Date]]),1,1,1,2,2,2,3,3,3,4,4,4)</f>
        <v>1</v>
      </c>
      <c r="Y7801">
        <f>YEAR(SalesData[[#This Row],[Order Date]])*100+MONTH(SalesData[[#This Row],[Order Date]])</f>
        <v>201803</v>
      </c>
    </row>
    <row r="7802" spans="1: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v>2</v>
      </c>
      <c r="T7802">
        <v>0</v>
      </c>
      <c r="U7802">
        <v>38.97</v>
      </c>
      <c r="V7802">
        <f>COUNTIF(SalesData[Order ID],SalesData[[#This Row],[Order ID]])</f>
        <v>1</v>
      </c>
      <c r="W7802" t="str">
        <f>TEXT(SalesData[[#This Row],[Order Date]],"MMM-YYYY")</f>
        <v>Jun-2018</v>
      </c>
      <c r="X7802">
        <f>CHOOSE(MONTH(SalesData[[#This Row],[Order Date]]),1,1,1,2,2,2,3,3,3,4,4,4)</f>
        <v>2</v>
      </c>
      <c r="Y7802">
        <f>YEAR(SalesData[[#This Row],[Order Date]])*100+MONTH(SalesData[[#This Row],[Order Date]])</f>
        <v>201806</v>
      </c>
    </row>
    <row r="7803" spans="1: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v>1</v>
      </c>
      <c r="T7803">
        <v>0</v>
      </c>
      <c r="U7803">
        <v>13.36</v>
      </c>
      <c r="V7803">
        <f>COUNTIF(SalesData[Order ID],SalesData[[#This Row],[Order ID]])</f>
        <v>1</v>
      </c>
      <c r="W7803" t="str">
        <f>TEXT(SalesData[[#This Row],[Order Date]],"MMM-YYYY")</f>
        <v>Mar-2015</v>
      </c>
      <c r="X7803">
        <f>CHOOSE(MONTH(SalesData[[#This Row],[Order Date]]),1,1,1,2,2,2,3,3,3,4,4,4)</f>
        <v>1</v>
      </c>
      <c r="Y7803">
        <f>YEAR(SalesData[[#This Row],[Order Date]])*100+MONTH(SalesData[[#This Row],[Order Date]])</f>
        <v>201503</v>
      </c>
    </row>
    <row r="7804" spans="1: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v>5</v>
      </c>
      <c r="T7804">
        <v>0.2</v>
      </c>
      <c r="U7804">
        <v>3.6</v>
      </c>
      <c r="V7804">
        <f>COUNTIF(SalesData[Order ID],SalesData[[#This Row],[Order ID]])</f>
        <v>5</v>
      </c>
      <c r="W7804" t="str">
        <f>TEXT(SalesData[[#This Row],[Order Date]],"MMM-YYYY")</f>
        <v>Sep-2016</v>
      </c>
      <c r="X7804">
        <f>CHOOSE(MONTH(SalesData[[#This Row],[Order Date]]),1,1,1,2,2,2,3,3,3,4,4,4)</f>
        <v>3</v>
      </c>
      <c r="Y7804">
        <f>YEAR(SalesData[[#This Row],[Order Date]])*100+MONTH(SalesData[[#This Row],[Order Date]])</f>
        <v>201609</v>
      </c>
    </row>
    <row r="7805" spans="1: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v>1</v>
      </c>
      <c r="T7805">
        <v>0</v>
      </c>
      <c r="U7805">
        <v>64.81</v>
      </c>
      <c r="V7805">
        <f>COUNTIF(SalesData[Order ID],SalesData[[#This Row],[Order ID]])</f>
        <v>5</v>
      </c>
      <c r="W7805" t="str">
        <f>TEXT(SalesData[[#This Row],[Order Date]],"MMM-YYYY")</f>
        <v>Sep-2016</v>
      </c>
      <c r="X7805">
        <f>CHOOSE(MONTH(SalesData[[#This Row],[Order Date]]),1,1,1,2,2,2,3,3,3,4,4,4)</f>
        <v>3</v>
      </c>
      <c r="Y7805">
        <f>YEAR(SalesData[[#This Row],[Order Date]])*100+MONTH(SalesData[[#This Row],[Order Date]])</f>
        <v>201609</v>
      </c>
    </row>
    <row r="7806" spans="1: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v>9</v>
      </c>
      <c r="T7806">
        <v>0.3</v>
      </c>
      <c r="U7806">
        <v>-4.07</v>
      </c>
      <c r="V7806">
        <f>COUNTIF(SalesData[Order ID],SalesData[[#This Row],[Order ID]])</f>
        <v>5</v>
      </c>
      <c r="W7806" t="str">
        <f>TEXT(SalesData[[#This Row],[Order Date]],"MMM-YYYY")</f>
        <v>Sep-2016</v>
      </c>
      <c r="X7806">
        <f>CHOOSE(MONTH(SalesData[[#This Row],[Order Date]]),1,1,1,2,2,2,3,3,3,4,4,4)</f>
        <v>3</v>
      </c>
      <c r="Y7806">
        <f>YEAR(SalesData[[#This Row],[Order Date]])*100+MONTH(SalesData[[#This Row],[Order Date]])</f>
        <v>201609</v>
      </c>
    </row>
    <row r="7807" spans="1: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v>2</v>
      </c>
      <c r="T7807">
        <v>0.3</v>
      </c>
      <c r="U7807">
        <v>-0.23</v>
      </c>
      <c r="V7807">
        <f>COUNTIF(SalesData[Order ID],SalesData[[#This Row],[Order ID]])</f>
        <v>5</v>
      </c>
      <c r="W7807" t="str">
        <f>TEXT(SalesData[[#This Row],[Order Date]],"MMM-YYYY")</f>
        <v>Sep-2016</v>
      </c>
      <c r="X7807">
        <f>CHOOSE(MONTH(SalesData[[#This Row],[Order Date]]),1,1,1,2,2,2,3,3,3,4,4,4)</f>
        <v>3</v>
      </c>
      <c r="Y7807">
        <f>YEAR(SalesData[[#This Row],[Order Date]])*100+MONTH(SalesData[[#This Row],[Order Date]])</f>
        <v>201609</v>
      </c>
    </row>
    <row r="7808" spans="1: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v>9</v>
      </c>
      <c r="T7808">
        <v>0</v>
      </c>
      <c r="U7808">
        <v>0.61</v>
      </c>
      <c r="V7808">
        <f>COUNTIF(SalesData[Order ID],SalesData[[#This Row],[Order ID]])</f>
        <v>5</v>
      </c>
      <c r="W7808" t="str">
        <f>TEXT(SalesData[[#This Row],[Order Date]],"MMM-YYYY")</f>
        <v>Sep-2016</v>
      </c>
      <c r="X7808">
        <f>CHOOSE(MONTH(SalesData[[#This Row],[Order Date]]),1,1,1,2,2,2,3,3,3,4,4,4)</f>
        <v>3</v>
      </c>
      <c r="Y7808">
        <f>YEAR(SalesData[[#This Row],[Order Date]])*100+MONTH(SalesData[[#This Row],[Order Date]])</f>
        <v>201609</v>
      </c>
    </row>
    <row r="7809" spans="1: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v>4</v>
      </c>
      <c r="T7809">
        <v>0.2</v>
      </c>
      <c r="U7809">
        <v>3.08</v>
      </c>
      <c r="V7809">
        <f>COUNTIF(SalesData[Order ID],SalesData[[#This Row],[Order ID]])</f>
        <v>3</v>
      </c>
      <c r="W7809" t="str">
        <f>TEXT(SalesData[[#This Row],[Order Date]],"MMM-YYYY")</f>
        <v>Jan-2017</v>
      </c>
      <c r="X7809">
        <f>CHOOSE(MONTH(SalesData[[#This Row],[Order Date]]),1,1,1,2,2,2,3,3,3,4,4,4)</f>
        <v>1</v>
      </c>
      <c r="Y7809">
        <f>YEAR(SalesData[[#This Row],[Order Date]])*100+MONTH(SalesData[[#This Row],[Order Date]])</f>
        <v>201701</v>
      </c>
    </row>
    <row r="7810" spans="1: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v>4</v>
      </c>
      <c r="T7810">
        <v>0</v>
      </c>
      <c r="U7810">
        <v>3.33</v>
      </c>
      <c r="V7810">
        <f>COUNTIF(SalesData[Order ID],SalesData[[#This Row],[Order ID]])</f>
        <v>3</v>
      </c>
      <c r="W7810" t="str">
        <f>TEXT(SalesData[[#This Row],[Order Date]],"MMM-YYYY")</f>
        <v>Jan-2017</v>
      </c>
      <c r="X7810">
        <f>CHOOSE(MONTH(SalesData[[#This Row],[Order Date]]),1,1,1,2,2,2,3,3,3,4,4,4)</f>
        <v>1</v>
      </c>
      <c r="Y7810">
        <f>YEAR(SalesData[[#This Row],[Order Date]])*100+MONTH(SalesData[[#This Row],[Order Date]])</f>
        <v>201701</v>
      </c>
    </row>
    <row r="7811" spans="1: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v>8</v>
      </c>
      <c r="T7811">
        <v>0.1</v>
      </c>
      <c r="U7811">
        <v>25.02</v>
      </c>
      <c r="V7811">
        <f>COUNTIF(SalesData[Order ID],SalesData[[#This Row],[Order ID]])</f>
        <v>3</v>
      </c>
      <c r="W7811" t="str">
        <f>TEXT(SalesData[[#This Row],[Order Date]],"MMM-YYYY")</f>
        <v>Jan-2017</v>
      </c>
      <c r="X7811">
        <f>CHOOSE(MONTH(SalesData[[#This Row],[Order Date]]),1,1,1,2,2,2,3,3,3,4,4,4)</f>
        <v>1</v>
      </c>
      <c r="Y7811">
        <f>YEAR(SalesData[[#This Row],[Order Date]])*100+MONTH(SalesData[[#This Row],[Order Date]])</f>
        <v>201701</v>
      </c>
    </row>
    <row r="7812" spans="1: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v>1</v>
      </c>
      <c r="T7812">
        <v>0.1</v>
      </c>
      <c r="U7812">
        <v>1.53</v>
      </c>
      <c r="V7812">
        <f>COUNTIF(SalesData[Order ID],SalesData[[#This Row],[Order ID]])</f>
        <v>4</v>
      </c>
      <c r="W7812" t="str">
        <f>TEXT(SalesData[[#This Row],[Order Date]],"MMM-YYYY")</f>
        <v>Feb-2017</v>
      </c>
      <c r="X7812">
        <f>CHOOSE(MONTH(SalesData[[#This Row],[Order Date]]),1,1,1,2,2,2,3,3,3,4,4,4)</f>
        <v>1</v>
      </c>
      <c r="Y7812">
        <f>YEAR(SalesData[[#This Row],[Order Date]])*100+MONTH(SalesData[[#This Row],[Order Date]])</f>
        <v>201702</v>
      </c>
    </row>
    <row r="7813" spans="1: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v>10</v>
      </c>
      <c r="T7813">
        <v>0.2</v>
      </c>
      <c r="U7813">
        <v>0.56000000000000005</v>
      </c>
      <c r="V7813">
        <f>COUNTIF(SalesData[Order ID],SalesData[[#This Row],[Order ID]])</f>
        <v>4</v>
      </c>
      <c r="W7813" t="str">
        <f>TEXT(SalesData[[#This Row],[Order Date]],"MMM-YYYY")</f>
        <v>Feb-2017</v>
      </c>
      <c r="X7813">
        <f>CHOOSE(MONTH(SalesData[[#This Row],[Order Date]]),1,1,1,2,2,2,3,3,3,4,4,4)</f>
        <v>1</v>
      </c>
      <c r="Y7813">
        <f>YEAR(SalesData[[#This Row],[Order Date]])*100+MONTH(SalesData[[#This Row],[Order Date]])</f>
        <v>201702</v>
      </c>
    </row>
    <row r="7814" spans="1: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v>9</v>
      </c>
      <c r="T7814">
        <v>0.2</v>
      </c>
      <c r="U7814">
        <v>104.58</v>
      </c>
      <c r="V7814">
        <f>COUNTIF(SalesData[Order ID],SalesData[[#This Row],[Order ID]])</f>
        <v>4</v>
      </c>
      <c r="W7814" t="str">
        <f>TEXT(SalesData[[#This Row],[Order Date]],"MMM-YYYY")</f>
        <v>Feb-2017</v>
      </c>
      <c r="X7814">
        <f>CHOOSE(MONTH(SalesData[[#This Row],[Order Date]]),1,1,1,2,2,2,3,3,3,4,4,4)</f>
        <v>1</v>
      </c>
      <c r="Y7814">
        <f>YEAR(SalesData[[#This Row],[Order Date]])*100+MONTH(SalesData[[#This Row],[Order Date]])</f>
        <v>201702</v>
      </c>
    </row>
    <row r="7815" spans="1: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v>7</v>
      </c>
      <c r="T7815">
        <v>0.1</v>
      </c>
      <c r="U7815">
        <v>0.95</v>
      </c>
      <c r="V7815">
        <f>COUNTIF(SalesData[Order ID],SalesData[[#This Row],[Order ID]])</f>
        <v>4</v>
      </c>
      <c r="W7815" t="str">
        <f>TEXT(SalesData[[#This Row],[Order Date]],"MMM-YYYY")</f>
        <v>Feb-2017</v>
      </c>
      <c r="X7815">
        <f>CHOOSE(MONTH(SalesData[[#This Row],[Order Date]]),1,1,1,2,2,2,3,3,3,4,4,4)</f>
        <v>1</v>
      </c>
      <c r="Y7815">
        <f>YEAR(SalesData[[#This Row],[Order Date]])*100+MONTH(SalesData[[#This Row],[Order Date]])</f>
        <v>201702</v>
      </c>
    </row>
    <row r="7816" spans="1: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v>8</v>
      </c>
      <c r="T7816">
        <v>0</v>
      </c>
      <c r="U7816">
        <v>464.28</v>
      </c>
      <c r="V7816">
        <f>COUNTIF(SalesData[Order ID],SalesData[[#This Row],[Order ID]])</f>
        <v>2</v>
      </c>
      <c r="W7816" t="str">
        <f>TEXT(SalesData[[#This Row],[Order Date]],"MMM-YYYY")</f>
        <v>Jun-2018</v>
      </c>
      <c r="X7816">
        <f>CHOOSE(MONTH(SalesData[[#This Row],[Order Date]]),1,1,1,2,2,2,3,3,3,4,4,4)</f>
        <v>2</v>
      </c>
      <c r="Y7816">
        <f>YEAR(SalesData[[#This Row],[Order Date]])*100+MONTH(SalesData[[#This Row],[Order Date]])</f>
        <v>201806</v>
      </c>
    </row>
    <row r="7817" spans="1: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v>1</v>
      </c>
      <c r="T7817">
        <v>0.3</v>
      </c>
      <c r="U7817">
        <v>-1.4</v>
      </c>
      <c r="V7817">
        <f>COUNTIF(SalesData[Order ID],SalesData[[#This Row],[Order ID]])</f>
        <v>2</v>
      </c>
      <c r="W7817" t="str">
        <f>TEXT(SalesData[[#This Row],[Order Date]],"MMM-YYYY")</f>
        <v>Jun-2018</v>
      </c>
      <c r="X7817">
        <f>CHOOSE(MONTH(SalesData[[#This Row],[Order Date]]),1,1,1,2,2,2,3,3,3,4,4,4)</f>
        <v>2</v>
      </c>
      <c r="Y7817">
        <f>YEAR(SalesData[[#This Row],[Order Date]])*100+MONTH(SalesData[[#This Row],[Order Date]])</f>
        <v>201806</v>
      </c>
    </row>
    <row r="7818" spans="1: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v>5</v>
      </c>
      <c r="T7818">
        <v>0</v>
      </c>
      <c r="U7818">
        <v>28.31</v>
      </c>
      <c r="V7818">
        <f>COUNTIF(SalesData[Order ID],SalesData[[#This Row],[Order ID]])</f>
        <v>3</v>
      </c>
      <c r="W7818" t="str">
        <f>TEXT(SalesData[[#This Row],[Order Date]],"MMM-YYYY")</f>
        <v>Oct-2017</v>
      </c>
      <c r="X7818">
        <f>CHOOSE(MONTH(SalesData[[#This Row],[Order Date]]),1,1,1,2,2,2,3,3,3,4,4,4)</f>
        <v>4</v>
      </c>
      <c r="Y7818">
        <f>YEAR(SalesData[[#This Row],[Order Date]])*100+MONTH(SalesData[[#This Row],[Order Date]])</f>
        <v>201710</v>
      </c>
    </row>
    <row r="7819" spans="1: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v>9</v>
      </c>
      <c r="T7819">
        <v>0.1</v>
      </c>
      <c r="U7819">
        <v>4.3099999999999996</v>
      </c>
      <c r="V7819">
        <f>COUNTIF(SalesData[Order ID],SalesData[[#This Row],[Order ID]])</f>
        <v>3</v>
      </c>
      <c r="W7819" t="str">
        <f>TEXT(SalesData[[#This Row],[Order Date]],"MMM-YYYY")</f>
        <v>Oct-2017</v>
      </c>
      <c r="X7819">
        <f>CHOOSE(MONTH(SalesData[[#This Row],[Order Date]]),1,1,1,2,2,2,3,3,3,4,4,4)</f>
        <v>4</v>
      </c>
      <c r="Y7819">
        <f>YEAR(SalesData[[#This Row],[Order Date]])*100+MONTH(SalesData[[#This Row],[Order Date]])</f>
        <v>201710</v>
      </c>
    </row>
    <row r="7820" spans="1: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v>2</v>
      </c>
      <c r="T7820">
        <v>0</v>
      </c>
      <c r="U7820">
        <v>1133.99</v>
      </c>
      <c r="V7820">
        <f>COUNTIF(SalesData[Order ID],SalesData[[#This Row],[Order ID]])</f>
        <v>3</v>
      </c>
      <c r="W7820" t="str">
        <f>TEXT(SalesData[[#This Row],[Order Date]],"MMM-YYYY")</f>
        <v>Oct-2017</v>
      </c>
      <c r="X7820">
        <f>CHOOSE(MONTH(SalesData[[#This Row],[Order Date]]),1,1,1,2,2,2,3,3,3,4,4,4)</f>
        <v>4</v>
      </c>
      <c r="Y7820">
        <f>YEAR(SalesData[[#This Row],[Order Date]])*100+MONTH(SalesData[[#This Row],[Order Date]])</f>
        <v>201710</v>
      </c>
    </row>
    <row r="7821" spans="1: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v>5</v>
      </c>
      <c r="T7821">
        <v>0.1</v>
      </c>
      <c r="U7821">
        <v>2.72</v>
      </c>
      <c r="V7821">
        <f>COUNTIF(SalesData[Order ID],SalesData[[#This Row],[Order ID]])</f>
        <v>1</v>
      </c>
      <c r="W7821" t="str">
        <f>TEXT(SalesData[[#This Row],[Order Date]],"MMM-YYYY")</f>
        <v>Jan-2018</v>
      </c>
      <c r="X7821">
        <f>CHOOSE(MONTH(SalesData[[#This Row],[Order Date]]),1,1,1,2,2,2,3,3,3,4,4,4)</f>
        <v>1</v>
      </c>
      <c r="Y7821">
        <f>YEAR(SalesData[[#This Row],[Order Date]])*100+MONTH(SalesData[[#This Row],[Order Date]])</f>
        <v>201801</v>
      </c>
    </row>
    <row r="7822" spans="1: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v>9</v>
      </c>
      <c r="T7822">
        <v>0</v>
      </c>
      <c r="U7822">
        <v>148.19</v>
      </c>
      <c r="V7822">
        <f>COUNTIF(SalesData[Order ID],SalesData[[#This Row],[Order ID]])</f>
        <v>1</v>
      </c>
      <c r="W7822" t="str">
        <f>TEXT(SalesData[[#This Row],[Order Date]],"MMM-YYYY")</f>
        <v>Dec-2018</v>
      </c>
      <c r="X7822">
        <f>CHOOSE(MONTH(SalesData[[#This Row],[Order Date]]),1,1,1,2,2,2,3,3,3,4,4,4)</f>
        <v>4</v>
      </c>
      <c r="Y7822">
        <f>YEAR(SalesData[[#This Row],[Order Date]])*100+MONTH(SalesData[[#This Row],[Order Date]])</f>
        <v>201812</v>
      </c>
    </row>
    <row r="7823" spans="1: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v>9</v>
      </c>
      <c r="T7823">
        <v>0</v>
      </c>
      <c r="U7823">
        <v>34.619999999999997</v>
      </c>
      <c r="V7823">
        <f>COUNTIF(SalesData[Order ID],SalesData[[#This Row],[Order ID]])</f>
        <v>1</v>
      </c>
      <c r="W7823" t="str">
        <f>TEXT(SalesData[[#This Row],[Order Date]],"MMM-YYYY")</f>
        <v>Oct-2017</v>
      </c>
      <c r="X7823">
        <f>CHOOSE(MONTH(SalesData[[#This Row],[Order Date]]),1,1,1,2,2,2,3,3,3,4,4,4)</f>
        <v>4</v>
      </c>
      <c r="Y7823">
        <f>YEAR(SalesData[[#This Row],[Order Date]])*100+MONTH(SalesData[[#This Row],[Order Date]])</f>
        <v>201710</v>
      </c>
    </row>
    <row r="7824" spans="1: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v>5</v>
      </c>
      <c r="T7824">
        <v>0.2</v>
      </c>
      <c r="U7824">
        <v>2.25</v>
      </c>
      <c r="V7824">
        <f>COUNTIF(SalesData[Order ID],SalesData[[#This Row],[Order ID]])</f>
        <v>2</v>
      </c>
      <c r="W7824" t="str">
        <f>TEXT(SalesData[[#This Row],[Order Date]],"MMM-YYYY")</f>
        <v>Aug-2015</v>
      </c>
      <c r="X7824">
        <f>CHOOSE(MONTH(SalesData[[#This Row],[Order Date]]),1,1,1,2,2,2,3,3,3,4,4,4)</f>
        <v>3</v>
      </c>
      <c r="Y7824">
        <f>YEAR(SalesData[[#This Row],[Order Date]])*100+MONTH(SalesData[[#This Row],[Order Date]])</f>
        <v>201508</v>
      </c>
    </row>
    <row r="7825" spans="1: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v>4</v>
      </c>
      <c r="T7825">
        <v>0</v>
      </c>
      <c r="U7825">
        <v>15</v>
      </c>
      <c r="V7825">
        <f>COUNTIF(SalesData[Order ID],SalesData[[#This Row],[Order ID]])</f>
        <v>2</v>
      </c>
      <c r="W7825" t="str">
        <f>TEXT(SalesData[[#This Row],[Order Date]],"MMM-YYYY")</f>
        <v>Aug-2015</v>
      </c>
      <c r="X7825">
        <f>CHOOSE(MONTH(SalesData[[#This Row],[Order Date]]),1,1,1,2,2,2,3,3,3,4,4,4)</f>
        <v>3</v>
      </c>
      <c r="Y7825">
        <f>YEAR(SalesData[[#This Row],[Order Date]])*100+MONTH(SalesData[[#This Row],[Order Date]])</f>
        <v>201508</v>
      </c>
    </row>
    <row r="7826" spans="1: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v>9</v>
      </c>
      <c r="T7826">
        <v>0</v>
      </c>
      <c r="U7826">
        <v>25.62</v>
      </c>
      <c r="V7826">
        <f>COUNTIF(SalesData[Order ID],SalesData[[#This Row],[Order ID]])</f>
        <v>1</v>
      </c>
      <c r="W7826" t="str">
        <f>TEXT(SalesData[[#This Row],[Order Date]],"MMM-YYYY")</f>
        <v>May-2015</v>
      </c>
      <c r="X7826">
        <f>CHOOSE(MONTH(SalesData[[#This Row],[Order Date]]),1,1,1,2,2,2,3,3,3,4,4,4)</f>
        <v>2</v>
      </c>
      <c r="Y7826">
        <f>YEAR(SalesData[[#This Row],[Order Date]])*100+MONTH(SalesData[[#This Row],[Order Date]])</f>
        <v>201505</v>
      </c>
    </row>
    <row r="7827" spans="1: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v>1</v>
      </c>
      <c r="T7827">
        <v>0.1</v>
      </c>
      <c r="U7827">
        <v>11.81</v>
      </c>
      <c r="V7827">
        <f>COUNTIF(SalesData[Order ID],SalesData[[#This Row],[Order ID]])</f>
        <v>1</v>
      </c>
      <c r="W7827" t="str">
        <f>TEXT(SalesData[[#This Row],[Order Date]],"MMM-YYYY")</f>
        <v>Feb-2016</v>
      </c>
      <c r="X7827">
        <f>CHOOSE(MONTH(SalesData[[#This Row],[Order Date]]),1,1,1,2,2,2,3,3,3,4,4,4)</f>
        <v>1</v>
      </c>
      <c r="Y7827">
        <f>YEAR(SalesData[[#This Row],[Order Date]])*100+MONTH(SalesData[[#This Row],[Order Date]])</f>
        <v>201602</v>
      </c>
    </row>
    <row r="7828" spans="1: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v>7</v>
      </c>
      <c r="T7828">
        <v>0.1</v>
      </c>
      <c r="U7828">
        <v>61.05</v>
      </c>
      <c r="V7828">
        <f>COUNTIF(SalesData[Order ID],SalesData[[#This Row],[Order ID]])</f>
        <v>2</v>
      </c>
      <c r="W7828" t="str">
        <f>TEXT(SalesData[[#This Row],[Order Date]],"MMM-YYYY")</f>
        <v>Oct-2018</v>
      </c>
      <c r="X7828">
        <f>CHOOSE(MONTH(SalesData[[#This Row],[Order Date]]),1,1,1,2,2,2,3,3,3,4,4,4)</f>
        <v>4</v>
      </c>
      <c r="Y7828">
        <f>YEAR(SalesData[[#This Row],[Order Date]])*100+MONTH(SalesData[[#This Row],[Order Date]])</f>
        <v>201810</v>
      </c>
    </row>
    <row r="7829" spans="1: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v>2</v>
      </c>
      <c r="T7829">
        <v>0</v>
      </c>
      <c r="U7829">
        <v>3.27</v>
      </c>
      <c r="V7829">
        <f>COUNTIF(SalesData[Order ID],SalesData[[#This Row],[Order ID]])</f>
        <v>2</v>
      </c>
      <c r="W7829" t="str">
        <f>TEXT(SalesData[[#This Row],[Order Date]],"MMM-YYYY")</f>
        <v>Oct-2018</v>
      </c>
      <c r="X7829">
        <f>CHOOSE(MONTH(SalesData[[#This Row],[Order Date]]),1,1,1,2,2,2,3,3,3,4,4,4)</f>
        <v>4</v>
      </c>
      <c r="Y7829">
        <f>YEAR(SalesData[[#This Row],[Order Date]])*100+MONTH(SalesData[[#This Row],[Order Date]])</f>
        <v>201810</v>
      </c>
    </row>
    <row r="7830" spans="1: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v>3</v>
      </c>
      <c r="T7830">
        <v>0.2</v>
      </c>
      <c r="U7830">
        <v>12.15</v>
      </c>
      <c r="V7830">
        <f>COUNTIF(SalesData[Order ID],SalesData[[#This Row],[Order ID]])</f>
        <v>4</v>
      </c>
      <c r="W7830" t="str">
        <f>TEXT(SalesData[[#This Row],[Order Date]],"MMM-YYYY")</f>
        <v>Apr-2016</v>
      </c>
      <c r="X7830">
        <f>CHOOSE(MONTH(SalesData[[#This Row],[Order Date]]),1,1,1,2,2,2,3,3,3,4,4,4)</f>
        <v>2</v>
      </c>
      <c r="Y7830">
        <f>YEAR(SalesData[[#This Row],[Order Date]])*100+MONTH(SalesData[[#This Row],[Order Date]])</f>
        <v>201604</v>
      </c>
    </row>
    <row r="7831" spans="1: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v>7</v>
      </c>
      <c r="T7831">
        <v>0.1</v>
      </c>
      <c r="U7831">
        <v>5.36</v>
      </c>
      <c r="V7831">
        <f>COUNTIF(SalesData[Order ID],SalesData[[#This Row],[Order ID]])</f>
        <v>4</v>
      </c>
      <c r="W7831" t="str">
        <f>TEXT(SalesData[[#This Row],[Order Date]],"MMM-YYYY")</f>
        <v>Apr-2016</v>
      </c>
      <c r="X7831">
        <f>CHOOSE(MONTH(SalesData[[#This Row],[Order Date]]),1,1,1,2,2,2,3,3,3,4,4,4)</f>
        <v>2</v>
      </c>
      <c r="Y7831">
        <f>YEAR(SalesData[[#This Row],[Order Date]])*100+MONTH(SalesData[[#This Row],[Order Date]])</f>
        <v>201604</v>
      </c>
    </row>
    <row r="7832" spans="1: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v>8</v>
      </c>
      <c r="T7832">
        <v>0.2</v>
      </c>
      <c r="U7832">
        <v>81.11</v>
      </c>
      <c r="V7832">
        <f>COUNTIF(SalesData[Order ID],SalesData[[#This Row],[Order ID]])</f>
        <v>4</v>
      </c>
      <c r="W7832" t="str">
        <f>TEXT(SalesData[[#This Row],[Order Date]],"MMM-YYYY")</f>
        <v>Apr-2016</v>
      </c>
      <c r="X7832">
        <f>CHOOSE(MONTH(SalesData[[#This Row],[Order Date]]),1,1,1,2,2,2,3,3,3,4,4,4)</f>
        <v>2</v>
      </c>
      <c r="Y7832">
        <f>YEAR(SalesData[[#This Row],[Order Date]])*100+MONTH(SalesData[[#This Row],[Order Date]])</f>
        <v>201604</v>
      </c>
    </row>
    <row r="7833" spans="1: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v>2</v>
      </c>
      <c r="T7833">
        <v>0</v>
      </c>
      <c r="U7833">
        <v>11.08</v>
      </c>
      <c r="V7833">
        <f>COUNTIF(SalesData[Order ID],SalesData[[#This Row],[Order ID]])</f>
        <v>4</v>
      </c>
      <c r="W7833" t="str">
        <f>TEXT(SalesData[[#This Row],[Order Date]],"MMM-YYYY")</f>
        <v>Apr-2016</v>
      </c>
      <c r="X7833">
        <f>CHOOSE(MONTH(SalesData[[#This Row],[Order Date]]),1,1,1,2,2,2,3,3,3,4,4,4)</f>
        <v>2</v>
      </c>
      <c r="Y7833">
        <f>YEAR(SalesData[[#This Row],[Order Date]])*100+MONTH(SalesData[[#This Row],[Order Date]])</f>
        <v>201604</v>
      </c>
    </row>
    <row r="7834" spans="1: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v>10</v>
      </c>
      <c r="T7834">
        <v>0.1</v>
      </c>
      <c r="U7834">
        <v>1.53</v>
      </c>
      <c r="V7834">
        <f>COUNTIF(SalesData[Order ID],SalesData[[#This Row],[Order ID]])</f>
        <v>1</v>
      </c>
      <c r="W7834" t="str">
        <f>TEXT(SalesData[[#This Row],[Order Date]],"MMM-YYYY")</f>
        <v>May-2017</v>
      </c>
      <c r="X7834">
        <f>CHOOSE(MONTH(SalesData[[#This Row],[Order Date]]),1,1,1,2,2,2,3,3,3,4,4,4)</f>
        <v>2</v>
      </c>
      <c r="Y7834">
        <f>YEAR(SalesData[[#This Row],[Order Date]])*100+MONTH(SalesData[[#This Row],[Order Date]])</f>
        <v>201705</v>
      </c>
    </row>
    <row r="7835" spans="1: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v>9</v>
      </c>
      <c r="T7835">
        <v>0.2</v>
      </c>
      <c r="U7835">
        <v>1.18</v>
      </c>
      <c r="V7835">
        <f>COUNTIF(SalesData[Order ID],SalesData[[#This Row],[Order ID]])</f>
        <v>1</v>
      </c>
      <c r="W7835" t="str">
        <f>TEXT(SalesData[[#This Row],[Order Date]],"MMM-YYYY")</f>
        <v>Jan-2016</v>
      </c>
      <c r="X7835">
        <f>CHOOSE(MONTH(SalesData[[#This Row],[Order Date]]),1,1,1,2,2,2,3,3,3,4,4,4)</f>
        <v>1</v>
      </c>
      <c r="Y7835">
        <f>YEAR(SalesData[[#This Row],[Order Date]])*100+MONTH(SalesData[[#This Row],[Order Date]])</f>
        <v>201601</v>
      </c>
    </row>
    <row r="7836" spans="1: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v>7</v>
      </c>
      <c r="T7836">
        <v>0</v>
      </c>
      <c r="U7836">
        <v>21.74</v>
      </c>
      <c r="V7836">
        <f>COUNTIF(SalesData[Order ID],SalesData[[#This Row],[Order ID]])</f>
        <v>2</v>
      </c>
      <c r="W7836" t="str">
        <f>TEXT(SalesData[[#This Row],[Order Date]],"MMM-YYYY")</f>
        <v>Apr-2016</v>
      </c>
      <c r="X7836">
        <f>CHOOSE(MONTH(SalesData[[#This Row],[Order Date]]),1,1,1,2,2,2,3,3,3,4,4,4)</f>
        <v>2</v>
      </c>
      <c r="Y7836">
        <f>YEAR(SalesData[[#This Row],[Order Date]])*100+MONTH(SalesData[[#This Row],[Order Date]])</f>
        <v>201604</v>
      </c>
    </row>
    <row r="7837" spans="1: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v>2</v>
      </c>
      <c r="T7837">
        <v>0.2</v>
      </c>
      <c r="U7837">
        <v>52.79</v>
      </c>
      <c r="V7837">
        <f>COUNTIF(SalesData[Order ID],SalesData[[#This Row],[Order ID]])</f>
        <v>2</v>
      </c>
      <c r="W7837" t="str">
        <f>TEXT(SalesData[[#This Row],[Order Date]],"MMM-YYYY")</f>
        <v>Apr-2016</v>
      </c>
      <c r="X7837">
        <f>CHOOSE(MONTH(SalesData[[#This Row],[Order Date]]),1,1,1,2,2,2,3,3,3,4,4,4)</f>
        <v>2</v>
      </c>
      <c r="Y7837">
        <f>YEAR(SalesData[[#This Row],[Order Date]])*100+MONTH(SalesData[[#This Row],[Order Date]])</f>
        <v>201604</v>
      </c>
    </row>
    <row r="7838" spans="1: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v>6</v>
      </c>
      <c r="T7838">
        <v>0.1</v>
      </c>
      <c r="U7838">
        <v>52.21</v>
      </c>
      <c r="V7838">
        <f>COUNTIF(SalesData[Order ID],SalesData[[#This Row],[Order ID]])</f>
        <v>3</v>
      </c>
      <c r="W7838" t="str">
        <f>TEXT(SalesData[[#This Row],[Order Date]],"MMM-YYYY")</f>
        <v>Sep-2016</v>
      </c>
      <c r="X7838">
        <f>CHOOSE(MONTH(SalesData[[#This Row],[Order Date]]),1,1,1,2,2,2,3,3,3,4,4,4)</f>
        <v>3</v>
      </c>
      <c r="Y7838">
        <f>YEAR(SalesData[[#This Row],[Order Date]])*100+MONTH(SalesData[[#This Row],[Order Date]])</f>
        <v>201609</v>
      </c>
    </row>
    <row r="7839" spans="1: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v>1</v>
      </c>
      <c r="T7839">
        <v>0</v>
      </c>
      <c r="U7839">
        <v>2.52</v>
      </c>
      <c r="V7839">
        <f>COUNTIF(SalesData[Order ID],SalesData[[#This Row],[Order ID]])</f>
        <v>3</v>
      </c>
      <c r="W7839" t="str">
        <f>TEXT(SalesData[[#This Row],[Order Date]],"MMM-YYYY")</f>
        <v>Sep-2016</v>
      </c>
      <c r="X7839">
        <f>CHOOSE(MONTH(SalesData[[#This Row],[Order Date]]),1,1,1,2,2,2,3,3,3,4,4,4)</f>
        <v>3</v>
      </c>
      <c r="Y7839">
        <f>YEAR(SalesData[[#This Row],[Order Date]])*100+MONTH(SalesData[[#This Row],[Order Date]])</f>
        <v>201609</v>
      </c>
    </row>
    <row r="7840" spans="1: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v>1</v>
      </c>
      <c r="T7840">
        <v>0.2</v>
      </c>
      <c r="U7840">
        <v>27.2</v>
      </c>
      <c r="V7840">
        <f>COUNTIF(SalesData[Order ID],SalesData[[#This Row],[Order ID]])</f>
        <v>3</v>
      </c>
      <c r="W7840" t="str">
        <f>TEXT(SalesData[[#This Row],[Order Date]],"MMM-YYYY")</f>
        <v>Sep-2016</v>
      </c>
      <c r="X7840">
        <f>CHOOSE(MONTH(SalesData[[#This Row],[Order Date]]),1,1,1,2,2,2,3,3,3,4,4,4)</f>
        <v>3</v>
      </c>
      <c r="Y7840">
        <f>YEAR(SalesData[[#This Row],[Order Date]])*100+MONTH(SalesData[[#This Row],[Order Date]])</f>
        <v>201609</v>
      </c>
    </row>
    <row r="7841" spans="1: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v>2</v>
      </c>
      <c r="T7841">
        <v>0</v>
      </c>
      <c r="U7841">
        <v>2.08</v>
      </c>
      <c r="V7841">
        <f>COUNTIF(SalesData[Order ID],SalesData[[#This Row],[Order ID]])</f>
        <v>2</v>
      </c>
      <c r="W7841" t="str">
        <f>TEXT(SalesData[[#This Row],[Order Date]],"MMM-YYYY")</f>
        <v>Mar-2015</v>
      </c>
      <c r="X7841">
        <f>CHOOSE(MONTH(SalesData[[#This Row],[Order Date]]),1,1,1,2,2,2,3,3,3,4,4,4)</f>
        <v>1</v>
      </c>
      <c r="Y7841">
        <f>YEAR(SalesData[[#This Row],[Order Date]])*100+MONTH(SalesData[[#This Row],[Order Date]])</f>
        <v>201503</v>
      </c>
    </row>
    <row r="7842" spans="1: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v>6</v>
      </c>
      <c r="T7842">
        <v>0</v>
      </c>
      <c r="U7842">
        <v>213.25</v>
      </c>
      <c r="V7842">
        <f>COUNTIF(SalesData[Order ID],SalesData[[#This Row],[Order ID]])</f>
        <v>2</v>
      </c>
      <c r="W7842" t="str">
        <f>TEXT(SalesData[[#This Row],[Order Date]],"MMM-YYYY")</f>
        <v>Mar-2015</v>
      </c>
      <c r="X7842">
        <f>CHOOSE(MONTH(SalesData[[#This Row],[Order Date]]),1,1,1,2,2,2,3,3,3,4,4,4)</f>
        <v>1</v>
      </c>
      <c r="Y7842">
        <f>YEAR(SalesData[[#This Row],[Order Date]])*100+MONTH(SalesData[[#This Row],[Order Date]])</f>
        <v>201503</v>
      </c>
    </row>
    <row r="7843" spans="1: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v>5</v>
      </c>
      <c r="T7843">
        <v>0.3</v>
      </c>
      <c r="U7843">
        <v>-7.81</v>
      </c>
      <c r="V7843">
        <f>COUNTIF(SalesData[Order ID],SalesData[[#This Row],[Order ID]])</f>
        <v>1</v>
      </c>
      <c r="W7843" t="str">
        <f>TEXT(SalesData[[#This Row],[Order Date]],"MMM-YYYY")</f>
        <v>Jul-2017</v>
      </c>
      <c r="X7843">
        <f>CHOOSE(MONTH(SalesData[[#This Row],[Order Date]]),1,1,1,2,2,2,3,3,3,4,4,4)</f>
        <v>3</v>
      </c>
      <c r="Y7843">
        <f>YEAR(SalesData[[#This Row],[Order Date]])*100+MONTH(SalesData[[#This Row],[Order Date]])</f>
        <v>201707</v>
      </c>
    </row>
    <row r="7844" spans="1: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v>5</v>
      </c>
      <c r="T7844">
        <v>0.3</v>
      </c>
      <c r="U7844">
        <v>-16.25</v>
      </c>
      <c r="V7844">
        <f>COUNTIF(SalesData[Order ID],SalesData[[#This Row],[Order ID]])</f>
        <v>2</v>
      </c>
      <c r="W7844" t="str">
        <f>TEXT(SalesData[[#This Row],[Order Date]],"MMM-YYYY")</f>
        <v>Apr-2015</v>
      </c>
      <c r="X7844">
        <f>CHOOSE(MONTH(SalesData[[#This Row],[Order Date]]),1,1,1,2,2,2,3,3,3,4,4,4)</f>
        <v>2</v>
      </c>
      <c r="Y7844">
        <f>YEAR(SalesData[[#This Row],[Order Date]])*100+MONTH(SalesData[[#This Row],[Order Date]])</f>
        <v>201504</v>
      </c>
    </row>
    <row r="7845" spans="1: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v>10</v>
      </c>
      <c r="T7845">
        <v>0.1</v>
      </c>
      <c r="U7845">
        <v>12.12</v>
      </c>
      <c r="V7845">
        <f>COUNTIF(SalesData[Order ID],SalesData[[#This Row],[Order ID]])</f>
        <v>2</v>
      </c>
      <c r="W7845" t="str">
        <f>TEXT(SalesData[[#This Row],[Order Date]],"MMM-YYYY")</f>
        <v>Apr-2015</v>
      </c>
      <c r="X7845">
        <f>CHOOSE(MONTH(SalesData[[#This Row],[Order Date]]),1,1,1,2,2,2,3,3,3,4,4,4)</f>
        <v>2</v>
      </c>
      <c r="Y7845">
        <f>YEAR(SalesData[[#This Row],[Order Date]])*100+MONTH(SalesData[[#This Row],[Order Date]])</f>
        <v>201504</v>
      </c>
    </row>
    <row r="7846" spans="1: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v>9</v>
      </c>
      <c r="T7846">
        <v>0.2</v>
      </c>
      <c r="U7846">
        <v>7.46</v>
      </c>
      <c r="V7846">
        <f>COUNTIF(SalesData[Order ID],SalesData[[#This Row],[Order ID]])</f>
        <v>1</v>
      </c>
      <c r="W7846" t="str">
        <f>TEXT(SalesData[[#This Row],[Order Date]],"MMM-YYYY")</f>
        <v>Jul-2018</v>
      </c>
      <c r="X7846">
        <f>CHOOSE(MONTH(SalesData[[#This Row],[Order Date]]),1,1,1,2,2,2,3,3,3,4,4,4)</f>
        <v>3</v>
      </c>
      <c r="Y7846">
        <f>YEAR(SalesData[[#This Row],[Order Date]])*100+MONTH(SalesData[[#This Row],[Order Date]])</f>
        <v>201807</v>
      </c>
    </row>
    <row r="7847" spans="1: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v>9</v>
      </c>
      <c r="T7847">
        <v>0</v>
      </c>
      <c r="U7847">
        <v>20.14</v>
      </c>
      <c r="V7847">
        <f>COUNTIF(SalesData[Order ID],SalesData[[#This Row],[Order ID]])</f>
        <v>2</v>
      </c>
      <c r="W7847" t="str">
        <f>TEXT(SalesData[[#This Row],[Order Date]],"MMM-YYYY")</f>
        <v>Sep-2016</v>
      </c>
      <c r="X7847">
        <f>CHOOSE(MONTH(SalesData[[#This Row],[Order Date]]),1,1,1,2,2,2,3,3,3,4,4,4)</f>
        <v>3</v>
      </c>
      <c r="Y7847">
        <f>YEAR(SalesData[[#This Row],[Order Date]])*100+MONTH(SalesData[[#This Row],[Order Date]])</f>
        <v>201609</v>
      </c>
    </row>
    <row r="7848" spans="1: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v>9</v>
      </c>
      <c r="T7848">
        <v>0.2</v>
      </c>
      <c r="U7848">
        <v>243.34</v>
      </c>
      <c r="V7848">
        <f>COUNTIF(SalesData[Order ID],SalesData[[#This Row],[Order ID]])</f>
        <v>2</v>
      </c>
      <c r="W7848" t="str">
        <f>TEXT(SalesData[[#This Row],[Order Date]],"MMM-YYYY")</f>
        <v>Sep-2016</v>
      </c>
      <c r="X7848">
        <f>CHOOSE(MONTH(SalesData[[#This Row],[Order Date]]),1,1,1,2,2,2,3,3,3,4,4,4)</f>
        <v>3</v>
      </c>
      <c r="Y7848">
        <f>YEAR(SalesData[[#This Row],[Order Date]])*100+MONTH(SalesData[[#This Row],[Order Date]])</f>
        <v>201609</v>
      </c>
    </row>
    <row r="7849" spans="1: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v>6</v>
      </c>
      <c r="T7849">
        <v>0.1</v>
      </c>
      <c r="U7849">
        <v>5.51</v>
      </c>
      <c r="V7849">
        <f>COUNTIF(SalesData[Order ID],SalesData[[#This Row],[Order ID]])</f>
        <v>1</v>
      </c>
      <c r="W7849" t="str">
        <f>TEXT(SalesData[[#This Row],[Order Date]],"MMM-YYYY")</f>
        <v>Feb-2017</v>
      </c>
      <c r="X7849">
        <f>CHOOSE(MONTH(SalesData[[#This Row],[Order Date]]),1,1,1,2,2,2,3,3,3,4,4,4)</f>
        <v>1</v>
      </c>
      <c r="Y7849">
        <f>YEAR(SalesData[[#This Row],[Order Date]])*100+MONTH(SalesData[[#This Row],[Order Date]])</f>
        <v>201702</v>
      </c>
    </row>
    <row r="7850" spans="1: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v>4</v>
      </c>
      <c r="T7850">
        <v>0</v>
      </c>
      <c r="U7850">
        <v>6.25</v>
      </c>
      <c r="V7850">
        <f>COUNTIF(SalesData[Order ID],SalesData[[#This Row],[Order ID]])</f>
        <v>3</v>
      </c>
      <c r="W7850" t="str">
        <f>TEXT(SalesData[[#This Row],[Order Date]],"MMM-YYYY")</f>
        <v>May-2017</v>
      </c>
      <c r="X7850">
        <f>CHOOSE(MONTH(SalesData[[#This Row],[Order Date]]),1,1,1,2,2,2,3,3,3,4,4,4)</f>
        <v>2</v>
      </c>
      <c r="Y7850">
        <f>YEAR(SalesData[[#This Row],[Order Date]])*100+MONTH(SalesData[[#This Row],[Order Date]])</f>
        <v>201705</v>
      </c>
    </row>
    <row r="7851" spans="1: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v>4</v>
      </c>
      <c r="T7851">
        <v>0</v>
      </c>
      <c r="U7851">
        <v>1.27</v>
      </c>
      <c r="V7851">
        <f>COUNTIF(SalesData[Order ID],SalesData[[#This Row],[Order ID]])</f>
        <v>3</v>
      </c>
      <c r="W7851" t="str">
        <f>TEXT(SalesData[[#This Row],[Order Date]],"MMM-YYYY")</f>
        <v>May-2017</v>
      </c>
      <c r="X7851">
        <f>CHOOSE(MONTH(SalesData[[#This Row],[Order Date]]),1,1,1,2,2,2,3,3,3,4,4,4)</f>
        <v>2</v>
      </c>
      <c r="Y7851">
        <f>YEAR(SalesData[[#This Row],[Order Date]])*100+MONTH(SalesData[[#This Row],[Order Date]])</f>
        <v>201705</v>
      </c>
    </row>
    <row r="7852" spans="1: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v>3</v>
      </c>
      <c r="T7852">
        <v>0</v>
      </c>
      <c r="U7852">
        <v>0.91</v>
      </c>
      <c r="V7852">
        <f>COUNTIF(SalesData[Order ID],SalesData[[#This Row],[Order ID]])</f>
        <v>3</v>
      </c>
      <c r="W7852" t="str">
        <f>TEXT(SalesData[[#This Row],[Order Date]],"MMM-YYYY")</f>
        <v>May-2017</v>
      </c>
      <c r="X7852">
        <f>CHOOSE(MONTH(SalesData[[#This Row],[Order Date]]),1,1,1,2,2,2,3,3,3,4,4,4)</f>
        <v>2</v>
      </c>
      <c r="Y7852">
        <f>YEAR(SalesData[[#This Row],[Order Date]])*100+MONTH(SalesData[[#This Row],[Order Date]])</f>
        <v>201705</v>
      </c>
    </row>
    <row r="7853" spans="1: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v>1</v>
      </c>
      <c r="T7853">
        <v>0.1</v>
      </c>
      <c r="U7853">
        <v>0.68</v>
      </c>
      <c r="V7853">
        <f>COUNTIF(SalesData[Order ID],SalesData[[#This Row],[Order ID]])</f>
        <v>2</v>
      </c>
      <c r="W7853" t="str">
        <f>TEXT(SalesData[[#This Row],[Order Date]],"MMM-YYYY")</f>
        <v>Dec-2015</v>
      </c>
      <c r="X7853">
        <f>CHOOSE(MONTH(SalesData[[#This Row],[Order Date]]),1,1,1,2,2,2,3,3,3,4,4,4)</f>
        <v>4</v>
      </c>
      <c r="Y7853">
        <f>YEAR(SalesData[[#This Row],[Order Date]])*100+MONTH(SalesData[[#This Row],[Order Date]])</f>
        <v>201512</v>
      </c>
    </row>
    <row r="7854" spans="1: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v>7</v>
      </c>
      <c r="T7854">
        <v>0.3</v>
      </c>
      <c r="U7854">
        <v>-4.08</v>
      </c>
      <c r="V7854">
        <f>COUNTIF(SalesData[Order ID],SalesData[[#This Row],[Order ID]])</f>
        <v>2</v>
      </c>
      <c r="W7854" t="str">
        <f>TEXT(SalesData[[#This Row],[Order Date]],"MMM-YYYY")</f>
        <v>Dec-2015</v>
      </c>
      <c r="X7854">
        <f>CHOOSE(MONTH(SalesData[[#This Row],[Order Date]]),1,1,1,2,2,2,3,3,3,4,4,4)</f>
        <v>4</v>
      </c>
      <c r="Y7854">
        <f>YEAR(SalesData[[#This Row],[Order Date]])*100+MONTH(SalesData[[#This Row],[Order Date]])</f>
        <v>201512</v>
      </c>
    </row>
    <row r="7855" spans="1: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v>7</v>
      </c>
      <c r="T7855">
        <v>0</v>
      </c>
      <c r="U7855">
        <v>0.8</v>
      </c>
      <c r="V7855">
        <f>COUNTIF(SalesData[Order ID],SalesData[[#This Row],[Order ID]])</f>
        <v>1</v>
      </c>
      <c r="W7855" t="str">
        <f>TEXT(SalesData[[#This Row],[Order Date]],"MMM-YYYY")</f>
        <v>Dec-2016</v>
      </c>
      <c r="X7855">
        <f>CHOOSE(MONTH(SalesData[[#This Row],[Order Date]]),1,1,1,2,2,2,3,3,3,4,4,4)</f>
        <v>4</v>
      </c>
      <c r="Y7855">
        <f>YEAR(SalesData[[#This Row],[Order Date]])*100+MONTH(SalesData[[#This Row],[Order Date]])</f>
        <v>201612</v>
      </c>
    </row>
    <row r="7856" spans="1: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v>2</v>
      </c>
      <c r="T7856">
        <v>0.3</v>
      </c>
      <c r="U7856">
        <v>-16.03</v>
      </c>
      <c r="V7856">
        <f>COUNTIF(SalesData[Order ID],SalesData[[#This Row],[Order ID]])</f>
        <v>2</v>
      </c>
      <c r="W7856" t="str">
        <f>TEXT(SalesData[[#This Row],[Order Date]],"MMM-YYYY")</f>
        <v>Dec-2018</v>
      </c>
      <c r="X7856">
        <f>CHOOSE(MONTH(SalesData[[#This Row],[Order Date]]),1,1,1,2,2,2,3,3,3,4,4,4)</f>
        <v>4</v>
      </c>
      <c r="Y7856">
        <f>YEAR(SalesData[[#This Row],[Order Date]])*100+MONTH(SalesData[[#This Row],[Order Date]])</f>
        <v>201812</v>
      </c>
    </row>
    <row r="7857" spans="1: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v>5</v>
      </c>
      <c r="T7857">
        <v>0</v>
      </c>
      <c r="U7857">
        <v>8.84</v>
      </c>
      <c r="V7857">
        <f>COUNTIF(SalesData[Order ID],SalesData[[#This Row],[Order ID]])</f>
        <v>2</v>
      </c>
      <c r="W7857" t="str">
        <f>TEXT(SalesData[[#This Row],[Order Date]],"MMM-YYYY")</f>
        <v>Dec-2018</v>
      </c>
      <c r="X7857">
        <f>CHOOSE(MONTH(SalesData[[#This Row],[Order Date]]),1,1,1,2,2,2,3,3,3,4,4,4)</f>
        <v>4</v>
      </c>
      <c r="Y7857">
        <f>YEAR(SalesData[[#This Row],[Order Date]])*100+MONTH(SalesData[[#This Row],[Order Date]])</f>
        <v>201812</v>
      </c>
    </row>
    <row r="7858" spans="1: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v>2</v>
      </c>
      <c r="T7858">
        <v>0.1</v>
      </c>
      <c r="U7858">
        <v>5.37</v>
      </c>
      <c r="V7858">
        <f>COUNTIF(SalesData[Order ID],SalesData[[#This Row],[Order ID]])</f>
        <v>4</v>
      </c>
      <c r="W7858" t="str">
        <f>TEXT(SalesData[[#This Row],[Order Date]],"MMM-YYYY")</f>
        <v>May-2015</v>
      </c>
      <c r="X7858">
        <f>CHOOSE(MONTH(SalesData[[#This Row],[Order Date]]),1,1,1,2,2,2,3,3,3,4,4,4)</f>
        <v>2</v>
      </c>
      <c r="Y7858">
        <f>YEAR(SalesData[[#This Row],[Order Date]])*100+MONTH(SalesData[[#This Row],[Order Date]])</f>
        <v>201505</v>
      </c>
    </row>
    <row r="7859" spans="1: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v>7</v>
      </c>
      <c r="T7859">
        <v>0</v>
      </c>
      <c r="U7859">
        <v>116</v>
      </c>
      <c r="V7859">
        <f>COUNTIF(SalesData[Order ID],SalesData[[#This Row],[Order ID]])</f>
        <v>4</v>
      </c>
      <c r="W7859" t="str">
        <f>TEXT(SalesData[[#This Row],[Order Date]],"MMM-YYYY")</f>
        <v>May-2015</v>
      </c>
      <c r="X7859">
        <f>CHOOSE(MONTH(SalesData[[#This Row],[Order Date]]),1,1,1,2,2,2,3,3,3,4,4,4)</f>
        <v>2</v>
      </c>
      <c r="Y7859">
        <f>YEAR(SalesData[[#This Row],[Order Date]])*100+MONTH(SalesData[[#This Row],[Order Date]])</f>
        <v>201505</v>
      </c>
    </row>
    <row r="7860" spans="1: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v>5</v>
      </c>
      <c r="T7860">
        <v>0.1</v>
      </c>
      <c r="U7860">
        <v>44.83</v>
      </c>
      <c r="V7860">
        <f>COUNTIF(SalesData[Order ID],SalesData[[#This Row],[Order ID]])</f>
        <v>4</v>
      </c>
      <c r="W7860" t="str">
        <f>TEXT(SalesData[[#This Row],[Order Date]],"MMM-YYYY")</f>
        <v>May-2015</v>
      </c>
      <c r="X7860">
        <f>CHOOSE(MONTH(SalesData[[#This Row],[Order Date]]),1,1,1,2,2,2,3,3,3,4,4,4)</f>
        <v>2</v>
      </c>
      <c r="Y7860">
        <f>YEAR(SalesData[[#This Row],[Order Date]])*100+MONTH(SalesData[[#This Row],[Order Date]])</f>
        <v>201505</v>
      </c>
    </row>
    <row r="7861" spans="1: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v>2</v>
      </c>
      <c r="T7861">
        <v>0.3</v>
      </c>
      <c r="U7861">
        <v>-10.79</v>
      </c>
      <c r="V7861">
        <f>COUNTIF(SalesData[Order ID],SalesData[[#This Row],[Order ID]])</f>
        <v>4</v>
      </c>
      <c r="W7861" t="str">
        <f>TEXT(SalesData[[#This Row],[Order Date]],"MMM-YYYY")</f>
        <v>May-2015</v>
      </c>
      <c r="X7861">
        <f>CHOOSE(MONTH(SalesData[[#This Row],[Order Date]]),1,1,1,2,2,2,3,3,3,4,4,4)</f>
        <v>2</v>
      </c>
      <c r="Y7861">
        <f>YEAR(SalesData[[#This Row],[Order Date]])*100+MONTH(SalesData[[#This Row],[Order Date]])</f>
        <v>201505</v>
      </c>
    </row>
    <row r="7862" spans="1: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v>6</v>
      </c>
      <c r="T7862">
        <v>0.2</v>
      </c>
      <c r="U7862">
        <v>4.45</v>
      </c>
      <c r="V7862">
        <f>COUNTIF(SalesData[Order ID],SalesData[[#This Row],[Order ID]])</f>
        <v>1</v>
      </c>
      <c r="W7862" t="str">
        <f>TEXT(SalesData[[#This Row],[Order Date]],"MMM-YYYY")</f>
        <v>Mar-2018</v>
      </c>
      <c r="X7862">
        <f>CHOOSE(MONTH(SalesData[[#This Row],[Order Date]]),1,1,1,2,2,2,3,3,3,4,4,4)</f>
        <v>1</v>
      </c>
      <c r="Y7862">
        <f>YEAR(SalesData[[#This Row],[Order Date]])*100+MONTH(SalesData[[#This Row],[Order Date]])</f>
        <v>201803</v>
      </c>
    </row>
    <row r="7863" spans="1: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v>4</v>
      </c>
      <c r="T7863">
        <v>0</v>
      </c>
      <c r="U7863">
        <v>2.86</v>
      </c>
      <c r="V7863">
        <f>COUNTIF(SalesData[Order ID],SalesData[[#This Row],[Order ID]])</f>
        <v>2</v>
      </c>
      <c r="W7863" t="str">
        <f>TEXT(SalesData[[#This Row],[Order Date]],"MMM-YYYY")</f>
        <v>Oct-2016</v>
      </c>
      <c r="X7863">
        <f>CHOOSE(MONTH(SalesData[[#This Row],[Order Date]]),1,1,1,2,2,2,3,3,3,4,4,4)</f>
        <v>4</v>
      </c>
      <c r="Y7863">
        <f>YEAR(SalesData[[#This Row],[Order Date]])*100+MONTH(SalesData[[#This Row],[Order Date]])</f>
        <v>201610</v>
      </c>
    </row>
    <row r="7864" spans="1: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v>9</v>
      </c>
      <c r="T7864">
        <v>0.1</v>
      </c>
      <c r="U7864">
        <v>14.75</v>
      </c>
      <c r="V7864">
        <f>COUNTIF(SalesData[Order ID],SalesData[[#This Row],[Order ID]])</f>
        <v>2</v>
      </c>
      <c r="W7864" t="str">
        <f>TEXT(SalesData[[#This Row],[Order Date]],"MMM-YYYY")</f>
        <v>Oct-2016</v>
      </c>
      <c r="X7864">
        <f>CHOOSE(MONTH(SalesData[[#This Row],[Order Date]]),1,1,1,2,2,2,3,3,3,4,4,4)</f>
        <v>4</v>
      </c>
      <c r="Y7864">
        <f>YEAR(SalesData[[#This Row],[Order Date]])*100+MONTH(SalesData[[#This Row],[Order Date]])</f>
        <v>201610</v>
      </c>
    </row>
    <row r="7865" spans="1: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v>1</v>
      </c>
      <c r="T7865">
        <v>0.1</v>
      </c>
      <c r="U7865">
        <v>90</v>
      </c>
      <c r="V7865">
        <f>COUNTIF(SalesData[Order ID],SalesData[[#This Row],[Order ID]])</f>
        <v>4</v>
      </c>
      <c r="W7865" t="str">
        <f>TEXT(SalesData[[#This Row],[Order Date]],"MMM-YYYY")</f>
        <v>Jul-2016</v>
      </c>
      <c r="X7865">
        <f>CHOOSE(MONTH(SalesData[[#This Row],[Order Date]]),1,1,1,2,2,2,3,3,3,4,4,4)</f>
        <v>3</v>
      </c>
      <c r="Y7865">
        <f>YEAR(SalesData[[#This Row],[Order Date]])*100+MONTH(SalesData[[#This Row],[Order Date]])</f>
        <v>201607</v>
      </c>
    </row>
    <row r="7866" spans="1: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v>6</v>
      </c>
      <c r="T7866">
        <v>0</v>
      </c>
      <c r="U7866">
        <v>5.73</v>
      </c>
      <c r="V7866">
        <f>COUNTIF(SalesData[Order ID],SalesData[[#This Row],[Order ID]])</f>
        <v>4</v>
      </c>
      <c r="W7866" t="str">
        <f>TEXT(SalesData[[#This Row],[Order Date]],"MMM-YYYY")</f>
        <v>Jul-2016</v>
      </c>
      <c r="X7866">
        <f>CHOOSE(MONTH(SalesData[[#This Row],[Order Date]]),1,1,1,2,2,2,3,3,3,4,4,4)</f>
        <v>3</v>
      </c>
      <c r="Y7866">
        <f>YEAR(SalesData[[#This Row],[Order Date]])*100+MONTH(SalesData[[#This Row],[Order Date]])</f>
        <v>201607</v>
      </c>
    </row>
    <row r="7867" spans="1: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v>1</v>
      </c>
      <c r="T7867">
        <v>0.2</v>
      </c>
      <c r="U7867">
        <v>53.03</v>
      </c>
      <c r="V7867">
        <f>COUNTIF(SalesData[Order ID],SalesData[[#This Row],[Order ID]])</f>
        <v>4</v>
      </c>
      <c r="W7867" t="str">
        <f>TEXT(SalesData[[#This Row],[Order Date]],"MMM-YYYY")</f>
        <v>Jul-2016</v>
      </c>
      <c r="X7867">
        <f>CHOOSE(MONTH(SalesData[[#This Row],[Order Date]]),1,1,1,2,2,2,3,3,3,4,4,4)</f>
        <v>3</v>
      </c>
      <c r="Y7867">
        <f>YEAR(SalesData[[#This Row],[Order Date]])*100+MONTH(SalesData[[#This Row],[Order Date]])</f>
        <v>201607</v>
      </c>
    </row>
    <row r="7868" spans="1: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v>9</v>
      </c>
      <c r="T7868">
        <v>0.1</v>
      </c>
      <c r="U7868">
        <v>11.5</v>
      </c>
      <c r="V7868">
        <f>COUNTIF(SalesData[Order ID],SalesData[[#This Row],[Order ID]])</f>
        <v>4</v>
      </c>
      <c r="W7868" t="str">
        <f>TEXT(SalesData[[#This Row],[Order Date]],"MMM-YYYY")</f>
        <v>Jul-2016</v>
      </c>
      <c r="X7868">
        <f>CHOOSE(MONTH(SalesData[[#This Row],[Order Date]]),1,1,1,2,2,2,3,3,3,4,4,4)</f>
        <v>3</v>
      </c>
      <c r="Y7868">
        <f>YEAR(SalesData[[#This Row],[Order Date]])*100+MONTH(SalesData[[#This Row],[Order Date]])</f>
        <v>201607</v>
      </c>
    </row>
    <row r="7869" spans="1: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v>7</v>
      </c>
      <c r="T7869">
        <v>0</v>
      </c>
      <c r="U7869">
        <v>53.26</v>
      </c>
      <c r="V7869">
        <f>COUNTIF(SalesData[Order ID],SalesData[[#This Row],[Order ID]])</f>
        <v>1</v>
      </c>
      <c r="W7869" t="str">
        <f>TEXT(SalesData[[#This Row],[Order Date]],"MMM-YYYY")</f>
        <v>Nov-2015</v>
      </c>
      <c r="X7869">
        <f>CHOOSE(MONTH(SalesData[[#This Row],[Order Date]]),1,1,1,2,2,2,3,3,3,4,4,4)</f>
        <v>4</v>
      </c>
      <c r="Y7869">
        <f>YEAR(SalesData[[#This Row],[Order Date]])*100+MONTH(SalesData[[#This Row],[Order Date]])</f>
        <v>201511</v>
      </c>
    </row>
    <row r="7870" spans="1: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v>5</v>
      </c>
      <c r="T7870">
        <v>0</v>
      </c>
      <c r="U7870">
        <v>3.61</v>
      </c>
      <c r="V7870">
        <f>COUNTIF(SalesData[Order ID],SalesData[[#This Row],[Order ID]])</f>
        <v>1</v>
      </c>
      <c r="W7870" t="str">
        <f>TEXT(SalesData[[#This Row],[Order Date]],"MMM-YYYY")</f>
        <v>May-2017</v>
      </c>
      <c r="X7870">
        <f>CHOOSE(MONTH(SalesData[[#This Row],[Order Date]]),1,1,1,2,2,2,3,3,3,4,4,4)</f>
        <v>2</v>
      </c>
      <c r="Y7870">
        <f>YEAR(SalesData[[#This Row],[Order Date]])*100+MONTH(SalesData[[#This Row],[Order Date]])</f>
        <v>201705</v>
      </c>
    </row>
    <row r="7871" spans="1: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v>4</v>
      </c>
      <c r="T7871">
        <v>0.2</v>
      </c>
      <c r="U7871">
        <v>6.72</v>
      </c>
      <c r="V7871">
        <f>COUNTIF(SalesData[Order ID],SalesData[[#This Row],[Order ID]])</f>
        <v>1</v>
      </c>
      <c r="W7871" t="str">
        <f>TEXT(SalesData[[#This Row],[Order Date]],"MMM-YYYY")</f>
        <v>Jul-2018</v>
      </c>
      <c r="X7871">
        <f>CHOOSE(MONTH(SalesData[[#This Row],[Order Date]]),1,1,1,2,2,2,3,3,3,4,4,4)</f>
        <v>3</v>
      </c>
      <c r="Y7871">
        <f>YEAR(SalesData[[#This Row],[Order Date]])*100+MONTH(SalesData[[#This Row],[Order Date]])</f>
        <v>201807</v>
      </c>
    </row>
    <row r="7872" spans="1: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v>2</v>
      </c>
      <c r="T7872">
        <v>0.2</v>
      </c>
      <c r="U7872">
        <v>5.13</v>
      </c>
      <c r="V7872">
        <f>COUNTIF(SalesData[Order ID],SalesData[[#This Row],[Order ID]])</f>
        <v>1</v>
      </c>
      <c r="W7872" t="str">
        <f>TEXT(SalesData[[#This Row],[Order Date]],"MMM-YYYY")</f>
        <v>Sep-2018</v>
      </c>
      <c r="X7872">
        <f>CHOOSE(MONTH(SalesData[[#This Row],[Order Date]]),1,1,1,2,2,2,3,3,3,4,4,4)</f>
        <v>3</v>
      </c>
      <c r="Y7872">
        <f>YEAR(SalesData[[#This Row],[Order Date]])*100+MONTH(SalesData[[#This Row],[Order Date]])</f>
        <v>201809</v>
      </c>
    </row>
    <row r="7873" spans="1: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v>3</v>
      </c>
      <c r="T7873">
        <v>0</v>
      </c>
      <c r="U7873">
        <v>0.62</v>
      </c>
      <c r="V7873">
        <f>COUNTIF(SalesData[Order ID],SalesData[[#This Row],[Order ID]])</f>
        <v>4</v>
      </c>
      <c r="W7873" t="str">
        <f>TEXT(SalesData[[#This Row],[Order Date]],"MMM-YYYY")</f>
        <v>Oct-2017</v>
      </c>
      <c r="X7873">
        <f>CHOOSE(MONTH(SalesData[[#This Row],[Order Date]]),1,1,1,2,2,2,3,3,3,4,4,4)</f>
        <v>4</v>
      </c>
      <c r="Y7873">
        <f>YEAR(SalesData[[#This Row],[Order Date]])*100+MONTH(SalesData[[#This Row],[Order Date]])</f>
        <v>201710</v>
      </c>
    </row>
    <row r="7874" spans="1: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v>9</v>
      </c>
      <c r="T7874">
        <v>0</v>
      </c>
      <c r="U7874">
        <v>82.36</v>
      </c>
      <c r="V7874">
        <f>COUNTIF(SalesData[Order ID],SalesData[[#This Row],[Order ID]])</f>
        <v>4</v>
      </c>
      <c r="W7874" t="str">
        <f>TEXT(SalesData[[#This Row],[Order Date]],"MMM-YYYY")</f>
        <v>Oct-2017</v>
      </c>
      <c r="X7874">
        <f>CHOOSE(MONTH(SalesData[[#This Row],[Order Date]]),1,1,1,2,2,2,3,3,3,4,4,4)</f>
        <v>4</v>
      </c>
      <c r="Y7874">
        <f>YEAR(SalesData[[#This Row],[Order Date]])*100+MONTH(SalesData[[#This Row],[Order Date]])</f>
        <v>201710</v>
      </c>
    </row>
    <row r="7875" spans="1: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v>1</v>
      </c>
      <c r="T7875">
        <v>0</v>
      </c>
      <c r="U7875">
        <v>2.91</v>
      </c>
      <c r="V7875">
        <f>COUNTIF(SalesData[Order ID],SalesData[[#This Row],[Order ID]])</f>
        <v>4</v>
      </c>
      <c r="W7875" t="str">
        <f>TEXT(SalesData[[#This Row],[Order Date]],"MMM-YYYY")</f>
        <v>Oct-2017</v>
      </c>
      <c r="X7875">
        <f>CHOOSE(MONTH(SalesData[[#This Row],[Order Date]]),1,1,1,2,2,2,3,3,3,4,4,4)</f>
        <v>4</v>
      </c>
      <c r="Y7875">
        <f>YEAR(SalesData[[#This Row],[Order Date]])*100+MONTH(SalesData[[#This Row],[Order Date]])</f>
        <v>201710</v>
      </c>
    </row>
    <row r="7876" spans="1: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v>8</v>
      </c>
      <c r="T7876">
        <v>0.1</v>
      </c>
      <c r="U7876">
        <v>19.559999999999999</v>
      </c>
      <c r="V7876">
        <f>COUNTIF(SalesData[Order ID],SalesData[[#This Row],[Order ID]])</f>
        <v>4</v>
      </c>
      <c r="W7876" t="str">
        <f>TEXT(SalesData[[#This Row],[Order Date]],"MMM-YYYY")</f>
        <v>Oct-2017</v>
      </c>
      <c r="X7876">
        <f>CHOOSE(MONTH(SalesData[[#This Row],[Order Date]]),1,1,1,2,2,2,3,3,3,4,4,4)</f>
        <v>4</v>
      </c>
      <c r="Y7876">
        <f>YEAR(SalesData[[#This Row],[Order Date]])*100+MONTH(SalesData[[#This Row],[Order Date]])</f>
        <v>201710</v>
      </c>
    </row>
    <row r="7877" spans="1: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v>6</v>
      </c>
      <c r="T7877">
        <v>0</v>
      </c>
      <c r="U7877">
        <v>10.58</v>
      </c>
      <c r="V7877">
        <f>COUNTIF(SalesData[Order ID],SalesData[[#This Row],[Order ID]])</f>
        <v>2</v>
      </c>
      <c r="W7877" t="str">
        <f>TEXT(SalesData[[#This Row],[Order Date]],"MMM-YYYY")</f>
        <v>Sep-2018</v>
      </c>
      <c r="X7877">
        <f>CHOOSE(MONTH(SalesData[[#This Row],[Order Date]]),1,1,1,2,2,2,3,3,3,4,4,4)</f>
        <v>3</v>
      </c>
      <c r="Y7877">
        <f>YEAR(SalesData[[#This Row],[Order Date]])*100+MONTH(SalesData[[#This Row],[Order Date]])</f>
        <v>201809</v>
      </c>
    </row>
    <row r="7878" spans="1: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v>2</v>
      </c>
      <c r="T7878">
        <v>0</v>
      </c>
      <c r="U7878">
        <v>0.56000000000000005</v>
      </c>
      <c r="V7878">
        <f>COUNTIF(SalesData[Order ID],SalesData[[#This Row],[Order ID]])</f>
        <v>2</v>
      </c>
      <c r="W7878" t="str">
        <f>TEXT(SalesData[[#This Row],[Order Date]],"MMM-YYYY")</f>
        <v>Sep-2018</v>
      </c>
      <c r="X7878">
        <f>CHOOSE(MONTH(SalesData[[#This Row],[Order Date]]),1,1,1,2,2,2,3,3,3,4,4,4)</f>
        <v>3</v>
      </c>
      <c r="Y7878">
        <f>YEAR(SalesData[[#This Row],[Order Date]])*100+MONTH(SalesData[[#This Row],[Order Date]])</f>
        <v>201809</v>
      </c>
    </row>
    <row r="7879" spans="1: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v>8</v>
      </c>
      <c r="T7879">
        <v>0</v>
      </c>
      <c r="U7879">
        <v>0.71</v>
      </c>
      <c r="V7879">
        <f>COUNTIF(SalesData[Order ID],SalesData[[#This Row],[Order ID]])</f>
        <v>1</v>
      </c>
      <c r="W7879" t="str">
        <f>TEXT(SalesData[[#This Row],[Order Date]],"MMM-YYYY")</f>
        <v>Mar-2016</v>
      </c>
      <c r="X7879">
        <f>CHOOSE(MONTH(SalesData[[#This Row],[Order Date]]),1,1,1,2,2,2,3,3,3,4,4,4)</f>
        <v>1</v>
      </c>
      <c r="Y7879">
        <f>YEAR(SalesData[[#This Row],[Order Date]])*100+MONTH(SalesData[[#This Row],[Order Date]])</f>
        <v>201603</v>
      </c>
    </row>
    <row r="7880" spans="1: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v>6</v>
      </c>
      <c r="T7880">
        <v>0.3</v>
      </c>
      <c r="U7880">
        <v>-24.22</v>
      </c>
      <c r="V7880">
        <f>COUNTIF(SalesData[Order ID],SalesData[[#This Row],[Order ID]])</f>
        <v>1</v>
      </c>
      <c r="W7880" t="str">
        <f>TEXT(SalesData[[#This Row],[Order Date]],"MMM-YYYY")</f>
        <v>Nov-2017</v>
      </c>
      <c r="X7880">
        <f>CHOOSE(MONTH(SalesData[[#This Row],[Order Date]]),1,1,1,2,2,2,3,3,3,4,4,4)</f>
        <v>4</v>
      </c>
      <c r="Y7880">
        <f>YEAR(SalesData[[#This Row],[Order Date]])*100+MONTH(SalesData[[#This Row],[Order Date]])</f>
        <v>201711</v>
      </c>
    </row>
    <row r="7881" spans="1: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v>3</v>
      </c>
      <c r="T7881">
        <v>0.1</v>
      </c>
      <c r="U7881">
        <v>107.9</v>
      </c>
      <c r="V7881">
        <f>COUNTIF(SalesData[Order ID],SalesData[[#This Row],[Order ID]])</f>
        <v>1</v>
      </c>
      <c r="W7881" t="str">
        <f>TEXT(SalesData[[#This Row],[Order Date]],"MMM-YYYY")</f>
        <v>Jun-2017</v>
      </c>
      <c r="X7881">
        <f>CHOOSE(MONTH(SalesData[[#This Row],[Order Date]]),1,1,1,2,2,2,3,3,3,4,4,4)</f>
        <v>2</v>
      </c>
      <c r="Y7881">
        <f>YEAR(SalesData[[#This Row],[Order Date]])*100+MONTH(SalesData[[#This Row],[Order Date]])</f>
        <v>201706</v>
      </c>
    </row>
    <row r="7882" spans="1: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v>4</v>
      </c>
      <c r="T7882">
        <v>0</v>
      </c>
      <c r="U7882">
        <v>3.2</v>
      </c>
      <c r="V7882">
        <f>COUNTIF(SalesData[Order ID],SalesData[[#This Row],[Order ID]])</f>
        <v>8</v>
      </c>
      <c r="W7882" t="str">
        <f>TEXT(SalesData[[#This Row],[Order Date]],"MMM-YYYY")</f>
        <v>Dec-2018</v>
      </c>
      <c r="X7882">
        <f>CHOOSE(MONTH(SalesData[[#This Row],[Order Date]]),1,1,1,2,2,2,3,3,3,4,4,4)</f>
        <v>4</v>
      </c>
      <c r="Y7882">
        <f>YEAR(SalesData[[#This Row],[Order Date]])*100+MONTH(SalesData[[#This Row],[Order Date]])</f>
        <v>201812</v>
      </c>
    </row>
    <row r="7883" spans="1: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v>3</v>
      </c>
      <c r="T7883">
        <v>0</v>
      </c>
      <c r="U7883">
        <v>11.51</v>
      </c>
      <c r="V7883">
        <f>COUNTIF(SalesData[Order ID],SalesData[[#This Row],[Order ID]])</f>
        <v>8</v>
      </c>
      <c r="W7883" t="str">
        <f>TEXT(SalesData[[#This Row],[Order Date]],"MMM-YYYY")</f>
        <v>Dec-2018</v>
      </c>
      <c r="X7883">
        <f>CHOOSE(MONTH(SalesData[[#This Row],[Order Date]]),1,1,1,2,2,2,3,3,3,4,4,4)</f>
        <v>4</v>
      </c>
      <c r="Y7883">
        <f>YEAR(SalesData[[#This Row],[Order Date]])*100+MONTH(SalesData[[#This Row],[Order Date]])</f>
        <v>201812</v>
      </c>
    </row>
    <row r="7884" spans="1: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v>9</v>
      </c>
      <c r="T7884">
        <v>0</v>
      </c>
      <c r="U7884">
        <v>21.49</v>
      </c>
      <c r="V7884">
        <f>COUNTIF(SalesData[Order ID],SalesData[[#This Row],[Order ID]])</f>
        <v>8</v>
      </c>
      <c r="W7884" t="str">
        <f>TEXT(SalesData[[#This Row],[Order Date]],"MMM-YYYY")</f>
        <v>Dec-2018</v>
      </c>
      <c r="X7884">
        <f>CHOOSE(MONTH(SalesData[[#This Row],[Order Date]]),1,1,1,2,2,2,3,3,3,4,4,4)</f>
        <v>4</v>
      </c>
      <c r="Y7884">
        <f>YEAR(SalesData[[#This Row],[Order Date]])*100+MONTH(SalesData[[#This Row],[Order Date]])</f>
        <v>201812</v>
      </c>
    </row>
    <row r="7885" spans="1: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v>6</v>
      </c>
      <c r="T7885">
        <v>0</v>
      </c>
      <c r="U7885">
        <v>0.62</v>
      </c>
      <c r="V7885">
        <f>COUNTIF(SalesData[Order ID],SalesData[[#This Row],[Order ID]])</f>
        <v>8</v>
      </c>
      <c r="W7885" t="str">
        <f>TEXT(SalesData[[#This Row],[Order Date]],"MMM-YYYY")</f>
        <v>Dec-2018</v>
      </c>
      <c r="X7885">
        <f>CHOOSE(MONTH(SalesData[[#This Row],[Order Date]]),1,1,1,2,2,2,3,3,3,4,4,4)</f>
        <v>4</v>
      </c>
      <c r="Y7885">
        <f>YEAR(SalesData[[#This Row],[Order Date]])*100+MONTH(SalesData[[#This Row],[Order Date]])</f>
        <v>201812</v>
      </c>
    </row>
    <row r="7886" spans="1: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v>3</v>
      </c>
      <c r="T7886">
        <v>0.1</v>
      </c>
      <c r="U7886">
        <v>4.7300000000000004</v>
      </c>
      <c r="V7886">
        <f>COUNTIF(SalesData[Order ID],SalesData[[#This Row],[Order ID]])</f>
        <v>8</v>
      </c>
      <c r="W7886" t="str">
        <f>TEXT(SalesData[[#This Row],[Order Date]],"MMM-YYYY")</f>
        <v>Dec-2018</v>
      </c>
      <c r="X7886">
        <f>CHOOSE(MONTH(SalesData[[#This Row],[Order Date]]),1,1,1,2,2,2,3,3,3,4,4,4)</f>
        <v>4</v>
      </c>
      <c r="Y7886">
        <f>YEAR(SalesData[[#This Row],[Order Date]])*100+MONTH(SalesData[[#This Row],[Order Date]])</f>
        <v>201812</v>
      </c>
    </row>
    <row r="7887" spans="1: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v>2</v>
      </c>
      <c r="T7887">
        <v>0.2</v>
      </c>
      <c r="U7887">
        <v>8.18</v>
      </c>
      <c r="V7887">
        <f>COUNTIF(SalesData[Order ID],SalesData[[#This Row],[Order ID]])</f>
        <v>8</v>
      </c>
      <c r="W7887" t="str">
        <f>TEXT(SalesData[[#This Row],[Order Date]],"MMM-YYYY")</f>
        <v>Dec-2018</v>
      </c>
      <c r="X7887">
        <f>CHOOSE(MONTH(SalesData[[#This Row],[Order Date]]),1,1,1,2,2,2,3,3,3,4,4,4)</f>
        <v>4</v>
      </c>
      <c r="Y7887">
        <f>YEAR(SalesData[[#This Row],[Order Date]])*100+MONTH(SalesData[[#This Row],[Order Date]])</f>
        <v>201812</v>
      </c>
    </row>
    <row r="7888" spans="1: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v>2</v>
      </c>
      <c r="T7888">
        <v>0</v>
      </c>
      <c r="U7888">
        <v>2.17</v>
      </c>
      <c r="V7888">
        <f>COUNTIF(SalesData[Order ID],SalesData[[#This Row],[Order ID]])</f>
        <v>8</v>
      </c>
      <c r="W7888" t="str">
        <f>TEXT(SalesData[[#This Row],[Order Date]],"MMM-YYYY")</f>
        <v>Dec-2018</v>
      </c>
      <c r="X7888">
        <f>CHOOSE(MONTH(SalesData[[#This Row],[Order Date]]),1,1,1,2,2,2,3,3,3,4,4,4)</f>
        <v>4</v>
      </c>
      <c r="Y7888">
        <f>YEAR(SalesData[[#This Row],[Order Date]])*100+MONTH(SalesData[[#This Row],[Order Date]])</f>
        <v>201812</v>
      </c>
    </row>
    <row r="7889" spans="1: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v>10</v>
      </c>
      <c r="T7889">
        <v>0.2</v>
      </c>
      <c r="U7889">
        <v>0.97</v>
      </c>
      <c r="V7889">
        <f>COUNTIF(SalesData[Order ID],SalesData[[#This Row],[Order ID]])</f>
        <v>8</v>
      </c>
      <c r="W7889" t="str">
        <f>TEXT(SalesData[[#This Row],[Order Date]],"MMM-YYYY")</f>
        <v>Dec-2018</v>
      </c>
      <c r="X7889">
        <f>CHOOSE(MONTH(SalesData[[#This Row],[Order Date]]),1,1,1,2,2,2,3,3,3,4,4,4)</f>
        <v>4</v>
      </c>
      <c r="Y7889">
        <f>YEAR(SalesData[[#This Row],[Order Date]])*100+MONTH(SalesData[[#This Row],[Order Date]])</f>
        <v>201812</v>
      </c>
    </row>
    <row r="7890" spans="1: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v>5</v>
      </c>
      <c r="T7890">
        <v>0</v>
      </c>
      <c r="U7890">
        <v>10.69</v>
      </c>
      <c r="V7890">
        <f>COUNTIF(SalesData[Order ID],SalesData[[#This Row],[Order ID]])</f>
        <v>1</v>
      </c>
      <c r="W7890" t="str">
        <f>TEXT(SalesData[[#This Row],[Order Date]],"MMM-YYYY")</f>
        <v>Aug-2017</v>
      </c>
      <c r="X7890">
        <f>CHOOSE(MONTH(SalesData[[#This Row],[Order Date]]),1,1,1,2,2,2,3,3,3,4,4,4)</f>
        <v>3</v>
      </c>
      <c r="Y7890">
        <f>YEAR(SalesData[[#This Row],[Order Date]])*100+MONTH(SalesData[[#This Row],[Order Date]])</f>
        <v>201708</v>
      </c>
    </row>
    <row r="7891" spans="1: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v>7</v>
      </c>
      <c r="T7891">
        <v>0.1</v>
      </c>
      <c r="U7891">
        <v>5.97</v>
      </c>
      <c r="V7891">
        <f>COUNTIF(SalesData[Order ID],SalesData[[#This Row],[Order ID]])</f>
        <v>4</v>
      </c>
      <c r="W7891" t="str">
        <f>TEXT(SalesData[[#This Row],[Order Date]],"MMM-YYYY")</f>
        <v>Dec-2017</v>
      </c>
      <c r="X7891">
        <f>CHOOSE(MONTH(SalesData[[#This Row],[Order Date]]),1,1,1,2,2,2,3,3,3,4,4,4)</f>
        <v>4</v>
      </c>
      <c r="Y7891">
        <f>YEAR(SalesData[[#This Row],[Order Date]])*100+MONTH(SalesData[[#This Row],[Order Date]])</f>
        <v>201712</v>
      </c>
    </row>
    <row r="7892" spans="1: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v>4</v>
      </c>
      <c r="T7892">
        <v>0.2</v>
      </c>
      <c r="U7892">
        <v>24</v>
      </c>
      <c r="V7892">
        <f>COUNTIF(SalesData[Order ID],SalesData[[#This Row],[Order ID]])</f>
        <v>4</v>
      </c>
      <c r="W7892" t="str">
        <f>TEXT(SalesData[[#This Row],[Order Date]],"MMM-YYYY")</f>
        <v>Dec-2017</v>
      </c>
      <c r="X7892">
        <f>CHOOSE(MONTH(SalesData[[#This Row],[Order Date]]),1,1,1,2,2,2,3,3,3,4,4,4)</f>
        <v>4</v>
      </c>
      <c r="Y7892">
        <f>YEAR(SalesData[[#This Row],[Order Date]])*100+MONTH(SalesData[[#This Row],[Order Date]])</f>
        <v>201712</v>
      </c>
    </row>
    <row r="7893" spans="1: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v>4</v>
      </c>
      <c r="T7893">
        <v>0</v>
      </c>
      <c r="U7893">
        <v>41.26</v>
      </c>
      <c r="V7893">
        <f>COUNTIF(SalesData[Order ID],SalesData[[#This Row],[Order ID]])</f>
        <v>4</v>
      </c>
      <c r="W7893" t="str">
        <f>TEXT(SalesData[[#This Row],[Order Date]],"MMM-YYYY")</f>
        <v>Dec-2017</v>
      </c>
      <c r="X7893">
        <f>CHOOSE(MONTH(SalesData[[#This Row],[Order Date]]),1,1,1,2,2,2,3,3,3,4,4,4)</f>
        <v>4</v>
      </c>
      <c r="Y7893">
        <f>YEAR(SalesData[[#This Row],[Order Date]])*100+MONTH(SalesData[[#This Row],[Order Date]])</f>
        <v>201712</v>
      </c>
    </row>
    <row r="7894" spans="1: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v>7</v>
      </c>
      <c r="T7894">
        <v>0.3</v>
      </c>
      <c r="U7894">
        <v>-15.95</v>
      </c>
      <c r="V7894">
        <f>COUNTIF(SalesData[Order ID],SalesData[[#This Row],[Order ID]])</f>
        <v>4</v>
      </c>
      <c r="W7894" t="str">
        <f>TEXT(SalesData[[#This Row],[Order Date]],"MMM-YYYY")</f>
        <v>Dec-2017</v>
      </c>
      <c r="X7894">
        <f>CHOOSE(MONTH(SalesData[[#This Row],[Order Date]]),1,1,1,2,2,2,3,3,3,4,4,4)</f>
        <v>4</v>
      </c>
      <c r="Y7894">
        <f>YEAR(SalesData[[#This Row],[Order Date]])*100+MONTH(SalesData[[#This Row],[Order Date]])</f>
        <v>201712</v>
      </c>
    </row>
    <row r="7895" spans="1: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v>6</v>
      </c>
      <c r="T7895">
        <v>0.1</v>
      </c>
      <c r="U7895">
        <v>4.59</v>
      </c>
      <c r="V7895">
        <f>COUNTIF(SalesData[Order ID],SalesData[[#This Row],[Order ID]])</f>
        <v>1</v>
      </c>
      <c r="W7895" t="str">
        <f>TEXT(SalesData[[#This Row],[Order Date]],"MMM-YYYY")</f>
        <v>Jul-2018</v>
      </c>
      <c r="X7895">
        <f>CHOOSE(MONTH(SalesData[[#This Row],[Order Date]]),1,1,1,2,2,2,3,3,3,4,4,4)</f>
        <v>3</v>
      </c>
      <c r="Y7895">
        <f>YEAR(SalesData[[#This Row],[Order Date]])*100+MONTH(SalesData[[#This Row],[Order Date]])</f>
        <v>201807</v>
      </c>
    </row>
    <row r="7896" spans="1: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v>5</v>
      </c>
      <c r="T7896">
        <v>0.2</v>
      </c>
      <c r="U7896">
        <v>15.66</v>
      </c>
      <c r="V7896">
        <f>COUNTIF(SalesData[Order ID],SalesData[[#This Row],[Order ID]])</f>
        <v>3</v>
      </c>
      <c r="W7896" t="str">
        <f>TEXT(SalesData[[#This Row],[Order Date]],"MMM-YYYY")</f>
        <v>Jun-2018</v>
      </c>
      <c r="X7896">
        <f>CHOOSE(MONTH(SalesData[[#This Row],[Order Date]]),1,1,1,2,2,2,3,3,3,4,4,4)</f>
        <v>2</v>
      </c>
      <c r="Y7896">
        <f>YEAR(SalesData[[#This Row],[Order Date]])*100+MONTH(SalesData[[#This Row],[Order Date]])</f>
        <v>201806</v>
      </c>
    </row>
    <row r="7897" spans="1: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v>10</v>
      </c>
      <c r="T7897">
        <v>0</v>
      </c>
      <c r="U7897">
        <v>0.81</v>
      </c>
      <c r="V7897">
        <f>COUNTIF(SalesData[Order ID],SalesData[[#This Row],[Order ID]])</f>
        <v>3</v>
      </c>
      <c r="W7897" t="str">
        <f>TEXT(SalesData[[#This Row],[Order Date]],"MMM-YYYY")</f>
        <v>Jun-2018</v>
      </c>
      <c r="X7897">
        <f>CHOOSE(MONTH(SalesData[[#This Row],[Order Date]]),1,1,1,2,2,2,3,3,3,4,4,4)</f>
        <v>2</v>
      </c>
      <c r="Y7897">
        <f>YEAR(SalesData[[#This Row],[Order Date]])*100+MONTH(SalesData[[#This Row],[Order Date]])</f>
        <v>201806</v>
      </c>
    </row>
    <row r="7898" spans="1: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v>2</v>
      </c>
      <c r="T7898">
        <v>0.2</v>
      </c>
      <c r="U7898">
        <v>156.74</v>
      </c>
      <c r="V7898">
        <f>COUNTIF(SalesData[Order ID],SalesData[[#This Row],[Order ID]])</f>
        <v>3</v>
      </c>
      <c r="W7898" t="str">
        <f>TEXT(SalesData[[#This Row],[Order Date]],"MMM-YYYY")</f>
        <v>Jun-2018</v>
      </c>
      <c r="X7898">
        <f>CHOOSE(MONTH(SalesData[[#This Row],[Order Date]]),1,1,1,2,2,2,3,3,3,4,4,4)</f>
        <v>2</v>
      </c>
      <c r="Y7898">
        <f>YEAR(SalesData[[#This Row],[Order Date]])*100+MONTH(SalesData[[#This Row],[Order Date]])</f>
        <v>201806</v>
      </c>
    </row>
    <row r="7899" spans="1: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v>5</v>
      </c>
      <c r="T7899">
        <v>0</v>
      </c>
      <c r="U7899">
        <v>89.78</v>
      </c>
      <c r="V7899">
        <f>COUNTIF(SalesData[Order ID],SalesData[[#This Row],[Order ID]])</f>
        <v>7</v>
      </c>
      <c r="W7899" t="str">
        <f>TEXT(SalesData[[#This Row],[Order Date]],"MMM-YYYY")</f>
        <v>Aug-2018</v>
      </c>
      <c r="X7899">
        <f>CHOOSE(MONTH(SalesData[[#This Row],[Order Date]]),1,1,1,2,2,2,3,3,3,4,4,4)</f>
        <v>3</v>
      </c>
      <c r="Y7899">
        <f>YEAR(SalesData[[#This Row],[Order Date]])*100+MONTH(SalesData[[#This Row],[Order Date]])</f>
        <v>201808</v>
      </c>
    </row>
    <row r="7900" spans="1: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v>1</v>
      </c>
      <c r="T7900">
        <v>0</v>
      </c>
      <c r="U7900">
        <v>468.23</v>
      </c>
      <c r="V7900">
        <f>COUNTIF(SalesData[Order ID],SalesData[[#This Row],[Order ID]])</f>
        <v>7</v>
      </c>
      <c r="W7900" t="str">
        <f>TEXT(SalesData[[#This Row],[Order Date]],"MMM-YYYY")</f>
        <v>Aug-2018</v>
      </c>
      <c r="X7900">
        <f>CHOOSE(MONTH(SalesData[[#This Row],[Order Date]]),1,1,1,2,2,2,3,3,3,4,4,4)</f>
        <v>3</v>
      </c>
      <c r="Y7900">
        <f>YEAR(SalesData[[#This Row],[Order Date]])*100+MONTH(SalesData[[#This Row],[Order Date]])</f>
        <v>201808</v>
      </c>
    </row>
    <row r="7901" spans="1: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v>3</v>
      </c>
      <c r="T7901">
        <v>0.1</v>
      </c>
      <c r="U7901">
        <v>7.54</v>
      </c>
      <c r="V7901">
        <f>COUNTIF(SalesData[Order ID],SalesData[[#This Row],[Order ID]])</f>
        <v>7</v>
      </c>
      <c r="W7901" t="str">
        <f>TEXT(SalesData[[#This Row],[Order Date]],"MMM-YYYY")</f>
        <v>Aug-2018</v>
      </c>
      <c r="X7901">
        <f>CHOOSE(MONTH(SalesData[[#This Row],[Order Date]]),1,1,1,2,2,2,3,3,3,4,4,4)</f>
        <v>3</v>
      </c>
      <c r="Y7901">
        <f>YEAR(SalesData[[#This Row],[Order Date]])*100+MONTH(SalesData[[#This Row],[Order Date]])</f>
        <v>201808</v>
      </c>
    </row>
    <row r="7902" spans="1: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v>2</v>
      </c>
      <c r="T7902">
        <v>0.1</v>
      </c>
      <c r="U7902">
        <v>0.3</v>
      </c>
      <c r="V7902">
        <f>COUNTIF(SalesData[Order ID],SalesData[[#This Row],[Order ID]])</f>
        <v>7</v>
      </c>
      <c r="W7902" t="str">
        <f>TEXT(SalesData[[#This Row],[Order Date]],"MMM-YYYY")</f>
        <v>Aug-2018</v>
      </c>
      <c r="X7902">
        <f>CHOOSE(MONTH(SalesData[[#This Row],[Order Date]]),1,1,1,2,2,2,3,3,3,4,4,4)</f>
        <v>3</v>
      </c>
      <c r="Y7902">
        <f>YEAR(SalesData[[#This Row],[Order Date]])*100+MONTH(SalesData[[#This Row],[Order Date]])</f>
        <v>201808</v>
      </c>
    </row>
    <row r="7903" spans="1: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v>7</v>
      </c>
      <c r="T7903">
        <v>0.2</v>
      </c>
      <c r="U7903">
        <v>10.55</v>
      </c>
      <c r="V7903">
        <f>COUNTIF(SalesData[Order ID],SalesData[[#This Row],[Order ID]])</f>
        <v>7</v>
      </c>
      <c r="W7903" t="str">
        <f>TEXT(SalesData[[#This Row],[Order Date]],"MMM-YYYY")</f>
        <v>Aug-2018</v>
      </c>
      <c r="X7903">
        <f>CHOOSE(MONTH(SalesData[[#This Row],[Order Date]]),1,1,1,2,2,2,3,3,3,4,4,4)</f>
        <v>3</v>
      </c>
      <c r="Y7903">
        <f>YEAR(SalesData[[#This Row],[Order Date]])*100+MONTH(SalesData[[#This Row],[Order Date]])</f>
        <v>201808</v>
      </c>
    </row>
    <row r="7904" spans="1: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v>1</v>
      </c>
      <c r="T7904">
        <v>0.3</v>
      </c>
      <c r="U7904">
        <v>-1.48</v>
      </c>
      <c r="V7904">
        <f>COUNTIF(SalesData[Order ID],SalesData[[#This Row],[Order ID]])</f>
        <v>7</v>
      </c>
      <c r="W7904" t="str">
        <f>TEXT(SalesData[[#This Row],[Order Date]],"MMM-YYYY")</f>
        <v>Aug-2018</v>
      </c>
      <c r="X7904">
        <f>CHOOSE(MONTH(SalesData[[#This Row],[Order Date]]),1,1,1,2,2,2,3,3,3,4,4,4)</f>
        <v>3</v>
      </c>
      <c r="Y7904">
        <f>YEAR(SalesData[[#This Row],[Order Date]])*100+MONTH(SalesData[[#This Row],[Order Date]])</f>
        <v>201808</v>
      </c>
    </row>
    <row r="7905" spans="1: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v>7</v>
      </c>
      <c r="T7905">
        <v>0.3</v>
      </c>
      <c r="U7905">
        <v>-29.66</v>
      </c>
      <c r="V7905">
        <f>COUNTIF(SalesData[Order ID],SalesData[[#This Row],[Order ID]])</f>
        <v>7</v>
      </c>
      <c r="W7905" t="str">
        <f>TEXT(SalesData[[#This Row],[Order Date]],"MMM-YYYY")</f>
        <v>Aug-2018</v>
      </c>
      <c r="X7905">
        <f>CHOOSE(MONTH(SalesData[[#This Row],[Order Date]]),1,1,1,2,2,2,3,3,3,4,4,4)</f>
        <v>3</v>
      </c>
      <c r="Y7905">
        <f>YEAR(SalesData[[#This Row],[Order Date]])*100+MONTH(SalesData[[#This Row],[Order Date]])</f>
        <v>201808</v>
      </c>
    </row>
    <row r="7906" spans="1: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v>5</v>
      </c>
      <c r="T7906">
        <v>0.3</v>
      </c>
      <c r="U7906">
        <v>-7.66</v>
      </c>
      <c r="V7906">
        <f>COUNTIF(SalesData[Order ID],SalesData[[#This Row],[Order ID]])</f>
        <v>1</v>
      </c>
      <c r="W7906" t="str">
        <f>TEXT(SalesData[[#This Row],[Order Date]],"MMM-YYYY")</f>
        <v>Nov-2016</v>
      </c>
      <c r="X7906">
        <f>CHOOSE(MONTH(SalesData[[#This Row],[Order Date]]),1,1,1,2,2,2,3,3,3,4,4,4)</f>
        <v>4</v>
      </c>
      <c r="Y7906">
        <f>YEAR(SalesData[[#This Row],[Order Date]])*100+MONTH(SalesData[[#This Row],[Order Date]])</f>
        <v>201611</v>
      </c>
    </row>
    <row r="7907" spans="1: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v>7</v>
      </c>
      <c r="T7907">
        <v>0</v>
      </c>
      <c r="U7907">
        <v>0.31</v>
      </c>
      <c r="V7907">
        <f>COUNTIF(SalesData[Order ID],SalesData[[#This Row],[Order ID]])</f>
        <v>2</v>
      </c>
      <c r="W7907" t="str">
        <f>TEXT(SalesData[[#This Row],[Order Date]],"MMM-YYYY")</f>
        <v>Oct-2016</v>
      </c>
      <c r="X7907">
        <f>CHOOSE(MONTH(SalesData[[#This Row],[Order Date]]),1,1,1,2,2,2,3,3,3,4,4,4)</f>
        <v>4</v>
      </c>
      <c r="Y7907">
        <f>YEAR(SalesData[[#This Row],[Order Date]])*100+MONTH(SalesData[[#This Row],[Order Date]])</f>
        <v>201610</v>
      </c>
    </row>
    <row r="7908" spans="1: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v>4</v>
      </c>
      <c r="T7908">
        <v>0.2</v>
      </c>
      <c r="U7908">
        <v>0.99</v>
      </c>
      <c r="V7908">
        <f>COUNTIF(SalesData[Order ID],SalesData[[#This Row],[Order ID]])</f>
        <v>2</v>
      </c>
      <c r="W7908" t="str">
        <f>TEXT(SalesData[[#This Row],[Order Date]],"MMM-YYYY")</f>
        <v>Oct-2016</v>
      </c>
      <c r="X7908">
        <f>CHOOSE(MONTH(SalesData[[#This Row],[Order Date]]),1,1,1,2,2,2,3,3,3,4,4,4)</f>
        <v>4</v>
      </c>
      <c r="Y7908">
        <f>YEAR(SalesData[[#This Row],[Order Date]])*100+MONTH(SalesData[[#This Row],[Order Date]])</f>
        <v>201610</v>
      </c>
    </row>
    <row r="7909" spans="1: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v>3</v>
      </c>
      <c r="T7909">
        <v>0.3</v>
      </c>
      <c r="U7909">
        <v>-107.35</v>
      </c>
      <c r="V7909">
        <f>COUNTIF(SalesData[Order ID],SalesData[[#This Row],[Order ID]])</f>
        <v>1</v>
      </c>
      <c r="W7909" t="str">
        <f>TEXT(SalesData[[#This Row],[Order Date]],"MMM-YYYY")</f>
        <v>Jul-2017</v>
      </c>
      <c r="X7909">
        <f>CHOOSE(MONTH(SalesData[[#This Row],[Order Date]]),1,1,1,2,2,2,3,3,3,4,4,4)</f>
        <v>3</v>
      </c>
      <c r="Y7909">
        <f>YEAR(SalesData[[#This Row],[Order Date]])*100+MONTH(SalesData[[#This Row],[Order Date]])</f>
        <v>201707</v>
      </c>
    </row>
    <row r="7910" spans="1: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v>6</v>
      </c>
      <c r="T7910">
        <v>0</v>
      </c>
      <c r="U7910">
        <v>16.12</v>
      </c>
      <c r="V7910">
        <f>COUNTIF(SalesData[Order ID],SalesData[[#This Row],[Order ID]])</f>
        <v>4</v>
      </c>
      <c r="W7910" t="str">
        <f>TEXT(SalesData[[#This Row],[Order Date]],"MMM-YYYY")</f>
        <v>Dec-2017</v>
      </c>
      <c r="X7910">
        <f>CHOOSE(MONTH(SalesData[[#This Row],[Order Date]]),1,1,1,2,2,2,3,3,3,4,4,4)</f>
        <v>4</v>
      </c>
      <c r="Y7910">
        <f>YEAR(SalesData[[#This Row],[Order Date]])*100+MONTH(SalesData[[#This Row],[Order Date]])</f>
        <v>201712</v>
      </c>
    </row>
    <row r="7911" spans="1: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v>9</v>
      </c>
      <c r="T7911">
        <v>0</v>
      </c>
      <c r="U7911">
        <v>7.67</v>
      </c>
      <c r="V7911">
        <f>COUNTIF(SalesData[Order ID],SalesData[[#This Row],[Order ID]])</f>
        <v>4</v>
      </c>
      <c r="W7911" t="str">
        <f>TEXT(SalesData[[#This Row],[Order Date]],"MMM-YYYY")</f>
        <v>Dec-2017</v>
      </c>
      <c r="X7911">
        <f>CHOOSE(MONTH(SalesData[[#This Row],[Order Date]]),1,1,1,2,2,2,3,3,3,4,4,4)</f>
        <v>4</v>
      </c>
      <c r="Y7911">
        <f>YEAR(SalesData[[#This Row],[Order Date]])*100+MONTH(SalesData[[#This Row],[Order Date]])</f>
        <v>201712</v>
      </c>
    </row>
    <row r="7912" spans="1: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v>3</v>
      </c>
      <c r="T7912">
        <v>0.3</v>
      </c>
      <c r="U7912">
        <v>-13.64</v>
      </c>
      <c r="V7912">
        <f>COUNTIF(SalesData[Order ID],SalesData[[#This Row],[Order ID]])</f>
        <v>4</v>
      </c>
      <c r="W7912" t="str">
        <f>TEXT(SalesData[[#This Row],[Order Date]],"MMM-YYYY")</f>
        <v>Dec-2017</v>
      </c>
      <c r="X7912">
        <f>CHOOSE(MONTH(SalesData[[#This Row],[Order Date]]),1,1,1,2,2,2,3,3,3,4,4,4)</f>
        <v>4</v>
      </c>
      <c r="Y7912">
        <f>YEAR(SalesData[[#This Row],[Order Date]])*100+MONTH(SalesData[[#This Row],[Order Date]])</f>
        <v>201712</v>
      </c>
    </row>
    <row r="7913" spans="1: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v>10</v>
      </c>
      <c r="T7913">
        <v>0</v>
      </c>
      <c r="U7913">
        <v>14.4</v>
      </c>
      <c r="V7913">
        <f>COUNTIF(SalesData[Order ID],SalesData[[#This Row],[Order ID]])</f>
        <v>4</v>
      </c>
      <c r="W7913" t="str">
        <f>TEXT(SalesData[[#This Row],[Order Date]],"MMM-YYYY")</f>
        <v>Dec-2017</v>
      </c>
      <c r="X7913">
        <f>CHOOSE(MONTH(SalesData[[#This Row],[Order Date]]),1,1,1,2,2,2,3,3,3,4,4,4)</f>
        <v>4</v>
      </c>
      <c r="Y7913">
        <f>YEAR(SalesData[[#This Row],[Order Date]])*100+MONTH(SalesData[[#This Row],[Order Date]])</f>
        <v>201712</v>
      </c>
    </row>
    <row r="7914" spans="1: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v>3</v>
      </c>
      <c r="T7914">
        <v>0.3</v>
      </c>
      <c r="U7914">
        <v>-3.94</v>
      </c>
      <c r="V7914">
        <f>COUNTIF(SalesData[Order ID],SalesData[[#This Row],[Order ID]])</f>
        <v>1</v>
      </c>
      <c r="W7914" t="str">
        <f>TEXT(SalesData[[#This Row],[Order Date]],"MMM-YYYY")</f>
        <v>Apr-2017</v>
      </c>
      <c r="X7914">
        <f>CHOOSE(MONTH(SalesData[[#This Row],[Order Date]]),1,1,1,2,2,2,3,3,3,4,4,4)</f>
        <v>2</v>
      </c>
      <c r="Y7914">
        <f>YEAR(SalesData[[#This Row],[Order Date]])*100+MONTH(SalesData[[#This Row],[Order Date]])</f>
        <v>201704</v>
      </c>
    </row>
    <row r="7915" spans="1: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v>8</v>
      </c>
      <c r="T7915">
        <v>0</v>
      </c>
      <c r="U7915">
        <v>6.42</v>
      </c>
      <c r="V7915">
        <f>COUNTIF(SalesData[Order ID],SalesData[[#This Row],[Order ID]])</f>
        <v>1</v>
      </c>
      <c r="W7915" t="str">
        <f>TEXT(SalesData[[#This Row],[Order Date]],"MMM-YYYY")</f>
        <v>Aug-2018</v>
      </c>
      <c r="X7915">
        <f>CHOOSE(MONTH(SalesData[[#This Row],[Order Date]]),1,1,1,2,2,2,3,3,3,4,4,4)</f>
        <v>3</v>
      </c>
      <c r="Y7915">
        <f>YEAR(SalesData[[#This Row],[Order Date]])*100+MONTH(SalesData[[#This Row],[Order Date]])</f>
        <v>201808</v>
      </c>
    </row>
    <row r="7916" spans="1: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v>3</v>
      </c>
      <c r="T7916">
        <v>0</v>
      </c>
      <c r="U7916">
        <v>1157.53</v>
      </c>
      <c r="V7916">
        <f>COUNTIF(SalesData[Order ID],SalesData[[#This Row],[Order ID]])</f>
        <v>2</v>
      </c>
      <c r="W7916" t="str">
        <f>TEXT(SalesData[[#This Row],[Order Date]],"MMM-YYYY")</f>
        <v>Jun-2018</v>
      </c>
      <c r="X7916">
        <f>CHOOSE(MONTH(SalesData[[#This Row],[Order Date]]),1,1,1,2,2,2,3,3,3,4,4,4)</f>
        <v>2</v>
      </c>
      <c r="Y7916">
        <f>YEAR(SalesData[[#This Row],[Order Date]])*100+MONTH(SalesData[[#This Row],[Order Date]])</f>
        <v>201806</v>
      </c>
    </row>
    <row r="7917" spans="1: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v>1</v>
      </c>
      <c r="T7917">
        <v>0.2</v>
      </c>
      <c r="U7917">
        <v>17.23</v>
      </c>
      <c r="V7917">
        <f>COUNTIF(SalesData[Order ID],SalesData[[#This Row],[Order ID]])</f>
        <v>2</v>
      </c>
      <c r="W7917" t="str">
        <f>TEXT(SalesData[[#This Row],[Order Date]],"MMM-YYYY")</f>
        <v>Jun-2018</v>
      </c>
      <c r="X7917">
        <f>CHOOSE(MONTH(SalesData[[#This Row],[Order Date]]),1,1,1,2,2,2,3,3,3,4,4,4)</f>
        <v>2</v>
      </c>
      <c r="Y7917">
        <f>YEAR(SalesData[[#This Row],[Order Date]])*100+MONTH(SalesData[[#This Row],[Order Date]])</f>
        <v>201806</v>
      </c>
    </row>
    <row r="7918" spans="1: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v>7</v>
      </c>
      <c r="T7918">
        <v>0.3</v>
      </c>
      <c r="U7918">
        <v>-51.66</v>
      </c>
      <c r="V7918">
        <f>COUNTIF(SalesData[Order ID],SalesData[[#This Row],[Order ID]])</f>
        <v>1</v>
      </c>
      <c r="W7918" t="str">
        <f>TEXT(SalesData[[#This Row],[Order Date]],"MMM-YYYY")</f>
        <v>Nov-2016</v>
      </c>
      <c r="X7918">
        <f>CHOOSE(MONTH(SalesData[[#This Row],[Order Date]]),1,1,1,2,2,2,3,3,3,4,4,4)</f>
        <v>4</v>
      </c>
      <c r="Y7918">
        <f>YEAR(SalesData[[#This Row],[Order Date]])*100+MONTH(SalesData[[#This Row],[Order Date]])</f>
        <v>201611</v>
      </c>
    </row>
    <row r="7919" spans="1: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v>9</v>
      </c>
      <c r="T7919">
        <v>0.1</v>
      </c>
      <c r="U7919">
        <v>2.73</v>
      </c>
      <c r="V7919">
        <f>COUNTIF(SalesData[Order ID],SalesData[[#This Row],[Order ID]])</f>
        <v>1</v>
      </c>
      <c r="W7919" t="str">
        <f>TEXT(SalesData[[#This Row],[Order Date]],"MMM-YYYY")</f>
        <v>Sep-2018</v>
      </c>
      <c r="X7919">
        <f>CHOOSE(MONTH(SalesData[[#This Row],[Order Date]]),1,1,1,2,2,2,3,3,3,4,4,4)</f>
        <v>3</v>
      </c>
      <c r="Y7919">
        <f>YEAR(SalesData[[#This Row],[Order Date]])*100+MONTH(SalesData[[#This Row],[Order Date]])</f>
        <v>201809</v>
      </c>
    </row>
    <row r="7920" spans="1: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v>9</v>
      </c>
      <c r="T7920">
        <v>0.2</v>
      </c>
      <c r="U7920">
        <v>7.08</v>
      </c>
      <c r="V7920">
        <f>COUNTIF(SalesData[Order ID],SalesData[[#This Row],[Order ID]])</f>
        <v>1</v>
      </c>
      <c r="W7920" t="str">
        <f>TEXT(SalesData[[#This Row],[Order Date]],"MMM-YYYY")</f>
        <v>Jul-2016</v>
      </c>
      <c r="X7920">
        <f>CHOOSE(MONTH(SalesData[[#This Row],[Order Date]]),1,1,1,2,2,2,3,3,3,4,4,4)</f>
        <v>3</v>
      </c>
      <c r="Y7920">
        <f>YEAR(SalesData[[#This Row],[Order Date]])*100+MONTH(SalesData[[#This Row],[Order Date]])</f>
        <v>201607</v>
      </c>
    </row>
    <row r="7921" spans="1: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v>10</v>
      </c>
      <c r="T7921">
        <v>0</v>
      </c>
      <c r="U7921">
        <v>11.2</v>
      </c>
      <c r="V7921">
        <f>COUNTIF(SalesData[Order ID],SalesData[[#This Row],[Order ID]])</f>
        <v>2</v>
      </c>
      <c r="W7921" t="str">
        <f>TEXT(SalesData[[#This Row],[Order Date]],"MMM-YYYY")</f>
        <v>Sep-2018</v>
      </c>
      <c r="X7921">
        <f>CHOOSE(MONTH(SalesData[[#This Row],[Order Date]]),1,1,1,2,2,2,3,3,3,4,4,4)</f>
        <v>3</v>
      </c>
      <c r="Y7921">
        <f>YEAR(SalesData[[#This Row],[Order Date]])*100+MONTH(SalesData[[#This Row],[Order Date]])</f>
        <v>201809</v>
      </c>
    </row>
    <row r="7922" spans="1: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v>1</v>
      </c>
      <c r="T7922">
        <v>0.1</v>
      </c>
      <c r="U7922">
        <v>19.190000000000001</v>
      </c>
      <c r="V7922">
        <f>COUNTIF(SalesData[Order ID],SalesData[[#This Row],[Order ID]])</f>
        <v>2</v>
      </c>
      <c r="W7922" t="str">
        <f>TEXT(SalesData[[#This Row],[Order Date]],"MMM-YYYY")</f>
        <v>Sep-2018</v>
      </c>
      <c r="X7922">
        <f>CHOOSE(MONTH(SalesData[[#This Row],[Order Date]]),1,1,1,2,2,2,3,3,3,4,4,4)</f>
        <v>3</v>
      </c>
      <c r="Y7922">
        <f>YEAR(SalesData[[#This Row],[Order Date]])*100+MONTH(SalesData[[#This Row],[Order Date]])</f>
        <v>201809</v>
      </c>
    </row>
    <row r="7923" spans="1: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v>2</v>
      </c>
      <c r="T7923">
        <v>0.1</v>
      </c>
      <c r="U7923">
        <v>43.58</v>
      </c>
      <c r="V7923">
        <f>COUNTIF(SalesData[Order ID],SalesData[[#This Row],[Order ID]])</f>
        <v>1</v>
      </c>
      <c r="W7923" t="str">
        <f>TEXT(SalesData[[#This Row],[Order Date]],"MMM-YYYY")</f>
        <v>Mar-2018</v>
      </c>
      <c r="X7923">
        <f>CHOOSE(MONTH(SalesData[[#This Row],[Order Date]]),1,1,1,2,2,2,3,3,3,4,4,4)</f>
        <v>1</v>
      </c>
      <c r="Y7923">
        <f>YEAR(SalesData[[#This Row],[Order Date]])*100+MONTH(SalesData[[#This Row],[Order Date]])</f>
        <v>201803</v>
      </c>
    </row>
    <row r="7924" spans="1: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v>9</v>
      </c>
      <c r="T7924">
        <v>0.3</v>
      </c>
      <c r="U7924">
        <v>-38.4</v>
      </c>
      <c r="V7924">
        <f>COUNTIF(SalesData[Order ID],SalesData[[#This Row],[Order ID]])</f>
        <v>2</v>
      </c>
      <c r="W7924" t="str">
        <f>TEXT(SalesData[[#This Row],[Order Date]],"MMM-YYYY")</f>
        <v>Sep-2018</v>
      </c>
      <c r="X7924">
        <f>CHOOSE(MONTH(SalesData[[#This Row],[Order Date]]),1,1,1,2,2,2,3,3,3,4,4,4)</f>
        <v>3</v>
      </c>
      <c r="Y7924">
        <f>YEAR(SalesData[[#This Row],[Order Date]])*100+MONTH(SalesData[[#This Row],[Order Date]])</f>
        <v>201809</v>
      </c>
    </row>
    <row r="7925" spans="1: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v>7</v>
      </c>
      <c r="T7925">
        <v>0.2</v>
      </c>
      <c r="U7925">
        <v>1.71</v>
      </c>
      <c r="V7925">
        <f>COUNTIF(SalesData[Order ID],SalesData[[#This Row],[Order ID]])</f>
        <v>2</v>
      </c>
      <c r="W7925" t="str">
        <f>TEXT(SalesData[[#This Row],[Order Date]],"MMM-YYYY")</f>
        <v>Sep-2018</v>
      </c>
      <c r="X7925">
        <f>CHOOSE(MONTH(SalesData[[#This Row],[Order Date]]),1,1,1,2,2,2,3,3,3,4,4,4)</f>
        <v>3</v>
      </c>
      <c r="Y7925">
        <f>YEAR(SalesData[[#This Row],[Order Date]])*100+MONTH(SalesData[[#This Row],[Order Date]])</f>
        <v>201809</v>
      </c>
    </row>
    <row r="7926" spans="1: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v>9</v>
      </c>
      <c r="T7926">
        <v>0.2</v>
      </c>
      <c r="U7926">
        <v>5.8</v>
      </c>
      <c r="V7926">
        <f>COUNTIF(SalesData[Order ID],SalesData[[#This Row],[Order ID]])</f>
        <v>2</v>
      </c>
      <c r="W7926" t="str">
        <f>TEXT(SalesData[[#This Row],[Order Date]],"MMM-YYYY")</f>
        <v>Aug-2017</v>
      </c>
      <c r="X7926">
        <f>CHOOSE(MONTH(SalesData[[#This Row],[Order Date]]),1,1,1,2,2,2,3,3,3,4,4,4)</f>
        <v>3</v>
      </c>
      <c r="Y7926">
        <f>YEAR(SalesData[[#This Row],[Order Date]])*100+MONTH(SalesData[[#This Row],[Order Date]])</f>
        <v>201708</v>
      </c>
    </row>
    <row r="7927" spans="1: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v>9</v>
      </c>
      <c r="T7927">
        <v>0</v>
      </c>
      <c r="U7927">
        <v>22.79</v>
      </c>
      <c r="V7927">
        <f>COUNTIF(SalesData[Order ID],SalesData[[#This Row],[Order ID]])</f>
        <v>2</v>
      </c>
      <c r="W7927" t="str">
        <f>TEXT(SalesData[[#This Row],[Order Date]],"MMM-YYYY")</f>
        <v>Aug-2017</v>
      </c>
      <c r="X7927">
        <f>CHOOSE(MONTH(SalesData[[#This Row],[Order Date]]),1,1,1,2,2,2,3,3,3,4,4,4)</f>
        <v>3</v>
      </c>
      <c r="Y7927">
        <f>YEAR(SalesData[[#This Row],[Order Date]])*100+MONTH(SalesData[[#This Row],[Order Date]])</f>
        <v>201708</v>
      </c>
    </row>
    <row r="7928" spans="1: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v>9</v>
      </c>
      <c r="T7928">
        <v>0.2</v>
      </c>
      <c r="U7928">
        <v>0.56000000000000005</v>
      </c>
      <c r="V7928">
        <f>COUNTIF(SalesData[Order ID],SalesData[[#This Row],[Order ID]])</f>
        <v>3</v>
      </c>
      <c r="W7928" t="str">
        <f>TEXT(SalesData[[#This Row],[Order Date]],"MMM-YYYY")</f>
        <v>Nov-2018</v>
      </c>
      <c r="X7928">
        <f>CHOOSE(MONTH(SalesData[[#This Row],[Order Date]]),1,1,1,2,2,2,3,3,3,4,4,4)</f>
        <v>4</v>
      </c>
      <c r="Y7928">
        <f>YEAR(SalesData[[#This Row],[Order Date]])*100+MONTH(SalesData[[#This Row],[Order Date]])</f>
        <v>201811</v>
      </c>
    </row>
    <row r="7929" spans="1: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v>6</v>
      </c>
      <c r="T7929">
        <v>0</v>
      </c>
      <c r="U7929">
        <v>68.400000000000006</v>
      </c>
      <c r="V7929">
        <f>COUNTIF(SalesData[Order ID],SalesData[[#This Row],[Order ID]])</f>
        <v>3</v>
      </c>
      <c r="W7929" t="str">
        <f>TEXT(SalesData[[#This Row],[Order Date]],"MMM-YYYY")</f>
        <v>Nov-2018</v>
      </c>
      <c r="X7929">
        <f>CHOOSE(MONTH(SalesData[[#This Row],[Order Date]]),1,1,1,2,2,2,3,3,3,4,4,4)</f>
        <v>4</v>
      </c>
      <c r="Y7929">
        <f>YEAR(SalesData[[#This Row],[Order Date]])*100+MONTH(SalesData[[#This Row],[Order Date]])</f>
        <v>201811</v>
      </c>
    </row>
    <row r="7930" spans="1: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v>10</v>
      </c>
      <c r="T7930">
        <v>0.2</v>
      </c>
      <c r="U7930">
        <v>10.7</v>
      </c>
      <c r="V7930">
        <f>COUNTIF(SalesData[Order ID],SalesData[[#This Row],[Order ID]])</f>
        <v>3</v>
      </c>
      <c r="W7930" t="str">
        <f>TEXT(SalesData[[#This Row],[Order Date]],"MMM-YYYY")</f>
        <v>Nov-2018</v>
      </c>
      <c r="X7930">
        <f>CHOOSE(MONTH(SalesData[[#This Row],[Order Date]]),1,1,1,2,2,2,3,3,3,4,4,4)</f>
        <v>4</v>
      </c>
      <c r="Y7930">
        <f>YEAR(SalesData[[#This Row],[Order Date]])*100+MONTH(SalesData[[#This Row],[Order Date]])</f>
        <v>201811</v>
      </c>
    </row>
    <row r="7931" spans="1: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v>6</v>
      </c>
      <c r="T7931">
        <v>0.1</v>
      </c>
      <c r="U7931">
        <v>23.85</v>
      </c>
      <c r="V7931">
        <f>COUNTIF(SalesData[Order ID],SalesData[[#This Row],[Order ID]])</f>
        <v>1</v>
      </c>
      <c r="W7931" t="str">
        <f>TEXT(SalesData[[#This Row],[Order Date]],"MMM-YYYY")</f>
        <v>Jul-2018</v>
      </c>
      <c r="X7931">
        <f>CHOOSE(MONTH(SalesData[[#This Row],[Order Date]]),1,1,1,2,2,2,3,3,3,4,4,4)</f>
        <v>3</v>
      </c>
      <c r="Y7931">
        <f>YEAR(SalesData[[#This Row],[Order Date]])*100+MONTH(SalesData[[#This Row],[Order Date]])</f>
        <v>201807</v>
      </c>
    </row>
    <row r="7932" spans="1: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v>1</v>
      </c>
      <c r="T7932">
        <v>0.2</v>
      </c>
      <c r="U7932">
        <v>9.52</v>
      </c>
      <c r="V7932">
        <f>COUNTIF(SalesData[Order ID],SalesData[[#This Row],[Order ID]])</f>
        <v>1</v>
      </c>
      <c r="W7932" t="str">
        <f>TEXT(SalesData[[#This Row],[Order Date]],"MMM-YYYY")</f>
        <v>Mar-2017</v>
      </c>
      <c r="X7932">
        <f>CHOOSE(MONTH(SalesData[[#This Row],[Order Date]]),1,1,1,2,2,2,3,3,3,4,4,4)</f>
        <v>1</v>
      </c>
      <c r="Y7932">
        <f>YEAR(SalesData[[#This Row],[Order Date]])*100+MONTH(SalesData[[#This Row],[Order Date]])</f>
        <v>201703</v>
      </c>
    </row>
    <row r="7933" spans="1: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v>1</v>
      </c>
      <c r="T7933">
        <v>0.2</v>
      </c>
      <c r="U7933">
        <v>66.78</v>
      </c>
      <c r="V7933">
        <f>COUNTIF(SalesData[Order ID],SalesData[[#This Row],[Order ID]])</f>
        <v>2</v>
      </c>
      <c r="W7933" t="str">
        <f>TEXT(SalesData[[#This Row],[Order Date]],"MMM-YYYY")</f>
        <v>Jul-2017</v>
      </c>
      <c r="X7933">
        <f>CHOOSE(MONTH(SalesData[[#This Row],[Order Date]]),1,1,1,2,2,2,3,3,3,4,4,4)</f>
        <v>3</v>
      </c>
      <c r="Y7933">
        <f>YEAR(SalesData[[#This Row],[Order Date]])*100+MONTH(SalesData[[#This Row],[Order Date]])</f>
        <v>201707</v>
      </c>
    </row>
    <row r="7934" spans="1: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v>2</v>
      </c>
      <c r="T7934">
        <v>0</v>
      </c>
      <c r="U7934">
        <v>21.1</v>
      </c>
      <c r="V7934">
        <f>COUNTIF(SalesData[Order ID],SalesData[[#This Row],[Order ID]])</f>
        <v>2</v>
      </c>
      <c r="W7934" t="str">
        <f>TEXT(SalesData[[#This Row],[Order Date]],"MMM-YYYY")</f>
        <v>Jul-2017</v>
      </c>
      <c r="X7934">
        <f>CHOOSE(MONTH(SalesData[[#This Row],[Order Date]]),1,1,1,2,2,2,3,3,3,4,4,4)</f>
        <v>3</v>
      </c>
      <c r="Y7934">
        <f>YEAR(SalesData[[#This Row],[Order Date]])*100+MONTH(SalesData[[#This Row],[Order Date]])</f>
        <v>201707</v>
      </c>
    </row>
    <row r="7935" spans="1: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v>4</v>
      </c>
      <c r="T7935">
        <v>0.3</v>
      </c>
      <c r="U7935">
        <v>-2.34</v>
      </c>
      <c r="V7935">
        <f>COUNTIF(SalesData[Order ID],SalesData[[#This Row],[Order ID]])</f>
        <v>7</v>
      </c>
      <c r="W7935" t="str">
        <f>TEXT(SalesData[[#This Row],[Order Date]],"MMM-YYYY")</f>
        <v>Aug-2018</v>
      </c>
      <c r="X7935">
        <f>CHOOSE(MONTH(SalesData[[#This Row],[Order Date]]),1,1,1,2,2,2,3,3,3,4,4,4)</f>
        <v>3</v>
      </c>
      <c r="Y7935">
        <f>YEAR(SalesData[[#This Row],[Order Date]])*100+MONTH(SalesData[[#This Row],[Order Date]])</f>
        <v>201808</v>
      </c>
    </row>
    <row r="7936" spans="1: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v>7</v>
      </c>
      <c r="T7936">
        <v>0</v>
      </c>
      <c r="U7936">
        <v>10.08</v>
      </c>
      <c r="V7936">
        <f>COUNTIF(SalesData[Order ID],SalesData[[#This Row],[Order ID]])</f>
        <v>7</v>
      </c>
      <c r="W7936" t="str">
        <f>TEXT(SalesData[[#This Row],[Order Date]],"MMM-YYYY")</f>
        <v>Aug-2018</v>
      </c>
      <c r="X7936">
        <f>CHOOSE(MONTH(SalesData[[#This Row],[Order Date]]),1,1,1,2,2,2,3,3,3,4,4,4)</f>
        <v>3</v>
      </c>
      <c r="Y7936">
        <f>YEAR(SalesData[[#This Row],[Order Date]])*100+MONTH(SalesData[[#This Row],[Order Date]])</f>
        <v>201808</v>
      </c>
    </row>
    <row r="7937" spans="1: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v>10</v>
      </c>
      <c r="T7937">
        <v>0</v>
      </c>
      <c r="U7937">
        <v>1.03</v>
      </c>
      <c r="V7937">
        <f>COUNTIF(SalesData[Order ID],SalesData[[#This Row],[Order ID]])</f>
        <v>7</v>
      </c>
      <c r="W7937" t="str">
        <f>TEXT(SalesData[[#This Row],[Order Date]],"MMM-YYYY")</f>
        <v>Aug-2018</v>
      </c>
      <c r="X7937">
        <f>CHOOSE(MONTH(SalesData[[#This Row],[Order Date]]),1,1,1,2,2,2,3,3,3,4,4,4)</f>
        <v>3</v>
      </c>
      <c r="Y7937">
        <f>YEAR(SalesData[[#This Row],[Order Date]])*100+MONTH(SalesData[[#This Row],[Order Date]])</f>
        <v>201808</v>
      </c>
    </row>
    <row r="7938" spans="1: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v>9</v>
      </c>
      <c r="T7938">
        <v>0.2</v>
      </c>
      <c r="U7938">
        <v>2.09</v>
      </c>
      <c r="V7938">
        <f>COUNTIF(SalesData[Order ID],SalesData[[#This Row],[Order ID]])</f>
        <v>7</v>
      </c>
      <c r="W7938" t="str">
        <f>TEXT(SalesData[[#This Row],[Order Date]],"MMM-YYYY")</f>
        <v>Aug-2018</v>
      </c>
      <c r="X7938">
        <f>CHOOSE(MONTH(SalesData[[#This Row],[Order Date]]),1,1,1,2,2,2,3,3,3,4,4,4)</f>
        <v>3</v>
      </c>
      <c r="Y7938">
        <f>YEAR(SalesData[[#This Row],[Order Date]])*100+MONTH(SalesData[[#This Row],[Order Date]])</f>
        <v>201808</v>
      </c>
    </row>
    <row r="7939" spans="1: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v>10</v>
      </c>
      <c r="T7939">
        <v>0.2</v>
      </c>
      <c r="U7939">
        <v>302.19</v>
      </c>
      <c r="V7939">
        <f>COUNTIF(SalesData[Order ID],SalesData[[#This Row],[Order ID]])</f>
        <v>7</v>
      </c>
      <c r="W7939" t="str">
        <f>TEXT(SalesData[[#This Row],[Order Date]],"MMM-YYYY")</f>
        <v>Aug-2018</v>
      </c>
      <c r="X7939">
        <f>CHOOSE(MONTH(SalesData[[#This Row],[Order Date]]),1,1,1,2,2,2,3,3,3,4,4,4)</f>
        <v>3</v>
      </c>
      <c r="Y7939">
        <f>YEAR(SalesData[[#This Row],[Order Date]])*100+MONTH(SalesData[[#This Row],[Order Date]])</f>
        <v>201808</v>
      </c>
    </row>
    <row r="7940" spans="1: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v>8</v>
      </c>
      <c r="T7940">
        <v>0.1</v>
      </c>
      <c r="U7940">
        <v>140.55000000000001</v>
      </c>
      <c r="V7940">
        <f>COUNTIF(SalesData[Order ID],SalesData[[#This Row],[Order ID]])</f>
        <v>7</v>
      </c>
      <c r="W7940" t="str">
        <f>TEXT(SalesData[[#This Row],[Order Date]],"MMM-YYYY")</f>
        <v>Aug-2018</v>
      </c>
      <c r="X7940">
        <f>CHOOSE(MONTH(SalesData[[#This Row],[Order Date]]),1,1,1,2,2,2,3,3,3,4,4,4)</f>
        <v>3</v>
      </c>
      <c r="Y7940">
        <f>YEAR(SalesData[[#This Row],[Order Date]])*100+MONTH(SalesData[[#This Row],[Order Date]])</f>
        <v>201808</v>
      </c>
    </row>
    <row r="7941" spans="1: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v>5</v>
      </c>
      <c r="T7941">
        <v>0</v>
      </c>
      <c r="U7941">
        <v>77.37</v>
      </c>
      <c r="V7941">
        <f>COUNTIF(SalesData[Order ID],SalesData[[#This Row],[Order ID]])</f>
        <v>7</v>
      </c>
      <c r="W7941" t="str">
        <f>TEXT(SalesData[[#This Row],[Order Date]],"MMM-YYYY")</f>
        <v>Aug-2018</v>
      </c>
      <c r="X7941">
        <f>CHOOSE(MONTH(SalesData[[#This Row],[Order Date]]),1,1,1,2,2,2,3,3,3,4,4,4)</f>
        <v>3</v>
      </c>
      <c r="Y7941">
        <f>YEAR(SalesData[[#This Row],[Order Date]])*100+MONTH(SalesData[[#This Row],[Order Date]])</f>
        <v>201808</v>
      </c>
    </row>
    <row r="7942" spans="1: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v>6</v>
      </c>
      <c r="T7942">
        <v>0.2</v>
      </c>
      <c r="U7942">
        <v>21.17</v>
      </c>
      <c r="V7942">
        <f>COUNTIF(SalesData[Order ID],SalesData[[#This Row],[Order ID]])</f>
        <v>2</v>
      </c>
      <c r="W7942" t="str">
        <f>TEXT(SalesData[[#This Row],[Order Date]],"MMM-YYYY")</f>
        <v>Dec-2017</v>
      </c>
      <c r="X7942">
        <f>CHOOSE(MONTH(SalesData[[#This Row],[Order Date]]),1,1,1,2,2,2,3,3,3,4,4,4)</f>
        <v>4</v>
      </c>
      <c r="Y7942">
        <f>YEAR(SalesData[[#This Row],[Order Date]])*100+MONTH(SalesData[[#This Row],[Order Date]])</f>
        <v>201712</v>
      </c>
    </row>
    <row r="7943" spans="1: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v>5</v>
      </c>
      <c r="T7943">
        <v>0</v>
      </c>
      <c r="U7943">
        <v>26.96</v>
      </c>
      <c r="V7943">
        <f>COUNTIF(SalesData[Order ID],SalesData[[#This Row],[Order ID]])</f>
        <v>2</v>
      </c>
      <c r="W7943" t="str">
        <f>TEXT(SalesData[[#This Row],[Order Date]],"MMM-YYYY")</f>
        <v>Dec-2017</v>
      </c>
      <c r="X7943">
        <f>CHOOSE(MONTH(SalesData[[#This Row],[Order Date]]),1,1,1,2,2,2,3,3,3,4,4,4)</f>
        <v>4</v>
      </c>
      <c r="Y7943">
        <f>YEAR(SalesData[[#This Row],[Order Date]])*100+MONTH(SalesData[[#This Row],[Order Date]])</f>
        <v>201712</v>
      </c>
    </row>
    <row r="7944" spans="1: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v>9</v>
      </c>
      <c r="T7944">
        <v>0.1</v>
      </c>
      <c r="U7944">
        <v>9.9</v>
      </c>
      <c r="V7944">
        <f>COUNTIF(SalesData[Order ID],SalesData[[#This Row],[Order ID]])</f>
        <v>5</v>
      </c>
      <c r="W7944" t="str">
        <f>TEXT(SalesData[[#This Row],[Order Date]],"MMM-YYYY")</f>
        <v>Dec-2018</v>
      </c>
      <c r="X7944">
        <f>CHOOSE(MONTH(SalesData[[#This Row],[Order Date]]),1,1,1,2,2,2,3,3,3,4,4,4)</f>
        <v>4</v>
      </c>
      <c r="Y7944">
        <f>YEAR(SalesData[[#This Row],[Order Date]])*100+MONTH(SalesData[[#This Row],[Order Date]])</f>
        <v>201812</v>
      </c>
    </row>
    <row r="7945" spans="1: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v>5</v>
      </c>
      <c r="T7945">
        <v>0</v>
      </c>
      <c r="U7945">
        <v>10.28</v>
      </c>
      <c r="V7945">
        <f>COUNTIF(SalesData[Order ID],SalesData[[#This Row],[Order ID]])</f>
        <v>5</v>
      </c>
      <c r="W7945" t="str">
        <f>TEXT(SalesData[[#This Row],[Order Date]],"MMM-YYYY")</f>
        <v>Dec-2018</v>
      </c>
      <c r="X7945">
        <f>CHOOSE(MONTH(SalesData[[#This Row],[Order Date]]),1,1,1,2,2,2,3,3,3,4,4,4)</f>
        <v>4</v>
      </c>
      <c r="Y7945">
        <f>YEAR(SalesData[[#This Row],[Order Date]])*100+MONTH(SalesData[[#This Row],[Order Date]])</f>
        <v>201812</v>
      </c>
    </row>
    <row r="7946" spans="1: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v>2</v>
      </c>
      <c r="T7946">
        <v>0.2</v>
      </c>
      <c r="U7946">
        <v>3.49</v>
      </c>
      <c r="V7946">
        <f>COUNTIF(SalesData[Order ID],SalesData[[#This Row],[Order ID]])</f>
        <v>5</v>
      </c>
      <c r="W7946" t="str">
        <f>TEXT(SalesData[[#This Row],[Order Date]],"MMM-YYYY")</f>
        <v>Dec-2018</v>
      </c>
      <c r="X7946">
        <f>CHOOSE(MONTH(SalesData[[#This Row],[Order Date]]),1,1,1,2,2,2,3,3,3,4,4,4)</f>
        <v>4</v>
      </c>
      <c r="Y7946">
        <f>YEAR(SalesData[[#This Row],[Order Date]])*100+MONTH(SalesData[[#This Row],[Order Date]])</f>
        <v>201812</v>
      </c>
    </row>
    <row r="7947" spans="1: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v>2</v>
      </c>
      <c r="T7947">
        <v>0.2</v>
      </c>
      <c r="U7947">
        <v>8.61</v>
      </c>
      <c r="V7947">
        <f>COUNTIF(SalesData[Order ID],SalesData[[#This Row],[Order ID]])</f>
        <v>5</v>
      </c>
      <c r="W7947" t="str">
        <f>TEXT(SalesData[[#This Row],[Order Date]],"MMM-YYYY")</f>
        <v>Dec-2018</v>
      </c>
      <c r="X7947">
        <f>CHOOSE(MONTH(SalesData[[#This Row],[Order Date]]),1,1,1,2,2,2,3,3,3,4,4,4)</f>
        <v>4</v>
      </c>
      <c r="Y7947">
        <f>YEAR(SalesData[[#This Row],[Order Date]])*100+MONTH(SalesData[[#This Row],[Order Date]])</f>
        <v>201812</v>
      </c>
    </row>
    <row r="7948" spans="1: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v>10</v>
      </c>
      <c r="T7948">
        <v>0.3</v>
      </c>
      <c r="U7948">
        <v>-1.01</v>
      </c>
      <c r="V7948">
        <f>COUNTIF(SalesData[Order ID],SalesData[[#This Row],[Order ID]])</f>
        <v>5</v>
      </c>
      <c r="W7948" t="str">
        <f>TEXT(SalesData[[#This Row],[Order Date]],"MMM-YYYY")</f>
        <v>Dec-2018</v>
      </c>
      <c r="X7948">
        <f>CHOOSE(MONTH(SalesData[[#This Row],[Order Date]]),1,1,1,2,2,2,3,3,3,4,4,4)</f>
        <v>4</v>
      </c>
      <c r="Y7948">
        <f>YEAR(SalesData[[#This Row],[Order Date]])*100+MONTH(SalesData[[#This Row],[Order Date]])</f>
        <v>201812</v>
      </c>
    </row>
    <row r="7949" spans="1: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v>1</v>
      </c>
      <c r="T7949">
        <v>0</v>
      </c>
      <c r="U7949">
        <v>4.33</v>
      </c>
      <c r="V7949">
        <f>COUNTIF(SalesData[Order ID],SalesData[[#This Row],[Order ID]])</f>
        <v>4</v>
      </c>
      <c r="W7949" t="str">
        <f>TEXT(SalesData[[#This Row],[Order Date]],"MMM-YYYY")</f>
        <v>Mar-2015</v>
      </c>
      <c r="X7949">
        <f>CHOOSE(MONTH(SalesData[[#This Row],[Order Date]]),1,1,1,2,2,2,3,3,3,4,4,4)</f>
        <v>1</v>
      </c>
      <c r="Y7949">
        <f>YEAR(SalesData[[#This Row],[Order Date]])*100+MONTH(SalesData[[#This Row],[Order Date]])</f>
        <v>201503</v>
      </c>
    </row>
    <row r="7950" spans="1: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v>9</v>
      </c>
      <c r="T7950">
        <v>0.2</v>
      </c>
      <c r="U7950">
        <v>57.96</v>
      </c>
      <c r="V7950">
        <f>COUNTIF(SalesData[Order ID],SalesData[[#This Row],[Order ID]])</f>
        <v>4</v>
      </c>
      <c r="W7950" t="str">
        <f>TEXT(SalesData[[#This Row],[Order Date]],"MMM-YYYY")</f>
        <v>Mar-2015</v>
      </c>
      <c r="X7950">
        <f>CHOOSE(MONTH(SalesData[[#This Row],[Order Date]]),1,1,1,2,2,2,3,3,3,4,4,4)</f>
        <v>1</v>
      </c>
      <c r="Y7950">
        <f>YEAR(SalesData[[#This Row],[Order Date]])*100+MONTH(SalesData[[#This Row],[Order Date]])</f>
        <v>201503</v>
      </c>
    </row>
    <row r="7951" spans="1: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v>1</v>
      </c>
      <c r="T7951">
        <v>0</v>
      </c>
      <c r="U7951">
        <v>9.5299999999999994</v>
      </c>
      <c r="V7951">
        <f>COUNTIF(SalesData[Order ID],SalesData[[#This Row],[Order ID]])</f>
        <v>4</v>
      </c>
      <c r="W7951" t="str">
        <f>TEXT(SalesData[[#This Row],[Order Date]],"MMM-YYYY")</f>
        <v>Mar-2015</v>
      </c>
      <c r="X7951">
        <f>CHOOSE(MONTH(SalesData[[#This Row],[Order Date]]),1,1,1,2,2,2,3,3,3,4,4,4)</f>
        <v>1</v>
      </c>
      <c r="Y7951">
        <f>YEAR(SalesData[[#This Row],[Order Date]])*100+MONTH(SalesData[[#This Row],[Order Date]])</f>
        <v>201503</v>
      </c>
    </row>
    <row r="7952" spans="1: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v>7</v>
      </c>
      <c r="T7952">
        <v>0</v>
      </c>
      <c r="U7952">
        <v>6.48</v>
      </c>
      <c r="V7952">
        <f>COUNTIF(SalesData[Order ID],SalesData[[#This Row],[Order ID]])</f>
        <v>4</v>
      </c>
      <c r="W7952" t="str">
        <f>TEXT(SalesData[[#This Row],[Order Date]],"MMM-YYYY")</f>
        <v>Mar-2015</v>
      </c>
      <c r="X7952">
        <f>CHOOSE(MONTH(SalesData[[#This Row],[Order Date]]),1,1,1,2,2,2,3,3,3,4,4,4)</f>
        <v>1</v>
      </c>
      <c r="Y7952">
        <f>YEAR(SalesData[[#This Row],[Order Date]])*100+MONTH(SalesData[[#This Row],[Order Date]])</f>
        <v>201503</v>
      </c>
    </row>
    <row r="7953" spans="1: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v>6</v>
      </c>
      <c r="T7953">
        <v>0.1</v>
      </c>
      <c r="U7953">
        <v>0.42</v>
      </c>
      <c r="V7953">
        <f>COUNTIF(SalesData[Order ID],SalesData[[#This Row],[Order ID]])</f>
        <v>2</v>
      </c>
      <c r="W7953" t="str">
        <f>TEXT(SalesData[[#This Row],[Order Date]],"MMM-YYYY")</f>
        <v>Nov-2016</v>
      </c>
      <c r="X7953">
        <f>CHOOSE(MONTH(SalesData[[#This Row],[Order Date]]),1,1,1,2,2,2,3,3,3,4,4,4)</f>
        <v>4</v>
      </c>
      <c r="Y7953">
        <f>YEAR(SalesData[[#This Row],[Order Date]])*100+MONTH(SalesData[[#This Row],[Order Date]])</f>
        <v>201611</v>
      </c>
    </row>
    <row r="7954" spans="1: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v>2</v>
      </c>
      <c r="T7954">
        <v>0.3</v>
      </c>
      <c r="U7954">
        <v>-241.29</v>
      </c>
      <c r="V7954">
        <f>COUNTIF(SalesData[Order ID],SalesData[[#This Row],[Order ID]])</f>
        <v>2</v>
      </c>
      <c r="W7954" t="str">
        <f>TEXT(SalesData[[#This Row],[Order Date]],"MMM-YYYY")</f>
        <v>Nov-2016</v>
      </c>
      <c r="X7954">
        <f>CHOOSE(MONTH(SalesData[[#This Row],[Order Date]]),1,1,1,2,2,2,3,3,3,4,4,4)</f>
        <v>4</v>
      </c>
      <c r="Y7954">
        <f>YEAR(SalesData[[#This Row],[Order Date]])*100+MONTH(SalesData[[#This Row],[Order Date]])</f>
        <v>201611</v>
      </c>
    </row>
    <row r="7955" spans="1: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v>4</v>
      </c>
      <c r="T7955">
        <v>0.3</v>
      </c>
      <c r="U7955">
        <v>-14.73</v>
      </c>
      <c r="V7955">
        <f>COUNTIF(SalesData[Order ID],SalesData[[#This Row],[Order ID]])</f>
        <v>2</v>
      </c>
      <c r="W7955" t="str">
        <f>TEXT(SalesData[[#This Row],[Order Date]],"MMM-YYYY")</f>
        <v>Apr-2015</v>
      </c>
      <c r="X7955">
        <f>CHOOSE(MONTH(SalesData[[#This Row],[Order Date]]),1,1,1,2,2,2,3,3,3,4,4,4)</f>
        <v>2</v>
      </c>
      <c r="Y7955">
        <f>YEAR(SalesData[[#This Row],[Order Date]])*100+MONTH(SalesData[[#This Row],[Order Date]])</f>
        <v>201504</v>
      </c>
    </row>
    <row r="7956" spans="1: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v>5</v>
      </c>
      <c r="T7956">
        <v>0.1</v>
      </c>
      <c r="U7956">
        <v>1.56</v>
      </c>
      <c r="V7956">
        <f>COUNTIF(SalesData[Order ID],SalesData[[#This Row],[Order ID]])</f>
        <v>2</v>
      </c>
      <c r="W7956" t="str">
        <f>TEXT(SalesData[[#This Row],[Order Date]],"MMM-YYYY")</f>
        <v>Apr-2015</v>
      </c>
      <c r="X7956">
        <f>CHOOSE(MONTH(SalesData[[#This Row],[Order Date]]),1,1,1,2,2,2,3,3,3,4,4,4)</f>
        <v>2</v>
      </c>
      <c r="Y7956">
        <f>YEAR(SalesData[[#This Row],[Order Date]])*100+MONTH(SalesData[[#This Row],[Order Date]])</f>
        <v>201504</v>
      </c>
    </row>
    <row r="7957" spans="1: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v>2</v>
      </c>
      <c r="T7957">
        <v>0</v>
      </c>
      <c r="U7957">
        <v>65.28</v>
      </c>
      <c r="V7957">
        <f>COUNTIF(SalesData[Order ID],SalesData[[#This Row],[Order ID]])</f>
        <v>6</v>
      </c>
      <c r="W7957" t="str">
        <f>TEXT(SalesData[[#This Row],[Order Date]],"MMM-YYYY")</f>
        <v>Oct-2018</v>
      </c>
      <c r="X7957">
        <f>CHOOSE(MONTH(SalesData[[#This Row],[Order Date]]),1,1,1,2,2,2,3,3,3,4,4,4)</f>
        <v>4</v>
      </c>
      <c r="Y7957">
        <f>YEAR(SalesData[[#This Row],[Order Date]])*100+MONTH(SalesData[[#This Row],[Order Date]])</f>
        <v>201810</v>
      </c>
    </row>
    <row r="7958" spans="1: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v>5</v>
      </c>
      <c r="T7958">
        <v>0.2</v>
      </c>
      <c r="U7958">
        <v>2.5299999999999998</v>
      </c>
      <c r="V7958">
        <f>COUNTIF(SalesData[Order ID],SalesData[[#This Row],[Order ID]])</f>
        <v>6</v>
      </c>
      <c r="W7958" t="str">
        <f>TEXT(SalesData[[#This Row],[Order Date]],"MMM-YYYY")</f>
        <v>Oct-2018</v>
      </c>
      <c r="X7958">
        <f>CHOOSE(MONTH(SalesData[[#This Row],[Order Date]]),1,1,1,2,2,2,3,3,3,4,4,4)</f>
        <v>4</v>
      </c>
      <c r="Y7958">
        <f>YEAR(SalesData[[#This Row],[Order Date]])*100+MONTH(SalesData[[#This Row],[Order Date]])</f>
        <v>201810</v>
      </c>
    </row>
    <row r="7959" spans="1: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v>7</v>
      </c>
      <c r="T7959">
        <v>0</v>
      </c>
      <c r="U7959">
        <v>3.48</v>
      </c>
      <c r="V7959">
        <f>COUNTIF(SalesData[Order ID],SalesData[[#This Row],[Order ID]])</f>
        <v>6</v>
      </c>
      <c r="W7959" t="str">
        <f>TEXT(SalesData[[#This Row],[Order Date]],"MMM-YYYY")</f>
        <v>Oct-2018</v>
      </c>
      <c r="X7959">
        <f>CHOOSE(MONTH(SalesData[[#This Row],[Order Date]]),1,1,1,2,2,2,3,3,3,4,4,4)</f>
        <v>4</v>
      </c>
      <c r="Y7959">
        <f>YEAR(SalesData[[#This Row],[Order Date]])*100+MONTH(SalesData[[#This Row],[Order Date]])</f>
        <v>201810</v>
      </c>
    </row>
    <row r="7960" spans="1: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v>10</v>
      </c>
      <c r="T7960">
        <v>0</v>
      </c>
      <c r="U7960">
        <v>25.52</v>
      </c>
      <c r="V7960">
        <f>COUNTIF(SalesData[Order ID],SalesData[[#This Row],[Order ID]])</f>
        <v>6</v>
      </c>
      <c r="W7960" t="str">
        <f>TEXT(SalesData[[#This Row],[Order Date]],"MMM-YYYY")</f>
        <v>Oct-2018</v>
      </c>
      <c r="X7960">
        <f>CHOOSE(MONTH(SalesData[[#This Row],[Order Date]]),1,1,1,2,2,2,3,3,3,4,4,4)</f>
        <v>4</v>
      </c>
      <c r="Y7960">
        <f>YEAR(SalesData[[#This Row],[Order Date]])*100+MONTH(SalesData[[#This Row],[Order Date]])</f>
        <v>201810</v>
      </c>
    </row>
    <row r="7961" spans="1: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v>4</v>
      </c>
      <c r="T7961">
        <v>0.1</v>
      </c>
      <c r="U7961">
        <v>45.4</v>
      </c>
      <c r="V7961">
        <f>COUNTIF(SalesData[Order ID],SalesData[[#This Row],[Order ID]])</f>
        <v>6</v>
      </c>
      <c r="W7961" t="str">
        <f>TEXT(SalesData[[#This Row],[Order Date]],"MMM-YYYY")</f>
        <v>Oct-2018</v>
      </c>
      <c r="X7961">
        <f>CHOOSE(MONTH(SalesData[[#This Row],[Order Date]]),1,1,1,2,2,2,3,3,3,4,4,4)</f>
        <v>4</v>
      </c>
      <c r="Y7961">
        <f>YEAR(SalesData[[#This Row],[Order Date]])*100+MONTH(SalesData[[#This Row],[Order Date]])</f>
        <v>201810</v>
      </c>
    </row>
    <row r="7962" spans="1: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v>2</v>
      </c>
      <c r="T7962">
        <v>0.3</v>
      </c>
      <c r="U7962">
        <v>-2.08</v>
      </c>
      <c r="V7962">
        <f>COUNTIF(SalesData[Order ID],SalesData[[#This Row],[Order ID]])</f>
        <v>6</v>
      </c>
      <c r="W7962" t="str">
        <f>TEXT(SalesData[[#This Row],[Order Date]],"MMM-YYYY")</f>
        <v>Oct-2018</v>
      </c>
      <c r="X7962">
        <f>CHOOSE(MONTH(SalesData[[#This Row],[Order Date]]),1,1,1,2,2,2,3,3,3,4,4,4)</f>
        <v>4</v>
      </c>
      <c r="Y7962">
        <f>YEAR(SalesData[[#This Row],[Order Date]])*100+MONTH(SalesData[[#This Row],[Order Date]])</f>
        <v>201810</v>
      </c>
    </row>
    <row r="7963" spans="1: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v>8</v>
      </c>
      <c r="T7963">
        <v>0.2</v>
      </c>
      <c r="U7963">
        <v>25.22</v>
      </c>
      <c r="V7963">
        <f>COUNTIF(SalesData[Order ID],SalesData[[#This Row],[Order ID]])</f>
        <v>5</v>
      </c>
      <c r="W7963" t="str">
        <f>TEXT(SalesData[[#This Row],[Order Date]],"MMM-YYYY")</f>
        <v>Nov-2018</v>
      </c>
      <c r="X7963">
        <f>CHOOSE(MONTH(SalesData[[#This Row],[Order Date]]),1,1,1,2,2,2,3,3,3,4,4,4)</f>
        <v>4</v>
      </c>
      <c r="Y7963">
        <f>YEAR(SalesData[[#This Row],[Order Date]])*100+MONTH(SalesData[[#This Row],[Order Date]])</f>
        <v>201811</v>
      </c>
    </row>
    <row r="7964" spans="1: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v>7</v>
      </c>
      <c r="T7964">
        <v>0.1</v>
      </c>
      <c r="U7964">
        <v>5.26</v>
      </c>
      <c r="V7964">
        <f>COUNTIF(SalesData[Order ID],SalesData[[#This Row],[Order ID]])</f>
        <v>5</v>
      </c>
      <c r="W7964" t="str">
        <f>TEXT(SalesData[[#This Row],[Order Date]],"MMM-YYYY")</f>
        <v>Nov-2018</v>
      </c>
      <c r="X7964">
        <f>CHOOSE(MONTH(SalesData[[#This Row],[Order Date]]),1,1,1,2,2,2,3,3,3,4,4,4)</f>
        <v>4</v>
      </c>
      <c r="Y7964">
        <f>YEAR(SalesData[[#This Row],[Order Date]])*100+MONTH(SalesData[[#This Row],[Order Date]])</f>
        <v>201811</v>
      </c>
    </row>
    <row r="7965" spans="1: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v>8</v>
      </c>
      <c r="T7965">
        <v>0.1</v>
      </c>
      <c r="U7965">
        <v>38.909999999999997</v>
      </c>
      <c r="V7965">
        <f>COUNTIF(SalesData[Order ID],SalesData[[#This Row],[Order ID]])</f>
        <v>5</v>
      </c>
      <c r="W7965" t="str">
        <f>TEXT(SalesData[[#This Row],[Order Date]],"MMM-YYYY")</f>
        <v>Nov-2018</v>
      </c>
      <c r="X7965">
        <f>CHOOSE(MONTH(SalesData[[#This Row],[Order Date]]),1,1,1,2,2,2,3,3,3,4,4,4)</f>
        <v>4</v>
      </c>
      <c r="Y7965">
        <f>YEAR(SalesData[[#This Row],[Order Date]])*100+MONTH(SalesData[[#This Row],[Order Date]])</f>
        <v>201811</v>
      </c>
    </row>
    <row r="7966" spans="1: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v>9</v>
      </c>
      <c r="T7966">
        <v>0.2</v>
      </c>
      <c r="U7966">
        <v>2.7</v>
      </c>
      <c r="V7966">
        <f>COUNTIF(SalesData[Order ID],SalesData[[#This Row],[Order ID]])</f>
        <v>5</v>
      </c>
      <c r="W7966" t="str">
        <f>TEXT(SalesData[[#This Row],[Order Date]],"MMM-YYYY")</f>
        <v>Nov-2018</v>
      </c>
      <c r="X7966">
        <f>CHOOSE(MONTH(SalesData[[#This Row],[Order Date]]),1,1,1,2,2,2,3,3,3,4,4,4)</f>
        <v>4</v>
      </c>
      <c r="Y7966">
        <f>YEAR(SalesData[[#This Row],[Order Date]])*100+MONTH(SalesData[[#This Row],[Order Date]])</f>
        <v>201811</v>
      </c>
    </row>
    <row r="7967" spans="1: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v>1</v>
      </c>
      <c r="T7967">
        <v>0</v>
      </c>
      <c r="U7967">
        <v>4.1500000000000004</v>
      </c>
      <c r="V7967">
        <f>COUNTIF(SalesData[Order ID],SalesData[[#This Row],[Order ID]])</f>
        <v>5</v>
      </c>
      <c r="W7967" t="str">
        <f>TEXT(SalesData[[#This Row],[Order Date]],"MMM-YYYY")</f>
        <v>Nov-2018</v>
      </c>
      <c r="X7967">
        <f>CHOOSE(MONTH(SalesData[[#This Row],[Order Date]]),1,1,1,2,2,2,3,3,3,4,4,4)</f>
        <v>4</v>
      </c>
      <c r="Y7967">
        <f>YEAR(SalesData[[#This Row],[Order Date]])*100+MONTH(SalesData[[#This Row],[Order Date]])</f>
        <v>201811</v>
      </c>
    </row>
    <row r="7968" spans="1: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v>3</v>
      </c>
      <c r="T7968">
        <v>0.1</v>
      </c>
      <c r="U7968">
        <v>2.34</v>
      </c>
      <c r="V7968">
        <f>COUNTIF(SalesData[Order ID],SalesData[[#This Row],[Order ID]])</f>
        <v>1</v>
      </c>
      <c r="W7968" t="str">
        <f>TEXT(SalesData[[#This Row],[Order Date]],"MMM-YYYY")</f>
        <v>Mar-2016</v>
      </c>
      <c r="X7968">
        <f>CHOOSE(MONTH(SalesData[[#This Row],[Order Date]]),1,1,1,2,2,2,3,3,3,4,4,4)</f>
        <v>1</v>
      </c>
      <c r="Y7968">
        <f>YEAR(SalesData[[#This Row],[Order Date]])*100+MONTH(SalesData[[#This Row],[Order Date]])</f>
        <v>201603</v>
      </c>
    </row>
    <row r="7969" spans="1: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v>4</v>
      </c>
      <c r="T7969">
        <v>0.2</v>
      </c>
      <c r="U7969">
        <v>4.54</v>
      </c>
      <c r="V7969">
        <f>COUNTIF(SalesData[Order ID],SalesData[[#This Row],[Order ID]])</f>
        <v>3</v>
      </c>
      <c r="W7969" t="str">
        <f>TEXT(SalesData[[#This Row],[Order Date]],"MMM-YYYY")</f>
        <v>Oct-2017</v>
      </c>
      <c r="X7969">
        <f>CHOOSE(MONTH(SalesData[[#This Row],[Order Date]]),1,1,1,2,2,2,3,3,3,4,4,4)</f>
        <v>4</v>
      </c>
      <c r="Y7969">
        <f>YEAR(SalesData[[#This Row],[Order Date]])*100+MONTH(SalesData[[#This Row],[Order Date]])</f>
        <v>201710</v>
      </c>
    </row>
    <row r="7970" spans="1: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v>4</v>
      </c>
      <c r="T7970">
        <v>0</v>
      </c>
      <c r="U7970">
        <v>1.76</v>
      </c>
      <c r="V7970">
        <f>COUNTIF(SalesData[Order ID],SalesData[[#This Row],[Order ID]])</f>
        <v>3</v>
      </c>
      <c r="W7970" t="str">
        <f>TEXT(SalesData[[#This Row],[Order Date]],"MMM-YYYY")</f>
        <v>Oct-2017</v>
      </c>
      <c r="X7970">
        <f>CHOOSE(MONTH(SalesData[[#This Row],[Order Date]]),1,1,1,2,2,2,3,3,3,4,4,4)</f>
        <v>4</v>
      </c>
      <c r="Y7970">
        <f>YEAR(SalesData[[#This Row],[Order Date]])*100+MONTH(SalesData[[#This Row],[Order Date]])</f>
        <v>201710</v>
      </c>
    </row>
    <row r="7971" spans="1: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v>3</v>
      </c>
      <c r="T7971">
        <v>0.1</v>
      </c>
      <c r="U7971">
        <v>26.57</v>
      </c>
      <c r="V7971">
        <f>COUNTIF(SalesData[Order ID],SalesData[[#This Row],[Order ID]])</f>
        <v>3</v>
      </c>
      <c r="W7971" t="str">
        <f>TEXT(SalesData[[#This Row],[Order Date]],"MMM-YYYY")</f>
        <v>Oct-2017</v>
      </c>
      <c r="X7971">
        <f>CHOOSE(MONTH(SalesData[[#This Row],[Order Date]]),1,1,1,2,2,2,3,3,3,4,4,4)</f>
        <v>4</v>
      </c>
      <c r="Y7971">
        <f>YEAR(SalesData[[#This Row],[Order Date]])*100+MONTH(SalesData[[#This Row],[Order Date]])</f>
        <v>201710</v>
      </c>
    </row>
    <row r="7972" spans="1: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v>4</v>
      </c>
      <c r="T7972">
        <v>0.2</v>
      </c>
      <c r="U7972">
        <v>166.33</v>
      </c>
      <c r="V7972">
        <f>COUNTIF(SalesData[Order ID],SalesData[[#This Row],[Order ID]])</f>
        <v>7</v>
      </c>
      <c r="W7972" t="str">
        <f>TEXT(SalesData[[#This Row],[Order Date]],"MMM-YYYY")</f>
        <v>Aug-2016</v>
      </c>
      <c r="X7972">
        <f>CHOOSE(MONTH(SalesData[[#This Row],[Order Date]]),1,1,1,2,2,2,3,3,3,4,4,4)</f>
        <v>3</v>
      </c>
      <c r="Y7972">
        <f>YEAR(SalesData[[#This Row],[Order Date]])*100+MONTH(SalesData[[#This Row],[Order Date]])</f>
        <v>201608</v>
      </c>
    </row>
    <row r="7973" spans="1: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v>9</v>
      </c>
      <c r="T7973">
        <v>0.2</v>
      </c>
      <c r="U7973">
        <v>3.12</v>
      </c>
      <c r="V7973">
        <f>COUNTIF(SalesData[Order ID],SalesData[[#This Row],[Order ID]])</f>
        <v>7</v>
      </c>
      <c r="W7973" t="str">
        <f>TEXT(SalesData[[#This Row],[Order Date]],"MMM-YYYY")</f>
        <v>Aug-2016</v>
      </c>
      <c r="X7973">
        <f>CHOOSE(MONTH(SalesData[[#This Row],[Order Date]]),1,1,1,2,2,2,3,3,3,4,4,4)</f>
        <v>3</v>
      </c>
      <c r="Y7973">
        <f>YEAR(SalesData[[#This Row],[Order Date]])*100+MONTH(SalesData[[#This Row],[Order Date]])</f>
        <v>201608</v>
      </c>
    </row>
    <row r="7974" spans="1: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v>8</v>
      </c>
      <c r="T7974">
        <v>0.3</v>
      </c>
      <c r="U7974">
        <v>-0.83</v>
      </c>
      <c r="V7974">
        <f>COUNTIF(SalesData[Order ID],SalesData[[#This Row],[Order ID]])</f>
        <v>7</v>
      </c>
      <c r="W7974" t="str">
        <f>TEXT(SalesData[[#This Row],[Order Date]],"MMM-YYYY")</f>
        <v>Aug-2016</v>
      </c>
      <c r="X7974">
        <f>CHOOSE(MONTH(SalesData[[#This Row],[Order Date]]),1,1,1,2,2,2,3,3,3,4,4,4)</f>
        <v>3</v>
      </c>
      <c r="Y7974">
        <f>YEAR(SalesData[[#This Row],[Order Date]])*100+MONTH(SalesData[[#This Row],[Order Date]])</f>
        <v>201608</v>
      </c>
    </row>
    <row r="7975" spans="1: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v>8</v>
      </c>
      <c r="T7975">
        <v>0</v>
      </c>
      <c r="U7975">
        <v>0.74</v>
      </c>
      <c r="V7975">
        <f>COUNTIF(SalesData[Order ID],SalesData[[#This Row],[Order ID]])</f>
        <v>7</v>
      </c>
      <c r="W7975" t="str">
        <f>TEXT(SalesData[[#This Row],[Order Date]],"MMM-YYYY")</f>
        <v>Aug-2016</v>
      </c>
      <c r="X7975">
        <f>CHOOSE(MONTH(SalesData[[#This Row],[Order Date]]),1,1,1,2,2,2,3,3,3,4,4,4)</f>
        <v>3</v>
      </c>
      <c r="Y7975">
        <f>YEAR(SalesData[[#This Row],[Order Date]])*100+MONTH(SalesData[[#This Row],[Order Date]])</f>
        <v>201608</v>
      </c>
    </row>
    <row r="7976" spans="1: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v>1</v>
      </c>
      <c r="T7976">
        <v>0.3</v>
      </c>
      <c r="U7976">
        <v>-40.700000000000003</v>
      </c>
      <c r="V7976">
        <f>COUNTIF(SalesData[Order ID],SalesData[[#This Row],[Order ID]])</f>
        <v>7</v>
      </c>
      <c r="W7976" t="str">
        <f>TEXT(SalesData[[#This Row],[Order Date]],"MMM-YYYY")</f>
        <v>Aug-2016</v>
      </c>
      <c r="X7976">
        <f>CHOOSE(MONTH(SalesData[[#This Row],[Order Date]]),1,1,1,2,2,2,3,3,3,4,4,4)</f>
        <v>3</v>
      </c>
      <c r="Y7976">
        <f>YEAR(SalesData[[#This Row],[Order Date]])*100+MONTH(SalesData[[#This Row],[Order Date]])</f>
        <v>201608</v>
      </c>
    </row>
    <row r="7977" spans="1: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v>3</v>
      </c>
      <c r="T7977">
        <v>0.1</v>
      </c>
      <c r="U7977">
        <v>0.68</v>
      </c>
      <c r="V7977">
        <f>COUNTIF(SalesData[Order ID],SalesData[[#This Row],[Order ID]])</f>
        <v>7</v>
      </c>
      <c r="W7977" t="str">
        <f>TEXT(SalesData[[#This Row],[Order Date]],"MMM-YYYY")</f>
        <v>Aug-2016</v>
      </c>
      <c r="X7977">
        <f>CHOOSE(MONTH(SalesData[[#This Row],[Order Date]]),1,1,1,2,2,2,3,3,3,4,4,4)</f>
        <v>3</v>
      </c>
      <c r="Y7977">
        <f>YEAR(SalesData[[#This Row],[Order Date]])*100+MONTH(SalesData[[#This Row],[Order Date]])</f>
        <v>201608</v>
      </c>
    </row>
    <row r="7978" spans="1: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v>9</v>
      </c>
      <c r="T7978">
        <v>0</v>
      </c>
      <c r="U7978">
        <v>1.64</v>
      </c>
      <c r="V7978">
        <f>COUNTIF(SalesData[Order ID],SalesData[[#This Row],[Order ID]])</f>
        <v>7</v>
      </c>
      <c r="W7978" t="str">
        <f>TEXT(SalesData[[#This Row],[Order Date]],"MMM-YYYY")</f>
        <v>Aug-2016</v>
      </c>
      <c r="X7978">
        <f>CHOOSE(MONTH(SalesData[[#This Row],[Order Date]]),1,1,1,2,2,2,3,3,3,4,4,4)</f>
        <v>3</v>
      </c>
      <c r="Y7978">
        <f>YEAR(SalesData[[#This Row],[Order Date]])*100+MONTH(SalesData[[#This Row],[Order Date]])</f>
        <v>201608</v>
      </c>
    </row>
    <row r="7979" spans="1: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v>3</v>
      </c>
      <c r="T7979">
        <v>0.2</v>
      </c>
      <c r="U7979">
        <v>211.19</v>
      </c>
      <c r="V7979">
        <f>COUNTIF(SalesData[Order ID],SalesData[[#This Row],[Order ID]])</f>
        <v>2</v>
      </c>
      <c r="W7979" t="str">
        <f>TEXT(SalesData[[#This Row],[Order Date]],"MMM-YYYY")</f>
        <v>May-2015</v>
      </c>
      <c r="X7979">
        <f>CHOOSE(MONTH(SalesData[[#This Row],[Order Date]]),1,1,1,2,2,2,3,3,3,4,4,4)</f>
        <v>2</v>
      </c>
      <c r="Y7979">
        <f>YEAR(SalesData[[#This Row],[Order Date]])*100+MONTH(SalesData[[#This Row],[Order Date]])</f>
        <v>201505</v>
      </c>
    </row>
    <row r="7980" spans="1: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v>3</v>
      </c>
      <c r="T7980">
        <v>0.2</v>
      </c>
      <c r="U7980">
        <v>19.329999999999998</v>
      </c>
      <c r="V7980">
        <f>COUNTIF(SalesData[Order ID],SalesData[[#This Row],[Order ID]])</f>
        <v>2</v>
      </c>
      <c r="W7980" t="str">
        <f>TEXT(SalesData[[#This Row],[Order Date]],"MMM-YYYY")</f>
        <v>May-2015</v>
      </c>
      <c r="X7980">
        <f>CHOOSE(MONTH(SalesData[[#This Row],[Order Date]]),1,1,1,2,2,2,3,3,3,4,4,4)</f>
        <v>2</v>
      </c>
      <c r="Y7980">
        <f>YEAR(SalesData[[#This Row],[Order Date]])*100+MONTH(SalesData[[#This Row],[Order Date]])</f>
        <v>201505</v>
      </c>
    </row>
    <row r="7981" spans="1: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v>4</v>
      </c>
      <c r="T7981">
        <v>0.1</v>
      </c>
      <c r="U7981">
        <v>0.46</v>
      </c>
      <c r="V7981">
        <f>COUNTIF(SalesData[Order ID],SalesData[[#This Row],[Order ID]])</f>
        <v>1</v>
      </c>
      <c r="W7981" t="str">
        <f>TEXT(SalesData[[#This Row],[Order Date]],"MMM-YYYY")</f>
        <v>Aug-2016</v>
      </c>
      <c r="X7981">
        <f>CHOOSE(MONTH(SalesData[[#This Row],[Order Date]]),1,1,1,2,2,2,3,3,3,4,4,4)</f>
        <v>3</v>
      </c>
      <c r="Y7981">
        <f>YEAR(SalesData[[#This Row],[Order Date]])*100+MONTH(SalesData[[#This Row],[Order Date]])</f>
        <v>201608</v>
      </c>
    </row>
    <row r="7982" spans="1: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v>6</v>
      </c>
      <c r="T7982">
        <v>0</v>
      </c>
      <c r="U7982">
        <v>4.7699999999999996</v>
      </c>
      <c r="V7982">
        <f>COUNTIF(SalesData[Order ID],SalesData[[#This Row],[Order ID]])</f>
        <v>1</v>
      </c>
      <c r="W7982" t="str">
        <f>TEXT(SalesData[[#This Row],[Order Date]],"MMM-YYYY")</f>
        <v>Jan-2015</v>
      </c>
      <c r="X7982">
        <f>CHOOSE(MONTH(SalesData[[#This Row],[Order Date]]),1,1,1,2,2,2,3,3,3,4,4,4)</f>
        <v>1</v>
      </c>
      <c r="Y7982">
        <f>YEAR(SalesData[[#This Row],[Order Date]])*100+MONTH(SalesData[[#This Row],[Order Date]])</f>
        <v>201501</v>
      </c>
    </row>
    <row r="7983" spans="1: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v>1</v>
      </c>
      <c r="T7983">
        <v>0.3</v>
      </c>
      <c r="U7983">
        <v>-22.12</v>
      </c>
      <c r="V7983">
        <f>COUNTIF(SalesData[Order ID],SalesData[[#This Row],[Order ID]])</f>
        <v>2</v>
      </c>
      <c r="W7983" t="str">
        <f>TEXT(SalesData[[#This Row],[Order Date]],"MMM-YYYY")</f>
        <v>Sep-2015</v>
      </c>
      <c r="X7983">
        <f>CHOOSE(MONTH(SalesData[[#This Row],[Order Date]]),1,1,1,2,2,2,3,3,3,4,4,4)</f>
        <v>3</v>
      </c>
      <c r="Y7983">
        <f>YEAR(SalesData[[#This Row],[Order Date]])*100+MONTH(SalesData[[#This Row],[Order Date]])</f>
        <v>201509</v>
      </c>
    </row>
    <row r="7984" spans="1: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v>10</v>
      </c>
      <c r="T7984">
        <v>0</v>
      </c>
      <c r="U7984">
        <v>38.24</v>
      </c>
      <c r="V7984">
        <f>COUNTIF(SalesData[Order ID],SalesData[[#This Row],[Order ID]])</f>
        <v>2</v>
      </c>
      <c r="W7984" t="str">
        <f>TEXT(SalesData[[#This Row],[Order Date]],"MMM-YYYY")</f>
        <v>Sep-2015</v>
      </c>
      <c r="X7984">
        <f>CHOOSE(MONTH(SalesData[[#This Row],[Order Date]]),1,1,1,2,2,2,3,3,3,4,4,4)</f>
        <v>3</v>
      </c>
      <c r="Y7984">
        <f>YEAR(SalesData[[#This Row],[Order Date]])*100+MONTH(SalesData[[#This Row],[Order Date]])</f>
        <v>201509</v>
      </c>
    </row>
    <row r="7985" spans="1: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v>8</v>
      </c>
      <c r="T7985">
        <v>0.2</v>
      </c>
      <c r="U7985">
        <v>3.48</v>
      </c>
      <c r="V7985">
        <f>COUNTIF(SalesData[Order ID],SalesData[[#This Row],[Order ID]])</f>
        <v>2</v>
      </c>
      <c r="W7985" t="str">
        <f>TEXT(SalesData[[#This Row],[Order Date]],"MMM-YYYY")</f>
        <v>Jan-2018</v>
      </c>
      <c r="X7985">
        <f>CHOOSE(MONTH(SalesData[[#This Row],[Order Date]]),1,1,1,2,2,2,3,3,3,4,4,4)</f>
        <v>1</v>
      </c>
      <c r="Y7985">
        <f>YEAR(SalesData[[#This Row],[Order Date]])*100+MONTH(SalesData[[#This Row],[Order Date]])</f>
        <v>201801</v>
      </c>
    </row>
    <row r="7986" spans="1: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v>9</v>
      </c>
      <c r="T7986">
        <v>0.3</v>
      </c>
      <c r="U7986">
        <v>-1.81</v>
      </c>
      <c r="V7986">
        <f>COUNTIF(SalesData[Order ID],SalesData[[#This Row],[Order ID]])</f>
        <v>2</v>
      </c>
      <c r="W7986" t="str">
        <f>TEXT(SalesData[[#This Row],[Order Date]],"MMM-YYYY")</f>
        <v>Jan-2018</v>
      </c>
      <c r="X7986">
        <f>CHOOSE(MONTH(SalesData[[#This Row],[Order Date]]),1,1,1,2,2,2,3,3,3,4,4,4)</f>
        <v>1</v>
      </c>
      <c r="Y7986">
        <f>YEAR(SalesData[[#This Row],[Order Date]])*100+MONTH(SalesData[[#This Row],[Order Date]])</f>
        <v>201801</v>
      </c>
    </row>
    <row r="7987" spans="1: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v>4</v>
      </c>
      <c r="T7987">
        <v>0.1</v>
      </c>
      <c r="U7987">
        <v>2.75</v>
      </c>
      <c r="V7987">
        <f>COUNTIF(SalesData[Order ID],SalesData[[#This Row],[Order ID]])</f>
        <v>1</v>
      </c>
      <c r="W7987" t="str">
        <f>TEXT(SalesData[[#This Row],[Order Date]],"MMM-YYYY")</f>
        <v>Apr-2017</v>
      </c>
      <c r="X7987">
        <f>CHOOSE(MONTH(SalesData[[#This Row],[Order Date]]),1,1,1,2,2,2,3,3,3,4,4,4)</f>
        <v>2</v>
      </c>
      <c r="Y7987">
        <f>YEAR(SalesData[[#This Row],[Order Date]])*100+MONTH(SalesData[[#This Row],[Order Date]])</f>
        <v>201704</v>
      </c>
    </row>
    <row r="7988" spans="1: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v>5</v>
      </c>
      <c r="T7988">
        <v>0</v>
      </c>
      <c r="U7988">
        <v>10.79</v>
      </c>
      <c r="V7988">
        <f>COUNTIF(SalesData[Order ID],SalesData[[#This Row],[Order ID]])</f>
        <v>1</v>
      </c>
      <c r="W7988" t="str">
        <f>TEXT(SalesData[[#This Row],[Order Date]],"MMM-YYYY")</f>
        <v>Jul-2017</v>
      </c>
      <c r="X7988">
        <f>CHOOSE(MONTH(SalesData[[#This Row],[Order Date]]),1,1,1,2,2,2,3,3,3,4,4,4)</f>
        <v>3</v>
      </c>
      <c r="Y7988">
        <f>YEAR(SalesData[[#This Row],[Order Date]])*100+MONTH(SalesData[[#This Row],[Order Date]])</f>
        <v>201707</v>
      </c>
    </row>
    <row r="7989" spans="1: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v>9</v>
      </c>
      <c r="T7989">
        <v>0.3</v>
      </c>
      <c r="U7989">
        <v>-2.02</v>
      </c>
      <c r="V7989">
        <f>COUNTIF(SalesData[Order ID],SalesData[[#This Row],[Order ID]])</f>
        <v>4</v>
      </c>
      <c r="W7989" t="str">
        <f>TEXT(SalesData[[#This Row],[Order Date]],"MMM-YYYY")</f>
        <v>Aug-2017</v>
      </c>
      <c r="X7989">
        <f>CHOOSE(MONTH(SalesData[[#This Row],[Order Date]]),1,1,1,2,2,2,3,3,3,4,4,4)</f>
        <v>3</v>
      </c>
      <c r="Y7989">
        <f>YEAR(SalesData[[#This Row],[Order Date]])*100+MONTH(SalesData[[#This Row],[Order Date]])</f>
        <v>201708</v>
      </c>
    </row>
    <row r="7990" spans="1: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v>3</v>
      </c>
      <c r="T7990">
        <v>0</v>
      </c>
      <c r="U7990">
        <v>11.65</v>
      </c>
      <c r="V7990">
        <f>COUNTIF(SalesData[Order ID],SalesData[[#This Row],[Order ID]])</f>
        <v>4</v>
      </c>
      <c r="W7990" t="str">
        <f>TEXT(SalesData[[#This Row],[Order Date]],"MMM-YYYY")</f>
        <v>Aug-2017</v>
      </c>
      <c r="X7990">
        <f>CHOOSE(MONTH(SalesData[[#This Row],[Order Date]]),1,1,1,2,2,2,3,3,3,4,4,4)</f>
        <v>3</v>
      </c>
      <c r="Y7990">
        <f>YEAR(SalesData[[#This Row],[Order Date]])*100+MONTH(SalesData[[#This Row],[Order Date]])</f>
        <v>201708</v>
      </c>
    </row>
    <row r="7991" spans="1: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v>6</v>
      </c>
      <c r="T7991">
        <v>0.2</v>
      </c>
      <c r="U7991">
        <v>2.4</v>
      </c>
      <c r="V7991">
        <f>COUNTIF(SalesData[Order ID],SalesData[[#This Row],[Order ID]])</f>
        <v>4</v>
      </c>
      <c r="W7991" t="str">
        <f>TEXT(SalesData[[#This Row],[Order Date]],"MMM-YYYY")</f>
        <v>Aug-2017</v>
      </c>
      <c r="X7991">
        <f>CHOOSE(MONTH(SalesData[[#This Row],[Order Date]]),1,1,1,2,2,2,3,3,3,4,4,4)</f>
        <v>3</v>
      </c>
      <c r="Y7991">
        <f>YEAR(SalesData[[#This Row],[Order Date]])*100+MONTH(SalesData[[#This Row],[Order Date]])</f>
        <v>201708</v>
      </c>
    </row>
    <row r="7992" spans="1: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v>6</v>
      </c>
      <c r="T7992">
        <v>0.1</v>
      </c>
      <c r="U7992">
        <v>0.4</v>
      </c>
      <c r="V7992">
        <f>COUNTIF(SalesData[Order ID],SalesData[[#This Row],[Order ID]])</f>
        <v>4</v>
      </c>
      <c r="W7992" t="str">
        <f>TEXT(SalesData[[#This Row],[Order Date]],"MMM-YYYY")</f>
        <v>Aug-2017</v>
      </c>
      <c r="X7992">
        <f>CHOOSE(MONTH(SalesData[[#This Row],[Order Date]]),1,1,1,2,2,2,3,3,3,4,4,4)</f>
        <v>3</v>
      </c>
      <c r="Y7992">
        <f>YEAR(SalesData[[#This Row],[Order Date]])*100+MONTH(SalesData[[#This Row],[Order Date]])</f>
        <v>201708</v>
      </c>
    </row>
    <row r="7993" spans="1: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v>5</v>
      </c>
      <c r="T7993">
        <v>0.3</v>
      </c>
      <c r="U7993">
        <v>-9.19</v>
      </c>
      <c r="V7993">
        <f>COUNTIF(SalesData[Order ID],SalesData[[#This Row],[Order ID]])</f>
        <v>2</v>
      </c>
      <c r="W7993" t="str">
        <f>TEXT(SalesData[[#This Row],[Order Date]],"MMM-YYYY")</f>
        <v>Jun-2017</v>
      </c>
      <c r="X7993">
        <f>CHOOSE(MONTH(SalesData[[#This Row],[Order Date]]),1,1,1,2,2,2,3,3,3,4,4,4)</f>
        <v>2</v>
      </c>
      <c r="Y7993">
        <f>YEAR(SalesData[[#This Row],[Order Date]])*100+MONTH(SalesData[[#This Row],[Order Date]])</f>
        <v>201706</v>
      </c>
    </row>
    <row r="7994" spans="1: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v>6</v>
      </c>
      <c r="T7994">
        <v>0</v>
      </c>
      <c r="U7994">
        <v>4.0599999999999996</v>
      </c>
      <c r="V7994">
        <f>COUNTIF(SalesData[Order ID],SalesData[[#This Row],[Order ID]])</f>
        <v>2</v>
      </c>
      <c r="W7994" t="str">
        <f>TEXT(SalesData[[#This Row],[Order Date]],"MMM-YYYY")</f>
        <v>Jun-2017</v>
      </c>
      <c r="X7994">
        <f>CHOOSE(MONTH(SalesData[[#This Row],[Order Date]]),1,1,1,2,2,2,3,3,3,4,4,4)</f>
        <v>2</v>
      </c>
      <c r="Y7994">
        <f>YEAR(SalesData[[#This Row],[Order Date]])*100+MONTH(SalesData[[#This Row],[Order Date]])</f>
        <v>201706</v>
      </c>
    </row>
    <row r="7995" spans="1: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v>6</v>
      </c>
      <c r="T7995">
        <v>0</v>
      </c>
      <c r="U7995">
        <v>0.73</v>
      </c>
      <c r="V7995">
        <f>COUNTIF(SalesData[Order ID],SalesData[[#This Row],[Order ID]])</f>
        <v>3</v>
      </c>
      <c r="W7995" t="str">
        <f>TEXT(SalesData[[#This Row],[Order Date]],"MMM-YYYY")</f>
        <v>Nov-2016</v>
      </c>
      <c r="X7995">
        <f>CHOOSE(MONTH(SalesData[[#This Row],[Order Date]]),1,1,1,2,2,2,3,3,3,4,4,4)</f>
        <v>4</v>
      </c>
      <c r="Y7995">
        <f>YEAR(SalesData[[#This Row],[Order Date]])*100+MONTH(SalesData[[#This Row],[Order Date]])</f>
        <v>201611</v>
      </c>
    </row>
    <row r="7996" spans="1: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v>4</v>
      </c>
      <c r="T7996">
        <v>0.1</v>
      </c>
      <c r="U7996">
        <v>43.73</v>
      </c>
      <c r="V7996">
        <f>COUNTIF(SalesData[Order ID],SalesData[[#This Row],[Order ID]])</f>
        <v>3</v>
      </c>
      <c r="W7996" t="str">
        <f>TEXT(SalesData[[#This Row],[Order Date]],"MMM-YYYY")</f>
        <v>Nov-2016</v>
      </c>
      <c r="X7996">
        <f>CHOOSE(MONTH(SalesData[[#This Row],[Order Date]]),1,1,1,2,2,2,3,3,3,4,4,4)</f>
        <v>4</v>
      </c>
      <c r="Y7996">
        <f>YEAR(SalesData[[#This Row],[Order Date]])*100+MONTH(SalesData[[#This Row],[Order Date]])</f>
        <v>201611</v>
      </c>
    </row>
    <row r="7997" spans="1: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v>5</v>
      </c>
      <c r="T7997">
        <v>0</v>
      </c>
      <c r="U7997">
        <v>0.57999999999999996</v>
      </c>
      <c r="V7997">
        <f>COUNTIF(SalesData[Order ID],SalesData[[#This Row],[Order ID]])</f>
        <v>3</v>
      </c>
      <c r="W7997" t="str">
        <f>TEXT(SalesData[[#This Row],[Order Date]],"MMM-YYYY")</f>
        <v>Nov-2016</v>
      </c>
      <c r="X7997">
        <f>CHOOSE(MONTH(SalesData[[#This Row],[Order Date]]),1,1,1,2,2,2,3,3,3,4,4,4)</f>
        <v>4</v>
      </c>
      <c r="Y7997">
        <f>YEAR(SalesData[[#This Row],[Order Date]])*100+MONTH(SalesData[[#This Row],[Order Date]])</f>
        <v>201611</v>
      </c>
    </row>
    <row r="7998" spans="1: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v>9</v>
      </c>
      <c r="T7998">
        <v>0.3</v>
      </c>
      <c r="U7998">
        <v>-69.91</v>
      </c>
      <c r="V7998">
        <f>COUNTIF(SalesData[Order ID],SalesData[[#This Row],[Order ID]])</f>
        <v>2</v>
      </c>
      <c r="W7998" t="str">
        <f>TEXT(SalesData[[#This Row],[Order Date]],"MMM-YYYY")</f>
        <v>Nov-2018</v>
      </c>
      <c r="X7998">
        <f>CHOOSE(MONTH(SalesData[[#This Row],[Order Date]]),1,1,1,2,2,2,3,3,3,4,4,4)</f>
        <v>4</v>
      </c>
      <c r="Y7998">
        <f>YEAR(SalesData[[#This Row],[Order Date]])*100+MONTH(SalesData[[#This Row],[Order Date]])</f>
        <v>201811</v>
      </c>
    </row>
    <row r="7999" spans="1: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v>5</v>
      </c>
      <c r="T7999">
        <v>0.1</v>
      </c>
      <c r="U7999">
        <v>250.98</v>
      </c>
      <c r="V7999">
        <f>COUNTIF(SalesData[Order ID],SalesData[[#This Row],[Order ID]])</f>
        <v>2</v>
      </c>
      <c r="W7999" t="str">
        <f>TEXT(SalesData[[#This Row],[Order Date]],"MMM-YYYY")</f>
        <v>Nov-2018</v>
      </c>
      <c r="X7999">
        <f>CHOOSE(MONTH(SalesData[[#This Row],[Order Date]]),1,1,1,2,2,2,3,3,3,4,4,4)</f>
        <v>4</v>
      </c>
      <c r="Y7999">
        <f>YEAR(SalesData[[#This Row],[Order Date]])*100+MONTH(SalesData[[#This Row],[Order Date]])</f>
        <v>201811</v>
      </c>
    </row>
    <row r="8000" spans="1: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v>5</v>
      </c>
      <c r="T8000">
        <v>0.1</v>
      </c>
      <c r="U8000">
        <v>2.92</v>
      </c>
      <c r="V8000">
        <f>COUNTIF(SalesData[Order ID],SalesData[[#This Row],[Order ID]])</f>
        <v>2</v>
      </c>
      <c r="W8000" t="str">
        <f>TEXT(SalesData[[#This Row],[Order Date]],"MMM-YYYY")</f>
        <v>May-2015</v>
      </c>
      <c r="X8000">
        <f>CHOOSE(MONTH(SalesData[[#This Row],[Order Date]]),1,1,1,2,2,2,3,3,3,4,4,4)</f>
        <v>2</v>
      </c>
      <c r="Y8000">
        <f>YEAR(SalesData[[#This Row],[Order Date]])*100+MONTH(SalesData[[#This Row],[Order Date]])</f>
        <v>201505</v>
      </c>
    </row>
    <row r="8001" spans="1: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v>10</v>
      </c>
      <c r="T8001">
        <v>0.2</v>
      </c>
      <c r="U8001">
        <v>15.57</v>
      </c>
      <c r="V8001">
        <f>COUNTIF(SalesData[Order ID],SalesData[[#This Row],[Order ID]])</f>
        <v>2</v>
      </c>
      <c r="W8001" t="str">
        <f>TEXT(SalesData[[#This Row],[Order Date]],"MMM-YYYY")</f>
        <v>May-2015</v>
      </c>
      <c r="X8001">
        <f>CHOOSE(MONTH(SalesData[[#This Row],[Order Date]]),1,1,1,2,2,2,3,3,3,4,4,4)</f>
        <v>2</v>
      </c>
      <c r="Y8001">
        <f>YEAR(SalesData[[#This Row],[Order Date]])*100+MONTH(SalesData[[#This Row],[Order Date]])</f>
        <v>201505</v>
      </c>
    </row>
    <row r="8002" spans="1: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v>8</v>
      </c>
      <c r="T8002">
        <v>0.3</v>
      </c>
      <c r="U8002">
        <v>-44.87</v>
      </c>
      <c r="V8002">
        <f>COUNTIF(SalesData[Order ID],SalesData[[#This Row],[Order ID]])</f>
        <v>1</v>
      </c>
      <c r="W8002" t="str">
        <f>TEXT(SalesData[[#This Row],[Order Date]],"MMM-YYYY")</f>
        <v>Nov-2016</v>
      </c>
      <c r="X8002">
        <f>CHOOSE(MONTH(SalesData[[#This Row],[Order Date]]),1,1,1,2,2,2,3,3,3,4,4,4)</f>
        <v>4</v>
      </c>
      <c r="Y8002">
        <f>YEAR(SalesData[[#This Row],[Order Date]])*100+MONTH(SalesData[[#This Row],[Order Date]])</f>
        <v>201611</v>
      </c>
    </row>
    <row r="8003" spans="1: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v>1</v>
      </c>
      <c r="T8003">
        <v>0.2</v>
      </c>
      <c r="U8003">
        <v>59.99</v>
      </c>
      <c r="V8003">
        <f>COUNTIF(SalesData[Order ID],SalesData[[#This Row],[Order ID]])</f>
        <v>2</v>
      </c>
      <c r="W8003" t="str">
        <f>TEXT(SalesData[[#This Row],[Order Date]],"MMM-YYYY")</f>
        <v>Dec-2016</v>
      </c>
      <c r="X8003">
        <f>CHOOSE(MONTH(SalesData[[#This Row],[Order Date]]),1,1,1,2,2,2,3,3,3,4,4,4)</f>
        <v>4</v>
      </c>
      <c r="Y8003">
        <f>YEAR(SalesData[[#This Row],[Order Date]])*100+MONTH(SalesData[[#This Row],[Order Date]])</f>
        <v>201612</v>
      </c>
    </row>
    <row r="8004" spans="1: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v>2</v>
      </c>
      <c r="T8004">
        <v>0.2</v>
      </c>
      <c r="U8004">
        <v>7.47</v>
      </c>
      <c r="V8004">
        <f>COUNTIF(SalesData[Order ID],SalesData[[#This Row],[Order ID]])</f>
        <v>2</v>
      </c>
      <c r="W8004" t="str">
        <f>TEXT(SalesData[[#This Row],[Order Date]],"MMM-YYYY")</f>
        <v>Dec-2016</v>
      </c>
      <c r="X8004">
        <f>CHOOSE(MONTH(SalesData[[#This Row],[Order Date]]),1,1,1,2,2,2,3,3,3,4,4,4)</f>
        <v>4</v>
      </c>
      <c r="Y8004">
        <f>YEAR(SalesData[[#This Row],[Order Date]])*100+MONTH(SalesData[[#This Row],[Order Date]])</f>
        <v>201612</v>
      </c>
    </row>
    <row r="8005" spans="1: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v>2</v>
      </c>
      <c r="T8005">
        <v>0.2</v>
      </c>
      <c r="U8005">
        <v>89.73</v>
      </c>
      <c r="V8005">
        <f>COUNTIF(SalesData[Order ID],SalesData[[#This Row],[Order ID]])</f>
        <v>3</v>
      </c>
      <c r="W8005" t="str">
        <f>TEXT(SalesData[[#This Row],[Order Date]],"MMM-YYYY")</f>
        <v>Dec-2015</v>
      </c>
      <c r="X8005">
        <f>CHOOSE(MONTH(SalesData[[#This Row],[Order Date]]),1,1,1,2,2,2,3,3,3,4,4,4)</f>
        <v>4</v>
      </c>
      <c r="Y8005">
        <f>YEAR(SalesData[[#This Row],[Order Date]])*100+MONTH(SalesData[[#This Row],[Order Date]])</f>
        <v>201512</v>
      </c>
    </row>
    <row r="8006" spans="1: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v>4</v>
      </c>
      <c r="T8006">
        <v>0.1</v>
      </c>
      <c r="U8006">
        <v>8.25</v>
      </c>
      <c r="V8006">
        <f>COUNTIF(SalesData[Order ID],SalesData[[#This Row],[Order ID]])</f>
        <v>3</v>
      </c>
      <c r="W8006" t="str">
        <f>TEXT(SalesData[[#This Row],[Order Date]],"MMM-YYYY")</f>
        <v>Dec-2015</v>
      </c>
      <c r="X8006">
        <f>CHOOSE(MONTH(SalesData[[#This Row],[Order Date]]),1,1,1,2,2,2,3,3,3,4,4,4)</f>
        <v>4</v>
      </c>
      <c r="Y8006">
        <f>YEAR(SalesData[[#This Row],[Order Date]])*100+MONTH(SalesData[[#This Row],[Order Date]])</f>
        <v>201512</v>
      </c>
    </row>
    <row r="8007" spans="1: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v>1</v>
      </c>
      <c r="T8007">
        <v>0</v>
      </c>
      <c r="U8007">
        <v>2.65</v>
      </c>
      <c r="V8007">
        <f>COUNTIF(SalesData[Order ID],SalesData[[#This Row],[Order ID]])</f>
        <v>3</v>
      </c>
      <c r="W8007" t="str">
        <f>TEXT(SalesData[[#This Row],[Order Date]],"MMM-YYYY")</f>
        <v>Dec-2015</v>
      </c>
      <c r="X8007">
        <f>CHOOSE(MONTH(SalesData[[#This Row],[Order Date]]),1,1,1,2,2,2,3,3,3,4,4,4)</f>
        <v>4</v>
      </c>
      <c r="Y8007">
        <f>YEAR(SalesData[[#This Row],[Order Date]])*100+MONTH(SalesData[[#This Row],[Order Date]])</f>
        <v>201512</v>
      </c>
    </row>
    <row r="8008" spans="1: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v>10</v>
      </c>
      <c r="T8008">
        <v>0.2</v>
      </c>
      <c r="U8008">
        <v>15.87</v>
      </c>
      <c r="V8008">
        <f>COUNTIF(SalesData[Order ID],SalesData[[#This Row],[Order ID]])</f>
        <v>1</v>
      </c>
      <c r="W8008" t="str">
        <f>TEXT(SalesData[[#This Row],[Order Date]],"MMM-YYYY")</f>
        <v>Oct-2017</v>
      </c>
      <c r="X8008">
        <f>CHOOSE(MONTH(SalesData[[#This Row],[Order Date]]),1,1,1,2,2,2,3,3,3,4,4,4)</f>
        <v>4</v>
      </c>
      <c r="Y8008">
        <f>YEAR(SalesData[[#This Row],[Order Date]])*100+MONTH(SalesData[[#This Row],[Order Date]])</f>
        <v>201710</v>
      </c>
    </row>
    <row r="8009" spans="1: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v>1</v>
      </c>
      <c r="T8009">
        <v>0.1</v>
      </c>
      <c r="U8009">
        <v>86.6</v>
      </c>
      <c r="V8009">
        <f>COUNTIF(SalesData[Order ID],SalesData[[#This Row],[Order ID]])</f>
        <v>3</v>
      </c>
      <c r="W8009" t="str">
        <f>TEXT(SalesData[[#This Row],[Order Date]],"MMM-YYYY")</f>
        <v>Nov-2016</v>
      </c>
      <c r="X8009">
        <f>CHOOSE(MONTH(SalesData[[#This Row],[Order Date]]),1,1,1,2,2,2,3,3,3,4,4,4)</f>
        <v>4</v>
      </c>
      <c r="Y8009">
        <f>YEAR(SalesData[[#This Row],[Order Date]])*100+MONTH(SalesData[[#This Row],[Order Date]])</f>
        <v>201611</v>
      </c>
    </row>
    <row r="8010" spans="1: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v>3</v>
      </c>
      <c r="T8010">
        <v>0.3</v>
      </c>
      <c r="U8010">
        <v>-7.44</v>
      </c>
      <c r="V8010">
        <f>COUNTIF(SalesData[Order ID],SalesData[[#This Row],[Order ID]])</f>
        <v>3</v>
      </c>
      <c r="W8010" t="str">
        <f>TEXT(SalesData[[#This Row],[Order Date]],"MMM-YYYY")</f>
        <v>Nov-2016</v>
      </c>
      <c r="X8010">
        <f>CHOOSE(MONTH(SalesData[[#This Row],[Order Date]]),1,1,1,2,2,2,3,3,3,4,4,4)</f>
        <v>4</v>
      </c>
      <c r="Y8010">
        <f>YEAR(SalesData[[#This Row],[Order Date]])*100+MONTH(SalesData[[#This Row],[Order Date]])</f>
        <v>201611</v>
      </c>
    </row>
    <row r="8011" spans="1: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v>6</v>
      </c>
      <c r="T8011">
        <v>0</v>
      </c>
      <c r="U8011">
        <v>450.13</v>
      </c>
      <c r="V8011">
        <f>COUNTIF(SalesData[Order ID],SalesData[[#This Row],[Order ID]])</f>
        <v>3</v>
      </c>
      <c r="W8011" t="str">
        <f>TEXT(SalesData[[#This Row],[Order Date]],"MMM-YYYY")</f>
        <v>Nov-2016</v>
      </c>
      <c r="X8011">
        <f>CHOOSE(MONTH(SalesData[[#This Row],[Order Date]]),1,1,1,2,2,2,3,3,3,4,4,4)</f>
        <v>4</v>
      </c>
      <c r="Y8011">
        <f>YEAR(SalesData[[#This Row],[Order Date]])*100+MONTH(SalesData[[#This Row],[Order Date]])</f>
        <v>201611</v>
      </c>
    </row>
    <row r="8012" spans="1: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v>1</v>
      </c>
      <c r="T8012">
        <v>0.3</v>
      </c>
      <c r="U8012">
        <v>-11.4</v>
      </c>
      <c r="V8012">
        <f>COUNTIF(SalesData[Order ID],SalesData[[#This Row],[Order ID]])</f>
        <v>1</v>
      </c>
      <c r="W8012" t="str">
        <f>TEXT(SalesData[[#This Row],[Order Date]],"MMM-YYYY")</f>
        <v>Mar-2015</v>
      </c>
      <c r="X8012">
        <f>CHOOSE(MONTH(SalesData[[#This Row],[Order Date]]),1,1,1,2,2,2,3,3,3,4,4,4)</f>
        <v>1</v>
      </c>
      <c r="Y8012">
        <f>YEAR(SalesData[[#This Row],[Order Date]])*100+MONTH(SalesData[[#This Row],[Order Date]])</f>
        <v>201503</v>
      </c>
    </row>
    <row r="8013" spans="1: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v>7</v>
      </c>
      <c r="T8013">
        <v>0.3</v>
      </c>
      <c r="U8013">
        <v>-11.33</v>
      </c>
      <c r="V8013">
        <f>COUNTIF(SalesData[Order ID],SalesData[[#This Row],[Order ID]])</f>
        <v>1</v>
      </c>
      <c r="W8013" t="str">
        <f>TEXT(SalesData[[#This Row],[Order Date]],"MMM-YYYY")</f>
        <v>Jun-2016</v>
      </c>
      <c r="X8013">
        <f>CHOOSE(MONTH(SalesData[[#This Row],[Order Date]]),1,1,1,2,2,2,3,3,3,4,4,4)</f>
        <v>2</v>
      </c>
      <c r="Y8013">
        <f>YEAR(SalesData[[#This Row],[Order Date]])*100+MONTH(SalesData[[#This Row],[Order Date]])</f>
        <v>201606</v>
      </c>
    </row>
    <row r="8014" spans="1: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v>5</v>
      </c>
      <c r="T8014">
        <v>0</v>
      </c>
      <c r="U8014">
        <v>126.14</v>
      </c>
      <c r="V8014">
        <f>COUNTIF(SalesData[Order ID],SalesData[[#This Row],[Order ID]])</f>
        <v>4</v>
      </c>
      <c r="W8014" t="str">
        <f>TEXT(SalesData[[#This Row],[Order Date]],"MMM-YYYY")</f>
        <v>May-2018</v>
      </c>
      <c r="X8014">
        <f>CHOOSE(MONTH(SalesData[[#This Row],[Order Date]]),1,1,1,2,2,2,3,3,3,4,4,4)</f>
        <v>2</v>
      </c>
      <c r="Y8014">
        <f>YEAR(SalesData[[#This Row],[Order Date]])*100+MONTH(SalesData[[#This Row],[Order Date]])</f>
        <v>201805</v>
      </c>
    </row>
    <row r="8015" spans="1: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v>3</v>
      </c>
      <c r="T8015">
        <v>0</v>
      </c>
      <c r="U8015">
        <v>14.4</v>
      </c>
      <c r="V8015">
        <f>COUNTIF(SalesData[Order ID],SalesData[[#This Row],[Order ID]])</f>
        <v>4</v>
      </c>
      <c r="W8015" t="str">
        <f>TEXT(SalesData[[#This Row],[Order Date]],"MMM-YYYY")</f>
        <v>May-2018</v>
      </c>
      <c r="X8015">
        <f>CHOOSE(MONTH(SalesData[[#This Row],[Order Date]]),1,1,1,2,2,2,3,3,3,4,4,4)</f>
        <v>2</v>
      </c>
      <c r="Y8015">
        <f>YEAR(SalesData[[#This Row],[Order Date]])*100+MONTH(SalesData[[#This Row],[Order Date]])</f>
        <v>201805</v>
      </c>
    </row>
    <row r="8016" spans="1: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v>8</v>
      </c>
      <c r="T8016">
        <v>0.3</v>
      </c>
      <c r="U8016">
        <v>-0.69</v>
      </c>
      <c r="V8016">
        <f>COUNTIF(SalesData[Order ID],SalesData[[#This Row],[Order ID]])</f>
        <v>4</v>
      </c>
      <c r="W8016" t="str">
        <f>TEXT(SalesData[[#This Row],[Order Date]],"MMM-YYYY")</f>
        <v>May-2018</v>
      </c>
      <c r="X8016">
        <f>CHOOSE(MONTH(SalesData[[#This Row],[Order Date]]),1,1,1,2,2,2,3,3,3,4,4,4)</f>
        <v>2</v>
      </c>
      <c r="Y8016">
        <f>YEAR(SalesData[[#This Row],[Order Date]])*100+MONTH(SalesData[[#This Row],[Order Date]])</f>
        <v>201805</v>
      </c>
    </row>
    <row r="8017" spans="1: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v>8</v>
      </c>
      <c r="T8017">
        <v>0</v>
      </c>
      <c r="U8017">
        <v>4.1399999999999997</v>
      </c>
      <c r="V8017">
        <f>COUNTIF(SalesData[Order ID],SalesData[[#This Row],[Order ID]])</f>
        <v>4</v>
      </c>
      <c r="W8017" t="str">
        <f>TEXT(SalesData[[#This Row],[Order Date]],"MMM-YYYY")</f>
        <v>May-2018</v>
      </c>
      <c r="X8017">
        <f>CHOOSE(MONTH(SalesData[[#This Row],[Order Date]]),1,1,1,2,2,2,3,3,3,4,4,4)</f>
        <v>2</v>
      </c>
      <c r="Y8017">
        <f>YEAR(SalesData[[#This Row],[Order Date]])*100+MONTH(SalesData[[#This Row],[Order Date]])</f>
        <v>201805</v>
      </c>
    </row>
    <row r="8018" spans="1: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v>8</v>
      </c>
      <c r="T8018">
        <v>0.1</v>
      </c>
      <c r="U8018">
        <v>12.74</v>
      </c>
      <c r="V8018">
        <f>COUNTIF(SalesData[Order ID],SalesData[[#This Row],[Order ID]])</f>
        <v>2</v>
      </c>
      <c r="W8018" t="str">
        <f>TEXT(SalesData[[#This Row],[Order Date]],"MMM-YYYY")</f>
        <v>Sep-2015</v>
      </c>
      <c r="X8018">
        <f>CHOOSE(MONTH(SalesData[[#This Row],[Order Date]]),1,1,1,2,2,2,3,3,3,4,4,4)</f>
        <v>3</v>
      </c>
      <c r="Y8018">
        <f>YEAR(SalesData[[#This Row],[Order Date]])*100+MONTH(SalesData[[#This Row],[Order Date]])</f>
        <v>201509</v>
      </c>
    </row>
    <row r="8019" spans="1: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v>9</v>
      </c>
      <c r="T8019">
        <v>0.3</v>
      </c>
      <c r="U8019">
        <v>-6.78</v>
      </c>
      <c r="V8019">
        <f>COUNTIF(SalesData[Order ID],SalesData[[#This Row],[Order ID]])</f>
        <v>2</v>
      </c>
      <c r="W8019" t="str">
        <f>TEXT(SalesData[[#This Row],[Order Date]],"MMM-YYYY")</f>
        <v>Sep-2015</v>
      </c>
      <c r="X8019">
        <f>CHOOSE(MONTH(SalesData[[#This Row],[Order Date]]),1,1,1,2,2,2,3,3,3,4,4,4)</f>
        <v>3</v>
      </c>
      <c r="Y8019">
        <f>YEAR(SalesData[[#This Row],[Order Date]])*100+MONTH(SalesData[[#This Row],[Order Date]])</f>
        <v>201509</v>
      </c>
    </row>
    <row r="8020" spans="1: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v>10</v>
      </c>
      <c r="T8020">
        <v>0.3</v>
      </c>
      <c r="U8020">
        <v>-4.22</v>
      </c>
      <c r="V8020">
        <f>COUNTIF(SalesData[Order ID],SalesData[[#This Row],[Order ID]])</f>
        <v>1</v>
      </c>
      <c r="W8020" t="str">
        <f>TEXT(SalesData[[#This Row],[Order Date]],"MMM-YYYY")</f>
        <v>Oct-2018</v>
      </c>
      <c r="X8020">
        <f>CHOOSE(MONTH(SalesData[[#This Row],[Order Date]]),1,1,1,2,2,2,3,3,3,4,4,4)</f>
        <v>4</v>
      </c>
      <c r="Y8020">
        <f>YEAR(SalesData[[#This Row],[Order Date]])*100+MONTH(SalesData[[#This Row],[Order Date]])</f>
        <v>201810</v>
      </c>
    </row>
    <row r="8021" spans="1: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v>7</v>
      </c>
      <c r="T8021">
        <v>0.1</v>
      </c>
      <c r="U8021">
        <v>27.69</v>
      </c>
      <c r="V8021">
        <f>COUNTIF(SalesData[Order ID],SalesData[[#This Row],[Order ID]])</f>
        <v>2</v>
      </c>
      <c r="W8021" t="str">
        <f>TEXT(SalesData[[#This Row],[Order Date]],"MMM-YYYY")</f>
        <v>Nov-2018</v>
      </c>
      <c r="X8021">
        <f>CHOOSE(MONTH(SalesData[[#This Row],[Order Date]]),1,1,1,2,2,2,3,3,3,4,4,4)</f>
        <v>4</v>
      </c>
      <c r="Y8021">
        <f>YEAR(SalesData[[#This Row],[Order Date]])*100+MONTH(SalesData[[#This Row],[Order Date]])</f>
        <v>201811</v>
      </c>
    </row>
    <row r="8022" spans="1: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v>5</v>
      </c>
      <c r="T8022">
        <v>0</v>
      </c>
      <c r="U8022">
        <v>1.41</v>
      </c>
      <c r="V8022">
        <f>COUNTIF(SalesData[Order ID],SalesData[[#This Row],[Order ID]])</f>
        <v>2</v>
      </c>
      <c r="W8022" t="str">
        <f>TEXT(SalesData[[#This Row],[Order Date]],"MMM-YYYY")</f>
        <v>Nov-2018</v>
      </c>
      <c r="X8022">
        <f>CHOOSE(MONTH(SalesData[[#This Row],[Order Date]]),1,1,1,2,2,2,3,3,3,4,4,4)</f>
        <v>4</v>
      </c>
      <c r="Y8022">
        <f>YEAR(SalesData[[#This Row],[Order Date]])*100+MONTH(SalesData[[#This Row],[Order Date]])</f>
        <v>201811</v>
      </c>
    </row>
    <row r="8023" spans="1: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v>10</v>
      </c>
      <c r="T8023">
        <v>0</v>
      </c>
      <c r="U8023">
        <v>0.35</v>
      </c>
      <c r="V8023">
        <f>COUNTIF(SalesData[Order ID],SalesData[[#This Row],[Order ID]])</f>
        <v>4</v>
      </c>
      <c r="W8023" t="str">
        <f>TEXT(SalesData[[#This Row],[Order Date]],"MMM-YYYY")</f>
        <v>Jul-2015</v>
      </c>
      <c r="X8023">
        <f>CHOOSE(MONTH(SalesData[[#This Row],[Order Date]]),1,1,1,2,2,2,3,3,3,4,4,4)</f>
        <v>3</v>
      </c>
      <c r="Y8023">
        <f>YEAR(SalesData[[#This Row],[Order Date]])*100+MONTH(SalesData[[#This Row],[Order Date]])</f>
        <v>201507</v>
      </c>
    </row>
    <row r="8024" spans="1: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v>7</v>
      </c>
      <c r="T8024">
        <v>0</v>
      </c>
      <c r="U8024">
        <v>27.26</v>
      </c>
      <c r="V8024">
        <f>COUNTIF(SalesData[Order ID],SalesData[[#This Row],[Order ID]])</f>
        <v>4</v>
      </c>
      <c r="W8024" t="str">
        <f>TEXT(SalesData[[#This Row],[Order Date]],"MMM-YYYY")</f>
        <v>Jul-2015</v>
      </c>
      <c r="X8024">
        <f>CHOOSE(MONTH(SalesData[[#This Row],[Order Date]]),1,1,1,2,2,2,3,3,3,4,4,4)</f>
        <v>3</v>
      </c>
      <c r="Y8024">
        <f>YEAR(SalesData[[#This Row],[Order Date]])*100+MONTH(SalesData[[#This Row],[Order Date]])</f>
        <v>201507</v>
      </c>
    </row>
    <row r="8025" spans="1: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v>9</v>
      </c>
      <c r="T8025">
        <v>0.2</v>
      </c>
      <c r="U8025">
        <v>59.21</v>
      </c>
      <c r="V8025">
        <f>COUNTIF(SalesData[Order ID],SalesData[[#This Row],[Order ID]])</f>
        <v>4</v>
      </c>
      <c r="W8025" t="str">
        <f>TEXT(SalesData[[#This Row],[Order Date]],"MMM-YYYY")</f>
        <v>Jul-2015</v>
      </c>
      <c r="X8025">
        <f>CHOOSE(MONTH(SalesData[[#This Row],[Order Date]]),1,1,1,2,2,2,3,3,3,4,4,4)</f>
        <v>3</v>
      </c>
      <c r="Y8025">
        <f>YEAR(SalesData[[#This Row],[Order Date]])*100+MONTH(SalesData[[#This Row],[Order Date]])</f>
        <v>201507</v>
      </c>
    </row>
    <row r="8026" spans="1: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v>10</v>
      </c>
      <c r="T8026">
        <v>0.3</v>
      </c>
      <c r="U8026">
        <v>-0.31</v>
      </c>
      <c r="V8026">
        <f>COUNTIF(SalesData[Order ID],SalesData[[#This Row],[Order ID]])</f>
        <v>4</v>
      </c>
      <c r="W8026" t="str">
        <f>TEXT(SalesData[[#This Row],[Order Date]],"MMM-YYYY")</f>
        <v>Jul-2015</v>
      </c>
      <c r="X8026">
        <f>CHOOSE(MONTH(SalesData[[#This Row],[Order Date]]),1,1,1,2,2,2,3,3,3,4,4,4)</f>
        <v>3</v>
      </c>
      <c r="Y8026">
        <f>YEAR(SalesData[[#This Row],[Order Date]])*100+MONTH(SalesData[[#This Row],[Order Date]])</f>
        <v>201507</v>
      </c>
    </row>
    <row r="8027" spans="1: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v>2</v>
      </c>
      <c r="T8027">
        <v>0.3</v>
      </c>
      <c r="U8027">
        <v>-18.96</v>
      </c>
      <c r="V8027">
        <f>COUNTIF(SalesData[Order ID],SalesData[[#This Row],[Order ID]])</f>
        <v>4</v>
      </c>
      <c r="W8027" t="str">
        <f>TEXT(SalesData[[#This Row],[Order Date]],"MMM-YYYY")</f>
        <v>Sep-2016</v>
      </c>
      <c r="X8027">
        <f>CHOOSE(MONTH(SalesData[[#This Row],[Order Date]]),1,1,1,2,2,2,3,3,3,4,4,4)</f>
        <v>3</v>
      </c>
      <c r="Y8027">
        <f>YEAR(SalesData[[#This Row],[Order Date]])*100+MONTH(SalesData[[#This Row],[Order Date]])</f>
        <v>201609</v>
      </c>
    </row>
    <row r="8028" spans="1: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v>3</v>
      </c>
      <c r="T8028">
        <v>0</v>
      </c>
      <c r="U8028">
        <v>19.7</v>
      </c>
      <c r="V8028">
        <f>COUNTIF(SalesData[Order ID],SalesData[[#This Row],[Order ID]])</f>
        <v>4</v>
      </c>
      <c r="W8028" t="str">
        <f>TEXT(SalesData[[#This Row],[Order Date]],"MMM-YYYY")</f>
        <v>Sep-2016</v>
      </c>
      <c r="X8028">
        <f>CHOOSE(MONTH(SalesData[[#This Row],[Order Date]]),1,1,1,2,2,2,3,3,3,4,4,4)</f>
        <v>3</v>
      </c>
      <c r="Y8028">
        <f>YEAR(SalesData[[#This Row],[Order Date]])*100+MONTH(SalesData[[#This Row],[Order Date]])</f>
        <v>201609</v>
      </c>
    </row>
    <row r="8029" spans="1: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v>8</v>
      </c>
      <c r="T8029">
        <v>0.2</v>
      </c>
      <c r="U8029">
        <v>4.4000000000000004</v>
      </c>
      <c r="V8029">
        <f>COUNTIF(SalesData[Order ID],SalesData[[#This Row],[Order ID]])</f>
        <v>4</v>
      </c>
      <c r="W8029" t="str">
        <f>TEXT(SalesData[[#This Row],[Order Date]],"MMM-YYYY")</f>
        <v>Sep-2016</v>
      </c>
      <c r="X8029">
        <f>CHOOSE(MONTH(SalesData[[#This Row],[Order Date]]),1,1,1,2,2,2,3,3,3,4,4,4)</f>
        <v>3</v>
      </c>
      <c r="Y8029">
        <f>YEAR(SalesData[[#This Row],[Order Date]])*100+MONTH(SalesData[[#This Row],[Order Date]])</f>
        <v>201609</v>
      </c>
    </row>
    <row r="8030" spans="1: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v>6</v>
      </c>
      <c r="T8030">
        <v>0.2</v>
      </c>
      <c r="U8030">
        <v>162.26</v>
      </c>
      <c r="V8030">
        <f>COUNTIF(SalesData[Order ID],SalesData[[#This Row],[Order ID]])</f>
        <v>4</v>
      </c>
      <c r="W8030" t="str">
        <f>TEXT(SalesData[[#This Row],[Order Date]],"MMM-YYYY")</f>
        <v>Sep-2016</v>
      </c>
      <c r="X8030">
        <f>CHOOSE(MONTH(SalesData[[#This Row],[Order Date]]),1,1,1,2,2,2,3,3,3,4,4,4)</f>
        <v>3</v>
      </c>
      <c r="Y8030">
        <f>YEAR(SalesData[[#This Row],[Order Date]])*100+MONTH(SalesData[[#This Row],[Order Date]])</f>
        <v>201609</v>
      </c>
    </row>
    <row r="8031" spans="1: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v>6</v>
      </c>
      <c r="T8031">
        <v>0.3</v>
      </c>
      <c r="U8031">
        <v>-12.73</v>
      </c>
      <c r="V8031">
        <f>COUNTIF(SalesData[Order ID],SalesData[[#This Row],[Order ID]])</f>
        <v>1</v>
      </c>
      <c r="W8031" t="str">
        <f>TEXT(SalesData[[#This Row],[Order Date]],"MMM-YYYY")</f>
        <v>Oct-2017</v>
      </c>
      <c r="X8031">
        <f>CHOOSE(MONTH(SalesData[[#This Row],[Order Date]]),1,1,1,2,2,2,3,3,3,4,4,4)</f>
        <v>4</v>
      </c>
      <c r="Y8031">
        <f>YEAR(SalesData[[#This Row],[Order Date]])*100+MONTH(SalesData[[#This Row],[Order Date]])</f>
        <v>201710</v>
      </c>
    </row>
    <row r="8032" spans="1: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v>10</v>
      </c>
      <c r="T8032">
        <v>0</v>
      </c>
      <c r="U8032">
        <v>5.08</v>
      </c>
      <c r="V8032">
        <f>COUNTIF(SalesData[Order ID],SalesData[[#This Row],[Order ID]])</f>
        <v>2</v>
      </c>
      <c r="W8032" t="str">
        <f>TEXT(SalesData[[#This Row],[Order Date]],"MMM-YYYY")</f>
        <v>Jan-2017</v>
      </c>
      <c r="X8032">
        <f>CHOOSE(MONTH(SalesData[[#This Row],[Order Date]]),1,1,1,2,2,2,3,3,3,4,4,4)</f>
        <v>1</v>
      </c>
      <c r="Y8032">
        <f>YEAR(SalesData[[#This Row],[Order Date]])*100+MONTH(SalesData[[#This Row],[Order Date]])</f>
        <v>201701</v>
      </c>
    </row>
    <row r="8033" spans="1: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v>8</v>
      </c>
      <c r="T8033">
        <v>0.2</v>
      </c>
      <c r="U8033">
        <v>2.59</v>
      </c>
      <c r="V8033">
        <f>COUNTIF(SalesData[Order ID],SalesData[[#This Row],[Order ID]])</f>
        <v>2</v>
      </c>
      <c r="W8033" t="str">
        <f>TEXT(SalesData[[#This Row],[Order Date]],"MMM-YYYY")</f>
        <v>Jan-2017</v>
      </c>
      <c r="X8033">
        <f>CHOOSE(MONTH(SalesData[[#This Row],[Order Date]]),1,1,1,2,2,2,3,3,3,4,4,4)</f>
        <v>1</v>
      </c>
      <c r="Y8033">
        <f>YEAR(SalesData[[#This Row],[Order Date]])*100+MONTH(SalesData[[#This Row],[Order Date]])</f>
        <v>201701</v>
      </c>
    </row>
    <row r="8034" spans="1: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v>4</v>
      </c>
      <c r="T8034">
        <v>0.3</v>
      </c>
      <c r="U8034">
        <v>-4.32</v>
      </c>
      <c r="V8034">
        <f>COUNTIF(SalesData[Order ID],SalesData[[#This Row],[Order ID]])</f>
        <v>4</v>
      </c>
      <c r="W8034" t="str">
        <f>TEXT(SalesData[[#This Row],[Order Date]],"MMM-YYYY")</f>
        <v>Jun-2016</v>
      </c>
      <c r="X8034">
        <f>CHOOSE(MONTH(SalesData[[#This Row],[Order Date]]),1,1,1,2,2,2,3,3,3,4,4,4)</f>
        <v>2</v>
      </c>
      <c r="Y8034">
        <f>YEAR(SalesData[[#This Row],[Order Date]])*100+MONTH(SalesData[[#This Row],[Order Date]])</f>
        <v>201606</v>
      </c>
    </row>
    <row r="8035" spans="1: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v>5</v>
      </c>
      <c r="T8035">
        <v>0.3</v>
      </c>
      <c r="U8035">
        <v>-0.14000000000000001</v>
      </c>
      <c r="V8035">
        <f>COUNTIF(SalesData[Order ID],SalesData[[#This Row],[Order ID]])</f>
        <v>4</v>
      </c>
      <c r="W8035" t="str">
        <f>TEXT(SalesData[[#This Row],[Order Date]],"MMM-YYYY")</f>
        <v>Jun-2016</v>
      </c>
      <c r="X8035">
        <f>CHOOSE(MONTH(SalesData[[#This Row],[Order Date]]),1,1,1,2,2,2,3,3,3,4,4,4)</f>
        <v>2</v>
      </c>
      <c r="Y8035">
        <f>YEAR(SalesData[[#This Row],[Order Date]])*100+MONTH(SalesData[[#This Row],[Order Date]])</f>
        <v>201606</v>
      </c>
    </row>
    <row r="8036" spans="1: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v>5</v>
      </c>
      <c r="T8036">
        <v>0</v>
      </c>
      <c r="U8036">
        <v>13.57</v>
      </c>
      <c r="V8036">
        <f>COUNTIF(SalesData[Order ID],SalesData[[#This Row],[Order ID]])</f>
        <v>4</v>
      </c>
      <c r="W8036" t="str">
        <f>TEXT(SalesData[[#This Row],[Order Date]],"MMM-YYYY")</f>
        <v>Jun-2016</v>
      </c>
      <c r="X8036">
        <f>CHOOSE(MONTH(SalesData[[#This Row],[Order Date]]),1,1,1,2,2,2,3,3,3,4,4,4)</f>
        <v>2</v>
      </c>
      <c r="Y8036">
        <f>YEAR(SalesData[[#This Row],[Order Date]])*100+MONTH(SalesData[[#This Row],[Order Date]])</f>
        <v>201606</v>
      </c>
    </row>
    <row r="8037" spans="1: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v>5</v>
      </c>
      <c r="T8037">
        <v>0</v>
      </c>
      <c r="U8037">
        <v>0.92</v>
      </c>
      <c r="V8037">
        <f>COUNTIF(SalesData[Order ID],SalesData[[#This Row],[Order ID]])</f>
        <v>4</v>
      </c>
      <c r="W8037" t="str">
        <f>TEXT(SalesData[[#This Row],[Order Date]],"MMM-YYYY")</f>
        <v>Jun-2016</v>
      </c>
      <c r="X8037">
        <f>CHOOSE(MONTH(SalesData[[#This Row],[Order Date]]),1,1,1,2,2,2,3,3,3,4,4,4)</f>
        <v>2</v>
      </c>
      <c r="Y8037">
        <f>YEAR(SalesData[[#This Row],[Order Date]])*100+MONTH(SalesData[[#This Row],[Order Date]])</f>
        <v>201606</v>
      </c>
    </row>
    <row r="8038" spans="1: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v>6</v>
      </c>
      <c r="T8038">
        <v>0</v>
      </c>
      <c r="U8038">
        <v>6.78</v>
      </c>
      <c r="V8038">
        <f>COUNTIF(SalesData[Order ID],SalesData[[#This Row],[Order ID]])</f>
        <v>1</v>
      </c>
      <c r="W8038" t="str">
        <f>TEXT(SalesData[[#This Row],[Order Date]],"MMM-YYYY")</f>
        <v>Sep-2016</v>
      </c>
      <c r="X8038">
        <f>CHOOSE(MONTH(SalesData[[#This Row],[Order Date]]),1,1,1,2,2,2,3,3,3,4,4,4)</f>
        <v>3</v>
      </c>
      <c r="Y8038">
        <f>YEAR(SalesData[[#This Row],[Order Date]])*100+MONTH(SalesData[[#This Row],[Order Date]])</f>
        <v>201609</v>
      </c>
    </row>
    <row r="8039" spans="1: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v>4</v>
      </c>
      <c r="T8039">
        <v>0</v>
      </c>
      <c r="U8039">
        <v>11.73</v>
      </c>
      <c r="V8039">
        <f>COUNTIF(SalesData[Order ID],SalesData[[#This Row],[Order ID]])</f>
        <v>1</v>
      </c>
      <c r="W8039" t="str">
        <f>TEXT(SalesData[[#This Row],[Order Date]],"MMM-YYYY")</f>
        <v>Jul-2018</v>
      </c>
      <c r="X8039">
        <f>CHOOSE(MONTH(SalesData[[#This Row],[Order Date]]),1,1,1,2,2,2,3,3,3,4,4,4)</f>
        <v>3</v>
      </c>
      <c r="Y8039">
        <f>YEAR(SalesData[[#This Row],[Order Date]])*100+MONTH(SalesData[[#This Row],[Order Date]])</f>
        <v>201807</v>
      </c>
    </row>
    <row r="8040" spans="1: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v>1</v>
      </c>
      <c r="T8040">
        <v>0.2</v>
      </c>
      <c r="U8040">
        <v>43.6</v>
      </c>
      <c r="V8040">
        <f>COUNTIF(SalesData[Order ID],SalesData[[#This Row],[Order ID]])</f>
        <v>1</v>
      </c>
      <c r="W8040" t="str">
        <f>TEXT(SalesData[[#This Row],[Order Date]],"MMM-YYYY")</f>
        <v>Jun-2018</v>
      </c>
      <c r="X8040">
        <f>CHOOSE(MONTH(SalesData[[#This Row],[Order Date]]),1,1,1,2,2,2,3,3,3,4,4,4)</f>
        <v>2</v>
      </c>
      <c r="Y8040">
        <f>YEAR(SalesData[[#This Row],[Order Date]])*100+MONTH(SalesData[[#This Row],[Order Date]])</f>
        <v>201806</v>
      </c>
    </row>
    <row r="8041" spans="1: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v>6</v>
      </c>
      <c r="T8041">
        <v>0.3</v>
      </c>
      <c r="U8041">
        <v>-50.53</v>
      </c>
      <c r="V8041">
        <f>COUNTIF(SalesData[Order ID],SalesData[[#This Row],[Order ID]])</f>
        <v>3</v>
      </c>
      <c r="W8041" t="str">
        <f>TEXT(SalesData[[#This Row],[Order Date]],"MMM-YYYY")</f>
        <v>Aug-2018</v>
      </c>
      <c r="X8041">
        <f>CHOOSE(MONTH(SalesData[[#This Row],[Order Date]]),1,1,1,2,2,2,3,3,3,4,4,4)</f>
        <v>3</v>
      </c>
      <c r="Y8041">
        <f>YEAR(SalesData[[#This Row],[Order Date]])*100+MONTH(SalesData[[#This Row],[Order Date]])</f>
        <v>201808</v>
      </c>
    </row>
    <row r="8042" spans="1: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v>7</v>
      </c>
      <c r="T8042">
        <v>0.2</v>
      </c>
      <c r="U8042">
        <v>114.52</v>
      </c>
      <c r="V8042">
        <f>COUNTIF(SalesData[Order ID],SalesData[[#This Row],[Order ID]])</f>
        <v>3</v>
      </c>
      <c r="W8042" t="str">
        <f>TEXT(SalesData[[#This Row],[Order Date]],"MMM-YYYY")</f>
        <v>Aug-2018</v>
      </c>
      <c r="X8042">
        <f>CHOOSE(MONTH(SalesData[[#This Row],[Order Date]]),1,1,1,2,2,2,3,3,3,4,4,4)</f>
        <v>3</v>
      </c>
      <c r="Y8042">
        <f>YEAR(SalesData[[#This Row],[Order Date]])*100+MONTH(SalesData[[#This Row],[Order Date]])</f>
        <v>201808</v>
      </c>
    </row>
    <row r="8043" spans="1: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v>9</v>
      </c>
      <c r="T8043">
        <v>0.2</v>
      </c>
      <c r="U8043">
        <v>8.3000000000000007</v>
      </c>
      <c r="V8043">
        <f>COUNTIF(SalesData[Order ID],SalesData[[#This Row],[Order ID]])</f>
        <v>3</v>
      </c>
      <c r="W8043" t="str">
        <f>TEXT(SalesData[[#This Row],[Order Date]],"MMM-YYYY")</f>
        <v>Aug-2018</v>
      </c>
      <c r="X8043">
        <f>CHOOSE(MONTH(SalesData[[#This Row],[Order Date]]),1,1,1,2,2,2,3,3,3,4,4,4)</f>
        <v>3</v>
      </c>
      <c r="Y8043">
        <f>YEAR(SalesData[[#This Row],[Order Date]])*100+MONTH(SalesData[[#This Row],[Order Date]])</f>
        <v>201808</v>
      </c>
    </row>
    <row r="8044" spans="1: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v>2</v>
      </c>
      <c r="T8044">
        <v>0</v>
      </c>
      <c r="U8044">
        <v>10.220000000000001</v>
      </c>
      <c r="V8044">
        <f>COUNTIF(SalesData[Order ID],SalesData[[#This Row],[Order ID]])</f>
        <v>2</v>
      </c>
      <c r="W8044" t="str">
        <f>TEXT(SalesData[[#This Row],[Order Date]],"MMM-YYYY")</f>
        <v>Mar-2018</v>
      </c>
      <c r="X8044">
        <f>CHOOSE(MONTH(SalesData[[#This Row],[Order Date]]),1,1,1,2,2,2,3,3,3,4,4,4)</f>
        <v>1</v>
      </c>
      <c r="Y8044">
        <f>YEAR(SalesData[[#This Row],[Order Date]])*100+MONTH(SalesData[[#This Row],[Order Date]])</f>
        <v>201803</v>
      </c>
    </row>
    <row r="8045" spans="1: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v>10</v>
      </c>
      <c r="T8045">
        <v>0.1</v>
      </c>
      <c r="U8045">
        <v>3.47</v>
      </c>
      <c r="V8045">
        <f>COUNTIF(SalesData[Order ID],SalesData[[#This Row],[Order ID]])</f>
        <v>2</v>
      </c>
      <c r="W8045" t="str">
        <f>TEXT(SalesData[[#This Row],[Order Date]],"MMM-YYYY")</f>
        <v>Mar-2018</v>
      </c>
      <c r="X8045">
        <f>CHOOSE(MONTH(SalesData[[#This Row],[Order Date]]),1,1,1,2,2,2,3,3,3,4,4,4)</f>
        <v>1</v>
      </c>
      <c r="Y8045">
        <f>YEAR(SalesData[[#This Row],[Order Date]])*100+MONTH(SalesData[[#This Row],[Order Date]])</f>
        <v>201803</v>
      </c>
    </row>
    <row r="8046" spans="1: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v>10</v>
      </c>
      <c r="T8046">
        <v>0.1</v>
      </c>
      <c r="U8046">
        <v>50.16</v>
      </c>
      <c r="V8046">
        <f>COUNTIF(SalesData[Order ID],SalesData[[#This Row],[Order ID]])</f>
        <v>1</v>
      </c>
      <c r="W8046" t="str">
        <f>TEXT(SalesData[[#This Row],[Order Date]],"MMM-YYYY")</f>
        <v>Sep-2018</v>
      </c>
      <c r="X8046">
        <f>CHOOSE(MONTH(SalesData[[#This Row],[Order Date]]),1,1,1,2,2,2,3,3,3,4,4,4)</f>
        <v>3</v>
      </c>
      <c r="Y8046">
        <f>YEAR(SalesData[[#This Row],[Order Date]])*100+MONTH(SalesData[[#This Row],[Order Date]])</f>
        <v>201809</v>
      </c>
    </row>
    <row r="8047" spans="1: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v>10</v>
      </c>
      <c r="T8047">
        <v>0.1</v>
      </c>
      <c r="U8047">
        <v>58.99</v>
      </c>
      <c r="V8047">
        <f>COUNTIF(SalesData[Order ID],SalesData[[#This Row],[Order ID]])</f>
        <v>1</v>
      </c>
      <c r="W8047" t="str">
        <f>TEXT(SalesData[[#This Row],[Order Date]],"MMM-YYYY")</f>
        <v>Sep-2017</v>
      </c>
      <c r="X8047">
        <f>CHOOSE(MONTH(SalesData[[#This Row],[Order Date]]),1,1,1,2,2,2,3,3,3,4,4,4)</f>
        <v>3</v>
      </c>
      <c r="Y8047">
        <f>YEAR(SalesData[[#This Row],[Order Date]])*100+MONTH(SalesData[[#This Row],[Order Date]])</f>
        <v>201709</v>
      </c>
    </row>
    <row r="8048" spans="1: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v>6</v>
      </c>
      <c r="T8048">
        <v>0.2</v>
      </c>
      <c r="U8048">
        <v>0.73</v>
      </c>
      <c r="V8048">
        <f>COUNTIF(SalesData[Order ID],SalesData[[#This Row],[Order ID]])</f>
        <v>1</v>
      </c>
      <c r="W8048" t="str">
        <f>TEXT(SalesData[[#This Row],[Order Date]],"MMM-YYYY")</f>
        <v>Dec-2017</v>
      </c>
      <c r="X8048">
        <f>CHOOSE(MONTH(SalesData[[#This Row],[Order Date]]),1,1,1,2,2,2,3,3,3,4,4,4)</f>
        <v>4</v>
      </c>
      <c r="Y8048">
        <f>YEAR(SalesData[[#This Row],[Order Date]])*100+MONTH(SalesData[[#This Row],[Order Date]])</f>
        <v>201712</v>
      </c>
    </row>
    <row r="8049" spans="1: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v>8</v>
      </c>
      <c r="T8049">
        <v>0</v>
      </c>
      <c r="U8049">
        <v>3.91</v>
      </c>
      <c r="V8049">
        <f>COUNTIF(SalesData[Order ID],SalesData[[#This Row],[Order ID]])</f>
        <v>1</v>
      </c>
      <c r="W8049" t="str">
        <f>TEXT(SalesData[[#This Row],[Order Date]],"MMM-YYYY")</f>
        <v>Nov-2018</v>
      </c>
      <c r="X8049">
        <f>CHOOSE(MONTH(SalesData[[#This Row],[Order Date]]),1,1,1,2,2,2,3,3,3,4,4,4)</f>
        <v>4</v>
      </c>
      <c r="Y8049">
        <f>YEAR(SalesData[[#This Row],[Order Date]])*100+MONTH(SalesData[[#This Row],[Order Date]])</f>
        <v>201811</v>
      </c>
    </row>
    <row r="8050" spans="1: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v>6</v>
      </c>
      <c r="T8050">
        <v>0</v>
      </c>
      <c r="U8050">
        <v>247.4</v>
      </c>
      <c r="V8050">
        <f>COUNTIF(SalesData[Order ID],SalesData[[#This Row],[Order ID]])</f>
        <v>1</v>
      </c>
      <c r="W8050" t="str">
        <f>TEXT(SalesData[[#This Row],[Order Date]],"MMM-YYYY")</f>
        <v>Jul-2017</v>
      </c>
      <c r="X8050">
        <f>CHOOSE(MONTH(SalesData[[#This Row],[Order Date]]),1,1,1,2,2,2,3,3,3,4,4,4)</f>
        <v>3</v>
      </c>
      <c r="Y8050">
        <f>YEAR(SalesData[[#This Row],[Order Date]])*100+MONTH(SalesData[[#This Row],[Order Date]])</f>
        <v>201707</v>
      </c>
    </row>
    <row r="8051" spans="1: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v>2</v>
      </c>
      <c r="T8051">
        <v>0.3</v>
      </c>
      <c r="U8051">
        <v>-0.78</v>
      </c>
      <c r="V8051">
        <f>COUNTIF(SalesData[Order ID],SalesData[[#This Row],[Order ID]])</f>
        <v>3</v>
      </c>
      <c r="W8051" t="str">
        <f>TEXT(SalesData[[#This Row],[Order Date]],"MMM-YYYY")</f>
        <v>Sep-2015</v>
      </c>
      <c r="X8051">
        <f>CHOOSE(MONTH(SalesData[[#This Row],[Order Date]]),1,1,1,2,2,2,3,3,3,4,4,4)</f>
        <v>3</v>
      </c>
      <c r="Y8051">
        <f>YEAR(SalesData[[#This Row],[Order Date]])*100+MONTH(SalesData[[#This Row],[Order Date]])</f>
        <v>201509</v>
      </c>
    </row>
    <row r="8052" spans="1: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v>1</v>
      </c>
      <c r="T8052">
        <v>0.2</v>
      </c>
      <c r="U8052">
        <v>2.12</v>
      </c>
      <c r="V8052">
        <f>COUNTIF(SalesData[Order ID],SalesData[[#This Row],[Order ID]])</f>
        <v>3</v>
      </c>
      <c r="W8052" t="str">
        <f>TEXT(SalesData[[#This Row],[Order Date]],"MMM-YYYY")</f>
        <v>Sep-2015</v>
      </c>
      <c r="X8052">
        <f>CHOOSE(MONTH(SalesData[[#This Row],[Order Date]]),1,1,1,2,2,2,3,3,3,4,4,4)</f>
        <v>3</v>
      </c>
      <c r="Y8052">
        <f>YEAR(SalesData[[#This Row],[Order Date]])*100+MONTH(SalesData[[#This Row],[Order Date]])</f>
        <v>201509</v>
      </c>
    </row>
    <row r="8053" spans="1: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v>8</v>
      </c>
      <c r="T8053">
        <v>0</v>
      </c>
      <c r="U8053">
        <v>7.45</v>
      </c>
      <c r="V8053">
        <f>COUNTIF(SalesData[Order ID],SalesData[[#This Row],[Order ID]])</f>
        <v>3</v>
      </c>
      <c r="W8053" t="str">
        <f>TEXT(SalesData[[#This Row],[Order Date]],"MMM-YYYY")</f>
        <v>Sep-2015</v>
      </c>
      <c r="X8053">
        <f>CHOOSE(MONTH(SalesData[[#This Row],[Order Date]]),1,1,1,2,2,2,3,3,3,4,4,4)</f>
        <v>3</v>
      </c>
      <c r="Y8053">
        <f>YEAR(SalesData[[#This Row],[Order Date]])*100+MONTH(SalesData[[#This Row],[Order Date]])</f>
        <v>201509</v>
      </c>
    </row>
    <row r="8054" spans="1: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v>9</v>
      </c>
      <c r="T8054">
        <v>0.2</v>
      </c>
      <c r="U8054">
        <v>2.5099999999999998</v>
      </c>
      <c r="V8054">
        <f>COUNTIF(SalesData[Order ID],SalesData[[#This Row],[Order ID]])</f>
        <v>1</v>
      </c>
      <c r="W8054" t="str">
        <f>TEXT(SalesData[[#This Row],[Order Date]],"MMM-YYYY")</f>
        <v>Jul-2015</v>
      </c>
      <c r="X8054">
        <f>CHOOSE(MONTH(SalesData[[#This Row],[Order Date]]),1,1,1,2,2,2,3,3,3,4,4,4)</f>
        <v>3</v>
      </c>
      <c r="Y8054">
        <f>YEAR(SalesData[[#This Row],[Order Date]])*100+MONTH(SalesData[[#This Row],[Order Date]])</f>
        <v>201507</v>
      </c>
    </row>
    <row r="8055" spans="1: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v>6</v>
      </c>
      <c r="T8055">
        <v>0.3</v>
      </c>
      <c r="U8055">
        <v>-0.37</v>
      </c>
      <c r="V8055">
        <f>COUNTIF(SalesData[Order ID],SalesData[[#This Row],[Order ID]])</f>
        <v>1</v>
      </c>
      <c r="W8055" t="str">
        <f>TEXT(SalesData[[#This Row],[Order Date]],"MMM-YYYY")</f>
        <v>Sep-2018</v>
      </c>
      <c r="X8055">
        <f>CHOOSE(MONTH(SalesData[[#This Row],[Order Date]]),1,1,1,2,2,2,3,3,3,4,4,4)</f>
        <v>3</v>
      </c>
      <c r="Y8055">
        <f>YEAR(SalesData[[#This Row],[Order Date]])*100+MONTH(SalesData[[#This Row],[Order Date]])</f>
        <v>201809</v>
      </c>
    </row>
    <row r="8056" spans="1: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v>1</v>
      </c>
      <c r="T8056">
        <v>0.1</v>
      </c>
      <c r="U8056">
        <v>205.24</v>
      </c>
      <c r="V8056">
        <f>COUNTIF(SalesData[Order ID],SalesData[[#This Row],[Order ID]])</f>
        <v>6</v>
      </c>
      <c r="W8056" t="str">
        <f>TEXT(SalesData[[#This Row],[Order Date]],"MMM-YYYY")</f>
        <v>Aug-2016</v>
      </c>
      <c r="X8056">
        <f>CHOOSE(MONTH(SalesData[[#This Row],[Order Date]]),1,1,1,2,2,2,3,3,3,4,4,4)</f>
        <v>3</v>
      </c>
      <c r="Y8056">
        <f>YEAR(SalesData[[#This Row],[Order Date]])*100+MONTH(SalesData[[#This Row],[Order Date]])</f>
        <v>201608</v>
      </c>
    </row>
    <row r="8057" spans="1: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v>6</v>
      </c>
      <c r="T8057">
        <v>0.1</v>
      </c>
      <c r="U8057">
        <v>98.45</v>
      </c>
      <c r="V8057">
        <f>COUNTIF(SalesData[Order ID],SalesData[[#This Row],[Order ID]])</f>
        <v>6</v>
      </c>
      <c r="W8057" t="str">
        <f>TEXT(SalesData[[#This Row],[Order Date]],"MMM-YYYY")</f>
        <v>Aug-2016</v>
      </c>
      <c r="X8057">
        <f>CHOOSE(MONTH(SalesData[[#This Row],[Order Date]]),1,1,1,2,2,2,3,3,3,4,4,4)</f>
        <v>3</v>
      </c>
      <c r="Y8057">
        <f>YEAR(SalesData[[#This Row],[Order Date]])*100+MONTH(SalesData[[#This Row],[Order Date]])</f>
        <v>201608</v>
      </c>
    </row>
    <row r="8058" spans="1: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v>10</v>
      </c>
      <c r="T8058">
        <v>0.2</v>
      </c>
      <c r="U8058">
        <v>65.59</v>
      </c>
      <c r="V8058">
        <f>COUNTIF(SalesData[Order ID],SalesData[[#This Row],[Order ID]])</f>
        <v>6</v>
      </c>
      <c r="W8058" t="str">
        <f>TEXT(SalesData[[#This Row],[Order Date]],"MMM-YYYY")</f>
        <v>Aug-2016</v>
      </c>
      <c r="X8058">
        <f>CHOOSE(MONTH(SalesData[[#This Row],[Order Date]]),1,1,1,2,2,2,3,3,3,4,4,4)</f>
        <v>3</v>
      </c>
      <c r="Y8058">
        <f>YEAR(SalesData[[#This Row],[Order Date]])*100+MONTH(SalesData[[#This Row],[Order Date]])</f>
        <v>201608</v>
      </c>
    </row>
    <row r="8059" spans="1: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v>6</v>
      </c>
      <c r="T8059">
        <v>0.2</v>
      </c>
      <c r="U8059">
        <v>4.96</v>
      </c>
      <c r="V8059">
        <f>COUNTIF(SalesData[Order ID],SalesData[[#This Row],[Order ID]])</f>
        <v>6</v>
      </c>
      <c r="W8059" t="str">
        <f>TEXT(SalesData[[#This Row],[Order Date]],"MMM-YYYY")</f>
        <v>Aug-2016</v>
      </c>
      <c r="X8059">
        <f>CHOOSE(MONTH(SalesData[[#This Row],[Order Date]]),1,1,1,2,2,2,3,3,3,4,4,4)</f>
        <v>3</v>
      </c>
      <c r="Y8059">
        <f>YEAR(SalesData[[#This Row],[Order Date]])*100+MONTH(SalesData[[#This Row],[Order Date]])</f>
        <v>201608</v>
      </c>
    </row>
    <row r="8060" spans="1: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v>10</v>
      </c>
      <c r="T8060">
        <v>0</v>
      </c>
      <c r="U8060">
        <v>3.45</v>
      </c>
      <c r="V8060">
        <f>COUNTIF(SalesData[Order ID],SalesData[[#This Row],[Order ID]])</f>
        <v>6</v>
      </c>
      <c r="W8060" t="str">
        <f>TEXT(SalesData[[#This Row],[Order Date]],"MMM-YYYY")</f>
        <v>Aug-2016</v>
      </c>
      <c r="X8060">
        <f>CHOOSE(MONTH(SalesData[[#This Row],[Order Date]]),1,1,1,2,2,2,3,3,3,4,4,4)</f>
        <v>3</v>
      </c>
      <c r="Y8060">
        <f>YEAR(SalesData[[#This Row],[Order Date]])*100+MONTH(SalesData[[#This Row],[Order Date]])</f>
        <v>201608</v>
      </c>
    </row>
    <row r="8061" spans="1: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v>9</v>
      </c>
      <c r="T8061">
        <v>0.1</v>
      </c>
      <c r="U8061">
        <v>1.33</v>
      </c>
      <c r="V8061">
        <f>COUNTIF(SalesData[Order ID],SalesData[[#This Row],[Order ID]])</f>
        <v>6</v>
      </c>
      <c r="W8061" t="str">
        <f>TEXT(SalesData[[#This Row],[Order Date]],"MMM-YYYY")</f>
        <v>Aug-2016</v>
      </c>
      <c r="X8061">
        <f>CHOOSE(MONTH(SalesData[[#This Row],[Order Date]]),1,1,1,2,2,2,3,3,3,4,4,4)</f>
        <v>3</v>
      </c>
      <c r="Y8061">
        <f>YEAR(SalesData[[#This Row],[Order Date]])*100+MONTH(SalesData[[#This Row],[Order Date]])</f>
        <v>201608</v>
      </c>
    </row>
    <row r="8062" spans="1: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v>1</v>
      </c>
      <c r="T8062">
        <v>0</v>
      </c>
      <c r="U8062">
        <v>5.53</v>
      </c>
      <c r="V8062">
        <f>COUNTIF(SalesData[Order ID],SalesData[[#This Row],[Order ID]])</f>
        <v>2</v>
      </c>
      <c r="W8062" t="str">
        <f>TEXT(SalesData[[#This Row],[Order Date]],"MMM-YYYY")</f>
        <v>Sep-2016</v>
      </c>
      <c r="X8062">
        <f>CHOOSE(MONTH(SalesData[[#This Row],[Order Date]]),1,1,1,2,2,2,3,3,3,4,4,4)</f>
        <v>3</v>
      </c>
      <c r="Y8062">
        <f>YEAR(SalesData[[#This Row],[Order Date]])*100+MONTH(SalesData[[#This Row],[Order Date]])</f>
        <v>201609</v>
      </c>
    </row>
    <row r="8063" spans="1: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v>10</v>
      </c>
      <c r="T8063">
        <v>0.3</v>
      </c>
      <c r="U8063">
        <v>-2.44</v>
      </c>
      <c r="V8063">
        <f>COUNTIF(SalesData[Order ID],SalesData[[#This Row],[Order ID]])</f>
        <v>2</v>
      </c>
      <c r="W8063" t="str">
        <f>TEXT(SalesData[[#This Row],[Order Date]],"MMM-YYYY")</f>
        <v>Sep-2016</v>
      </c>
      <c r="X8063">
        <f>CHOOSE(MONTH(SalesData[[#This Row],[Order Date]]),1,1,1,2,2,2,3,3,3,4,4,4)</f>
        <v>3</v>
      </c>
      <c r="Y8063">
        <f>YEAR(SalesData[[#This Row],[Order Date]])*100+MONTH(SalesData[[#This Row],[Order Date]])</f>
        <v>201609</v>
      </c>
    </row>
    <row r="8064" spans="1: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v>8</v>
      </c>
      <c r="T8064">
        <v>0.1</v>
      </c>
      <c r="U8064">
        <v>60.71</v>
      </c>
      <c r="V8064">
        <f>COUNTIF(SalesData[Order ID],SalesData[[#This Row],[Order ID]])</f>
        <v>5</v>
      </c>
      <c r="W8064" t="str">
        <f>TEXT(SalesData[[#This Row],[Order Date]],"MMM-YYYY")</f>
        <v>Nov-2017</v>
      </c>
      <c r="X8064">
        <f>CHOOSE(MONTH(SalesData[[#This Row],[Order Date]]),1,1,1,2,2,2,3,3,3,4,4,4)</f>
        <v>4</v>
      </c>
      <c r="Y8064">
        <f>YEAR(SalesData[[#This Row],[Order Date]])*100+MONTH(SalesData[[#This Row],[Order Date]])</f>
        <v>201711</v>
      </c>
    </row>
    <row r="8065" spans="1: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v>5</v>
      </c>
      <c r="T8065">
        <v>0</v>
      </c>
      <c r="U8065">
        <v>86.39</v>
      </c>
      <c r="V8065">
        <f>COUNTIF(SalesData[Order ID],SalesData[[#This Row],[Order ID]])</f>
        <v>5</v>
      </c>
      <c r="W8065" t="str">
        <f>TEXT(SalesData[[#This Row],[Order Date]],"MMM-YYYY")</f>
        <v>Nov-2017</v>
      </c>
      <c r="X8065">
        <f>CHOOSE(MONTH(SalesData[[#This Row],[Order Date]]),1,1,1,2,2,2,3,3,3,4,4,4)</f>
        <v>4</v>
      </c>
      <c r="Y8065">
        <f>YEAR(SalesData[[#This Row],[Order Date]])*100+MONTH(SalesData[[#This Row],[Order Date]])</f>
        <v>201711</v>
      </c>
    </row>
    <row r="8066" spans="1: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v>8</v>
      </c>
      <c r="T8066">
        <v>0.3</v>
      </c>
      <c r="U8066">
        <v>-3.76</v>
      </c>
      <c r="V8066">
        <f>COUNTIF(SalesData[Order ID],SalesData[[#This Row],[Order ID]])</f>
        <v>5</v>
      </c>
      <c r="W8066" t="str">
        <f>TEXT(SalesData[[#This Row],[Order Date]],"MMM-YYYY")</f>
        <v>Nov-2017</v>
      </c>
      <c r="X8066">
        <f>CHOOSE(MONTH(SalesData[[#This Row],[Order Date]]),1,1,1,2,2,2,3,3,3,4,4,4)</f>
        <v>4</v>
      </c>
      <c r="Y8066">
        <f>YEAR(SalesData[[#This Row],[Order Date]])*100+MONTH(SalesData[[#This Row],[Order Date]])</f>
        <v>201711</v>
      </c>
    </row>
    <row r="8067" spans="1: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v>8</v>
      </c>
      <c r="T8067">
        <v>0</v>
      </c>
      <c r="U8067">
        <v>26.87</v>
      </c>
      <c r="V8067">
        <f>COUNTIF(SalesData[Order ID],SalesData[[#This Row],[Order ID]])</f>
        <v>5</v>
      </c>
      <c r="W8067" t="str">
        <f>TEXT(SalesData[[#This Row],[Order Date]],"MMM-YYYY")</f>
        <v>Nov-2017</v>
      </c>
      <c r="X8067">
        <f>CHOOSE(MONTH(SalesData[[#This Row],[Order Date]]),1,1,1,2,2,2,3,3,3,4,4,4)</f>
        <v>4</v>
      </c>
      <c r="Y8067">
        <f>YEAR(SalesData[[#This Row],[Order Date]])*100+MONTH(SalesData[[#This Row],[Order Date]])</f>
        <v>201711</v>
      </c>
    </row>
    <row r="8068" spans="1: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v>6</v>
      </c>
      <c r="T8068">
        <v>0.2</v>
      </c>
      <c r="U8068">
        <v>60.89</v>
      </c>
      <c r="V8068">
        <f>COUNTIF(SalesData[Order ID],SalesData[[#This Row],[Order ID]])</f>
        <v>5</v>
      </c>
      <c r="W8068" t="str">
        <f>TEXT(SalesData[[#This Row],[Order Date]],"MMM-YYYY")</f>
        <v>Nov-2017</v>
      </c>
      <c r="X8068">
        <f>CHOOSE(MONTH(SalesData[[#This Row],[Order Date]]),1,1,1,2,2,2,3,3,3,4,4,4)</f>
        <v>4</v>
      </c>
      <c r="Y8068">
        <f>YEAR(SalesData[[#This Row],[Order Date]])*100+MONTH(SalesData[[#This Row],[Order Date]])</f>
        <v>201711</v>
      </c>
    </row>
    <row r="8069" spans="1: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v>1</v>
      </c>
      <c r="T8069">
        <v>0</v>
      </c>
      <c r="U8069">
        <v>19.2</v>
      </c>
      <c r="V8069">
        <f>COUNTIF(SalesData[Order ID],SalesData[[#This Row],[Order ID]])</f>
        <v>2</v>
      </c>
      <c r="W8069" t="str">
        <f>TEXT(SalesData[[#This Row],[Order Date]],"MMM-YYYY")</f>
        <v>Oct-2016</v>
      </c>
      <c r="X8069">
        <f>CHOOSE(MONTH(SalesData[[#This Row],[Order Date]]),1,1,1,2,2,2,3,3,3,4,4,4)</f>
        <v>4</v>
      </c>
      <c r="Y8069">
        <f>YEAR(SalesData[[#This Row],[Order Date]])*100+MONTH(SalesData[[#This Row],[Order Date]])</f>
        <v>201610</v>
      </c>
    </row>
    <row r="8070" spans="1: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v>1</v>
      </c>
      <c r="T8070">
        <v>0</v>
      </c>
      <c r="U8070">
        <v>0.96</v>
      </c>
      <c r="V8070">
        <f>COUNTIF(SalesData[Order ID],SalesData[[#This Row],[Order ID]])</f>
        <v>2</v>
      </c>
      <c r="W8070" t="str">
        <f>TEXT(SalesData[[#This Row],[Order Date]],"MMM-YYYY")</f>
        <v>Oct-2016</v>
      </c>
      <c r="X8070">
        <f>CHOOSE(MONTH(SalesData[[#This Row],[Order Date]]),1,1,1,2,2,2,3,3,3,4,4,4)</f>
        <v>4</v>
      </c>
      <c r="Y8070">
        <f>YEAR(SalesData[[#This Row],[Order Date]])*100+MONTH(SalesData[[#This Row],[Order Date]])</f>
        <v>201610</v>
      </c>
    </row>
    <row r="8071" spans="1: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v>5</v>
      </c>
      <c r="T8071">
        <v>0.1</v>
      </c>
      <c r="U8071">
        <v>118.19</v>
      </c>
      <c r="V8071">
        <f>COUNTIF(SalesData[Order ID],SalesData[[#This Row],[Order ID]])</f>
        <v>7</v>
      </c>
      <c r="W8071" t="str">
        <f>TEXT(SalesData[[#This Row],[Order Date]],"MMM-YYYY")</f>
        <v>Jan-2018</v>
      </c>
      <c r="X8071">
        <f>CHOOSE(MONTH(SalesData[[#This Row],[Order Date]]),1,1,1,2,2,2,3,3,3,4,4,4)</f>
        <v>1</v>
      </c>
      <c r="Y8071">
        <f>YEAR(SalesData[[#This Row],[Order Date]])*100+MONTH(SalesData[[#This Row],[Order Date]])</f>
        <v>201801</v>
      </c>
    </row>
    <row r="8072" spans="1: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v>5</v>
      </c>
      <c r="T8072">
        <v>0</v>
      </c>
      <c r="U8072">
        <v>39.6</v>
      </c>
      <c r="V8072">
        <f>COUNTIF(SalesData[Order ID],SalesData[[#This Row],[Order ID]])</f>
        <v>7</v>
      </c>
      <c r="W8072" t="str">
        <f>TEXT(SalesData[[#This Row],[Order Date]],"MMM-YYYY")</f>
        <v>Jan-2018</v>
      </c>
      <c r="X8072">
        <f>CHOOSE(MONTH(SalesData[[#This Row],[Order Date]]),1,1,1,2,2,2,3,3,3,4,4,4)</f>
        <v>1</v>
      </c>
      <c r="Y8072">
        <f>YEAR(SalesData[[#This Row],[Order Date]])*100+MONTH(SalesData[[#This Row],[Order Date]])</f>
        <v>201801</v>
      </c>
    </row>
    <row r="8073" spans="1: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v>10</v>
      </c>
      <c r="T8073">
        <v>0.3</v>
      </c>
      <c r="U8073">
        <v>-65.260000000000005</v>
      </c>
      <c r="V8073">
        <f>COUNTIF(SalesData[Order ID],SalesData[[#This Row],[Order ID]])</f>
        <v>7</v>
      </c>
      <c r="W8073" t="str">
        <f>TEXT(SalesData[[#This Row],[Order Date]],"MMM-YYYY")</f>
        <v>Jan-2018</v>
      </c>
      <c r="X8073">
        <f>CHOOSE(MONTH(SalesData[[#This Row],[Order Date]]),1,1,1,2,2,2,3,3,3,4,4,4)</f>
        <v>1</v>
      </c>
      <c r="Y8073">
        <f>YEAR(SalesData[[#This Row],[Order Date]])*100+MONTH(SalesData[[#This Row],[Order Date]])</f>
        <v>201801</v>
      </c>
    </row>
    <row r="8074" spans="1: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v>7</v>
      </c>
      <c r="T8074">
        <v>0</v>
      </c>
      <c r="U8074">
        <v>3.06</v>
      </c>
      <c r="V8074">
        <f>COUNTIF(SalesData[Order ID],SalesData[[#This Row],[Order ID]])</f>
        <v>7</v>
      </c>
      <c r="W8074" t="str">
        <f>TEXT(SalesData[[#This Row],[Order Date]],"MMM-YYYY")</f>
        <v>Jan-2018</v>
      </c>
      <c r="X8074">
        <f>CHOOSE(MONTH(SalesData[[#This Row],[Order Date]]),1,1,1,2,2,2,3,3,3,4,4,4)</f>
        <v>1</v>
      </c>
      <c r="Y8074">
        <f>YEAR(SalesData[[#This Row],[Order Date]])*100+MONTH(SalesData[[#This Row],[Order Date]])</f>
        <v>201801</v>
      </c>
    </row>
    <row r="8075" spans="1: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v>5</v>
      </c>
      <c r="T8075">
        <v>0.2</v>
      </c>
      <c r="U8075">
        <v>1.1599999999999999</v>
      </c>
      <c r="V8075">
        <f>COUNTIF(SalesData[Order ID],SalesData[[#This Row],[Order ID]])</f>
        <v>7</v>
      </c>
      <c r="W8075" t="str">
        <f>TEXT(SalesData[[#This Row],[Order Date]],"MMM-YYYY")</f>
        <v>Jan-2018</v>
      </c>
      <c r="X8075">
        <f>CHOOSE(MONTH(SalesData[[#This Row],[Order Date]]),1,1,1,2,2,2,3,3,3,4,4,4)</f>
        <v>1</v>
      </c>
      <c r="Y8075">
        <f>YEAR(SalesData[[#This Row],[Order Date]])*100+MONTH(SalesData[[#This Row],[Order Date]])</f>
        <v>201801</v>
      </c>
    </row>
    <row r="8076" spans="1: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v>7</v>
      </c>
      <c r="T8076">
        <v>0.2</v>
      </c>
      <c r="U8076">
        <v>0.82</v>
      </c>
      <c r="V8076">
        <f>COUNTIF(SalesData[Order ID],SalesData[[#This Row],[Order ID]])</f>
        <v>7</v>
      </c>
      <c r="W8076" t="str">
        <f>TEXT(SalesData[[#This Row],[Order Date]],"MMM-YYYY")</f>
        <v>Jan-2018</v>
      </c>
      <c r="X8076">
        <f>CHOOSE(MONTH(SalesData[[#This Row],[Order Date]]),1,1,1,2,2,2,3,3,3,4,4,4)</f>
        <v>1</v>
      </c>
      <c r="Y8076">
        <f>YEAR(SalesData[[#This Row],[Order Date]])*100+MONTH(SalesData[[#This Row],[Order Date]])</f>
        <v>201801</v>
      </c>
    </row>
    <row r="8077" spans="1: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v>5</v>
      </c>
      <c r="T8077">
        <v>0</v>
      </c>
      <c r="U8077">
        <v>1.07</v>
      </c>
      <c r="V8077">
        <f>COUNTIF(SalesData[Order ID],SalesData[[#This Row],[Order ID]])</f>
        <v>7</v>
      </c>
      <c r="W8077" t="str">
        <f>TEXT(SalesData[[#This Row],[Order Date]],"MMM-YYYY")</f>
        <v>Jan-2018</v>
      </c>
      <c r="X8077">
        <f>CHOOSE(MONTH(SalesData[[#This Row],[Order Date]]),1,1,1,2,2,2,3,3,3,4,4,4)</f>
        <v>1</v>
      </c>
      <c r="Y8077">
        <f>YEAR(SalesData[[#This Row],[Order Date]])*100+MONTH(SalesData[[#This Row],[Order Date]])</f>
        <v>201801</v>
      </c>
    </row>
    <row r="8078" spans="1: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v>3</v>
      </c>
      <c r="T8078">
        <v>0.2</v>
      </c>
      <c r="U8078">
        <v>5.48</v>
      </c>
      <c r="V8078">
        <f>COUNTIF(SalesData[Order ID],SalesData[[#This Row],[Order ID]])</f>
        <v>3</v>
      </c>
      <c r="W8078" t="str">
        <f>TEXT(SalesData[[#This Row],[Order Date]],"MMM-YYYY")</f>
        <v>Jun-2016</v>
      </c>
      <c r="X8078">
        <f>CHOOSE(MONTH(SalesData[[#This Row],[Order Date]]),1,1,1,2,2,2,3,3,3,4,4,4)</f>
        <v>2</v>
      </c>
      <c r="Y8078">
        <f>YEAR(SalesData[[#This Row],[Order Date]])*100+MONTH(SalesData[[#This Row],[Order Date]])</f>
        <v>201606</v>
      </c>
    </row>
    <row r="8079" spans="1: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v>8</v>
      </c>
      <c r="T8079">
        <v>0.3</v>
      </c>
      <c r="U8079">
        <v>-49.79</v>
      </c>
      <c r="V8079">
        <f>COUNTIF(SalesData[Order ID],SalesData[[#This Row],[Order ID]])</f>
        <v>3</v>
      </c>
      <c r="W8079" t="str">
        <f>TEXT(SalesData[[#This Row],[Order Date]],"MMM-YYYY")</f>
        <v>Jun-2016</v>
      </c>
      <c r="X8079">
        <f>CHOOSE(MONTH(SalesData[[#This Row],[Order Date]]),1,1,1,2,2,2,3,3,3,4,4,4)</f>
        <v>2</v>
      </c>
      <c r="Y8079">
        <f>YEAR(SalesData[[#This Row],[Order Date]])*100+MONTH(SalesData[[#This Row],[Order Date]])</f>
        <v>201606</v>
      </c>
    </row>
    <row r="8080" spans="1: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v>3</v>
      </c>
      <c r="T8080">
        <v>0</v>
      </c>
      <c r="U8080">
        <v>18.75</v>
      </c>
      <c r="V8080">
        <f>COUNTIF(SalesData[Order ID],SalesData[[#This Row],[Order ID]])</f>
        <v>3</v>
      </c>
      <c r="W8080" t="str">
        <f>TEXT(SalesData[[#This Row],[Order Date]],"MMM-YYYY")</f>
        <v>Jun-2016</v>
      </c>
      <c r="X8080">
        <f>CHOOSE(MONTH(SalesData[[#This Row],[Order Date]]),1,1,1,2,2,2,3,3,3,4,4,4)</f>
        <v>2</v>
      </c>
      <c r="Y8080">
        <f>YEAR(SalesData[[#This Row],[Order Date]])*100+MONTH(SalesData[[#This Row],[Order Date]])</f>
        <v>201606</v>
      </c>
    </row>
    <row r="8081" spans="1: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v>1</v>
      </c>
      <c r="T8081">
        <v>0.2</v>
      </c>
      <c r="U8081">
        <v>12.08</v>
      </c>
      <c r="V8081">
        <f>COUNTIF(SalesData[Order ID],SalesData[[#This Row],[Order ID]])</f>
        <v>1</v>
      </c>
      <c r="W8081" t="str">
        <f>TEXT(SalesData[[#This Row],[Order Date]],"MMM-YYYY")</f>
        <v>Nov-2017</v>
      </c>
      <c r="X8081">
        <f>CHOOSE(MONTH(SalesData[[#This Row],[Order Date]]),1,1,1,2,2,2,3,3,3,4,4,4)</f>
        <v>4</v>
      </c>
      <c r="Y8081">
        <f>YEAR(SalesData[[#This Row],[Order Date]])*100+MONTH(SalesData[[#This Row],[Order Date]])</f>
        <v>201711</v>
      </c>
    </row>
    <row r="8082" spans="1: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v>4</v>
      </c>
      <c r="T8082">
        <v>0.3</v>
      </c>
      <c r="U8082">
        <v>-36.64</v>
      </c>
      <c r="V8082">
        <f>COUNTIF(SalesData[Order ID],SalesData[[#This Row],[Order ID]])</f>
        <v>5</v>
      </c>
      <c r="W8082" t="str">
        <f>TEXT(SalesData[[#This Row],[Order Date]],"MMM-YYYY")</f>
        <v>Oct-2016</v>
      </c>
      <c r="X8082">
        <f>CHOOSE(MONTH(SalesData[[#This Row],[Order Date]]),1,1,1,2,2,2,3,3,3,4,4,4)</f>
        <v>4</v>
      </c>
      <c r="Y8082">
        <f>YEAR(SalesData[[#This Row],[Order Date]])*100+MONTH(SalesData[[#This Row],[Order Date]])</f>
        <v>201610</v>
      </c>
    </row>
    <row r="8083" spans="1: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v>9</v>
      </c>
      <c r="T8083">
        <v>0</v>
      </c>
      <c r="U8083">
        <v>6.6</v>
      </c>
      <c r="V8083">
        <f>COUNTIF(SalesData[Order ID],SalesData[[#This Row],[Order ID]])</f>
        <v>5</v>
      </c>
      <c r="W8083" t="str">
        <f>TEXT(SalesData[[#This Row],[Order Date]],"MMM-YYYY")</f>
        <v>Oct-2016</v>
      </c>
      <c r="X8083">
        <f>CHOOSE(MONTH(SalesData[[#This Row],[Order Date]]),1,1,1,2,2,2,3,3,3,4,4,4)</f>
        <v>4</v>
      </c>
      <c r="Y8083">
        <f>YEAR(SalesData[[#This Row],[Order Date]])*100+MONTH(SalesData[[#This Row],[Order Date]])</f>
        <v>201610</v>
      </c>
    </row>
    <row r="8084" spans="1: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v>10</v>
      </c>
      <c r="T8084">
        <v>0.2</v>
      </c>
      <c r="U8084">
        <v>16.309999999999999</v>
      </c>
      <c r="V8084">
        <f>COUNTIF(SalesData[Order ID],SalesData[[#This Row],[Order ID]])</f>
        <v>5</v>
      </c>
      <c r="W8084" t="str">
        <f>TEXT(SalesData[[#This Row],[Order Date]],"MMM-YYYY")</f>
        <v>Oct-2016</v>
      </c>
      <c r="X8084">
        <f>CHOOSE(MONTH(SalesData[[#This Row],[Order Date]]),1,1,1,2,2,2,3,3,3,4,4,4)</f>
        <v>4</v>
      </c>
      <c r="Y8084">
        <f>YEAR(SalesData[[#This Row],[Order Date]])*100+MONTH(SalesData[[#This Row],[Order Date]])</f>
        <v>201610</v>
      </c>
    </row>
    <row r="8085" spans="1: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v>3</v>
      </c>
      <c r="T8085">
        <v>0</v>
      </c>
      <c r="U8085">
        <v>3</v>
      </c>
      <c r="V8085">
        <f>COUNTIF(SalesData[Order ID],SalesData[[#This Row],[Order ID]])</f>
        <v>5</v>
      </c>
      <c r="W8085" t="str">
        <f>TEXT(SalesData[[#This Row],[Order Date]],"MMM-YYYY")</f>
        <v>Oct-2016</v>
      </c>
      <c r="X8085">
        <f>CHOOSE(MONTH(SalesData[[#This Row],[Order Date]]),1,1,1,2,2,2,3,3,3,4,4,4)</f>
        <v>4</v>
      </c>
      <c r="Y8085">
        <f>YEAR(SalesData[[#This Row],[Order Date]])*100+MONTH(SalesData[[#This Row],[Order Date]])</f>
        <v>201610</v>
      </c>
    </row>
    <row r="8086" spans="1: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v>1</v>
      </c>
      <c r="T8086">
        <v>0</v>
      </c>
      <c r="U8086">
        <v>43.12</v>
      </c>
      <c r="V8086">
        <f>COUNTIF(SalesData[Order ID],SalesData[[#This Row],[Order ID]])</f>
        <v>5</v>
      </c>
      <c r="W8086" t="str">
        <f>TEXT(SalesData[[#This Row],[Order Date]],"MMM-YYYY")</f>
        <v>Oct-2016</v>
      </c>
      <c r="X8086">
        <f>CHOOSE(MONTH(SalesData[[#This Row],[Order Date]]),1,1,1,2,2,2,3,3,3,4,4,4)</f>
        <v>4</v>
      </c>
      <c r="Y8086">
        <f>YEAR(SalesData[[#This Row],[Order Date]])*100+MONTH(SalesData[[#This Row],[Order Date]])</f>
        <v>201610</v>
      </c>
    </row>
    <row r="8087" spans="1: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v>6</v>
      </c>
      <c r="T8087">
        <v>0</v>
      </c>
      <c r="U8087">
        <v>3.67</v>
      </c>
      <c r="V8087">
        <f>COUNTIF(SalesData[Order ID],SalesData[[#This Row],[Order ID]])</f>
        <v>1</v>
      </c>
      <c r="W8087" t="str">
        <f>TEXT(SalesData[[#This Row],[Order Date]],"MMM-YYYY")</f>
        <v>Oct-2017</v>
      </c>
      <c r="X8087">
        <f>CHOOSE(MONTH(SalesData[[#This Row],[Order Date]]),1,1,1,2,2,2,3,3,3,4,4,4)</f>
        <v>4</v>
      </c>
      <c r="Y8087">
        <f>YEAR(SalesData[[#This Row],[Order Date]])*100+MONTH(SalesData[[#This Row],[Order Date]])</f>
        <v>201710</v>
      </c>
    </row>
    <row r="8088" spans="1: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v>7</v>
      </c>
      <c r="T8088">
        <v>0.1</v>
      </c>
      <c r="U8088">
        <v>7.02</v>
      </c>
      <c r="V8088">
        <f>COUNTIF(SalesData[Order ID],SalesData[[#This Row],[Order ID]])</f>
        <v>1</v>
      </c>
      <c r="W8088" t="str">
        <f>TEXT(SalesData[[#This Row],[Order Date]],"MMM-YYYY")</f>
        <v>Apr-2018</v>
      </c>
      <c r="X8088">
        <f>CHOOSE(MONTH(SalesData[[#This Row],[Order Date]]),1,1,1,2,2,2,3,3,3,4,4,4)</f>
        <v>2</v>
      </c>
      <c r="Y8088">
        <f>YEAR(SalesData[[#This Row],[Order Date]])*100+MONTH(SalesData[[#This Row],[Order Date]])</f>
        <v>201804</v>
      </c>
    </row>
    <row r="8089" spans="1: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v>10</v>
      </c>
      <c r="T8089">
        <v>0.3</v>
      </c>
      <c r="U8089">
        <v>-1.47</v>
      </c>
      <c r="V8089">
        <f>COUNTIF(SalesData[Order ID],SalesData[[#This Row],[Order ID]])</f>
        <v>1</v>
      </c>
      <c r="W8089" t="str">
        <f>TEXT(SalesData[[#This Row],[Order Date]],"MMM-YYYY")</f>
        <v>Sep-2017</v>
      </c>
      <c r="X8089">
        <f>CHOOSE(MONTH(SalesData[[#This Row],[Order Date]]),1,1,1,2,2,2,3,3,3,4,4,4)</f>
        <v>3</v>
      </c>
      <c r="Y8089">
        <f>YEAR(SalesData[[#This Row],[Order Date]])*100+MONTH(SalesData[[#This Row],[Order Date]])</f>
        <v>201709</v>
      </c>
    </row>
    <row r="8090" spans="1: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v>9</v>
      </c>
      <c r="T8090">
        <v>0.3</v>
      </c>
      <c r="U8090">
        <v>-13.57</v>
      </c>
      <c r="V8090">
        <f>COUNTIF(SalesData[Order ID],SalesData[[#This Row],[Order ID]])</f>
        <v>1</v>
      </c>
      <c r="W8090" t="str">
        <f>TEXT(SalesData[[#This Row],[Order Date]],"MMM-YYYY")</f>
        <v>Jul-2016</v>
      </c>
      <c r="X8090">
        <f>CHOOSE(MONTH(SalesData[[#This Row],[Order Date]]),1,1,1,2,2,2,3,3,3,4,4,4)</f>
        <v>3</v>
      </c>
      <c r="Y8090">
        <f>YEAR(SalesData[[#This Row],[Order Date]])*100+MONTH(SalesData[[#This Row],[Order Date]])</f>
        <v>201607</v>
      </c>
    </row>
    <row r="8091" spans="1: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v>1</v>
      </c>
      <c r="T8091">
        <v>0</v>
      </c>
      <c r="U8091">
        <v>8.5299999999999994</v>
      </c>
      <c r="V8091">
        <f>COUNTIF(SalesData[Order ID],SalesData[[#This Row],[Order ID]])</f>
        <v>1</v>
      </c>
      <c r="W8091" t="str">
        <f>TEXT(SalesData[[#This Row],[Order Date]],"MMM-YYYY")</f>
        <v>Aug-2016</v>
      </c>
      <c r="X8091">
        <f>CHOOSE(MONTH(SalesData[[#This Row],[Order Date]]),1,1,1,2,2,2,3,3,3,4,4,4)</f>
        <v>3</v>
      </c>
      <c r="Y8091">
        <f>YEAR(SalesData[[#This Row],[Order Date]])*100+MONTH(SalesData[[#This Row],[Order Date]])</f>
        <v>201608</v>
      </c>
    </row>
    <row r="8092" spans="1: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v>3</v>
      </c>
      <c r="T8092">
        <v>0</v>
      </c>
      <c r="U8092">
        <v>45.79</v>
      </c>
      <c r="V8092">
        <f>COUNTIF(SalesData[Order ID],SalesData[[#This Row],[Order ID]])</f>
        <v>1</v>
      </c>
      <c r="W8092" t="str">
        <f>TEXT(SalesData[[#This Row],[Order Date]],"MMM-YYYY")</f>
        <v>Dec-2015</v>
      </c>
      <c r="X8092">
        <f>CHOOSE(MONTH(SalesData[[#This Row],[Order Date]]),1,1,1,2,2,2,3,3,3,4,4,4)</f>
        <v>4</v>
      </c>
      <c r="Y8092">
        <f>YEAR(SalesData[[#This Row],[Order Date]])*100+MONTH(SalesData[[#This Row],[Order Date]])</f>
        <v>201512</v>
      </c>
    </row>
    <row r="8093" spans="1: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v>3</v>
      </c>
      <c r="T8093">
        <v>0</v>
      </c>
      <c r="U8093">
        <v>1.21</v>
      </c>
      <c r="V8093">
        <f>COUNTIF(SalesData[Order ID],SalesData[[#This Row],[Order ID]])</f>
        <v>1</v>
      </c>
      <c r="W8093" t="str">
        <f>TEXT(SalesData[[#This Row],[Order Date]],"MMM-YYYY")</f>
        <v>Dec-2016</v>
      </c>
      <c r="X8093">
        <f>CHOOSE(MONTH(SalesData[[#This Row],[Order Date]]),1,1,1,2,2,2,3,3,3,4,4,4)</f>
        <v>4</v>
      </c>
      <c r="Y8093">
        <f>YEAR(SalesData[[#This Row],[Order Date]])*100+MONTH(SalesData[[#This Row],[Order Date]])</f>
        <v>201612</v>
      </c>
    </row>
    <row r="8094" spans="1: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v>5</v>
      </c>
      <c r="T8094">
        <v>0.3</v>
      </c>
      <c r="U8094">
        <v>-7.69</v>
      </c>
      <c r="V8094">
        <f>COUNTIF(SalesData[Order ID],SalesData[[#This Row],[Order ID]])</f>
        <v>1</v>
      </c>
      <c r="W8094" t="str">
        <f>TEXT(SalesData[[#This Row],[Order Date]],"MMM-YYYY")</f>
        <v>Nov-2018</v>
      </c>
      <c r="X8094">
        <f>CHOOSE(MONTH(SalesData[[#This Row],[Order Date]]),1,1,1,2,2,2,3,3,3,4,4,4)</f>
        <v>4</v>
      </c>
      <c r="Y8094">
        <f>YEAR(SalesData[[#This Row],[Order Date]])*100+MONTH(SalesData[[#This Row],[Order Date]])</f>
        <v>201811</v>
      </c>
    </row>
    <row r="8095" spans="1: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v>7</v>
      </c>
      <c r="T8095">
        <v>0</v>
      </c>
      <c r="U8095">
        <v>1.67</v>
      </c>
      <c r="V8095">
        <f>COUNTIF(SalesData[Order ID],SalesData[[#This Row],[Order ID]])</f>
        <v>4</v>
      </c>
      <c r="W8095" t="str">
        <f>TEXT(SalesData[[#This Row],[Order Date]],"MMM-YYYY")</f>
        <v>Jul-2018</v>
      </c>
      <c r="X8095">
        <f>CHOOSE(MONTH(SalesData[[#This Row],[Order Date]]),1,1,1,2,2,2,3,3,3,4,4,4)</f>
        <v>3</v>
      </c>
      <c r="Y8095">
        <f>YEAR(SalesData[[#This Row],[Order Date]])*100+MONTH(SalesData[[#This Row],[Order Date]])</f>
        <v>201807</v>
      </c>
    </row>
    <row r="8096" spans="1: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v>4</v>
      </c>
      <c r="T8096">
        <v>0</v>
      </c>
      <c r="U8096">
        <v>1.57</v>
      </c>
      <c r="V8096">
        <f>COUNTIF(SalesData[Order ID],SalesData[[#This Row],[Order ID]])</f>
        <v>4</v>
      </c>
      <c r="W8096" t="str">
        <f>TEXT(SalesData[[#This Row],[Order Date]],"MMM-YYYY")</f>
        <v>Jul-2018</v>
      </c>
      <c r="X8096">
        <f>CHOOSE(MONTH(SalesData[[#This Row],[Order Date]]),1,1,1,2,2,2,3,3,3,4,4,4)</f>
        <v>3</v>
      </c>
      <c r="Y8096">
        <f>YEAR(SalesData[[#This Row],[Order Date]])*100+MONTH(SalesData[[#This Row],[Order Date]])</f>
        <v>201807</v>
      </c>
    </row>
    <row r="8097" spans="1: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v>6</v>
      </c>
      <c r="T8097">
        <v>0</v>
      </c>
      <c r="U8097">
        <v>4.41</v>
      </c>
      <c r="V8097">
        <f>COUNTIF(SalesData[Order ID],SalesData[[#This Row],[Order ID]])</f>
        <v>4</v>
      </c>
      <c r="W8097" t="str">
        <f>TEXT(SalesData[[#This Row],[Order Date]],"MMM-YYYY")</f>
        <v>Jul-2018</v>
      </c>
      <c r="X8097">
        <f>CHOOSE(MONTH(SalesData[[#This Row],[Order Date]]),1,1,1,2,2,2,3,3,3,4,4,4)</f>
        <v>3</v>
      </c>
      <c r="Y8097">
        <f>YEAR(SalesData[[#This Row],[Order Date]])*100+MONTH(SalesData[[#This Row],[Order Date]])</f>
        <v>201807</v>
      </c>
    </row>
    <row r="8098" spans="1: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v>10</v>
      </c>
      <c r="T8098">
        <v>0</v>
      </c>
      <c r="U8098">
        <v>28.19</v>
      </c>
      <c r="V8098">
        <f>COUNTIF(SalesData[Order ID],SalesData[[#This Row],[Order ID]])</f>
        <v>4</v>
      </c>
      <c r="W8098" t="str">
        <f>TEXT(SalesData[[#This Row],[Order Date]],"MMM-YYYY")</f>
        <v>Jul-2018</v>
      </c>
      <c r="X8098">
        <f>CHOOSE(MONTH(SalesData[[#This Row],[Order Date]]),1,1,1,2,2,2,3,3,3,4,4,4)</f>
        <v>3</v>
      </c>
      <c r="Y8098">
        <f>YEAR(SalesData[[#This Row],[Order Date]])*100+MONTH(SalesData[[#This Row],[Order Date]])</f>
        <v>201807</v>
      </c>
    </row>
    <row r="8099" spans="1: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v>8</v>
      </c>
      <c r="T8099">
        <v>0.2</v>
      </c>
      <c r="U8099">
        <v>27.2</v>
      </c>
      <c r="V8099">
        <f>COUNTIF(SalesData[Order ID],SalesData[[#This Row],[Order ID]])</f>
        <v>2</v>
      </c>
      <c r="W8099" t="str">
        <f>TEXT(SalesData[[#This Row],[Order Date]],"MMM-YYYY")</f>
        <v>Dec-2018</v>
      </c>
      <c r="X8099">
        <f>CHOOSE(MONTH(SalesData[[#This Row],[Order Date]]),1,1,1,2,2,2,3,3,3,4,4,4)</f>
        <v>4</v>
      </c>
      <c r="Y8099">
        <f>YEAR(SalesData[[#This Row],[Order Date]])*100+MONTH(SalesData[[#This Row],[Order Date]])</f>
        <v>201812</v>
      </c>
    </row>
    <row r="8100" spans="1: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v>7</v>
      </c>
      <c r="T8100">
        <v>0</v>
      </c>
      <c r="U8100">
        <v>0.73</v>
      </c>
      <c r="V8100">
        <f>COUNTIF(SalesData[Order ID],SalesData[[#This Row],[Order ID]])</f>
        <v>2</v>
      </c>
      <c r="W8100" t="str">
        <f>TEXT(SalesData[[#This Row],[Order Date]],"MMM-YYYY")</f>
        <v>Dec-2018</v>
      </c>
      <c r="X8100">
        <f>CHOOSE(MONTH(SalesData[[#This Row],[Order Date]]),1,1,1,2,2,2,3,3,3,4,4,4)</f>
        <v>4</v>
      </c>
      <c r="Y8100">
        <f>YEAR(SalesData[[#This Row],[Order Date]])*100+MONTH(SalesData[[#This Row],[Order Date]])</f>
        <v>201812</v>
      </c>
    </row>
    <row r="8101" spans="1: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v>10</v>
      </c>
      <c r="T8101">
        <v>0.3</v>
      </c>
      <c r="U8101">
        <v>-9.4</v>
      </c>
      <c r="V8101">
        <f>COUNTIF(SalesData[Order ID],SalesData[[#This Row],[Order ID]])</f>
        <v>2</v>
      </c>
      <c r="W8101" t="str">
        <f>TEXT(SalesData[[#This Row],[Order Date]],"MMM-YYYY")</f>
        <v>Mar-2017</v>
      </c>
      <c r="X8101">
        <f>CHOOSE(MONTH(SalesData[[#This Row],[Order Date]]),1,1,1,2,2,2,3,3,3,4,4,4)</f>
        <v>1</v>
      </c>
      <c r="Y8101">
        <f>YEAR(SalesData[[#This Row],[Order Date]])*100+MONTH(SalesData[[#This Row],[Order Date]])</f>
        <v>201703</v>
      </c>
    </row>
    <row r="8102" spans="1: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v>1</v>
      </c>
      <c r="T8102">
        <v>0</v>
      </c>
      <c r="U8102">
        <v>973.7</v>
      </c>
      <c r="V8102">
        <f>COUNTIF(SalesData[Order ID],SalesData[[#This Row],[Order ID]])</f>
        <v>2</v>
      </c>
      <c r="W8102" t="str">
        <f>TEXT(SalesData[[#This Row],[Order Date]],"MMM-YYYY")</f>
        <v>Mar-2017</v>
      </c>
      <c r="X8102">
        <f>CHOOSE(MONTH(SalesData[[#This Row],[Order Date]]),1,1,1,2,2,2,3,3,3,4,4,4)</f>
        <v>1</v>
      </c>
      <c r="Y8102">
        <f>YEAR(SalesData[[#This Row],[Order Date]])*100+MONTH(SalesData[[#This Row],[Order Date]])</f>
        <v>201703</v>
      </c>
    </row>
    <row r="8103" spans="1: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v>9</v>
      </c>
      <c r="T8103">
        <v>0.1</v>
      </c>
      <c r="U8103">
        <v>0.5</v>
      </c>
      <c r="V8103">
        <f>COUNTIF(SalesData[Order ID],SalesData[[#This Row],[Order ID]])</f>
        <v>4</v>
      </c>
      <c r="W8103" t="str">
        <f>TEXT(SalesData[[#This Row],[Order Date]],"MMM-YYYY")</f>
        <v>May-2016</v>
      </c>
      <c r="X8103">
        <f>CHOOSE(MONTH(SalesData[[#This Row],[Order Date]]),1,1,1,2,2,2,3,3,3,4,4,4)</f>
        <v>2</v>
      </c>
      <c r="Y8103">
        <f>YEAR(SalesData[[#This Row],[Order Date]])*100+MONTH(SalesData[[#This Row],[Order Date]])</f>
        <v>201605</v>
      </c>
    </row>
    <row r="8104" spans="1: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v>3</v>
      </c>
      <c r="T8104">
        <v>0</v>
      </c>
      <c r="U8104">
        <v>624.4</v>
      </c>
      <c r="V8104">
        <f>COUNTIF(SalesData[Order ID],SalesData[[#This Row],[Order ID]])</f>
        <v>4</v>
      </c>
      <c r="W8104" t="str">
        <f>TEXT(SalesData[[#This Row],[Order Date]],"MMM-YYYY")</f>
        <v>May-2016</v>
      </c>
      <c r="X8104">
        <f>CHOOSE(MONTH(SalesData[[#This Row],[Order Date]]),1,1,1,2,2,2,3,3,3,4,4,4)</f>
        <v>2</v>
      </c>
      <c r="Y8104">
        <f>YEAR(SalesData[[#This Row],[Order Date]])*100+MONTH(SalesData[[#This Row],[Order Date]])</f>
        <v>201605</v>
      </c>
    </row>
    <row r="8105" spans="1: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v>8</v>
      </c>
      <c r="T8105">
        <v>0.3</v>
      </c>
      <c r="U8105">
        <v>-22.01</v>
      </c>
      <c r="V8105">
        <f>COUNTIF(SalesData[Order ID],SalesData[[#This Row],[Order ID]])</f>
        <v>4</v>
      </c>
      <c r="W8105" t="str">
        <f>TEXT(SalesData[[#This Row],[Order Date]],"MMM-YYYY")</f>
        <v>May-2016</v>
      </c>
      <c r="X8105">
        <f>CHOOSE(MONTH(SalesData[[#This Row],[Order Date]]),1,1,1,2,2,2,3,3,3,4,4,4)</f>
        <v>2</v>
      </c>
      <c r="Y8105">
        <f>YEAR(SalesData[[#This Row],[Order Date]])*100+MONTH(SalesData[[#This Row],[Order Date]])</f>
        <v>201605</v>
      </c>
    </row>
    <row r="8106" spans="1: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v>8</v>
      </c>
      <c r="T8106">
        <v>0.3</v>
      </c>
      <c r="U8106">
        <v>-232.72</v>
      </c>
      <c r="V8106">
        <f>COUNTIF(SalesData[Order ID],SalesData[[#This Row],[Order ID]])</f>
        <v>4</v>
      </c>
      <c r="W8106" t="str">
        <f>TEXT(SalesData[[#This Row],[Order Date]],"MMM-YYYY")</f>
        <v>May-2016</v>
      </c>
      <c r="X8106">
        <f>CHOOSE(MONTH(SalesData[[#This Row],[Order Date]]),1,1,1,2,2,2,3,3,3,4,4,4)</f>
        <v>2</v>
      </c>
      <c r="Y8106">
        <f>YEAR(SalesData[[#This Row],[Order Date]])*100+MONTH(SalesData[[#This Row],[Order Date]])</f>
        <v>201605</v>
      </c>
    </row>
    <row r="8107" spans="1: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v>7</v>
      </c>
      <c r="T8107">
        <v>0.1</v>
      </c>
      <c r="U8107">
        <v>11.58</v>
      </c>
      <c r="V8107">
        <f>COUNTIF(SalesData[Order ID],SalesData[[#This Row],[Order ID]])</f>
        <v>3</v>
      </c>
      <c r="W8107" t="str">
        <f>TEXT(SalesData[[#This Row],[Order Date]],"MMM-YYYY")</f>
        <v>Feb-2018</v>
      </c>
      <c r="X8107">
        <f>CHOOSE(MONTH(SalesData[[#This Row],[Order Date]]),1,1,1,2,2,2,3,3,3,4,4,4)</f>
        <v>1</v>
      </c>
      <c r="Y8107">
        <f>YEAR(SalesData[[#This Row],[Order Date]])*100+MONTH(SalesData[[#This Row],[Order Date]])</f>
        <v>201802</v>
      </c>
    </row>
    <row r="8108" spans="1: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v>1</v>
      </c>
      <c r="T8108">
        <v>0.1</v>
      </c>
      <c r="U8108">
        <v>15.79</v>
      </c>
      <c r="V8108">
        <f>COUNTIF(SalesData[Order ID],SalesData[[#This Row],[Order ID]])</f>
        <v>3</v>
      </c>
      <c r="W8108" t="str">
        <f>TEXT(SalesData[[#This Row],[Order Date]],"MMM-YYYY")</f>
        <v>Feb-2018</v>
      </c>
      <c r="X8108">
        <f>CHOOSE(MONTH(SalesData[[#This Row],[Order Date]]),1,1,1,2,2,2,3,3,3,4,4,4)</f>
        <v>1</v>
      </c>
      <c r="Y8108">
        <f>YEAR(SalesData[[#This Row],[Order Date]])*100+MONTH(SalesData[[#This Row],[Order Date]])</f>
        <v>201802</v>
      </c>
    </row>
    <row r="8109" spans="1: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v>6</v>
      </c>
      <c r="T8109">
        <v>0.3</v>
      </c>
      <c r="U8109">
        <v>-21.92</v>
      </c>
      <c r="V8109">
        <f>COUNTIF(SalesData[Order ID],SalesData[[#This Row],[Order ID]])</f>
        <v>3</v>
      </c>
      <c r="W8109" t="str">
        <f>TEXT(SalesData[[#This Row],[Order Date]],"MMM-YYYY")</f>
        <v>Feb-2018</v>
      </c>
      <c r="X8109">
        <f>CHOOSE(MONTH(SalesData[[#This Row],[Order Date]]),1,1,1,2,2,2,3,3,3,4,4,4)</f>
        <v>1</v>
      </c>
      <c r="Y8109">
        <f>YEAR(SalesData[[#This Row],[Order Date]])*100+MONTH(SalesData[[#This Row],[Order Date]])</f>
        <v>201802</v>
      </c>
    </row>
    <row r="8110" spans="1: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v>9</v>
      </c>
      <c r="T8110">
        <v>0.1</v>
      </c>
      <c r="U8110">
        <v>25.87</v>
      </c>
      <c r="V8110">
        <f>COUNTIF(SalesData[Order ID],SalesData[[#This Row],[Order ID]])</f>
        <v>1</v>
      </c>
      <c r="W8110" t="str">
        <f>TEXT(SalesData[[#This Row],[Order Date]],"MMM-YYYY")</f>
        <v>Dec-2018</v>
      </c>
      <c r="X8110">
        <f>CHOOSE(MONTH(SalesData[[#This Row],[Order Date]]),1,1,1,2,2,2,3,3,3,4,4,4)</f>
        <v>4</v>
      </c>
      <c r="Y8110">
        <f>YEAR(SalesData[[#This Row],[Order Date]])*100+MONTH(SalesData[[#This Row],[Order Date]])</f>
        <v>201812</v>
      </c>
    </row>
    <row r="8111" spans="1: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v>4</v>
      </c>
      <c r="T8111">
        <v>0.2</v>
      </c>
      <c r="U8111">
        <v>14.45</v>
      </c>
      <c r="V8111">
        <f>COUNTIF(SalesData[Order ID],SalesData[[#This Row],[Order ID]])</f>
        <v>2</v>
      </c>
      <c r="W8111" t="str">
        <f>TEXT(SalesData[[#This Row],[Order Date]],"MMM-YYYY")</f>
        <v>Nov-2018</v>
      </c>
      <c r="X8111">
        <f>CHOOSE(MONTH(SalesData[[#This Row],[Order Date]]),1,1,1,2,2,2,3,3,3,4,4,4)</f>
        <v>4</v>
      </c>
      <c r="Y8111">
        <f>YEAR(SalesData[[#This Row],[Order Date]])*100+MONTH(SalesData[[#This Row],[Order Date]])</f>
        <v>201811</v>
      </c>
    </row>
    <row r="8112" spans="1: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v>7</v>
      </c>
      <c r="T8112">
        <v>0.1</v>
      </c>
      <c r="U8112">
        <v>25.48</v>
      </c>
      <c r="V8112">
        <f>COUNTIF(SalesData[Order ID],SalesData[[#This Row],[Order ID]])</f>
        <v>2</v>
      </c>
      <c r="W8112" t="str">
        <f>TEXT(SalesData[[#This Row],[Order Date]],"MMM-YYYY")</f>
        <v>Nov-2018</v>
      </c>
      <c r="X8112">
        <f>CHOOSE(MONTH(SalesData[[#This Row],[Order Date]]),1,1,1,2,2,2,3,3,3,4,4,4)</f>
        <v>4</v>
      </c>
      <c r="Y8112">
        <f>YEAR(SalesData[[#This Row],[Order Date]])*100+MONTH(SalesData[[#This Row],[Order Date]])</f>
        <v>201811</v>
      </c>
    </row>
    <row r="8113" spans="1: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v>5</v>
      </c>
      <c r="T8113">
        <v>0.3</v>
      </c>
      <c r="U8113">
        <v>-47.2</v>
      </c>
      <c r="V8113">
        <f>COUNTIF(SalesData[Order ID],SalesData[[#This Row],[Order ID]])</f>
        <v>3</v>
      </c>
      <c r="W8113" t="str">
        <f>TEXT(SalesData[[#This Row],[Order Date]],"MMM-YYYY")</f>
        <v>Dec-2017</v>
      </c>
      <c r="X8113">
        <f>CHOOSE(MONTH(SalesData[[#This Row],[Order Date]]),1,1,1,2,2,2,3,3,3,4,4,4)</f>
        <v>4</v>
      </c>
      <c r="Y8113">
        <f>YEAR(SalesData[[#This Row],[Order Date]])*100+MONTH(SalesData[[#This Row],[Order Date]])</f>
        <v>201712</v>
      </c>
    </row>
    <row r="8114" spans="1: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v>5</v>
      </c>
      <c r="T8114">
        <v>0</v>
      </c>
      <c r="U8114">
        <v>2.8</v>
      </c>
      <c r="V8114">
        <f>COUNTIF(SalesData[Order ID],SalesData[[#This Row],[Order ID]])</f>
        <v>3</v>
      </c>
      <c r="W8114" t="str">
        <f>TEXT(SalesData[[#This Row],[Order Date]],"MMM-YYYY")</f>
        <v>Dec-2017</v>
      </c>
      <c r="X8114">
        <f>CHOOSE(MONTH(SalesData[[#This Row],[Order Date]]),1,1,1,2,2,2,3,3,3,4,4,4)</f>
        <v>4</v>
      </c>
      <c r="Y8114">
        <f>YEAR(SalesData[[#This Row],[Order Date]])*100+MONTH(SalesData[[#This Row],[Order Date]])</f>
        <v>201712</v>
      </c>
    </row>
    <row r="8115" spans="1: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v>7</v>
      </c>
      <c r="T8115">
        <v>0</v>
      </c>
      <c r="U8115">
        <v>5.1100000000000003</v>
      </c>
      <c r="V8115">
        <f>COUNTIF(SalesData[Order ID],SalesData[[#This Row],[Order ID]])</f>
        <v>3</v>
      </c>
      <c r="W8115" t="str">
        <f>TEXT(SalesData[[#This Row],[Order Date]],"MMM-YYYY")</f>
        <v>Dec-2017</v>
      </c>
      <c r="X8115">
        <f>CHOOSE(MONTH(SalesData[[#This Row],[Order Date]]),1,1,1,2,2,2,3,3,3,4,4,4)</f>
        <v>4</v>
      </c>
      <c r="Y8115">
        <f>YEAR(SalesData[[#This Row],[Order Date]])*100+MONTH(SalesData[[#This Row],[Order Date]])</f>
        <v>201712</v>
      </c>
    </row>
    <row r="8116" spans="1: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v>7</v>
      </c>
      <c r="T8116">
        <v>0</v>
      </c>
      <c r="U8116">
        <v>4.13</v>
      </c>
      <c r="V8116">
        <f>COUNTIF(SalesData[Order ID],SalesData[[#This Row],[Order ID]])</f>
        <v>1</v>
      </c>
      <c r="W8116" t="str">
        <f>TEXT(SalesData[[#This Row],[Order Date]],"MMM-YYYY")</f>
        <v>Oct-2018</v>
      </c>
      <c r="X8116">
        <f>CHOOSE(MONTH(SalesData[[#This Row],[Order Date]]),1,1,1,2,2,2,3,3,3,4,4,4)</f>
        <v>4</v>
      </c>
      <c r="Y8116">
        <f>YEAR(SalesData[[#This Row],[Order Date]])*100+MONTH(SalesData[[#This Row],[Order Date]])</f>
        <v>201810</v>
      </c>
    </row>
    <row r="8117" spans="1: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v>7</v>
      </c>
      <c r="T8117">
        <v>0.2</v>
      </c>
      <c r="U8117">
        <v>13.32</v>
      </c>
      <c r="V8117">
        <f>COUNTIF(SalesData[Order ID],SalesData[[#This Row],[Order ID]])</f>
        <v>1</v>
      </c>
      <c r="W8117" t="str">
        <f>TEXT(SalesData[[#This Row],[Order Date]],"MMM-YYYY")</f>
        <v>Aug-2018</v>
      </c>
      <c r="X8117">
        <f>CHOOSE(MONTH(SalesData[[#This Row],[Order Date]]),1,1,1,2,2,2,3,3,3,4,4,4)</f>
        <v>3</v>
      </c>
      <c r="Y8117">
        <f>YEAR(SalesData[[#This Row],[Order Date]])*100+MONTH(SalesData[[#This Row],[Order Date]])</f>
        <v>201808</v>
      </c>
    </row>
    <row r="8118" spans="1: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v>8</v>
      </c>
      <c r="T8118">
        <v>0.3</v>
      </c>
      <c r="U8118">
        <v>-8.99</v>
      </c>
      <c r="V8118">
        <f>COUNTIF(SalesData[Order ID],SalesData[[#This Row],[Order ID]])</f>
        <v>1</v>
      </c>
      <c r="W8118" t="str">
        <f>TEXT(SalesData[[#This Row],[Order Date]],"MMM-YYYY")</f>
        <v>Nov-2018</v>
      </c>
      <c r="X8118">
        <f>CHOOSE(MONTH(SalesData[[#This Row],[Order Date]]),1,1,1,2,2,2,3,3,3,4,4,4)</f>
        <v>4</v>
      </c>
      <c r="Y8118">
        <f>YEAR(SalesData[[#This Row],[Order Date]])*100+MONTH(SalesData[[#This Row],[Order Date]])</f>
        <v>201811</v>
      </c>
    </row>
    <row r="8119" spans="1: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v>7</v>
      </c>
      <c r="T8119">
        <v>0</v>
      </c>
      <c r="U8119">
        <v>24.59</v>
      </c>
      <c r="V8119">
        <f>COUNTIF(SalesData[Order ID],SalesData[[#This Row],[Order ID]])</f>
        <v>1</v>
      </c>
      <c r="W8119" t="str">
        <f>TEXT(SalesData[[#This Row],[Order Date]],"MMM-YYYY")</f>
        <v>Jun-2018</v>
      </c>
      <c r="X8119">
        <f>CHOOSE(MONTH(SalesData[[#This Row],[Order Date]]),1,1,1,2,2,2,3,3,3,4,4,4)</f>
        <v>2</v>
      </c>
      <c r="Y8119">
        <f>YEAR(SalesData[[#This Row],[Order Date]])*100+MONTH(SalesData[[#This Row],[Order Date]])</f>
        <v>201806</v>
      </c>
    </row>
    <row r="8120" spans="1: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v>4</v>
      </c>
      <c r="T8120">
        <v>0.3</v>
      </c>
      <c r="U8120">
        <v>-31.58</v>
      </c>
      <c r="V8120">
        <f>COUNTIF(SalesData[Order ID],SalesData[[#This Row],[Order ID]])</f>
        <v>1</v>
      </c>
      <c r="W8120" t="str">
        <f>TEXT(SalesData[[#This Row],[Order Date]],"MMM-YYYY")</f>
        <v>Jul-2018</v>
      </c>
      <c r="X8120">
        <f>CHOOSE(MONTH(SalesData[[#This Row],[Order Date]]),1,1,1,2,2,2,3,3,3,4,4,4)</f>
        <v>3</v>
      </c>
      <c r="Y8120">
        <f>YEAR(SalesData[[#This Row],[Order Date]])*100+MONTH(SalesData[[#This Row],[Order Date]])</f>
        <v>201807</v>
      </c>
    </row>
    <row r="8121" spans="1: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v>9</v>
      </c>
      <c r="T8121">
        <v>0</v>
      </c>
      <c r="U8121">
        <v>6.29</v>
      </c>
      <c r="V8121">
        <f>COUNTIF(SalesData[Order ID],SalesData[[#This Row],[Order ID]])</f>
        <v>3</v>
      </c>
      <c r="W8121" t="str">
        <f>TEXT(SalesData[[#This Row],[Order Date]],"MMM-YYYY")</f>
        <v>Nov-2017</v>
      </c>
      <c r="X8121">
        <f>CHOOSE(MONTH(SalesData[[#This Row],[Order Date]]),1,1,1,2,2,2,3,3,3,4,4,4)</f>
        <v>4</v>
      </c>
      <c r="Y8121">
        <f>YEAR(SalesData[[#This Row],[Order Date]])*100+MONTH(SalesData[[#This Row],[Order Date]])</f>
        <v>201711</v>
      </c>
    </row>
    <row r="8122" spans="1: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v>9</v>
      </c>
      <c r="T8122">
        <v>0</v>
      </c>
      <c r="U8122">
        <v>81.209999999999994</v>
      </c>
      <c r="V8122">
        <f>COUNTIF(SalesData[Order ID],SalesData[[#This Row],[Order ID]])</f>
        <v>3</v>
      </c>
      <c r="W8122" t="str">
        <f>TEXT(SalesData[[#This Row],[Order Date]],"MMM-YYYY")</f>
        <v>Nov-2017</v>
      </c>
      <c r="X8122">
        <f>CHOOSE(MONTH(SalesData[[#This Row],[Order Date]]),1,1,1,2,2,2,3,3,3,4,4,4)</f>
        <v>4</v>
      </c>
      <c r="Y8122">
        <f>YEAR(SalesData[[#This Row],[Order Date]])*100+MONTH(SalesData[[#This Row],[Order Date]])</f>
        <v>201711</v>
      </c>
    </row>
    <row r="8123" spans="1: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v>3</v>
      </c>
      <c r="T8123">
        <v>0.3</v>
      </c>
      <c r="U8123">
        <v>-10.4</v>
      </c>
      <c r="V8123">
        <f>COUNTIF(SalesData[Order ID],SalesData[[#This Row],[Order ID]])</f>
        <v>3</v>
      </c>
      <c r="W8123" t="str">
        <f>TEXT(SalesData[[#This Row],[Order Date]],"MMM-YYYY")</f>
        <v>Nov-2017</v>
      </c>
      <c r="X8123">
        <f>CHOOSE(MONTH(SalesData[[#This Row],[Order Date]]),1,1,1,2,2,2,3,3,3,4,4,4)</f>
        <v>4</v>
      </c>
      <c r="Y8123">
        <f>YEAR(SalesData[[#This Row],[Order Date]])*100+MONTH(SalesData[[#This Row],[Order Date]])</f>
        <v>201711</v>
      </c>
    </row>
    <row r="8124" spans="1: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v>6</v>
      </c>
      <c r="T8124">
        <v>0.1</v>
      </c>
      <c r="U8124">
        <v>6.13</v>
      </c>
      <c r="V8124">
        <f>COUNTIF(SalesData[Order ID],SalesData[[#This Row],[Order ID]])</f>
        <v>2</v>
      </c>
      <c r="W8124" t="str">
        <f>TEXT(SalesData[[#This Row],[Order Date]],"MMM-YYYY")</f>
        <v>Dec-2015</v>
      </c>
      <c r="X8124">
        <f>CHOOSE(MONTH(SalesData[[#This Row],[Order Date]]),1,1,1,2,2,2,3,3,3,4,4,4)</f>
        <v>4</v>
      </c>
      <c r="Y8124">
        <f>YEAR(SalesData[[#This Row],[Order Date]])*100+MONTH(SalesData[[#This Row],[Order Date]])</f>
        <v>201512</v>
      </c>
    </row>
    <row r="8125" spans="1: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v>4</v>
      </c>
      <c r="T8125">
        <v>0.3</v>
      </c>
      <c r="U8125">
        <v>-64.8</v>
      </c>
      <c r="V8125">
        <f>COUNTIF(SalesData[Order ID],SalesData[[#This Row],[Order ID]])</f>
        <v>2</v>
      </c>
      <c r="W8125" t="str">
        <f>TEXT(SalesData[[#This Row],[Order Date]],"MMM-YYYY")</f>
        <v>Dec-2015</v>
      </c>
      <c r="X8125">
        <f>CHOOSE(MONTH(SalesData[[#This Row],[Order Date]]),1,1,1,2,2,2,3,3,3,4,4,4)</f>
        <v>4</v>
      </c>
      <c r="Y8125">
        <f>YEAR(SalesData[[#This Row],[Order Date]])*100+MONTH(SalesData[[#This Row],[Order Date]])</f>
        <v>201512</v>
      </c>
    </row>
    <row r="8126" spans="1: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v>5</v>
      </c>
      <c r="T8126">
        <v>0.1</v>
      </c>
      <c r="U8126">
        <v>54.93</v>
      </c>
      <c r="V8126">
        <f>COUNTIF(SalesData[Order ID],SalesData[[#This Row],[Order ID]])</f>
        <v>1</v>
      </c>
      <c r="W8126" t="str">
        <f>TEXT(SalesData[[#This Row],[Order Date]],"MMM-YYYY")</f>
        <v>Sep-2018</v>
      </c>
      <c r="X8126">
        <f>CHOOSE(MONTH(SalesData[[#This Row],[Order Date]]),1,1,1,2,2,2,3,3,3,4,4,4)</f>
        <v>3</v>
      </c>
      <c r="Y8126">
        <f>YEAR(SalesData[[#This Row],[Order Date]])*100+MONTH(SalesData[[#This Row],[Order Date]])</f>
        <v>201809</v>
      </c>
    </row>
    <row r="8127" spans="1: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v>8</v>
      </c>
      <c r="T8127">
        <v>0</v>
      </c>
      <c r="U8127">
        <v>0.94</v>
      </c>
      <c r="V8127">
        <f>COUNTIF(SalesData[Order ID],SalesData[[#This Row],[Order ID]])</f>
        <v>3</v>
      </c>
      <c r="W8127" t="str">
        <f>TEXT(SalesData[[#This Row],[Order Date]],"MMM-YYYY")</f>
        <v>Feb-2016</v>
      </c>
      <c r="X8127">
        <f>CHOOSE(MONTH(SalesData[[#This Row],[Order Date]]),1,1,1,2,2,2,3,3,3,4,4,4)</f>
        <v>1</v>
      </c>
      <c r="Y8127">
        <f>YEAR(SalesData[[#This Row],[Order Date]])*100+MONTH(SalesData[[#This Row],[Order Date]])</f>
        <v>201602</v>
      </c>
    </row>
    <row r="8128" spans="1: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v>7</v>
      </c>
      <c r="T8128">
        <v>0.1</v>
      </c>
      <c r="U8128">
        <v>4.26</v>
      </c>
      <c r="V8128">
        <f>COUNTIF(SalesData[Order ID],SalesData[[#This Row],[Order ID]])</f>
        <v>3</v>
      </c>
      <c r="W8128" t="str">
        <f>TEXT(SalesData[[#This Row],[Order Date]],"MMM-YYYY")</f>
        <v>Feb-2016</v>
      </c>
      <c r="X8128">
        <f>CHOOSE(MONTH(SalesData[[#This Row],[Order Date]]),1,1,1,2,2,2,3,3,3,4,4,4)</f>
        <v>1</v>
      </c>
      <c r="Y8128">
        <f>YEAR(SalesData[[#This Row],[Order Date]])*100+MONTH(SalesData[[#This Row],[Order Date]])</f>
        <v>201602</v>
      </c>
    </row>
    <row r="8129" spans="1: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v>8</v>
      </c>
      <c r="T8129">
        <v>0.2</v>
      </c>
      <c r="U8129">
        <v>127.44</v>
      </c>
      <c r="V8129">
        <f>COUNTIF(SalesData[Order ID],SalesData[[#This Row],[Order ID]])</f>
        <v>3</v>
      </c>
      <c r="W8129" t="str">
        <f>TEXT(SalesData[[#This Row],[Order Date]],"MMM-YYYY")</f>
        <v>Feb-2016</v>
      </c>
      <c r="X8129">
        <f>CHOOSE(MONTH(SalesData[[#This Row],[Order Date]]),1,1,1,2,2,2,3,3,3,4,4,4)</f>
        <v>1</v>
      </c>
      <c r="Y8129">
        <f>YEAR(SalesData[[#This Row],[Order Date]])*100+MONTH(SalesData[[#This Row],[Order Date]])</f>
        <v>201602</v>
      </c>
    </row>
    <row r="8130" spans="1: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v>6</v>
      </c>
      <c r="T8130">
        <v>0</v>
      </c>
      <c r="U8130">
        <v>20.79</v>
      </c>
      <c r="V8130">
        <f>COUNTIF(SalesData[Order ID],SalesData[[#This Row],[Order ID]])</f>
        <v>1</v>
      </c>
      <c r="W8130" t="str">
        <f>TEXT(SalesData[[#This Row],[Order Date]],"MMM-YYYY")</f>
        <v>Aug-2018</v>
      </c>
      <c r="X8130">
        <f>CHOOSE(MONTH(SalesData[[#This Row],[Order Date]]),1,1,1,2,2,2,3,3,3,4,4,4)</f>
        <v>3</v>
      </c>
      <c r="Y8130">
        <f>YEAR(SalesData[[#This Row],[Order Date]])*100+MONTH(SalesData[[#This Row],[Order Date]])</f>
        <v>201808</v>
      </c>
    </row>
    <row r="8131" spans="1: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v>9</v>
      </c>
      <c r="T8131">
        <v>0.1</v>
      </c>
      <c r="U8131">
        <v>2.52</v>
      </c>
      <c r="V8131">
        <f>COUNTIF(SalesData[Order ID],SalesData[[#This Row],[Order ID]])</f>
        <v>4</v>
      </c>
      <c r="W8131" t="str">
        <f>TEXT(SalesData[[#This Row],[Order Date]],"MMM-YYYY")</f>
        <v>Jul-2015</v>
      </c>
      <c r="X8131">
        <f>CHOOSE(MONTH(SalesData[[#This Row],[Order Date]]),1,1,1,2,2,2,3,3,3,4,4,4)</f>
        <v>3</v>
      </c>
      <c r="Y8131">
        <f>YEAR(SalesData[[#This Row],[Order Date]])*100+MONTH(SalesData[[#This Row],[Order Date]])</f>
        <v>201507</v>
      </c>
    </row>
    <row r="8132" spans="1: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v>4</v>
      </c>
      <c r="T8132">
        <v>0.3</v>
      </c>
      <c r="U8132">
        <v>-3.11</v>
      </c>
      <c r="V8132">
        <f>COUNTIF(SalesData[Order ID],SalesData[[#This Row],[Order ID]])</f>
        <v>4</v>
      </c>
      <c r="W8132" t="str">
        <f>TEXT(SalesData[[#This Row],[Order Date]],"MMM-YYYY")</f>
        <v>Jul-2015</v>
      </c>
      <c r="X8132">
        <f>CHOOSE(MONTH(SalesData[[#This Row],[Order Date]]),1,1,1,2,2,2,3,3,3,4,4,4)</f>
        <v>3</v>
      </c>
      <c r="Y8132">
        <f>YEAR(SalesData[[#This Row],[Order Date]])*100+MONTH(SalesData[[#This Row],[Order Date]])</f>
        <v>201507</v>
      </c>
    </row>
    <row r="8133" spans="1: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v>8</v>
      </c>
      <c r="T8133">
        <v>0.2</v>
      </c>
      <c r="U8133">
        <v>1.31</v>
      </c>
      <c r="V8133">
        <f>COUNTIF(SalesData[Order ID],SalesData[[#This Row],[Order ID]])</f>
        <v>4</v>
      </c>
      <c r="W8133" t="str">
        <f>TEXT(SalesData[[#This Row],[Order Date]],"MMM-YYYY")</f>
        <v>Jul-2015</v>
      </c>
      <c r="X8133">
        <f>CHOOSE(MONTH(SalesData[[#This Row],[Order Date]]),1,1,1,2,2,2,3,3,3,4,4,4)</f>
        <v>3</v>
      </c>
      <c r="Y8133">
        <f>YEAR(SalesData[[#This Row],[Order Date]])*100+MONTH(SalesData[[#This Row],[Order Date]])</f>
        <v>201507</v>
      </c>
    </row>
    <row r="8134" spans="1: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v>7</v>
      </c>
      <c r="T8134">
        <v>0</v>
      </c>
      <c r="U8134">
        <v>96.37</v>
      </c>
      <c r="V8134">
        <f>COUNTIF(SalesData[Order ID],SalesData[[#This Row],[Order ID]])</f>
        <v>4</v>
      </c>
      <c r="W8134" t="str">
        <f>TEXT(SalesData[[#This Row],[Order Date]],"MMM-YYYY")</f>
        <v>Jul-2015</v>
      </c>
      <c r="X8134">
        <f>CHOOSE(MONTH(SalesData[[#This Row],[Order Date]]),1,1,1,2,2,2,3,3,3,4,4,4)</f>
        <v>3</v>
      </c>
      <c r="Y8134">
        <f>YEAR(SalesData[[#This Row],[Order Date]])*100+MONTH(SalesData[[#This Row],[Order Date]])</f>
        <v>201507</v>
      </c>
    </row>
    <row r="8135" spans="1: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v>10</v>
      </c>
      <c r="T8135">
        <v>0.1</v>
      </c>
      <c r="U8135">
        <v>19.649999999999999</v>
      </c>
      <c r="V8135">
        <f>COUNTIF(SalesData[Order ID],SalesData[[#This Row],[Order ID]])</f>
        <v>1</v>
      </c>
      <c r="W8135" t="str">
        <f>TEXT(SalesData[[#This Row],[Order Date]],"MMM-YYYY")</f>
        <v>Oct-2016</v>
      </c>
      <c r="X8135">
        <f>CHOOSE(MONTH(SalesData[[#This Row],[Order Date]]),1,1,1,2,2,2,3,3,3,4,4,4)</f>
        <v>4</v>
      </c>
      <c r="Y8135">
        <f>YEAR(SalesData[[#This Row],[Order Date]])*100+MONTH(SalesData[[#This Row],[Order Date]])</f>
        <v>201610</v>
      </c>
    </row>
    <row r="8136" spans="1: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v>2</v>
      </c>
      <c r="T8136">
        <v>0.3</v>
      </c>
      <c r="U8136">
        <v>-11.79</v>
      </c>
      <c r="V8136">
        <f>COUNTIF(SalesData[Order ID],SalesData[[#This Row],[Order ID]])</f>
        <v>2</v>
      </c>
      <c r="W8136" t="str">
        <f>TEXT(SalesData[[#This Row],[Order Date]],"MMM-YYYY")</f>
        <v>Feb-2016</v>
      </c>
      <c r="X8136">
        <f>CHOOSE(MONTH(SalesData[[#This Row],[Order Date]]),1,1,1,2,2,2,3,3,3,4,4,4)</f>
        <v>1</v>
      </c>
      <c r="Y8136">
        <f>YEAR(SalesData[[#This Row],[Order Date]])*100+MONTH(SalesData[[#This Row],[Order Date]])</f>
        <v>201602</v>
      </c>
    </row>
    <row r="8137" spans="1: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v>4</v>
      </c>
      <c r="T8137">
        <v>0.2</v>
      </c>
      <c r="U8137">
        <v>14.91</v>
      </c>
      <c r="V8137">
        <f>COUNTIF(SalesData[Order ID],SalesData[[#This Row],[Order ID]])</f>
        <v>2</v>
      </c>
      <c r="W8137" t="str">
        <f>TEXT(SalesData[[#This Row],[Order Date]],"MMM-YYYY")</f>
        <v>Feb-2016</v>
      </c>
      <c r="X8137">
        <f>CHOOSE(MONTH(SalesData[[#This Row],[Order Date]]),1,1,1,2,2,2,3,3,3,4,4,4)</f>
        <v>1</v>
      </c>
      <c r="Y8137">
        <f>YEAR(SalesData[[#This Row],[Order Date]])*100+MONTH(SalesData[[#This Row],[Order Date]])</f>
        <v>201602</v>
      </c>
    </row>
    <row r="8138" spans="1: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v>4</v>
      </c>
      <c r="T8138">
        <v>0</v>
      </c>
      <c r="U8138">
        <v>50.61</v>
      </c>
      <c r="V8138">
        <f>COUNTIF(SalesData[Order ID],SalesData[[#This Row],[Order ID]])</f>
        <v>1</v>
      </c>
      <c r="W8138" t="str">
        <f>TEXT(SalesData[[#This Row],[Order Date]],"MMM-YYYY")</f>
        <v>Aug-2017</v>
      </c>
      <c r="X8138">
        <f>CHOOSE(MONTH(SalesData[[#This Row],[Order Date]]),1,1,1,2,2,2,3,3,3,4,4,4)</f>
        <v>3</v>
      </c>
      <c r="Y8138">
        <f>YEAR(SalesData[[#This Row],[Order Date]])*100+MONTH(SalesData[[#This Row],[Order Date]])</f>
        <v>201708</v>
      </c>
    </row>
    <row r="8139" spans="1: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v>5</v>
      </c>
      <c r="T8139">
        <v>0.3</v>
      </c>
      <c r="U8139">
        <v>-5.09</v>
      </c>
      <c r="V8139">
        <f>COUNTIF(SalesData[Order ID],SalesData[[#This Row],[Order ID]])</f>
        <v>1</v>
      </c>
      <c r="W8139" t="str">
        <f>TEXT(SalesData[[#This Row],[Order Date]],"MMM-YYYY")</f>
        <v>Nov-2015</v>
      </c>
      <c r="X8139">
        <f>CHOOSE(MONTH(SalesData[[#This Row],[Order Date]]),1,1,1,2,2,2,3,3,3,4,4,4)</f>
        <v>4</v>
      </c>
      <c r="Y8139">
        <f>YEAR(SalesData[[#This Row],[Order Date]])*100+MONTH(SalesData[[#This Row],[Order Date]])</f>
        <v>201511</v>
      </c>
    </row>
    <row r="8140" spans="1: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v>2</v>
      </c>
      <c r="T8140">
        <v>0.2</v>
      </c>
      <c r="U8140">
        <v>1.8</v>
      </c>
      <c r="V8140">
        <f>COUNTIF(SalesData[Order ID],SalesData[[#This Row],[Order ID]])</f>
        <v>3</v>
      </c>
      <c r="W8140" t="str">
        <f>TEXT(SalesData[[#This Row],[Order Date]],"MMM-YYYY")</f>
        <v>Jul-2017</v>
      </c>
      <c r="X8140">
        <f>CHOOSE(MONTH(SalesData[[#This Row],[Order Date]]),1,1,1,2,2,2,3,3,3,4,4,4)</f>
        <v>3</v>
      </c>
      <c r="Y8140">
        <f>YEAR(SalesData[[#This Row],[Order Date]])*100+MONTH(SalesData[[#This Row],[Order Date]])</f>
        <v>201707</v>
      </c>
    </row>
    <row r="8141" spans="1: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v>4</v>
      </c>
      <c r="T8141">
        <v>0</v>
      </c>
      <c r="U8141">
        <v>19.89</v>
      </c>
      <c r="V8141">
        <f>COUNTIF(SalesData[Order ID],SalesData[[#This Row],[Order ID]])</f>
        <v>3</v>
      </c>
      <c r="W8141" t="str">
        <f>TEXT(SalesData[[#This Row],[Order Date]],"MMM-YYYY")</f>
        <v>Jul-2017</v>
      </c>
      <c r="X8141">
        <f>CHOOSE(MONTH(SalesData[[#This Row],[Order Date]]),1,1,1,2,2,2,3,3,3,4,4,4)</f>
        <v>3</v>
      </c>
      <c r="Y8141">
        <f>YEAR(SalesData[[#This Row],[Order Date]])*100+MONTH(SalesData[[#This Row],[Order Date]])</f>
        <v>201707</v>
      </c>
    </row>
    <row r="8142" spans="1: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v>9</v>
      </c>
      <c r="T8142">
        <v>0.3</v>
      </c>
      <c r="U8142">
        <v>-4.8099999999999996</v>
      </c>
      <c r="V8142">
        <f>COUNTIF(SalesData[Order ID],SalesData[[#This Row],[Order ID]])</f>
        <v>3</v>
      </c>
      <c r="W8142" t="str">
        <f>TEXT(SalesData[[#This Row],[Order Date]],"MMM-YYYY")</f>
        <v>Jul-2017</v>
      </c>
      <c r="X8142">
        <f>CHOOSE(MONTH(SalesData[[#This Row],[Order Date]]),1,1,1,2,2,2,3,3,3,4,4,4)</f>
        <v>3</v>
      </c>
      <c r="Y8142">
        <f>YEAR(SalesData[[#This Row],[Order Date]])*100+MONTH(SalesData[[#This Row],[Order Date]])</f>
        <v>201707</v>
      </c>
    </row>
    <row r="8143" spans="1: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v>9</v>
      </c>
      <c r="T8143">
        <v>0.1</v>
      </c>
      <c r="U8143">
        <v>1.62</v>
      </c>
      <c r="V8143">
        <f>COUNTIF(SalesData[Order ID],SalesData[[#This Row],[Order ID]])</f>
        <v>4</v>
      </c>
      <c r="W8143" t="str">
        <f>TEXT(SalesData[[#This Row],[Order Date]],"MMM-YYYY")</f>
        <v>Feb-2017</v>
      </c>
      <c r="X8143">
        <f>CHOOSE(MONTH(SalesData[[#This Row],[Order Date]]),1,1,1,2,2,2,3,3,3,4,4,4)</f>
        <v>1</v>
      </c>
      <c r="Y8143">
        <f>YEAR(SalesData[[#This Row],[Order Date]])*100+MONTH(SalesData[[#This Row],[Order Date]])</f>
        <v>201702</v>
      </c>
    </row>
    <row r="8144" spans="1: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v>1</v>
      </c>
      <c r="T8144">
        <v>0</v>
      </c>
      <c r="U8144">
        <v>31.71</v>
      </c>
      <c r="V8144">
        <f>COUNTIF(SalesData[Order ID],SalesData[[#This Row],[Order ID]])</f>
        <v>4</v>
      </c>
      <c r="W8144" t="str">
        <f>TEXT(SalesData[[#This Row],[Order Date]],"MMM-YYYY")</f>
        <v>Feb-2017</v>
      </c>
      <c r="X8144">
        <f>CHOOSE(MONTH(SalesData[[#This Row],[Order Date]]),1,1,1,2,2,2,3,3,3,4,4,4)</f>
        <v>1</v>
      </c>
      <c r="Y8144">
        <f>YEAR(SalesData[[#This Row],[Order Date]])*100+MONTH(SalesData[[#This Row],[Order Date]])</f>
        <v>201702</v>
      </c>
    </row>
    <row r="8145" spans="1: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v>4</v>
      </c>
      <c r="T8145">
        <v>0.3</v>
      </c>
      <c r="U8145">
        <v>-184.05</v>
      </c>
      <c r="V8145">
        <f>COUNTIF(SalesData[Order ID],SalesData[[#This Row],[Order ID]])</f>
        <v>4</v>
      </c>
      <c r="W8145" t="str">
        <f>TEXT(SalesData[[#This Row],[Order Date]],"MMM-YYYY")</f>
        <v>Feb-2017</v>
      </c>
      <c r="X8145">
        <f>CHOOSE(MONTH(SalesData[[#This Row],[Order Date]]),1,1,1,2,2,2,3,3,3,4,4,4)</f>
        <v>1</v>
      </c>
      <c r="Y8145">
        <f>YEAR(SalesData[[#This Row],[Order Date]])*100+MONTH(SalesData[[#This Row],[Order Date]])</f>
        <v>201702</v>
      </c>
    </row>
    <row r="8146" spans="1: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v>7</v>
      </c>
      <c r="T8146">
        <v>0</v>
      </c>
      <c r="U8146">
        <v>41.59</v>
      </c>
      <c r="V8146">
        <f>COUNTIF(SalesData[Order ID],SalesData[[#This Row],[Order ID]])</f>
        <v>4</v>
      </c>
      <c r="W8146" t="str">
        <f>TEXT(SalesData[[#This Row],[Order Date]],"MMM-YYYY")</f>
        <v>Feb-2017</v>
      </c>
      <c r="X8146">
        <f>CHOOSE(MONTH(SalesData[[#This Row],[Order Date]]),1,1,1,2,2,2,3,3,3,4,4,4)</f>
        <v>1</v>
      </c>
      <c r="Y8146">
        <f>YEAR(SalesData[[#This Row],[Order Date]])*100+MONTH(SalesData[[#This Row],[Order Date]])</f>
        <v>201702</v>
      </c>
    </row>
    <row r="8147" spans="1: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v>6</v>
      </c>
      <c r="T8147">
        <v>0.3</v>
      </c>
      <c r="U8147">
        <v>-61.35</v>
      </c>
      <c r="V8147">
        <f>COUNTIF(SalesData[Order ID],SalesData[[#This Row],[Order ID]])</f>
        <v>2</v>
      </c>
      <c r="W8147" t="str">
        <f>TEXT(SalesData[[#This Row],[Order Date]],"MMM-YYYY")</f>
        <v>Jun-2015</v>
      </c>
      <c r="X8147">
        <f>CHOOSE(MONTH(SalesData[[#This Row],[Order Date]]),1,1,1,2,2,2,3,3,3,4,4,4)</f>
        <v>2</v>
      </c>
      <c r="Y8147">
        <f>YEAR(SalesData[[#This Row],[Order Date]])*100+MONTH(SalesData[[#This Row],[Order Date]])</f>
        <v>201506</v>
      </c>
    </row>
    <row r="8148" spans="1: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v>9</v>
      </c>
      <c r="T8148">
        <v>0.1</v>
      </c>
      <c r="U8148">
        <v>0.95</v>
      </c>
      <c r="V8148">
        <f>COUNTIF(SalesData[Order ID],SalesData[[#This Row],[Order ID]])</f>
        <v>2</v>
      </c>
      <c r="W8148" t="str">
        <f>TEXT(SalesData[[#This Row],[Order Date]],"MMM-YYYY")</f>
        <v>Jun-2015</v>
      </c>
      <c r="X8148">
        <f>CHOOSE(MONTH(SalesData[[#This Row],[Order Date]]),1,1,1,2,2,2,3,3,3,4,4,4)</f>
        <v>2</v>
      </c>
      <c r="Y8148">
        <f>YEAR(SalesData[[#This Row],[Order Date]])*100+MONTH(SalesData[[#This Row],[Order Date]])</f>
        <v>201506</v>
      </c>
    </row>
    <row r="8149" spans="1: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v>6</v>
      </c>
      <c r="T8149">
        <v>0.1</v>
      </c>
      <c r="U8149">
        <v>5.89</v>
      </c>
      <c r="V8149">
        <f>COUNTIF(SalesData[Order ID],SalesData[[#This Row],[Order ID]])</f>
        <v>1</v>
      </c>
      <c r="W8149" t="str">
        <f>TEXT(SalesData[[#This Row],[Order Date]],"MMM-YYYY")</f>
        <v>Jun-2018</v>
      </c>
      <c r="X8149">
        <f>CHOOSE(MONTH(SalesData[[#This Row],[Order Date]]),1,1,1,2,2,2,3,3,3,4,4,4)</f>
        <v>2</v>
      </c>
      <c r="Y8149">
        <f>YEAR(SalesData[[#This Row],[Order Date]])*100+MONTH(SalesData[[#This Row],[Order Date]])</f>
        <v>201806</v>
      </c>
    </row>
    <row r="8150" spans="1: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v>9</v>
      </c>
      <c r="T8150">
        <v>0.1</v>
      </c>
      <c r="U8150">
        <v>5.85</v>
      </c>
      <c r="V8150">
        <f>COUNTIF(SalesData[Order ID],SalesData[[#This Row],[Order ID]])</f>
        <v>1</v>
      </c>
      <c r="W8150" t="str">
        <f>TEXT(SalesData[[#This Row],[Order Date]],"MMM-YYYY")</f>
        <v>Dec-2017</v>
      </c>
      <c r="X8150">
        <f>CHOOSE(MONTH(SalesData[[#This Row],[Order Date]]),1,1,1,2,2,2,3,3,3,4,4,4)</f>
        <v>4</v>
      </c>
      <c r="Y8150">
        <f>YEAR(SalesData[[#This Row],[Order Date]])*100+MONTH(SalesData[[#This Row],[Order Date]])</f>
        <v>201712</v>
      </c>
    </row>
    <row r="8151" spans="1: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v>3</v>
      </c>
      <c r="T8151">
        <v>0.2</v>
      </c>
      <c r="U8151">
        <v>1.07</v>
      </c>
      <c r="V8151">
        <f>COUNTIF(SalesData[Order ID],SalesData[[#This Row],[Order ID]])</f>
        <v>2</v>
      </c>
      <c r="W8151" t="str">
        <f>TEXT(SalesData[[#This Row],[Order Date]],"MMM-YYYY")</f>
        <v>Jan-2015</v>
      </c>
      <c r="X8151">
        <f>CHOOSE(MONTH(SalesData[[#This Row],[Order Date]]),1,1,1,2,2,2,3,3,3,4,4,4)</f>
        <v>1</v>
      </c>
      <c r="Y8151">
        <f>YEAR(SalesData[[#This Row],[Order Date]])*100+MONTH(SalesData[[#This Row],[Order Date]])</f>
        <v>201501</v>
      </c>
    </row>
    <row r="8152" spans="1: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v>2</v>
      </c>
      <c r="T8152">
        <v>0.3</v>
      </c>
      <c r="U8152">
        <v>-38.33</v>
      </c>
      <c r="V8152">
        <f>COUNTIF(SalesData[Order ID],SalesData[[#This Row],[Order ID]])</f>
        <v>2</v>
      </c>
      <c r="W8152" t="str">
        <f>TEXT(SalesData[[#This Row],[Order Date]],"MMM-YYYY")</f>
        <v>Jan-2015</v>
      </c>
      <c r="X8152">
        <f>CHOOSE(MONTH(SalesData[[#This Row],[Order Date]]),1,1,1,2,2,2,3,3,3,4,4,4)</f>
        <v>1</v>
      </c>
      <c r="Y8152">
        <f>YEAR(SalesData[[#This Row],[Order Date]])*100+MONTH(SalesData[[#This Row],[Order Date]])</f>
        <v>201501</v>
      </c>
    </row>
    <row r="8153" spans="1: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v>4</v>
      </c>
      <c r="T8153">
        <v>0.2</v>
      </c>
      <c r="U8153">
        <v>9.09</v>
      </c>
      <c r="V8153">
        <f>COUNTIF(SalesData[Order ID],SalesData[[#This Row],[Order ID]])</f>
        <v>3</v>
      </c>
      <c r="W8153" t="str">
        <f>TEXT(SalesData[[#This Row],[Order Date]],"MMM-YYYY")</f>
        <v>Mar-2018</v>
      </c>
      <c r="X8153">
        <f>CHOOSE(MONTH(SalesData[[#This Row],[Order Date]]),1,1,1,2,2,2,3,3,3,4,4,4)</f>
        <v>1</v>
      </c>
      <c r="Y8153">
        <f>YEAR(SalesData[[#This Row],[Order Date]])*100+MONTH(SalesData[[#This Row],[Order Date]])</f>
        <v>201803</v>
      </c>
    </row>
    <row r="8154" spans="1: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v>10</v>
      </c>
      <c r="T8154">
        <v>0.2</v>
      </c>
      <c r="U8154">
        <v>6.81</v>
      </c>
      <c r="V8154">
        <f>COUNTIF(SalesData[Order ID],SalesData[[#This Row],[Order ID]])</f>
        <v>3</v>
      </c>
      <c r="W8154" t="str">
        <f>TEXT(SalesData[[#This Row],[Order Date]],"MMM-YYYY")</f>
        <v>Mar-2018</v>
      </c>
      <c r="X8154">
        <f>CHOOSE(MONTH(SalesData[[#This Row],[Order Date]]),1,1,1,2,2,2,3,3,3,4,4,4)</f>
        <v>1</v>
      </c>
      <c r="Y8154">
        <f>YEAR(SalesData[[#This Row],[Order Date]])*100+MONTH(SalesData[[#This Row],[Order Date]])</f>
        <v>201803</v>
      </c>
    </row>
    <row r="8155" spans="1: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v>8</v>
      </c>
      <c r="T8155">
        <v>0.1</v>
      </c>
      <c r="U8155">
        <v>840</v>
      </c>
      <c r="V8155">
        <f>COUNTIF(SalesData[Order ID],SalesData[[#This Row],[Order ID]])</f>
        <v>3</v>
      </c>
      <c r="W8155" t="str">
        <f>TEXT(SalesData[[#This Row],[Order Date]],"MMM-YYYY")</f>
        <v>Mar-2018</v>
      </c>
      <c r="X8155">
        <f>CHOOSE(MONTH(SalesData[[#This Row],[Order Date]]),1,1,1,2,2,2,3,3,3,4,4,4)</f>
        <v>1</v>
      </c>
      <c r="Y8155">
        <f>YEAR(SalesData[[#This Row],[Order Date]])*100+MONTH(SalesData[[#This Row],[Order Date]])</f>
        <v>201803</v>
      </c>
    </row>
    <row r="8156" spans="1: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v>4</v>
      </c>
      <c r="T8156">
        <v>0.3</v>
      </c>
      <c r="U8156">
        <v>-61.88</v>
      </c>
      <c r="V8156">
        <f>COUNTIF(SalesData[Order ID],SalesData[[#This Row],[Order ID]])</f>
        <v>2</v>
      </c>
      <c r="W8156" t="str">
        <f>TEXT(SalesData[[#This Row],[Order Date]],"MMM-YYYY")</f>
        <v>Mar-2018</v>
      </c>
      <c r="X8156">
        <f>CHOOSE(MONTH(SalesData[[#This Row],[Order Date]]),1,1,1,2,2,2,3,3,3,4,4,4)</f>
        <v>1</v>
      </c>
      <c r="Y8156">
        <f>YEAR(SalesData[[#This Row],[Order Date]])*100+MONTH(SalesData[[#This Row],[Order Date]])</f>
        <v>201803</v>
      </c>
    </row>
    <row r="8157" spans="1: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v>3</v>
      </c>
      <c r="T8157">
        <v>0.3</v>
      </c>
      <c r="U8157">
        <v>-14.87</v>
      </c>
      <c r="V8157">
        <f>COUNTIF(SalesData[Order ID],SalesData[[#This Row],[Order ID]])</f>
        <v>2</v>
      </c>
      <c r="W8157" t="str">
        <f>TEXT(SalesData[[#This Row],[Order Date]],"MMM-YYYY")</f>
        <v>Mar-2018</v>
      </c>
      <c r="X8157">
        <f>CHOOSE(MONTH(SalesData[[#This Row],[Order Date]]),1,1,1,2,2,2,3,3,3,4,4,4)</f>
        <v>1</v>
      </c>
      <c r="Y8157">
        <f>YEAR(SalesData[[#This Row],[Order Date]])*100+MONTH(SalesData[[#This Row],[Order Date]])</f>
        <v>201803</v>
      </c>
    </row>
    <row r="8158" spans="1: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v>7</v>
      </c>
      <c r="T8158">
        <v>0.3</v>
      </c>
      <c r="U8158">
        <v>-67.02</v>
      </c>
      <c r="V8158">
        <f>COUNTIF(SalesData[Order ID],SalesData[[#This Row],[Order ID]])</f>
        <v>1</v>
      </c>
      <c r="W8158" t="str">
        <f>TEXT(SalesData[[#This Row],[Order Date]],"MMM-YYYY")</f>
        <v>Oct-2017</v>
      </c>
      <c r="X8158">
        <f>CHOOSE(MONTH(SalesData[[#This Row],[Order Date]]),1,1,1,2,2,2,3,3,3,4,4,4)</f>
        <v>4</v>
      </c>
      <c r="Y8158">
        <f>YEAR(SalesData[[#This Row],[Order Date]])*100+MONTH(SalesData[[#This Row],[Order Date]])</f>
        <v>201710</v>
      </c>
    </row>
    <row r="8159" spans="1: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v>10</v>
      </c>
      <c r="T8159">
        <v>0</v>
      </c>
      <c r="U8159">
        <v>71.400000000000006</v>
      </c>
      <c r="V8159">
        <f>COUNTIF(SalesData[Order ID],SalesData[[#This Row],[Order ID]])</f>
        <v>1</v>
      </c>
      <c r="W8159" t="str">
        <f>TEXT(SalesData[[#This Row],[Order Date]],"MMM-YYYY")</f>
        <v>Nov-2017</v>
      </c>
      <c r="X8159">
        <f>CHOOSE(MONTH(SalesData[[#This Row],[Order Date]]),1,1,1,2,2,2,3,3,3,4,4,4)</f>
        <v>4</v>
      </c>
      <c r="Y8159">
        <f>YEAR(SalesData[[#This Row],[Order Date]])*100+MONTH(SalesData[[#This Row],[Order Date]])</f>
        <v>201711</v>
      </c>
    </row>
    <row r="8160" spans="1: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v>4</v>
      </c>
      <c r="T8160">
        <v>0.2</v>
      </c>
      <c r="U8160">
        <v>0.8</v>
      </c>
      <c r="V8160">
        <f>COUNTIF(SalesData[Order ID],SalesData[[#This Row],[Order ID]])</f>
        <v>1</v>
      </c>
      <c r="W8160" t="str">
        <f>TEXT(SalesData[[#This Row],[Order Date]],"MMM-YYYY")</f>
        <v>Dec-2018</v>
      </c>
      <c r="X8160">
        <f>CHOOSE(MONTH(SalesData[[#This Row],[Order Date]]),1,1,1,2,2,2,3,3,3,4,4,4)</f>
        <v>4</v>
      </c>
      <c r="Y8160">
        <f>YEAR(SalesData[[#This Row],[Order Date]])*100+MONTH(SalesData[[#This Row],[Order Date]])</f>
        <v>201812</v>
      </c>
    </row>
    <row r="8161" spans="1: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v>3</v>
      </c>
      <c r="T8161">
        <v>0.1</v>
      </c>
      <c r="U8161">
        <v>21.97</v>
      </c>
      <c r="V8161">
        <f>COUNTIF(SalesData[Order ID],SalesData[[#This Row],[Order ID]])</f>
        <v>1</v>
      </c>
      <c r="W8161" t="str">
        <f>TEXT(SalesData[[#This Row],[Order Date]],"MMM-YYYY")</f>
        <v>Mar-2017</v>
      </c>
      <c r="X8161">
        <f>CHOOSE(MONTH(SalesData[[#This Row],[Order Date]]),1,1,1,2,2,2,3,3,3,4,4,4)</f>
        <v>1</v>
      </c>
      <c r="Y8161">
        <f>YEAR(SalesData[[#This Row],[Order Date]])*100+MONTH(SalesData[[#This Row],[Order Date]])</f>
        <v>201703</v>
      </c>
    </row>
    <row r="8162" spans="1: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v>4</v>
      </c>
      <c r="T8162">
        <v>0.1</v>
      </c>
      <c r="U8162">
        <v>45.59</v>
      </c>
      <c r="V8162">
        <f>COUNTIF(SalesData[Order ID],SalesData[[#This Row],[Order ID]])</f>
        <v>1</v>
      </c>
      <c r="W8162" t="str">
        <f>TEXT(SalesData[[#This Row],[Order Date]],"MMM-YYYY")</f>
        <v>Feb-2017</v>
      </c>
      <c r="X8162">
        <f>CHOOSE(MONTH(SalesData[[#This Row],[Order Date]]),1,1,1,2,2,2,3,3,3,4,4,4)</f>
        <v>1</v>
      </c>
      <c r="Y8162">
        <f>YEAR(SalesData[[#This Row],[Order Date]])*100+MONTH(SalesData[[#This Row],[Order Date]])</f>
        <v>201702</v>
      </c>
    </row>
    <row r="8163" spans="1: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v>8</v>
      </c>
      <c r="T8163">
        <v>0.1</v>
      </c>
      <c r="U8163">
        <v>70.44</v>
      </c>
      <c r="V8163">
        <f>COUNTIF(SalesData[Order ID],SalesData[[#This Row],[Order ID]])</f>
        <v>2</v>
      </c>
      <c r="W8163" t="str">
        <f>TEXT(SalesData[[#This Row],[Order Date]],"MMM-YYYY")</f>
        <v>Sep-2016</v>
      </c>
      <c r="X8163">
        <f>CHOOSE(MONTH(SalesData[[#This Row],[Order Date]]),1,1,1,2,2,2,3,3,3,4,4,4)</f>
        <v>3</v>
      </c>
      <c r="Y8163">
        <f>YEAR(SalesData[[#This Row],[Order Date]])*100+MONTH(SalesData[[#This Row],[Order Date]])</f>
        <v>201609</v>
      </c>
    </row>
    <row r="8164" spans="1: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v>10</v>
      </c>
      <c r="T8164">
        <v>0.2</v>
      </c>
      <c r="U8164">
        <v>67.760000000000005</v>
      </c>
      <c r="V8164">
        <f>COUNTIF(SalesData[Order ID],SalesData[[#This Row],[Order ID]])</f>
        <v>2</v>
      </c>
      <c r="W8164" t="str">
        <f>TEXT(SalesData[[#This Row],[Order Date]],"MMM-YYYY")</f>
        <v>Sep-2016</v>
      </c>
      <c r="X8164">
        <f>CHOOSE(MONTH(SalesData[[#This Row],[Order Date]]),1,1,1,2,2,2,3,3,3,4,4,4)</f>
        <v>3</v>
      </c>
      <c r="Y8164">
        <f>YEAR(SalesData[[#This Row],[Order Date]])*100+MONTH(SalesData[[#This Row],[Order Date]])</f>
        <v>201609</v>
      </c>
    </row>
    <row r="8165" spans="1: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v>5</v>
      </c>
      <c r="T8165">
        <v>0.2</v>
      </c>
      <c r="U8165">
        <v>5.82</v>
      </c>
      <c r="V8165">
        <f>COUNTIF(SalesData[Order ID],SalesData[[#This Row],[Order ID]])</f>
        <v>4</v>
      </c>
      <c r="W8165" t="str">
        <f>TEXT(SalesData[[#This Row],[Order Date]],"MMM-YYYY")</f>
        <v>Nov-2016</v>
      </c>
      <c r="X8165">
        <f>CHOOSE(MONTH(SalesData[[#This Row],[Order Date]]),1,1,1,2,2,2,3,3,3,4,4,4)</f>
        <v>4</v>
      </c>
      <c r="Y8165">
        <f>YEAR(SalesData[[#This Row],[Order Date]])*100+MONTH(SalesData[[#This Row],[Order Date]])</f>
        <v>201611</v>
      </c>
    </row>
    <row r="8166" spans="1: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v>6</v>
      </c>
      <c r="T8166">
        <v>0</v>
      </c>
      <c r="U8166">
        <v>37.6</v>
      </c>
      <c r="V8166">
        <f>COUNTIF(SalesData[Order ID],SalesData[[#This Row],[Order ID]])</f>
        <v>4</v>
      </c>
      <c r="W8166" t="str">
        <f>TEXT(SalesData[[#This Row],[Order Date]],"MMM-YYYY")</f>
        <v>Nov-2016</v>
      </c>
      <c r="X8166">
        <f>CHOOSE(MONTH(SalesData[[#This Row],[Order Date]]),1,1,1,2,2,2,3,3,3,4,4,4)</f>
        <v>4</v>
      </c>
      <c r="Y8166">
        <f>YEAR(SalesData[[#This Row],[Order Date]])*100+MONTH(SalesData[[#This Row],[Order Date]])</f>
        <v>201611</v>
      </c>
    </row>
    <row r="8167" spans="1: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v>8</v>
      </c>
      <c r="T8167">
        <v>0</v>
      </c>
      <c r="U8167">
        <v>2.87</v>
      </c>
      <c r="V8167">
        <f>COUNTIF(SalesData[Order ID],SalesData[[#This Row],[Order ID]])</f>
        <v>4</v>
      </c>
      <c r="W8167" t="str">
        <f>TEXT(SalesData[[#This Row],[Order Date]],"MMM-YYYY")</f>
        <v>Nov-2016</v>
      </c>
      <c r="X8167">
        <f>CHOOSE(MONTH(SalesData[[#This Row],[Order Date]]),1,1,1,2,2,2,3,3,3,4,4,4)</f>
        <v>4</v>
      </c>
      <c r="Y8167">
        <f>YEAR(SalesData[[#This Row],[Order Date]])*100+MONTH(SalesData[[#This Row],[Order Date]])</f>
        <v>201611</v>
      </c>
    </row>
    <row r="8168" spans="1: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v>8</v>
      </c>
      <c r="T8168">
        <v>0.1</v>
      </c>
      <c r="U8168">
        <v>46.12</v>
      </c>
      <c r="V8168">
        <f>COUNTIF(SalesData[Order ID],SalesData[[#This Row],[Order ID]])</f>
        <v>4</v>
      </c>
      <c r="W8168" t="str">
        <f>TEXT(SalesData[[#This Row],[Order Date]],"MMM-YYYY")</f>
        <v>Nov-2016</v>
      </c>
      <c r="X8168">
        <f>CHOOSE(MONTH(SalesData[[#This Row],[Order Date]]),1,1,1,2,2,2,3,3,3,4,4,4)</f>
        <v>4</v>
      </c>
      <c r="Y8168">
        <f>YEAR(SalesData[[#This Row],[Order Date]])*100+MONTH(SalesData[[#This Row],[Order Date]])</f>
        <v>201611</v>
      </c>
    </row>
    <row r="8169" spans="1: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v>9</v>
      </c>
      <c r="T8169">
        <v>0.2</v>
      </c>
      <c r="U8169">
        <v>302.08999999999997</v>
      </c>
      <c r="V8169">
        <f>COUNTIF(SalesData[Order ID],SalesData[[#This Row],[Order ID]])</f>
        <v>1</v>
      </c>
      <c r="W8169" t="str">
        <f>TEXT(SalesData[[#This Row],[Order Date]],"MMM-YYYY")</f>
        <v>Jul-2017</v>
      </c>
      <c r="X8169">
        <f>CHOOSE(MONTH(SalesData[[#This Row],[Order Date]]),1,1,1,2,2,2,3,3,3,4,4,4)</f>
        <v>3</v>
      </c>
      <c r="Y8169">
        <f>YEAR(SalesData[[#This Row],[Order Date]])*100+MONTH(SalesData[[#This Row],[Order Date]])</f>
        <v>201707</v>
      </c>
    </row>
    <row r="8170" spans="1: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v>3</v>
      </c>
      <c r="T8170">
        <v>0</v>
      </c>
      <c r="U8170">
        <v>264.79000000000002</v>
      </c>
      <c r="V8170">
        <f>COUNTIF(SalesData[Order ID],SalesData[[#This Row],[Order ID]])</f>
        <v>3</v>
      </c>
      <c r="W8170" t="str">
        <f>TEXT(SalesData[[#This Row],[Order Date]],"MMM-YYYY")</f>
        <v>Nov-2018</v>
      </c>
      <c r="X8170">
        <f>CHOOSE(MONTH(SalesData[[#This Row],[Order Date]]),1,1,1,2,2,2,3,3,3,4,4,4)</f>
        <v>4</v>
      </c>
      <c r="Y8170">
        <f>YEAR(SalesData[[#This Row],[Order Date]])*100+MONTH(SalesData[[#This Row],[Order Date]])</f>
        <v>201811</v>
      </c>
    </row>
    <row r="8171" spans="1: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v>10</v>
      </c>
      <c r="T8171">
        <v>0.1</v>
      </c>
      <c r="U8171">
        <v>62.94</v>
      </c>
      <c r="V8171">
        <f>COUNTIF(SalesData[Order ID],SalesData[[#This Row],[Order ID]])</f>
        <v>3</v>
      </c>
      <c r="W8171" t="str">
        <f>TEXT(SalesData[[#This Row],[Order Date]],"MMM-YYYY")</f>
        <v>Nov-2018</v>
      </c>
      <c r="X8171">
        <f>CHOOSE(MONTH(SalesData[[#This Row],[Order Date]]),1,1,1,2,2,2,3,3,3,4,4,4)</f>
        <v>4</v>
      </c>
      <c r="Y8171">
        <f>YEAR(SalesData[[#This Row],[Order Date]])*100+MONTH(SalesData[[#This Row],[Order Date]])</f>
        <v>201811</v>
      </c>
    </row>
    <row r="8172" spans="1: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v>9</v>
      </c>
      <c r="T8172">
        <v>0.2</v>
      </c>
      <c r="U8172">
        <v>32.69</v>
      </c>
      <c r="V8172">
        <f>COUNTIF(SalesData[Order ID],SalesData[[#This Row],[Order ID]])</f>
        <v>3</v>
      </c>
      <c r="W8172" t="str">
        <f>TEXT(SalesData[[#This Row],[Order Date]],"MMM-YYYY")</f>
        <v>Nov-2018</v>
      </c>
      <c r="X8172">
        <f>CHOOSE(MONTH(SalesData[[#This Row],[Order Date]]),1,1,1,2,2,2,3,3,3,4,4,4)</f>
        <v>4</v>
      </c>
      <c r="Y8172">
        <f>YEAR(SalesData[[#This Row],[Order Date]])*100+MONTH(SalesData[[#This Row],[Order Date]])</f>
        <v>201811</v>
      </c>
    </row>
    <row r="8173" spans="1: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v>7</v>
      </c>
      <c r="T8173">
        <v>0.1</v>
      </c>
      <c r="U8173">
        <v>84.54</v>
      </c>
      <c r="V8173">
        <f>COUNTIF(SalesData[Order ID],SalesData[[#This Row],[Order ID]])</f>
        <v>1</v>
      </c>
      <c r="W8173" t="str">
        <f>TEXT(SalesData[[#This Row],[Order Date]],"MMM-YYYY")</f>
        <v>Feb-2017</v>
      </c>
      <c r="X8173">
        <f>CHOOSE(MONTH(SalesData[[#This Row],[Order Date]]),1,1,1,2,2,2,3,3,3,4,4,4)</f>
        <v>1</v>
      </c>
      <c r="Y8173">
        <f>YEAR(SalesData[[#This Row],[Order Date]])*100+MONTH(SalesData[[#This Row],[Order Date]])</f>
        <v>201702</v>
      </c>
    </row>
    <row r="8174" spans="1: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v>1</v>
      </c>
      <c r="T8174">
        <v>0.3</v>
      </c>
      <c r="U8174">
        <v>-0.75</v>
      </c>
      <c r="V8174">
        <f>COUNTIF(SalesData[Order ID],SalesData[[#This Row],[Order ID]])</f>
        <v>3</v>
      </c>
      <c r="W8174" t="str">
        <f>TEXT(SalesData[[#This Row],[Order Date]],"MMM-YYYY")</f>
        <v>Jul-2015</v>
      </c>
      <c r="X8174">
        <f>CHOOSE(MONTH(SalesData[[#This Row],[Order Date]]),1,1,1,2,2,2,3,3,3,4,4,4)</f>
        <v>3</v>
      </c>
      <c r="Y8174">
        <f>YEAR(SalesData[[#This Row],[Order Date]])*100+MONTH(SalesData[[#This Row],[Order Date]])</f>
        <v>201507</v>
      </c>
    </row>
    <row r="8175" spans="1: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v>1</v>
      </c>
      <c r="T8175">
        <v>0.3</v>
      </c>
      <c r="U8175">
        <v>-9.64</v>
      </c>
      <c r="V8175">
        <f>COUNTIF(SalesData[Order ID],SalesData[[#This Row],[Order ID]])</f>
        <v>3</v>
      </c>
      <c r="W8175" t="str">
        <f>TEXT(SalesData[[#This Row],[Order Date]],"MMM-YYYY")</f>
        <v>Jul-2015</v>
      </c>
      <c r="X8175">
        <f>CHOOSE(MONTH(SalesData[[#This Row],[Order Date]]),1,1,1,2,2,2,3,3,3,4,4,4)</f>
        <v>3</v>
      </c>
      <c r="Y8175">
        <f>YEAR(SalesData[[#This Row],[Order Date]])*100+MONTH(SalesData[[#This Row],[Order Date]])</f>
        <v>201507</v>
      </c>
    </row>
    <row r="8176" spans="1: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v>5</v>
      </c>
      <c r="T8176">
        <v>0.2</v>
      </c>
      <c r="U8176">
        <v>3.59</v>
      </c>
      <c r="V8176">
        <f>COUNTIF(SalesData[Order ID],SalesData[[#This Row],[Order ID]])</f>
        <v>3</v>
      </c>
      <c r="W8176" t="str">
        <f>TEXT(SalesData[[#This Row],[Order Date]],"MMM-YYYY")</f>
        <v>Jul-2015</v>
      </c>
      <c r="X8176">
        <f>CHOOSE(MONTH(SalesData[[#This Row],[Order Date]]),1,1,1,2,2,2,3,3,3,4,4,4)</f>
        <v>3</v>
      </c>
      <c r="Y8176">
        <f>YEAR(SalesData[[#This Row],[Order Date]])*100+MONTH(SalesData[[#This Row],[Order Date]])</f>
        <v>201507</v>
      </c>
    </row>
    <row r="8177" spans="1: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v>3</v>
      </c>
      <c r="T8177">
        <v>0</v>
      </c>
      <c r="U8177">
        <v>46.95</v>
      </c>
      <c r="V8177">
        <f>COUNTIF(SalesData[Order ID],SalesData[[#This Row],[Order ID]])</f>
        <v>1</v>
      </c>
      <c r="W8177" t="str">
        <f>TEXT(SalesData[[#This Row],[Order Date]],"MMM-YYYY")</f>
        <v>Jan-2017</v>
      </c>
      <c r="X8177">
        <f>CHOOSE(MONTH(SalesData[[#This Row],[Order Date]]),1,1,1,2,2,2,3,3,3,4,4,4)</f>
        <v>1</v>
      </c>
      <c r="Y8177">
        <f>YEAR(SalesData[[#This Row],[Order Date]])*100+MONTH(SalesData[[#This Row],[Order Date]])</f>
        <v>201701</v>
      </c>
    </row>
    <row r="8178" spans="1: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v>1</v>
      </c>
      <c r="T8178">
        <v>0.1</v>
      </c>
      <c r="U8178">
        <v>23.1</v>
      </c>
      <c r="V8178">
        <f>COUNTIF(SalesData[Order ID],SalesData[[#This Row],[Order ID]])</f>
        <v>1</v>
      </c>
      <c r="W8178" t="str">
        <f>TEXT(SalesData[[#This Row],[Order Date]],"MMM-YYYY")</f>
        <v>Sep-2017</v>
      </c>
      <c r="X8178">
        <f>CHOOSE(MONTH(SalesData[[#This Row],[Order Date]]),1,1,1,2,2,2,3,3,3,4,4,4)</f>
        <v>3</v>
      </c>
      <c r="Y8178">
        <f>YEAR(SalesData[[#This Row],[Order Date]])*100+MONTH(SalesData[[#This Row],[Order Date]])</f>
        <v>201709</v>
      </c>
    </row>
    <row r="8179" spans="1: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v>10</v>
      </c>
      <c r="T8179">
        <v>0.1</v>
      </c>
      <c r="U8179">
        <v>42.75</v>
      </c>
      <c r="V8179">
        <f>COUNTIF(SalesData[Order ID],SalesData[[#This Row],[Order ID]])</f>
        <v>1</v>
      </c>
      <c r="W8179" t="str">
        <f>TEXT(SalesData[[#This Row],[Order Date]],"MMM-YYYY")</f>
        <v>Dec-2018</v>
      </c>
      <c r="X8179">
        <f>CHOOSE(MONTH(SalesData[[#This Row],[Order Date]]),1,1,1,2,2,2,3,3,3,4,4,4)</f>
        <v>4</v>
      </c>
      <c r="Y8179">
        <f>YEAR(SalesData[[#This Row],[Order Date]])*100+MONTH(SalesData[[#This Row],[Order Date]])</f>
        <v>201812</v>
      </c>
    </row>
    <row r="8180" spans="1: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v>1</v>
      </c>
      <c r="T8180">
        <v>0.2</v>
      </c>
      <c r="U8180">
        <v>180</v>
      </c>
      <c r="V8180">
        <f>COUNTIF(SalesData[Order ID],SalesData[[#This Row],[Order ID]])</f>
        <v>1</v>
      </c>
      <c r="W8180" t="str">
        <f>TEXT(SalesData[[#This Row],[Order Date]],"MMM-YYYY")</f>
        <v>Sep-2017</v>
      </c>
      <c r="X8180">
        <f>CHOOSE(MONTH(SalesData[[#This Row],[Order Date]]),1,1,1,2,2,2,3,3,3,4,4,4)</f>
        <v>3</v>
      </c>
      <c r="Y8180">
        <f>YEAR(SalesData[[#This Row],[Order Date]])*100+MONTH(SalesData[[#This Row],[Order Date]])</f>
        <v>201709</v>
      </c>
    </row>
    <row r="8181" spans="1: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v>7</v>
      </c>
      <c r="T8181">
        <v>0</v>
      </c>
      <c r="U8181">
        <v>97.13</v>
      </c>
      <c r="V8181">
        <f>COUNTIF(SalesData[Order ID],SalesData[[#This Row],[Order ID]])</f>
        <v>1</v>
      </c>
      <c r="W8181" t="str">
        <f>TEXT(SalesData[[#This Row],[Order Date]],"MMM-YYYY")</f>
        <v>Aug-2016</v>
      </c>
      <c r="X8181">
        <f>CHOOSE(MONTH(SalesData[[#This Row],[Order Date]]),1,1,1,2,2,2,3,3,3,4,4,4)</f>
        <v>3</v>
      </c>
      <c r="Y8181">
        <f>YEAR(SalesData[[#This Row],[Order Date]])*100+MONTH(SalesData[[#This Row],[Order Date]])</f>
        <v>201608</v>
      </c>
    </row>
    <row r="8182" spans="1: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v>5</v>
      </c>
      <c r="T8182">
        <v>0</v>
      </c>
      <c r="U8182">
        <v>313.18</v>
      </c>
      <c r="V8182">
        <f>COUNTIF(SalesData[Order ID],SalesData[[#This Row],[Order ID]])</f>
        <v>2</v>
      </c>
      <c r="W8182" t="str">
        <f>TEXT(SalesData[[#This Row],[Order Date]],"MMM-YYYY")</f>
        <v>Nov-2016</v>
      </c>
      <c r="X8182">
        <f>CHOOSE(MONTH(SalesData[[#This Row],[Order Date]]),1,1,1,2,2,2,3,3,3,4,4,4)</f>
        <v>4</v>
      </c>
      <c r="Y8182">
        <f>YEAR(SalesData[[#This Row],[Order Date]])*100+MONTH(SalesData[[#This Row],[Order Date]])</f>
        <v>201611</v>
      </c>
    </row>
    <row r="8183" spans="1: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v>5</v>
      </c>
      <c r="T8183">
        <v>0.2</v>
      </c>
      <c r="U8183">
        <v>12.21</v>
      </c>
      <c r="V8183">
        <f>COUNTIF(SalesData[Order ID],SalesData[[#This Row],[Order ID]])</f>
        <v>2</v>
      </c>
      <c r="W8183" t="str">
        <f>TEXT(SalesData[[#This Row],[Order Date]],"MMM-YYYY")</f>
        <v>Nov-2016</v>
      </c>
      <c r="X8183">
        <f>CHOOSE(MONTH(SalesData[[#This Row],[Order Date]]),1,1,1,2,2,2,3,3,3,4,4,4)</f>
        <v>4</v>
      </c>
      <c r="Y8183">
        <f>YEAR(SalesData[[#This Row],[Order Date]])*100+MONTH(SalesData[[#This Row],[Order Date]])</f>
        <v>201611</v>
      </c>
    </row>
    <row r="8184" spans="1: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v>8</v>
      </c>
      <c r="T8184">
        <v>0</v>
      </c>
      <c r="U8184">
        <v>7.46</v>
      </c>
      <c r="V8184">
        <f>COUNTIF(SalesData[Order ID],SalesData[[#This Row],[Order ID]])</f>
        <v>2</v>
      </c>
      <c r="W8184" t="str">
        <f>TEXT(SalesData[[#This Row],[Order Date]],"MMM-YYYY")</f>
        <v>May-2018</v>
      </c>
      <c r="X8184">
        <f>CHOOSE(MONTH(SalesData[[#This Row],[Order Date]]),1,1,1,2,2,2,3,3,3,4,4,4)</f>
        <v>2</v>
      </c>
      <c r="Y8184">
        <f>YEAR(SalesData[[#This Row],[Order Date]])*100+MONTH(SalesData[[#This Row],[Order Date]])</f>
        <v>201805</v>
      </c>
    </row>
    <row r="8185" spans="1: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v>2</v>
      </c>
      <c r="T8185">
        <v>0.1</v>
      </c>
      <c r="U8185">
        <v>0.4</v>
      </c>
      <c r="V8185">
        <f>COUNTIF(SalesData[Order ID],SalesData[[#This Row],[Order ID]])</f>
        <v>2</v>
      </c>
      <c r="W8185" t="str">
        <f>TEXT(SalesData[[#This Row],[Order Date]],"MMM-YYYY")</f>
        <v>May-2018</v>
      </c>
      <c r="X8185">
        <f>CHOOSE(MONTH(SalesData[[#This Row],[Order Date]]),1,1,1,2,2,2,3,3,3,4,4,4)</f>
        <v>2</v>
      </c>
      <c r="Y8185">
        <f>YEAR(SalesData[[#This Row],[Order Date]])*100+MONTH(SalesData[[#This Row],[Order Date]])</f>
        <v>201805</v>
      </c>
    </row>
    <row r="8186" spans="1: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v>8</v>
      </c>
      <c r="T8186">
        <v>0.3</v>
      </c>
      <c r="U8186">
        <v>-12.03</v>
      </c>
      <c r="V8186">
        <f>COUNTIF(SalesData[Order ID],SalesData[[#This Row],[Order ID]])</f>
        <v>1</v>
      </c>
      <c r="W8186" t="str">
        <f>TEXT(SalesData[[#This Row],[Order Date]],"MMM-YYYY")</f>
        <v>Jul-2018</v>
      </c>
      <c r="X8186">
        <f>CHOOSE(MONTH(SalesData[[#This Row],[Order Date]]),1,1,1,2,2,2,3,3,3,4,4,4)</f>
        <v>3</v>
      </c>
      <c r="Y8186">
        <f>YEAR(SalesData[[#This Row],[Order Date]])*100+MONTH(SalesData[[#This Row],[Order Date]])</f>
        <v>201807</v>
      </c>
    </row>
    <row r="8187" spans="1: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v>4</v>
      </c>
      <c r="T8187">
        <v>0</v>
      </c>
      <c r="U8187">
        <v>1.17</v>
      </c>
      <c r="V8187">
        <f>COUNTIF(SalesData[Order ID],SalesData[[#This Row],[Order ID]])</f>
        <v>2</v>
      </c>
      <c r="W8187" t="str">
        <f>TEXT(SalesData[[#This Row],[Order Date]],"MMM-YYYY")</f>
        <v>Sep-2016</v>
      </c>
      <c r="X8187">
        <f>CHOOSE(MONTH(SalesData[[#This Row],[Order Date]]),1,1,1,2,2,2,3,3,3,4,4,4)</f>
        <v>3</v>
      </c>
      <c r="Y8187">
        <f>YEAR(SalesData[[#This Row],[Order Date]])*100+MONTH(SalesData[[#This Row],[Order Date]])</f>
        <v>201609</v>
      </c>
    </row>
    <row r="8188" spans="1: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v>8</v>
      </c>
      <c r="T8188">
        <v>0</v>
      </c>
      <c r="U8188">
        <v>32.31</v>
      </c>
      <c r="V8188">
        <f>COUNTIF(SalesData[Order ID],SalesData[[#This Row],[Order ID]])</f>
        <v>2</v>
      </c>
      <c r="W8188" t="str">
        <f>TEXT(SalesData[[#This Row],[Order Date]],"MMM-YYYY")</f>
        <v>Sep-2016</v>
      </c>
      <c r="X8188">
        <f>CHOOSE(MONTH(SalesData[[#This Row],[Order Date]]),1,1,1,2,2,2,3,3,3,4,4,4)</f>
        <v>3</v>
      </c>
      <c r="Y8188">
        <f>YEAR(SalesData[[#This Row],[Order Date]])*100+MONTH(SalesData[[#This Row],[Order Date]])</f>
        <v>201609</v>
      </c>
    </row>
    <row r="8189" spans="1: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v>7</v>
      </c>
      <c r="T8189">
        <v>0.2</v>
      </c>
      <c r="U8189">
        <v>9.42</v>
      </c>
      <c r="V8189">
        <f>COUNTIF(SalesData[Order ID],SalesData[[#This Row],[Order ID]])</f>
        <v>1</v>
      </c>
      <c r="W8189" t="str">
        <f>TEXT(SalesData[[#This Row],[Order Date]],"MMM-YYYY")</f>
        <v>Dec-2017</v>
      </c>
      <c r="X8189">
        <f>CHOOSE(MONTH(SalesData[[#This Row],[Order Date]]),1,1,1,2,2,2,3,3,3,4,4,4)</f>
        <v>4</v>
      </c>
      <c r="Y8189">
        <f>YEAR(SalesData[[#This Row],[Order Date]])*100+MONTH(SalesData[[#This Row],[Order Date]])</f>
        <v>201712</v>
      </c>
    </row>
    <row r="8190" spans="1: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v>5</v>
      </c>
      <c r="T8190">
        <v>0.2</v>
      </c>
      <c r="U8190">
        <v>5.25</v>
      </c>
      <c r="V8190">
        <f>COUNTIF(SalesData[Order ID],SalesData[[#This Row],[Order ID]])</f>
        <v>2</v>
      </c>
      <c r="W8190" t="str">
        <f>TEXT(SalesData[[#This Row],[Order Date]],"MMM-YYYY")</f>
        <v>Oct-2016</v>
      </c>
      <c r="X8190">
        <f>CHOOSE(MONTH(SalesData[[#This Row],[Order Date]]),1,1,1,2,2,2,3,3,3,4,4,4)</f>
        <v>4</v>
      </c>
      <c r="Y8190">
        <f>YEAR(SalesData[[#This Row],[Order Date]])*100+MONTH(SalesData[[#This Row],[Order Date]])</f>
        <v>201610</v>
      </c>
    </row>
    <row r="8191" spans="1: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v>3</v>
      </c>
      <c r="T8191">
        <v>0.1</v>
      </c>
      <c r="U8191">
        <v>0.74</v>
      </c>
      <c r="V8191">
        <f>COUNTIF(SalesData[Order ID],SalesData[[#This Row],[Order ID]])</f>
        <v>2</v>
      </c>
      <c r="W8191" t="str">
        <f>TEXT(SalesData[[#This Row],[Order Date]],"MMM-YYYY")</f>
        <v>Oct-2016</v>
      </c>
      <c r="X8191">
        <f>CHOOSE(MONTH(SalesData[[#This Row],[Order Date]]),1,1,1,2,2,2,3,3,3,4,4,4)</f>
        <v>4</v>
      </c>
      <c r="Y8191">
        <f>YEAR(SalesData[[#This Row],[Order Date]])*100+MONTH(SalesData[[#This Row],[Order Date]])</f>
        <v>201610</v>
      </c>
    </row>
    <row r="8192" spans="1: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v>9</v>
      </c>
      <c r="T8192">
        <v>0</v>
      </c>
      <c r="U8192">
        <v>5.83</v>
      </c>
      <c r="V8192">
        <f>COUNTIF(SalesData[Order ID],SalesData[[#This Row],[Order ID]])</f>
        <v>2</v>
      </c>
      <c r="W8192" t="str">
        <f>TEXT(SalesData[[#This Row],[Order Date]],"MMM-YYYY")</f>
        <v>Nov-2018</v>
      </c>
      <c r="X8192">
        <f>CHOOSE(MONTH(SalesData[[#This Row],[Order Date]]),1,1,1,2,2,2,3,3,3,4,4,4)</f>
        <v>4</v>
      </c>
      <c r="Y8192">
        <f>YEAR(SalesData[[#This Row],[Order Date]])*100+MONTH(SalesData[[#This Row],[Order Date]])</f>
        <v>201811</v>
      </c>
    </row>
    <row r="8193" spans="1: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v>2</v>
      </c>
      <c r="T8193">
        <v>0.2</v>
      </c>
      <c r="U8193">
        <v>30.04</v>
      </c>
      <c r="V8193">
        <f>COUNTIF(SalesData[Order ID],SalesData[[#This Row],[Order ID]])</f>
        <v>2</v>
      </c>
      <c r="W8193" t="str">
        <f>TEXT(SalesData[[#This Row],[Order Date]],"MMM-YYYY")</f>
        <v>Nov-2018</v>
      </c>
      <c r="X8193">
        <f>CHOOSE(MONTH(SalesData[[#This Row],[Order Date]]),1,1,1,2,2,2,3,3,3,4,4,4)</f>
        <v>4</v>
      </c>
      <c r="Y8193">
        <f>YEAR(SalesData[[#This Row],[Order Date]])*100+MONTH(SalesData[[#This Row],[Order Date]])</f>
        <v>201811</v>
      </c>
    </row>
    <row r="8194" spans="1: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v>2</v>
      </c>
      <c r="T8194">
        <v>0.1</v>
      </c>
      <c r="U8194">
        <v>0.73</v>
      </c>
      <c r="V8194">
        <f>COUNTIF(SalesData[Order ID],SalesData[[#This Row],[Order ID]])</f>
        <v>3</v>
      </c>
      <c r="W8194" t="str">
        <f>TEXT(SalesData[[#This Row],[Order Date]],"MMM-YYYY")</f>
        <v>Nov-2016</v>
      </c>
      <c r="X8194">
        <f>CHOOSE(MONTH(SalesData[[#This Row],[Order Date]]),1,1,1,2,2,2,3,3,3,4,4,4)</f>
        <v>4</v>
      </c>
      <c r="Y8194">
        <f>YEAR(SalesData[[#This Row],[Order Date]])*100+MONTH(SalesData[[#This Row],[Order Date]])</f>
        <v>201611</v>
      </c>
    </row>
    <row r="8195" spans="1: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v>5</v>
      </c>
      <c r="T8195">
        <v>0</v>
      </c>
      <c r="U8195">
        <v>34.42</v>
      </c>
      <c r="V8195">
        <f>COUNTIF(SalesData[Order ID],SalesData[[#This Row],[Order ID]])</f>
        <v>3</v>
      </c>
      <c r="W8195" t="str">
        <f>TEXT(SalesData[[#This Row],[Order Date]],"MMM-YYYY")</f>
        <v>Nov-2016</v>
      </c>
      <c r="X8195">
        <f>CHOOSE(MONTH(SalesData[[#This Row],[Order Date]]),1,1,1,2,2,2,3,3,3,4,4,4)</f>
        <v>4</v>
      </c>
      <c r="Y8195">
        <f>YEAR(SalesData[[#This Row],[Order Date]])*100+MONTH(SalesData[[#This Row],[Order Date]])</f>
        <v>201611</v>
      </c>
    </row>
    <row r="8196" spans="1: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v>7</v>
      </c>
      <c r="T8196">
        <v>0.1</v>
      </c>
      <c r="U8196">
        <v>100.72</v>
      </c>
      <c r="V8196">
        <f>COUNTIF(SalesData[Order ID],SalesData[[#This Row],[Order ID]])</f>
        <v>3</v>
      </c>
      <c r="W8196" t="str">
        <f>TEXT(SalesData[[#This Row],[Order Date]],"MMM-YYYY")</f>
        <v>Nov-2016</v>
      </c>
      <c r="X8196">
        <f>CHOOSE(MONTH(SalesData[[#This Row],[Order Date]]),1,1,1,2,2,2,3,3,3,4,4,4)</f>
        <v>4</v>
      </c>
      <c r="Y8196">
        <f>YEAR(SalesData[[#This Row],[Order Date]])*100+MONTH(SalesData[[#This Row],[Order Date]])</f>
        <v>201611</v>
      </c>
    </row>
    <row r="8197" spans="1: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v>3</v>
      </c>
      <c r="T8197">
        <v>0</v>
      </c>
      <c r="U8197">
        <v>2.33</v>
      </c>
      <c r="V8197">
        <f>COUNTIF(SalesData[Order ID],SalesData[[#This Row],[Order ID]])</f>
        <v>1</v>
      </c>
      <c r="W8197" t="str">
        <f>TEXT(SalesData[[#This Row],[Order Date]],"MMM-YYYY")</f>
        <v>Dec-2016</v>
      </c>
      <c r="X8197">
        <f>CHOOSE(MONTH(SalesData[[#This Row],[Order Date]]),1,1,1,2,2,2,3,3,3,4,4,4)</f>
        <v>4</v>
      </c>
      <c r="Y8197">
        <f>YEAR(SalesData[[#This Row],[Order Date]])*100+MONTH(SalesData[[#This Row],[Order Date]])</f>
        <v>201612</v>
      </c>
    </row>
    <row r="8198" spans="1: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v>6</v>
      </c>
      <c r="T8198">
        <v>0.3</v>
      </c>
      <c r="U8198">
        <v>-24.18</v>
      </c>
      <c r="V8198">
        <f>COUNTIF(SalesData[Order ID],SalesData[[#This Row],[Order ID]])</f>
        <v>3</v>
      </c>
      <c r="W8198" t="str">
        <f>TEXT(SalesData[[#This Row],[Order Date]],"MMM-YYYY")</f>
        <v>Sep-2018</v>
      </c>
      <c r="X8198">
        <f>CHOOSE(MONTH(SalesData[[#This Row],[Order Date]]),1,1,1,2,2,2,3,3,3,4,4,4)</f>
        <v>3</v>
      </c>
      <c r="Y8198">
        <f>YEAR(SalesData[[#This Row],[Order Date]])*100+MONTH(SalesData[[#This Row],[Order Date]])</f>
        <v>201809</v>
      </c>
    </row>
    <row r="8199" spans="1: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v>2</v>
      </c>
      <c r="T8199">
        <v>0</v>
      </c>
      <c r="U8199">
        <v>15.83</v>
      </c>
      <c r="V8199">
        <f>COUNTIF(SalesData[Order ID],SalesData[[#This Row],[Order ID]])</f>
        <v>3</v>
      </c>
      <c r="W8199" t="str">
        <f>TEXT(SalesData[[#This Row],[Order Date]],"MMM-YYYY")</f>
        <v>Sep-2018</v>
      </c>
      <c r="X8199">
        <f>CHOOSE(MONTH(SalesData[[#This Row],[Order Date]]),1,1,1,2,2,2,3,3,3,4,4,4)</f>
        <v>3</v>
      </c>
      <c r="Y8199">
        <f>YEAR(SalesData[[#This Row],[Order Date]])*100+MONTH(SalesData[[#This Row],[Order Date]])</f>
        <v>201809</v>
      </c>
    </row>
    <row r="8200" spans="1: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v>7</v>
      </c>
      <c r="T8200">
        <v>0</v>
      </c>
      <c r="U8200">
        <v>5.29</v>
      </c>
      <c r="V8200">
        <f>COUNTIF(SalesData[Order ID],SalesData[[#This Row],[Order ID]])</f>
        <v>3</v>
      </c>
      <c r="W8200" t="str">
        <f>TEXT(SalesData[[#This Row],[Order Date]],"MMM-YYYY")</f>
        <v>Sep-2018</v>
      </c>
      <c r="X8200">
        <f>CHOOSE(MONTH(SalesData[[#This Row],[Order Date]]),1,1,1,2,2,2,3,3,3,4,4,4)</f>
        <v>3</v>
      </c>
      <c r="Y8200">
        <f>YEAR(SalesData[[#This Row],[Order Date]])*100+MONTH(SalesData[[#This Row],[Order Date]])</f>
        <v>201809</v>
      </c>
    </row>
    <row r="8201" spans="1: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v>9</v>
      </c>
      <c r="T8201">
        <v>0</v>
      </c>
      <c r="U8201">
        <v>3.02</v>
      </c>
      <c r="V8201">
        <f>COUNTIF(SalesData[Order ID],SalesData[[#This Row],[Order ID]])</f>
        <v>2</v>
      </c>
      <c r="W8201" t="str">
        <f>TEXT(SalesData[[#This Row],[Order Date]],"MMM-YYYY")</f>
        <v>Apr-2018</v>
      </c>
      <c r="X8201">
        <f>CHOOSE(MONTH(SalesData[[#This Row],[Order Date]]),1,1,1,2,2,2,3,3,3,4,4,4)</f>
        <v>2</v>
      </c>
      <c r="Y8201">
        <f>YEAR(SalesData[[#This Row],[Order Date]])*100+MONTH(SalesData[[#This Row],[Order Date]])</f>
        <v>201804</v>
      </c>
    </row>
    <row r="8202" spans="1: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v>7</v>
      </c>
      <c r="T8202">
        <v>0</v>
      </c>
      <c r="U8202">
        <v>24.75</v>
      </c>
      <c r="V8202">
        <f>COUNTIF(SalesData[Order ID],SalesData[[#This Row],[Order ID]])</f>
        <v>2</v>
      </c>
      <c r="W8202" t="str">
        <f>TEXT(SalesData[[#This Row],[Order Date]],"MMM-YYYY")</f>
        <v>Apr-2018</v>
      </c>
      <c r="X8202">
        <f>CHOOSE(MONTH(SalesData[[#This Row],[Order Date]]),1,1,1,2,2,2,3,3,3,4,4,4)</f>
        <v>2</v>
      </c>
      <c r="Y8202">
        <f>YEAR(SalesData[[#This Row],[Order Date]])*100+MONTH(SalesData[[#This Row],[Order Date]])</f>
        <v>201804</v>
      </c>
    </row>
    <row r="8203" spans="1: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v>6</v>
      </c>
      <c r="T8203">
        <v>0</v>
      </c>
      <c r="U8203">
        <v>23.5</v>
      </c>
      <c r="V8203">
        <f>COUNTIF(SalesData[Order ID],SalesData[[#This Row],[Order ID]])</f>
        <v>5</v>
      </c>
      <c r="W8203" t="str">
        <f>TEXT(SalesData[[#This Row],[Order Date]],"MMM-YYYY")</f>
        <v>Nov-2016</v>
      </c>
      <c r="X8203">
        <f>CHOOSE(MONTH(SalesData[[#This Row],[Order Date]]),1,1,1,2,2,2,3,3,3,4,4,4)</f>
        <v>4</v>
      </c>
      <c r="Y8203">
        <f>YEAR(SalesData[[#This Row],[Order Date]])*100+MONTH(SalesData[[#This Row],[Order Date]])</f>
        <v>201611</v>
      </c>
    </row>
    <row r="8204" spans="1: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v>6</v>
      </c>
      <c r="T8204">
        <v>0.1</v>
      </c>
      <c r="U8204">
        <v>115.5</v>
      </c>
      <c r="V8204">
        <f>COUNTIF(SalesData[Order ID],SalesData[[#This Row],[Order ID]])</f>
        <v>5</v>
      </c>
      <c r="W8204" t="str">
        <f>TEXT(SalesData[[#This Row],[Order Date]],"MMM-YYYY")</f>
        <v>Nov-2016</v>
      </c>
      <c r="X8204">
        <f>CHOOSE(MONTH(SalesData[[#This Row],[Order Date]]),1,1,1,2,2,2,3,3,3,4,4,4)</f>
        <v>4</v>
      </c>
      <c r="Y8204">
        <f>YEAR(SalesData[[#This Row],[Order Date]])*100+MONTH(SalesData[[#This Row],[Order Date]])</f>
        <v>201611</v>
      </c>
    </row>
    <row r="8205" spans="1: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v>2</v>
      </c>
      <c r="T8205">
        <v>0</v>
      </c>
      <c r="U8205">
        <v>3.55</v>
      </c>
      <c r="V8205">
        <f>COUNTIF(SalesData[Order ID],SalesData[[#This Row],[Order ID]])</f>
        <v>5</v>
      </c>
      <c r="W8205" t="str">
        <f>TEXT(SalesData[[#This Row],[Order Date]],"MMM-YYYY")</f>
        <v>Nov-2016</v>
      </c>
      <c r="X8205">
        <f>CHOOSE(MONTH(SalesData[[#This Row],[Order Date]]),1,1,1,2,2,2,3,3,3,4,4,4)</f>
        <v>4</v>
      </c>
      <c r="Y8205">
        <f>YEAR(SalesData[[#This Row],[Order Date]])*100+MONTH(SalesData[[#This Row],[Order Date]])</f>
        <v>201611</v>
      </c>
    </row>
    <row r="8206" spans="1: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v>5</v>
      </c>
      <c r="T8206">
        <v>0.3</v>
      </c>
      <c r="U8206">
        <v>-1346.7</v>
      </c>
      <c r="V8206">
        <f>COUNTIF(SalesData[Order ID],SalesData[[#This Row],[Order ID]])</f>
        <v>5</v>
      </c>
      <c r="W8206" t="str">
        <f>TEXT(SalesData[[#This Row],[Order Date]],"MMM-YYYY")</f>
        <v>Nov-2016</v>
      </c>
      <c r="X8206">
        <f>CHOOSE(MONTH(SalesData[[#This Row],[Order Date]]),1,1,1,2,2,2,3,3,3,4,4,4)</f>
        <v>4</v>
      </c>
      <c r="Y8206">
        <f>YEAR(SalesData[[#This Row],[Order Date]])*100+MONTH(SalesData[[#This Row],[Order Date]])</f>
        <v>201611</v>
      </c>
    </row>
    <row r="8207" spans="1: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v>10</v>
      </c>
      <c r="T8207">
        <v>0</v>
      </c>
      <c r="U8207">
        <v>161.77000000000001</v>
      </c>
      <c r="V8207">
        <f>COUNTIF(SalesData[Order ID],SalesData[[#This Row],[Order ID]])</f>
        <v>5</v>
      </c>
      <c r="W8207" t="str">
        <f>TEXT(SalesData[[#This Row],[Order Date]],"MMM-YYYY")</f>
        <v>Nov-2016</v>
      </c>
      <c r="X8207">
        <f>CHOOSE(MONTH(SalesData[[#This Row],[Order Date]]),1,1,1,2,2,2,3,3,3,4,4,4)</f>
        <v>4</v>
      </c>
      <c r="Y8207">
        <f>YEAR(SalesData[[#This Row],[Order Date]])*100+MONTH(SalesData[[#This Row],[Order Date]])</f>
        <v>201611</v>
      </c>
    </row>
    <row r="8208" spans="1: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v>9</v>
      </c>
      <c r="T8208">
        <v>0.1</v>
      </c>
      <c r="U8208">
        <v>9.58</v>
      </c>
      <c r="V8208">
        <f>COUNTIF(SalesData[Order ID],SalesData[[#This Row],[Order ID]])</f>
        <v>2</v>
      </c>
      <c r="W8208" t="str">
        <f>TEXT(SalesData[[#This Row],[Order Date]],"MMM-YYYY")</f>
        <v>Apr-2016</v>
      </c>
      <c r="X8208">
        <f>CHOOSE(MONTH(SalesData[[#This Row],[Order Date]]),1,1,1,2,2,2,3,3,3,4,4,4)</f>
        <v>2</v>
      </c>
      <c r="Y8208">
        <f>YEAR(SalesData[[#This Row],[Order Date]])*100+MONTH(SalesData[[#This Row],[Order Date]])</f>
        <v>201604</v>
      </c>
    </row>
    <row r="8209" spans="1: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v>7</v>
      </c>
      <c r="T8209">
        <v>0.2</v>
      </c>
      <c r="U8209">
        <v>0.89</v>
      </c>
      <c r="V8209">
        <f>COUNTIF(SalesData[Order ID],SalesData[[#This Row],[Order ID]])</f>
        <v>2</v>
      </c>
      <c r="W8209" t="str">
        <f>TEXT(SalesData[[#This Row],[Order Date]],"MMM-YYYY")</f>
        <v>Apr-2016</v>
      </c>
      <c r="X8209">
        <f>CHOOSE(MONTH(SalesData[[#This Row],[Order Date]]),1,1,1,2,2,2,3,3,3,4,4,4)</f>
        <v>2</v>
      </c>
      <c r="Y8209">
        <f>YEAR(SalesData[[#This Row],[Order Date]])*100+MONTH(SalesData[[#This Row],[Order Date]])</f>
        <v>201604</v>
      </c>
    </row>
    <row r="8210" spans="1: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v>2</v>
      </c>
      <c r="T8210">
        <v>0</v>
      </c>
      <c r="U8210">
        <v>273.95</v>
      </c>
      <c r="V8210">
        <f>COUNTIF(SalesData[Order ID],SalesData[[#This Row],[Order ID]])</f>
        <v>2</v>
      </c>
      <c r="W8210" t="str">
        <f>TEXT(SalesData[[#This Row],[Order Date]],"MMM-YYYY")</f>
        <v>Sep-2016</v>
      </c>
      <c r="X8210">
        <f>CHOOSE(MONTH(SalesData[[#This Row],[Order Date]]),1,1,1,2,2,2,3,3,3,4,4,4)</f>
        <v>3</v>
      </c>
      <c r="Y8210">
        <f>YEAR(SalesData[[#This Row],[Order Date]])*100+MONTH(SalesData[[#This Row],[Order Date]])</f>
        <v>201609</v>
      </c>
    </row>
    <row r="8211" spans="1: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v>5</v>
      </c>
      <c r="T8211">
        <v>0</v>
      </c>
      <c r="U8211">
        <v>38.270000000000003</v>
      </c>
      <c r="V8211">
        <f>COUNTIF(SalesData[Order ID],SalesData[[#This Row],[Order ID]])</f>
        <v>2</v>
      </c>
      <c r="W8211" t="str">
        <f>TEXT(SalesData[[#This Row],[Order Date]],"MMM-YYYY")</f>
        <v>Sep-2016</v>
      </c>
      <c r="X8211">
        <f>CHOOSE(MONTH(SalesData[[#This Row],[Order Date]]),1,1,1,2,2,2,3,3,3,4,4,4)</f>
        <v>3</v>
      </c>
      <c r="Y8211">
        <f>YEAR(SalesData[[#This Row],[Order Date]])*100+MONTH(SalesData[[#This Row],[Order Date]])</f>
        <v>201609</v>
      </c>
    </row>
    <row r="8212" spans="1: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v>10</v>
      </c>
      <c r="T8212">
        <v>0</v>
      </c>
      <c r="U8212">
        <v>22.84</v>
      </c>
      <c r="V8212">
        <f>COUNTIF(SalesData[Order ID],SalesData[[#This Row],[Order ID]])</f>
        <v>1</v>
      </c>
      <c r="W8212" t="str">
        <f>TEXT(SalesData[[#This Row],[Order Date]],"MMM-YYYY")</f>
        <v>Sep-2018</v>
      </c>
      <c r="X8212">
        <f>CHOOSE(MONTH(SalesData[[#This Row],[Order Date]]),1,1,1,2,2,2,3,3,3,4,4,4)</f>
        <v>3</v>
      </c>
      <c r="Y8212">
        <f>YEAR(SalesData[[#This Row],[Order Date]])*100+MONTH(SalesData[[#This Row],[Order Date]])</f>
        <v>201809</v>
      </c>
    </row>
    <row r="8213" spans="1: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v>6</v>
      </c>
      <c r="T8213">
        <v>0.1</v>
      </c>
      <c r="U8213">
        <v>7.11</v>
      </c>
      <c r="V8213">
        <f>COUNTIF(SalesData[Order ID],SalesData[[#This Row],[Order ID]])</f>
        <v>2</v>
      </c>
      <c r="W8213" t="str">
        <f>TEXT(SalesData[[#This Row],[Order Date]],"MMM-YYYY")</f>
        <v>Nov-2017</v>
      </c>
      <c r="X8213">
        <f>CHOOSE(MONTH(SalesData[[#This Row],[Order Date]]),1,1,1,2,2,2,3,3,3,4,4,4)</f>
        <v>4</v>
      </c>
      <c r="Y8213">
        <f>YEAR(SalesData[[#This Row],[Order Date]])*100+MONTH(SalesData[[#This Row],[Order Date]])</f>
        <v>201711</v>
      </c>
    </row>
    <row r="8214" spans="1: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v>9</v>
      </c>
      <c r="T8214">
        <v>0.2</v>
      </c>
      <c r="U8214">
        <v>72.239999999999995</v>
      </c>
      <c r="V8214">
        <f>COUNTIF(SalesData[Order ID],SalesData[[#This Row],[Order ID]])</f>
        <v>2</v>
      </c>
      <c r="W8214" t="str">
        <f>TEXT(SalesData[[#This Row],[Order Date]],"MMM-YYYY")</f>
        <v>Nov-2017</v>
      </c>
      <c r="X8214">
        <f>CHOOSE(MONTH(SalesData[[#This Row],[Order Date]]),1,1,1,2,2,2,3,3,3,4,4,4)</f>
        <v>4</v>
      </c>
      <c r="Y8214">
        <f>YEAR(SalesData[[#This Row],[Order Date]])*100+MONTH(SalesData[[#This Row],[Order Date]])</f>
        <v>201711</v>
      </c>
    </row>
    <row r="8215" spans="1: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v>10</v>
      </c>
      <c r="T8215">
        <v>0</v>
      </c>
      <c r="U8215">
        <v>0.38</v>
      </c>
      <c r="V8215">
        <f>COUNTIF(SalesData[Order ID],SalesData[[#This Row],[Order ID]])</f>
        <v>4</v>
      </c>
      <c r="W8215" t="str">
        <f>TEXT(SalesData[[#This Row],[Order Date]],"MMM-YYYY")</f>
        <v>Sep-2016</v>
      </c>
      <c r="X8215">
        <f>CHOOSE(MONTH(SalesData[[#This Row],[Order Date]]),1,1,1,2,2,2,3,3,3,4,4,4)</f>
        <v>3</v>
      </c>
      <c r="Y8215">
        <f>YEAR(SalesData[[#This Row],[Order Date]])*100+MONTH(SalesData[[#This Row],[Order Date]])</f>
        <v>201609</v>
      </c>
    </row>
    <row r="8216" spans="1: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v>6</v>
      </c>
      <c r="T8216">
        <v>0.1</v>
      </c>
      <c r="U8216">
        <v>0.94</v>
      </c>
      <c r="V8216">
        <f>COUNTIF(SalesData[Order ID],SalesData[[#This Row],[Order ID]])</f>
        <v>4</v>
      </c>
      <c r="W8216" t="str">
        <f>TEXT(SalesData[[#This Row],[Order Date]],"MMM-YYYY")</f>
        <v>Sep-2016</v>
      </c>
      <c r="X8216">
        <f>CHOOSE(MONTH(SalesData[[#This Row],[Order Date]]),1,1,1,2,2,2,3,3,3,4,4,4)</f>
        <v>3</v>
      </c>
      <c r="Y8216">
        <f>YEAR(SalesData[[#This Row],[Order Date]])*100+MONTH(SalesData[[#This Row],[Order Date]])</f>
        <v>201609</v>
      </c>
    </row>
    <row r="8217" spans="1: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v>4</v>
      </c>
      <c r="T8217">
        <v>0.1</v>
      </c>
      <c r="U8217">
        <v>0.4</v>
      </c>
      <c r="V8217">
        <f>COUNTIF(SalesData[Order ID],SalesData[[#This Row],[Order ID]])</f>
        <v>4</v>
      </c>
      <c r="W8217" t="str">
        <f>TEXT(SalesData[[#This Row],[Order Date]],"MMM-YYYY")</f>
        <v>Sep-2016</v>
      </c>
      <c r="X8217">
        <f>CHOOSE(MONTH(SalesData[[#This Row],[Order Date]]),1,1,1,2,2,2,3,3,3,4,4,4)</f>
        <v>3</v>
      </c>
      <c r="Y8217">
        <f>YEAR(SalesData[[#This Row],[Order Date]])*100+MONTH(SalesData[[#This Row],[Order Date]])</f>
        <v>201609</v>
      </c>
    </row>
    <row r="8218" spans="1: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v>5</v>
      </c>
      <c r="T8218">
        <v>0.3</v>
      </c>
      <c r="U8218">
        <v>-0.52</v>
      </c>
      <c r="V8218">
        <f>COUNTIF(SalesData[Order ID],SalesData[[#This Row],[Order ID]])</f>
        <v>4</v>
      </c>
      <c r="W8218" t="str">
        <f>TEXT(SalesData[[#This Row],[Order Date]],"MMM-YYYY")</f>
        <v>Sep-2016</v>
      </c>
      <c r="X8218">
        <f>CHOOSE(MONTH(SalesData[[#This Row],[Order Date]]),1,1,1,2,2,2,3,3,3,4,4,4)</f>
        <v>3</v>
      </c>
      <c r="Y8218">
        <f>YEAR(SalesData[[#This Row],[Order Date]])*100+MONTH(SalesData[[#This Row],[Order Date]])</f>
        <v>201609</v>
      </c>
    </row>
    <row r="8219" spans="1: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v>6</v>
      </c>
      <c r="T8219">
        <v>0</v>
      </c>
      <c r="U8219">
        <v>0.61</v>
      </c>
      <c r="V8219">
        <f>COUNTIF(SalesData[Order ID],SalesData[[#This Row],[Order ID]])</f>
        <v>5</v>
      </c>
      <c r="W8219" t="str">
        <f>TEXT(SalesData[[#This Row],[Order Date]],"MMM-YYYY")</f>
        <v>Oct-2015</v>
      </c>
      <c r="X8219">
        <f>CHOOSE(MONTH(SalesData[[#This Row],[Order Date]]),1,1,1,2,2,2,3,3,3,4,4,4)</f>
        <v>4</v>
      </c>
      <c r="Y8219">
        <f>YEAR(SalesData[[#This Row],[Order Date]])*100+MONTH(SalesData[[#This Row],[Order Date]])</f>
        <v>201510</v>
      </c>
    </row>
    <row r="8220" spans="1: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v>3</v>
      </c>
      <c r="T8220">
        <v>0</v>
      </c>
      <c r="U8220">
        <v>7.63</v>
      </c>
      <c r="V8220">
        <f>COUNTIF(SalesData[Order ID],SalesData[[#This Row],[Order ID]])</f>
        <v>5</v>
      </c>
      <c r="W8220" t="str">
        <f>TEXT(SalesData[[#This Row],[Order Date]],"MMM-YYYY")</f>
        <v>Oct-2015</v>
      </c>
      <c r="X8220">
        <f>CHOOSE(MONTH(SalesData[[#This Row],[Order Date]]),1,1,1,2,2,2,3,3,3,4,4,4)</f>
        <v>4</v>
      </c>
      <c r="Y8220">
        <f>YEAR(SalesData[[#This Row],[Order Date]])*100+MONTH(SalesData[[#This Row],[Order Date]])</f>
        <v>201510</v>
      </c>
    </row>
    <row r="8221" spans="1: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v>5</v>
      </c>
      <c r="T8221">
        <v>0.1</v>
      </c>
      <c r="U8221">
        <v>0.44</v>
      </c>
      <c r="V8221">
        <f>COUNTIF(SalesData[Order ID],SalesData[[#This Row],[Order ID]])</f>
        <v>5</v>
      </c>
      <c r="W8221" t="str">
        <f>TEXT(SalesData[[#This Row],[Order Date]],"MMM-YYYY")</f>
        <v>Oct-2015</v>
      </c>
      <c r="X8221">
        <f>CHOOSE(MONTH(SalesData[[#This Row],[Order Date]]),1,1,1,2,2,2,3,3,3,4,4,4)</f>
        <v>4</v>
      </c>
      <c r="Y8221">
        <f>YEAR(SalesData[[#This Row],[Order Date]])*100+MONTH(SalesData[[#This Row],[Order Date]])</f>
        <v>201510</v>
      </c>
    </row>
    <row r="8222" spans="1: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v>1</v>
      </c>
      <c r="T8222">
        <v>0.3</v>
      </c>
      <c r="U8222">
        <v>-0.55000000000000004</v>
      </c>
      <c r="V8222">
        <f>COUNTIF(SalesData[Order ID],SalesData[[#This Row],[Order ID]])</f>
        <v>5</v>
      </c>
      <c r="W8222" t="str">
        <f>TEXT(SalesData[[#This Row],[Order Date]],"MMM-YYYY")</f>
        <v>Oct-2015</v>
      </c>
      <c r="X8222">
        <f>CHOOSE(MONTH(SalesData[[#This Row],[Order Date]]),1,1,1,2,2,2,3,3,3,4,4,4)</f>
        <v>4</v>
      </c>
      <c r="Y8222">
        <f>YEAR(SalesData[[#This Row],[Order Date]])*100+MONTH(SalesData[[#This Row],[Order Date]])</f>
        <v>201510</v>
      </c>
    </row>
    <row r="8223" spans="1: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v>3</v>
      </c>
      <c r="T8223">
        <v>0.2</v>
      </c>
      <c r="U8223">
        <v>3.17</v>
      </c>
      <c r="V8223">
        <f>COUNTIF(SalesData[Order ID],SalesData[[#This Row],[Order ID]])</f>
        <v>5</v>
      </c>
      <c r="W8223" t="str">
        <f>TEXT(SalesData[[#This Row],[Order Date]],"MMM-YYYY")</f>
        <v>Oct-2015</v>
      </c>
      <c r="X8223">
        <f>CHOOSE(MONTH(SalesData[[#This Row],[Order Date]]),1,1,1,2,2,2,3,3,3,4,4,4)</f>
        <v>4</v>
      </c>
      <c r="Y8223">
        <f>YEAR(SalesData[[#This Row],[Order Date]])*100+MONTH(SalesData[[#This Row],[Order Date]])</f>
        <v>201510</v>
      </c>
    </row>
    <row r="8224" spans="1: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v>6</v>
      </c>
      <c r="T8224">
        <v>0</v>
      </c>
      <c r="U8224">
        <v>4.29</v>
      </c>
      <c r="V8224">
        <f>COUNTIF(SalesData[Order ID],SalesData[[#This Row],[Order ID]])</f>
        <v>1</v>
      </c>
      <c r="W8224" t="str">
        <f>TEXT(SalesData[[#This Row],[Order Date]],"MMM-YYYY")</f>
        <v>Feb-2015</v>
      </c>
      <c r="X8224">
        <f>CHOOSE(MONTH(SalesData[[#This Row],[Order Date]]),1,1,1,2,2,2,3,3,3,4,4,4)</f>
        <v>1</v>
      </c>
      <c r="Y8224">
        <f>YEAR(SalesData[[#This Row],[Order Date]])*100+MONTH(SalesData[[#This Row],[Order Date]])</f>
        <v>201502</v>
      </c>
    </row>
    <row r="8225" spans="1: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v>3</v>
      </c>
      <c r="T8225">
        <v>0</v>
      </c>
      <c r="U8225">
        <v>26.02</v>
      </c>
      <c r="V8225">
        <f>COUNTIF(SalesData[Order ID],SalesData[[#This Row],[Order ID]])</f>
        <v>2</v>
      </c>
      <c r="W8225" t="str">
        <f>TEXT(SalesData[[#This Row],[Order Date]],"MMM-YYYY")</f>
        <v>Jun-2017</v>
      </c>
      <c r="X8225">
        <f>CHOOSE(MONTH(SalesData[[#This Row],[Order Date]]),1,1,1,2,2,2,3,3,3,4,4,4)</f>
        <v>2</v>
      </c>
      <c r="Y8225">
        <f>YEAR(SalesData[[#This Row],[Order Date]])*100+MONTH(SalesData[[#This Row],[Order Date]])</f>
        <v>201706</v>
      </c>
    </row>
    <row r="8226" spans="1: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v>3</v>
      </c>
      <c r="T8226">
        <v>0</v>
      </c>
      <c r="U8226">
        <v>3.24</v>
      </c>
      <c r="V8226">
        <f>COUNTIF(SalesData[Order ID],SalesData[[#This Row],[Order ID]])</f>
        <v>2</v>
      </c>
      <c r="W8226" t="str">
        <f>TEXT(SalesData[[#This Row],[Order Date]],"MMM-YYYY")</f>
        <v>Jun-2017</v>
      </c>
      <c r="X8226">
        <f>CHOOSE(MONTH(SalesData[[#This Row],[Order Date]]),1,1,1,2,2,2,3,3,3,4,4,4)</f>
        <v>2</v>
      </c>
      <c r="Y8226">
        <f>YEAR(SalesData[[#This Row],[Order Date]])*100+MONTH(SalesData[[#This Row],[Order Date]])</f>
        <v>201706</v>
      </c>
    </row>
    <row r="8227" spans="1: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v>2</v>
      </c>
      <c r="T8227">
        <v>0</v>
      </c>
      <c r="U8227">
        <v>62.6</v>
      </c>
      <c r="V8227">
        <f>COUNTIF(SalesData[Order ID],SalesData[[#This Row],[Order ID]])</f>
        <v>2</v>
      </c>
      <c r="W8227" t="str">
        <f>TEXT(SalesData[[#This Row],[Order Date]],"MMM-YYYY")</f>
        <v>Nov-2018</v>
      </c>
      <c r="X8227">
        <f>CHOOSE(MONTH(SalesData[[#This Row],[Order Date]]),1,1,1,2,2,2,3,3,3,4,4,4)</f>
        <v>4</v>
      </c>
      <c r="Y8227">
        <f>YEAR(SalesData[[#This Row],[Order Date]])*100+MONTH(SalesData[[#This Row],[Order Date]])</f>
        <v>201811</v>
      </c>
    </row>
    <row r="8228" spans="1: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v>8</v>
      </c>
      <c r="T8228">
        <v>0</v>
      </c>
      <c r="U8228">
        <v>7.79</v>
      </c>
      <c r="V8228">
        <f>COUNTIF(SalesData[Order ID],SalesData[[#This Row],[Order ID]])</f>
        <v>2</v>
      </c>
      <c r="W8228" t="str">
        <f>TEXT(SalesData[[#This Row],[Order Date]],"MMM-YYYY")</f>
        <v>Nov-2018</v>
      </c>
      <c r="X8228">
        <f>CHOOSE(MONTH(SalesData[[#This Row],[Order Date]]),1,1,1,2,2,2,3,3,3,4,4,4)</f>
        <v>4</v>
      </c>
      <c r="Y8228">
        <f>YEAR(SalesData[[#This Row],[Order Date]])*100+MONTH(SalesData[[#This Row],[Order Date]])</f>
        <v>201811</v>
      </c>
    </row>
    <row r="8229" spans="1: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v>7</v>
      </c>
      <c r="T8229">
        <v>0.1</v>
      </c>
      <c r="U8229">
        <v>18.18</v>
      </c>
      <c r="V8229">
        <f>COUNTIF(SalesData[Order ID],SalesData[[#This Row],[Order ID]])</f>
        <v>3</v>
      </c>
      <c r="W8229" t="str">
        <f>TEXT(SalesData[[#This Row],[Order Date]],"MMM-YYYY")</f>
        <v>Apr-2017</v>
      </c>
      <c r="X8229">
        <f>CHOOSE(MONTH(SalesData[[#This Row],[Order Date]]),1,1,1,2,2,2,3,3,3,4,4,4)</f>
        <v>2</v>
      </c>
      <c r="Y8229">
        <f>YEAR(SalesData[[#This Row],[Order Date]])*100+MONTH(SalesData[[#This Row],[Order Date]])</f>
        <v>201704</v>
      </c>
    </row>
    <row r="8230" spans="1: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v>10</v>
      </c>
      <c r="T8230">
        <v>0.3</v>
      </c>
      <c r="U8230">
        <v>-6.51</v>
      </c>
      <c r="V8230">
        <f>COUNTIF(SalesData[Order ID],SalesData[[#This Row],[Order ID]])</f>
        <v>3</v>
      </c>
      <c r="W8230" t="str">
        <f>TEXT(SalesData[[#This Row],[Order Date]],"MMM-YYYY")</f>
        <v>Apr-2017</v>
      </c>
      <c r="X8230">
        <f>CHOOSE(MONTH(SalesData[[#This Row],[Order Date]]),1,1,1,2,2,2,3,3,3,4,4,4)</f>
        <v>2</v>
      </c>
      <c r="Y8230">
        <f>YEAR(SalesData[[#This Row],[Order Date]])*100+MONTH(SalesData[[#This Row],[Order Date]])</f>
        <v>201704</v>
      </c>
    </row>
    <row r="8231" spans="1: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v>2</v>
      </c>
      <c r="T8231">
        <v>0.3</v>
      </c>
      <c r="U8231">
        <v>-9.9</v>
      </c>
      <c r="V8231">
        <f>COUNTIF(SalesData[Order ID],SalesData[[#This Row],[Order ID]])</f>
        <v>3</v>
      </c>
      <c r="W8231" t="str">
        <f>TEXT(SalesData[[#This Row],[Order Date]],"MMM-YYYY")</f>
        <v>Apr-2017</v>
      </c>
      <c r="X8231">
        <f>CHOOSE(MONTH(SalesData[[#This Row],[Order Date]]),1,1,1,2,2,2,3,3,3,4,4,4)</f>
        <v>2</v>
      </c>
      <c r="Y8231">
        <f>YEAR(SalesData[[#This Row],[Order Date]])*100+MONTH(SalesData[[#This Row],[Order Date]])</f>
        <v>201704</v>
      </c>
    </row>
    <row r="8232" spans="1: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v>5</v>
      </c>
      <c r="T8232">
        <v>0.2</v>
      </c>
      <c r="U8232">
        <v>6.11</v>
      </c>
      <c r="V8232">
        <f>COUNTIF(SalesData[Order ID],SalesData[[#This Row],[Order ID]])</f>
        <v>2</v>
      </c>
      <c r="W8232" t="str">
        <f>TEXT(SalesData[[#This Row],[Order Date]],"MMM-YYYY")</f>
        <v>Jun-2017</v>
      </c>
      <c r="X8232">
        <f>CHOOSE(MONTH(SalesData[[#This Row],[Order Date]]),1,1,1,2,2,2,3,3,3,4,4,4)</f>
        <v>2</v>
      </c>
      <c r="Y8232">
        <f>YEAR(SalesData[[#This Row],[Order Date]])*100+MONTH(SalesData[[#This Row],[Order Date]])</f>
        <v>201706</v>
      </c>
    </row>
    <row r="8233" spans="1: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v>4</v>
      </c>
      <c r="T8233">
        <v>0.2</v>
      </c>
      <c r="U8233">
        <v>63.34</v>
      </c>
      <c r="V8233">
        <f>COUNTIF(SalesData[Order ID],SalesData[[#This Row],[Order ID]])</f>
        <v>2</v>
      </c>
      <c r="W8233" t="str">
        <f>TEXT(SalesData[[#This Row],[Order Date]],"MMM-YYYY")</f>
        <v>Jun-2017</v>
      </c>
      <c r="X8233">
        <f>CHOOSE(MONTH(SalesData[[#This Row],[Order Date]]),1,1,1,2,2,2,3,3,3,4,4,4)</f>
        <v>2</v>
      </c>
      <c r="Y8233">
        <f>YEAR(SalesData[[#This Row],[Order Date]])*100+MONTH(SalesData[[#This Row],[Order Date]])</f>
        <v>201706</v>
      </c>
    </row>
    <row r="8234" spans="1: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v>9</v>
      </c>
      <c r="T8234">
        <v>0</v>
      </c>
      <c r="U8234">
        <v>20.329999999999998</v>
      </c>
      <c r="V8234">
        <f>COUNTIF(SalesData[Order ID],SalesData[[#This Row],[Order ID]])</f>
        <v>2</v>
      </c>
      <c r="W8234" t="str">
        <f>TEXT(SalesData[[#This Row],[Order Date]],"MMM-YYYY")</f>
        <v>Sep-2015</v>
      </c>
      <c r="X8234">
        <f>CHOOSE(MONTH(SalesData[[#This Row],[Order Date]]),1,1,1,2,2,2,3,3,3,4,4,4)</f>
        <v>3</v>
      </c>
      <c r="Y8234">
        <f>YEAR(SalesData[[#This Row],[Order Date]])*100+MONTH(SalesData[[#This Row],[Order Date]])</f>
        <v>201509</v>
      </c>
    </row>
    <row r="8235" spans="1: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v>6</v>
      </c>
      <c r="T8235">
        <v>0.2</v>
      </c>
      <c r="U8235">
        <v>10.98</v>
      </c>
      <c r="V8235">
        <f>COUNTIF(SalesData[Order ID],SalesData[[#This Row],[Order ID]])</f>
        <v>2</v>
      </c>
      <c r="W8235" t="str">
        <f>TEXT(SalesData[[#This Row],[Order Date]],"MMM-YYYY")</f>
        <v>Sep-2015</v>
      </c>
      <c r="X8235">
        <f>CHOOSE(MONTH(SalesData[[#This Row],[Order Date]]),1,1,1,2,2,2,3,3,3,4,4,4)</f>
        <v>3</v>
      </c>
      <c r="Y8235">
        <f>YEAR(SalesData[[#This Row],[Order Date]])*100+MONTH(SalesData[[#This Row],[Order Date]])</f>
        <v>201509</v>
      </c>
    </row>
    <row r="8236" spans="1: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v>7</v>
      </c>
      <c r="T8236">
        <v>0</v>
      </c>
      <c r="U8236">
        <v>1.1299999999999999</v>
      </c>
      <c r="V8236">
        <f>COUNTIF(SalesData[Order ID],SalesData[[#This Row],[Order ID]])</f>
        <v>3</v>
      </c>
      <c r="W8236" t="str">
        <f>TEXT(SalesData[[#This Row],[Order Date]],"MMM-YYYY")</f>
        <v>May-2018</v>
      </c>
      <c r="X8236">
        <f>CHOOSE(MONTH(SalesData[[#This Row],[Order Date]]),1,1,1,2,2,2,3,3,3,4,4,4)</f>
        <v>2</v>
      </c>
      <c r="Y8236">
        <f>YEAR(SalesData[[#This Row],[Order Date]])*100+MONTH(SalesData[[#This Row],[Order Date]])</f>
        <v>201805</v>
      </c>
    </row>
    <row r="8237" spans="1: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v>2</v>
      </c>
      <c r="T8237">
        <v>0.3</v>
      </c>
      <c r="U8237">
        <v>-121.32</v>
      </c>
      <c r="V8237">
        <f>COUNTIF(SalesData[Order ID],SalesData[[#This Row],[Order ID]])</f>
        <v>3</v>
      </c>
      <c r="W8237" t="str">
        <f>TEXT(SalesData[[#This Row],[Order Date]],"MMM-YYYY")</f>
        <v>May-2018</v>
      </c>
      <c r="X8237">
        <f>CHOOSE(MONTH(SalesData[[#This Row],[Order Date]]),1,1,1,2,2,2,3,3,3,4,4,4)</f>
        <v>2</v>
      </c>
      <c r="Y8237">
        <f>YEAR(SalesData[[#This Row],[Order Date]])*100+MONTH(SalesData[[#This Row],[Order Date]])</f>
        <v>201805</v>
      </c>
    </row>
    <row r="8238" spans="1: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v>3</v>
      </c>
      <c r="T8238">
        <v>0.2</v>
      </c>
      <c r="U8238">
        <v>392.55</v>
      </c>
      <c r="V8238">
        <f>COUNTIF(SalesData[Order ID],SalesData[[#This Row],[Order ID]])</f>
        <v>3</v>
      </c>
      <c r="W8238" t="str">
        <f>TEXT(SalesData[[#This Row],[Order Date]],"MMM-YYYY")</f>
        <v>May-2018</v>
      </c>
      <c r="X8238">
        <f>CHOOSE(MONTH(SalesData[[#This Row],[Order Date]]),1,1,1,2,2,2,3,3,3,4,4,4)</f>
        <v>2</v>
      </c>
      <c r="Y8238">
        <f>YEAR(SalesData[[#This Row],[Order Date]])*100+MONTH(SalesData[[#This Row],[Order Date]])</f>
        <v>201805</v>
      </c>
    </row>
    <row r="8239" spans="1: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v>2</v>
      </c>
      <c r="T8239">
        <v>0</v>
      </c>
      <c r="U8239">
        <v>0.33</v>
      </c>
      <c r="V8239">
        <f>COUNTIF(SalesData[Order ID],SalesData[[#This Row],[Order ID]])</f>
        <v>4</v>
      </c>
      <c r="W8239" t="str">
        <f>TEXT(SalesData[[#This Row],[Order Date]],"MMM-YYYY")</f>
        <v>Oct-2018</v>
      </c>
      <c r="X8239">
        <f>CHOOSE(MONTH(SalesData[[#This Row],[Order Date]]),1,1,1,2,2,2,3,3,3,4,4,4)</f>
        <v>4</v>
      </c>
      <c r="Y8239">
        <f>YEAR(SalesData[[#This Row],[Order Date]])*100+MONTH(SalesData[[#This Row],[Order Date]])</f>
        <v>201810</v>
      </c>
    </row>
    <row r="8240" spans="1: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v>2</v>
      </c>
      <c r="T8240">
        <v>0.3</v>
      </c>
      <c r="U8240">
        <v>-1.8</v>
      </c>
      <c r="V8240">
        <f>COUNTIF(SalesData[Order ID],SalesData[[#This Row],[Order ID]])</f>
        <v>4</v>
      </c>
      <c r="W8240" t="str">
        <f>TEXT(SalesData[[#This Row],[Order Date]],"MMM-YYYY")</f>
        <v>Oct-2018</v>
      </c>
      <c r="X8240">
        <f>CHOOSE(MONTH(SalesData[[#This Row],[Order Date]]),1,1,1,2,2,2,3,3,3,4,4,4)</f>
        <v>4</v>
      </c>
      <c r="Y8240">
        <f>YEAR(SalesData[[#This Row],[Order Date]])*100+MONTH(SalesData[[#This Row],[Order Date]])</f>
        <v>201810</v>
      </c>
    </row>
    <row r="8241" spans="1: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v>5</v>
      </c>
      <c r="T8241">
        <v>0.2</v>
      </c>
      <c r="U8241">
        <v>0.57999999999999996</v>
      </c>
      <c r="V8241">
        <f>COUNTIF(SalesData[Order ID],SalesData[[#This Row],[Order ID]])</f>
        <v>4</v>
      </c>
      <c r="W8241" t="str">
        <f>TEXT(SalesData[[#This Row],[Order Date]],"MMM-YYYY")</f>
        <v>Oct-2018</v>
      </c>
      <c r="X8241">
        <f>CHOOSE(MONTH(SalesData[[#This Row],[Order Date]]),1,1,1,2,2,2,3,3,3,4,4,4)</f>
        <v>4</v>
      </c>
      <c r="Y8241">
        <f>YEAR(SalesData[[#This Row],[Order Date]])*100+MONTH(SalesData[[#This Row],[Order Date]])</f>
        <v>201810</v>
      </c>
    </row>
    <row r="8242" spans="1: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v>3</v>
      </c>
      <c r="T8242">
        <v>0</v>
      </c>
      <c r="U8242">
        <v>14.5</v>
      </c>
      <c r="V8242">
        <f>COUNTIF(SalesData[Order ID],SalesData[[#This Row],[Order ID]])</f>
        <v>4</v>
      </c>
      <c r="W8242" t="str">
        <f>TEXT(SalesData[[#This Row],[Order Date]],"MMM-YYYY")</f>
        <v>Oct-2018</v>
      </c>
      <c r="X8242">
        <f>CHOOSE(MONTH(SalesData[[#This Row],[Order Date]]),1,1,1,2,2,2,3,3,3,4,4,4)</f>
        <v>4</v>
      </c>
      <c r="Y8242">
        <f>YEAR(SalesData[[#This Row],[Order Date]])*100+MONTH(SalesData[[#This Row],[Order Date]])</f>
        <v>201810</v>
      </c>
    </row>
    <row r="8243" spans="1: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v>9</v>
      </c>
      <c r="T8243">
        <v>0</v>
      </c>
      <c r="U8243">
        <v>5.94</v>
      </c>
      <c r="V8243">
        <f>COUNTIF(SalesData[Order ID],SalesData[[#This Row],[Order ID]])</f>
        <v>2</v>
      </c>
      <c r="W8243" t="str">
        <f>TEXT(SalesData[[#This Row],[Order Date]],"MMM-YYYY")</f>
        <v>Sep-2015</v>
      </c>
      <c r="X8243">
        <f>CHOOSE(MONTH(SalesData[[#This Row],[Order Date]]),1,1,1,2,2,2,3,3,3,4,4,4)</f>
        <v>3</v>
      </c>
      <c r="Y8243">
        <f>YEAR(SalesData[[#This Row],[Order Date]])*100+MONTH(SalesData[[#This Row],[Order Date]])</f>
        <v>201509</v>
      </c>
    </row>
    <row r="8244" spans="1: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v>4</v>
      </c>
      <c r="T8244">
        <v>0.1</v>
      </c>
      <c r="U8244">
        <v>124.95</v>
      </c>
      <c r="V8244">
        <f>COUNTIF(SalesData[Order ID],SalesData[[#This Row],[Order ID]])</f>
        <v>2</v>
      </c>
      <c r="W8244" t="str">
        <f>TEXT(SalesData[[#This Row],[Order Date]],"MMM-YYYY")</f>
        <v>Sep-2015</v>
      </c>
      <c r="X8244">
        <f>CHOOSE(MONTH(SalesData[[#This Row],[Order Date]]),1,1,1,2,2,2,3,3,3,4,4,4)</f>
        <v>3</v>
      </c>
      <c r="Y8244">
        <f>YEAR(SalesData[[#This Row],[Order Date]])*100+MONTH(SalesData[[#This Row],[Order Date]])</f>
        <v>201509</v>
      </c>
    </row>
    <row r="8245" spans="1: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v>6</v>
      </c>
      <c r="T8245">
        <v>0</v>
      </c>
      <c r="U8245">
        <v>161.27000000000001</v>
      </c>
      <c r="V8245">
        <f>COUNTIF(SalesData[Order ID],SalesData[[#This Row],[Order ID]])</f>
        <v>2</v>
      </c>
      <c r="W8245" t="str">
        <f>TEXT(SalesData[[#This Row],[Order Date]],"MMM-YYYY")</f>
        <v>Aug-2015</v>
      </c>
      <c r="X8245">
        <f>CHOOSE(MONTH(SalesData[[#This Row],[Order Date]]),1,1,1,2,2,2,3,3,3,4,4,4)</f>
        <v>3</v>
      </c>
      <c r="Y8245">
        <f>YEAR(SalesData[[#This Row],[Order Date]])*100+MONTH(SalesData[[#This Row],[Order Date]])</f>
        <v>201508</v>
      </c>
    </row>
    <row r="8246" spans="1: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v>1</v>
      </c>
      <c r="T8246">
        <v>0</v>
      </c>
      <c r="U8246">
        <v>25.63</v>
      </c>
      <c r="V8246">
        <f>COUNTIF(SalesData[Order ID],SalesData[[#This Row],[Order ID]])</f>
        <v>2</v>
      </c>
      <c r="W8246" t="str">
        <f>TEXT(SalesData[[#This Row],[Order Date]],"MMM-YYYY")</f>
        <v>Aug-2015</v>
      </c>
      <c r="X8246">
        <f>CHOOSE(MONTH(SalesData[[#This Row],[Order Date]]),1,1,1,2,2,2,3,3,3,4,4,4)</f>
        <v>3</v>
      </c>
      <c r="Y8246">
        <f>YEAR(SalesData[[#This Row],[Order Date]])*100+MONTH(SalesData[[#This Row],[Order Date]])</f>
        <v>201508</v>
      </c>
    </row>
    <row r="8247" spans="1: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v>2</v>
      </c>
      <c r="T8247">
        <v>0</v>
      </c>
      <c r="U8247">
        <v>72.430000000000007</v>
      </c>
      <c r="V8247">
        <f>COUNTIF(SalesData[Order ID],SalesData[[#This Row],[Order ID]])</f>
        <v>1</v>
      </c>
      <c r="W8247" t="str">
        <f>TEXT(SalesData[[#This Row],[Order Date]],"MMM-YYYY")</f>
        <v>Aug-2015</v>
      </c>
      <c r="X8247">
        <f>CHOOSE(MONTH(SalesData[[#This Row],[Order Date]]),1,1,1,2,2,2,3,3,3,4,4,4)</f>
        <v>3</v>
      </c>
      <c r="Y8247">
        <f>YEAR(SalesData[[#This Row],[Order Date]])*100+MONTH(SalesData[[#This Row],[Order Date]])</f>
        <v>201508</v>
      </c>
    </row>
    <row r="8248" spans="1: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v>8</v>
      </c>
      <c r="T8248">
        <v>0</v>
      </c>
      <c r="U8248">
        <v>18.45</v>
      </c>
      <c r="V8248">
        <f>COUNTIF(SalesData[Order ID],SalesData[[#This Row],[Order ID]])</f>
        <v>2</v>
      </c>
      <c r="W8248" t="str">
        <f>TEXT(SalesData[[#This Row],[Order Date]],"MMM-YYYY")</f>
        <v>May-2016</v>
      </c>
      <c r="X8248">
        <f>CHOOSE(MONTH(SalesData[[#This Row],[Order Date]]),1,1,1,2,2,2,3,3,3,4,4,4)</f>
        <v>2</v>
      </c>
      <c r="Y8248">
        <f>YEAR(SalesData[[#This Row],[Order Date]])*100+MONTH(SalesData[[#This Row],[Order Date]])</f>
        <v>201605</v>
      </c>
    </row>
    <row r="8249" spans="1: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v>4</v>
      </c>
      <c r="T8249">
        <v>0</v>
      </c>
      <c r="U8249">
        <v>11.4</v>
      </c>
      <c r="V8249">
        <f>COUNTIF(SalesData[Order ID],SalesData[[#This Row],[Order ID]])</f>
        <v>2</v>
      </c>
      <c r="W8249" t="str">
        <f>TEXT(SalesData[[#This Row],[Order Date]],"MMM-YYYY")</f>
        <v>May-2016</v>
      </c>
      <c r="X8249">
        <f>CHOOSE(MONTH(SalesData[[#This Row],[Order Date]]),1,1,1,2,2,2,3,3,3,4,4,4)</f>
        <v>2</v>
      </c>
      <c r="Y8249">
        <f>YEAR(SalesData[[#This Row],[Order Date]])*100+MONTH(SalesData[[#This Row],[Order Date]])</f>
        <v>201605</v>
      </c>
    </row>
    <row r="8250" spans="1: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v>6</v>
      </c>
      <c r="T8250">
        <v>0</v>
      </c>
      <c r="U8250">
        <v>252.96</v>
      </c>
      <c r="V8250">
        <f>COUNTIF(SalesData[Order ID],SalesData[[#This Row],[Order ID]])</f>
        <v>1</v>
      </c>
      <c r="W8250" t="str">
        <f>TEXT(SalesData[[#This Row],[Order Date]],"MMM-YYYY")</f>
        <v>May-2017</v>
      </c>
      <c r="X8250">
        <f>CHOOSE(MONTH(SalesData[[#This Row],[Order Date]]),1,1,1,2,2,2,3,3,3,4,4,4)</f>
        <v>2</v>
      </c>
      <c r="Y8250">
        <f>YEAR(SalesData[[#This Row],[Order Date]])*100+MONTH(SalesData[[#This Row],[Order Date]])</f>
        <v>201705</v>
      </c>
    </row>
    <row r="8251" spans="1: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v>1</v>
      </c>
      <c r="T8251">
        <v>0.2</v>
      </c>
      <c r="U8251">
        <v>0.56000000000000005</v>
      </c>
      <c r="V8251">
        <f>COUNTIF(SalesData[Order ID],SalesData[[#This Row],[Order ID]])</f>
        <v>4</v>
      </c>
      <c r="W8251" t="str">
        <f>TEXT(SalesData[[#This Row],[Order Date]],"MMM-YYYY")</f>
        <v>Mar-2016</v>
      </c>
      <c r="X8251">
        <f>CHOOSE(MONTH(SalesData[[#This Row],[Order Date]]),1,1,1,2,2,2,3,3,3,4,4,4)</f>
        <v>1</v>
      </c>
      <c r="Y8251">
        <f>YEAR(SalesData[[#This Row],[Order Date]])*100+MONTH(SalesData[[#This Row],[Order Date]])</f>
        <v>201603</v>
      </c>
    </row>
    <row r="8252" spans="1: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v>8</v>
      </c>
      <c r="T8252">
        <v>0</v>
      </c>
      <c r="U8252">
        <v>0.66</v>
      </c>
      <c r="V8252">
        <f>COUNTIF(SalesData[Order ID],SalesData[[#This Row],[Order ID]])</f>
        <v>4</v>
      </c>
      <c r="W8252" t="str">
        <f>TEXT(SalesData[[#This Row],[Order Date]],"MMM-YYYY")</f>
        <v>Mar-2016</v>
      </c>
      <c r="X8252">
        <f>CHOOSE(MONTH(SalesData[[#This Row],[Order Date]]),1,1,1,2,2,2,3,3,3,4,4,4)</f>
        <v>1</v>
      </c>
      <c r="Y8252">
        <f>YEAR(SalesData[[#This Row],[Order Date]])*100+MONTH(SalesData[[#This Row],[Order Date]])</f>
        <v>201603</v>
      </c>
    </row>
    <row r="8253" spans="1: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v>5</v>
      </c>
      <c r="T8253">
        <v>0</v>
      </c>
      <c r="U8253">
        <v>18.100000000000001</v>
      </c>
      <c r="V8253">
        <f>COUNTIF(SalesData[Order ID],SalesData[[#This Row],[Order ID]])</f>
        <v>4</v>
      </c>
      <c r="W8253" t="str">
        <f>TEXT(SalesData[[#This Row],[Order Date]],"MMM-YYYY")</f>
        <v>Mar-2016</v>
      </c>
      <c r="X8253">
        <f>CHOOSE(MONTH(SalesData[[#This Row],[Order Date]]),1,1,1,2,2,2,3,3,3,4,4,4)</f>
        <v>1</v>
      </c>
      <c r="Y8253">
        <f>YEAR(SalesData[[#This Row],[Order Date]])*100+MONTH(SalesData[[#This Row],[Order Date]])</f>
        <v>201603</v>
      </c>
    </row>
    <row r="8254" spans="1: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v>7</v>
      </c>
      <c r="T8254">
        <v>0.3</v>
      </c>
      <c r="U8254">
        <v>-6.04</v>
      </c>
      <c r="V8254">
        <f>COUNTIF(SalesData[Order ID],SalesData[[#This Row],[Order ID]])</f>
        <v>4</v>
      </c>
      <c r="W8254" t="str">
        <f>TEXT(SalesData[[#This Row],[Order Date]],"MMM-YYYY")</f>
        <v>Mar-2016</v>
      </c>
      <c r="X8254">
        <f>CHOOSE(MONTH(SalesData[[#This Row],[Order Date]]),1,1,1,2,2,2,3,3,3,4,4,4)</f>
        <v>1</v>
      </c>
      <c r="Y8254">
        <f>YEAR(SalesData[[#This Row],[Order Date]])*100+MONTH(SalesData[[#This Row],[Order Date]])</f>
        <v>201603</v>
      </c>
    </row>
    <row r="8255" spans="1: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v>8</v>
      </c>
      <c r="T8255">
        <v>0.3</v>
      </c>
      <c r="U8255">
        <v>-27</v>
      </c>
      <c r="V8255">
        <f>COUNTIF(SalesData[Order ID],SalesData[[#This Row],[Order ID]])</f>
        <v>6</v>
      </c>
      <c r="W8255" t="str">
        <f>TEXT(SalesData[[#This Row],[Order Date]],"MMM-YYYY")</f>
        <v>Aug-2018</v>
      </c>
      <c r="X8255">
        <f>CHOOSE(MONTH(SalesData[[#This Row],[Order Date]]),1,1,1,2,2,2,3,3,3,4,4,4)</f>
        <v>3</v>
      </c>
      <c r="Y8255">
        <f>YEAR(SalesData[[#This Row],[Order Date]])*100+MONTH(SalesData[[#This Row],[Order Date]])</f>
        <v>201808</v>
      </c>
    </row>
    <row r="8256" spans="1: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v>8</v>
      </c>
      <c r="T8256">
        <v>0.1</v>
      </c>
      <c r="U8256">
        <v>51.88</v>
      </c>
      <c r="V8256">
        <f>COUNTIF(SalesData[Order ID],SalesData[[#This Row],[Order ID]])</f>
        <v>6</v>
      </c>
      <c r="W8256" t="str">
        <f>TEXT(SalesData[[#This Row],[Order Date]],"MMM-YYYY")</f>
        <v>Aug-2018</v>
      </c>
      <c r="X8256">
        <f>CHOOSE(MONTH(SalesData[[#This Row],[Order Date]]),1,1,1,2,2,2,3,3,3,4,4,4)</f>
        <v>3</v>
      </c>
      <c r="Y8256">
        <f>YEAR(SalesData[[#This Row],[Order Date]])*100+MONTH(SalesData[[#This Row],[Order Date]])</f>
        <v>201808</v>
      </c>
    </row>
    <row r="8257" spans="1: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v>7</v>
      </c>
      <c r="T8257">
        <v>0</v>
      </c>
      <c r="U8257">
        <v>29.11</v>
      </c>
      <c r="V8257">
        <f>COUNTIF(SalesData[Order ID],SalesData[[#This Row],[Order ID]])</f>
        <v>6</v>
      </c>
      <c r="W8257" t="str">
        <f>TEXT(SalesData[[#This Row],[Order Date]],"MMM-YYYY")</f>
        <v>Aug-2018</v>
      </c>
      <c r="X8257">
        <f>CHOOSE(MONTH(SalesData[[#This Row],[Order Date]]),1,1,1,2,2,2,3,3,3,4,4,4)</f>
        <v>3</v>
      </c>
      <c r="Y8257">
        <f>YEAR(SalesData[[#This Row],[Order Date]])*100+MONTH(SalesData[[#This Row],[Order Date]])</f>
        <v>201808</v>
      </c>
    </row>
    <row r="8258" spans="1: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v>9</v>
      </c>
      <c r="T8258">
        <v>0.2</v>
      </c>
      <c r="U8258">
        <v>14.02</v>
      </c>
      <c r="V8258">
        <f>COUNTIF(SalesData[Order ID],SalesData[[#This Row],[Order ID]])</f>
        <v>6</v>
      </c>
      <c r="W8258" t="str">
        <f>TEXT(SalesData[[#This Row],[Order Date]],"MMM-YYYY")</f>
        <v>Aug-2018</v>
      </c>
      <c r="X8258">
        <f>CHOOSE(MONTH(SalesData[[#This Row],[Order Date]]),1,1,1,2,2,2,3,3,3,4,4,4)</f>
        <v>3</v>
      </c>
      <c r="Y8258">
        <f>YEAR(SalesData[[#This Row],[Order Date]])*100+MONTH(SalesData[[#This Row],[Order Date]])</f>
        <v>201808</v>
      </c>
    </row>
    <row r="8259" spans="1: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v>6</v>
      </c>
      <c r="T8259">
        <v>0.1</v>
      </c>
      <c r="U8259">
        <v>27.99</v>
      </c>
      <c r="V8259">
        <f>COUNTIF(SalesData[Order ID],SalesData[[#This Row],[Order ID]])</f>
        <v>6</v>
      </c>
      <c r="W8259" t="str">
        <f>TEXT(SalesData[[#This Row],[Order Date]],"MMM-YYYY")</f>
        <v>Aug-2018</v>
      </c>
      <c r="X8259">
        <f>CHOOSE(MONTH(SalesData[[#This Row],[Order Date]]),1,1,1,2,2,2,3,3,3,4,4,4)</f>
        <v>3</v>
      </c>
      <c r="Y8259">
        <f>YEAR(SalesData[[#This Row],[Order Date]])*100+MONTH(SalesData[[#This Row],[Order Date]])</f>
        <v>201808</v>
      </c>
    </row>
    <row r="8260" spans="1: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v>7</v>
      </c>
      <c r="T8260">
        <v>0.3</v>
      </c>
      <c r="U8260">
        <v>-13.09</v>
      </c>
      <c r="V8260">
        <f>COUNTIF(SalesData[Order ID],SalesData[[#This Row],[Order ID]])</f>
        <v>6</v>
      </c>
      <c r="W8260" t="str">
        <f>TEXT(SalesData[[#This Row],[Order Date]],"MMM-YYYY")</f>
        <v>Aug-2018</v>
      </c>
      <c r="X8260">
        <f>CHOOSE(MONTH(SalesData[[#This Row],[Order Date]]),1,1,1,2,2,2,3,3,3,4,4,4)</f>
        <v>3</v>
      </c>
      <c r="Y8260">
        <f>YEAR(SalesData[[#This Row],[Order Date]])*100+MONTH(SalesData[[#This Row],[Order Date]])</f>
        <v>201808</v>
      </c>
    </row>
    <row r="8261" spans="1: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v>10</v>
      </c>
      <c r="T8261">
        <v>0.3</v>
      </c>
      <c r="U8261">
        <v>-103.29</v>
      </c>
      <c r="V8261">
        <f>COUNTIF(SalesData[Order ID],SalesData[[#This Row],[Order ID]])</f>
        <v>3</v>
      </c>
      <c r="W8261" t="str">
        <f>TEXT(SalesData[[#This Row],[Order Date]],"MMM-YYYY")</f>
        <v>Jun-2017</v>
      </c>
      <c r="X8261">
        <f>CHOOSE(MONTH(SalesData[[#This Row],[Order Date]]),1,1,1,2,2,2,3,3,3,4,4,4)</f>
        <v>2</v>
      </c>
      <c r="Y8261">
        <f>YEAR(SalesData[[#This Row],[Order Date]])*100+MONTH(SalesData[[#This Row],[Order Date]])</f>
        <v>201706</v>
      </c>
    </row>
    <row r="8262" spans="1: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v>8</v>
      </c>
      <c r="T8262">
        <v>0.1</v>
      </c>
      <c r="U8262">
        <v>0.88</v>
      </c>
      <c r="V8262">
        <f>COUNTIF(SalesData[Order ID],SalesData[[#This Row],[Order ID]])</f>
        <v>3</v>
      </c>
      <c r="W8262" t="str">
        <f>TEXT(SalesData[[#This Row],[Order Date]],"MMM-YYYY")</f>
        <v>Jun-2017</v>
      </c>
      <c r="X8262">
        <f>CHOOSE(MONTH(SalesData[[#This Row],[Order Date]]),1,1,1,2,2,2,3,3,3,4,4,4)</f>
        <v>2</v>
      </c>
      <c r="Y8262">
        <f>YEAR(SalesData[[#This Row],[Order Date]])*100+MONTH(SalesData[[#This Row],[Order Date]])</f>
        <v>201706</v>
      </c>
    </row>
    <row r="8263" spans="1: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v>10</v>
      </c>
      <c r="T8263">
        <v>0.2</v>
      </c>
      <c r="U8263">
        <v>13.68</v>
      </c>
      <c r="V8263">
        <f>COUNTIF(SalesData[Order ID],SalesData[[#This Row],[Order ID]])</f>
        <v>3</v>
      </c>
      <c r="W8263" t="str">
        <f>TEXT(SalesData[[#This Row],[Order Date]],"MMM-YYYY")</f>
        <v>Jun-2017</v>
      </c>
      <c r="X8263">
        <f>CHOOSE(MONTH(SalesData[[#This Row],[Order Date]]),1,1,1,2,2,2,3,3,3,4,4,4)</f>
        <v>2</v>
      </c>
      <c r="Y8263">
        <f>YEAR(SalesData[[#This Row],[Order Date]])*100+MONTH(SalesData[[#This Row],[Order Date]])</f>
        <v>201706</v>
      </c>
    </row>
    <row r="8264" spans="1: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v>8</v>
      </c>
      <c r="T8264">
        <v>0.3</v>
      </c>
      <c r="U8264">
        <v>-1.17</v>
      </c>
      <c r="V8264">
        <f>COUNTIF(SalesData[Order ID],SalesData[[#This Row],[Order ID]])</f>
        <v>1</v>
      </c>
      <c r="W8264" t="str">
        <f>TEXT(SalesData[[#This Row],[Order Date]],"MMM-YYYY")</f>
        <v>Dec-2017</v>
      </c>
      <c r="X8264">
        <f>CHOOSE(MONTH(SalesData[[#This Row],[Order Date]]),1,1,1,2,2,2,3,3,3,4,4,4)</f>
        <v>4</v>
      </c>
      <c r="Y8264">
        <f>YEAR(SalesData[[#This Row],[Order Date]])*100+MONTH(SalesData[[#This Row],[Order Date]])</f>
        <v>201712</v>
      </c>
    </row>
    <row r="8265" spans="1: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v>5</v>
      </c>
      <c r="T8265">
        <v>0</v>
      </c>
      <c r="U8265">
        <v>1.57</v>
      </c>
      <c r="V8265">
        <f>COUNTIF(SalesData[Order ID],SalesData[[#This Row],[Order ID]])</f>
        <v>1</v>
      </c>
      <c r="W8265" t="str">
        <f>TEXT(SalesData[[#This Row],[Order Date]],"MMM-YYYY")</f>
        <v>Sep-2016</v>
      </c>
      <c r="X8265">
        <f>CHOOSE(MONTH(SalesData[[#This Row],[Order Date]]),1,1,1,2,2,2,3,3,3,4,4,4)</f>
        <v>3</v>
      </c>
      <c r="Y8265">
        <f>YEAR(SalesData[[#This Row],[Order Date]])*100+MONTH(SalesData[[#This Row],[Order Date]])</f>
        <v>201609</v>
      </c>
    </row>
    <row r="8266" spans="1: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v>1</v>
      </c>
      <c r="T8266">
        <v>0</v>
      </c>
      <c r="U8266">
        <v>38.11</v>
      </c>
      <c r="V8266">
        <f>COUNTIF(SalesData[Order ID],SalesData[[#This Row],[Order ID]])</f>
        <v>2</v>
      </c>
      <c r="W8266" t="str">
        <f>TEXT(SalesData[[#This Row],[Order Date]],"MMM-YYYY")</f>
        <v>Dec-2015</v>
      </c>
      <c r="X8266">
        <f>CHOOSE(MONTH(SalesData[[#This Row],[Order Date]]),1,1,1,2,2,2,3,3,3,4,4,4)</f>
        <v>4</v>
      </c>
      <c r="Y8266">
        <f>YEAR(SalesData[[#This Row],[Order Date]])*100+MONTH(SalesData[[#This Row],[Order Date]])</f>
        <v>201512</v>
      </c>
    </row>
    <row r="8267" spans="1: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v>8</v>
      </c>
      <c r="T8267">
        <v>0.1</v>
      </c>
      <c r="U8267">
        <v>4.6100000000000003</v>
      </c>
      <c r="V8267">
        <f>COUNTIF(SalesData[Order ID],SalesData[[#This Row],[Order ID]])</f>
        <v>2</v>
      </c>
      <c r="W8267" t="str">
        <f>TEXT(SalesData[[#This Row],[Order Date]],"MMM-YYYY")</f>
        <v>Dec-2015</v>
      </c>
      <c r="X8267">
        <f>CHOOSE(MONTH(SalesData[[#This Row],[Order Date]]),1,1,1,2,2,2,3,3,3,4,4,4)</f>
        <v>4</v>
      </c>
      <c r="Y8267">
        <f>YEAR(SalesData[[#This Row],[Order Date]])*100+MONTH(SalesData[[#This Row],[Order Date]])</f>
        <v>201512</v>
      </c>
    </row>
    <row r="8268" spans="1: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v>1</v>
      </c>
      <c r="T8268">
        <v>0</v>
      </c>
      <c r="U8268">
        <v>3.2</v>
      </c>
      <c r="V8268">
        <f>COUNTIF(SalesData[Order ID],SalesData[[#This Row],[Order ID]])</f>
        <v>1</v>
      </c>
      <c r="W8268" t="str">
        <f>TEXT(SalesData[[#This Row],[Order Date]],"MMM-YYYY")</f>
        <v>Apr-2015</v>
      </c>
      <c r="X8268">
        <f>CHOOSE(MONTH(SalesData[[#This Row],[Order Date]]),1,1,1,2,2,2,3,3,3,4,4,4)</f>
        <v>2</v>
      </c>
      <c r="Y8268">
        <f>YEAR(SalesData[[#This Row],[Order Date]])*100+MONTH(SalesData[[#This Row],[Order Date]])</f>
        <v>201504</v>
      </c>
    </row>
    <row r="8269" spans="1: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v>3</v>
      </c>
      <c r="T8269">
        <v>0</v>
      </c>
      <c r="U8269">
        <v>7.63</v>
      </c>
      <c r="V8269">
        <f>COUNTIF(SalesData[Order ID],SalesData[[#This Row],[Order ID]])</f>
        <v>4</v>
      </c>
      <c r="W8269" t="str">
        <f>TEXT(SalesData[[#This Row],[Order Date]],"MMM-YYYY")</f>
        <v>Jan-2018</v>
      </c>
      <c r="X8269">
        <f>CHOOSE(MONTH(SalesData[[#This Row],[Order Date]]),1,1,1,2,2,2,3,3,3,4,4,4)</f>
        <v>1</v>
      </c>
      <c r="Y8269">
        <f>YEAR(SalesData[[#This Row],[Order Date]])*100+MONTH(SalesData[[#This Row],[Order Date]])</f>
        <v>201801</v>
      </c>
    </row>
    <row r="8270" spans="1: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v>9</v>
      </c>
      <c r="T8270">
        <v>0.2</v>
      </c>
      <c r="U8270">
        <v>5.39</v>
      </c>
      <c r="V8270">
        <f>COUNTIF(SalesData[Order ID],SalesData[[#This Row],[Order ID]])</f>
        <v>4</v>
      </c>
      <c r="W8270" t="str">
        <f>TEXT(SalesData[[#This Row],[Order Date]],"MMM-YYYY")</f>
        <v>Jan-2018</v>
      </c>
      <c r="X8270">
        <f>CHOOSE(MONTH(SalesData[[#This Row],[Order Date]]),1,1,1,2,2,2,3,3,3,4,4,4)</f>
        <v>1</v>
      </c>
      <c r="Y8270">
        <f>YEAR(SalesData[[#This Row],[Order Date]])*100+MONTH(SalesData[[#This Row],[Order Date]])</f>
        <v>201801</v>
      </c>
    </row>
    <row r="8271" spans="1: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v>8</v>
      </c>
      <c r="T8271">
        <v>0</v>
      </c>
      <c r="U8271">
        <v>100.16</v>
      </c>
      <c r="V8271">
        <f>COUNTIF(SalesData[Order ID],SalesData[[#This Row],[Order ID]])</f>
        <v>4</v>
      </c>
      <c r="W8271" t="str">
        <f>TEXT(SalesData[[#This Row],[Order Date]],"MMM-YYYY")</f>
        <v>Jan-2018</v>
      </c>
      <c r="X8271">
        <f>CHOOSE(MONTH(SalesData[[#This Row],[Order Date]]),1,1,1,2,2,2,3,3,3,4,4,4)</f>
        <v>1</v>
      </c>
      <c r="Y8271">
        <f>YEAR(SalesData[[#This Row],[Order Date]])*100+MONTH(SalesData[[#This Row],[Order Date]])</f>
        <v>201801</v>
      </c>
    </row>
    <row r="8272" spans="1: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v>7</v>
      </c>
      <c r="T8272">
        <v>0</v>
      </c>
      <c r="U8272">
        <v>1.1200000000000001</v>
      </c>
      <c r="V8272">
        <f>COUNTIF(SalesData[Order ID],SalesData[[#This Row],[Order ID]])</f>
        <v>4</v>
      </c>
      <c r="W8272" t="str">
        <f>TEXT(SalesData[[#This Row],[Order Date]],"MMM-YYYY")</f>
        <v>Jan-2018</v>
      </c>
      <c r="X8272">
        <f>CHOOSE(MONTH(SalesData[[#This Row],[Order Date]]),1,1,1,2,2,2,3,3,3,4,4,4)</f>
        <v>1</v>
      </c>
      <c r="Y8272">
        <f>YEAR(SalesData[[#This Row],[Order Date]])*100+MONTH(SalesData[[#This Row],[Order Date]])</f>
        <v>201801</v>
      </c>
    </row>
    <row r="8273" spans="1: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v>8</v>
      </c>
      <c r="T8273">
        <v>0</v>
      </c>
      <c r="U8273">
        <v>435.72</v>
      </c>
      <c r="V8273">
        <f>COUNTIF(SalesData[Order ID],SalesData[[#This Row],[Order ID]])</f>
        <v>1</v>
      </c>
      <c r="W8273" t="str">
        <f>TEXT(SalesData[[#This Row],[Order Date]],"MMM-YYYY")</f>
        <v>Dec-2017</v>
      </c>
      <c r="X8273">
        <f>CHOOSE(MONTH(SalesData[[#This Row],[Order Date]]),1,1,1,2,2,2,3,3,3,4,4,4)</f>
        <v>4</v>
      </c>
      <c r="Y8273">
        <f>YEAR(SalesData[[#This Row],[Order Date]])*100+MONTH(SalesData[[#This Row],[Order Date]])</f>
        <v>201712</v>
      </c>
    </row>
    <row r="8274" spans="1: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v>5</v>
      </c>
      <c r="T8274">
        <v>0</v>
      </c>
      <c r="U8274">
        <v>73.56</v>
      </c>
      <c r="V8274">
        <f>COUNTIF(SalesData[Order ID],SalesData[[#This Row],[Order ID]])</f>
        <v>1</v>
      </c>
      <c r="W8274" t="str">
        <f>TEXT(SalesData[[#This Row],[Order Date]],"MMM-YYYY")</f>
        <v>Oct-2017</v>
      </c>
      <c r="X8274">
        <f>CHOOSE(MONTH(SalesData[[#This Row],[Order Date]]),1,1,1,2,2,2,3,3,3,4,4,4)</f>
        <v>4</v>
      </c>
      <c r="Y8274">
        <f>YEAR(SalesData[[#This Row],[Order Date]])*100+MONTH(SalesData[[#This Row],[Order Date]])</f>
        <v>201710</v>
      </c>
    </row>
    <row r="8275" spans="1: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v>2</v>
      </c>
      <c r="T8275">
        <v>0</v>
      </c>
      <c r="U8275">
        <v>1.03</v>
      </c>
      <c r="V8275">
        <f>COUNTIF(SalesData[Order ID],SalesData[[#This Row],[Order ID]])</f>
        <v>1</v>
      </c>
      <c r="W8275" t="str">
        <f>TEXT(SalesData[[#This Row],[Order Date]],"MMM-YYYY")</f>
        <v>Jun-2016</v>
      </c>
      <c r="X8275">
        <f>CHOOSE(MONTH(SalesData[[#This Row],[Order Date]]),1,1,1,2,2,2,3,3,3,4,4,4)</f>
        <v>2</v>
      </c>
      <c r="Y8275">
        <f>YEAR(SalesData[[#This Row],[Order Date]])*100+MONTH(SalesData[[#This Row],[Order Date]])</f>
        <v>201606</v>
      </c>
    </row>
    <row r="8276" spans="1: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v>7</v>
      </c>
      <c r="T8276">
        <v>0</v>
      </c>
      <c r="U8276">
        <v>217.08</v>
      </c>
      <c r="V8276">
        <f>COUNTIF(SalesData[Order ID],SalesData[[#This Row],[Order ID]])</f>
        <v>1</v>
      </c>
      <c r="W8276" t="str">
        <f>TEXT(SalesData[[#This Row],[Order Date]],"MMM-YYYY")</f>
        <v>Jun-2018</v>
      </c>
      <c r="X8276">
        <f>CHOOSE(MONTH(SalesData[[#This Row],[Order Date]]),1,1,1,2,2,2,3,3,3,4,4,4)</f>
        <v>2</v>
      </c>
      <c r="Y8276">
        <f>YEAR(SalesData[[#This Row],[Order Date]])*100+MONTH(SalesData[[#This Row],[Order Date]])</f>
        <v>201806</v>
      </c>
    </row>
    <row r="8277" spans="1: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v>10</v>
      </c>
      <c r="T8277">
        <v>0</v>
      </c>
      <c r="U8277">
        <v>2.58</v>
      </c>
      <c r="V8277">
        <f>COUNTIF(SalesData[Order ID],SalesData[[#This Row],[Order ID]])</f>
        <v>1</v>
      </c>
      <c r="W8277" t="str">
        <f>TEXT(SalesData[[#This Row],[Order Date]],"MMM-YYYY")</f>
        <v>Jun-2016</v>
      </c>
      <c r="X8277">
        <f>CHOOSE(MONTH(SalesData[[#This Row],[Order Date]]),1,1,1,2,2,2,3,3,3,4,4,4)</f>
        <v>2</v>
      </c>
      <c r="Y8277">
        <f>YEAR(SalesData[[#This Row],[Order Date]])*100+MONTH(SalesData[[#This Row],[Order Date]])</f>
        <v>201606</v>
      </c>
    </row>
    <row r="8278" spans="1: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v>8</v>
      </c>
      <c r="T8278">
        <v>0.2</v>
      </c>
      <c r="U8278">
        <v>0.83</v>
      </c>
      <c r="V8278">
        <f>COUNTIF(SalesData[Order ID],SalesData[[#This Row],[Order ID]])</f>
        <v>3</v>
      </c>
      <c r="W8278" t="str">
        <f>TEXT(SalesData[[#This Row],[Order Date]],"MMM-YYYY")</f>
        <v>Feb-2017</v>
      </c>
      <c r="X8278">
        <f>CHOOSE(MONTH(SalesData[[#This Row],[Order Date]]),1,1,1,2,2,2,3,3,3,4,4,4)</f>
        <v>1</v>
      </c>
      <c r="Y8278">
        <f>YEAR(SalesData[[#This Row],[Order Date]])*100+MONTH(SalesData[[#This Row],[Order Date]])</f>
        <v>201702</v>
      </c>
    </row>
    <row r="8279" spans="1: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v>1</v>
      </c>
      <c r="T8279">
        <v>0</v>
      </c>
      <c r="U8279">
        <v>11.5</v>
      </c>
      <c r="V8279">
        <f>COUNTIF(SalesData[Order ID],SalesData[[#This Row],[Order ID]])</f>
        <v>3</v>
      </c>
      <c r="W8279" t="str">
        <f>TEXT(SalesData[[#This Row],[Order Date]],"MMM-YYYY")</f>
        <v>Feb-2017</v>
      </c>
      <c r="X8279">
        <f>CHOOSE(MONTH(SalesData[[#This Row],[Order Date]]),1,1,1,2,2,2,3,3,3,4,4,4)</f>
        <v>1</v>
      </c>
      <c r="Y8279">
        <f>YEAR(SalesData[[#This Row],[Order Date]])*100+MONTH(SalesData[[#This Row],[Order Date]])</f>
        <v>201702</v>
      </c>
    </row>
    <row r="8280" spans="1: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v>4</v>
      </c>
      <c r="T8280">
        <v>0.1</v>
      </c>
      <c r="U8280">
        <v>90.82</v>
      </c>
      <c r="V8280">
        <f>COUNTIF(SalesData[Order ID],SalesData[[#This Row],[Order ID]])</f>
        <v>3</v>
      </c>
      <c r="W8280" t="str">
        <f>TEXT(SalesData[[#This Row],[Order Date]],"MMM-YYYY")</f>
        <v>Feb-2017</v>
      </c>
      <c r="X8280">
        <f>CHOOSE(MONTH(SalesData[[#This Row],[Order Date]]),1,1,1,2,2,2,3,3,3,4,4,4)</f>
        <v>1</v>
      </c>
      <c r="Y8280">
        <f>YEAR(SalesData[[#This Row],[Order Date]])*100+MONTH(SalesData[[#This Row],[Order Date]])</f>
        <v>201702</v>
      </c>
    </row>
    <row r="8281" spans="1: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v>8</v>
      </c>
      <c r="T8281">
        <v>0</v>
      </c>
      <c r="U8281">
        <v>47.25</v>
      </c>
      <c r="V8281">
        <f>COUNTIF(SalesData[Order ID],SalesData[[#This Row],[Order ID]])</f>
        <v>1</v>
      </c>
      <c r="W8281" t="str">
        <f>TEXT(SalesData[[#This Row],[Order Date]],"MMM-YYYY")</f>
        <v>Apr-2018</v>
      </c>
      <c r="X8281">
        <f>CHOOSE(MONTH(SalesData[[#This Row],[Order Date]]),1,1,1,2,2,2,3,3,3,4,4,4)</f>
        <v>2</v>
      </c>
      <c r="Y8281">
        <f>YEAR(SalesData[[#This Row],[Order Date]])*100+MONTH(SalesData[[#This Row],[Order Date]])</f>
        <v>201804</v>
      </c>
    </row>
    <row r="8282" spans="1: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v>3</v>
      </c>
      <c r="T8282">
        <v>0.1</v>
      </c>
      <c r="U8282">
        <v>22.83</v>
      </c>
      <c r="V8282">
        <f>COUNTIF(SalesData[Order ID],SalesData[[#This Row],[Order ID]])</f>
        <v>2</v>
      </c>
      <c r="W8282" t="str">
        <f>TEXT(SalesData[[#This Row],[Order Date]],"MMM-YYYY")</f>
        <v>May-2018</v>
      </c>
      <c r="X8282">
        <f>CHOOSE(MONTH(SalesData[[#This Row],[Order Date]]),1,1,1,2,2,2,3,3,3,4,4,4)</f>
        <v>2</v>
      </c>
      <c r="Y8282">
        <f>YEAR(SalesData[[#This Row],[Order Date]])*100+MONTH(SalesData[[#This Row],[Order Date]])</f>
        <v>201805</v>
      </c>
    </row>
    <row r="8283" spans="1: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v>2</v>
      </c>
      <c r="T8283">
        <v>0.3</v>
      </c>
      <c r="U8283">
        <v>-12.42</v>
      </c>
      <c r="V8283">
        <f>COUNTIF(SalesData[Order ID],SalesData[[#This Row],[Order ID]])</f>
        <v>2</v>
      </c>
      <c r="W8283" t="str">
        <f>TEXT(SalesData[[#This Row],[Order Date]],"MMM-YYYY")</f>
        <v>May-2018</v>
      </c>
      <c r="X8283">
        <f>CHOOSE(MONTH(SalesData[[#This Row],[Order Date]]),1,1,1,2,2,2,3,3,3,4,4,4)</f>
        <v>2</v>
      </c>
      <c r="Y8283">
        <f>YEAR(SalesData[[#This Row],[Order Date]])*100+MONTH(SalesData[[#This Row],[Order Date]])</f>
        <v>201805</v>
      </c>
    </row>
    <row r="8284" spans="1: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v>4</v>
      </c>
      <c r="T8284">
        <v>0.2</v>
      </c>
      <c r="U8284">
        <v>66.06</v>
      </c>
      <c r="V8284">
        <f>COUNTIF(SalesData[Order ID],SalesData[[#This Row],[Order ID]])</f>
        <v>4</v>
      </c>
      <c r="W8284" t="str">
        <f>TEXT(SalesData[[#This Row],[Order Date]],"MMM-YYYY")</f>
        <v>Dec-2016</v>
      </c>
      <c r="X8284">
        <f>CHOOSE(MONTH(SalesData[[#This Row],[Order Date]]),1,1,1,2,2,2,3,3,3,4,4,4)</f>
        <v>4</v>
      </c>
      <c r="Y8284">
        <f>YEAR(SalesData[[#This Row],[Order Date]])*100+MONTH(SalesData[[#This Row],[Order Date]])</f>
        <v>201612</v>
      </c>
    </row>
    <row r="8285" spans="1: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v>8</v>
      </c>
      <c r="T8285">
        <v>0</v>
      </c>
      <c r="U8285">
        <v>13.78</v>
      </c>
      <c r="V8285">
        <f>COUNTIF(SalesData[Order ID],SalesData[[#This Row],[Order ID]])</f>
        <v>4</v>
      </c>
      <c r="W8285" t="str">
        <f>TEXT(SalesData[[#This Row],[Order Date]],"MMM-YYYY")</f>
        <v>Dec-2016</v>
      </c>
      <c r="X8285">
        <f>CHOOSE(MONTH(SalesData[[#This Row],[Order Date]]),1,1,1,2,2,2,3,3,3,4,4,4)</f>
        <v>4</v>
      </c>
      <c r="Y8285">
        <f>YEAR(SalesData[[#This Row],[Order Date]])*100+MONTH(SalesData[[#This Row],[Order Date]])</f>
        <v>201612</v>
      </c>
    </row>
    <row r="8286" spans="1: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v>4</v>
      </c>
      <c r="T8286">
        <v>0.1</v>
      </c>
      <c r="U8286">
        <v>191.23</v>
      </c>
      <c r="V8286">
        <f>COUNTIF(SalesData[Order ID],SalesData[[#This Row],[Order ID]])</f>
        <v>4</v>
      </c>
      <c r="W8286" t="str">
        <f>TEXT(SalesData[[#This Row],[Order Date]],"MMM-YYYY")</f>
        <v>Dec-2016</v>
      </c>
      <c r="X8286">
        <f>CHOOSE(MONTH(SalesData[[#This Row],[Order Date]]),1,1,1,2,2,2,3,3,3,4,4,4)</f>
        <v>4</v>
      </c>
      <c r="Y8286">
        <f>YEAR(SalesData[[#This Row],[Order Date]])*100+MONTH(SalesData[[#This Row],[Order Date]])</f>
        <v>201612</v>
      </c>
    </row>
    <row r="8287" spans="1: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v>4</v>
      </c>
      <c r="T8287">
        <v>0</v>
      </c>
      <c r="U8287">
        <v>2.59</v>
      </c>
      <c r="V8287">
        <f>COUNTIF(SalesData[Order ID],SalesData[[#This Row],[Order ID]])</f>
        <v>4</v>
      </c>
      <c r="W8287" t="str">
        <f>TEXT(SalesData[[#This Row],[Order Date]],"MMM-YYYY")</f>
        <v>Dec-2016</v>
      </c>
      <c r="X8287">
        <f>CHOOSE(MONTH(SalesData[[#This Row],[Order Date]]),1,1,1,2,2,2,3,3,3,4,4,4)</f>
        <v>4</v>
      </c>
      <c r="Y8287">
        <f>YEAR(SalesData[[#This Row],[Order Date]])*100+MONTH(SalesData[[#This Row],[Order Date]])</f>
        <v>201612</v>
      </c>
    </row>
    <row r="8288" spans="1: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v>1</v>
      </c>
      <c r="T8288">
        <v>0</v>
      </c>
      <c r="U8288">
        <v>5.29</v>
      </c>
      <c r="V8288">
        <f>COUNTIF(SalesData[Order ID],SalesData[[#This Row],[Order ID]])</f>
        <v>6</v>
      </c>
      <c r="W8288" t="str">
        <f>TEXT(SalesData[[#This Row],[Order Date]],"MMM-YYYY")</f>
        <v>Aug-2015</v>
      </c>
      <c r="X8288">
        <f>CHOOSE(MONTH(SalesData[[#This Row],[Order Date]]),1,1,1,2,2,2,3,3,3,4,4,4)</f>
        <v>3</v>
      </c>
      <c r="Y8288">
        <f>YEAR(SalesData[[#This Row],[Order Date]])*100+MONTH(SalesData[[#This Row],[Order Date]])</f>
        <v>201508</v>
      </c>
    </row>
    <row r="8289" spans="1: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v>1</v>
      </c>
      <c r="T8289">
        <v>0</v>
      </c>
      <c r="U8289">
        <v>4.8</v>
      </c>
      <c r="V8289">
        <f>COUNTIF(SalesData[Order ID],SalesData[[#This Row],[Order ID]])</f>
        <v>6</v>
      </c>
      <c r="W8289" t="str">
        <f>TEXT(SalesData[[#This Row],[Order Date]],"MMM-YYYY")</f>
        <v>Aug-2015</v>
      </c>
      <c r="X8289">
        <f>CHOOSE(MONTH(SalesData[[#This Row],[Order Date]]),1,1,1,2,2,2,3,3,3,4,4,4)</f>
        <v>3</v>
      </c>
      <c r="Y8289">
        <f>YEAR(SalesData[[#This Row],[Order Date]])*100+MONTH(SalesData[[#This Row],[Order Date]])</f>
        <v>201508</v>
      </c>
    </row>
    <row r="8290" spans="1: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v>5</v>
      </c>
      <c r="T8290">
        <v>0.3</v>
      </c>
      <c r="U8290">
        <v>-11.12</v>
      </c>
      <c r="V8290">
        <f>COUNTIF(SalesData[Order ID],SalesData[[#This Row],[Order ID]])</f>
        <v>6</v>
      </c>
      <c r="W8290" t="str">
        <f>TEXT(SalesData[[#This Row],[Order Date]],"MMM-YYYY")</f>
        <v>Aug-2015</v>
      </c>
      <c r="X8290">
        <f>CHOOSE(MONTH(SalesData[[#This Row],[Order Date]]),1,1,1,2,2,2,3,3,3,4,4,4)</f>
        <v>3</v>
      </c>
      <c r="Y8290">
        <f>YEAR(SalesData[[#This Row],[Order Date]])*100+MONTH(SalesData[[#This Row],[Order Date]])</f>
        <v>201508</v>
      </c>
    </row>
    <row r="8291" spans="1: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v>6</v>
      </c>
      <c r="T8291">
        <v>0.2</v>
      </c>
      <c r="U8291">
        <v>73.94</v>
      </c>
      <c r="V8291">
        <f>COUNTIF(SalesData[Order ID],SalesData[[#This Row],[Order ID]])</f>
        <v>6</v>
      </c>
      <c r="W8291" t="str">
        <f>TEXT(SalesData[[#This Row],[Order Date]],"MMM-YYYY")</f>
        <v>Aug-2015</v>
      </c>
      <c r="X8291">
        <f>CHOOSE(MONTH(SalesData[[#This Row],[Order Date]]),1,1,1,2,2,2,3,3,3,4,4,4)</f>
        <v>3</v>
      </c>
      <c r="Y8291">
        <f>YEAR(SalesData[[#This Row],[Order Date]])*100+MONTH(SalesData[[#This Row],[Order Date]])</f>
        <v>201508</v>
      </c>
    </row>
    <row r="8292" spans="1: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v>7</v>
      </c>
      <c r="T8292">
        <v>0</v>
      </c>
      <c r="U8292">
        <v>0.56000000000000005</v>
      </c>
      <c r="V8292">
        <f>COUNTIF(SalesData[Order ID],SalesData[[#This Row],[Order ID]])</f>
        <v>6</v>
      </c>
      <c r="W8292" t="str">
        <f>TEXT(SalesData[[#This Row],[Order Date]],"MMM-YYYY")</f>
        <v>Aug-2015</v>
      </c>
      <c r="X8292">
        <f>CHOOSE(MONTH(SalesData[[#This Row],[Order Date]]),1,1,1,2,2,2,3,3,3,4,4,4)</f>
        <v>3</v>
      </c>
      <c r="Y8292">
        <f>YEAR(SalesData[[#This Row],[Order Date]])*100+MONTH(SalesData[[#This Row],[Order Date]])</f>
        <v>201508</v>
      </c>
    </row>
    <row r="8293" spans="1: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v>7</v>
      </c>
      <c r="T8293">
        <v>0</v>
      </c>
      <c r="U8293">
        <v>0.47</v>
      </c>
      <c r="V8293">
        <f>COUNTIF(SalesData[Order ID],SalesData[[#This Row],[Order ID]])</f>
        <v>6</v>
      </c>
      <c r="W8293" t="str">
        <f>TEXT(SalesData[[#This Row],[Order Date]],"MMM-YYYY")</f>
        <v>Aug-2015</v>
      </c>
      <c r="X8293">
        <f>CHOOSE(MONTH(SalesData[[#This Row],[Order Date]]),1,1,1,2,2,2,3,3,3,4,4,4)</f>
        <v>3</v>
      </c>
      <c r="Y8293">
        <f>YEAR(SalesData[[#This Row],[Order Date]])*100+MONTH(SalesData[[#This Row],[Order Date]])</f>
        <v>201508</v>
      </c>
    </row>
    <row r="8294" spans="1: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v>5</v>
      </c>
      <c r="T8294">
        <v>0</v>
      </c>
      <c r="U8294">
        <v>2.89</v>
      </c>
      <c r="V8294">
        <f>COUNTIF(SalesData[Order ID],SalesData[[#This Row],[Order ID]])</f>
        <v>1</v>
      </c>
      <c r="W8294" t="str">
        <f>TEXT(SalesData[[#This Row],[Order Date]],"MMM-YYYY")</f>
        <v>Dec-2016</v>
      </c>
      <c r="X8294">
        <f>CHOOSE(MONTH(SalesData[[#This Row],[Order Date]]),1,1,1,2,2,2,3,3,3,4,4,4)</f>
        <v>4</v>
      </c>
      <c r="Y8294">
        <f>YEAR(SalesData[[#This Row],[Order Date]])*100+MONTH(SalesData[[#This Row],[Order Date]])</f>
        <v>201612</v>
      </c>
    </row>
    <row r="8295" spans="1: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v>2</v>
      </c>
      <c r="T8295">
        <v>0.1</v>
      </c>
      <c r="U8295">
        <v>3.31</v>
      </c>
      <c r="V8295">
        <f>COUNTIF(SalesData[Order ID],SalesData[[#This Row],[Order ID]])</f>
        <v>1</v>
      </c>
      <c r="W8295" t="str">
        <f>TEXT(SalesData[[#This Row],[Order Date]],"MMM-YYYY")</f>
        <v>Nov-2018</v>
      </c>
      <c r="X8295">
        <f>CHOOSE(MONTH(SalesData[[#This Row],[Order Date]]),1,1,1,2,2,2,3,3,3,4,4,4)</f>
        <v>4</v>
      </c>
      <c r="Y8295">
        <f>YEAR(SalesData[[#This Row],[Order Date]])*100+MONTH(SalesData[[#This Row],[Order Date]])</f>
        <v>201811</v>
      </c>
    </row>
    <row r="8296" spans="1: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v>9</v>
      </c>
      <c r="T8296">
        <v>0.1</v>
      </c>
      <c r="U8296">
        <v>98.97</v>
      </c>
      <c r="V8296">
        <f>COUNTIF(SalesData[Order ID],SalesData[[#This Row],[Order ID]])</f>
        <v>1</v>
      </c>
      <c r="W8296" t="str">
        <f>TEXT(SalesData[[#This Row],[Order Date]],"MMM-YYYY")</f>
        <v>Mar-2018</v>
      </c>
      <c r="X8296">
        <f>CHOOSE(MONTH(SalesData[[#This Row],[Order Date]]),1,1,1,2,2,2,3,3,3,4,4,4)</f>
        <v>1</v>
      </c>
      <c r="Y8296">
        <f>YEAR(SalesData[[#This Row],[Order Date]])*100+MONTH(SalesData[[#This Row],[Order Date]])</f>
        <v>201803</v>
      </c>
    </row>
    <row r="8297" spans="1: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v>9</v>
      </c>
      <c r="T8297">
        <v>0</v>
      </c>
      <c r="U8297">
        <v>3.19</v>
      </c>
      <c r="V8297">
        <f>COUNTIF(SalesData[Order ID],SalesData[[#This Row],[Order ID]])</f>
        <v>2</v>
      </c>
      <c r="W8297" t="str">
        <f>TEXT(SalesData[[#This Row],[Order Date]],"MMM-YYYY")</f>
        <v>May-2017</v>
      </c>
      <c r="X8297">
        <f>CHOOSE(MONTH(SalesData[[#This Row],[Order Date]]),1,1,1,2,2,2,3,3,3,4,4,4)</f>
        <v>2</v>
      </c>
      <c r="Y8297">
        <f>YEAR(SalesData[[#This Row],[Order Date]])*100+MONTH(SalesData[[#This Row],[Order Date]])</f>
        <v>201705</v>
      </c>
    </row>
    <row r="8298" spans="1: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v>3</v>
      </c>
      <c r="T8298">
        <v>0.2</v>
      </c>
      <c r="U8298">
        <v>11.2</v>
      </c>
      <c r="V8298">
        <f>COUNTIF(SalesData[Order ID],SalesData[[#This Row],[Order ID]])</f>
        <v>2</v>
      </c>
      <c r="W8298" t="str">
        <f>TEXT(SalesData[[#This Row],[Order Date]],"MMM-YYYY")</f>
        <v>May-2017</v>
      </c>
      <c r="X8298">
        <f>CHOOSE(MONTH(SalesData[[#This Row],[Order Date]]),1,1,1,2,2,2,3,3,3,4,4,4)</f>
        <v>2</v>
      </c>
      <c r="Y8298">
        <f>YEAR(SalesData[[#This Row],[Order Date]])*100+MONTH(SalesData[[#This Row],[Order Date]])</f>
        <v>201705</v>
      </c>
    </row>
    <row r="8299" spans="1: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v>8</v>
      </c>
      <c r="T8299">
        <v>0.1</v>
      </c>
      <c r="U8299">
        <v>0.54</v>
      </c>
      <c r="V8299">
        <f>COUNTIF(SalesData[Order ID],SalesData[[#This Row],[Order ID]])</f>
        <v>2</v>
      </c>
      <c r="W8299" t="str">
        <f>TEXT(SalesData[[#This Row],[Order Date]],"MMM-YYYY")</f>
        <v>Jul-2016</v>
      </c>
      <c r="X8299">
        <f>CHOOSE(MONTH(SalesData[[#This Row],[Order Date]]),1,1,1,2,2,2,3,3,3,4,4,4)</f>
        <v>3</v>
      </c>
      <c r="Y8299">
        <f>YEAR(SalesData[[#This Row],[Order Date]])*100+MONTH(SalesData[[#This Row],[Order Date]])</f>
        <v>201607</v>
      </c>
    </row>
    <row r="8300" spans="1: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v>8</v>
      </c>
      <c r="T8300">
        <v>0</v>
      </c>
      <c r="U8300">
        <v>4.01</v>
      </c>
      <c r="V8300">
        <f>COUNTIF(SalesData[Order ID],SalesData[[#This Row],[Order ID]])</f>
        <v>2</v>
      </c>
      <c r="W8300" t="str">
        <f>TEXT(SalesData[[#This Row],[Order Date]],"MMM-YYYY")</f>
        <v>Jul-2016</v>
      </c>
      <c r="X8300">
        <f>CHOOSE(MONTH(SalesData[[#This Row],[Order Date]]),1,1,1,2,2,2,3,3,3,4,4,4)</f>
        <v>3</v>
      </c>
      <c r="Y8300">
        <f>YEAR(SalesData[[#This Row],[Order Date]])*100+MONTH(SalesData[[#This Row],[Order Date]])</f>
        <v>201607</v>
      </c>
    </row>
    <row r="8301" spans="1: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v>2</v>
      </c>
      <c r="T8301">
        <v>0.1</v>
      </c>
      <c r="U8301">
        <v>1.36</v>
      </c>
      <c r="V8301">
        <f>COUNTIF(SalesData[Order ID],SalesData[[#This Row],[Order ID]])</f>
        <v>1</v>
      </c>
      <c r="W8301" t="str">
        <f>TEXT(SalesData[[#This Row],[Order Date]],"MMM-YYYY")</f>
        <v>Mar-2015</v>
      </c>
      <c r="X8301">
        <f>CHOOSE(MONTH(SalesData[[#This Row],[Order Date]]),1,1,1,2,2,2,3,3,3,4,4,4)</f>
        <v>1</v>
      </c>
      <c r="Y8301">
        <f>YEAR(SalesData[[#This Row],[Order Date]])*100+MONTH(SalesData[[#This Row],[Order Date]])</f>
        <v>201503</v>
      </c>
    </row>
    <row r="8302" spans="1: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v>7</v>
      </c>
      <c r="T8302">
        <v>0</v>
      </c>
      <c r="U8302">
        <v>10.86</v>
      </c>
      <c r="V8302">
        <f>COUNTIF(SalesData[Order ID],SalesData[[#This Row],[Order ID]])</f>
        <v>1</v>
      </c>
      <c r="W8302" t="str">
        <f>TEXT(SalesData[[#This Row],[Order Date]],"MMM-YYYY")</f>
        <v>Apr-2016</v>
      </c>
      <c r="X8302">
        <f>CHOOSE(MONTH(SalesData[[#This Row],[Order Date]]),1,1,1,2,2,2,3,3,3,4,4,4)</f>
        <v>2</v>
      </c>
      <c r="Y8302">
        <f>YEAR(SalesData[[#This Row],[Order Date]])*100+MONTH(SalesData[[#This Row],[Order Date]])</f>
        <v>201604</v>
      </c>
    </row>
    <row r="8303" spans="1: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v>9</v>
      </c>
      <c r="T8303">
        <v>0</v>
      </c>
      <c r="U8303">
        <v>329.99</v>
      </c>
      <c r="V8303">
        <f>COUNTIF(SalesData[Order ID],SalesData[[#This Row],[Order ID]])</f>
        <v>2</v>
      </c>
      <c r="W8303" t="str">
        <f>TEXT(SalesData[[#This Row],[Order Date]],"MMM-YYYY")</f>
        <v>Jul-2018</v>
      </c>
      <c r="X8303">
        <f>CHOOSE(MONTH(SalesData[[#This Row],[Order Date]]),1,1,1,2,2,2,3,3,3,4,4,4)</f>
        <v>3</v>
      </c>
      <c r="Y8303">
        <f>YEAR(SalesData[[#This Row],[Order Date]])*100+MONTH(SalesData[[#This Row],[Order Date]])</f>
        <v>201807</v>
      </c>
    </row>
    <row r="8304" spans="1: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v>3</v>
      </c>
      <c r="T8304">
        <v>0.2</v>
      </c>
      <c r="U8304">
        <v>65.22</v>
      </c>
      <c r="V8304">
        <f>COUNTIF(SalesData[Order ID],SalesData[[#This Row],[Order ID]])</f>
        <v>2</v>
      </c>
      <c r="W8304" t="str">
        <f>TEXT(SalesData[[#This Row],[Order Date]],"MMM-YYYY")</f>
        <v>Jul-2018</v>
      </c>
      <c r="X8304">
        <f>CHOOSE(MONTH(SalesData[[#This Row],[Order Date]]),1,1,1,2,2,2,3,3,3,4,4,4)</f>
        <v>3</v>
      </c>
      <c r="Y8304">
        <f>YEAR(SalesData[[#This Row],[Order Date]])*100+MONTH(SalesData[[#This Row],[Order Date]])</f>
        <v>201807</v>
      </c>
    </row>
    <row r="8305" spans="1: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v>7</v>
      </c>
      <c r="T8305">
        <v>0.3</v>
      </c>
      <c r="U8305">
        <v>-20.6</v>
      </c>
      <c r="V8305">
        <f>COUNTIF(SalesData[Order ID],SalesData[[#This Row],[Order ID]])</f>
        <v>1</v>
      </c>
      <c r="W8305" t="str">
        <f>TEXT(SalesData[[#This Row],[Order Date]],"MMM-YYYY")</f>
        <v>Oct-2015</v>
      </c>
      <c r="X8305">
        <f>CHOOSE(MONTH(SalesData[[#This Row],[Order Date]]),1,1,1,2,2,2,3,3,3,4,4,4)</f>
        <v>4</v>
      </c>
      <c r="Y8305">
        <f>YEAR(SalesData[[#This Row],[Order Date]])*100+MONTH(SalesData[[#This Row],[Order Date]])</f>
        <v>201510</v>
      </c>
    </row>
    <row r="8306" spans="1: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v>4</v>
      </c>
      <c r="T8306">
        <v>0</v>
      </c>
      <c r="U8306">
        <v>34.049999999999997</v>
      </c>
      <c r="V8306">
        <f>COUNTIF(SalesData[Order ID],SalesData[[#This Row],[Order ID]])</f>
        <v>1</v>
      </c>
      <c r="W8306" t="str">
        <f>TEXT(SalesData[[#This Row],[Order Date]],"MMM-YYYY")</f>
        <v>Nov-2018</v>
      </c>
      <c r="X8306">
        <f>CHOOSE(MONTH(SalesData[[#This Row],[Order Date]]),1,1,1,2,2,2,3,3,3,4,4,4)</f>
        <v>4</v>
      </c>
      <c r="Y8306">
        <f>YEAR(SalesData[[#This Row],[Order Date]])*100+MONTH(SalesData[[#This Row],[Order Date]])</f>
        <v>201811</v>
      </c>
    </row>
    <row r="8307" spans="1: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v>5</v>
      </c>
      <c r="T8307">
        <v>0</v>
      </c>
      <c r="U8307">
        <v>10.69</v>
      </c>
      <c r="V8307">
        <f>COUNTIF(SalesData[Order ID],SalesData[[#This Row],[Order ID]])</f>
        <v>3</v>
      </c>
      <c r="W8307" t="str">
        <f>TEXT(SalesData[[#This Row],[Order Date]],"MMM-YYYY")</f>
        <v>Aug-2017</v>
      </c>
      <c r="X8307">
        <f>CHOOSE(MONTH(SalesData[[#This Row],[Order Date]]),1,1,1,2,2,2,3,3,3,4,4,4)</f>
        <v>3</v>
      </c>
      <c r="Y8307">
        <f>YEAR(SalesData[[#This Row],[Order Date]])*100+MONTH(SalesData[[#This Row],[Order Date]])</f>
        <v>201708</v>
      </c>
    </row>
    <row r="8308" spans="1: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v>7</v>
      </c>
      <c r="T8308">
        <v>0.3</v>
      </c>
      <c r="U8308">
        <v>-12.56</v>
      </c>
      <c r="V8308">
        <f>COUNTIF(SalesData[Order ID],SalesData[[#This Row],[Order ID]])</f>
        <v>3</v>
      </c>
      <c r="W8308" t="str">
        <f>TEXT(SalesData[[#This Row],[Order Date]],"MMM-YYYY")</f>
        <v>Aug-2017</v>
      </c>
      <c r="X8308">
        <f>CHOOSE(MONTH(SalesData[[#This Row],[Order Date]]),1,1,1,2,2,2,3,3,3,4,4,4)</f>
        <v>3</v>
      </c>
      <c r="Y8308">
        <f>YEAR(SalesData[[#This Row],[Order Date]])*100+MONTH(SalesData[[#This Row],[Order Date]])</f>
        <v>201708</v>
      </c>
    </row>
    <row r="8309" spans="1: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v>10</v>
      </c>
      <c r="T8309">
        <v>0.1</v>
      </c>
      <c r="U8309">
        <v>24.04</v>
      </c>
      <c r="V8309">
        <f>COUNTIF(SalesData[Order ID],SalesData[[#This Row],[Order ID]])</f>
        <v>3</v>
      </c>
      <c r="W8309" t="str">
        <f>TEXT(SalesData[[#This Row],[Order Date]],"MMM-YYYY")</f>
        <v>Aug-2017</v>
      </c>
      <c r="X8309">
        <f>CHOOSE(MONTH(SalesData[[#This Row],[Order Date]]),1,1,1,2,2,2,3,3,3,4,4,4)</f>
        <v>3</v>
      </c>
      <c r="Y8309">
        <f>YEAR(SalesData[[#This Row],[Order Date]])*100+MONTH(SalesData[[#This Row],[Order Date]])</f>
        <v>201708</v>
      </c>
    </row>
    <row r="8310" spans="1: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v>10</v>
      </c>
      <c r="T8310">
        <v>0</v>
      </c>
      <c r="U8310">
        <v>4.83</v>
      </c>
      <c r="V8310">
        <f>COUNTIF(SalesData[Order ID],SalesData[[#This Row],[Order ID]])</f>
        <v>1</v>
      </c>
      <c r="W8310" t="str">
        <f>TEXT(SalesData[[#This Row],[Order Date]],"MMM-YYYY")</f>
        <v>Jul-2017</v>
      </c>
      <c r="X8310">
        <f>CHOOSE(MONTH(SalesData[[#This Row],[Order Date]]),1,1,1,2,2,2,3,3,3,4,4,4)</f>
        <v>3</v>
      </c>
      <c r="Y8310">
        <f>YEAR(SalesData[[#This Row],[Order Date]])*100+MONTH(SalesData[[#This Row],[Order Date]])</f>
        <v>201707</v>
      </c>
    </row>
    <row r="8311" spans="1: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v>9</v>
      </c>
      <c r="T8311">
        <v>0.2</v>
      </c>
      <c r="U8311">
        <v>12.36</v>
      </c>
      <c r="V8311">
        <f>COUNTIF(SalesData[Order ID],SalesData[[#This Row],[Order ID]])</f>
        <v>2</v>
      </c>
      <c r="W8311" t="str">
        <f>TEXT(SalesData[[#This Row],[Order Date]],"MMM-YYYY")</f>
        <v>Mar-2015</v>
      </c>
      <c r="X8311">
        <f>CHOOSE(MONTH(SalesData[[#This Row],[Order Date]]),1,1,1,2,2,2,3,3,3,4,4,4)</f>
        <v>1</v>
      </c>
      <c r="Y8311">
        <f>YEAR(SalesData[[#This Row],[Order Date]])*100+MONTH(SalesData[[#This Row],[Order Date]])</f>
        <v>201503</v>
      </c>
    </row>
    <row r="8312" spans="1: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v>5</v>
      </c>
      <c r="T8312">
        <v>0</v>
      </c>
      <c r="U8312">
        <v>128.01</v>
      </c>
      <c r="V8312">
        <f>COUNTIF(SalesData[Order ID],SalesData[[#This Row],[Order ID]])</f>
        <v>2</v>
      </c>
      <c r="W8312" t="str">
        <f>TEXT(SalesData[[#This Row],[Order Date]],"MMM-YYYY")</f>
        <v>Mar-2015</v>
      </c>
      <c r="X8312">
        <f>CHOOSE(MONTH(SalesData[[#This Row],[Order Date]]),1,1,1,2,2,2,3,3,3,4,4,4)</f>
        <v>1</v>
      </c>
      <c r="Y8312">
        <f>YEAR(SalesData[[#This Row],[Order Date]])*100+MONTH(SalesData[[#This Row],[Order Date]])</f>
        <v>201503</v>
      </c>
    </row>
    <row r="8313" spans="1: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v>2</v>
      </c>
      <c r="T8313">
        <v>0</v>
      </c>
      <c r="U8313">
        <v>21.95</v>
      </c>
      <c r="V8313">
        <f>COUNTIF(SalesData[Order ID],SalesData[[#This Row],[Order ID]])</f>
        <v>2</v>
      </c>
      <c r="W8313" t="str">
        <f>TEXT(SalesData[[#This Row],[Order Date]],"MMM-YYYY")</f>
        <v>Jan-2018</v>
      </c>
      <c r="X8313">
        <f>CHOOSE(MONTH(SalesData[[#This Row],[Order Date]]),1,1,1,2,2,2,3,3,3,4,4,4)</f>
        <v>1</v>
      </c>
      <c r="Y8313">
        <f>YEAR(SalesData[[#This Row],[Order Date]])*100+MONTH(SalesData[[#This Row],[Order Date]])</f>
        <v>201801</v>
      </c>
    </row>
    <row r="8314" spans="1: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v>9</v>
      </c>
      <c r="T8314">
        <v>0.1</v>
      </c>
      <c r="U8314">
        <v>940.78</v>
      </c>
      <c r="V8314">
        <f>COUNTIF(SalesData[Order ID],SalesData[[#This Row],[Order ID]])</f>
        <v>2</v>
      </c>
      <c r="W8314" t="str">
        <f>TEXT(SalesData[[#This Row],[Order Date]],"MMM-YYYY")</f>
        <v>Jan-2018</v>
      </c>
      <c r="X8314">
        <f>CHOOSE(MONTH(SalesData[[#This Row],[Order Date]]),1,1,1,2,2,2,3,3,3,4,4,4)</f>
        <v>1</v>
      </c>
      <c r="Y8314">
        <f>YEAR(SalesData[[#This Row],[Order Date]])*100+MONTH(SalesData[[#This Row],[Order Date]])</f>
        <v>201801</v>
      </c>
    </row>
    <row r="8315" spans="1: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v>2</v>
      </c>
      <c r="T8315">
        <v>0.3</v>
      </c>
      <c r="U8315">
        <v>-92.22</v>
      </c>
      <c r="V8315">
        <f>COUNTIF(SalesData[Order ID],SalesData[[#This Row],[Order ID]])</f>
        <v>4</v>
      </c>
      <c r="W8315" t="str">
        <f>TEXT(SalesData[[#This Row],[Order Date]],"MMM-YYYY")</f>
        <v>Jul-2015</v>
      </c>
      <c r="X8315">
        <f>CHOOSE(MONTH(SalesData[[#This Row],[Order Date]]),1,1,1,2,2,2,3,3,3,4,4,4)</f>
        <v>3</v>
      </c>
      <c r="Y8315">
        <f>YEAR(SalesData[[#This Row],[Order Date]])*100+MONTH(SalesData[[#This Row],[Order Date]])</f>
        <v>201507</v>
      </c>
    </row>
    <row r="8316" spans="1: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v>1</v>
      </c>
      <c r="T8316">
        <v>0</v>
      </c>
      <c r="U8316">
        <v>1.19</v>
      </c>
      <c r="V8316">
        <f>COUNTIF(SalesData[Order ID],SalesData[[#This Row],[Order ID]])</f>
        <v>4</v>
      </c>
      <c r="W8316" t="str">
        <f>TEXT(SalesData[[#This Row],[Order Date]],"MMM-YYYY")</f>
        <v>Jul-2015</v>
      </c>
      <c r="X8316">
        <f>CHOOSE(MONTH(SalesData[[#This Row],[Order Date]]),1,1,1,2,2,2,3,3,3,4,4,4)</f>
        <v>3</v>
      </c>
      <c r="Y8316">
        <f>YEAR(SalesData[[#This Row],[Order Date]])*100+MONTH(SalesData[[#This Row],[Order Date]])</f>
        <v>201507</v>
      </c>
    </row>
    <row r="8317" spans="1: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v>1</v>
      </c>
      <c r="T8317">
        <v>0</v>
      </c>
      <c r="U8317">
        <v>3.79</v>
      </c>
      <c r="V8317">
        <f>COUNTIF(SalesData[Order ID],SalesData[[#This Row],[Order ID]])</f>
        <v>4</v>
      </c>
      <c r="W8317" t="str">
        <f>TEXT(SalesData[[#This Row],[Order Date]],"MMM-YYYY")</f>
        <v>Jul-2015</v>
      </c>
      <c r="X8317">
        <f>CHOOSE(MONTH(SalesData[[#This Row],[Order Date]]),1,1,1,2,2,2,3,3,3,4,4,4)</f>
        <v>3</v>
      </c>
      <c r="Y8317">
        <f>YEAR(SalesData[[#This Row],[Order Date]])*100+MONTH(SalesData[[#This Row],[Order Date]])</f>
        <v>201507</v>
      </c>
    </row>
    <row r="8318" spans="1: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v>10</v>
      </c>
      <c r="T8318">
        <v>0</v>
      </c>
      <c r="U8318">
        <v>1.44</v>
      </c>
      <c r="V8318">
        <f>COUNTIF(SalesData[Order ID],SalesData[[#This Row],[Order ID]])</f>
        <v>4</v>
      </c>
      <c r="W8318" t="str">
        <f>TEXT(SalesData[[#This Row],[Order Date]],"MMM-YYYY")</f>
        <v>Jul-2015</v>
      </c>
      <c r="X8318">
        <f>CHOOSE(MONTH(SalesData[[#This Row],[Order Date]]),1,1,1,2,2,2,3,3,3,4,4,4)</f>
        <v>3</v>
      </c>
      <c r="Y8318">
        <f>YEAR(SalesData[[#This Row],[Order Date]])*100+MONTH(SalesData[[#This Row],[Order Date]])</f>
        <v>201507</v>
      </c>
    </row>
    <row r="8319" spans="1: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v>10</v>
      </c>
      <c r="T8319">
        <v>0.2</v>
      </c>
      <c r="U8319">
        <v>0.19</v>
      </c>
      <c r="V8319">
        <f>COUNTIF(SalesData[Order ID],SalesData[[#This Row],[Order ID]])</f>
        <v>2</v>
      </c>
      <c r="W8319" t="str">
        <f>TEXT(SalesData[[#This Row],[Order Date]],"MMM-YYYY")</f>
        <v>Apr-2018</v>
      </c>
      <c r="X8319">
        <f>CHOOSE(MONTH(SalesData[[#This Row],[Order Date]]),1,1,1,2,2,2,3,3,3,4,4,4)</f>
        <v>2</v>
      </c>
      <c r="Y8319">
        <f>YEAR(SalesData[[#This Row],[Order Date]])*100+MONTH(SalesData[[#This Row],[Order Date]])</f>
        <v>201804</v>
      </c>
    </row>
    <row r="8320" spans="1: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v>5</v>
      </c>
      <c r="T8320">
        <v>0</v>
      </c>
      <c r="U8320">
        <v>5.67</v>
      </c>
      <c r="V8320">
        <f>COUNTIF(SalesData[Order ID],SalesData[[#This Row],[Order ID]])</f>
        <v>2</v>
      </c>
      <c r="W8320" t="str">
        <f>TEXT(SalesData[[#This Row],[Order Date]],"MMM-YYYY")</f>
        <v>Apr-2018</v>
      </c>
      <c r="X8320">
        <f>CHOOSE(MONTH(SalesData[[#This Row],[Order Date]]),1,1,1,2,2,2,3,3,3,4,4,4)</f>
        <v>2</v>
      </c>
      <c r="Y8320">
        <f>YEAR(SalesData[[#This Row],[Order Date]])*100+MONTH(SalesData[[#This Row],[Order Date]])</f>
        <v>201804</v>
      </c>
    </row>
    <row r="8321" spans="1: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v>5</v>
      </c>
      <c r="T8321">
        <v>0</v>
      </c>
      <c r="U8321">
        <v>0.9</v>
      </c>
      <c r="V8321">
        <f>COUNTIF(SalesData[Order ID],SalesData[[#This Row],[Order ID]])</f>
        <v>1</v>
      </c>
      <c r="W8321" t="str">
        <f>TEXT(SalesData[[#This Row],[Order Date]],"MMM-YYYY")</f>
        <v>Nov-2018</v>
      </c>
      <c r="X8321">
        <f>CHOOSE(MONTH(SalesData[[#This Row],[Order Date]]),1,1,1,2,2,2,3,3,3,4,4,4)</f>
        <v>4</v>
      </c>
      <c r="Y8321">
        <f>YEAR(SalesData[[#This Row],[Order Date]])*100+MONTH(SalesData[[#This Row],[Order Date]])</f>
        <v>201811</v>
      </c>
    </row>
    <row r="8322" spans="1: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v>9</v>
      </c>
      <c r="T8322">
        <v>0.2</v>
      </c>
      <c r="U8322">
        <v>2.25</v>
      </c>
      <c r="V8322">
        <f>COUNTIF(SalesData[Order ID],SalesData[[#This Row],[Order ID]])</f>
        <v>1</v>
      </c>
      <c r="W8322" t="str">
        <f>TEXT(SalesData[[#This Row],[Order Date]],"MMM-YYYY")</f>
        <v>Dec-2016</v>
      </c>
      <c r="X8322">
        <f>CHOOSE(MONTH(SalesData[[#This Row],[Order Date]]),1,1,1,2,2,2,3,3,3,4,4,4)</f>
        <v>4</v>
      </c>
      <c r="Y8322">
        <f>YEAR(SalesData[[#This Row],[Order Date]])*100+MONTH(SalesData[[#This Row],[Order Date]])</f>
        <v>201612</v>
      </c>
    </row>
    <row r="8323" spans="1: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v>4</v>
      </c>
      <c r="T8323">
        <v>0</v>
      </c>
      <c r="U8323">
        <v>3.91</v>
      </c>
      <c r="V8323">
        <f>COUNTIF(SalesData[Order ID],SalesData[[#This Row],[Order ID]])</f>
        <v>1</v>
      </c>
      <c r="W8323" t="str">
        <f>TEXT(SalesData[[#This Row],[Order Date]],"MMM-YYYY")</f>
        <v>Sep-2017</v>
      </c>
      <c r="X8323">
        <f>CHOOSE(MONTH(SalesData[[#This Row],[Order Date]]),1,1,1,2,2,2,3,3,3,4,4,4)</f>
        <v>3</v>
      </c>
      <c r="Y8323">
        <f>YEAR(SalesData[[#This Row],[Order Date]])*100+MONTH(SalesData[[#This Row],[Order Date]])</f>
        <v>201709</v>
      </c>
    </row>
    <row r="8324" spans="1: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v>3</v>
      </c>
      <c r="T8324">
        <v>0</v>
      </c>
      <c r="U8324">
        <v>0.7</v>
      </c>
      <c r="V8324">
        <f>COUNTIF(SalesData[Order ID],SalesData[[#This Row],[Order ID]])</f>
        <v>2</v>
      </c>
      <c r="W8324" t="str">
        <f>TEXT(SalesData[[#This Row],[Order Date]],"MMM-YYYY")</f>
        <v>Nov-2017</v>
      </c>
      <c r="X8324">
        <f>CHOOSE(MONTH(SalesData[[#This Row],[Order Date]]),1,1,1,2,2,2,3,3,3,4,4,4)</f>
        <v>4</v>
      </c>
      <c r="Y8324">
        <f>YEAR(SalesData[[#This Row],[Order Date]])*100+MONTH(SalesData[[#This Row],[Order Date]])</f>
        <v>201711</v>
      </c>
    </row>
    <row r="8325" spans="1: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v>8</v>
      </c>
      <c r="T8325">
        <v>0.3</v>
      </c>
      <c r="U8325">
        <v>-12.08</v>
      </c>
      <c r="V8325">
        <f>COUNTIF(SalesData[Order ID],SalesData[[#This Row],[Order ID]])</f>
        <v>2</v>
      </c>
      <c r="W8325" t="str">
        <f>TEXT(SalesData[[#This Row],[Order Date]],"MMM-YYYY")</f>
        <v>Nov-2017</v>
      </c>
      <c r="X8325">
        <f>CHOOSE(MONTH(SalesData[[#This Row],[Order Date]]),1,1,1,2,2,2,3,3,3,4,4,4)</f>
        <v>4</v>
      </c>
      <c r="Y8325">
        <f>YEAR(SalesData[[#This Row],[Order Date]])*100+MONTH(SalesData[[#This Row],[Order Date]])</f>
        <v>201711</v>
      </c>
    </row>
    <row r="8326" spans="1: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v>6</v>
      </c>
      <c r="T8326">
        <v>0.3</v>
      </c>
      <c r="U8326">
        <v>-17.27</v>
      </c>
      <c r="V8326">
        <f>COUNTIF(SalesData[Order ID],SalesData[[#This Row],[Order ID]])</f>
        <v>2</v>
      </c>
      <c r="W8326" t="str">
        <f>TEXT(SalesData[[#This Row],[Order Date]],"MMM-YYYY")</f>
        <v>Sep-2018</v>
      </c>
      <c r="X8326">
        <f>CHOOSE(MONTH(SalesData[[#This Row],[Order Date]]),1,1,1,2,2,2,3,3,3,4,4,4)</f>
        <v>3</v>
      </c>
      <c r="Y8326">
        <f>YEAR(SalesData[[#This Row],[Order Date]])*100+MONTH(SalesData[[#This Row],[Order Date]])</f>
        <v>201809</v>
      </c>
    </row>
    <row r="8327" spans="1: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v>8</v>
      </c>
      <c r="T8327">
        <v>0.1</v>
      </c>
      <c r="U8327">
        <v>30.09</v>
      </c>
      <c r="V8327">
        <f>COUNTIF(SalesData[Order ID],SalesData[[#This Row],[Order ID]])</f>
        <v>2</v>
      </c>
      <c r="W8327" t="str">
        <f>TEXT(SalesData[[#This Row],[Order Date]],"MMM-YYYY")</f>
        <v>Sep-2018</v>
      </c>
      <c r="X8327">
        <f>CHOOSE(MONTH(SalesData[[#This Row],[Order Date]]),1,1,1,2,2,2,3,3,3,4,4,4)</f>
        <v>3</v>
      </c>
      <c r="Y8327">
        <f>YEAR(SalesData[[#This Row],[Order Date]])*100+MONTH(SalesData[[#This Row],[Order Date]])</f>
        <v>201809</v>
      </c>
    </row>
    <row r="8328" spans="1: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v>10</v>
      </c>
      <c r="T8328">
        <v>0</v>
      </c>
      <c r="U8328">
        <v>0.6</v>
      </c>
      <c r="V8328">
        <f>COUNTIF(SalesData[Order ID],SalesData[[#This Row],[Order ID]])</f>
        <v>2</v>
      </c>
      <c r="W8328" t="str">
        <f>TEXT(SalesData[[#This Row],[Order Date]],"MMM-YYYY")</f>
        <v>Jul-2018</v>
      </c>
      <c r="X8328">
        <f>CHOOSE(MONTH(SalesData[[#This Row],[Order Date]]),1,1,1,2,2,2,3,3,3,4,4,4)</f>
        <v>3</v>
      </c>
      <c r="Y8328">
        <f>YEAR(SalesData[[#This Row],[Order Date]])*100+MONTH(SalesData[[#This Row],[Order Date]])</f>
        <v>201807</v>
      </c>
    </row>
    <row r="8329" spans="1: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v>8</v>
      </c>
      <c r="T8329">
        <v>0.2</v>
      </c>
      <c r="U8329">
        <v>12.24</v>
      </c>
      <c r="V8329">
        <f>COUNTIF(SalesData[Order ID],SalesData[[#This Row],[Order ID]])</f>
        <v>2</v>
      </c>
      <c r="W8329" t="str">
        <f>TEXT(SalesData[[#This Row],[Order Date]],"MMM-YYYY")</f>
        <v>Jul-2018</v>
      </c>
      <c r="X8329">
        <f>CHOOSE(MONTH(SalesData[[#This Row],[Order Date]]),1,1,1,2,2,2,3,3,3,4,4,4)</f>
        <v>3</v>
      </c>
      <c r="Y8329">
        <f>YEAR(SalesData[[#This Row],[Order Date]])*100+MONTH(SalesData[[#This Row],[Order Date]])</f>
        <v>201807</v>
      </c>
    </row>
    <row r="8330" spans="1: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v>2</v>
      </c>
      <c r="T8330">
        <v>0.3</v>
      </c>
      <c r="U8330">
        <v>-22.99</v>
      </c>
      <c r="V8330">
        <f>COUNTIF(SalesData[Order ID],SalesData[[#This Row],[Order ID]])</f>
        <v>2</v>
      </c>
      <c r="W8330" t="str">
        <f>TEXT(SalesData[[#This Row],[Order Date]],"MMM-YYYY")</f>
        <v>Oct-2018</v>
      </c>
      <c r="X8330">
        <f>CHOOSE(MONTH(SalesData[[#This Row],[Order Date]]),1,1,1,2,2,2,3,3,3,4,4,4)</f>
        <v>4</v>
      </c>
      <c r="Y8330">
        <f>YEAR(SalesData[[#This Row],[Order Date]])*100+MONTH(SalesData[[#This Row],[Order Date]])</f>
        <v>201810</v>
      </c>
    </row>
    <row r="8331" spans="1: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v>4</v>
      </c>
      <c r="T8331">
        <v>0.3</v>
      </c>
      <c r="U8331">
        <v>-1.1000000000000001</v>
      </c>
      <c r="V8331">
        <f>COUNTIF(SalesData[Order ID],SalesData[[#This Row],[Order ID]])</f>
        <v>2</v>
      </c>
      <c r="W8331" t="str">
        <f>TEXT(SalesData[[#This Row],[Order Date]],"MMM-YYYY")</f>
        <v>Oct-2018</v>
      </c>
      <c r="X8331">
        <f>CHOOSE(MONTH(SalesData[[#This Row],[Order Date]]),1,1,1,2,2,2,3,3,3,4,4,4)</f>
        <v>4</v>
      </c>
      <c r="Y8331">
        <f>YEAR(SalesData[[#This Row],[Order Date]])*100+MONTH(SalesData[[#This Row],[Order Date]])</f>
        <v>201810</v>
      </c>
    </row>
    <row r="8332" spans="1: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v>4</v>
      </c>
      <c r="T8332">
        <v>0.1</v>
      </c>
      <c r="U8332">
        <v>1.89</v>
      </c>
      <c r="V8332">
        <f>COUNTIF(SalesData[Order ID],SalesData[[#This Row],[Order ID]])</f>
        <v>1</v>
      </c>
      <c r="W8332" t="str">
        <f>TEXT(SalesData[[#This Row],[Order Date]],"MMM-YYYY")</f>
        <v>Nov-2018</v>
      </c>
      <c r="X8332">
        <f>CHOOSE(MONTH(SalesData[[#This Row],[Order Date]]),1,1,1,2,2,2,3,3,3,4,4,4)</f>
        <v>4</v>
      </c>
      <c r="Y8332">
        <f>YEAR(SalesData[[#This Row],[Order Date]])*100+MONTH(SalesData[[#This Row],[Order Date]])</f>
        <v>201811</v>
      </c>
    </row>
    <row r="8333" spans="1: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v>2</v>
      </c>
      <c r="T8333">
        <v>0.2</v>
      </c>
      <c r="U8333">
        <v>1.46</v>
      </c>
      <c r="V8333">
        <f>COUNTIF(SalesData[Order ID],SalesData[[#This Row],[Order ID]])</f>
        <v>4</v>
      </c>
      <c r="W8333" t="str">
        <f>TEXT(SalesData[[#This Row],[Order Date]],"MMM-YYYY")</f>
        <v>Mar-2017</v>
      </c>
      <c r="X8333">
        <f>CHOOSE(MONTH(SalesData[[#This Row],[Order Date]]),1,1,1,2,2,2,3,3,3,4,4,4)</f>
        <v>1</v>
      </c>
      <c r="Y8333">
        <f>YEAR(SalesData[[#This Row],[Order Date]])*100+MONTH(SalesData[[#This Row],[Order Date]])</f>
        <v>201703</v>
      </c>
    </row>
    <row r="8334" spans="1: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v>2</v>
      </c>
      <c r="T8334">
        <v>0</v>
      </c>
      <c r="U8334">
        <v>117.12</v>
      </c>
      <c r="V8334">
        <f>COUNTIF(SalesData[Order ID],SalesData[[#This Row],[Order ID]])</f>
        <v>4</v>
      </c>
      <c r="W8334" t="str">
        <f>TEXT(SalesData[[#This Row],[Order Date]],"MMM-YYYY")</f>
        <v>Mar-2017</v>
      </c>
      <c r="X8334">
        <f>CHOOSE(MONTH(SalesData[[#This Row],[Order Date]]),1,1,1,2,2,2,3,3,3,4,4,4)</f>
        <v>1</v>
      </c>
      <c r="Y8334">
        <f>YEAR(SalesData[[#This Row],[Order Date]])*100+MONTH(SalesData[[#This Row],[Order Date]])</f>
        <v>201703</v>
      </c>
    </row>
    <row r="8335" spans="1: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v>10</v>
      </c>
      <c r="T8335">
        <v>0.2</v>
      </c>
      <c r="U8335">
        <v>6.1</v>
      </c>
      <c r="V8335">
        <f>COUNTIF(SalesData[Order ID],SalesData[[#This Row],[Order ID]])</f>
        <v>4</v>
      </c>
      <c r="W8335" t="str">
        <f>TEXT(SalesData[[#This Row],[Order Date]],"MMM-YYYY")</f>
        <v>Mar-2017</v>
      </c>
      <c r="X8335">
        <f>CHOOSE(MONTH(SalesData[[#This Row],[Order Date]]),1,1,1,2,2,2,3,3,3,4,4,4)</f>
        <v>1</v>
      </c>
      <c r="Y8335">
        <f>YEAR(SalesData[[#This Row],[Order Date]])*100+MONTH(SalesData[[#This Row],[Order Date]])</f>
        <v>201703</v>
      </c>
    </row>
    <row r="8336" spans="1: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v>10</v>
      </c>
      <c r="T8336">
        <v>0.3</v>
      </c>
      <c r="U8336">
        <v>-16.579999999999998</v>
      </c>
      <c r="V8336">
        <f>COUNTIF(SalesData[Order ID],SalesData[[#This Row],[Order ID]])</f>
        <v>4</v>
      </c>
      <c r="W8336" t="str">
        <f>TEXT(SalesData[[#This Row],[Order Date]],"MMM-YYYY")</f>
        <v>Mar-2017</v>
      </c>
      <c r="X8336">
        <f>CHOOSE(MONTH(SalesData[[#This Row],[Order Date]]),1,1,1,2,2,2,3,3,3,4,4,4)</f>
        <v>1</v>
      </c>
      <c r="Y8336">
        <f>YEAR(SalesData[[#This Row],[Order Date]])*100+MONTH(SalesData[[#This Row],[Order Date]])</f>
        <v>201703</v>
      </c>
    </row>
    <row r="8337" spans="1: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v>10</v>
      </c>
      <c r="T8337">
        <v>0.3</v>
      </c>
      <c r="U8337">
        <v>-74.88</v>
      </c>
      <c r="V8337">
        <f>COUNTIF(SalesData[Order ID],SalesData[[#This Row],[Order ID]])</f>
        <v>1</v>
      </c>
      <c r="W8337" t="str">
        <f>TEXT(SalesData[[#This Row],[Order Date]],"MMM-YYYY")</f>
        <v>May-2018</v>
      </c>
      <c r="X8337">
        <f>CHOOSE(MONTH(SalesData[[#This Row],[Order Date]]),1,1,1,2,2,2,3,3,3,4,4,4)</f>
        <v>2</v>
      </c>
      <c r="Y8337">
        <f>YEAR(SalesData[[#This Row],[Order Date]])*100+MONTH(SalesData[[#This Row],[Order Date]])</f>
        <v>201805</v>
      </c>
    </row>
    <row r="8338" spans="1: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v>6</v>
      </c>
      <c r="T8338">
        <v>0.3</v>
      </c>
      <c r="U8338">
        <v>-0.39</v>
      </c>
      <c r="V8338">
        <f>COUNTIF(SalesData[Order ID],SalesData[[#This Row],[Order ID]])</f>
        <v>1</v>
      </c>
      <c r="W8338" t="str">
        <f>TEXT(SalesData[[#This Row],[Order Date]],"MMM-YYYY")</f>
        <v>Jul-2017</v>
      </c>
      <c r="X8338">
        <f>CHOOSE(MONTH(SalesData[[#This Row],[Order Date]]),1,1,1,2,2,2,3,3,3,4,4,4)</f>
        <v>3</v>
      </c>
      <c r="Y8338">
        <f>YEAR(SalesData[[#This Row],[Order Date]])*100+MONTH(SalesData[[#This Row],[Order Date]])</f>
        <v>201707</v>
      </c>
    </row>
    <row r="8339" spans="1: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v>1</v>
      </c>
      <c r="T8339">
        <v>0</v>
      </c>
      <c r="U8339">
        <v>7.18</v>
      </c>
      <c r="V8339">
        <f>COUNTIF(SalesData[Order ID],SalesData[[#This Row],[Order ID]])</f>
        <v>2</v>
      </c>
      <c r="W8339" t="str">
        <f>TEXT(SalesData[[#This Row],[Order Date]],"MMM-YYYY")</f>
        <v>Dec-2015</v>
      </c>
      <c r="X8339">
        <f>CHOOSE(MONTH(SalesData[[#This Row],[Order Date]]),1,1,1,2,2,2,3,3,3,4,4,4)</f>
        <v>4</v>
      </c>
      <c r="Y8339">
        <f>YEAR(SalesData[[#This Row],[Order Date]])*100+MONTH(SalesData[[#This Row],[Order Date]])</f>
        <v>201512</v>
      </c>
    </row>
    <row r="8340" spans="1: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v>4</v>
      </c>
      <c r="T8340">
        <v>0.2</v>
      </c>
      <c r="U8340">
        <v>119.52</v>
      </c>
      <c r="V8340">
        <f>COUNTIF(SalesData[Order ID],SalesData[[#This Row],[Order ID]])</f>
        <v>2</v>
      </c>
      <c r="W8340" t="str">
        <f>TEXT(SalesData[[#This Row],[Order Date]],"MMM-YYYY")</f>
        <v>Dec-2015</v>
      </c>
      <c r="X8340">
        <f>CHOOSE(MONTH(SalesData[[#This Row],[Order Date]]),1,1,1,2,2,2,3,3,3,4,4,4)</f>
        <v>4</v>
      </c>
      <c r="Y8340">
        <f>YEAR(SalesData[[#This Row],[Order Date]])*100+MONTH(SalesData[[#This Row],[Order Date]])</f>
        <v>201512</v>
      </c>
    </row>
    <row r="8341" spans="1: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v>1</v>
      </c>
      <c r="T8341">
        <v>0</v>
      </c>
      <c r="U8341">
        <v>39.299999999999997</v>
      </c>
      <c r="V8341">
        <f>COUNTIF(SalesData[Order ID],SalesData[[#This Row],[Order ID]])</f>
        <v>1</v>
      </c>
      <c r="W8341" t="str">
        <f>TEXT(SalesData[[#This Row],[Order Date]],"MMM-YYYY")</f>
        <v>Apr-2018</v>
      </c>
      <c r="X8341">
        <f>CHOOSE(MONTH(SalesData[[#This Row],[Order Date]]),1,1,1,2,2,2,3,3,3,4,4,4)</f>
        <v>2</v>
      </c>
      <c r="Y8341">
        <f>YEAR(SalesData[[#This Row],[Order Date]])*100+MONTH(SalesData[[#This Row],[Order Date]])</f>
        <v>201804</v>
      </c>
    </row>
    <row r="8342" spans="1: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v>8</v>
      </c>
      <c r="T8342">
        <v>0</v>
      </c>
      <c r="U8342">
        <v>4.54</v>
      </c>
      <c r="V8342">
        <f>COUNTIF(SalesData[Order ID],SalesData[[#This Row],[Order ID]])</f>
        <v>1</v>
      </c>
      <c r="W8342" t="str">
        <f>TEXT(SalesData[[#This Row],[Order Date]],"MMM-YYYY")</f>
        <v>Nov-2015</v>
      </c>
      <c r="X8342">
        <f>CHOOSE(MONTH(SalesData[[#This Row],[Order Date]]),1,1,1,2,2,2,3,3,3,4,4,4)</f>
        <v>4</v>
      </c>
      <c r="Y8342">
        <f>YEAR(SalesData[[#This Row],[Order Date]])*100+MONTH(SalesData[[#This Row],[Order Date]])</f>
        <v>201511</v>
      </c>
    </row>
    <row r="8343" spans="1: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v>10</v>
      </c>
      <c r="T8343">
        <v>0</v>
      </c>
      <c r="U8343">
        <v>12.29</v>
      </c>
      <c r="V8343">
        <f>COUNTIF(SalesData[Order ID],SalesData[[#This Row],[Order ID]])</f>
        <v>1</v>
      </c>
      <c r="W8343" t="str">
        <f>TEXT(SalesData[[#This Row],[Order Date]],"MMM-YYYY")</f>
        <v>Jun-2018</v>
      </c>
      <c r="X8343">
        <f>CHOOSE(MONTH(SalesData[[#This Row],[Order Date]]),1,1,1,2,2,2,3,3,3,4,4,4)</f>
        <v>2</v>
      </c>
      <c r="Y8343">
        <f>YEAR(SalesData[[#This Row],[Order Date]])*100+MONTH(SalesData[[#This Row],[Order Date]])</f>
        <v>201806</v>
      </c>
    </row>
    <row r="8344" spans="1: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v>2</v>
      </c>
      <c r="T8344">
        <v>0.3</v>
      </c>
      <c r="U8344">
        <v>-11</v>
      </c>
      <c r="V8344">
        <f>COUNTIF(SalesData[Order ID],SalesData[[#This Row],[Order ID]])</f>
        <v>1</v>
      </c>
      <c r="W8344" t="str">
        <f>TEXT(SalesData[[#This Row],[Order Date]],"MMM-YYYY")</f>
        <v>Nov-2017</v>
      </c>
      <c r="X8344">
        <f>CHOOSE(MONTH(SalesData[[#This Row],[Order Date]]),1,1,1,2,2,2,3,3,3,4,4,4)</f>
        <v>4</v>
      </c>
      <c r="Y8344">
        <f>YEAR(SalesData[[#This Row],[Order Date]])*100+MONTH(SalesData[[#This Row],[Order Date]])</f>
        <v>201711</v>
      </c>
    </row>
    <row r="8345" spans="1: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v>6</v>
      </c>
      <c r="T8345">
        <v>0.1</v>
      </c>
      <c r="U8345">
        <v>2.96</v>
      </c>
      <c r="V8345">
        <f>COUNTIF(SalesData[Order ID],SalesData[[#This Row],[Order ID]])</f>
        <v>3</v>
      </c>
      <c r="W8345" t="str">
        <f>TEXT(SalesData[[#This Row],[Order Date]],"MMM-YYYY")</f>
        <v>Mar-2015</v>
      </c>
      <c r="X8345">
        <f>CHOOSE(MONTH(SalesData[[#This Row],[Order Date]]),1,1,1,2,2,2,3,3,3,4,4,4)</f>
        <v>1</v>
      </c>
      <c r="Y8345">
        <f>YEAR(SalesData[[#This Row],[Order Date]])*100+MONTH(SalesData[[#This Row],[Order Date]])</f>
        <v>201503</v>
      </c>
    </row>
    <row r="8346" spans="1: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v>6</v>
      </c>
      <c r="T8346">
        <v>0.3</v>
      </c>
      <c r="U8346">
        <v>-2.97</v>
      </c>
      <c r="V8346">
        <f>COUNTIF(SalesData[Order ID],SalesData[[#This Row],[Order ID]])</f>
        <v>3</v>
      </c>
      <c r="W8346" t="str">
        <f>TEXT(SalesData[[#This Row],[Order Date]],"MMM-YYYY")</f>
        <v>Mar-2015</v>
      </c>
      <c r="X8346">
        <f>CHOOSE(MONTH(SalesData[[#This Row],[Order Date]]),1,1,1,2,2,2,3,3,3,4,4,4)</f>
        <v>1</v>
      </c>
      <c r="Y8346">
        <f>YEAR(SalesData[[#This Row],[Order Date]])*100+MONTH(SalesData[[#This Row],[Order Date]])</f>
        <v>201503</v>
      </c>
    </row>
    <row r="8347" spans="1: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v>7</v>
      </c>
      <c r="T8347">
        <v>0.2</v>
      </c>
      <c r="U8347">
        <v>48.04</v>
      </c>
      <c r="V8347">
        <f>COUNTIF(SalesData[Order ID],SalesData[[#This Row],[Order ID]])</f>
        <v>3</v>
      </c>
      <c r="W8347" t="str">
        <f>TEXT(SalesData[[#This Row],[Order Date]],"MMM-YYYY")</f>
        <v>Mar-2015</v>
      </c>
      <c r="X8347">
        <f>CHOOSE(MONTH(SalesData[[#This Row],[Order Date]]),1,1,1,2,2,2,3,3,3,4,4,4)</f>
        <v>1</v>
      </c>
      <c r="Y8347">
        <f>YEAR(SalesData[[#This Row],[Order Date]])*100+MONTH(SalesData[[#This Row],[Order Date]])</f>
        <v>201503</v>
      </c>
    </row>
    <row r="8348" spans="1: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v>5</v>
      </c>
      <c r="T8348">
        <v>0.3</v>
      </c>
      <c r="U8348">
        <v>-10.68</v>
      </c>
      <c r="V8348">
        <f>COUNTIF(SalesData[Order ID],SalesData[[#This Row],[Order ID]])</f>
        <v>5</v>
      </c>
      <c r="W8348" t="str">
        <f>TEXT(SalesData[[#This Row],[Order Date]],"MMM-YYYY")</f>
        <v>Apr-2016</v>
      </c>
      <c r="X8348">
        <f>CHOOSE(MONTH(SalesData[[#This Row],[Order Date]]),1,1,1,2,2,2,3,3,3,4,4,4)</f>
        <v>2</v>
      </c>
      <c r="Y8348">
        <f>YEAR(SalesData[[#This Row],[Order Date]])*100+MONTH(SalesData[[#This Row],[Order Date]])</f>
        <v>201604</v>
      </c>
    </row>
    <row r="8349" spans="1: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v>5</v>
      </c>
      <c r="T8349">
        <v>0.1</v>
      </c>
      <c r="U8349">
        <v>0.47</v>
      </c>
      <c r="V8349">
        <f>COUNTIF(SalesData[Order ID],SalesData[[#This Row],[Order ID]])</f>
        <v>5</v>
      </c>
      <c r="W8349" t="str">
        <f>TEXT(SalesData[[#This Row],[Order Date]],"MMM-YYYY")</f>
        <v>Apr-2016</v>
      </c>
      <c r="X8349">
        <f>CHOOSE(MONTH(SalesData[[#This Row],[Order Date]]),1,1,1,2,2,2,3,3,3,4,4,4)</f>
        <v>2</v>
      </c>
      <c r="Y8349">
        <f>YEAR(SalesData[[#This Row],[Order Date]])*100+MONTH(SalesData[[#This Row],[Order Date]])</f>
        <v>201604</v>
      </c>
    </row>
    <row r="8350" spans="1: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v>1</v>
      </c>
      <c r="T8350">
        <v>0</v>
      </c>
      <c r="U8350">
        <v>35.619999999999997</v>
      </c>
      <c r="V8350">
        <f>COUNTIF(SalesData[Order ID],SalesData[[#This Row],[Order ID]])</f>
        <v>5</v>
      </c>
      <c r="W8350" t="str">
        <f>TEXT(SalesData[[#This Row],[Order Date]],"MMM-YYYY")</f>
        <v>Apr-2016</v>
      </c>
      <c r="X8350">
        <f>CHOOSE(MONTH(SalesData[[#This Row],[Order Date]]),1,1,1,2,2,2,3,3,3,4,4,4)</f>
        <v>2</v>
      </c>
      <c r="Y8350">
        <f>YEAR(SalesData[[#This Row],[Order Date]])*100+MONTH(SalesData[[#This Row],[Order Date]])</f>
        <v>201604</v>
      </c>
    </row>
    <row r="8351" spans="1: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v>8</v>
      </c>
      <c r="T8351">
        <v>0.2</v>
      </c>
      <c r="U8351">
        <v>8.26</v>
      </c>
      <c r="V8351">
        <f>COUNTIF(SalesData[Order ID],SalesData[[#This Row],[Order ID]])</f>
        <v>5</v>
      </c>
      <c r="W8351" t="str">
        <f>TEXT(SalesData[[#This Row],[Order Date]],"MMM-YYYY")</f>
        <v>Apr-2016</v>
      </c>
      <c r="X8351">
        <f>CHOOSE(MONTH(SalesData[[#This Row],[Order Date]]),1,1,1,2,2,2,3,3,3,4,4,4)</f>
        <v>2</v>
      </c>
      <c r="Y8351">
        <f>YEAR(SalesData[[#This Row],[Order Date]])*100+MONTH(SalesData[[#This Row],[Order Date]])</f>
        <v>201604</v>
      </c>
    </row>
    <row r="8352" spans="1: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v>3</v>
      </c>
      <c r="T8352">
        <v>0.2</v>
      </c>
      <c r="U8352">
        <v>1.56</v>
      </c>
      <c r="V8352">
        <f>COUNTIF(SalesData[Order ID],SalesData[[#This Row],[Order ID]])</f>
        <v>5</v>
      </c>
      <c r="W8352" t="str">
        <f>TEXT(SalesData[[#This Row],[Order Date]],"MMM-YYYY")</f>
        <v>Apr-2016</v>
      </c>
      <c r="X8352">
        <f>CHOOSE(MONTH(SalesData[[#This Row],[Order Date]]),1,1,1,2,2,2,3,3,3,4,4,4)</f>
        <v>2</v>
      </c>
      <c r="Y8352">
        <f>YEAR(SalesData[[#This Row],[Order Date]])*100+MONTH(SalesData[[#This Row],[Order Date]])</f>
        <v>201604</v>
      </c>
    </row>
    <row r="8353" spans="1: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v>2</v>
      </c>
      <c r="T8353">
        <v>0.1</v>
      </c>
      <c r="U8353">
        <v>1.95</v>
      </c>
      <c r="V8353">
        <f>COUNTIF(SalesData[Order ID],SalesData[[#This Row],[Order ID]])</f>
        <v>5</v>
      </c>
      <c r="W8353" t="str">
        <f>TEXT(SalesData[[#This Row],[Order Date]],"MMM-YYYY")</f>
        <v>May-2018</v>
      </c>
      <c r="X8353">
        <f>CHOOSE(MONTH(SalesData[[#This Row],[Order Date]]),1,1,1,2,2,2,3,3,3,4,4,4)</f>
        <v>2</v>
      </c>
      <c r="Y8353">
        <f>YEAR(SalesData[[#This Row],[Order Date]])*100+MONTH(SalesData[[#This Row],[Order Date]])</f>
        <v>201805</v>
      </c>
    </row>
    <row r="8354" spans="1: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v>10</v>
      </c>
      <c r="T8354">
        <v>0</v>
      </c>
      <c r="U8354">
        <v>2.37</v>
      </c>
      <c r="V8354">
        <f>COUNTIF(SalesData[Order ID],SalesData[[#This Row],[Order ID]])</f>
        <v>5</v>
      </c>
      <c r="W8354" t="str">
        <f>TEXT(SalesData[[#This Row],[Order Date]],"MMM-YYYY")</f>
        <v>May-2018</v>
      </c>
      <c r="X8354">
        <f>CHOOSE(MONTH(SalesData[[#This Row],[Order Date]]),1,1,1,2,2,2,3,3,3,4,4,4)</f>
        <v>2</v>
      </c>
      <c r="Y8354">
        <f>YEAR(SalesData[[#This Row],[Order Date]])*100+MONTH(SalesData[[#This Row],[Order Date]])</f>
        <v>201805</v>
      </c>
    </row>
    <row r="8355" spans="1: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v>7</v>
      </c>
      <c r="T8355">
        <v>0.3</v>
      </c>
      <c r="U8355">
        <v>-63.49</v>
      </c>
      <c r="V8355">
        <f>COUNTIF(SalesData[Order ID],SalesData[[#This Row],[Order ID]])</f>
        <v>5</v>
      </c>
      <c r="W8355" t="str">
        <f>TEXT(SalesData[[#This Row],[Order Date]],"MMM-YYYY")</f>
        <v>May-2018</v>
      </c>
      <c r="X8355">
        <f>CHOOSE(MONTH(SalesData[[#This Row],[Order Date]]),1,1,1,2,2,2,3,3,3,4,4,4)</f>
        <v>2</v>
      </c>
      <c r="Y8355">
        <f>YEAR(SalesData[[#This Row],[Order Date]])*100+MONTH(SalesData[[#This Row],[Order Date]])</f>
        <v>201805</v>
      </c>
    </row>
    <row r="8356" spans="1: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v>6</v>
      </c>
      <c r="T8356">
        <v>0.2</v>
      </c>
      <c r="U8356">
        <v>4.49</v>
      </c>
      <c r="V8356">
        <f>COUNTIF(SalesData[Order ID],SalesData[[#This Row],[Order ID]])</f>
        <v>5</v>
      </c>
      <c r="W8356" t="str">
        <f>TEXT(SalesData[[#This Row],[Order Date]],"MMM-YYYY")</f>
        <v>May-2018</v>
      </c>
      <c r="X8356">
        <f>CHOOSE(MONTH(SalesData[[#This Row],[Order Date]]),1,1,1,2,2,2,3,3,3,4,4,4)</f>
        <v>2</v>
      </c>
      <c r="Y8356">
        <f>YEAR(SalesData[[#This Row],[Order Date]])*100+MONTH(SalesData[[#This Row],[Order Date]])</f>
        <v>201805</v>
      </c>
    </row>
    <row r="8357" spans="1: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v>10</v>
      </c>
      <c r="T8357">
        <v>0.1</v>
      </c>
      <c r="U8357">
        <v>0.96</v>
      </c>
      <c r="V8357">
        <f>COUNTIF(SalesData[Order ID],SalesData[[#This Row],[Order ID]])</f>
        <v>5</v>
      </c>
      <c r="W8357" t="str">
        <f>TEXT(SalesData[[#This Row],[Order Date]],"MMM-YYYY")</f>
        <v>May-2018</v>
      </c>
      <c r="X8357">
        <f>CHOOSE(MONTH(SalesData[[#This Row],[Order Date]]),1,1,1,2,2,2,3,3,3,4,4,4)</f>
        <v>2</v>
      </c>
      <c r="Y8357">
        <f>YEAR(SalesData[[#This Row],[Order Date]])*100+MONTH(SalesData[[#This Row],[Order Date]])</f>
        <v>201805</v>
      </c>
    </row>
    <row r="8358" spans="1: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v>5</v>
      </c>
      <c r="T8358">
        <v>0</v>
      </c>
      <c r="U8358">
        <v>39.17</v>
      </c>
      <c r="V8358">
        <f>COUNTIF(SalesData[Order ID],SalesData[[#This Row],[Order ID]])</f>
        <v>1</v>
      </c>
      <c r="W8358" t="str">
        <f>TEXT(SalesData[[#This Row],[Order Date]],"MMM-YYYY")</f>
        <v>Aug-2017</v>
      </c>
      <c r="X8358">
        <f>CHOOSE(MONTH(SalesData[[#This Row],[Order Date]]),1,1,1,2,2,2,3,3,3,4,4,4)</f>
        <v>3</v>
      </c>
      <c r="Y8358">
        <f>YEAR(SalesData[[#This Row],[Order Date]])*100+MONTH(SalesData[[#This Row],[Order Date]])</f>
        <v>201708</v>
      </c>
    </row>
    <row r="8359" spans="1: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v>1</v>
      </c>
      <c r="T8359">
        <v>0.2</v>
      </c>
      <c r="U8359">
        <v>22.64</v>
      </c>
      <c r="V8359">
        <f>COUNTIF(SalesData[Order ID],SalesData[[#This Row],[Order ID]])</f>
        <v>3</v>
      </c>
      <c r="W8359" t="str">
        <f>TEXT(SalesData[[#This Row],[Order Date]],"MMM-YYYY")</f>
        <v>Apr-2015</v>
      </c>
      <c r="X8359">
        <f>CHOOSE(MONTH(SalesData[[#This Row],[Order Date]]),1,1,1,2,2,2,3,3,3,4,4,4)</f>
        <v>2</v>
      </c>
      <c r="Y8359">
        <f>YEAR(SalesData[[#This Row],[Order Date]])*100+MONTH(SalesData[[#This Row],[Order Date]])</f>
        <v>201504</v>
      </c>
    </row>
    <row r="8360" spans="1: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v>10</v>
      </c>
      <c r="T8360">
        <v>0</v>
      </c>
      <c r="U8360">
        <v>35.9</v>
      </c>
      <c r="V8360">
        <f>COUNTIF(SalesData[Order ID],SalesData[[#This Row],[Order ID]])</f>
        <v>3</v>
      </c>
      <c r="W8360" t="str">
        <f>TEXT(SalesData[[#This Row],[Order Date]],"MMM-YYYY")</f>
        <v>Apr-2015</v>
      </c>
      <c r="X8360">
        <f>CHOOSE(MONTH(SalesData[[#This Row],[Order Date]]),1,1,1,2,2,2,3,3,3,4,4,4)</f>
        <v>2</v>
      </c>
      <c r="Y8360">
        <f>YEAR(SalesData[[#This Row],[Order Date]])*100+MONTH(SalesData[[#This Row],[Order Date]])</f>
        <v>201504</v>
      </c>
    </row>
    <row r="8361" spans="1: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v>3</v>
      </c>
      <c r="T8361">
        <v>0</v>
      </c>
      <c r="U8361">
        <v>73.930000000000007</v>
      </c>
      <c r="V8361">
        <f>COUNTIF(SalesData[Order ID],SalesData[[#This Row],[Order ID]])</f>
        <v>3</v>
      </c>
      <c r="W8361" t="str">
        <f>TEXT(SalesData[[#This Row],[Order Date]],"MMM-YYYY")</f>
        <v>Apr-2015</v>
      </c>
      <c r="X8361">
        <f>CHOOSE(MONTH(SalesData[[#This Row],[Order Date]]),1,1,1,2,2,2,3,3,3,4,4,4)</f>
        <v>2</v>
      </c>
      <c r="Y8361">
        <f>YEAR(SalesData[[#This Row],[Order Date]])*100+MONTH(SalesData[[#This Row],[Order Date]])</f>
        <v>201504</v>
      </c>
    </row>
    <row r="8362" spans="1: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v>10</v>
      </c>
      <c r="T8362">
        <v>0.1</v>
      </c>
      <c r="U8362">
        <v>10.48</v>
      </c>
      <c r="V8362">
        <f>COUNTIF(SalesData[Order ID],SalesData[[#This Row],[Order ID]])</f>
        <v>4</v>
      </c>
      <c r="W8362" t="str">
        <f>TEXT(SalesData[[#This Row],[Order Date]],"MMM-YYYY")</f>
        <v>Jan-2018</v>
      </c>
      <c r="X8362">
        <f>CHOOSE(MONTH(SalesData[[#This Row],[Order Date]]),1,1,1,2,2,2,3,3,3,4,4,4)</f>
        <v>1</v>
      </c>
      <c r="Y8362">
        <f>YEAR(SalesData[[#This Row],[Order Date]])*100+MONTH(SalesData[[#This Row],[Order Date]])</f>
        <v>201801</v>
      </c>
    </row>
    <row r="8363" spans="1: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v>1</v>
      </c>
      <c r="T8363">
        <v>0.2</v>
      </c>
      <c r="U8363">
        <v>1.41</v>
      </c>
      <c r="V8363">
        <f>COUNTIF(SalesData[Order ID],SalesData[[#This Row],[Order ID]])</f>
        <v>4</v>
      </c>
      <c r="W8363" t="str">
        <f>TEXT(SalesData[[#This Row],[Order Date]],"MMM-YYYY")</f>
        <v>Jan-2018</v>
      </c>
      <c r="X8363">
        <f>CHOOSE(MONTH(SalesData[[#This Row],[Order Date]]),1,1,1,2,2,2,3,3,3,4,4,4)</f>
        <v>1</v>
      </c>
      <c r="Y8363">
        <f>YEAR(SalesData[[#This Row],[Order Date]])*100+MONTH(SalesData[[#This Row],[Order Date]])</f>
        <v>201801</v>
      </c>
    </row>
    <row r="8364" spans="1: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v>2</v>
      </c>
      <c r="T8364">
        <v>0.1</v>
      </c>
      <c r="U8364">
        <v>45.67</v>
      </c>
      <c r="V8364">
        <f>COUNTIF(SalesData[Order ID],SalesData[[#This Row],[Order ID]])</f>
        <v>4</v>
      </c>
      <c r="W8364" t="str">
        <f>TEXT(SalesData[[#This Row],[Order Date]],"MMM-YYYY")</f>
        <v>Jan-2018</v>
      </c>
      <c r="X8364">
        <f>CHOOSE(MONTH(SalesData[[#This Row],[Order Date]]),1,1,1,2,2,2,3,3,3,4,4,4)</f>
        <v>1</v>
      </c>
      <c r="Y8364">
        <f>YEAR(SalesData[[#This Row],[Order Date]])*100+MONTH(SalesData[[#This Row],[Order Date]])</f>
        <v>201801</v>
      </c>
    </row>
    <row r="8365" spans="1: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v>3</v>
      </c>
      <c r="T8365">
        <v>0.3</v>
      </c>
      <c r="U8365">
        <v>-107.92</v>
      </c>
      <c r="V8365">
        <f>COUNTIF(SalesData[Order ID],SalesData[[#This Row],[Order ID]])</f>
        <v>4</v>
      </c>
      <c r="W8365" t="str">
        <f>TEXT(SalesData[[#This Row],[Order Date]],"MMM-YYYY")</f>
        <v>Jan-2018</v>
      </c>
      <c r="X8365">
        <f>CHOOSE(MONTH(SalesData[[#This Row],[Order Date]]),1,1,1,2,2,2,3,3,3,4,4,4)</f>
        <v>1</v>
      </c>
      <c r="Y8365">
        <f>YEAR(SalesData[[#This Row],[Order Date]])*100+MONTH(SalesData[[#This Row],[Order Date]])</f>
        <v>201801</v>
      </c>
    </row>
    <row r="8366" spans="1: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v>10</v>
      </c>
      <c r="T8366">
        <v>0.3</v>
      </c>
      <c r="U8366">
        <v>-45.12</v>
      </c>
      <c r="V8366">
        <f>COUNTIF(SalesData[Order ID],SalesData[[#This Row],[Order ID]])</f>
        <v>1</v>
      </c>
      <c r="W8366" t="str">
        <f>TEXT(SalesData[[#This Row],[Order Date]],"MMM-YYYY")</f>
        <v>Apr-2018</v>
      </c>
      <c r="X8366">
        <f>CHOOSE(MONTH(SalesData[[#This Row],[Order Date]]),1,1,1,2,2,2,3,3,3,4,4,4)</f>
        <v>2</v>
      </c>
      <c r="Y8366">
        <f>YEAR(SalesData[[#This Row],[Order Date]])*100+MONTH(SalesData[[#This Row],[Order Date]])</f>
        <v>201804</v>
      </c>
    </row>
    <row r="8367" spans="1: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v>10</v>
      </c>
      <c r="T8367">
        <v>0.2</v>
      </c>
      <c r="U8367">
        <v>96.76</v>
      </c>
      <c r="V8367">
        <f>COUNTIF(SalesData[Order ID],SalesData[[#This Row],[Order ID]])</f>
        <v>1</v>
      </c>
      <c r="W8367" t="str">
        <f>TEXT(SalesData[[#This Row],[Order Date]],"MMM-YYYY")</f>
        <v>Jan-2018</v>
      </c>
      <c r="X8367">
        <f>CHOOSE(MONTH(SalesData[[#This Row],[Order Date]]),1,1,1,2,2,2,3,3,3,4,4,4)</f>
        <v>1</v>
      </c>
      <c r="Y8367">
        <f>YEAR(SalesData[[#This Row],[Order Date]])*100+MONTH(SalesData[[#This Row],[Order Date]])</f>
        <v>201801</v>
      </c>
    </row>
    <row r="8368" spans="1: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v>7</v>
      </c>
      <c r="T8368">
        <v>0.3</v>
      </c>
      <c r="U8368">
        <v>-4.38</v>
      </c>
      <c r="V8368">
        <f>COUNTIF(SalesData[Order ID],SalesData[[#This Row],[Order ID]])</f>
        <v>3</v>
      </c>
      <c r="W8368" t="str">
        <f>TEXT(SalesData[[#This Row],[Order Date]],"MMM-YYYY")</f>
        <v>Sep-2015</v>
      </c>
      <c r="X8368">
        <f>CHOOSE(MONTH(SalesData[[#This Row],[Order Date]]),1,1,1,2,2,2,3,3,3,4,4,4)</f>
        <v>3</v>
      </c>
      <c r="Y8368">
        <f>YEAR(SalesData[[#This Row],[Order Date]])*100+MONTH(SalesData[[#This Row],[Order Date]])</f>
        <v>201509</v>
      </c>
    </row>
    <row r="8369" spans="1: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v>10</v>
      </c>
      <c r="T8369">
        <v>0</v>
      </c>
      <c r="U8369">
        <v>2.4700000000000002</v>
      </c>
      <c r="V8369">
        <f>COUNTIF(SalesData[Order ID],SalesData[[#This Row],[Order ID]])</f>
        <v>3</v>
      </c>
      <c r="W8369" t="str">
        <f>TEXT(SalesData[[#This Row],[Order Date]],"MMM-YYYY")</f>
        <v>Sep-2015</v>
      </c>
      <c r="X8369">
        <f>CHOOSE(MONTH(SalesData[[#This Row],[Order Date]]),1,1,1,2,2,2,3,3,3,4,4,4)</f>
        <v>3</v>
      </c>
      <c r="Y8369">
        <f>YEAR(SalesData[[#This Row],[Order Date]])*100+MONTH(SalesData[[#This Row],[Order Date]])</f>
        <v>201509</v>
      </c>
    </row>
    <row r="8370" spans="1: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v>3</v>
      </c>
      <c r="T8370">
        <v>0.3</v>
      </c>
      <c r="U8370">
        <v>-15.94</v>
      </c>
      <c r="V8370">
        <f>COUNTIF(SalesData[Order ID],SalesData[[#This Row],[Order ID]])</f>
        <v>3</v>
      </c>
      <c r="W8370" t="str">
        <f>TEXT(SalesData[[#This Row],[Order Date]],"MMM-YYYY")</f>
        <v>Sep-2015</v>
      </c>
      <c r="X8370">
        <f>CHOOSE(MONTH(SalesData[[#This Row],[Order Date]]),1,1,1,2,2,2,3,3,3,4,4,4)</f>
        <v>3</v>
      </c>
      <c r="Y8370">
        <f>YEAR(SalesData[[#This Row],[Order Date]])*100+MONTH(SalesData[[#This Row],[Order Date]])</f>
        <v>201509</v>
      </c>
    </row>
    <row r="8371" spans="1: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v>3</v>
      </c>
      <c r="T8371">
        <v>0</v>
      </c>
      <c r="U8371">
        <v>180.54</v>
      </c>
      <c r="V8371">
        <f>COUNTIF(SalesData[Order ID],SalesData[[#This Row],[Order ID]])</f>
        <v>1</v>
      </c>
      <c r="W8371" t="str">
        <f>TEXT(SalesData[[#This Row],[Order Date]],"MMM-YYYY")</f>
        <v>Jun-2017</v>
      </c>
      <c r="X8371">
        <f>CHOOSE(MONTH(SalesData[[#This Row],[Order Date]]),1,1,1,2,2,2,3,3,3,4,4,4)</f>
        <v>2</v>
      </c>
      <c r="Y8371">
        <f>YEAR(SalesData[[#This Row],[Order Date]])*100+MONTH(SalesData[[#This Row],[Order Date]])</f>
        <v>201706</v>
      </c>
    </row>
    <row r="8372" spans="1: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v>1</v>
      </c>
      <c r="T8372">
        <v>0.2</v>
      </c>
      <c r="U8372">
        <v>42.23</v>
      </c>
      <c r="V8372">
        <f>COUNTIF(SalesData[Order ID],SalesData[[#This Row],[Order ID]])</f>
        <v>1</v>
      </c>
      <c r="W8372" t="str">
        <f>TEXT(SalesData[[#This Row],[Order Date]],"MMM-YYYY")</f>
        <v>Oct-2017</v>
      </c>
      <c r="X8372">
        <f>CHOOSE(MONTH(SalesData[[#This Row],[Order Date]]),1,1,1,2,2,2,3,3,3,4,4,4)</f>
        <v>4</v>
      </c>
      <c r="Y8372">
        <f>YEAR(SalesData[[#This Row],[Order Date]])*100+MONTH(SalesData[[#This Row],[Order Date]])</f>
        <v>201710</v>
      </c>
    </row>
    <row r="8373" spans="1: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v>3</v>
      </c>
      <c r="T8373">
        <v>0</v>
      </c>
      <c r="U8373">
        <v>1.1499999999999999</v>
      </c>
      <c r="V8373">
        <f>COUNTIF(SalesData[Order ID],SalesData[[#This Row],[Order ID]])</f>
        <v>1</v>
      </c>
      <c r="W8373" t="str">
        <f>TEXT(SalesData[[#This Row],[Order Date]],"MMM-YYYY")</f>
        <v>Dec-2015</v>
      </c>
      <c r="X8373">
        <f>CHOOSE(MONTH(SalesData[[#This Row],[Order Date]]),1,1,1,2,2,2,3,3,3,4,4,4)</f>
        <v>4</v>
      </c>
      <c r="Y8373">
        <f>YEAR(SalesData[[#This Row],[Order Date]])*100+MONTH(SalesData[[#This Row],[Order Date]])</f>
        <v>201512</v>
      </c>
    </row>
    <row r="8374" spans="1: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v>4</v>
      </c>
      <c r="T8374">
        <v>0.1</v>
      </c>
      <c r="U8374">
        <v>9.8699999999999992</v>
      </c>
      <c r="V8374">
        <f>COUNTIF(SalesData[Order ID],SalesData[[#This Row],[Order ID]])</f>
        <v>1</v>
      </c>
      <c r="W8374" t="str">
        <f>TEXT(SalesData[[#This Row],[Order Date]],"MMM-YYYY")</f>
        <v>Nov-2017</v>
      </c>
      <c r="X8374">
        <f>CHOOSE(MONTH(SalesData[[#This Row],[Order Date]]),1,1,1,2,2,2,3,3,3,4,4,4)</f>
        <v>4</v>
      </c>
      <c r="Y8374">
        <f>YEAR(SalesData[[#This Row],[Order Date]])*100+MONTH(SalesData[[#This Row],[Order Date]])</f>
        <v>201711</v>
      </c>
    </row>
    <row r="8375" spans="1: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v>7</v>
      </c>
      <c r="T8375">
        <v>0.2</v>
      </c>
      <c r="U8375">
        <v>7.14</v>
      </c>
      <c r="V8375">
        <f>COUNTIF(SalesData[Order ID],SalesData[[#This Row],[Order ID]])</f>
        <v>1</v>
      </c>
      <c r="W8375" t="str">
        <f>TEXT(SalesData[[#This Row],[Order Date]],"MMM-YYYY")</f>
        <v>Nov-2017</v>
      </c>
      <c r="X8375">
        <f>CHOOSE(MONTH(SalesData[[#This Row],[Order Date]]),1,1,1,2,2,2,3,3,3,4,4,4)</f>
        <v>4</v>
      </c>
      <c r="Y8375">
        <f>YEAR(SalesData[[#This Row],[Order Date]])*100+MONTH(SalesData[[#This Row],[Order Date]])</f>
        <v>201711</v>
      </c>
    </row>
    <row r="8376" spans="1: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v>8</v>
      </c>
      <c r="T8376">
        <v>0.2</v>
      </c>
      <c r="U8376">
        <v>8.74</v>
      </c>
      <c r="V8376">
        <f>COUNTIF(SalesData[Order ID],SalesData[[#This Row],[Order ID]])</f>
        <v>2</v>
      </c>
      <c r="W8376" t="str">
        <f>TEXT(SalesData[[#This Row],[Order Date]],"MMM-YYYY")</f>
        <v>Jan-2016</v>
      </c>
      <c r="X8376">
        <f>CHOOSE(MONTH(SalesData[[#This Row],[Order Date]]),1,1,1,2,2,2,3,3,3,4,4,4)</f>
        <v>1</v>
      </c>
      <c r="Y8376">
        <f>YEAR(SalesData[[#This Row],[Order Date]])*100+MONTH(SalesData[[#This Row],[Order Date]])</f>
        <v>201601</v>
      </c>
    </row>
    <row r="8377" spans="1: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v>3</v>
      </c>
      <c r="T8377">
        <v>0.3</v>
      </c>
      <c r="U8377">
        <v>-14.04</v>
      </c>
      <c r="V8377">
        <f>COUNTIF(SalesData[Order ID],SalesData[[#This Row],[Order ID]])</f>
        <v>2</v>
      </c>
      <c r="W8377" t="str">
        <f>TEXT(SalesData[[#This Row],[Order Date]],"MMM-YYYY")</f>
        <v>Jan-2016</v>
      </c>
      <c r="X8377">
        <f>CHOOSE(MONTH(SalesData[[#This Row],[Order Date]]),1,1,1,2,2,2,3,3,3,4,4,4)</f>
        <v>1</v>
      </c>
      <c r="Y8377">
        <f>YEAR(SalesData[[#This Row],[Order Date]])*100+MONTH(SalesData[[#This Row],[Order Date]])</f>
        <v>201601</v>
      </c>
    </row>
    <row r="8378" spans="1: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v>6</v>
      </c>
      <c r="T8378">
        <v>0.2</v>
      </c>
      <c r="U8378">
        <v>5.79</v>
      </c>
      <c r="V8378">
        <f>COUNTIF(SalesData[Order ID],SalesData[[#This Row],[Order ID]])</f>
        <v>1</v>
      </c>
      <c r="W8378" t="str">
        <f>TEXT(SalesData[[#This Row],[Order Date]],"MMM-YYYY")</f>
        <v>Mar-2018</v>
      </c>
      <c r="X8378">
        <f>CHOOSE(MONTH(SalesData[[#This Row],[Order Date]]),1,1,1,2,2,2,3,3,3,4,4,4)</f>
        <v>1</v>
      </c>
      <c r="Y8378">
        <f>YEAR(SalesData[[#This Row],[Order Date]])*100+MONTH(SalesData[[#This Row],[Order Date]])</f>
        <v>201803</v>
      </c>
    </row>
    <row r="8379" spans="1: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v>2</v>
      </c>
      <c r="T8379">
        <v>0.1</v>
      </c>
      <c r="U8379">
        <v>11.66</v>
      </c>
      <c r="V8379">
        <f>COUNTIF(SalesData[Order ID],SalesData[[#This Row],[Order ID]])</f>
        <v>3</v>
      </c>
      <c r="W8379" t="str">
        <f>TEXT(SalesData[[#This Row],[Order Date]],"MMM-YYYY")</f>
        <v>Nov-2016</v>
      </c>
      <c r="X8379">
        <f>CHOOSE(MONTH(SalesData[[#This Row],[Order Date]]),1,1,1,2,2,2,3,3,3,4,4,4)</f>
        <v>4</v>
      </c>
      <c r="Y8379">
        <f>YEAR(SalesData[[#This Row],[Order Date]])*100+MONTH(SalesData[[#This Row],[Order Date]])</f>
        <v>201611</v>
      </c>
    </row>
    <row r="8380" spans="1: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v>2</v>
      </c>
      <c r="T8380">
        <v>0</v>
      </c>
      <c r="U8380">
        <v>0.78</v>
      </c>
      <c r="V8380">
        <f>COUNTIF(SalesData[Order ID],SalesData[[#This Row],[Order ID]])</f>
        <v>3</v>
      </c>
      <c r="W8380" t="str">
        <f>TEXT(SalesData[[#This Row],[Order Date]],"MMM-YYYY")</f>
        <v>Nov-2016</v>
      </c>
      <c r="X8380">
        <f>CHOOSE(MONTH(SalesData[[#This Row],[Order Date]]),1,1,1,2,2,2,3,3,3,4,4,4)</f>
        <v>4</v>
      </c>
      <c r="Y8380">
        <f>YEAR(SalesData[[#This Row],[Order Date]])*100+MONTH(SalesData[[#This Row],[Order Date]])</f>
        <v>201611</v>
      </c>
    </row>
    <row r="8381" spans="1: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v>1</v>
      </c>
      <c r="T8381">
        <v>0.1</v>
      </c>
      <c r="U8381">
        <v>29.11</v>
      </c>
      <c r="V8381">
        <f>COUNTIF(SalesData[Order ID],SalesData[[#This Row],[Order ID]])</f>
        <v>3</v>
      </c>
      <c r="W8381" t="str">
        <f>TEXT(SalesData[[#This Row],[Order Date]],"MMM-YYYY")</f>
        <v>Nov-2016</v>
      </c>
      <c r="X8381">
        <f>CHOOSE(MONTH(SalesData[[#This Row],[Order Date]]),1,1,1,2,2,2,3,3,3,4,4,4)</f>
        <v>4</v>
      </c>
      <c r="Y8381">
        <f>YEAR(SalesData[[#This Row],[Order Date]])*100+MONTH(SalesData[[#This Row],[Order Date]])</f>
        <v>201611</v>
      </c>
    </row>
    <row r="8382" spans="1: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v>3</v>
      </c>
      <c r="T8382">
        <v>0</v>
      </c>
      <c r="U8382">
        <v>3.49</v>
      </c>
      <c r="V8382">
        <f>COUNTIF(SalesData[Order ID],SalesData[[#This Row],[Order ID]])</f>
        <v>1</v>
      </c>
      <c r="W8382" t="str">
        <f>TEXT(SalesData[[#This Row],[Order Date]],"MMM-YYYY")</f>
        <v>Sep-2015</v>
      </c>
      <c r="X8382">
        <f>CHOOSE(MONTH(SalesData[[#This Row],[Order Date]]),1,1,1,2,2,2,3,3,3,4,4,4)</f>
        <v>3</v>
      </c>
      <c r="Y8382">
        <f>YEAR(SalesData[[#This Row],[Order Date]])*100+MONTH(SalesData[[#This Row],[Order Date]])</f>
        <v>201509</v>
      </c>
    </row>
    <row r="8383" spans="1: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v>7</v>
      </c>
      <c r="T8383">
        <v>0.2</v>
      </c>
      <c r="U8383">
        <v>27.98</v>
      </c>
      <c r="V8383">
        <f>COUNTIF(SalesData[Order ID],SalesData[[#This Row],[Order ID]])</f>
        <v>1</v>
      </c>
      <c r="W8383" t="str">
        <f>TEXT(SalesData[[#This Row],[Order Date]],"MMM-YYYY")</f>
        <v>Mar-2017</v>
      </c>
      <c r="X8383">
        <f>CHOOSE(MONTH(SalesData[[#This Row],[Order Date]]),1,1,1,2,2,2,3,3,3,4,4,4)</f>
        <v>1</v>
      </c>
      <c r="Y8383">
        <f>YEAR(SalesData[[#This Row],[Order Date]])*100+MONTH(SalesData[[#This Row],[Order Date]])</f>
        <v>201703</v>
      </c>
    </row>
    <row r="8384" spans="1: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v>10</v>
      </c>
      <c r="T8384">
        <v>0.1</v>
      </c>
      <c r="U8384">
        <v>50.72</v>
      </c>
      <c r="V8384">
        <f>COUNTIF(SalesData[Order ID],SalesData[[#This Row],[Order ID]])</f>
        <v>1</v>
      </c>
      <c r="W8384" t="str">
        <f>TEXT(SalesData[[#This Row],[Order Date]],"MMM-YYYY")</f>
        <v>Feb-2017</v>
      </c>
      <c r="X8384">
        <f>CHOOSE(MONTH(SalesData[[#This Row],[Order Date]]),1,1,1,2,2,2,3,3,3,4,4,4)</f>
        <v>1</v>
      </c>
      <c r="Y8384">
        <f>YEAR(SalesData[[#This Row],[Order Date]])*100+MONTH(SalesData[[#This Row],[Order Date]])</f>
        <v>201702</v>
      </c>
    </row>
    <row r="8385" spans="1: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v>1</v>
      </c>
      <c r="T8385">
        <v>0.3</v>
      </c>
      <c r="U8385">
        <v>-3.6</v>
      </c>
      <c r="V8385">
        <f>COUNTIF(SalesData[Order ID],SalesData[[#This Row],[Order ID]])</f>
        <v>2</v>
      </c>
      <c r="W8385" t="str">
        <f>TEXT(SalesData[[#This Row],[Order Date]],"MMM-YYYY")</f>
        <v>Nov-2017</v>
      </c>
      <c r="X8385">
        <f>CHOOSE(MONTH(SalesData[[#This Row],[Order Date]]),1,1,1,2,2,2,3,3,3,4,4,4)</f>
        <v>4</v>
      </c>
      <c r="Y8385">
        <f>YEAR(SalesData[[#This Row],[Order Date]])*100+MONTH(SalesData[[#This Row],[Order Date]])</f>
        <v>201711</v>
      </c>
    </row>
    <row r="8386" spans="1: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v>7</v>
      </c>
      <c r="T8386">
        <v>0</v>
      </c>
      <c r="U8386">
        <v>2.14</v>
      </c>
      <c r="V8386">
        <f>COUNTIF(SalesData[Order ID],SalesData[[#This Row],[Order ID]])</f>
        <v>2</v>
      </c>
      <c r="W8386" t="str">
        <f>TEXT(SalesData[[#This Row],[Order Date]],"MMM-YYYY")</f>
        <v>Nov-2017</v>
      </c>
      <c r="X8386">
        <f>CHOOSE(MONTH(SalesData[[#This Row],[Order Date]]),1,1,1,2,2,2,3,3,3,4,4,4)</f>
        <v>4</v>
      </c>
      <c r="Y8386">
        <f>YEAR(SalesData[[#This Row],[Order Date]])*100+MONTH(SalesData[[#This Row],[Order Date]])</f>
        <v>201711</v>
      </c>
    </row>
    <row r="8387" spans="1: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v>2</v>
      </c>
      <c r="T8387">
        <v>0.3</v>
      </c>
      <c r="U8387">
        <v>-0.83</v>
      </c>
      <c r="V8387">
        <f>COUNTIF(SalesData[Order ID],SalesData[[#This Row],[Order ID]])</f>
        <v>1</v>
      </c>
      <c r="W8387" t="str">
        <f>TEXT(SalesData[[#This Row],[Order Date]],"MMM-YYYY")</f>
        <v>Sep-2018</v>
      </c>
      <c r="X8387">
        <f>CHOOSE(MONTH(SalesData[[#This Row],[Order Date]]),1,1,1,2,2,2,3,3,3,4,4,4)</f>
        <v>3</v>
      </c>
      <c r="Y8387">
        <f>YEAR(SalesData[[#This Row],[Order Date]])*100+MONTH(SalesData[[#This Row],[Order Date]])</f>
        <v>201809</v>
      </c>
    </row>
    <row r="8388" spans="1: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v>5</v>
      </c>
      <c r="T8388">
        <v>0</v>
      </c>
      <c r="U8388">
        <v>3.25</v>
      </c>
      <c r="V8388">
        <f>COUNTIF(SalesData[Order ID],SalesData[[#This Row],[Order ID]])</f>
        <v>2</v>
      </c>
      <c r="W8388" t="str">
        <f>TEXT(SalesData[[#This Row],[Order Date]],"MMM-YYYY")</f>
        <v>May-2016</v>
      </c>
      <c r="X8388">
        <f>CHOOSE(MONTH(SalesData[[#This Row],[Order Date]]),1,1,1,2,2,2,3,3,3,4,4,4)</f>
        <v>2</v>
      </c>
      <c r="Y8388">
        <f>YEAR(SalesData[[#This Row],[Order Date]])*100+MONTH(SalesData[[#This Row],[Order Date]])</f>
        <v>201605</v>
      </c>
    </row>
    <row r="8389" spans="1: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v>6</v>
      </c>
      <c r="T8389">
        <v>0.1</v>
      </c>
      <c r="U8389">
        <v>9.31</v>
      </c>
      <c r="V8389">
        <f>COUNTIF(SalesData[Order ID],SalesData[[#This Row],[Order ID]])</f>
        <v>2</v>
      </c>
      <c r="W8389" t="str">
        <f>TEXT(SalesData[[#This Row],[Order Date]],"MMM-YYYY")</f>
        <v>May-2016</v>
      </c>
      <c r="X8389">
        <f>CHOOSE(MONTH(SalesData[[#This Row],[Order Date]]),1,1,1,2,2,2,3,3,3,4,4,4)</f>
        <v>2</v>
      </c>
      <c r="Y8389">
        <f>YEAR(SalesData[[#This Row],[Order Date]])*100+MONTH(SalesData[[#This Row],[Order Date]])</f>
        <v>201605</v>
      </c>
    </row>
    <row r="8390" spans="1: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v>6</v>
      </c>
      <c r="T8390">
        <v>0.1</v>
      </c>
      <c r="U8390">
        <v>11.42</v>
      </c>
      <c r="V8390">
        <f>COUNTIF(SalesData[Order ID],SalesData[[#This Row],[Order ID]])</f>
        <v>1</v>
      </c>
      <c r="W8390" t="str">
        <f>TEXT(SalesData[[#This Row],[Order Date]],"MMM-YYYY")</f>
        <v>Nov-2015</v>
      </c>
      <c r="X8390">
        <f>CHOOSE(MONTH(SalesData[[#This Row],[Order Date]]),1,1,1,2,2,2,3,3,3,4,4,4)</f>
        <v>4</v>
      </c>
      <c r="Y8390">
        <f>YEAR(SalesData[[#This Row],[Order Date]])*100+MONTH(SalesData[[#This Row],[Order Date]])</f>
        <v>201511</v>
      </c>
    </row>
    <row r="8391" spans="1: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v>9</v>
      </c>
      <c r="T8391">
        <v>0.2</v>
      </c>
      <c r="U8391">
        <v>5.67</v>
      </c>
      <c r="V8391">
        <f>COUNTIF(SalesData[Order ID],SalesData[[#This Row],[Order ID]])</f>
        <v>1</v>
      </c>
      <c r="W8391" t="str">
        <f>TEXT(SalesData[[#This Row],[Order Date]],"MMM-YYYY")</f>
        <v>Dec-2017</v>
      </c>
      <c r="X8391">
        <f>CHOOSE(MONTH(SalesData[[#This Row],[Order Date]]),1,1,1,2,2,2,3,3,3,4,4,4)</f>
        <v>4</v>
      </c>
      <c r="Y8391">
        <f>YEAR(SalesData[[#This Row],[Order Date]])*100+MONTH(SalesData[[#This Row],[Order Date]])</f>
        <v>201712</v>
      </c>
    </row>
    <row r="8392" spans="1: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v>10</v>
      </c>
      <c r="T8392">
        <v>0.2</v>
      </c>
      <c r="U8392">
        <v>3.88</v>
      </c>
      <c r="V8392">
        <f>COUNTIF(SalesData[Order ID],SalesData[[#This Row],[Order ID]])</f>
        <v>1</v>
      </c>
      <c r="W8392" t="str">
        <f>TEXT(SalesData[[#This Row],[Order Date]],"MMM-YYYY")</f>
        <v>Dec-2018</v>
      </c>
      <c r="X8392">
        <f>CHOOSE(MONTH(SalesData[[#This Row],[Order Date]]),1,1,1,2,2,2,3,3,3,4,4,4)</f>
        <v>4</v>
      </c>
      <c r="Y8392">
        <f>YEAR(SalesData[[#This Row],[Order Date]])*100+MONTH(SalesData[[#This Row],[Order Date]])</f>
        <v>201812</v>
      </c>
    </row>
    <row r="8393" spans="1: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v>5</v>
      </c>
      <c r="T8393">
        <v>0.3</v>
      </c>
      <c r="U8393">
        <v>-6.04</v>
      </c>
      <c r="V8393">
        <f>COUNTIF(SalesData[Order ID],SalesData[[#This Row],[Order ID]])</f>
        <v>1</v>
      </c>
      <c r="W8393" t="str">
        <f>TEXT(SalesData[[#This Row],[Order Date]],"MMM-YYYY")</f>
        <v>Dec-2018</v>
      </c>
      <c r="X8393">
        <f>CHOOSE(MONTH(SalesData[[#This Row],[Order Date]]),1,1,1,2,2,2,3,3,3,4,4,4)</f>
        <v>4</v>
      </c>
      <c r="Y8393">
        <f>YEAR(SalesData[[#This Row],[Order Date]])*100+MONTH(SalesData[[#This Row],[Order Date]])</f>
        <v>201812</v>
      </c>
    </row>
    <row r="8394" spans="1: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v>9</v>
      </c>
      <c r="T8394">
        <v>0.2</v>
      </c>
      <c r="U8394">
        <v>48.28</v>
      </c>
      <c r="V8394">
        <f>COUNTIF(SalesData[Order ID],SalesData[[#This Row],[Order ID]])</f>
        <v>4</v>
      </c>
      <c r="W8394" t="str">
        <f>TEXT(SalesData[[#This Row],[Order Date]],"MMM-YYYY")</f>
        <v>Dec-2017</v>
      </c>
      <c r="X8394">
        <f>CHOOSE(MONTH(SalesData[[#This Row],[Order Date]]),1,1,1,2,2,2,3,3,3,4,4,4)</f>
        <v>4</v>
      </c>
      <c r="Y8394">
        <f>YEAR(SalesData[[#This Row],[Order Date]])*100+MONTH(SalesData[[#This Row],[Order Date]])</f>
        <v>201712</v>
      </c>
    </row>
    <row r="8395" spans="1: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v>10</v>
      </c>
      <c r="T8395">
        <v>0</v>
      </c>
      <c r="U8395">
        <v>33.35</v>
      </c>
      <c r="V8395">
        <f>COUNTIF(SalesData[Order ID],SalesData[[#This Row],[Order ID]])</f>
        <v>4</v>
      </c>
      <c r="W8395" t="str">
        <f>TEXT(SalesData[[#This Row],[Order Date]],"MMM-YYYY")</f>
        <v>Dec-2017</v>
      </c>
      <c r="X8395">
        <f>CHOOSE(MONTH(SalesData[[#This Row],[Order Date]]),1,1,1,2,2,2,3,3,3,4,4,4)</f>
        <v>4</v>
      </c>
      <c r="Y8395">
        <f>YEAR(SalesData[[#This Row],[Order Date]])*100+MONTH(SalesData[[#This Row],[Order Date]])</f>
        <v>201712</v>
      </c>
    </row>
    <row r="8396" spans="1: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v>8</v>
      </c>
      <c r="T8396">
        <v>0.2</v>
      </c>
      <c r="U8396">
        <v>297.64</v>
      </c>
      <c r="V8396">
        <f>COUNTIF(SalesData[Order ID],SalesData[[#This Row],[Order ID]])</f>
        <v>4</v>
      </c>
      <c r="W8396" t="str">
        <f>TEXT(SalesData[[#This Row],[Order Date]],"MMM-YYYY")</f>
        <v>Dec-2017</v>
      </c>
      <c r="X8396">
        <f>CHOOSE(MONTH(SalesData[[#This Row],[Order Date]]),1,1,1,2,2,2,3,3,3,4,4,4)</f>
        <v>4</v>
      </c>
      <c r="Y8396">
        <f>YEAR(SalesData[[#This Row],[Order Date]])*100+MONTH(SalesData[[#This Row],[Order Date]])</f>
        <v>201712</v>
      </c>
    </row>
    <row r="8397" spans="1: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v>10</v>
      </c>
      <c r="T8397">
        <v>0</v>
      </c>
      <c r="U8397">
        <v>98.82</v>
      </c>
      <c r="V8397">
        <f>COUNTIF(SalesData[Order ID],SalesData[[#This Row],[Order ID]])</f>
        <v>4</v>
      </c>
      <c r="W8397" t="str">
        <f>TEXT(SalesData[[#This Row],[Order Date]],"MMM-YYYY")</f>
        <v>Dec-2017</v>
      </c>
      <c r="X8397">
        <f>CHOOSE(MONTH(SalesData[[#This Row],[Order Date]]),1,1,1,2,2,2,3,3,3,4,4,4)</f>
        <v>4</v>
      </c>
      <c r="Y8397">
        <f>YEAR(SalesData[[#This Row],[Order Date]])*100+MONTH(SalesData[[#This Row],[Order Date]])</f>
        <v>201712</v>
      </c>
    </row>
    <row r="8398" spans="1: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v>7</v>
      </c>
      <c r="T8398">
        <v>0</v>
      </c>
      <c r="U8398">
        <v>31.07</v>
      </c>
      <c r="V8398">
        <f>COUNTIF(SalesData[Order ID],SalesData[[#This Row],[Order ID]])</f>
        <v>1</v>
      </c>
      <c r="W8398" t="str">
        <f>TEXT(SalesData[[#This Row],[Order Date]],"MMM-YYYY")</f>
        <v>Jun-2015</v>
      </c>
      <c r="X8398">
        <f>CHOOSE(MONTH(SalesData[[#This Row],[Order Date]]),1,1,1,2,2,2,3,3,3,4,4,4)</f>
        <v>2</v>
      </c>
      <c r="Y8398">
        <f>YEAR(SalesData[[#This Row],[Order Date]])*100+MONTH(SalesData[[#This Row],[Order Date]])</f>
        <v>201506</v>
      </c>
    </row>
    <row r="8399" spans="1: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v>7</v>
      </c>
      <c r="T8399">
        <v>0</v>
      </c>
      <c r="U8399">
        <v>1.31</v>
      </c>
      <c r="V8399">
        <f>COUNTIF(SalesData[Order ID],SalesData[[#This Row],[Order ID]])</f>
        <v>1</v>
      </c>
      <c r="W8399" t="str">
        <f>TEXT(SalesData[[#This Row],[Order Date]],"MMM-YYYY")</f>
        <v>Sep-2015</v>
      </c>
      <c r="X8399">
        <f>CHOOSE(MONTH(SalesData[[#This Row],[Order Date]]),1,1,1,2,2,2,3,3,3,4,4,4)</f>
        <v>3</v>
      </c>
      <c r="Y8399">
        <f>YEAR(SalesData[[#This Row],[Order Date]])*100+MONTH(SalesData[[#This Row],[Order Date]])</f>
        <v>201509</v>
      </c>
    </row>
    <row r="8400" spans="1: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v>6</v>
      </c>
      <c r="T8400">
        <v>0.3</v>
      </c>
      <c r="U8400">
        <v>-37.29</v>
      </c>
      <c r="V8400">
        <f>COUNTIF(SalesData[Order ID],SalesData[[#This Row],[Order ID]])</f>
        <v>1</v>
      </c>
      <c r="W8400" t="str">
        <f>TEXT(SalesData[[#This Row],[Order Date]],"MMM-YYYY")</f>
        <v>Nov-2018</v>
      </c>
      <c r="X8400">
        <f>CHOOSE(MONTH(SalesData[[#This Row],[Order Date]]),1,1,1,2,2,2,3,3,3,4,4,4)</f>
        <v>4</v>
      </c>
      <c r="Y8400">
        <f>YEAR(SalesData[[#This Row],[Order Date]])*100+MONTH(SalesData[[#This Row],[Order Date]])</f>
        <v>201811</v>
      </c>
    </row>
    <row r="8401" spans="1: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v>7</v>
      </c>
      <c r="T8401">
        <v>0.2</v>
      </c>
      <c r="U8401">
        <v>1.18</v>
      </c>
      <c r="V8401">
        <f>COUNTIF(SalesData[Order ID],SalesData[[#This Row],[Order ID]])</f>
        <v>1</v>
      </c>
      <c r="W8401" t="str">
        <f>TEXT(SalesData[[#This Row],[Order Date]],"MMM-YYYY")</f>
        <v>Apr-2016</v>
      </c>
      <c r="X8401">
        <f>CHOOSE(MONTH(SalesData[[#This Row],[Order Date]]),1,1,1,2,2,2,3,3,3,4,4,4)</f>
        <v>2</v>
      </c>
      <c r="Y8401">
        <f>YEAR(SalesData[[#This Row],[Order Date]])*100+MONTH(SalesData[[#This Row],[Order Date]])</f>
        <v>201604</v>
      </c>
    </row>
    <row r="8402" spans="1: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v>5</v>
      </c>
      <c r="T8402">
        <v>0</v>
      </c>
      <c r="U8402">
        <v>65.069999999999993</v>
      </c>
      <c r="V8402">
        <f>COUNTIF(SalesData[Order ID],SalesData[[#This Row],[Order ID]])</f>
        <v>3</v>
      </c>
      <c r="W8402" t="str">
        <f>TEXT(SalesData[[#This Row],[Order Date]],"MMM-YYYY")</f>
        <v>Dec-2016</v>
      </c>
      <c r="X8402">
        <f>CHOOSE(MONTH(SalesData[[#This Row],[Order Date]]),1,1,1,2,2,2,3,3,3,4,4,4)</f>
        <v>4</v>
      </c>
      <c r="Y8402">
        <f>YEAR(SalesData[[#This Row],[Order Date]])*100+MONTH(SalesData[[#This Row],[Order Date]])</f>
        <v>201612</v>
      </c>
    </row>
    <row r="8403" spans="1: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v>8</v>
      </c>
      <c r="T8403">
        <v>0</v>
      </c>
      <c r="U8403">
        <v>29.64</v>
      </c>
      <c r="V8403">
        <f>COUNTIF(SalesData[Order ID],SalesData[[#This Row],[Order ID]])</f>
        <v>3</v>
      </c>
      <c r="W8403" t="str">
        <f>TEXT(SalesData[[#This Row],[Order Date]],"MMM-YYYY")</f>
        <v>Dec-2016</v>
      </c>
      <c r="X8403">
        <f>CHOOSE(MONTH(SalesData[[#This Row],[Order Date]]),1,1,1,2,2,2,3,3,3,4,4,4)</f>
        <v>4</v>
      </c>
      <c r="Y8403">
        <f>YEAR(SalesData[[#This Row],[Order Date]])*100+MONTH(SalesData[[#This Row],[Order Date]])</f>
        <v>201612</v>
      </c>
    </row>
    <row r="8404" spans="1: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v>8</v>
      </c>
      <c r="T8404">
        <v>0.2</v>
      </c>
      <c r="U8404">
        <v>3.86</v>
      </c>
      <c r="V8404">
        <f>COUNTIF(SalesData[Order ID],SalesData[[#This Row],[Order ID]])</f>
        <v>3</v>
      </c>
      <c r="W8404" t="str">
        <f>TEXT(SalesData[[#This Row],[Order Date]],"MMM-YYYY")</f>
        <v>Dec-2016</v>
      </c>
      <c r="X8404">
        <f>CHOOSE(MONTH(SalesData[[#This Row],[Order Date]]),1,1,1,2,2,2,3,3,3,4,4,4)</f>
        <v>4</v>
      </c>
      <c r="Y8404">
        <f>YEAR(SalesData[[#This Row],[Order Date]])*100+MONTH(SalesData[[#This Row],[Order Date]])</f>
        <v>201612</v>
      </c>
    </row>
    <row r="8405" spans="1: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v>4</v>
      </c>
      <c r="T8405">
        <v>0</v>
      </c>
      <c r="U8405">
        <v>31.66</v>
      </c>
      <c r="V8405">
        <f>COUNTIF(SalesData[Order ID],SalesData[[#This Row],[Order ID]])</f>
        <v>1</v>
      </c>
      <c r="W8405" t="str">
        <f>TEXT(SalesData[[#This Row],[Order Date]],"MMM-YYYY")</f>
        <v>Feb-2017</v>
      </c>
      <c r="X8405">
        <f>CHOOSE(MONTH(SalesData[[#This Row],[Order Date]]),1,1,1,2,2,2,3,3,3,4,4,4)</f>
        <v>1</v>
      </c>
      <c r="Y8405">
        <f>YEAR(SalesData[[#This Row],[Order Date]])*100+MONTH(SalesData[[#This Row],[Order Date]])</f>
        <v>201702</v>
      </c>
    </row>
    <row r="8406" spans="1: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v>10</v>
      </c>
      <c r="T8406">
        <v>0.2</v>
      </c>
      <c r="U8406">
        <v>7.55</v>
      </c>
      <c r="V8406">
        <f>COUNTIF(SalesData[Order ID],SalesData[[#This Row],[Order ID]])</f>
        <v>5</v>
      </c>
      <c r="W8406" t="str">
        <f>TEXT(SalesData[[#This Row],[Order Date]],"MMM-YYYY")</f>
        <v>Jul-2018</v>
      </c>
      <c r="X8406">
        <f>CHOOSE(MONTH(SalesData[[#This Row],[Order Date]]),1,1,1,2,2,2,3,3,3,4,4,4)</f>
        <v>3</v>
      </c>
      <c r="Y8406">
        <f>YEAR(SalesData[[#This Row],[Order Date]])*100+MONTH(SalesData[[#This Row],[Order Date]])</f>
        <v>201807</v>
      </c>
    </row>
    <row r="8407" spans="1: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v>4</v>
      </c>
      <c r="T8407">
        <v>0.3</v>
      </c>
      <c r="U8407">
        <v>-34.06</v>
      </c>
      <c r="V8407">
        <f>COUNTIF(SalesData[Order ID],SalesData[[#This Row],[Order ID]])</f>
        <v>5</v>
      </c>
      <c r="W8407" t="str">
        <f>TEXT(SalesData[[#This Row],[Order Date]],"MMM-YYYY")</f>
        <v>Jul-2018</v>
      </c>
      <c r="X8407">
        <f>CHOOSE(MONTH(SalesData[[#This Row],[Order Date]]),1,1,1,2,2,2,3,3,3,4,4,4)</f>
        <v>3</v>
      </c>
      <c r="Y8407">
        <f>YEAR(SalesData[[#This Row],[Order Date]])*100+MONTH(SalesData[[#This Row],[Order Date]])</f>
        <v>201807</v>
      </c>
    </row>
    <row r="8408" spans="1: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v>6</v>
      </c>
      <c r="T8408">
        <v>0.3</v>
      </c>
      <c r="U8408">
        <v>-3.2</v>
      </c>
      <c r="V8408">
        <f>COUNTIF(SalesData[Order ID],SalesData[[#This Row],[Order ID]])</f>
        <v>5</v>
      </c>
      <c r="W8408" t="str">
        <f>TEXT(SalesData[[#This Row],[Order Date]],"MMM-YYYY")</f>
        <v>Jul-2018</v>
      </c>
      <c r="X8408">
        <f>CHOOSE(MONTH(SalesData[[#This Row],[Order Date]]),1,1,1,2,2,2,3,3,3,4,4,4)</f>
        <v>3</v>
      </c>
      <c r="Y8408">
        <f>YEAR(SalesData[[#This Row],[Order Date]])*100+MONTH(SalesData[[#This Row],[Order Date]])</f>
        <v>201807</v>
      </c>
    </row>
    <row r="8409" spans="1: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v>2</v>
      </c>
      <c r="T8409">
        <v>0.3</v>
      </c>
      <c r="U8409">
        <v>-2.89</v>
      </c>
      <c r="V8409">
        <f>COUNTIF(SalesData[Order ID],SalesData[[#This Row],[Order ID]])</f>
        <v>5</v>
      </c>
      <c r="W8409" t="str">
        <f>TEXT(SalesData[[#This Row],[Order Date]],"MMM-YYYY")</f>
        <v>Jul-2018</v>
      </c>
      <c r="X8409">
        <f>CHOOSE(MONTH(SalesData[[#This Row],[Order Date]]),1,1,1,2,2,2,3,3,3,4,4,4)</f>
        <v>3</v>
      </c>
      <c r="Y8409">
        <f>YEAR(SalesData[[#This Row],[Order Date]])*100+MONTH(SalesData[[#This Row],[Order Date]])</f>
        <v>201807</v>
      </c>
    </row>
    <row r="8410" spans="1: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v>5</v>
      </c>
      <c r="T8410">
        <v>0</v>
      </c>
      <c r="U8410">
        <v>12.25</v>
      </c>
      <c r="V8410">
        <f>COUNTIF(SalesData[Order ID],SalesData[[#This Row],[Order ID]])</f>
        <v>5</v>
      </c>
      <c r="W8410" t="str">
        <f>TEXT(SalesData[[#This Row],[Order Date]],"MMM-YYYY")</f>
        <v>Jul-2018</v>
      </c>
      <c r="X8410">
        <f>CHOOSE(MONTH(SalesData[[#This Row],[Order Date]]),1,1,1,2,2,2,3,3,3,4,4,4)</f>
        <v>3</v>
      </c>
      <c r="Y8410">
        <f>YEAR(SalesData[[#This Row],[Order Date]])*100+MONTH(SalesData[[#This Row],[Order Date]])</f>
        <v>201807</v>
      </c>
    </row>
    <row r="8411" spans="1: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v>8</v>
      </c>
      <c r="T8411">
        <v>0</v>
      </c>
      <c r="U8411">
        <v>22.11</v>
      </c>
      <c r="V8411">
        <f>COUNTIF(SalesData[Order ID],SalesData[[#This Row],[Order ID]])</f>
        <v>1</v>
      </c>
      <c r="W8411" t="str">
        <f>TEXT(SalesData[[#This Row],[Order Date]],"MMM-YYYY")</f>
        <v>Dec-2016</v>
      </c>
      <c r="X8411">
        <f>CHOOSE(MONTH(SalesData[[#This Row],[Order Date]]),1,1,1,2,2,2,3,3,3,4,4,4)</f>
        <v>4</v>
      </c>
      <c r="Y8411">
        <f>YEAR(SalesData[[#This Row],[Order Date]])*100+MONTH(SalesData[[#This Row],[Order Date]])</f>
        <v>201612</v>
      </c>
    </row>
    <row r="8412" spans="1: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v>5</v>
      </c>
      <c r="T8412">
        <v>0</v>
      </c>
      <c r="U8412">
        <v>113.4</v>
      </c>
      <c r="V8412">
        <f>COUNTIF(SalesData[Order ID],SalesData[[#This Row],[Order ID]])</f>
        <v>1</v>
      </c>
      <c r="W8412" t="str">
        <f>TEXT(SalesData[[#This Row],[Order Date]],"MMM-YYYY")</f>
        <v>Nov-2017</v>
      </c>
      <c r="X8412">
        <f>CHOOSE(MONTH(SalesData[[#This Row],[Order Date]]),1,1,1,2,2,2,3,3,3,4,4,4)</f>
        <v>4</v>
      </c>
      <c r="Y8412">
        <f>YEAR(SalesData[[#This Row],[Order Date]])*100+MONTH(SalesData[[#This Row],[Order Date]])</f>
        <v>201711</v>
      </c>
    </row>
    <row r="8413" spans="1: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v>4</v>
      </c>
      <c r="T8413">
        <v>0.1</v>
      </c>
      <c r="U8413">
        <v>7.8</v>
      </c>
      <c r="V8413">
        <f>COUNTIF(SalesData[Order ID],SalesData[[#This Row],[Order ID]])</f>
        <v>1</v>
      </c>
      <c r="W8413" t="str">
        <f>TEXT(SalesData[[#This Row],[Order Date]],"MMM-YYYY")</f>
        <v>May-2017</v>
      </c>
      <c r="X8413">
        <f>CHOOSE(MONTH(SalesData[[#This Row],[Order Date]]),1,1,1,2,2,2,3,3,3,4,4,4)</f>
        <v>2</v>
      </c>
      <c r="Y8413">
        <f>YEAR(SalesData[[#This Row],[Order Date]])*100+MONTH(SalesData[[#This Row],[Order Date]])</f>
        <v>201705</v>
      </c>
    </row>
    <row r="8414" spans="1: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v>5</v>
      </c>
      <c r="T8414">
        <v>0.2</v>
      </c>
      <c r="U8414">
        <v>196.02</v>
      </c>
      <c r="V8414">
        <f>COUNTIF(SalesData[Order ID],SalesData[[#This Row],[Order ID]])</f>
        <v>1</v>
      </c>
      <c r="W8414" t="str">
        <f>TEXT(SalesData[[#This Row],[Order Date]],"MMM-YYYY")</f>
        <v>Mar-2018</v>
      </c>
      <c r="X8414">
        <f>CHOOSE(MONTH(SalesData[[#This Row],[Order Date]]),1,1,1,2,2,2,3,3,3,4,4,4)</f>
        <v>1</v>
      </c>
      <c r="Y8414">
        <f>YEAR(SalesData[[#This Row],[Order Date]])*100+MONTH(SalesData[[#This Row],[Order Date]])</f>
        <v>201803</v>
      </c>
    </row>
    <row r="8415" spans="1: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v>9</v>
      </c>
      <c r="T8415">
        <v>0</v>
      </c>
      <c r="U8415">
        <v>3.11</v>
      </c>
      <c r="V8415">
        <f>COUNTIF(SalesData[Order ID],SalesData[[#This Row],[Order ID]])</f>
        <v>2</v>
      </c>
      <c r="W8415" t="str">
        <f>TEXT(SalesData[[#This Row],[Order Date]],"MMM-YYYY")</f>
        <v>Dec-2017</v>
      </c>
      <c r="X8415">
        <f>CHOOSE(MONTH(SalesData[[#This Row],[Order Date]]),1,1,1,2,2,2,3,3,3,4,4,4)</f>
        <v>4</v>
      </c>
      <c r="Y8415">
        <f>YEAR(SalesData[[#This Row],[Order Date]])*100+MONTH(SalesData[[#This Row],[Order Date]])</f>
        <v>201712</v>
      </c>
    </row>
    <row r="8416" spans="1: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v>2</v>
      </c>
      <c r="T8416">
        <v>0</v>
      </c>
      <c r="U8416">
        <v>48.02</v>
      </c>
      <c r="V8416">
        <f>COUNTIF(SalesData[Order ID],SalesData[[#This Row],[Order ID]])</f>
        <v>2</v>
      </c>
      <c r="W8416" t="str">
        <f>TEXT(SalesData[[#This Row],[Order Date]],"MMM-YYYY")</f>
        <v>Dec-2017</v>
      </c>
      <c r="X8416">
        <f>CHOOSE(MONTH(SalesData[[#This Row],[Order Date]]),1,1,1,2,2,2,3,3,3,4,4,4)</f>
        <v>4</v>
      </c>
      <c r="Y8416">
        <f>YEAR(SalesData[[#This Row],[Order Date]])*100+MONTH(SalesData[[#This Row],[Order Date]])</f>
        <v>201712</v>
      </c>
    </row>
    <row r="8417" spans="1: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v>7</v>
      </c>
      <c r="T8417">
        <v>0.1</v>
      </c>
      <c r="U8417">
        <v>24.45</v>
      </c>
      <c r="V8417">
        <f>COUNTIF(SalesData[Order ID],SalesData[[#This Row],[Order ID]])</f>
        <v>1</v>
      </c>
      <c r="W8417" t="str">
        <f>TEXT(SalesData[[#This Row],[Order Date]],"MMM-YYYY")</f>
        <v>Apr-2018</v>
      </c>
      <c r="X8417">
        <f>CHOOSE(MONTH(SalesData[[#This Row],[Order Date]]),1,1,1,2,2,2,3,3,3,4,4,4)</f>
        <v>2</v>
      </c>
      <c r="Y8417">
        <f>YEAR(SalesData[[#This Row],[Order Date]])*100+MONTH(SalesData[[#This Row],[Order Date]])</f>
        <v>201804</v>
      </c>
    </row>
    <row r="8418" spans="1: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v>1</v>
      </c>
      <c r="T8418">
        <v>0</v>
      </c>
      <c r="U8418">
        <v>35.5</v>
      </c>
      <c r="V8418">
        <f>COUNTIF(SalesData[Order ID],SalesData[[#This Row],[Order ID]])</f>
        <v>5</v>
      </c>
      <c r="W8418" t="str">
        <f>TEXT(SalesData[[#This Row],[Order Date]],"MMM-YYYY")</f>
        <v>May-2018</v>
      </c>
      <c r="X8418">
        <f>CHOOSE(MONTH(SalesData[[#This Row],[Order Date]]),1,1,1,2,2,2,3,3,3,4,4,4)</f>
        <v>2</v>
      </c>
      <c r="Y8418">
        <f>YEAR(SalesData[[#This Row],[Order Date]])*100+MONTH(SalesData[[#This Row],[Order Date]])</f>
        <v>201805</v>
      </c>
    </row>
    <row r="8419" spans="1: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v>9</v>
      </c>
      <c r="T8419">
        <v>0</v>
      </c>
      <c r="U8419">
        <v>23.98</v>
      </c>
      <c r="V8419">
        <f>COUNTIF(SalesData[Order ID],SalesData[[#This Row],[Order ID]])</f>
        <v>5</v>
      </c>
      <c r="W8419" t="str">
        <f>TEXT(SalesData[[#This Row],[Order Date]],"MMM-YYYY")</f>
        <v>May-2018</v>
      </c>
      <c r="X8419">
        <f>CHOOSE(MONTH(SalesData[[#This Row],[Order Date]]),1,1,1,2,2,2,3,3,3,4,4,4)</f>
        <v>2</v>
      </c>
      <c r="Y8419">
        <f>YEAR(SalesData[[#This Row],[Order Date]])*100+MONTH(SalesData[[#This Row],[Order Date]])</f>
        <v>201805</v>
      </c>
    </row>
    <row r="8420" spans="1: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v>9</v>
      </c>
      <c r="T8420">
        <v>0.2</v>
      </c>
      <c r="U8420">
        <v>74.58</v>
      </c>
      <c r="V8420">
        <f>COUNTIF(SalesData[Order ID],SalesData[[#This Row],[Order ID]])</f>
        <v>5</v>
      </c>
      <c r="W8420" t="str">
        <f>TEXT(SalesData[[#This Row],[Order Date]],"MMM-YYYY")</f>
        <v>May-2018</v>
      </c>
      <c r="X8420">
        <f>CHOOSE(MONTH(SalesData[[#This Row],[Order Date]]),1,1,1,2,2,2,3,3,3,4,4,4)</f>
        <v>2</v>
      </c>
      <c r="Y8420">
        <f>YEAR(SalesData[[#This Row],[Order Date]])*100+MONTH(SalesData[[#This Row],[Order Date]])</f>
        <v>201805</v>
      </c>
    </row>
    <row r="8421" spans="1: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v>8</v>
      </c>
      <c r="T8421">
        <v>0.1</v>
      </c>
      <c r="U8421">
        <v>4.6900000000000004</v>
      </c>
      <c r="V8421">
        <f>COUNTIF(SalesData[Order ID],SalesData[[#This Row],[Order ID]])</f>
        <v>5</v>
      </c>
      <c r="W8421" t="str">
        <f>TEXT(SalesData[[#This Row],[Order Date]],"MMM-YYYY")</f>
        <v>May-2018</v>
      </c>
      <c r="X8421">
        <f>CHOOSE(MONTH(SalesData[[#This Row],[Order Date]]),1,1,1,2,2,2,3,3,3,4,4,4)</f>
        <v>2</v>
      </c>
      <c r="Y8421">
        <f>YEAR(SalesData[[#This Row],[Order Date]])*100+MONTH(SalesData[[#This Row],[Order Date]])</f>
        <v>201805</v>
      </c>
    </row>
    <row r="8422" spans="1: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v>5</v>
      </c>
      <c r="T8422">
        <v>0</v>
      </c>
      <c r="U8422">
        <v>24</v>
      </c>
      <c r="V8422">
        <f>COUNTIF(SalesData[Order ID],SalesData[[#This Row],[Order ID]])</f>
        <v>5</v>
      </c>
      <c r="W8422" t="str">
        <f>TEXT(SalesData[[#This Row],[Order Date]],"MMM-YYYY")</f>
        <v>May-2018</v>
      </c>
      <c r="X8422">
        <f>CHOOSE(MONTH(SalesData[[#This Row],[Order Date]]),1,1,1,2,2,2,3,3,3,4,4,4)</f>
        <v>2</v>
      </c>
      <c r="Y8422">
        <f>YEAR(SalesData[[#This Row],[Order Date]])*100+MONTH(SalesData[[#This Row],[Order Date]])</f>
        <v>201805</v>
      </c>
    </row>
    <row r="8423" spans="1: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v>3</v>
      </c>
      <c r="T8423">
        <v>0.3</v>
      </c>
      <c r="U8423">
        <v>-7.2</v>
      </c>
      <c r="V8423">
        <f>COUNTIF(SalesData[Order ID],SalesData[[#This Row],[Order ID]])</f>
        <v>4</v>
      </c>
      <c r="W8423" t="str">
        <f>TEXT(SalesData[[#This Row],[Order Date]],"MMM-YYYY")</f>
        <v>Oct-2018</v>
      </c>
      <c r="X8423">
        <f>CHOOSE(MONTH(SalesData[[#This Row],[Order Date]]),1,1,1,2,2,2,3,3,3,4,4,4)</f>
        <v>4</v>
      </c>
      <c r="Y8423">
        <f>YEAR(SalesData[[#This Row],[Order Date]])*100+MONTH(SalesData[[#This Row],[Order Date]])</f>
        <v>201810</v>
      </c>
    </row>
    <row r="8424" spans="1: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v>6</v>
      </c>
      <c r="T8424">
        <v>0.1</v>
      </c>
      <c r="U8424">
        <v>5.73</v>
      </c>
      <c r="V8424">
        <f>COUNTIF(SalesData[Order ID],SalesData[[#This Row],[Order ID]])</f>
        <v>4</v>
      </c>
      <c r="W8424" t="str">
        <f>TEXT(SalesData[[#This Row],[Order Date]],"MMM-YYYY")</f>
        <v>Oct-2018</v>
      </c>
      <c r="X8424">
        <f>CHOOSE(MONTH(SalesData[[#This Row],[Order Date]]),1,1,1,2,2,2,3,3,3,4,4,4)</f>
        <v>4</v>
      </c>
      <c r="Y8424">
        <f>YEAR(SalesData[[#This Row],[Order Date]])*100+MONTH(SalesData[[#This Row],[Order Date]])</f>
        <v>201810</v>
      </c>
    </row>
    <row r="8425" spans="1: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v>2</v>
      </c>
      <c r="T8425">
        <v>0</v>
      </c>
      <c r="U8425">
        <v>4.05</v>
      </c>
      <c r="V8425">
        <f>COUNTIF(SalesData[Order ID],SalesData[[#This Row],[Order ID]])</f>
        <v>4</v>
      </c>
      <c r="W8425" t="str">
        <f>TEXT(SalesData[[#This Row],[Order Date]],"MMM-YYYY")</f>
        <v>Oct-2018</v>
      </c>
      <c r="X8425">
        <f>CHOOSE(MONTH(SalesData[[#This Row],[Order Date]]),1,1,1,2,2,2,3,3,3,4,4,4)</f>
        <v>4</v>
      </c>
      <c r="Y8425">
        <f>YEAR(SalesData[[#This Row],[Order Date]])*100+MONTH(SalesData[[#This Row],[Order Date]])</f>
        <v>201810</v>
      </c>
    </row>
    <row r="8426" spans="1: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v>1</v>
      </c>
      <c r="T8426">
        <v>0.3</v>
      </c>
      <c r="U8426">
        <v>-560.27</v>
      </c>
      <c r="V8426">
        <f>COUNTIF(SalesData[Order ID],SalesData[[#This Row],[Order ID]])</f>
        <v>4</v>
      </c>
      <c r="W8426" t="str">
        <f>TEXT(SalesData[[#This Row],[Order Date]],"MMM-YYYY")</f>
        <v>Oct-2018</v>
      </c>
      <c r="X8426">
        <f>CHOOSE(MONTH(SalesData[[#This Row],[Order Date]]),1,1,1,2,2,2,3,3,3,4,4,4)</f>
        <v>4</v>
      </c>
      <c r="Y8426">
        <f>YEAR(SalesData[[#This Row],[Order Date]])*100+MONTH(SalesData[[#This Row],[Order Date]])</f>
        <v>201810</v>
      </c>
    </row>
    <row r="8427" spans="1: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v>9</v>
      </c>
      <c r="T8427">
        <v>0.3</v>
      </c>
      <c r="U8427">
        <v>-2.0299999999999998</v>
      </c>
      <c r="V8427">
        <f>COUNTIF(SalesData[Order ID],SalesData[[#This Row],[Order ID]])</f>
        <v>1</v>
      </c>
      <c r="W8427" t="str">
        <f>TEXT(SalesData[[#This Row],[Order Date]],"MMM-YYYY")</f>
        <v>Aug-2017</v>
      </c>
      <c r="X8427">
        <f>CHOOSE(MONTH(SalesData[[#This Row],[Order Date]]),1,1,1,2,2,2,3,3,3,4,4,4)</f>
        <v>3</v>
      </c>
      <c r="Y8427">
        <f>YEAR(SalesData[[#This Row],[Order Date]])*100+MONTH(SalesData[[#This Row],[Order Date]])</f>
        <v>201708</v>
      </c>
    </row>
    <row r="8428" spans="1: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v>7</v>
      </c>
      <c r="T8428">
        <v>0.1</v>
      </c>
      <c r="U8428">
        <v>0.66</v>
      </c>
      <c r="V8428">
        <f>COUNTIF(SalesData[Order ID],SalesData[[#This Row],[Order ID]])</f>
        <v>1</v>
      </c>
      <c r="W8428" t="str">
        <f>TEXT(SalesData[[#This Row],[Order Date]],"MMM-YYYY")</f>
        <v>Oct-2016</v>
      </c>
      <c r="X8428">
        <f>CHOOSE(MONTH(SalesData[[#This Row],[Order Date]]),1,1,1,2,2,2,3,3,3,4,4,4)</f>
        <v>4</v>
      </c>
      <c r="Y8428">
        <f>YEAR(SalesData[[#This Row],[Order Date]])*100+MONTH(SalesData[[#This Row],[Order Date]])</f>
        <v>201610</v>
      </c>
    </row>
    <row r="8429" spans="1: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v>8</v>
      </c>
      <c r="T8429">
        <v>0</v>
      </c>
      <c r="U8429">
        <v>0.61</v>
      </c>
      <c r="V8429">
        <f>COUNTIF(SalesData[Order ID],SalesData[[#This Row],[Order ID]])</f>
        <v>1</v>
      </c>
      <c r="W8429" t="str">
        <f>TEXT(SalesData[[#This Row],[Order Date]],"MMM-YYYY")</f>
        <v>Nov-2018</v>
      </c>
      <c r="X8429">
        <f>CHOOSE(MONTH(SalesData[[#This Row],[Order Date]]),1,1,1,2,2,2,3,3,3,4,4,4)</f>
        <v>4</v>
      </c>
      <c r="Y8429">
        <f>YEAR(SalesData[[#This Row],[Order Date]])*100+MONTH(SalesData[[#This Row],[Order Date]])</f>
        <v>201811</v>
      </c>
    </row>
    <row r="8430" spans="1: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v>5</v>
      </c>
      <c r="T8430">
        <v>0</v>
      </c>
      <c r="U8430">
        <v>16.84</v>
      </c>
      <c r="V8430">
        <f>COUNTIF(SalesData[Order ID],SalesData[[#This Row],[Order ID]])</f>
        <v>1</v>
      </c>
      <c r="W8430" t="str">
        <f>TEXT(SalesData[[#This Row],[Order Date]],"MMM-YYYY")</f>
        <v>Nov-2018</v>
      </c>
      <c r="X8430">
        <f>CHOOSE(MONTH(SalesData[[#This Row],[Order Date]]),1,1,1,2,2,2,3,3,3,4,4,4)</f>
        <v>4</v>
      </c>
      <c r="Y8430">
        <f>YEAR(SalesData[[#This Row],[Order Date]])*100+MONTH(SalesData[[#This Row],[Order Date]])</f>
        <v>201811</v>
      </c>
    </row>
    <row r="8431" spans="1: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v>5</v>
      </c>
      <c r="T8431">
        <v>0</v>
      </c>
      <c r="U8431">
        <v>100.29</v>
      </c>
      <c r="V8431">
        <f>COUNTIF(SalesData[Order ID],SalesData[[#This Row],[Order ID]])</f>
        <v>1</v>
      </c>
      <c r="W8431" t="str">
        <f>TEXT(SalesData[[#This Row],[Order Date]],"MMM-YYYY")</f>
        <v>Dec-2017</v>
      </c>
      <c r="X8431">
        <f>CHOOSE(MONTH(SalesData[[#This Row],[Order Date]]),1,1,1,2,2,2,3,3,3,4,4,4)</f>
        <v>4</v>
      </c>
      <c r="Y8431">
        <f>YEAR(SalesData[[#This Row],[Order Date]])*100+MONTH(SalesData[[#This Row],[Order Date]])</f>
        <v>201712</v>
      </c>
    </row>
    <row r="8432" spans="1: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v>7</v>
      </c>
      <c r="T8432">
        <v>0.2</v>
      </c>
      <c r="U8432">
        <v>19.399999999999999</v>
      </c>
      <c r="V8432">
        <f>COUNTIF(SalesData[Order ID],SalesData[[#This Row],[Order ID]])</f>
        <v>1</v>
      </c>
      <c r="W8432" t="str">
        <f>TEXT(SalesData[[#This Row],[Order Date]],"MMM-YYYY")</f>
        <v>Mar-2015</v>
      </c>
      <c r="X8432">
        <f>CHOOSE(MONTH(SalesData[[#This Row],[Order Date]]),1,1,1,2,2,2,3,3,3,4,4,4)</f>
        <v>1</v>
      </c>
      <c r="Y8432">
        <f>YEAR(SalesData[[#This Row],[Order Date]])*100+MONTH(SalesData[[#This Row],[Order Date]])</f>
        <v>201503</v>
      </c>
    </row>
    <row r="8433" spans="1: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v>10</v>
      </c>
      <c r="T8433">
        <v>0</v>
      </c>
      <c r="U8433">
        <v>93.23</v>
      </c>
      <c r="V8433">
        <f>COUNTIF(SalesData[Order ID],SalesData[[#This Row],[Order ID]])</f>
        <v>1</v>
      </c>
      <c r="W8433" t="str">
        <f>TEXT(SalesData[[#This Row],[Order Date]],"MMM-YYYY")</f>
        <v>Nov-2018</v>
      </c>
      <c r="X8433">
        <f>CHOOSE(MONTH(SalesData[[#This Row],[Order Date]]),1,1,1,2,2,2,3,3,3,4,4,4)</f>
        <v>4</v>
      </c>
      <c r="Y8433">
        <f>YEAR(SalesData[[#This Row],[Order Date]])*100+MONTH(SalesData[[#This Row],[Order Date]])</f>
        <v>201811</v>
      </c>
    </row>
    <row r="8434" spans="1: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v>6</v>
      </c>
      <c r="T8434">
        <v>0.2</v>
      </c>
      <c r="U8434">
        <v>1.69</v>
      </c>
      <c r="V8434">
        <f>COUNTIF(SalesData[Order ID],SalesData[[#This Row],[Order ID]])</f>
        <v>4</v>
      </c>
      <c r="W8434" t="str">
        <f>TEXT(SalesData[[#This Row],[Order Date]],"MMM-YYYY")</f>
        <v>Sep-2015</v>
      </c>
      <c r="X8434">
        <f>CHOOSE(MONTH(SalesData[[#This Row],[Order Date]]),1,1,1,2,2,2,3,3,3,4,4,4)</f>
        <v>3</v>
      </c>
      <c r="Y8434">
        <f>YEAR(SalesData[[#This Row],[Order Date]])*100+MONTH(SalesData[[#This Row],[Order Date]])</f>
        <v>201509</v>
      </c>
    </row>
    <row r="8435" spans="1: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v>3</v>
      </c>
      <c r="T8435">
        <v>0.3</v>
      </c>
      <c r="U8435">
        <v>-0.62</v>
      </c>
      <c r="V8435">
        <f>COUNTIF(SalesData[Order ID],SalesData[[#This Row],[Order ID]])</f>
        <v>4</v>
      </c>
      <c r="W8435" t="str">
        <f>TEXT(SalesData[[#This Row],[Order Date]],"MMM-YYYY")</f>
        <v>Sep-2015</v>
      </c>
      <c r="X8435">
        <f>CHOOSE(MONTH(SalesData[[#This Row],[Order Date]]),1,1,1,2,2,2,3,3,3,4,4,4)</f>
        <v>3</v>
      </c>
      <c r="Y8435">
        <f>YEAR(SalesData[[#This Row],[Order Date]])*100+MONTH(SalesData[[#This Row],[Order Date]])</f>
        <v>201509</v>
      </c>
    </row>
    <row r="8436" spans="1: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v>7</v>
      </c>
      <c r="T8436">
        <v>0</v>
      </c>
      <c r="U8436">
        <v>0.9</v>
      </c>
      <c r="V8436">
        <f>COUNTIF(SalesData[Order ID],SalesData[[#This Row],[Order ID]])</f>
        <v>4</v>
      </c>
      <c r="W8436" t="str">
        <f>TEXT(SalesData[[#This Row],[Order Date]],"MMM-YYYY")</f>
        <v>Sep-2015</v>
      </c>
      <c r="X8436">
        <f>CHOOSE(MONTH(SalesData[[#This Row],[Order Date]]),1,1,1,2,2,2,3,3,3,4,4,4)</f>
        <v>3</v>
      </c>
      <c r="Y8436">
        <f>YEAR(SalesData[[#This Row],[Order Date]])*100+MONTH(SalesData[[#This Row],[Order Date]])</f>
        <v>201509</v>
      </c>
    </row>
    <row r="8437" spans="1: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v>9</v>
      </c>
      <c r="T8437">
        <v>0.2</v>
      </c>
      <c r="U8437">
        <v>0.94</v>
      </c>
      <c r="V8437">
        <f>COUNTIF(SalesData[Order ID],SalesData[[#This Row],[Order ID]])</f>
        <v>4</v>
      </c>
      <c r="W8437" t="str">
        <f>TEXT(SalesData[[#This Row],[Order Date]],"MMM-YYYY")</f>
        <v>Sep-2015</v>
      </c>
      <c r="X8437">
        <f>CHOOSE(MONTH(SalesData[[#This Row],[Order Date]]),1,1,1,2,2,2,3,3,3,4,4,4)</f>
        <v>3</v>
      </c>
      <c r="Y8437">
        <f>YEAR(SalesData[[#This Row],[Order Date]])*100+MONTH(SalesData[[#This Row],[Order Date]])</f>
        <v>201509</v>
      </c>
    </row>
    <row r="8438" spans="1: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v>5</v>
      </c>
      <c r="T8438">
        <v>0.3</v>
      </c>
      <c r="U8438">
        <v>-14.59</v>
      </c>
      <c r="V8438">
        <f>COUNTIF(SalesData[Order ID],SalesData[[#This Row],[Order ID]])</f>
        <v>1</v>
      </c>
      <c r="W8438" t="str">
        <f>TEXT(SalesData[[#This Row],[Order Date]],"MMM-YYYY")</f>
        <v>Sep-2016</v>
      </c>
      <c r="X8438">
        <f>CHOOSE(MONTH(SalesData[[#This Row],[Order Date]]),1,1,1,2,2,2,3,3,3,4,4,4)</f>
        <v>3</v>
      </c>
      <c r="Y8438">
        <f>YEAR(SalesData[[#This Row],[Order Date]])*100+MONTH(SalesData[[#This Row],[Order Date]])</f>
        <v>201609</v>
      </c>
    </row>
    <row r="8439" spans="1: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v>4</v>
      </c>
      <c r="T8439">
        <v>0.3</v>
      </c>
      <c r="U8439">
        <v>-2.8</v>
      </c>
      <c r="V8439">
        <f>COUNTIF(SalesData[Order ID],SalesData[[#This Row],[Order ID]])</f>
        <v>1</v>
      </c>
      <c r="W8439" t="str">
        <f>TEXT(SalesData[[#This Row],[Order Date]],"MMM-YYYY")</f>
        <v>Dec-2016</v>
      </c>
      <c r="X8439">
        <f>CHOOSE(MONTH(SalesData[[#This Row],[Order Date]]),1,1,1,2,2,2,3,3,3,4,4,4)</f>
        <v>4</v>
      </c>
      <c r="Y8439">
        <f>YEAR(SalesData[[#This Row],[Order Date]])*100+MONTH(SalesData[[#This Row],[Order Date]])</f>
        <v>201612</v>
      </c>
    </row>
    <row r="8440" spans="1: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v>8</v>
      </c>
      <c r="T8440">
        <v>0.3</v>
      </c>
      <c r="U8440">
        <v>-8.2200000000000006</v>
      </c>
      <c r="V8440">
        <f>COUNTIF(SalesData[Order ID],SalesData[[#This Row],[Order ID]])</f>
        <v>1</v>
      </c>
      <c r="W8440" t="str">
        <f>TEXT(SalesData[[#This Row],[Order Date]],"MMM-YYYY")</f>
        <v>May-2015</v>
      </c>
      <c r="X8440">
        <f>CHOOSE(MONTH(SalesData[[#This Row],[Order Date]]),1,1,1,2,2,2,3,3,3,4,4,4)</f>
        <v>2</v>
      </c>
      <c r="Y8440">
        <f>YEAR(SalesData[[#This Row],[Order Date]])*100+MONTH(SalesData[[#This Row],[Order Date]])</f>
        <v>201505</v>
      </c>
    </row>
    <row r="8441" spans="1: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v>7</v>
      </c>
      <c r="T8441">
        <v>0.3</v>
      </c>
      <c r="U8441">
        <v>-13.4</v>
      </c>
      <c r="V8441">
        <f>COUNTIF(SalesData[Order ID],SalesData[[#This Row],[Order ID]])</f>
        <v>1</v>
      </c>
      <c r="W8441" t="str">
        <f>TEXT(SalesData[[#This Row],[Order Date]],"MMM-YYYY")</f>
        <v>Mar-2018</v>
      </c>
      <c r="X8441">
        <f>CHOOSE(MONTH(SalesData[[#This Row],[Order Date]]),1,1,1,2,2,2,3,3,3,4,4,4)</f>
        <v>1</v>
      </c>
      <c r="Y8441">
        <f>YEAR(SalesData[[#This Row],[Order Date]])*100+MONTH(SalesData[[#This Row],[Order Date]])</f>
        <v>201803</v>
      </c>
    </row>
    <row r="8442" spans="1: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v>7</v>
      </c>
      <c r="T8442">
        <v>0.2</v>
      </c>
      <c r="U8442">
        <v>2.75</v>
      </c>
      <c r="V8442">
        <f>COUNTIF(SalesData[Order ID],SalesData[[#This Row],[Order ID]])</f>
        <v>1</v>
      </c>
      <c r="W8442" t="str">
        <f>TEXT(SalesData[[#This Row],[Order Date]],"MMM-YYYY")</f>
        <v>Dec-2017</v>
      </c>
      <c r="X8442">
        <f>CHOOSE(MONTH(SalesData[[#This Row],[Order Date]]),1,1,1,2,2,2,3,3,3,4,4,4)</f>
        <v>4</v>
      </c>
      <c r="Y8442">
        <f>YEAR(SalesData[[#This Row],[Order Date]])*100+MONTH(SalesData[[#This Row],[Order Date]])</f>
        <v>201712</v>
      </c>
    </row>
    <row r="8443" spans="1: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v>6</v>
      </c>
      <c r="T8443">
        <v>0.3</v>
      </c>
      <c r="U8443">
        <v>-13.51</v>
      </c>
      <c r="V8443">
        <f>COUNTIF(SalesData[Order ID],SalesData[[#This Row],[Order ID]])</f>
        <v>1</v>
      </c>
      <c r="W8443" t="str">
        <f>TEXT(SalesData[[#This Row],[Order Date]],"MMM-YYYY")</f>
        <v>May-2018</v>
      </c>
      <c r="X8443">
        <f>CHOOSE(MONTH(SalesData[[#This Row],[Order Date]]),1,1,1,2,2,2,3,3,3,4,4,4)</f>
        <v>2</v>
      </c>
      <c r="Y8443">
        <f>YEAR(SalesData[[#This Row],[Order Date]])*100+MONTH(SalesData[[#This Row],[Order Date]])</f>
        <v>201805</v>
      </c>
    </row>
    <row r="8444" spans="1: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v>8</v>
      </c>
      <c r="T8444">
        <v>0</v>
      </c>
      <c r="U8444">
        <v>64.790000000000006</v>
      </c>
      <c r="V8444">
        <f>COUNTIF(SalesData[Order ID],SalesData[[#This Row],[Order ID]])</f>
        <v>3</v>
      </c>
      <c r="W8444" t="str">
        <f>TEXT(SalesData[[#This Row],[Order Date]],"MMM-YYYY")</f>
        <v>Mar-2017</v>
      </c>
      <c r="X8444">
        <f>CHOOSE(MONTH(SalesData[[#This Row],[Order Date]]),1,1,1,2,2,2,3,3,3,4,4,4)</f>
        <v>1</v>
      </c>
      <c r="Y8444">
        <f>YEAR(SalesData[[#This Row],[Order Date]])*100+MONTH(SalesData[[#This Row],[Order Date]])</f>
        <v>201703</v>
      </c>
    </row>
    <row r="8445" spans="1: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v>1</v>
      </c>
      <c r="T8445">
        <v>0.2</v>
      </c>
      <c r="U8445">
        <v>0.47</v>
      </c>
      <c r="V8445">
        <f>COUNTIF(SalesData[Order ID],SalesData[[#This Row],[Order ID]])</f>
        <v>3</v>
      </c>
      <c r="W8445" t="str">
        <f>TEXT(SalesData[[#This Row],[Order Date]],"MMM-YYYY")</f>
        <v>Mar-2017</v>
      </c>
      <c r="X8445">
        <f>CHOOSE(MONTH(SalesData[[#This Row],[Order Date]]),1,1,1,2,2,2,3,3,3,4,4,4)</f>
        <v>1</v>
      </c>
      <c r="Y8445">
        <f>YEAR(SalesData[[#This Row],[Order Date]])*100+MONTH(SalesData[[#This Row],[Order Date]])</f>
        <v>201703</v>
      </c>
    </row>
    <row r="8446" spans="1: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v>8</v>
      </c>
      <c r="T8446">
        <v>0</v>
      </c>
      <c r="U8446">
        <v>3.41</v>
      </c>
      <c r="V8446">
        <f>COUNTIF(SalesData[Order ID],SalesData[[#This Row],[Order ID]])</f>
        <v>3</v>
      </c>
      <c r="W8446" t="str">
        <f>TEXT(SalesData[[#This Row],[Order Date]],"MMM-YYYY")</f>
        <v>Mar-2017</v>
      </c>
      <c r="X8446">
        <f>CHOOSE(MONTH(SalesData[[#This Row],[Order Date]]),1,1,1,2,2,2,3,3,3,4,4,4)</f>
        <v>1</v>
      </c>
      <c r="Y8446">
        <f>YEAR(SalesData[[#This Row],[Order Date]])*100+MONTH(SalesData[[#This Row],[Order Date]])</f>
        <v>201703</v>
      </c>
    </row>
    <row r="8447" spans="1: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v>1</v>
      </c>
      <c r="T8447">
        <v>0.1</v>
      </c>
      <c r="U8447">
        <v>36.11</v>
      </c>
      <c r="V8447">
        <f>COUNTIF(SalesData[Order ID],SalesData[[#This Row],[Order ID]])</f>
        <v>6</v>
      </c>
      <c r="W8447" t="str">
        <f>TEXT(SalesData[[#This Row],[Order Date]],"MMM-YYYY")</f>
        <v>Oct-2018</v>
      </c>
      <c r="X8447">
        <f>CHOOSE(MONTH(SalesData[[#This Row],[Order Date]]),1,1,1,2,2,2,3,3,3,4,4,4)</f>
        <v>4</v>
      </c>
      <c r="Y8447">
        <f>YEAR(SalesData[[#This Row],[Order Date]])*100+MONTH(SalesData[[#This Row],[Order Date]])</f>
        <v>201810</v>
      </c>
    </row>
    <row r="8448" spans="1: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v>8</v>
      </c>
      <c r="T8448">
        <v>0</v>
      </c>
      <c r="U8448">
        <v>5.6</v>
      </c>
      <c r="V8448">
        <f>COUNTIF(SalesData[Order ID],SalesData[[#This Row],[Order ID]])</f>
        <v>6</v>
      </c>
      <c r="W8448" t="str">
        <f>TEXT(SalesData[[#This Row],[Order Date]],"MMM-YYYY")</f>
        <v>Oct-2018</v>
      </c>
      <c r="X8448">
        <f>CHOOSE(MONTH(SalesData[[#This Row],[Order Date]]),1,1,1,2,2,2,3,3,3,4,4,4)</f>
        <v>4</v>
      </c>
      <c r="Y8448">
        <f>YEAR(SalesData[[#This Row],[Order Date]])*100+MONTH(SalesData[[#This Row],[Order Date]])</f>
        <v>201810</v>
      </c>
    </row>
    <row r="8449" spans="1: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v>9</v>
      </c>
      <c r="T8449">
        <v>0.3</v>
      </c>
      <c r="U8449">
        <v>-44.24</v>
      </c>
      <c r="V8449">
        <f>COUNTIF(SalesData[Order ID],SalesData[[#This Row],[Order ID]])</f>
        <v>6</v>
      </c>
      <c r="W8449" t="str">
        <f>TEXT(SalesData[[#This Row],[Order Date]],"MMM-YYYY")</f>
        <v>Oct-2018</v>
      </c>
      <c r="X8449">
        <f>CHOOSE(MONTH(SalesData[[#This Row],[Order Date]]),1,1,1,2,2,2,3,3,3,4,4,4)</f>
        <v>4</v>
      </c>
      <c r="Y8449">
        <f>YEAR(SalesData[[#This Row],[Order Date]])*100+MONTH(SalesData[[#This Row],[Order Date]])</f>
        <v>201810</v>
      </c>
    </row>
    <row r="8450" spans="1: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v>4</v>
      </c>
      <c r="T8450">
        <v>0.3</v>
      </c>
      <c r="U8450">
        <v>-44.65</v>
      </c>
      <c r="V8450">
        <f>COUNTIF(SalesData[Order ID],SalesData[[#This Row],[Order ID]])</f>
        <v>6</v>
      </c>
      <c r="W8450" t="str">
        <f>TEXT(SalesData[[#This Row],[Order Date]],"MMM-YYYY")</f>
        <v>Oct-2018</v>
      </c>
      <c r="X8450">
        <f>CHOOSE(MONTH(SalesData[[#This Row],[Order Date]]),1,1,1,2,2,2,3,3,3,4,4,4)</f>
        <v>4</v>
      </c>
      <c r="Y8450">
        <f>YEAR(SalesData[[#This Row],[Order Date]])*100+MONTH(SalesData[[#This Row],[Order Date]])</f>
        <v>201810</v>
      </c>
    </row>
    <row r="8451" spans="1: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v>3</v>
      </c>
      <c r="T8451">
        <v>0</v>
      </c>
      <c r="U8451">
        <v>6.52</v>
      </c>
      <c r="V8451">
        <f>COUNTIF(SalesData[Order ID],SalesData[[#This Row],[Order ID]])</f>
        <v>6</v>
      </c>
      <c r="W8451" t="str">
        <f>TEXT(SalesData[[#This Row],[Order Date]],"MMM-YYYY")</f>
        <v>Oct-2018</v>
      </c>
      <c r="X8451">
        <f>CHOOSE(MONTH(SalesData[[#This Row],[Order Date]]),1,1,1,2,2,2,3,3,3,4,4,4)</f>
        <v>4</v>
      </c>
      <c r="Y8451">
        <f>YEAR(SalesData[[#This Row],[Order Date]])*100+MONTH(SalesData[[#This Row],[Order Date]])</f>
        <v>201810</v>
      </c>
    </row>
    <row r="8452" spans="1: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v>3</v>
      </c>
      <c r="T8452">
        <v>0.3</v>
      </c>
      <c r="U8452">
        <v>-0.69</v>
      </c>
      <c r="V8452">
        <f>COUNTIF(SalesData[Order ID],SalesData[[#This Row],[Order ID]])</f>
        <v>6</v>
      </c>
      <c r="W8452" t="str">
        <f>TEXT(SalesData[[#This Row],[Order Date]],"MMM-YYYY")</f>
        <v>Oct-2018</v>
      </c>
      <c r="X8452">
        <f>CHOOSE(MONTH(SalesData[[#This Row],[Order Date]]),1,1,1,2,2,2,3,3,3,4,4,4)</f>
        <v>4</v>
      </c>
      <c r="Y8452">
        <f>YEAR(SalesData[[#This Row],[Order Date]])*100+MONTH(SalesData[[#This Row],[Order Date]])</f>
        <v>201810</v>
      </c>
    </row>
    <row r="8453" spans="1: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v>8</v>
      </c>
      <c r="T8453">
        <v>0.1</v>
      </c>
      <c r="U8453">
        <v>554.39</v>
      </c>
      <c r="V8453">
        <f>COUNTIF(SalesData[Order ID],SalesData[[#This Row],[Order ID]])</f>
        <v>1</v>
      </c>
      <c r="W8453" t="str">
        <f>TEXT(SalesData[[#This Row],[Order Date]],"MMM-YYYY")</f>
        <v>Apr-2015</v>
      </c>
      <c r="X8453">
        <f>CHOOSE(MONTH(SalesData[[#This Row],[Order Date]]),1,1,1,2,2,2,3,3,3,4,4,4)</f>
        <v>2</v>
      </c>
      <c r="Y8453">
        <f>YEAR(SalesData[[#This Row],[Order Date]])*100+MONTH(SalesData[[#This Row],[Order Date]])</f>
        <v>201504</v>
      </c>
    </row>
    <row r="8454" spans="1: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v>8</v>
      </c>
      <c r="T8454">
        <v>0.2</v>
      </c>
      <c r="U8454">
        <v>17.22</v>
      </c>
      <c r="V8454">
        <f>COUNTIF(SalesData[Order ID],SalesData[[#This Row],[Order ID]])</f>
        <v>3</v>
      </c>
      <c r="W8454" t="str">
        <f>TEXT(SalesData[[#This Row],[Order Date]],"MMM-YYYY")</f>
        <v>Apr-2017</v>
      </c>
      <c r="X8454">
        <f>CHOOSE(MONTH(SalesData[[#This Row],[Order Date]]),1,1,1,2,2,2,3,3,3,4,4,4)</f>
        <v>2</v>
      </c>
      <c r="Y8454">
        <f>YEAR(SalesData[[#This Row],[Order Date]])*100+MONTH(SalesData[[#This Row],[Order Date]])</f>
        <v>201704</v>
      </c>
    </row>
    <row r="8455" spans="1: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v>3</v>
      </c>
      <c r="T8455">
        <v>0.3</v>
      </c>
      <c r="U8455">
        <v>-388.73</v>
      </c>
      <c r="V8455">
        <f>COUNTIF(SalesData[Order ID],SalesData[[#This Row],[Order ID]])</f>
        <v>3</v>
      </c>
      <c r="W8455" t="str">
        <f>TEXT(SalesData[[#This Row],[Order Date]],"MMM-YYYY")</f>
        <v>Apr-2017</v>
      </c>
      <c r="X8455">
        <f>CHOOSE(MONTH(SalesData[[#This Row],[Order Date]]),1,1,1,2,2,2,3,3,3,4,4,4)</f>
        <v>2</v>
      </c>
      <c r="Y8455">
        <f>YEAR(SalesData[[#This Row],[Order Date]])*100+MONTH(SalesData[[#This Row],[Order Date]])</f>
        <v>201704</v>
      </c>
    </row>
    <row r="8456" spans="1: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v>7</v>
      </c>
      <c r="T8456">
        <v>0</v>
      </c>
      <c r="U8456">
        <v>25.58</v>
      </c>
      <c r="V8456">
        <f>COUNTIF(SalesData[Order ID],SalesData[[#This Row],[Order ID]])</f>
        <v>3</v>
      </c>
      <c r="W8456" t="str">
        <f>TEXT(SalesData[[#This Row],[Order Date]],"MMM-YYYY")</f>
        <v>Apr-2017</v>
      </c>
      <c r="X8456">
        <f>CHOOSE(MONTH(SalesData[[#This Row],[Order Date]]),1,1,1,2,2,2,3,3,3,4,4,4)</f>
        <v>2</v>
      </c>
      <c r="Y8456">
        <f>YEAR(SalesData[[#This Row],[Order Date]])*100+MONTH(SalesData[[#This Row],[Order Date]])</f>
        <v>201704</v>
      </c>
    </row>
    <row r="8457" spans="1: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v>10</v>
      </c>
      <c r="T8457">
        <v>0</v>
      </c>
      <c r="U8457">
        <v>11.12</v>
      </c>
      <c r="V8457">
        <f>COUNTIF(SalesData[Order ID],SalesData[[#This Row],[Order ID]])</f>
        <v>1</v>
      </c>
      <c r="W8457" t="str">
        <f>TEXT(SalesData[[#This Row],[Order Date]],"MMM-YYYY")</f>
        <v>May-2017</v>
      </c>
      <c r="X8457">
        <f>CHOOSE(MONTH(SalesData[[#This Row],[Order Date]]),1,1,1,2,2,2,3,3,3,4,4,4)</f>
        <v>2</v>
      </c>
      <c r="Y8457">
        <f>YEAR(SalesData[[#This Row],[Order Date]])*100+MONTH(SalesData[[#This Row],[Order Date]])</f>
        <v>201705</v>
      </c>
    </row>
    <row r="8458" spans="1: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v>2</v>
      </c>
      <c r="T8458">
        <v>0.1</v>
      </c>
      <c r="U8458">
        <v>12.82</v>
      </c>
      <c r="V8458">
        <f>COUNTIF(SalesData[Order ID],SalesData[[#This Row],[Order ID]])</f>
        <v>2</v>
      </c>
      <c r="W8458" t="str">
        <f>TEXT(SalesData[[#This Row],[Order Date]],"MMM-YYYY")</f>
        <v>May-2018</v>
      </c>
      <c r="X8458">
        <f>CHOOSE(MONTH(SalesData[[#This Row],[Order Date]]),1,1,1,2,2,2,3,3,3,4,4,4)</f>
        <v>2</v>
      </c>
      <c r="Y8458">
        <f>YEAR(SalesData[[#This Row],[Order Date]])*100+MONTH(SalesData[[#This Row],[Order Date]])</f>
        <v>201805</v>
      </c>
    </row>
    <row r="8459" spans="1: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v>4</v>
      </c>
      <c r="T8459">
        <v>0</v>
      </c>
      <c r="U8459">
        <v>1.07</v>
      </c>
      <c r="V8459">
        <f>COUNTIF(SalesData[Order ID],SalesData[[#This Row],[Order ID]])</f>
        <v>2</v>
      </c>
      <c r="W8459" t="str">
        <f>TEXT(SalesData[[#This Row],[Order Date]],"MMM-YYYY")</f>
        <v>May-2018</v>
      </c>
      <c r="X8459">
        <f>CHOOSE(MONTH(SalesData[[#This Row],[Order Date]]),1,1,1,2,2,2,3,3,3,4,4,4)</f>
        <v>2</v>
      </c>
      <c r="Y8459">
        <f>YEAR(SalesData[[#This Row],[Order Date]])*100+MONTH(SalesData[[#This Row],[Order Date]])</f>
        <v>201805</v>
      </c>
    </row>
    <row r="8460" spans="1: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v>9</v>
      </c>
      <c r="T8460">
        <v>0</v>
      </c>
      <c r="U8460">
        <v>8.99</v>
      </c>
      <c r="V8460">
        <f>COUNTIF(SalesData[Order ID],SalesData[[#This Row],[Order ID]])</f>
        <v>2</v>
      </c>
      <c r="W8460" t="str">
        <f>TEXT(SalesData[[#This Row],[Order Date]],"MMM-YYYY")</f>
        <v>Aug-2015</v>
      </c>
      <c r="X8460">
        <f>CHOOSE(MONTH(SalesData[[#This Row],[Order Date]]),1,1,1,2,2,2,3,3,3,4,4,4)</f>
        <v>3</v>
      </c>
      <c r="Y8460">
        <f>YEAR(SalesData[[#This Row],[Order Date]])*100+MONTH(SalesData[[#This Row],[Order Date]])</f>
        <v>201508</v>
      </c>
    </row>
    <row r="8461" spans="1: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v>5</v>
      </c>
      <c r="T8461">
        <v>0.3</v>
      </c>
      <c r="U8461">
        <v>-2.23</v>
      </c>
      <c r="V8461">
        <f>COUNTIF(SalesData[Order ID],SalesData[[#This Row],[Order ID]])</f>
        <v>2</v>
      </c>
      <c r="W8461" t="str">
        <f>TEXT(SalesData[[#This Row],[Order Date]],"MMM-YYYY")</f>
        <v>Aug-2015</v>
      </c>
      <c r="X8461">
        <f>CHOOSE(MONTH(SalesData[[#This Row],[Order Date]]),1,1,1,2,2,2,3,3,3,4,4,4)</f>
        <v>3</v>
      </c>
      <c r="Y8461">
        <f>YEAR(SalesData[[#This Row],[Order Date]])*100+MONTH(SalesData[[#This Row],[Order Date]])</f>
        <v>201508</v>
      </c>
    </row>
    <row r="8462" spans="1: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v>4</v>
      </c>
      <c r="T8462">
        <v>0.1</v>
      </c>
      <c r="U8462">
        <v>4.55</v>
      </c>
      <c r="V8462">
        <f>COUNTIF(SalesData[Order ID],SalesData[[#This Row],[Order ID]])</f>
        <v>2</v>
      </c>
      <c r="W8462" t="str">
        <f>TEXT(SalesData[[#This Row],[Order Date]],"MMM-YYYY")</f>
        <v>Aug-2015</v>
      </c>
      <c r="X8462">
        <f>CHOOSE(MONTH(SalesData[[#This Row],[Order Date]]),1,1,1,2,2,2,3,3,3,4,4,4)</f>
        <v>3</v>
      </c>
      <c r="Y8462">
        <f>YEAR(SalesData[[#This Row],[Order Date]])*100+MONTH(SalesData[[#This Row],[Order Date]])</f>
        <v>201508</v>
      </c>
    </row>
    <row r="8463" spans="1: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v>10</v>
      </c>
      <c r="T8463">
        <v>0.2</v>
      </c>
      <c r="U8463">
        <v>23.03</v>
      </c>
      <c r="V8463">
        <f>COUNTIF(SalesData[Order ID],SalesData[[#This Row],[Order ID]])</f>
        <v>2</v>
      </c>
      <c r="W8463" t="str">
        <f>TEXT(SalesData[[#This Row],[Order Date]],"MMM-YYYY")</f>
        <v>Aug-2015</v>
      </c>
      <c r="X8463">
        <f>CHOOSE(MONTH(SalesData[[#This Row],[Order Date]]),1,1,1,2,2,2,3,3,3,4,4,4)</f>
        <v>3</v>
      </c>
      <c r="Y8463">
        <f>YEAR(SalesData[[#This Row],[Order Date]])*100+MONTH(SalesData[[#This Row],[Order Date]])</f>
        <v>201508</v>
      </c>
    </row>
    <row r="8464" spans="1: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v>4</v>
      </c>
      <c r="T8464">
        <v>0</v>
      </c>
      <c r="U8464">
        <v>0.68</v>
      </c>
      <c r="V8464">
        <f>COUNTIF(SalesData[Order ID],SalesData[[#This Row],[Order ID]])</f>
        <v>1</v>
      </c>
      <c r="W8464" t="str">
        <f>TEXT(SalesData[[#This Row],[Order Date]],"MMM-YYYY")</f>
        <v>Sep-2016</v>
      </c>
      <c r="X8464">
        <f>CHOOSE(MONTH(SalesData[[#This Row],[Order Date]]),1,1,1,2,2,2,3,3,3,4,4,4)</f>
        <v>3</v>
      </c>
      <c r="Y8464">
        <f>YEAR(SalesData[[#This Row],[Order Date]])*100+MONTH(SalesData[[#This Row],[Order Date]])</f>
        <v>201609</v>
      </c>
    </row>
    <row r="8465" spans="1: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v>2</v>
      </c>
      <c r="T8465">
        <v>0.2</v>
      </c>
      <c r="U8465">
        <v>69.55</v>
      </c>
      <c r="V8465">
        <f>COUNTIF(SalesData[Order ID],SalesData[[#This Row],[Order ID]])</f>
        <v>1</v>
      </c>
      <c r="W8465" t="str">
        <f>TEXT(SalesData[[#This Row],[Order Date]],"MMM-YYYY")</f>
        <v>Mar-2015</v>
      </c>
      <c r="X8465">
        <f>CHOOSE(MONTH(SalesData[[#This Row],[Order Date]]),1,1,1,2,2,2,3,3,3,4,4,4)</f>
        <v>1</v>
      </c>
      <c r="Y8465">
        <f>YEAR(SalesData[[#This Row],[Order Date]])*100+MONTH(SalesData[[#This Row],[Order Date]])</f>
        <v>201503</v>
      </c>
    </row>
    <row r="8466" spans="1: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v>5</v>
      </c>
      <c r="T8466">
        <v>0.2</v>
      </c>
      <c r="U8466">
        <v>14.01</v>
      </c>
      <c r="V8466">
        <f>COUNTIF(SalesData[Order ID],SalesData[[#This Row],[Order ID]])</f>
        <v>1</v>
      </c>
      <c r="W8466" t="str">
        <f>TEXT(SalesData[[#This Row],[Order Date]],"MMM-YYYY")</f>
        <v>May-2016</v>
      </c>
      <c r="X8466">
        <f>CHOOSE(MONTH(SalesData[[#This Row],[Order Date]]),1,1,1,2,2,2,3,3,3,4,4,4)</f>
        <v>2</v>
      </c>
      <c r="Y8466">
        <f>YEAR(SalesData[[#This Row],[Order Date]])*100+MONTH(SalesData[[#This Row],[Order Date]])</f>
        <v>201605</v>
      </c>
    </row>
    <row r="8467" spans="1: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v>4</v>
      </c>
      <c r="T8467">
        <v>0.3</v>
      </c>
      <c r="U8467">
        <v>-1.26</v>
      </c>
      <c r="V8467">
        <f>COUNTIF(SalesData[Order ID],SalesData[[#This Row],[Order ID]])</f>
        <v>1</v>
      </c>
      <c r="W8467" t="str">
        <f>TEXT(SalesData[[#This Row],[Order Date]],"MMM-YYYY")</f>
        <v>Apr-2016</v>
      </c>
      <c r="X8467">
        <f>CHOOSE(MONTH(SalesData[[#This Row],[Order Date]]),1,1,1,2,2,2,3,3,3,4,4,4)</f>
        <v>2</v>
      </c>
      <c r="Y8467">
        <f>YEAR(SalesData[[#This Row],[Order Date]])*100+MONTH(SalesData[[#This Row],[Order Date]])</f>
        <v>201604</v>
      </c>
    </row>
    <row r="8468" spans="1: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v>1</v>
      </c>
      <c r="T8468">
        <v>0</v>
      </c>
      <c r="U8468">
        <v>25.91</v>
      </c>
      <c r="V8468">
        <f>COUNTIF(SalesData[Order ID],SalesData[[#This Row],[Order ID]])</f>
        <v>1</v>
      </c>
      <c r="W8468" t="str">
        <f>TEXT(SalesData[[#This Row],[Order Date]],"MMM-YYYY")</f>
        <v>Apr-2016</v>
      </c>
      <c r="X8468">
        <f>CHOOSE(MONTH(SalesData[[#This Row],[Order Date]]),1,1,1,2,2,2,3,3,3,4,4,4)</f>
        <v>2</v>
      </c>
      <c r="Y8468">
        <f>YEAR(SalesData[[#This Row],[Order Date]])*100+MONTH(SalesData[[#This Row],[Order Date]])</f>
        <v>201604</v>
      </c>
    </row>
    <row r="8469" spans="1: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v>5</v>
      </c>
      <c r="T8469">
        <v>0</v>
      </c>
      <c r="U8469">
        <v>2.0499999999999998</v>
      </c>
      <c r="V8469">
        <f>COUNTIF(SalesData[Order ID],SalesData[[#This Row],[Order ID]])</f>
        <v>1</v>
      </c>
      <c r="W8469" t="str">
        <f>TEXT(SalesData[[#This Row],[Order Date]],"MMM-YYYY")</f>
        <v>Sep-2017</v>
      </c>
      <c r="X8469">
        <f>CHOOSE(MONTH(SalesData[[#This Row],[Order Date]]),1,1,1,2,2,2,3,3,3,4,4,4)</f>
        <v>3</v>
      </c>
      <c r="Y8469">
        <f>YEAR(SalesData[[#This Row],[Order Date]])*100+MONTH(SalesData[[#This Row],[Order Date]])</f>
        <v>201709</v>
      </c>
    </row>
    <row r="8470" spans="1: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v>10</v>
      </c>
      <c r="T8470">
        <v>0.1</v>
      </c>
      <c r="U8470">
        <v>857.26</v>
      </c>
      <c r="V8470">
        <f>COUNTIF(SalesData[Order ID],SalesData[[#This Row],[Order ID]])</f>
        <v>1</v>
      </c>
      <c r="W8470" t="str">
        <f>TEXT(SalesData[[#This Row],[Order Date]],"MMM-YYYY")</f>
        <v>Nov-2017</v>
      </c>
      <c r="X8470">
        <f>CHOOSE(MONTH(SalesData[[#This Row],[Order Date]]),1,1,1,2,2,2,3,3,3,4,4,4)</f>
        <v>4</v>
      </c>
      <c r="Y8470">
        <f>YEAR(SalesData[[#This Row],[Order Date]])*100+MONTH(SalesData[[#This Row],[Order Date]])</f>
        <v>201711</v>
      </c>
    </row>
    <row r="8471" spans="1: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v>3</v>
      </c>
      <c r="T8471">
        <v>0.1</v>
      </c>
      <c r="U8471">
        <v>23.23</v>
      </c>
      <c r="V8471">
        <f>COUNTIF(SalesData[Order ID],SalesData[[#This Row],[Order ID]])</f>
        <v>4</v>
      </c>
      <c r="W8471" t="str">
        <f>TEXT(SalesData[[#This Row],[Order Date]],"MMM-YYYY")</f>
        <v>Apr-2018</v>
      </c>
      <c r="X8471">
        <f>CHOOSE(MONTH(SalesData[[#This Row],[Order Date]]),1,1,1,2,2,2,3,3,3,4,4,4)</f>
        <v>2</v>
      </c>
      <c r="Y8471">
        <f>YEAR(SalesData[[#This Row],[Order Date]])*100+MONTH(SalesData[[#This Row],[Order Date]])</f>
        <v>201804</v>
      </c>
    </row>
    <row r="8472" spans="1: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v>1</v>
      </c>
      <c r="T8472">
        <v>0.3</v>
      </c>
      <c r="U8472">
        <v>-11.81</v>
      </c>
      <c r="V8472">
        <f>COUNTIF(SalesData[Order ID],SalesData[[#This Row],[Order ID]])</f>
        <v>4</v>
      </c>
      <c r="W8472" t="str">
        <f>TEXT(SalesData[[#This Row],[Order Date]],"MMM-YYYY")</f>
        <v>Apr-2018</v>
      </c>
      <c r="X8472">
        <f>CHOOSE(MONTH(SalesData[[#This Row],[Order Date]]),1,1,1,2,2,2,3,3,3,4,4,4)</f>
        <v>2</v>
      </c>
      <c r="Y8472">
        <f>YEAR(SalesData[[#This Row],[Order Date]])*100+MONTH(SalesData[[#This Row],[Order Date]])</f>
        <v>201804</v>
      </c>
    </row>
    <row r="8473" spans="1: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v>10</v>
      </c>
      <c r="T8473">
        <v>0.2</v>
      </c>
      <c r="U8473">
        <v>19.489999999999998</v>
      </c>
      <c r="V8473">
        <f>COUNTIF(SalesData[Order ID],SalesData[[#This Row],[Order ID]])</f>
        <v>4</v>
      </c>
      <c r="W8473" t="str">
        <f>TEXT(SalesData[[#This Row],[Order Date]],"MMM-YYYY")</f>
        <v>Apr-2018</v>
      </c>
      <c r="X8473">
        <f>CHOOSE(MONTH(SalesData[[#This Row],[Order Date]]),1,1,1,2,2,2,3,3,3,4,4,4)</f>
        <v>2</v>
      </c>
      <c r="Y8473">
        <f>YEAR(SalesData[[#This Row],[Order Date]])*100+MONTH(SalesData[[#This Row],[Order Date]])</f>
        <v>201804</v>
      </c>
    </row>
    <row r="8474" spans="1: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v>8</v>
      </c>
      <c r="T8474">
        <v>0</v>
      </c>
      <c r="U8474">
        <v>0.96</v>
      </c>
      <c r="V8474">
        <f>COUNTIF(SalesData[Order ID],SalesData[[#This Row],[Order ID]])</f>
        <v>4</v>
      </c>
      <c r="W8474" t="str">
        <f>TEXT(SalesData[[#This Row],[Order Date]],"MMM-YYYY")</f>
        <v>Apr-2018</v>
      </c>
      <c r="X8474">
        <f>CHOOSE(MONTH(SalesData[[#This Row],[Order Date]]),1,1,1,2,2,2,3,3,3,4,4,4)</f>
        <v>2</v>
      </c>
      <c r="Y8474">
        <f>YEAR(SalesData[[#This Row],[Order Date]])*100+MONTH(SalesData[[#This Row],[Order Date]])</f>
        <v>201804</v>
      </c>
    </row>
    <row r="8475" spans="1: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v>1</v>
      </c>
      <c r="T8475">
        <v>0.3</v>
      </c>
      <c r="U8475">
        <v>-0.6</v>
      </c>
      <c r="V8475">
        <f>COUNTIF(SalesData[Order ID],SalesData[[#This Row],[Order ID]])</f>
        <v>1</v>
      </c>
      <c r="W8475" t="str">
        <f>TEXT(SalesData[[#This Row],[Order Date]],"MMM-YYYY")</f>
        <v>Oct-2016</v>
      </c>
      <c r="X8475">
        <f>CHOOSE(MONTH(SalesData[[#This Row],[Order Date]]),1,1,1,2,2,2,3,3,3,4,4,4)</f>
        <v>4</v>
      </c>
      <c r="Y8475">
        <f>YEAR(SalesData[[#This Row],[Order Date]])*100+MONTH(SalesData[[#This Row],[Order Date]])</f>
        <v>201610</v>
      </c>
    </row>
    <row r="8476" spans="1: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v>2</v>
      </c>
      <c r="T8476">
        <v>0</v>
      </c>
      <c r="U8476">
        <v>8.34</v>
      </c>
      <c r="V8476">
        <f>COUNTIF(SalesData[Order ID],SalesData[[#This Row],[Order ID]])</f>
        <v>2</v>
      </c>
      <c r="W8476" t="str">
        <f>TEXT(SalesData[[#This Row],[Order Date]],"MMM-YYYY")</f>
        <v>Apr-2018</v>
      </c>
      <c r="X8476">
        <f>CHOOSE(MONTH(SalesData[[#This Row],[Order Date]]),1,1,1,2,2,2,3,3,3,4,4,4)</f>
        <v>2</v>
      </c>
      <c r="Y8476">
        <f>YEAR(SalesData[[#This Row],[Order Date]])*100+MONTH(SalesData[[#This Row],[Order Date]])</f>
        <v>201804</v>
      </c>
    </row>
    <row r="8477" spans="1: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v>5</v>
      </c>
      <c r="T8477">
        <v>0.1</v>
      </c>
      <c r="U8477">
        <v>20.99</v>
      </c>
      <c r="V8477">
        <f>COUNTIF(SalesData[Order ID],SalesData[[#This Row],[Order ID]])</f>
        <v>2</v>
      </c>
      <c r="W8477" t="str">
        <f>TEXT(SalesData[[#This Row],[Order Date]],"MMM-YYYY")</f>
        <v>Apr-2018</v>
      </c>
      <c r="X8477">
        <f>CHOOSE(MONTH(SalesData[[#This Row],[Order Date]]),1,1,1,2,2,2,3,3,3,4,4,4)</f>
        <v>2</v>
      </c>
      <c r="Y8477">
        <f>YEAR(SalesData[[#This Row],[Order Date]])*100+MONTH(SalesData[[#This Row],[Order Date]])</f>
        <v>201804</v>
      </c>
    </row>
    <row r="8478" spans="1: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v>2</v>
      </c>
      <c r="T8478">
        <v>0.3</v>
      </c>
      <c r="U8478">
        <v>-13.44</v>
      </c>
      <c r="V8478">
        <f>COUNTIF(SalesData[Order ID],SalesData[[#This Row],[Order ID]])</f>
        <v>1</v>
      </c>
      <c r="W8478" t="str">
        <f>TEXT(SalesData[[#This Row],[Order Date]],"MMM-YYYY")</f>
        <v>Oct-2018</v>
      </c>
      <c r="X8478">
        <f>CHOOSE(MONTH(SalesData[[#This Row],[Order Date]]),1,1,1,2,2,2,3,3,3,4,4,4)</f>
        <v>4</v>
      </c>
      <c r="Y8478">
        <f>YEAR(SalesData[[#This Row],[Order Date]])*100+MONTH(SalesData[[#This Row],[Order Date]])</f>
        <v>201810</v>
      </c>
    </row>
    <row r="8479" spans="1: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v>9</v>
      </c>
      <c r="T8479">
        <v>0</v>
      </c>
      <c r="U8479">
        <v>217.52</v>
      </c>
      <c r="V8479">
        <f>COUNTIF(SalesData[Order ID],SalesData[[#This Row],[Order ID]])</f>
        <v>1</v>
      </c>
      <c r="W8479" t="str">
        <f>TEXT(SalesData[[#This Row],[Order Date]],"MMM-YYYY")</f>
        <v>Oct-2016</v>
      </c>
      <c r="X8479">
        <f>CHOOSE(MONTH(SalesData[[#This Row],[Order Date]]),1,1,1,2,2,2,3,3,3,4,4,4)</f>
        <v>4</v>
      </c>
      <c r="Y8479">
        <f>YEAR(SalesData[[#This Row],[Order Date]])*100+MONTH(SalesData[[#This Row],[Order Date]])</f>
        <v>201610</v>
      </c>
    </row>
    <row r="8480" spans="1: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v>1</v>
      </c>
      <c r="T8480">
        <v>0</v>
      </c>
      <c r="U8480">
        <v>1.84</v>
      </c>
      <c r="V8480">
        <f>COUNTIF(SalesData[Order ID],SalesData[[#This Row],[Order ID]])</f>
        <v>1</v>
      </c>
      <c r="W8480" t="str">
        <f>TEXT(SalesData[[#This Row],[Order Date]],"MMM-YYYY")</f>
        <v>Dec-2018</v>
      </c>
      <c r="X8480">
        <f>CHOOSE(MONTH(SalesData[[#This Row],[Order Date]]),1,1,1,2,2,2,3,3,3,4,4,4)</f>
        <v>4</v>
      </c>
      <c r="Y8480">
        <f>YEAR(SalesData[[#This Row],[Order Date]])*100+MONTH(SalesData[[#This Row],[Order Date]])</f>
        <v>201812</v>
      </c>
    </row>
    <row r="8481" spans="1: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v>9</v>
      </c>
      <c r="T8481">
        <v>0.3</v>
      </c>
      <c r="U8481">
        <v>-1</v>
      </c>
      <c r="V8481">
        <f>COUNTIF(SalesData[Order ID],SalesData[[#This Row],[Order ID]])</f>
        <v>1</v>
      </c>
      <c r="W8481" t="str">
        <f>TEXT(SalesData[[#This Row],[Order Date]],"MMM-YYYY")</f>
        <v>Mar-2017</v>
      </c>
      <c r="X8481">
        <f>CHOOSE(MONTH(SalesData[[#This Row],[Order Date]]),1,1,1,2,2,2,3,3,3,4,4,4)</f>
        <v>1</v>
      </c>
      <c r="Y8481">
        <f>YEAR(SalesData[[#This Row],[Order Date]])*100+MONTH(SalesData[[#This Row],[Order Date]])</f>
        <v>201703</v>
      </c>
    </row>
    <row r="8482" spans="1: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v>6</v>
      </c>
      <c r="T8482">
        <v>0</v>
      </c>
      <c r="U8482">
        <v>10.79</v>
      </c>
      <c r="V8482">
        <f>COUNTIF(SalesData[Order ID],SalesData[[#This Row],[Order ID]])</f>
        <v>1</v>
      </c>
      <c r="W8482" t="str">
        <f>TEXT(SalesData[[#This Row],[Order Date]],"MMM-YYYY")</f>
        <v>Jul-2015</v>
      </c>
      <c r="X8482">
        <f>CHOOSE(MONTH(SalesData[[#This Row],[Order Date]]),1,1,1,2,2,2,3,3,3,4,4,4)</f>
        <v>3</v>
      </c>
      <c r="Y8482">
        <f>YEAR(SalesData[[#This Row],[Order Date]])*100+MONTH(SalesData[[#This Row],[Order Date]])</f>
        <v>201507</v>
      </c>
    </row>
    <row r="8483" spans="1: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v>8</v>
      </c>
      <c r="T8483">
        <v>0.1</v>
      </c>
      <c r="U8483">
        <v>1.83</v>
      </c>
      <c r="V8483">
        <f>COUNTIF(SalesData[Order ID],SalesData[[#This Row],[Order ID]])</f>
        <v>1</v>
      </c>
      <c r="W8483" t="str">
        <f>TEXT(SalesData[[#This Row],[Order Date]],"MMM-YYYY")</f>
        <v>May-2017</v>
      </c>
      <c r="X8483">
        <f>CHOOSE(MONTH(SalesData[[#This Row],[Order Date]]),1,1,1,2,2,2,3,3,3,4,4,4)</f>
        <v>2</v>
      </c>
      <c r="Y8483">
        <f>YEAR(SalesData[[#This Row],[Order Date]])*100+MONTH(SalesData[[#This Row],[Order Date]])</f>
        <v>201705</v>
      </c>
    </row>
    <row r="8484" spans="1: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v>5</v>
      </c>
      <c r="T8484">
        <v>0.1</v>
      </c>
      <c r="U8484">
        <v>2.48</v>
      </c>
      <c r="V8484">
        <f>COUNTIF(SalesData[Order ID],SalesData[[#This Row],[Order ID]])</f>
        <v>1</v>
      </c>
      <c r="W8484" t="str">
        <f>TEXT(SalesData[[#This Row],[Order Date]],"MMM-YYYY")</f>
        <v>Feb-2018</v>
      </c>
      <c r="X8484">
        <f>CHOOSE(MONTH(SalesData[[#This Row],[Order Date]]),1,1,1,2,2,2,3,3,3,4,4,4)</f>
        <v>1</v>
      </c>
      <c r="Y8484">
        <f>YEAR(SalesData[[#This Row],[Order Date]])*100+MONTH(SalesData[[#This Row],[Order Date]])</f>
        <v>201802</v>
      </c>
    </row>
    <row r="8485" spans="1: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v>4</v>
      </c>
      <c r="T8485">
        <v>0.1</v>
      </c>
      <c r="U8485">
        <v>12.56</v>
      </c>
      <c r="V8485">
        <f>COUNTIF(SalesData[Order ID],SalesData[[#This Row],[Order ID]])</f>
        <v>1</v>
      </c>
      <c r="W8485" t="str">
        <f>TEXT(SalesData[[#This Row],[Order Date]],"MMM-YYYY")</f>
        <v>Sep-2017</v>
      </c>
      <c r="X8485">
        <f>CHOOSE(MONTH(SalesData[[#This Row],[Order Date]]),1,1,1,2,2,2,3,3,3,4,4,4)</f>
        <v>3</v>
      </c>
      <c r="Y8485">
        <f>YEAR(SalesData[[#This Row],[Order Date]])*100+MONTH(SalesData[[#This Row],[Order Date]])</f>
        <v>201709</v>
      </c>
    </row>
    <row r="8486" spans="1: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v>8</v>
      </c>
      <c r="T8486">
        <v>0.1</v>
      </c>
      <c r="U8486">
        <v>67.930000000000007</v>
      </c>
      <c r="V8486">
        <f>COUNTIF(SalesData[Order ID],SalesData[[#This Row],[Order ID]])</f>
        <v>1</v>
      </c>
      <c r="W8486" t="str">
        <f>TEXT(SalesData[[#This Row],[Order Date]],"MMM-YYYY")</f>
        <v>Sep-2018</v>
      </c>
      <c r="X8486">
        <f>CHOOSE(MONTH(SalesData[[#This Row],[Order Date]]),1,1,1,2,2,2,3,3,3,4,4,4)</f>
        <v>3</v>
      </c>
      <c r="Y8486">
        <f>YEAR(SalesData[[#This Row],[Order Date]])*100+MONTH(SalesData[[#This Row],[Order Date]])</f>
        <v>201809</v>
      </c>
    </row>
    <row r="8487" spans="1: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v>1</v>
      </c>
      <c r="T8487">
        <v>0.2</v>
      </c>
      <c r="U8487">
        <v>15.53</v>
      </c>
      <c r="V8487">
        <f>COUNTIF(SalesData[Order ID],SalesData[[#This Row],[Order ID]])</f>
        <v>3</v>
      </c>
      <c r="W8487" t="str">
        <f>TEXT(SalesData[[#This Row],[Order Date]],"MMM-YYYY")</f>
        <v>Mar-2018</v>
      </c>
      <c r="X8487">
        <f>CHOOSE(MONTH(SalesData[[#This Row],[Order Date]]),1,1,1,2,2,2,3,3,3,4,4,4)</f>
        <v>1</v>
      </c>
      <c r="Y8487">
        <f>YEAR(SalesData[[#This Row],[Order Date]])*100+MONTH(SalesData[[#This Row],[Order Date]])</f>
        <v>201803</v>
      </c>
    </row>
    <row r="8488" spans="1: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v>3</v>
      </c>
      <c r="T8488">
        <v>0.1</v>
      </c>
      <c r="U8488">
        <v>11.1</v>
      </c>
      <c r="V8488">
        <f>COUNTIF(SalesData[Order ID],SalesData[[#This Row],[Order ID]])</f>
        <v>3</v>
      </c>
      <c r="W8488" t="str">
        <f>TEXT(SalesData[[#This Row],[Order Date]],"MMM-YYYY")</f>
        <v>Mar-2018</v>
      </c>
      <c r="X8488">
        <f>CHOOSE(MONTH(SalesData[[#This Row],[Order Date]]),1,1,1,2,2,2,3,3,3,4,4,4)</f>
        <v>1</v>
      </c>
      <c r="Y8488">
        <f>YEAR(SalesData[[#This Row],[Order Date]])*100+MONTH(SalesData[[#This Row],[Order Date]])</f>
        <v>201803</v>
      </c>
    </row>
    <row r="8489" spans="1: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v>7</v>
      </c>
      <c r="T8489">
        <v>0.1</v>
      </c>
      <c r="U8489">
        <v>1.55</v>
      </c>
      <c r="V8489">
        <f>COUNTIF(SalesData[Order ID],SalesData[[#This Row],[Order ID]])</f>
        <v>3</v>
      </c>
      <c r="W8489" t="str">
        <f>TEXT(SalesData[[#This Row],[Order Date]],"MMM-YYYY")</f>
        <v>Mar-2018</v>
      </c>
      <c r="X8489">
        <f>CHOOSE(MONTH(SalesData[[#This Row],[Order Date]]),1,1,1,2,2,2,3,3,3,4,4,4)</f>
        <v>1</v>
      </c>
      <c r="Y8489">
        <f>YEAR(SalesData[[#This Row],[Order Date]])*100+MONTH(SalesData[[#This Row],[Order Date]])</f>
        <v>201803</v>
      </c>
    </row>
    <row r="8490" spans="1: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v>1</v>
      </c>
      <c r="T8490">
        <v>0</v>
      </c>
      <c r="U8490">
        <v>787.5</v>
      </c>
      <c r="V8490">
        <f>COUNTIF(SalesData[Order ID],SalesData[[#This Row],[Order ID]])</f>
        <v>3</v>
      </c>
      <c r="W8490" t="str">
        <f>TEXT(SalesData[[#This Row],[Order Date]],"MMM-YYYY")</f>
        <v>Feb-2017</v>
      </c>
      <c r="X8490">
        <f>CHOOSE(MONTH(SalesData[[#This Row],[Order Date]]),1,1,1,2,2,2,3,3,3,4,4,4)</f>
        <v>1</v>
      </c>
      <c r="Y8490">
        <f>YEAR(SalesData[[#This Row],[Order Date]])*100+MONTH(SalesData[[#This Row],[Order Date]])</f>
        <v>201702</v>
      </c>
    </row>
    <row r="8491" spans="1: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v>4</v>
      </c>
      <c r="T8491">
        <v>0</v>
      </c>
      <c r="U8491">
        <v>12.38</v>
      </c>
      <c r="V8491">
        <f>COUNTIF(SalesData[Order ID],SalesData[[#This Row],[Order ID]])</f>
        <v>3</v>
      </c>
      <c r="W8491" t="str">
        <f>TEXT(SalesData[[#This Row],[Order Date]],"MMM-YYYY")</f>
        <v>Feb-2017</v>
      </c>
      <c r="X8491">
        <f>CHOOSE(MONTH(SalesData[[#This Row],[Order Date]]),1,1,1,2,2,2,3,3,3,4,4,4)</f>
        <v>1</v>
      </c>
      <c r="Y8491">
        <f>YEAR(SalesData[[#This Row],[Order Date]])*100+MONTH(SalesData[[#This Row],[Order Date]])</f>
        <v>201702</v>
      </c>
    </row>
    <row r="8492" spans="1: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v>10</v>
      </c>
      <c r="T8492">
        <v>0.2</v>
      </c>
      <c r="U8492">
        <v>1.31</v>
      </c>
      <c r="V8492">
        <f>COUNTIF(SalesData[Order ID],SalesData[[#This Row],[Order ID]])</f>
        <v>3</v>
      </c>
      <c r="W8492" t="str">
        <f>TEXT(SalesData[[#This Row],[Order Date]],"MMM-YYYY")</f>
        <v>Feb-2017</v>
      </c>
      <c r="X8492">
        <f>CHOOSE(MONTH(SalesData[[#This Row],[Order Date]]),1,1,1,2,2,2,3,3,3,4,4,4)</f>
        <v>1</v>
      </c>
      <c r="Y8492">
        <f>YEAR(SalesData[[#This Row],[Order Date]])*100+MONTH(SalesData[[#This Row],[Order Date]])</f>
        <v>201702</v>
      </c>
    </row>
    <row r="8493" spans="1: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v>3</v>
      </c>
      <c r="T8493">
        <v>0.1</v>
      </c>
      <c r="U8493">
        <v>1.84</v>
      </c>
      <c r="V8493">
        <f>COUNTIF(SalesData[Order ID],SalesData[[#This Row],[Order ID]])</f>
        <v>1</v>
      </c>
      <c r="W8493" t="str">
        <f>TEXT(SalesData[[#This Row],[Order Date]],"MMM-YYYY")</f>
        <v>Jul-2018</v>
      </c>
      <c r="X8493">
        <f>CHOOSE(MONTH(SalesData[[#This Row],[Order Date]]),1,1,1,2,2,2,3,3,3,4,4,4)</f>
        <v>3</v>
      </c>
      <c r="Y8493">
        <f>YEAR(SalesData[[#This Row],[Order Date]])*100+MONTH(SalesData[[#This Row],[Order Date]])</f>
        <v>201807</v>
      </c>
    </row>
    <row r="8494" spans="1: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v>4</v>
      </c>
      <c r="T8494">
        <v>0</v>
      </c>
      <c r="U8494">
        <v>5.47</v>
      </c>
      <c r="V8494">
        <f>COUNTIF(SalesData[Order ID],SalesData[[#This Row],[Order ID]])</f>
        <v>3</v>
      </c>
      <c r="W8494" t="str">
        <f>TEXT(SalesData[[#This Row],[Order Date]],"MMM-YYYY")</f>
        <v>Oct-2016</v>
      </c>
      <c r="X8494">
        <f>CHOOSE(MONTH(SalesData[[#This Row],[Order Date]]),1,1,1,2,2,2,3,3,3,4,4,4)</f>
        <v>4</v>
      </c>
      <c r="Y8494">
        <f>YEAR(SalesData[[#This Row],[Order Date]])*100+MONTH(SalesData[[#This Row],[Order Date]])</f>
        <v>201610</v>
      </c>
    </row>
    <row r="8495" spans="1: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v>4</v>
      </c>
      <c r="T8495">
        <v>0</v>
      </c>
      <c r="U8495">
        <v>96</v>
      </c>
      <c r="V8495">
        <f>COUNTIF(SalesData[Order ID],SalesData[[#This Row],[Order ID]])</f>
        <v>3</v>
      </c>
      <c r="W8495" t="str">
        <f>TEXT(SalesData[[#This Row],[Order Date]],"MMM-YYYY")</f>
        <v>Oct-2016</v>
      </c>
      <c r="X8495">
        <f>CHOOSE(MONTH(SalesData[[#This Row],[Order Date]]),1,1,1,2,2,2,3,3,3,4,4,4)</f>
        <v>4</v>
      </c>
      <c r="Y8495">
        <f>YEAR(SalesData[[#This Row],[Order Date]])*100+MONTH(SalesData[[#This Row],[Order Date]])</f>
        <v>201610</v>
      </c>
    </row>
    <row r="8496" spans="1: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v>7</v>
      </c>
      <c r="T8496">
        <v>0.2</v>
      </c>
      <c r="U8496">
        <v>0.36</v>
      </c>
      <c r="V8496">
        <f>COUNTIF(SalesData[Order ID],SalesData[[#This Row],[Order ID]])</f>
        <v>3</v>
      </c>
      <c r="W8496" t="str">
        <f>TEXT(SalesData[[#This Row],[Order Date]],"MMM-YYYY")</f>
        <v>Oct-2016</v>
      </c>
      <c r="X8496">
        <f>CHOOSE(MONTH(SalesData[[#This Row],[Order Date]]),1,1,1,2,2,2,3,3,3,4,4,4)</f>
        <v>4</v>
      </c>
      <c r="Y8496">
        <f>YEAR(SalesData[[#This Row],[Order Date]])*100+MONTH(SalesData[[#This Row],[Order Date]])</f>
        <v>201610</v>
      </c>
    </row>
    <row r="8497" spans="1: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v>9</v>
      </c>
      <c r="T8497">
        <v>0</v>
      </c>
      <c r="U8497">
        <v>23.18</v>
      </c>
      <c r="V8497">
        <f>COUNTIF(SalesData[Order ID],SalesData[[#This Row],[Order ID]])</f>
        <v>1</v>
      </c>
      <c r="W8497" t="str">
        <f>TEXT(SalesData[[#This Row],[Order Date]],"MMM-YYYY")</f>
        <v>Dec-2017</v>
      </c>
      <c r="X8497">
        <f>CHOOSE(MONTH(SalesData[[#This Row],[Order Date]]),1,1,1,2,2,2,3,3,3,4,4,4)</f>
        <v>4</v>
      </c>
      <c r="Y8497">
        <f>YEAR(SalesData[[#This Row],[Order Date]])*100+MONTH(SalesData[[#This Row],[Order Date]])</f>
        <v>201712</v>
      </c>
    </row>
    <row r="8498" spans="1: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v>10</v>
      </c>
      <c r="T8498">
        <v>0</v>
      </c>
      <c r="U8498">
        <v>16.07</v>
      </c>
      <c r="V8498">
        <f>COUNTIF(SalesData[Order ID],SalesData[[#This Row],[Order ID]])</f>
        <v>5</v>
      </c>
      <c r="W8498" t="str">
        <f>TEXT(SalesData[[#This Row],[Order Date]],"MMM-YYYY")</f>
        <v>Mar-2015</v>
      </c>
      <c r="X8498">
        <f>CHOOSE(MONTH(SalesData[[#This Row],[Order Date]]),1,1,1,2,2,2,3,3,3,4,4,4)</f>
        <v>1</v>
      </c>
      <c r="Y8498">
        <f>YEAR(SalesData[[#This Row],[Order Date]])*100+MONTH(SalesData[[#This Row],[Order Date]])</f>
        <v>201503</v>
      </c>
    </row>
    <row r="8499" spans="1: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v>4</v>
      </c>
      <c r="T8499">
        <v>0</v>
      </c>
      <c r="U8499">
        <v>158.38999999999999</v>
      </c>
      <c r="V8499">
        <f>COUNTIF(SalesData[Order ID],SalesData[[#This Row],[Order ID]])</f>
        <v>5</v>
      </c>
      <c r="W8499" t="str">
        <f>TEXT(SalesData[[#This Row],[Order Date]],"MMM-YYYY")</f>
        <v>Mar-2015</v>
      </c>
      <c r="X8499">
        <f>CHOOSE(MONTH(SalesData[[#This Row],[Order Date]]),1,1,1,2,2,2,3,3,3,4,4,4)</f>
        <v>1</v>
      </c>
      <c r="Y8499">
        <f>YEAR(SalesData[[#This Row],[Order Date]])*100+MONTH(SalesData[[#This Row],[Order Date]])</f>
        <v>201503</v>
      </c>
    </row>
    <row r="8500" spans="1: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v>2</v>
      </c>
      <c r="T8500">
        <v>0.2</v>
      </c>
      <c r="U8500">
        <v>1.1200000000000001</v>
      </c>
      <c r="V8500">
        <f>COUNTIF(SalesData[Order ID],SalesData[[#This Row],[Order ID]])</f>
        <v>5</v>
      </c>
      <c r="W8500" t="str">
        <f>TEXT(SalesData[[#This Row],[Order Date]],"MMM-YYYY")</f>
        <v>Mar-2015</v>
      </c>
      <c r="X8500">
        <f>CHOOSE(MONTH(SalesData[[#This Row],[Order Date]]),1,1,1,2,2,2,3,3,3,4,4,4)</f>
        <v>1</v>
      </c>
      <c r="Y8500">
        <f>YEAR(SalesData[[#This Row],[Order Date]])*100+MONTH(SalesData[[#This Row],[Order Date]])</f>
        <v>201503</v>
      </c>
    </row>
    <row r="8501" spans="1: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v>1</v>
      </c>
      <c r="T8501">
        <v>0.1</v>
      </c>
      <c r="U8501">
        <v>7.44</v>
      </c>
      <c r="V8501">
        <f>COUNTIF(SalesData[Order ID],SalesData[[#This Row],[Order ID]])</f>
        <v>5</v>
      </c>
      <c r="W8501" t="str">
        <f>TEXT(SalesData[[#This Row],[Order Date]],"MMM-YYYY")</f>
        <v>Mar-2015</v>
      </c>
      <c r="X8501">
        <f>CHOOSE(MONTH(SalesData[[#This Row],[Order Date]]),1,1,1,2,2,2,3,3,3,4,4,4)</f>
        <v>1</v>
      </c>
      <c r="Y8501">
        <f>YEAR(SalesData[[#This Row],[Order Date]])*100+MONTH(SalesData[[#This Row],[Order Date]])</f>
        <v>201503</v>
      </c>
    </row>
    <row r="8502" spans="1: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v>8</v>
      </c>
      <c r="T8502">
        <v>0</v>
      </c>
      <c r="U8502">
        <v>8.8000000000000007</v>
      </c>
      <c r="V8502">
        <f>COUNTIF(SalesData[Order ID],SalesData[[#This Row],[Order ID]])</f>
        <v>5</v>
      </c>
      <c r="W8502" t="str">
        <f>TEXT(SalesData[[#This Row],[Order Date]],"MMM-YYYY")</f>
        <v>Mar-2015</v>
      </c>
      <c r="X8502">
        <f>CHOOSE(MONTH(SalesData[[#This Row],[Order Date]]),1,1,1,2,2,2,3,3,3,4,4,4)</f>
        <v>1</v>
      </c>
      <c r="Y8502">
        <f>YEAR(SalesData[[#This Row],[Order Date]])*100+MONTH(SalesData[[#This Row],[Order Date]])</f>
        <v>201503</v>
      </c>
    </row>
    <row r="8503" spans="1: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v>8</v>
      </c>
      <c r="T8503">
        <v>0</v>
      </c>
      <c r="U8503">
        <v>3.52</v>
      </c>
      <c r="V8503">
        <f>COUNTIF(SalesData[Order ID],SalesData[[#This Row],[Order ID]])</f>
        <v>2</v>
      </c>
      <c r="W8503" t="str">
        <f>TEXT(SalesData[[#This Row],[Order Date]],"MMM-YYYY")</f>
        <v>Mar-2016</v>
      </c>
      <c r="X8503">
        <f>CHOOSE(MONTH(SalesData[[#This Row],[Order Date]]),1,1,1,2,2,2,3,3,3,4,4,4)</f>
        <v>1</v>
      </c>
      <c r="Y8503">
        <f>YEAR(SalesData[[#This Row],[Order Date]])*100+MONTH(SalesData[[#This Row],[Order Date]])</f>
        <v>201603</v>
      </c>
    </row>
    <row r="8504" spans="1: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v>10</v>
      </c>
      <c r="T8504">
        <v>0.1</v>
      </c>
      <c r="U8504">
        <v>53.58</v>
      </c>
      <c r="V8504">
        <f>COUNTIF(SalesData[Order ID],SalesData[[#This Row],[Order ID]])</f>
        <v>2</v>
      </c>
      <c r="W8504" t="str">
        <f>TEXT(SalesData[[#This Row],[Order Date]],"MMM-YYYY")</f>
        <v>Mar-2016</v>
      </c>
      <c r="X8504">
        <f>CHOOSE(MONTH(SalesData[[#This Row],[Order Date]]),1,1,1,2,2,2,3,3,3,4,4,4)</f>
        <v>1</v>
      </c>
      <c r="Y8504">
        <f>YEAR(SalesData[[#This Row],[Order Date]])*100+MONTH(SalesData[[#This Row],[Order Date]])</f>
        <v>201603</v>
      </c>
    </row>
    <row r="8505" spans="1: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v>7</v>
      </c>
      <c r="T8505">
        <v>0.3</v>
      </c>
      <c r="U8505">
        <v>-4.54</v>
      </c>
      <c r="V8505">
        <f>COUNTIF(SalesData[Order ID],SalesData[[#This Row],[Order ID]])</f>
        <v>1</v>
      </c>
      <c r="W8505" t="str">
        <f>TEXT(SalesData[[#This Row],[Order Date]],"MMM-YYYY")</f>
        <v>Feb-2015</v>
      </c>
      <c r="X8505">
        <f>CHOOSE(MONTH(SalesData[[#This Row],[Order Date]]),1,1,1,2,2,2,3,3,3,4,4,4)</f>
        <v>1</v>
      </c>
      <c r="Y8505">
        <f>YEAR(SalesData[[#This Row],[Order Date]])*100+MONTH(SalesData[[#This Row],[Order Date]])</f>
        <v>201502</v>
      </c>
    </row>
    <row r="8506" spans="1: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v>9</v>
      </c>
      <c r="T8506">
        <v>0.1</v>
      </c>
      <c r="U8506">
        <v>99.02</v>
      </c>
      <c r="V8506">
        <f>COUNTIF(SalesData[Order ID],SalesData[[#This Row],[Order ID]])</f>
        <v>1</v>
      </c>
      <c r="W8506" t="str">
        <f>TEXT(SalesData[[#This Row],[Order Date]],"MMM-YYYY")</f>
        <v>May-2017</v>
      </c>
      <c r="X8506">
        <f>CHOOSE(MONTH(SalesData[[#This Row],[Order Date]]),1,1,1,2,2,2,3,3,3,4,4,4)</f>
        <v>2</v>
      </c>
      <c r="Y8506">
        <f>YEAR(SalesData[[#This Row],[Order Date]])*100+MONTH(SalesData[[#This Row],[Order Date]])</f>
        <v>201705</v>
      </c>
    </row>
    <row r="8507" spans="1: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v>3</v>
      </c>
      <c r="T8507">
        <v>0</v>
      </c>
      <c r="U8507">
        <v>1.51</v>
      </c>
      <c r="V8507">
        <f>COUNTIF(SalesData[Order ID],SalesData[[#This Row],[Order ID]])</f>
        <v>3</v>
      </c>
      <c r="W8507" t="str">
        <f>TEXT(SalesData[[#This Row],[Order Date]],"MMM-YYYY")</f>
        <v>Mar-2017</v>
      </c>
      <c r="X8507">
        <f>CHOOSE(MONTH(SalesData[[#This Row],[Order Date]]),1,1,1,2,2,2,3,3,3,4,4,4)</f>
        <v>1</v>
      </c>
      <c r="Y8507">
        <f>YEAR(SalesData[[#This Row],[Order Date]])*100+MONTH(SalesData[[#This Row],[Order Date]])</f>
        <v>201703</v>
      </c>
    </row>
    <row r="8508" spans="1: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v>10</v>
      </c>
      <c r="T8508">
        <v>0.1</v>
      </c>
      <c r="U8508">
        <v>5.87</v>
      </c>
      <c r="V8508">
        <f>COUNTIF(SalesData[Order ID],SalesData[[#This Row],[Order ID]])</f>
        <v>3</v>
      </c>
      <c r="W8508" t="str">
        <f>TEXT(SalesData[[#This Row],[Order Date]],"MMM-YYYY")</f>
        <v>Mar-2017</v>
      </c>
      <c r="X8508">
        <f>CHOOSE(MONTH(SalesData[[#This Row],[Order Date]]),1,1,1,2,2,2,3,3,3,4,4,4)</f>
        <v>1</v>
      </c>
      <c r="Y8508">
        <f>YEAR(SalesData[[#This Row],[Order Date]])*100+MONTH(SalesData[[#This Row],[Order Date]])</f>
        <v>201703</v>
      </c>
    </row>
    <row r="8509" spans="1: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v>3</v>
      </c>
      <c r="T8509">
        <v>0.2</v>
      </c>
      <c r="U8509">
        <v>35.119999999999997</v>
      </c>
      <c r="V8509">
        <f>COUNTIF(SalesData[Order ID],SalesData[[#This Row],[Order ID]])</f>
        <v>3</v>
      </c>
      <c r="W8509" t="str">
        <f>TEXT(SalesData[[#This Row],[Order Date]],"MMM-YYYY")</f>
        <v>Mar-2017</v>
      </c>
      <c r="X8509">
        <f>CHOOSE(MONTH(SalesData[[#This Row],[Order Date]]),1,1,1,2,2,2,3,3,3,4,4,4)</f>
        <v>1</v>
      </c>
      <c r="Y8509">
        <f>YEAR(SalesData[[#This Row],[Order Date]])*100+MONTH(SalesData[[#This Row],[Order Date]])</f>
        <v>201703</v>
      </c>
    </row>
    <row r="8510" spans="1: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v>4</v>
      </c>
      <c r="T8510">
        <v>0.3</v>
      </c>
      <c r="U8510">
        <v>-47.31</v>
      </c>
      <c r="V8510">
        <f>COUNTIF(SalesData[Order ID],SalesData[[#This Row],[Order ID]])</f>
        <v>3</v>
      </c>
      <c r="W8510" t="str">
        <f>TEXT(SalesData[[#This Row],[Order Date]],"MMM-YYYY")</f>
        <v>Dec-2016</v>
      </c>
      <c r="X8510">
        <f>CHOOSE(MONTH(SalesData[[#This Row],[Order Date]]),1,1,1,2,2,2,3,3,3,4,4,4)</f>
        <v>4</v>
      </c>
      <c r="Y8510">
        <f>YEAR(SalesData[[#This Row],[Order Date]])*100+MONTH(SalesData[[#This Row],[Order Date]])</f>
        <v>201612</v>
      </c>
    </row>
    <row r="8511" spans="1: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v>4</v>
      </c>
      <c r="T8511">
        <v>0.3</v>
      </c>
      <c r="U8511">
        <v>-27.72</v>
      </c>
      <c r="V8511">
        <f>COUNTIF(SalesData[Order ID],SalesData[[#This Row],[Order ID]])</f>
        <v>3</v>
      </c>
      <c r="W8511" t="str">
        <f>TEXT(SalesData[[#This Row],[Order Date]],"MMM-YYYY")</f>
        <v>Dec-2016</v>
      </c>
      <c r="X8511">
        <f>CHOOSE(MONTH(SalesData[[#This Row],[Order Date]]),1,1,1,2,2,2,3,3,3,4,4,4)</f>
        <v>4</v>
      </c>
      <c r="Y8511">
        <f>YEAR(SalesData[[#This Row],[Order Date]])*100+MONTH(SalesData[[#This Row],[Order Date]])</f>
        <v>201612</v>
      </c>
    </row>
    <row r="8512" spans="1: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v>5</v>
      </c>
      <c r="T8512">
        <v>0</v>
      </c>
      <c r="U8512">
        <v>6.44</v>
      </c>
      <c r="V8512">
        <f>COUNTIF(SalesData[Order ID],SalesData[[#This Row],[Order ID]])</f>
        <v>3</v>
      </c>
      <c r="W8512" t="str">
        <f>TEXT(SalesData[[#This Row],[Order Date]],"MMM-YYYY")</f>
        <v>Dec-2016</v>
      </c>
      <c r="X8512">
        <f>CHOOSE(MONTH(SalesData[[#This Row],[Order Date]]),1,1,1,2,2,2,3,3,3,4,4,4)</f>
        <v>4</v>
      </c>
      <c r="Y8512">
        <f>YEAR(SalesData[[#This Row],[Order Date]])*100+MONTH(SalesData[[#This Row],[Order Date]])</f>
        <v>201612</v>
      </c>
    </row>
    <row r="8513" spans="1: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v>6</v>
      </c>
      <c r="T8513">
        <v>0.3</v>
      </c>
      <c r="U8513">
        <v>-3.07</v>
      </c>
      <c r="V8513">
        <f>COUNTIF(SalesData[Order ID],SalesData[[#This Row],[Order ID]])</f>
        <v>1</v>
      </c>
      <c r="W8513" t="str">
        <f>TEXT(SalesData[[#This Row],[Order Date]],"MMM-YYYY")</f>
        <v>Dec-2017</v>
      </c>
      <c r="X8513">
        <f>CHOOSE(MONTH(SalesData[[#This Row],[Order Date]]),1,1,1,2,2,2,3,3,3,4,4,4)</f>
        <v>4</v>
      </c>
      <c r="Y8513">
        <f>YEAR(SalesData[[#This Row],[Order Date]])*100+MONTH(SalesData[[#This Row],[Order Date]])</f>
        <v>201712</v>
      </c>
    </row>
    <row r="8514" spans="1: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v>4</v>
      </c>
      <c r="T8514">
        <v>0</v>
      </c>
      <c r="U8514">
        <v>13.28</v>
      </c>
      <c r="V8514">
        <f>COUNTIF(SalesData[Order ID],SalesData[[#This Row],[Order ID]])</f>
        <v>1</v>
      </c>
      <c r="W8514" t="str">
        <f>TEXT(SalesData[[#This Row],[Order Date]],"MMM-YYYY")</f>
        <v>Feb-2017</v>
      </c>
      <c r="X8514">
        <f>CHOOSE(MONTH(SalesData[[#This Row],[Order Date]]),1,1,1,2,2,2,3,3,3,4,4,4)</f>
        <v>1</v>
      </c>
      <c r="Y8514">
        <f>YEAR(SalesData[[#This Row],[Order Date]])*100+MONTH(SalesData[[#This Row],[Order Date]])</f>
        <v>201702</v>
      </c>
    </row>
    <row r="8515" spans="1: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v>9</v>
      </c>
      <c r="T8515">
        <v>0</v>
      </c>
      <c r="U8515">
        <v>1.24</v>
      </c>
      <c r="V8515">
        <f>COUNTIF(SalesData[Order ID],SalesData[[#This Row],[Order ID]])</f>
        <v>1</v>
      </c>
      <c r="W8515" t="str">
        <f>TEXT(SalesData[[#This Row],[Order Date]],"MMM-YYYY")</f>
        <v>Jun-2018</v>
      </c>
      <c r="X8515">
        <f>CHOOSE(MONTH(SalesData[[#This Row],[Order Date]]),1,1,1,2,2,2,3,3,3,4,4,4)</f>
        <v>2</v>
      </c>
      <c r="Y8515">
        <f>YEAR(SalesData[[#This Row],[Order Date]])*100+MONTH(SalesData[[#This Row],[Order Date]])</f>
        <v>201806</v>
      </c>
    </row>
    <row r="8516" spans="1: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v>8</v>
      </c>
      <c r="T8516">
        <v>0.1</v>
      </c>
      <c r="U8516">
        <v>5.43</v>
      </c>
      <c r="V8516">
        <f>COUNTIF(SalesData[Order ID],SalesData[[#This Row],[Order ID]])</f>
        <v>2</v>
      </c>
      <c r="W8516" t="str">
        <f>TEXT(SalesData[[#This Row],[Order Date]],"MMM-YYYY")</f>
        <v>Aug-2016</v>
      </c>
      <c r="X8516">
        <f>CHOOSE(MONTH(SalesData[[#This Row],[Order Date]]),1,1,1,2,2,2,3,3,3,4,4,4)</f>
        <v>3</v>
      </c>
      <c r="Y8516">
        <f>YEAR(SalesData[[#This Row],[Order Date]])*100+MONTH(SalesData[[#This Row],[Order Date]])</f>
        <v>201608</v>
      </c>
    </row>
    <row r="8517" spans="1: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v>8</v>
      </c>
      <c r="T8517">
        <v>0</v>
      </c>
      <c r="U8517">
        <v>4.29</v>
      </c>
      <c r="V8517">
        <f>COUNTIF(SalesData[Order ID],SalesData[[#This Row],[Order ID]])</f>
        <v>2</v>
      </c>
      <c r="W8517" t="str">
        <f>TEXT(SalesData[[#This Row],[Order Date]],"MMM-YYYY")</f>
        <v>Aug-2016</v>
      </c>
      <c r="X8517">
        <f>CHOOSE(MONTH(SalesData[[#This Row],[Order Date]]),1,1,1,2,2,2,3,3,3,4,4,4)</f>
        <v>3</v>
      </c>
      <c r="Y8517">
        <f>YEAR(SalesData[[#This Row],[Order Date]])*100+MONTH(SalesData[[#This Row],[Order Date]])</f>
        <v>201608</v>
      </c>
    </row>
    <row r="8518" spans="1: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v>1</v>
      </c>
      <c r="T8518">
        <v>0.1</v>
      </c>
      <c r="U8518">
        <v>0.18</v>
      </c>
      <c r="V8518">
        <f>COUNTIF(SalesData[Order ID],SalesData[[#This Row],[Order ID]])</f>
        <v>1</v>
      </c>
      <c r="W8518" t="str">
        <f>TEXT(SalesData[[#This Row],[Order Date]],"MMM-YYYY")</f>
        <v>Apr-2017</v>
      </c>
      <c r="X8518">
        <f>CHOOSE(MONTH(SalesData[[#This Row],[Order Date]]),1,1,1,2,2,2,3,3,3,4,4,4)</f>
        <v>2</v>
      </c>
      <c r="Y8518">
        <f>YEAR(SalesData[[#This Row],[Order Date]])*100+MONTH(SalesData[[#This Row],[Order Date]])</f>
        <v>201704</v>
      </c>
    </row>
    <row r="8519" spans="1: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v>6</v>
      </c>
      <c r="T8519">
        <v>0.1</v>
      </c>
      <c r="U8519">
        <v>10.62</v>
      </c>
      <c r="V8519">
        <f>COUNTIF(SalesData[Order ID],SalesData[[#This Row],[Order ID]])</f>
        <v>1</v>
      </c>
      <c r="W8519" t="str">
        <f>TEXT(SalesData[[#This Row],[Order Date]],"MMM-YYYY")</f>
        <v>Jun-2018</v>
      </c>
      <c r="X8519">
        <f>CHOOSE(MONTH(SalesData[[#This Row],[Order Date]]),1,1,1,2,2,2,3,3,3,4,4,4)</f>
        <v>2</v>
      </c>
      <c r="Y8519">
        <f>YEAR(SalesData[[#This Row],[Order Date]])*100+MONTH(SalesData[[#This Row],[Order Date]])</f>
        <v>201806</v>
      </c>
    </row>
    <row r="8520" spans="1: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v>10</v>
      </c>
      <c r="T8520">
        <v>0</v>
      </c>
      <c r="U8520">
        <v>0.65</v>
      </c>
      <c r="V8520">
        <f>COUNTIF(SalesData[Order ID],SalesData[[#This Row],[Order ID]])</f>
        <v>3</v>
      </c>
      <c r="W8520" t="str">
        <f>TEXT(SalesData[[#This Row],[Order Date]],"MMM-YYYY")</f>
        <v>Dec-2018</v>
      </c>
      <c r="X8520">
        <f>CHOOSE(MONTH(SalesData[[#This Row],[Order Date]]),1,1,1,2,2,2,3,3,3,4,4,4)</f>
        <v>4</v>
      </c>
      <c r="Y8520">
        <f>YEAR(SalesData[[#This Row],[Order Date]])*100+MONTH(SalesData[[#This Row],[Order Date]])</f>
        <v>201812</v>
      </c>
    </row>
    <row r="8521" spans="1: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v>2</v>
      </c>
      <c r="T8521">
        <v>0.1</v>
      </c>
      <c r="U8521">
        <v>51.02</v>
      </c>
      <c r="V8521">
        <f>COUNTIF(SalesData[Order ID],SalesData[[#This Row],[Order ID]])</f>
        <v>3</v>
      </c>
      <c r="W8521" t="str">
        <f>TEXT(SalesData[[#This Row],[Order Date]],"MMM-YYYY")</f>
        <v>Dec-2018</v>
      </c>
      <c r="X8521">
        <f>CHOOSE(MONTH(SalesData[[#This Row],[Order Date]]),1,1,1,2,2,2,3,3,3,4,4,4)</f>
        <v>4</v>
      </c>
      <c r="Y8521">
        <f>YEAR(SalesData[[#This Row],[Order Date]])*100+MONTH(SalesData[[#This Row],[Order Date]])</f>
        <v>201812</v>
      </c>
    </row>
    <row r="8522" spans="1: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v>8</v>
      </c>
      <c r="T8522">
        <v>0</v>
      </c>
      <c r="U8522">
        <v>39.380000000000003</v>
      </c>
      <c r="V8522">
        <f>COUNTIF(SalesData[Order ID],SalesData[[#This Row],[Order ID]])</f>
        <v>3</v>
      </c>
      <c r="W8522" t="str">
        <f>TEXT(SalesData[[#This Row],[Order Date]],"MMM-YYYY")</f>
        <v>Dec-2018</v>
      </c>
      <c r="X8522">
        <f>CHOOSE(MONTH(SalesData[[#This Row],[Order Date]]),1,1,1,2,2,2,3,3,3,4,4,4)</f>
        <v>4</v>
      </c>
      <c r="Y8522">
        <f>YEAR(SalesData[[#This Row],[Order Date]])*100+MONTH(SalesData[[#This Row],[Order Date]])</f>
        <v>201812</v>
      </c>
    </row>
    <row r="8523" spans="1: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v>5</v>
      </c>
      <c r="T8523">
        <v>0.1</v>
      </c>
      <c r="U8523">
        <v>15.95</v>
      </c>
      <c r="V8523">
        <f>COUNTIF(SalesData[Order ID],SalesData[[#This Row],[Order ID]])</f>
        <v>1</v>
      </c>
      <c r="W8523" t="str">
        <f>TEXT(SalesData[[#This Row],[Order Date]],"MMM-YYYY")</f>
        <v>Jan-2017</v>
      </c>
      <c r="X8523">
        <f>CHOOSE(MONTH(SalesData[[#This Row],[Order Date]]),1,1,1,2,2,2,3,3,3,4,4,4)</f>
        <v>1</v>
      </c>
      <c r="Y8523">
        <f>YEAR(SalesData[[#This Row],[Order Date]])*100+MONTH(SalesData[[#This Row],[Order Date]])</f>
        <v>201701</v>
      </c>
    </row>
    <row r="8524" spans="1: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v>5</v>
      </c>
      <c r="T8524">
        <v>0.3</v>
      </c>
      <c r="U8524">
        <v>-2.6</v>
      </c>
      <c r="V8524">
        <f>COUNTIF(SalesData[Order ID],SalesData[[#This Row],[Order ID]])</f>
        <v>1</v>
      </c>
      <c r="W8524" t="str">
        <f>TEXT(SalesData[[#This Row],[Order Date]],"MMM-YYYY")</f>
        <v>Apr-2017</v>
      </c>
      <c r="X8524">
        <f>CHOOSE(MONTH(SalesData[[#This Row],[Order Date]]),1,1,1,2,2,2,3,3,3,4,4,4)</f>
        <v>2</v>
      </c>
      <c r="Y8524">
        <f>YEAR(SalesData[[#This Row],[Order Date]])*100+MONTH(SalesData[[#This Row],[Order Date]])</f>
        <v>201704</v>
      </c>
    </row>
    <row r="8525" spans="1: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v>4</v>
      </c>
      <c r="T8525">
        <v>0.3</v>
      </c>
      <c r="U8525">
        <v>-10.050000000000001</v>
      </c>
      <c r="V8525">
        <f>COUNTIF(SalesData[Order ID],SalesData[[#This Row],[Order ID]])</f>
        <v>1</v>
      </c>
      <c r="W8525" t="str">
        <f>TEXT(SalesData[[#This Row],[Order Date]],"MMM-YYYY")</f>
        <v>Sep-2018</v>
      </c>
      <c r="X8525">
        <f>CHOOSE(MONTH(SalesData[[#This Row],[Order Date]]),1,1,1,2,2,2,3,3,3,4,4,4)</f>
        <v>3</v>
      </c>
      <c r="Y8525">
        <f>YEAR(SalesData[[#This Row],[Order Date]])*100+MONTH(SalesData[[#This Row],[Order Date]])</f>
        <v>201809</v>
      </c>
    </row>
    <row r="8526" spans="1: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v>10</v>
      </c>
      <c r="T8526">
        <v>0.1</v>
      </c>
      <c r="U8526">
        <v>11.98</v>
      </c>
      <c r="V8526">
        <f>COUNTIF(SalesData[Order ID],SalesData[[#This Row],[Order ID]])</f>
        <v>5</v>
      </c>
      <c r="W8526" t="str">
        <f>TEXT(SalesData[[#This Row],[Order Date]],"MMM-YYYY")</f>
        <v>Mar-2018</v>
      </c>
      <c r="X8526">
        <f>CHOOSE(MONTH(SalesData[[#This Row],[Order Date]]),1,1,1,2,2,2,3,3,3,4,4,4)</f>
        <v>1</v>
      </c>
      <c r="Y8526">
        <f>YEAR(SalesData[[#This Row],[Order Date]])*100+MONTH(SalesData[[#This Row],[Order Date]])</f>
        <v>201803</v>
      </c>
    </row>
    <row r="8527" spans="1: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v>7</v>
      </c>
      <c r="T8527">
        <v>0</v>
      </c>
      <c r="U8527">
        <v>3.59</v>
      </c>
      <c r="V8527">
        <f>COUNTIF(SalesData[Order ID],SalesData[[#This Row],[Order ID]])</f>
        <v>5</v>
      </c>
      <c r="W8527" t="str">
        <f>TEXT(SalesData[[#This Row],[Order Date]],"MMM-YYYY")</f>
        <v>Mar-2018</v>
      </c>
      <c r="X8527">
        <f>CHOOSE(MONTH(SalesData[[#This Row],[Order Date]]),1,1,1,2,2,2,3,3,3,4,4,4)</f>
        <v>1</v>
      </c>
      <c r="Y8527">
        <f>YEAR(SalesData[[#This Row],[Order Date]])*100+MONTH(SalesData[[#This Row],[Order Date]])</f>
        <v>201803</v>
      </c>
    </row>
    <row r="8528" spans="1: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v>5</v>
      </c>
      <c r="T8528">
        <v>0</v>
      </c>
      <c r="U8528">
        <v>0.83</v>
      </c>
      <c r="V8528">
        <f>COUNTIF(SalesData[Order ID],SalesData[[#This Row],[Order ID]])</f>
        <v>5</v>
      </c>
      <c r="W8528" t="str">
        <f>TEXT(SalesData[[#This Row],[Order Date]],"MMM-YYYY")</f>
        <v>Mar-2018</v>
      </c>
      <c r="X8528">
        <f>CHOOSE(MONTH(SalesData[[#This Row],[Order Date]]),1,1,1,2,2,2,3,3,3,4,4,4)</f>
        <v>1</v>
      </c>
      <c r="Y8528">
        <f>YEAR(SalesData[[#This Row],[Order Date]])*100+MONTH(SalesData[[#This Row],[Order Date]])</f>
        <v>201803</v>
      </c>
    </row>
    <row r="8529" spans="1: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v>3</v>
      </c>
      <c r="T8529">
        <v>0.2</v>
      </c>
      <c r="U8529">
        <v>20.8</v>
      </c>
      <c r="V8529">
        <f>COUNTIF(SalesData[Order ID],SalesData[[#This Row],[Order ID]])</f>
        <v>5</v>
      </c>
      <c r="W8529" t="str">
        <f>TEXT(SalesData[[#This Row],[Order Date]],"MMM-YYYY")</f>
        <v>Mar-2018</v>
      </c>
      <c r="X8529">
        <f>CHOOSE(MONTH(SalesData[[#This Row],[Order Date]]),1,1,1,2,2,2,3,3,3,4,4,4)</f>
        <v>1</v>
      </c>
      <c r="Y8529">
        <f>YEAR(SalesData[[#This Row],[Order Date]])*100+MONTH(SalesData[[#This Row],[Order Date]])</f>
        <v>201803</v>
      </c>
    </row>
    <row r="8530" spans="1: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v>1</v>
      </c>
      <c r="T8530">
        <v>0.1</v>
      </c>
      <c r="U8530">
        <v>17.350000000000001</v>
      </c>
      <c r="V8530">
        <f>COUNTIF(SalesData[Order ID],SalesData[[#This Row],[Order ID]])</f>
        <v>5</v>
      </c>
      <c r="W8530" t="str">
        <f>TEXT(SalesData[[#This Row],[Order Date]],"MMM-YYYY")</f>
        <v>Mar-2018</v>
      </c>
      <c r="X8530">
        <f>CHOOSE(MONTH(SalesData[[#This Row],[Order Date]]),1,1,1,2,2,2,3,3,3,4,4,4)</f>
        <v>1</v>
      </c>
      <c r="Y8530">
        <f>YEAR(SalesData[[#This Row],[Order Date]])*100+MONTH(SalesData[[#This Row],[Order Date]])</f>
        <v>201803</v>
      </c>
    </row>
    <row r="8531" spans="1: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v>1</v>
      </c>
      <c r="T8531">
        <v>0.1</v>
      </c>
      <c r="U8531">
        <v>53.11</v>
      </c>
      <c r="V8531">
        <f>COUNTIF(SalesData[Order ID],SalesData[[#This Row],[Order ID]])</f>
        <v>1</v>
      </c>
      <c r="W8531" t="str">
        <f>TEXT(SalesData[[#This Row],[Order Date]],"MMM-YYYY")</f>
        <v>Nov-2018</v>
      </c>
      <c r="X8531">
        <f>CHOOSE(MONTH(SalesData[[#This Row],[Order Date]]),1,1,1,2,2,2,3,3,3,4,4,4)</f>
        <v>4</v>
      </c>
      <c r="Y8531">
        <f>YEAR(SalesData[[#This Row],[Order Date]])*100+MONTH(SalesData[[#This Row],[Order Date]])</f>
        <v>201811</v>
      </c>
    </row>
    <row r="8532" spans="1: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v>1</v>
      </c>
      <c r="T8532">
        <v>0.2</v>
      </c>
      <c r="U8532">
        <v>10.34</v>
      </c>
      <c r="V8532">
        <f>COUNTIF(SalesData[Order ID],SalesData[[#This Row],[Order ID]])</f>
        <v>4</v>
      </c>
      <c r="W8532" t="str">
        <f>TEXT(SalesData[[#This Row],[Order Date]],"MMM-YYYY")</f>
        <v>Nov-2017</v>
      </c>
      <c r="X8532">
        <f>CHOOSE(MONTH(SalesData[[#This Row],[Order Date]]),1,1,1,2,2,2,3,3,3,4,4,4)</f>
        <v>4</v>
      </c>
      <c r="Y8532">
        <f>YEAR(SalesData[[#This Row],[Order Date]])*100+MONTH(SalesData[[#This Row],[Order Date]])</f>
        <v>201711</v>
      </c>
    </row>
    <row r="8533" spans="1: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v>10</v>
      </c>
      <c r="T8533">
        <v>0.2</v>
      </c>
      <c r="U8533">
        <v>4.82</v>
      </c>
      <c r="V8533">
        <f>COUNTIF(SalesData[Order ID],SalesData[[#This Row],[Order ID]])</f>
        <v>4</v>
      </c>
      <c r="W8533" t="str">
        <f>TEXT(SalesData[[#This Row],[Order Date]],"MMM-YYYY")</f>
        <v>Nov-2017</v>
      </c>
      <c r="X8533">
        <f>CHOOSE(MONTH(SalesData[[#This Row],[Order Date]]),1,1,1,2,2,2,3,3,3,4,4,4)</f>
        <v>4</v>
      </c>
      <c r="Y8533">
        <f>YEAR(SalesData[[#This Row],[Order Date]])*100+MONTH(SalesData[[#This Row],[Order Date]])</f>
        <v>201711</v>
      </c>
    </row>
    <row r="8534" spans="1: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v>9</v>
      </c>
      <c r="T8534">
        <v>0.3</v>
      </c>
      <c r="U8534">
        <v>-29.81</v>
      </c>
      <c r="V8534">
        <f>COUNTIF(SalesData[Order ID],SalesData[[#This Row],[Order ID]])</f>
        <v>4</v>
      </c>
      <c r="W8534" t="str">
        <f>TEXT(SalesData[[#This Row],[Order Date]],"MMM-YYYY")</f>
        <v>Nov-2017</v>
      </c>
      <c r="X8534">
        <f>CHOOSE(MONTH(SalesData[[#This Row],[Order Date]]),1,1,1,2,2,2,3,3,3,4,4,4)</f>
        <v>4</v>
      </c>
      <c r="Y8534">
        <f>YEAR(SalesData[[#This Row],[Order Date]])*100+MONTH(SalesData[[#This Row],[Order Date]])</f>
        <v>201711</v>
      </c>
    </row>
    <row r="8535" spans="1: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v>8</v>
      </c>
      <c r="T8535">
        <v>0.3</v>
      </c>
      <c r="U8535">
        <v>-113.09</v>
      </c>
      <c r="V8535">
        <f>COUNTIF(SalesData[Order ID],SalesData[[#This Row],[Order ID]])</f>
        <v>4</v>
      </c>
      <c r="W8535" t="str">
        <f>TEXT(SalesData[[#This Row],[Order Date]],"MMM-YYYY")</f>
        <v>Nov-2017</v>
      </c>
      <c r="X8535">
        <f>CHOOSE(MONTH(SalesData[[#This Row],[Order Date]]),1,1,1,2,2,2,3,3,3,4,4,4)</f>
        <v>4</v>
      </c>
      <c r="Y8535">
        <f>YEAR(SalesData[[#This Row],[Order Date]])*100+MONTH(SalesData[[#This Row],[Order Date]])</f>
        <v>201711</v>
      </c>
    </row>
    <row r="8536" spans="1: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v>9</v>
      </c>
      <c r="T8536">
        <v>0.3</v>
      </c>
      <c r="U8536">
        <v>-3.34</v>
      </c>
      <c r="V8536">
        <f>COUNTIF(SalesData[Order ID],SalesData[[#This Row],[Order ID]])</f>
        <v>1</v>
      </c>
      <c r="W8536" t="str">
        <f>TEXT(SalesData[[#This Row],[Order Date]],"MMM-YYYY")</f>
        <v>Jan-2016</v>
      </c>
      <c r="X8536">
        <f>CHOOSE(MONTH(SalesData[[#This Row],[Order Date]]),1,1,1,2,2,2,3,3,3,4,4,4)</f>
        <v>1</v>
      </c>
      <c r="Y8536">
        <f>YEAR(SalesData[[#This Row],[Order Date]])*100+MONTH(SalesData[[#This Row],[Order Date]])</f>
        <v>201601</v>
      </c>
    </row>
    <row r="8537" spans="1: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v>9</v>
      </c>
      <c r="T8537">
        <v>0.3</v>
      </c>
      <c r="U8537">
        <v>-18.61</v>
      </c>
      <c r="V8537">
        <f>COUNTIF(SalesData[Order ID],SalesData[[#This Row],[Order ID]])</f>
        <v>1</v>
      </c>
      <c r="W8537" t="str">
        <f>TEXT(SalesData[[#This Row],[Order Date]],"MMM-YYYY")</f>
        <v>May-2015</v>
      </c>
      <c r="X8537">
        <f>CHOOSE(MONTH(SalesData[[#This Row],[Order Date]]),1,1,1,2,2,2,3,3,3,4,4,4)</f>
        <v>2</v>
      </c>
      <c r="Y8537">
        <f>YEAR(SalesData[[#This Row],[Order Date]])*100+MONTH(SalesData[[#This Row],[Order Date]])</f>
        <v>201505</v>
      </c>
    </row>
    <row r="8538" spans="1: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v>1</v>
      </c>
      <c r="T8538">
        <v>0.3</v>
      </c>
      <c r="U8538">
        <v>-1.65</v>
      </c>
      <c r="V8538">
        <f>COUNTIF(SalesData[Order ID],SalesData[[#This Row],[Order ID]])</f>
        <v>3</v>
      </c>
      <c r="W8538" t="str">
        <f>TEXT(SalesData[[#This Row],[Order Date]],"MMM-YYYY")</f>
        <v>Jun-2016</v>
      </c>
      <c r="X8538">
        <f>CHOOSE(MONTH(SalesData[[#This Row],[Order Date]]),1,1,1,2,2,2,3,3,3,4,4,4)</f>
        <v>2</v>
      </c>
      <c r="Y8538">
        <f>YEAR(SalesData[[#This Row],[Order Date]])*100+MONTH(SalesData[[#This Row],[Order Date]])</f>
        <v>201606</v>
      </c>
    </row>
    <row r="8539" spans="1: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v>3</v>
      </c>
      <c r="T8539">
        <v>0</v>
      </c>
      <c r="U8539">
        <v>9.07</v>
      </c>
      <c r="V8539">
        <f>COUNTIF(SalesData[Order ID],SalesData[[#This Row],[Order ID]])</f>
        <v>3</v>
      </c>
      <c r="W8539" t="str">
        <f>TEXT(SalesData[[#This Row],[Order Date]],"MMM-YYYY")</f>
        <v>Jun-2016</v>
      </c>
      <c r="X8539">
        <f>CHOOSE(MONTH(SalesData[[#This Row],[Order Date]]),1,1,1,2,2,2,3,3,3,4,4,4)</f>
        <v>2</v>
      </c>
      <c r="Y8539">
        <f>YEAR(SalesData[[#This Row],[Order Date]])*100+MONTH(SalesData[[#This Row],[Order Date]])</f>
        <v>201606</v>
      </c>
    </row>
    <row r="8540" spans="1: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v>9</v>
      </c>
      <c r="T8540">
        <v>0.3</v>
      </c>
      <c r="U8540">
        <v>-1.04</v>
      </c>
      <c r="V8540">
        <f>COUNTIF(SalesData[Order ID],SalesData[[#This Row],[Order ID]])</f>
        <v>3</v>
      </c>
      <c r="W8540" t="str">
        <f>TEXT(SalesData[[#This Row],[Order Date]],"MMM-YYYY")</f>
        <v>Jun-2016</v>
      </c>
      <c r="X8540">
        <f>CHOOSE(MONTH(SalesData[[#This Row],[Order Date]]),1,1,1,2,2,2,3,3,3,4,4,4)</f>
        <v>2</v>
      </c>
      <c r="Y8540">
        <f>YEAR(SalesData[[#This Row],[Order Date]])*100+MONTH(SalesData[[#This Row],[Order Date]])</f>
        <v>201606</v>
      </c>
    </row>
    <row r="8541" spans="1: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v>3</v>
      </c>
      <c r="T8541">
        <v>0.3</v>
      </c>
      <c r="U8541">
        <v>-33.6</v>
      </c>
      <c r="V8541">
        <f>COUNTIF(SalesData[Order ID],SalesData[[#This Row],[Order ID]])</f>
        <v>2</v>
      </c>
      <c r="W8541" t="str">
        <f>TEXT(SalesData[[#This Row],[Order Date]],"MMM-YYYY")</f>
        <v>Mar-2018</v>
      </c>
      <c r="X8541">
        <f>CHOOSE(MONTH(SalesData[[#This Row],[Order Date]]),1,1,1,2,2,2,3,3,3,4,4,4)</f>
        <v>1</v>
      </c>
      <c r="Y8541">
        <f>YEAR(SalesData[[#This Row],[Order Date]])*100+MONTH(SalesData[[#This Row],[Order Date]])</f>
        <v>201803</v>
      </c>
    </row>
    <row r="8542" spans="1: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v>10</v>
      </c>
      <c r="T8542">
        <v>0.1</v>
      </c>
      <c r="U8542">
        <v>9.56</v>
      </c>
      <c r="V8542">
        <f>COUNTIF(SalesData[Order ID],SalesData[[#This Row],[Order ID]])</f>
        <v>2</v>
      </c>
      <c r="W8542" t="str">
        <f>TEXT(SalesData[[#This Row],[Order Date]],"MMM-YYYY")</f>
        <v>Mar-2018</v>
      </c>
      <c r="X8542">
        <f>CHOOSE(MONTH(SalesData[[#This Row],[Order Date]]),1,1,1,2,2,2,3,3,3,4,4,4)</f>
        <v>1</v>
      </c>
      <c r="Y8542">
        <f>YEAR(SalesData[[#This Row],[Order Date]])*100+MONTH(SalesData[[#This Row],[Order Date]])</f>
        <v>201803</v>
      </c>
    </row>
    <row r="8543" spans="1: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v>7</v>
      </c>
      <c r="T8543">
        <v>0</v>
      </c>
      <c r="U8543">
        <v>5.04</v>
      </c>
      <c r="V8543">
        <f>COUNTIF(SalesData[Order ID],SalesData[[#This Row],[Order ID]])</f>
        <v>2</v>
      </c>
      <c r="W8543" t="str">
        <f>TEXT(SalesData[[#This Row],[Order Date]],"MMM-YYYY")</f>
        <v>Dec-2016</v>
      </c>
      <c r="X8543">
        <f>CHOOSE(MONTH(SalesData[[#This Row],[Order Date]]),1,1,1,2,2,2,3,3,3,4,4,4)</f>
        <v>4</v>
      </c>
      <c r="Y8543">
        <f>YEAR(SalesData[[#This Row],[Order Date]])*100+MONTH(SalesData[[#This Row],[Order Date]])</f>
        <v>201612</v>
      </c>
    </row>
    <row r="8544" spans="1: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v>7</v>
      </c>
      <c r="T8544">
        <v>0.1</v>
      </c>
      <c r="U8544">
        <v>126.79</v>
      </c>
      <c r="V8544">
        <f>COUNTIF(SalesData[Order ID],SalesData[[#This Row],[Order ID]])</f>
        <v>2</v>
      </c>
      <c r="W8544" t="str">
        <f>TEXT(SalesData[[#This Row],[Order Date]],"MMM-YYYY")</f>
        <v>Dec-2016</v>
      </c>
      <c r="X8544">
        <f>CHOOSE(MONTH(SalesData[[#This Row],[Order Date]]),1,1,1,2,2,2,3,3,3,4,4,4)</f>
        <v>4</v>
      </c>
      <c r="Y8544">
        <f>YEAR(SalesData[[#This Row],[Order Date]])*100+MONTH(SalesData[[#This Row],[Order Date]])</f>
        <v>201612</v>
      </c>
    </row>
    <row r="8545" spans="1: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v>7</v>
      </c>
      <c r="T8545">
        <v>0</v>
      </c>
      <c r="U8545">
        <v>36</v>
      </c>
      <c r="V8545">
        <f>COUNTIF(SalesData[Order ID],SalesData[[#This Row],[Order ID]])</f>
        <v>1</v>
      </c>
      <c r="W8545" t="str">
        <f>TEXT(SalesData[[#This Row],[Order Date]],"MMM-YYYY")</f>
        <v>Aug-2015</v>
      </c>
      <c r="X8545">
        <f>CHOOSE(MONTH(SalesData[[#This Row],[Order Date]]),1,1,1,2,2,2,3,3,3,4,4,4)</f>
        <v>3</v>
      </c>
      <c r="Y8545">
        <f>YEAR(SalesData[[#This Row],[Order Date]])*100+MONTH(SalesData[[#This Row],[Order Date]])</f>
        <v>201508</v>
      </c>
    </row>
    <row r="8546" spans="1: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v>8</v>
      </c>
      <c r="T8546">
        <v>0</v>
      </c>
      <c r="U8546">
        <v>1.82</v>
      </c>
      <c r="V8546">
        <f>COUNTIF(SalesData[Order ID],SalesData[[#This Row],[Order ID]])</f>
        <v>3</v>
      </c>
      <c r="W8546" t="str">
        <f>TEXT(SalesData[[#This Row],[Order Date]],"MMM-YYYY")</f>
        <v>Mar-2017</v>
      </c>
      <c r="X8546">
        <f>CHOOSE(MONTH(SalesData[[#This Row],[Order Date]]),1,1,1,2,2,2,3,3,3,4,4,4)</f>
        <v>1</v>
      </c>
      <c r="Y8546">
        <f>YEAR(SalesData[[#This Row],[Order Date]])*100+MONTH(SalesData[[#This Row],[Order Date]])</f>
        <v>201703</v>
      </c>
    </row>
    <row r="8547" spans="1: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v>8</v>
      </c>
      <c r="T8547">
        <v>0</v>
      </c>
      <c r="U8547">
        <v>8.3800000000000008</v>
      </c>
      <c r="V8547">
        <f>COUNTIF(SalesData[Order ID],SalesData[[#This Row],[Order ID]])</f>
        <v>3</v>
      </c>
      <c r="W8547" t="str">
        <f>TEXT(SalesData[[#This Row],[Order Date]],"MMM-YYYY")</f>
        <v>Mar-2017</v>
      </c>
      <c r="X8547">
        <f>CHOOSE(MONTH(SalesData[[#This Row],[Order Date]]),1,1,1,2,2,2,3,3,3,4,4,4)</f>
        <v>1</v>
      </c>
      <c r="Y8547">
        <f>YEAR(SalesData[[#This Row],[Order Date]])*100+MONTH(SalesData[[#This Row],[Order Date]])</f>
        <v>201703</v>
      </c>
    </row>
    <row r="8548" spans="1: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v>6</v>
      </c>
      <c r="T8548">
        <v>0.2</v>
      </c>
      <c r="U8548">
        <v>4.88</v>
      </c>
      <c r="V8548">
        <f>COUNTIF(SalesData[Order ID],SalesData[[#This Row],[Order ID]])</f>
        <v>3</v>
      </c>
      <c r="W8548" t="str">
        <f>TEXT(SalesData[[#This Row],[Order Date]],"MMM-YYYY")</f>
        <v>Mar-2017</v>
      </c>
      <c r="X8548">
        <f>CHOOSE(MONTH(SalesData[[#This Row],[Order Date]]),1,1,1,2,2,2,3,3,3,4,4,4)</f>
        <v>1</v>
      </c>
      <c r="Y8548">
        <f>YEAR(SalesData[[#This Row],[Order Date]])*100+MONTH(SalesData[[#This Row],[Order Date]])</f>
        <v>201703</v>
      </c>
    </row>
    <row r="8549" spans="1: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v>6</v>
      </c>
      <c r="T8549">
        <v>0.3</v>
      </c>
      <c r="U8549">
        <v>-10.53</v>
      </c>
      <c r="V8549">
        <f>COUNTIF(SalesData[Order ID],SalesData[[#This Row],[Order ID]])</f>
        <v>2</v>
      </c>
      <c r="W8549" t="str">
        <f>TEXT(SalesData[[#This Row],[Order Date]],"MMM-YYYY")</f>
        <v>Dec-2016</v>
      </c>
      <c r="X8549">
        <f>CHOOSE(MONTH(SalesData[[#This Row],[Order Date]]),1,1,1,2,2,2,3,3,3,4,4,4)</f>
        <v>4</v>
      </c>
      <c r="Y8549">
        <f>YEAR(SalesData[[#This Row],[Order Date]])*100+MONTH(SalesData[[#This Row],[Order Date]])</f>
        <v>201612</v>
      </c>
    </row>
    <row r="8550" spans="1: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v>3</v>
      </c>
      <c r="T8550">
        <v>0.1</v>
      </c>
      <c r="U8550">
        <v>2.02</v>
      </c>
      <c r="V8550">
        <f>COUNTIF(SalesData[Order ID],SalesData[[#This Row],[Order ID]])</f>
        <v>2</v>
      </c>
      <c r="W8550" t="str">
        <f>TEXT(SalesData[[#This Row],[Order Date]],"MMM-YYYY")</f>
        <v>Dec-2016</v>
      </c>
      <c r="X8550">
        <f>CHOOSE(MONTH(SalesData[[#This Row],[Order Date]]),1,1,1,2,2,2,3,3,3,4,4,4)</f>
        <v>4</v>
      </c>
      <c r="Y8550">
        <f>YEAR(SalesData[[#This Row],[Order Date]])*100+MONTH(SalesData[[#This Row],[Order Date]])</f>
        <v>201612</v>
      </c>
    </row>
    <row r="8551" spans="1: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v>1</v>
      </c>
      <c r="T8551">
        <v>0</v>
      </c>
      <c r="U8551">
        <v>3.2</v>
      </c>
      <c r="V8551">
        <f>COUNTIF(SalesData[Order ID],SalesData[[#This Row],[Order ID]])</f>
        <v>1</v>
      </c>
      <c r="W8551" t="str">
        <f>TEXT(SalesData[[#This Row],[Order Date]],"MMM-YYYY")</f>
        <v>Sep-2016</v>
      </c>
      <c r="X8551">
        <f>CHOOSE(MONTH(SalesData[[#This Row],[Order Date]]),1,1,1,2,2,2,3,3,3,4,4,4)</f>
        <v>3</v>
      </c>
      <c r="Y8551">
        <f>YEAR(SalesData[[#This Row],[Order Date]])*100+MONTH(SalesData[[#This Row],[Order Date]])</f>
        <v>201609</v>
      </c>
    </row>
    <row r="8552" spans="1: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v>10</v>
      </c>
      <c r="T8552">
        <v>0.1</v>
      </c>
      <c r="U8552">
        <v>0.63</v>
      </c>
      <c r="V8552">
        <f>COUNTIF(SalesData[Order ID],SalesData[[#This Row],[Order ID]])</f>
        <v>2</v>
      </c>
      <c r="W8552" t="str">
        <f>TEXT(SalesData[[#This Row],[Order Date]],"MMM-YYYY")</f>
        <v>Jul-2016</v>
      </c>
      <c r="X8552">
        <f>CHOOSE(MONTH(SalesData[[#This Row],[Order Date]]),1,1,1,2,2,2,3,3,3,4,4,4)</f>
        <v>3</v>
      </c>
      <c r="Y8552">
        <f>YEAR(SalesData[[#This Row],[Order Date]])*100+MONTH(SalesData[[#This Row],[Order Date]])</f>
        <v>201607</v>
      </c>
    </row>
    <row r="8553" spans="1: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v>10</v>
      </c>
      <c r="T8553">
        <v>0.3</v>
      </c>
      <c r="U8553">
        <v>-3.32</v>
      </c>
      <c r="V8553">
        <f>COUNTIF(SalesData[Order ID],SalesData[[#This Row],[Order ID]])</f>
        <v>2</v>
      </c>
      <c r="W8553" t="str">
        <f>TEXT(SalesData[[#This Row],[Order Date]],"MMM-YYYY")</f>
        <v>Jul-2016</v>
      </c>
      <c r="X8553">
        <f>CHOOSE(MONTH(SalesData[[#This Row],[Order Date]]),1,1,1,2,2,2,3,3,3,4,4,4)</f>
        <v>3</v>
      </c>
      <c r="Y8553">
        <f>YEAR(SalesData[[#This Row],[Order Date]])*100+MONTH(SalesData[[#This Row],[Order Date]])</f>
        <v>201607</v>
      </c>
    </row>
    <row r="8554" spans="1: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v>5</v>
      </c>
      <c r="T8554">
        <v>0.1</v>
      </c>
      <c r="U8554">
        <v>129.6</v>
      </c>
      <c r="V8554">
        <f>COUNTIF(SalesData[Order ID],SalesData[[#This Row],[Order ID]])</f>
        <v>1</v>
      </c>
      <c r="W8554" t="str">
        <f>TEXT(SalesData[[#This Row],[Order Date]],"MMM-YYYY")</f>
        <v>May-2015</v>
      </c>
      <c r="X8554">
        <f>CHOOSE(MONTH(SalesData[[#This Row],[Order Date]]),1,1,1,2,2,2,3,3,3,4,4,4)</f>
        <v>2</v>
      </c>
      <c r="Y8554">
        <f>YEAR(SalesData[[#This Row],[Order Date]])*100+MONTH(SalesData[[#This Row],[Order Date]])</f>
        <v>201505</v>
      </c>
    </row>
    <row r="8555" spans="1: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v>10</v>
      </c>
      <c r="T8555">
        <v>0.3</v>
      </c>
      <c r="U8555">
        <v>-83.97</v>
      </c>
      <c r="V8555">
        <f>COUNTIF(SalesData[Order ID],SalesData[[#This Row],[Order ID]])</f>
        <v>1</v>
      </c>
      <c r="W8555" t="str">
        <f>TEXT(SalesData[[#This Row],[Order Date]],"MMM-YYYY")</f>
        <v>Nov-2018</v>
      </c>
      <c r="X8555">
        <f>CHOOSE(MONTH(SalesData[[#This Row],[Order Date]]),1,1,1,2,2,2,3,3,3,4,4,4)</f>
        <v>4</v>
      </c>
      <c r="Y8555">
        <f>YEAR(SalesData[[#This Row],[Order Date]])*100+MONTH(SalesData[[#This Row],[Order Date]])</f>
        <v>201811</v>
      </c>
    </row>
    <row r="8556" spans="1: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v>2</v>
      </c>
      <c r="T8556">
        <v>0</v>
      </c>
      <c r="U8556">
        <v>264.22000000000003</v>
      </c>
      <c r="V8556">
        <f>COUNTIF(SalesData[Order ID],SalesData[[#This Row],[Order ID]])</f>
        <v>1</v>
      </c>
      <c r="W8556" t="str">
        <f>TEXT(SalesData[[#This Row],[Order Date]],"MMM-YYYY")</f>
        <v>Dec-2017</v>
      </c>
      <c r="X8556">
        <f>CHOOSE(MONTH(SalesData[[#This Row],[Order Date]]),1,1,1,2,2,2,3,3,3,4,4,4)</f>
        <v>4</v>
      </c>
      <c r="Y8556">
        <f>YEAR(SalesData[[#This Row],[Order Date]])*100+MONTH(SalesData[[#This Row],[Order Date]])</f>
        <v>201712</v>
      </c>
    </row>
    <row r="8557" spans="1: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v>6</v>
      </c>
      <c r="T8557">
        <v>0.1</v>
      </c>
      <c r="U8557">
        <v>85.11</v>
      </c>
      <c r="V8557">
        <f>COUNTIF(SalesData[Order ID],SalesData[[#This Row],[Order ID]])</f>
        <v>2</v>
      </c>
      <c r="W8557" t="str">
        <f>TEXT(SalesData[[#This Row],[Order Date]],"MMM-YYYY")</f>
        <v>Mar-2016</v>
      </c>
      <c r="X8557">
        <f>CHOOSE(MONTH(SalesData[[#This Row],[Order Date]]),1,1,1,2,2,2,3,3,3,4,4,4)</f>
        <v>1</v>
      </c>
      <c r="Y8557">
        <f>YEAR(SalesData[[#This Row],[Order Date]])*100+MONTH(SalesData[[#This Row],[Order Date]])</f>
        <v>201603</v>
      </c>
    </row>
    <row r="8558" spans="1: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v>6</v>
      </c>
      <c r="T8558">
        <v>0.3</v>
      </c>
      <c r="U8558">
        <v>-48.13</v>
      </c>
      <c r="V8558">
        <f>COUNTIF(SalesData[Order ID],SalesData[[#This Row],[Order ID]])</f>
        <v>2</v>
      </c>
      <c r="W8558" t="str">
        <f>TEXT(SalesData[[#This Row],[Order Date]],"MMM-YYYY")</f>
        <v>Mar-2016</v>
      </c>
      <c r="X8558">
        <f>CHOOSE(MONTH(SalesData[[#This Row],[Order Date]]),1,1,1,2,2,2,3,3,3,4,4,4)</f>
        <v>1</v>
      </c>
      <c r="Y8558">
        <f>YEAR(SalesData[[#This Row],[Order Date]])*100+MONTH(SalesData[[#This Row],[Order Date]])</f>
        <v>201603</v>
      </c>
    </row>
    <row r="8559" spans="1: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v>1</v>
      </c>
      <c r="T8559">
        <v>0.3</v>
      </c>
      <c r="U8559">
        <v>-45.36</v>
      </c>
      <c r="V8559">
        <f>COUNTIF(SalesData[Order ID],SalesData[[#This Row],[Order ID]])</f>
        <v>5</v>
      </c>
      <c r="W8559" t="str">
        <f>TEXT(SalesData[[#This Row],[Order Date]],"MMM-YYYY")</f>
        <v>Dec-2017</v>
      </c>
      <c r="X8559">
        <f>CHOOSE(MONTH(SalesData[[#This Row],[Order Date]]),1,1,1,2,2,2,3,3,3,4,4,4)</f>
        <v>4</v>
      </c>
      <c r="Y8559">
        <f>YEAR(SalesData[[#This Row],[Order Date]])*100+MONTH(SalesData[[#This Row],[Order Date]])</f>
        <v>201712</v>
      </c>
    </row>
    <row r="8560" spans="1: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v>10</v>
      </c>
      <c r="T8560">
        <v>0.3</v>
      </c>
      <c r="U8560">
        <v>-5.9</v>
      </c>
      <c r="V8560">
        <f>COUNTIF(SalesData[Order ID],SalesData[[#This Row],[Order ID]])</f>
        <v>5</v>
      </c>
      <c r="W8560" t="str">
        <f>TEXT(SalesData[[#This Row],[Order Date]],"MMM-YYYY")</f>
        <v>Dec-2017</v>
      </c>
      <c r="X8560">
        <f>CHOOSE(MONTH(SalesData[[#This Row],[Order Date]]),1,1,1,2,2,2,3,3,3,4,4,4)</f>
        <v>4</v>
      </c>
      <c r="Y8560">
        <f>YEAR(SalesData[[#This Row],[Order Date]])*100+MONTH(SalesData[[#This Row],[Order Date]])</f>
        <v>201712</v>
      </c>
    </row>
    <row r="8561" spans="1: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v>5</v>
      </c>
      <c r="T8561">
        <v>0.1</v>
      </c>
      <c r="U8561">
        <v>86.36</v>
      </c>
      <c r="V8561">
        <f>COUNTIF(SalesData[Order ID],SalesData[[#This Row],[Order ID]])</f>
        <v>5</v>
      </c>
      <c r="W8561" t="str">
        <f>TEXT(SalesData[[#This Row],[Order Date]],"MMM-YYYY")</f>
        <v>Dec-2017</v>
      </c>
      <c r="X8561">
        <f>CHOOSE(MONTH(SalesData[[#This Row],[Order Date]]),1,1,1,2,2,2,3,3,3,4,4,4)</f>
        <v>4</v>
      </c>
      <c r="Y8561">
        <f>YEAR(SalesData[[#This Row],[Order Date]])*100+MONTH(SalesData[[#This Row],[Order Date]])</f>
        <v>201712</v>
      </c>
    </row>
    <row r="8562" spans="1: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v>6</v>
      </c>
      <c r="T8562">
        <v>0</v>
      </c>
      <c r="U8562">
        <v>17.14</v>
      </c>
      <c r="V8562">
        <f>COUNTIF(SalesData[Order ID],SalesData[[#This Row],[Order ID]])</f>
        <v>5</v>
      </c>
      <c r="W8562" t="str">
        <f>TEXT(SalesData[[#This Row],[Order Date]],"MMM-YYYY")</f>
        <v>Dec-2017</v>
      </c>
      <c r="X8562">
        <f>CHOOSE(MONTH(SalesData[[#This Row],[Order Date]]),1,1,1,2,2,2,3,3,3,4,4,4)</f>
        <v>4</v>
      </c>
      <c r="Y8562">
        <f>YEAR(SalesData[[#This Row],[Order Date]])*100+MONTH(SalesData[[#This Row],[Order Date]])</f>
        <v>201712</v>
      </c>
    </row>
    <row r="8563" spans="1: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v>10</v>
      </c>
      <c r="T8563">
        <v>0.2</v>
      </c>
      <c r="U8563">
        <v>0.47</v>
      </c>
      <c r="V8563">
        <f>COUNTIF(SalesData[Order ID],SalesData[[#This Row],[Order ID]])</f>
        <v>5</v>
      </c>
      <c r="W8563" t="str">
        <f>TEXT(SalesData[[#This Row],[Order Date]],"MMM-YYYY")</f>
        <v>Dec-2017</v>
      </c>
      <c r="X8563">
        <f>CHOOSE(MONTH(SalesData[[#This Row],[Order Date]]),1,1,1,2,2,2,3,3,3,4,4,4)</f>
        <v>4</v>
      </c>
      <c r="Y8563">
        <f>YEAR(SalesData[[#This Row],[Order Date]])*100+MONTH(SalesData[[#This Row],[Order Date]])</f>
        <v>201712</v>
      </c>
    </row>
    <row r="8564" spans="1: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v>5</v>
      </c>
      <c r="T8564">
        <v>0.3</v>
      </c>
      <c r="U8564">
        <v>-145.49</v>
      </c>
      <c r="V8564">
        <f>COUNTIF(SalesData[Order ID],SalesData[[#This Row],[Order ID]])</f>
        <v>1</v>
      </c>
      <c r="W8564" t="str">
        <f>TEXT(SalesData[[#This Row],[Order Date]],"MMM-YYYY")</f>
        <v>Apr-2017</v>
      </c>
      <c r="X8564">
        <f>CHOOSE(MONTH(SalesData[[#This Row],[Order Date]]),1,1,1,2,2,2,3,3,3,4,4,4)</f>
        <v>2</v>
      </c>
      <c r="Y8564">
        <f>YEAR(SalesData[[#This Row],[Order Date]])*100+MONTH(SalesData[[#This Row],[Order Date]])</f>
        <v>201704</v>
      </c>
    </row>
    <row r="8565" spans="1: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v>7</v>
      </c>
      <c r="T8565">
        <v>0.3</v>
      </c>
      <c r="U8565">
        <v>-0.77</v>
      </c>
      <c r="V8565">
        <f>COUNTIF(SalesData[Order ID],SalesData[[#This Row],[Order ID]])</f>
        <v>2</v>
      </c>
      <c r="W8565" t="str">
        <f>TEXT(SalesData[[#This Row],[Order Date]],"MMM-YYYY")</f>
        <v>Apr-2018</v>
      </c>
      <c r="X8565">
        <f>CHOOSE(MONTH(SalesData[[#This Row],[Order Date]]),1,1,1,2,2,2,3,3,3,4,4,4)</f>
        <v>2</v>
      </c>
      <c r="Y8565">
        <f>YEAR(SalesData[[#This Row],[Order Date]])*100+MONTH(SalesData[[#This Row],[Order Date]])</f>
        <v>201804</v>
      </c>
    </row>
    <row r="8566" spans="1: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v>2</v>
      </c>
      <c r="T8566">
        <v>0</v>
      </c>
      <c r="U8566">
        <v>46.35</v>
      </c>
      <c r="V8566">
        <f>COUNTIF(SalesData[Order ID],SalesData[[#This Row],[Order ID]])</f>
        <v>2</v>
      </c>
      <c r="W8566" t="str">
        <f>TEXT(SalesData[[#This Row],[Order Date]],"MMM-YYYY")</f>
        <v>Apr-2018</v>
      </c>
      <c r="X8566">
        <f>CHOOSE(MONTH(SalesData[[#This Row],[Order Date]]),1,1,1,2,2,2,3,3,3,4,4,4)</f>
        <v>2</v>
      </c>
      <c r="Y8566">
        <f>YEAR(SalesData[[#This Row],[Order Date]])*100+MONTH(SalesData[[#This Row],[Order Date]])</f>
        <v>201804</v>
      </c>
    </row>
    <row r="8567" spans="1: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v>5</v>
      </c>
      <c r="T8567">
        <v>0.2</v>
      </c>
      <c r="U8567">
        <v>20.149999999999999</v>
      </c>
      <c r="V8567">
        <f>COUNTIF(SalesData[Order ID],SalesData[[#This Row],[Order ID]])</f>
        <v>2</v>
      </c>
      <c r="W8567" t="str">
        <f>TEXT(SalesData[[#This Row],[Order Date]],"MMM-YYYY")</f>
        <v>Nov-2017</v>
      </c>
      <c r="X8567">
        <f>CHOOSE(MONTH(SalesData[[#This Row],[Order Date]]),1,1,1,2,2,2,3,3,3,4,4,4)</f>
        <v>4</v>
      </c>
      <c r="Y8567">
        <f>YEAR(SalesData[[#This Row],[Order Date]])*100+MONTH(SalesData[[#This Row],[Order Date]])</f>
        <v>201711</v>
      </c>
    </row>
    <row r="8568" spans="1: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v>4</v>
      </c>
      <c r="T8568">
        <v>0</v>
      </c>
      <c r="U8568">
        <v>3.5</v>
      </c>
      <c r="V8568">
        <f>COUNTIF(SalesData[Order ID],SalesData[[#This Row],[Order ID]])</f>
        <v>2</v>
      </c>
      <c r="W8568" t="str">
        <f>TEXT(SalesData[[#This Row],[Order Date]],"MMM-YYYY")</f>
        <v>Nov-2017</v>
      </c>
      <c r="X8568">
        <f>CHOOSE(MONTH(SalesData[[#This Row],[Order Date]]),1,1,1,2,2,2,3,3,3,4,4,4)</f>
        <v>4</v>
      </c>
      <c r="Y8568">
        <f>YEAR(SalesData[[#This Row],[Order Date]])*100+MONTH(SalesData[[#This Row],[Order Date]])</f>
        <v>201711</v>
      </c>
    </row>
    <row r="8569" spans="1: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v>1</v>
      </c>
      <c r="T8569">
        <v>0</v>
      </c>
      <c r="U8569">
        <v>3.11</v>
      </c>
      <c r="V8569">
        <f>COUNTIF(SalesData[Order ID],SalesData[[#This Row],[Order ID]])</f>
        <v>1</v>
      </c>
      <c r="W8569" t="str">
        <f>TEXT(SalesData[[#This Row],[Order Date]],"MMM-YYYY")</f>
        <v>Nov-2017</v>
      </c>
      <c r="X8569">
        <f>CHOOSE(MONTH(SalesData[[#This Row],[Order Date]]),1,1,1,2,2,2,3,3,3,4,4,4)</f>
        <v>4</v>
      </c>
      <c r="Y8569">
        <f>YEAR(SalesData[[#This Row],[Order Date]])*100+MONTH(SalesData[[#This Row],[Order Date]])</f>
        <v>201711</v>
      </c>
    </row>
    <row r="8570" spans="1: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v>5</v>
      </c>
      <c r="T8570">
        <v>0</v>
      </c>
      <c r="U8570">
        <v>125.94</v>
      </c>
      <c r="V8570">
        <f>COUNTIF(SalesData[Order ID],SalesData[[#This Row],[Order ID]])</f>
        <v>3</v>
      </c>
      <c r="W8570" t="str">
        <f>TEXT(SalesData[[#This Row],[Order Date]],"MMM-YYYY")</f>
        <v>Dec-2017</v>
      </c>
      <c r="X8570">
        <f>CHOOSE(MONTH(SalesData[[#This Row],[Order Date]]),1,1,1,2,2,2,3,3,3,4,4,4)</f>
        <v>4</v>
      </c>
      <c r="Y8570">
        <f>YEAR(SalesData[[#This Row],[Order Date]])*100+MONTH(SalesData[[#This Row],[Order Date]])</f>
        <v>201712</v>
      </c>
    </row>
    <row r="8571" spans="1: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v>5</v>
      </c>
      <c r="T8571">
        <v>0.1</v>
      </c>
      <c r="U8571">
        <v>26.68</v>
      </c>
      <c r="V8571">
        <f>COUNTIF(SalesData[Order ID],SalesData[[#This Row],[Order ID]])</f>
        <v>3</v>
      </c>
      <c r="W8571" t="str">
        <f>TEXT(SalesData[[#This Row],[Order Date]],"MMM-YYYY")</f>
        <v>Dec-2017</v>
      </c>
      <c r="X8571">
        <f>CHOOSE(MONTH(SalesData[[#This Row],[Order Date]]),1,1,1,2,2,2,3,3,3,4,4,4)</f>
        <v>4</v>
      </c>
      <c r="Y8571">
        <f>YEAR(SalesData[[#This Row],[Order Date]])*100+MONTH(SalesData[[#This Row],[Order Date]])</f>
        <v>201712</v>
      </c>
    </row>
    <row r="8572" spans="1: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v>1</v>
      </c>
      <c r="T8572">
        <v>0.2</v>
      </c>
      <c r="U8572">
        <v>148.80000000000001</v>
      </c>
      <c r="V8572">
        <f>COUNTIF(SalesData[Order ID],SalesData[[#This Row],[Order ID]])</f>
        <v>3</v>
      </c>
      <c r="W8572" t="str">
        <f>TEXT(SalesData[[#This Row],[Order Date]],"MMM-YYYY")</f>
        <v>Dec-2017</v>
      </c>
      <c r="X8572">
        <f>CHOOSE(MONTH(SalesData[[#This Row],[Order Date]]),1,1,1,2,2,2,3,3,3,4,4,4)</f>
        <v>4</v>
      </c>
      <c r="Y8572">
        <f>YEAR(SalesData[[#This Row],[Order Date]])*100+MONTH(SalesData[[#This Row],[Order Date]])</f>
        <v>201712</v>
      </c>
    </row>
    <row r="8573" spans="1: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v>2</v>
      </c>
      <c r="T8573">
        <v>0</v>
      </c>
      <c r="U8573">
        <v>1.1299999999999999</v>
      </c>
      <c r="V8573">
        <f>COUNTIF(SalesData[Order ID],SalesData[[#This Row],[Order ID]])</f>
        <v>1</v>
      </c>
      <c r="W8573" t="str">
        <f>TEXT(SalesData[[#This Row],[Order Date]],"MMM-YYYY")</f>
        <v>Apr-2017</v>
      </c>
      <c r="X8573">
        <f>CHOOSE(MONTH(SalesData[[#This Row],[Order Date]]),1,1,1,2,2,2,3,3,3,4,4,4)</f>
        <v>2</v>
      </c>
      <c r="Y8573">
        <f>YEAR(SalesData[[#This Row],[Order Date]])*100+MONTH(SalesData[[#This Row],[Order Date]])</f>
        <v>201704</v>
      </c>
    </row>
    <row r="8574" spans="1: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v>6</v>
      </c>
      <c r="T8574">
        <v>0.3</v>
      </c>
      <c r="U8574">
        <v>-219.75</v>
      </c>
      <c r="V8574">
        <f>COUNTIF(SalesData[Order ID],SalesData[[#This Row],[Order ID]])</f>
        <v>1</v>
      </c>
      <c r="W8574" t="str">
        <f>TEXT(SalesData[[#This Row],[Order Date]],"MMM-YYYY")</f>
        <v>Nov-2015</v>
      </c>
      <c r="X8574">
        <f>CHOOSE(MONTH(SalesData[[#This Row],[Order Date]]),1,1,1,2,2,2,3,3,3,4,4,4)</f>
        <v>4</v>
      </c>
      <c r="Y8574">
        <f>YEAR(SalesData[[#This Row],[Order Date]])*100+MONTH(SalesData[[#This Row],[Order Date]])</f>
        <v>201511</v>
      </c>
    </row>
    <row r="8575" spans="1: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v>6</v>
      </c>
      <c r="T8575">
        <v>0.3</v>
      </c>
      <c r="U8575">
        <v>-1.47</v>
      </c>
      <c r="V8575">
        <f>COUNTIF(SalesData[Order ID],SalesData[[#This Row],[Order ID]])</f>
        <v>1</v>
      </c>
      <c r="W8575" t="str">
        <f>TEXT(SalesData[[#This Row],[Order Date]],"MMM-YYYY")</f>
        <v>Oct-2016</v>
      </c>
      <c r="X8575">
        <f>CHOOSE(MONTH(SalesData[[#This Row],[Order Date]]),1,1,1,2,2,2,3,3,3,4,4,4)</f>
        <v>4</v>
      </c>
      <c r="Y8575">
        <f>YEAR(SalesData[[#This Row],[Order Date]])*100+MONTH(SalesData[[#This Row],[Order Date]])</f>
        <v>201610</v>
      </c>
    </row>
    <row r="8576" spans="1: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v>2</v>
      </c>
      <c r="T8576">
        <v>0</v>
      </c>
      <c r="U8576">
        <v>0.96</v>
      </c>
      <c r="V8576">
        <f>COUNTIF(SalesData[Order ID],SalesData[[#This Row],[Order ID]])</f>
        <v>1</v>
      </c>
      <c r="W8576" t="str">
        <f>TEXT(SalesData[[#This Row],[Order Date]],"MMM-YYYY")</f>
        <v>Sep-2015</v>
      </c>
      <c r="X8576">
        <f>CHOOSE(MONTH(SalesData[[#This Row],[Order Date]]),1,1,1,2,2,2,3,3,3,4,4,4)</f>
        <v>3</v>
      </c>
      <c r="Y8576">
        <f>YEAR(SalesData[[#This Row],[Order Date]])*100+MONTH(SalesData[[#This Row],[Order Date]])</f>
        <v>201509</v>
      </c>
    </row>
    <row r="8577" spans="1: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v>10</v>
      </c>
      <c r="T8577">
        <v>0.3</v>
      </c>
      <c r="U8577">
        <v>-4.7300000000000004</v>
      </c>
      <c r="V8577">
        <f>COUNTIF(SalesData[Order ID],SalesData[[#This Row],[Order ID]])</f>
        <v>1</v>
      </c>
      <c r="W8577" t="str">
        <f>TEXT(SalesData[[#This Row],[Order Date]],"MMM-YYYY")</f>
        <v>Aug-2018</v>
      </c>
      <c r="X8577">
        <f>CHOOSE(MONTH(SalesData[[#This Row],[Order Date]]),1,1,1,2,2,2,3,3,3,4,4,4)</f>
        <v>3</v>
      </c>
      <c r="Y8577">
        <f>YEAR(SalesData[[#This Row],[Order Date]])*100+MONTH(SalesData[[#This Row],[Order Date]])</f>
        <v>201808</v>
      </c>
    </row>
    <row r="8578" spans="1: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v>6</v>
      </c>
      <c r="T8578">
        <v>0.1</v>
      </c>
      <c r="U8578">
        <v>32.74</v>
      </c>
      <c r="V8578">
        <f>COUNTIF(SalesData[Order ID],SalesData[[#This Row],[Order ID]])</f>
        <v>1</v>
      </c>
      <c r="W8578" t="str">
        <f>TEXT(SalesData[[#This Row],[Order Date]],"MMM-YYYY")</f>
        <v>Jul-2018</v>
      </c>
      <c r="X8578">
        <f>CHOOSE(MONTH(SalesData[[#This Row],[Order Date]]),1,1,1,2,2,2,3,3,3,4,4,4)</f>
        <v>3</v>
      </c>
      <c r="Y8578">
        <f>YEAR(SalesData[[#This Row],[Order Date]])*100+MONTH(SalesData[[#This Row],[Order Date]])</f>
        <v>201807</v>
      </c>
    </row>
    <row r="8579" spans="1: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v>1</v>
      </c>
      <c r="T8579">
        <v>0</v>
      </c>
      <c r="U8579">
        <v>115.43</v>
      </c>
      <c r="V8579">
        <f>COUNTIF(SalesData[Order ID],SalesData[[#This Row],[Order ID]])</f>
        <v>2</v>
      </c>
      <c r="W8579" t="str">
        <f>TEXT(SalesData[[#This Row],[Order Date]],"MMM-YYYY")</f>
        <v>Dec-2018</v>
      </c>
      <c r="X8579">
        <f>CHOOSE(MONTH(SalesData[[#This Row],[Order Date]]),1,1,1,2,2,2,3,3,3,4,4,4)</f>
        <v>4</v>
      </c>
      <c r="Y8579">
        <f>YEAR(SalesData[[#This Row],[Order Date]])*100+MONTH(SalesData[[#This Row],[Order Date]])</f>
        <v>201812</v>
      </c>
    </row>
    <row r="8580" spans="1: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v>10</v>
      </c>
      <c r="T8580">
        <v>0</v>
      </c>
      <c r="U8580">
        <v>9.35</v>
      </c>
      <c r="V8580">
        <f>COUNTIF(SalesData[Order ID],SalesData[[#This Row],[Order ID]])</f>
        <v>2</v>
      </c>
      <c r="W8580" t="str">
        <f>TEXT(SalesData[[#This Row],[Order Date]],"MMM-YYYY")</f>
        <v>Dec-2018</v>
      </c>
      <c r="X8580">
        <f>CHOOSE(MONTH(SalesData[[#This Row],[Order Date]]),1,1,1,2,2,2,3,3,3,4,4,4)</f>
        <v>4</v>
      </c>
      <c r="Y8580">
        <f>YEAR(SalesData[[#This Row],[Order Date]])*100+MONTH(SalesData[[#This Row],[Order Date]])</f>
        <v>201812</v>
      </c>
    </row>
    <row r="8581" spans="1: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v>1</v>
      </c>
      <c r="T8581">
        <v>0.1</v>
      </c>
      <c r="U8581">
        <v>0.31</v>
      </c>
      <c r="V8581">
        <f>COUNTIF(SalesData[Order ID],SalesData[[#This Row],[Order ID]])</f>
        <v>1</v>
      </c>
      <c r="W8581" t="str">
        <f>TEXT(SalesData[[#This Row],[Order Date]],"MMM-YYYY")</f>
        <v>Dec-2017</v>
      </c>
      <c r="X8581">
        <f>CHOOSE(MONTH(SalesData[[#This Row],[Order Date]]),1,1,1,2,2,2,3,3,3,4,4,4)</f>
        <v>4</v>
      </c>
      <c r="Y8581">
        <f>YEAR(SalesData[[#This Row],[Order Date]])*100+MONTH(SalesData[[#This Row],[Order Date]])</f>
        <v>201712</v>
      </c>
    </row>
    <row r="8582" spans="1: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v>6</v>
      </c>
      <c r="T8582">
        <v>0.2</v>
      </c>
      <c r="U8582">
        <v>2.89</v>
      </c>
      <c r="V8582">
        <f>COUNTIF(SalesData[Order ID],SalesData[[#This Row],[Order ID]])</f>
        <v>4</v>
      </c>
      <c r="W8582" t="str">
        <f>TEXT(SalesData[[#This Row],[Order Date]],"MMM-YYYY")</f>
        <v>May-2015</v>
      </c>
      <c r="X8582">
        <f>CHOOSE(MONTH(SalesData[[#This Row],[Order Date]]),1,1,1,2,2,2,3,3,3,4,4,4)</f>
        <v>2</v>
      </c>
      <c r="Y8582">
        <f>YEAR(SalesData[[#This Row],[Order Date]])*100+MONTH(SalesData[[#This Row],[Order Date]])</f>
        <v>201505</v>
      </c>
    </row>
    <row r="8583" spans="1: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v>7</v>
      </c>
      <c r="T8583">
        <v>0.1</v>
      </c>
      <c r="U8583">
        <v>0.73</v>
      </c>
      <c r="V8583">
        <f>COUNTIF(SalesData[Order ID],SalesData[[#This Row],[Order ID]])</f>
        <v>4</v>
      </c>
      <c r="W8583" t="str">
        <f>TEXT(SalesData[[#This Row],[Order Date]],"MMM-YYYY")</f>
        <v>May-2015</v>
      </c>
      <c r="X8583">
        <f>CHOOSE(MONTH(SalesData[[#This Row],[Order Date]]),1,1,1,2,2,2,3,3,3,4,4,4)</f>
        <v>2</v>
      </c>
      <c r="Y8583">
        <f>YEAR(SalesData[[#This Row],[Order Date]])*100+MONTH(SalesData[[#This Row],[Order Date]])</f>
        <v>201505</v>
      </c>
    </row>
    <row r="8584" spans="1: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v>5</v>
      </c>
      <c r="T8584">
        <v>0.1</v>
      </c>
      <c r="U8584">
        <v>4.57</v>
      </c>
      <c r="V8584">
        <f>COUNTIF(SalesData[Order ID],SalesData[[#This Row],[Order ID]])</f>
        <v>4</v>
      </c>
      <c r="W8584" t="str">
        <f>TEXT(SalesData[[#This Row],[Order Date]],"MMM-YYYY")</f>
        <v>May-2015</v>
      </c>
      <c r="X8584">
        <f>CHOOSE(MONTH(SalesData[[#This Row],[Order Date]]),1,1,1,2,2,2,3,3,3,4,4,4)</f>
        <v>2</v>
      </c>
      <c r="Y8584">
        <f>YEAR(SalesData[[#This Row],[Order Date]])*100+MONTH(SalesData[[#This Row],[Order Date]])</f>
        <v>201505</v>
      </c>
    </row>
    <row r="8585" spans="1: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v>1</v>
      </c>
      <c r="T8585">
        <v>0.1</v>
      </c>
      <c r="U8585">
        <v>6.03</v>
      </c>
      <c r="V8585">
        <f>COUNTIF(SalesData[Order ID],SalesData[[#This Row],[Order ID]])</f>
        <v>4</v>
      </c>
      <c r="W8585" t="str">
        <f>TEXT(SalesData[[#This Row],[Order Date]],"MMM-YYYY")</f>
        <v>May-2015</v>
      </c>
      <c r="X8585">
        <f>CHOOSE(MONTH(SalesData[[#This Row],[Order Date]]),1,1,1,2,2,2,3,3,3,4,4,4)</f>
        <v>2</v>
      </c>
      <c r="Y8585">
        <f>YEAR(SalesData[[#This Row],[Order Date]])*100+MONTH(SalesData[[#This Row],[Order Date]])</f>
        <v>201505</v>
      </c>
    </row>
    <row r="8586" spans="1: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v>7</v>
      </c>
      <c r="T8586">
        <v>0.1</v>
      </c>
      <c r="U8586">
        <v>4.66</v>
      </c>
      <c r="V8586">
        <f>COUNTIF(SalesData[Order ID],SalesData[[#This Row],[Order ID]])</f>
        <v>1</v>
      </c>
      <c r="W8586" t="str">
        <f>TEXT(SalesData[[#This Row],[Order Date]],"MMM-YYYY")</f>
        <v>Feb-2015</v>
      </c>
      <c r="X8586">
        <f>CHOOSE(MONTH(SalesData[[#This Row],[Order Date]]),1,1,1,2,2,2,3,3,3,4,4,4)</f>
        <v>1</v>
      </c>
      <c r="Y8586">
        <f>YEAR(SalesData[[#This Row],[Order Date]])*100+MONTH(SalesData[[#This Row],[Order Date]])</f>
        <v>201502</v>
      </c>
    </row>
    <row r="8587" spans="1: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v>4</v>
      </c>
      <c r="T8587">
        <v>0.1</v>
      </c>
      <c r="U8587">
        <v>0.78</v>
      </c>
      <c r="V8587">
        <f>COUNTIF(SalesData[Order ID],SalesData[[#This Row],[Order ID]])</f>
        <v>1</v>
      </c>
      <c r="W8587" t="str">
        <f>TEXT(SalesData[[#This Row],[Order Date]],"MMM-YYYY")</f>
        <v>Dec-2018</v>
      </c>
      <c r="X8587">
        <f>CHOOSE(MONTH(SalesData[[#This Row],[Order Date]]),1,1,1,2,2,2,3,3,3,4,4,4)</f>
        <v>4</v>
      </c>
      <c r="Y8587">
        <f>YEAR(SalesData[[#This Row],[Order Date]])*100+MONTH(SalesData[[#This Row],[Order Date]])</f>
        <v>201812</v>
      </c>
    </row>
    <row r="8588" spans="1: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v>1</v>
      </c>
      <c r="T8588">
        <v>0</v>
      </c>
      <c r="U8588">
        <v>218.87</v>
      </c>
      <c r="V8588">
        <f>COUNTIF(SalesData[Order ID],SalesData[[#This Row],[Order ID]])</f>
        <v>2</v>
      </c>
      <c r="W8588" t="str">
        <f>TEXT(SalesData[[#This Row],[Order Date]],"MMM-YYYY")</f>
        <v>Jul-2018</v>
      </c>
      <c r="X8588">
        <f>CHOOSE(MONTH(SalesData[[#This Row],[Order Date]]),1,1,1,2,2,2,3,3,3,4,4,4)</f>
        <v>3</v>
      </c>
      <c r="Y8588">
        <f>YEAR(SalesData[[#This Row],[Order Date]])*100+MONTH(SalesData[[#This Row],[Order Date]])</f>
        <v>201807</v>
      </c>
    </row>
    <row r="8589" spans="1: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v>8</v>
      </c>
      <c r="T8589">
        <v>0</v>
      </c>
      <c r="U8589">
        <v>18.489999999999998</v>
      </c>
      <c r="V8589">
        <f>COUNTIF(SalesData[Order ID],SalesData[[#This Row],[Order ID]])</f>
        <v>2</v>
      </c>
      <c r="W8589" t="str">
        <f>TEXT(SalesData[[#This Row],[Order Date]],"MMM-YYYY")</f>
        <v>Jul-2018</v>
      </c>
      <c r="X8589">
        <f>CHOOSE(MONTH(SalesData[[#This Row],[Order Date]]),1,1,1,2,2,2,3,3,3,4,4,4)</f>
        <v>3</v>
      </c>
      <c r="Y8589">
        <f>YEAR(SalesData[[#This Row],[Order Date]])*100+MONTH(SalesData[[#This Row],[Order Date]])</f>
        <v>201807</v>
      </c>
    </row>
    <row r="8590" spans="1: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v>3</v>
      </c>
      <c r="T8590">
        <v>0.2</v>
      </c>
      <c r="U8590">
        <v>6.24</v>
      </c>
      <c r="V8590">
        <f>COUNTIF(SalesData[Order ID],SalesData[[#This Row],[Order ID]])</f>
        <v>1</v>
      </c>
      <c r="W8590" t="str">
        <f>TEXT(SalesData[[#This Row],[Order Date]],"MMM-YYYY")</f>
        <v>May-2016</v>
      </c>
      <c r="X8590">
        <f>CHOOSE(MONTH(SalesData[[#This Row],[Order Date]]),1,1,1,2,2,2,3,3,3,4,4,4)</f>
        <v>2</v>
      </c>
      <c r="Y8590">
        <f>YEAR(SalesData[[#This Row],[Order Date]])*100+MONTH(SalesData[[#This Row],[Order Date]])</f>
        <v>201605</v>
      </c>
    </row>
    <row r="8591" spans="1: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v>10</v>
      </c>
      <c r="T8591">
        <v>0</v>
      </c>
      <c r="U8591">
        <v>0.24</v>
      </c>
      <c r="V8591">
        <f>COUNTIF(SalesData[Order ID],SalesData[[#This Row],[Order ID]])</f>
        <v>1</v>
      </c>
      <c r="W8591" t="str">
        <f>TEXT(SalesData[[#This Row],[Order Date]],"MMM-YYYY")</f>
        <v>Jan-2018</v>
      </c>
      <c r="X8591">
        <f>CHOOSE(MONTH(SalesData[[#This Row],[Order Date]]),1,1,1,2,2,2,3,3,3,4,4,4)</f>
        <v>1</v>
      </c>
      <c r="Y8591">
        <f>YEAR(SalesData[[#This Row],[Order Date]])*100+MONTH(SalesData[[#This Row],[Order Date]])</f>
        <v>201801</v>
      </c>
    </row>
    <row r="8592" spans="1: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v>2</v>
      </c>
      <c r="T8592">
        <v>0.3</v>
      </c>
      <c r="U8592">
        <v>-1.84</v>
      </c>
      <c r="V8592">
        <f>COUNTIF(SalesData[Order ID],SalesData[[#This Row],[Order ID]])</f>
        <v>1</v>
      </c>
      <c r="W8592" t="str">
        <f>TEXT(SalesData[[#This Row],[Order Date]],"MMM-YYYY")</f>
        <v>Sep-2018</v>
      </c>
      <c r="X8592">
        <f>CHOOSE(MONTH(SalesData[[#This Row],[Order Date]]),1,1,1,2,2,2,3,3,3,4,4,4)</f>
        <v>3</v>
      </c>
      <c r="Y8592">
        <f>YEAR(SalesData[[#This Row],[Order Date]])*100+MONTH(SalesData[[#This Row],[Order Date]])</f>
        <v>201809</v>
      </c>
    </row>
    <row r="8593" spans="1: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v>7</v>
      </c>
      <c r="T8593">
        <v>0</v>
      </c>
      <c r="U8593">
        <v>5.61</v>
      </c>
      <c r="V8593">
        <f>COUNTIF(SalesData[Order ID],SalesData[[#This Row],[Order ID]])</f>
        <v>2</v>
      </c>
      <c r="W8593" t="str">
        <f>TEXT(SalesData[[#This Row],[Order Date]],"MMM-YYYY")</f>
        <v>Apr-2018</v>
      </c>
      <c r="X8593">
        <f>CHOOSE(MONTH(SalesData[[#This Row],[Order Date]]),1,1,1,2,2,2,3,3,3,4,4,4)</f>
        <v>2</v>
      </c>
      <c r="Y8593">
        <f>YEAR(SalesData[[#This Row],[Order Date]])*100+MONTH(SalesData[[#This Row],[Order Date]])</f>
        <v>201804</v>
      </c>
    </row>
    <row r="8594" spans="1: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v>9</v>
      </c>
      <c r="T8594">
        <v>0.3</v>
      </c>
      <c r="U8594">
        <v>-3.38</v>
      </c>
      <c r="V8594">
        <f>COUNTIF(SalesData[Order ID],SalesData[[#This Row],[Order ID]])</f>
        <v>2</v>
      </c>
      <c r="W8594" t="str">
        <f>TEXT(SalesData[[#This Row],[Order Date]],"MMM-YYYY")</f>
        <v>Apr-2018</v>
      </c>
      <c r="X8594">
        <f>CHOOSE(MONTH(SalesData[[#This Row],[Order Date]]),1,1,1,2,2,2,3,3,3,4,4,4)</f>
        <v>2</v>
      </c>
      <c r="Y8594">
        <f>YEAR(SalesData[[#This Row],[Order Date]])*100+MONTH(SalesData[[#This Row],[Order Date]])</f>
        <v>201804</v>
      </c>
    </row>
    <row r="8595" spans="1: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v>2</v>
      </c>
      <c r="T8595">
        <v>0</v>
      </c>
      <c r="U8595">
        <v>42.23</v>
      </c>
      <c r="V8595">
        <f>COUNTIF(SalesData[Order ID],SalesData[[#This Row],[Order ID]])</f>
        <v>2</v>
      </c>
      <c r="W8595" t="str">
        <f>TEXT(SalesData[[#This Row],[Order Date]],"MMM-YYYY")</f>
        <v>Nov-2018</v>
      </c>
      <c r="X8595">
        <f>CHOOSE(MONTH(SalesData[[#This Row],[Order Date]]),1,1,1,2,2,2,3,3,3,4,4,4)</f>
        <v>4</v>
      </c>
      <c r="Y8595">
        <f>YEAR(SalesData[[#This Row],[Order Date]])*100+MONTH(SalesData[[#This Row],[Order Date]])</f>
        <v>201811</v>
      </c>
    </row>
    <row r="8596" spans="1: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v>2</v>
      </c>
      <c r="T8596">
        <v>0.2</v>
      </c>
      <c r="U8596">
        <v>169.72</v>
      </c>
      <c r="V8596">
        <f>COUNTIF(SalesData[Order ID],SalesData[[#This Row],[Order ID]])</f>
        <v>2</v>
      </c>
      <c r="W8596" t="str">
        <f>TEXT(SalesData[[#This Row],[Order Date]],"MMM-YYYY")</f>
        <v>Nov-2018</v>
      </c>
      <c r="X8596">
        <f>CHOOSE(MONTH(SalesData[[#This Row],[Order Date]]),1,1,1,2,2,2,3,3,3,4,4,4)</f>
        <v>4</v>
      </c>
      <c r="Y8596">
        <f>YEAR(SalesData[[#This Row],[Order Date]])*100+MONTH(SalesData[[#This Row],[Order Date]])</f>
        <v>201811</v>
      </c>
    </row>
    <row r="8597" spans="1: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v>5</v>
      </c>
      <c r="T8597">
        <v>0</v>
      </c>
      <c r="U8597">
        <v>2.85</v>
      </c>
      <c r="V8597">
        <f>COUNTIF(SalesData[Order ID],SalesData[[#This Row],[Order ID]])</f>
        <v>2</v>
      </c>
      <c r="W8597" t="str">
        <f>TEXT(SalesData[[#This Row],[Order Date]],"MMM-YYYY")</f>
        <v>May-2015</v>
      </c>
      <c r="X8597">
        <f>CHOOSE(MONTH(SalesData[[#This Row],[Order Date]]),1,1,1,2,2,2,3,3,3,4,4,4)</f>
        <v>2</v>
      </c>
      <c r="Y8597">
        <f>YEAR(SalesData[[#This Row],[Order Date]])*100+MONTH(SalesData[[#This Row],[Order Date]])</f>
        <v>201505</v>
      </c>
    </row>
    <row r="8598" spans="1: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v>9</v>
      </c>
      <c r="T8598">
        <v>0</v>
      </c>
      <c r="U8598">
        <v>4.25</v>
      </c>
      <c r="V8598">
        <f>COUNTIF(SalesData[Order ID],SalesData[[#This Row],[Order ID]])</f>
        <v>2</v>
      </c>
      <c r="W8598" t="str">
        <f>TEXT(SalesData[[#This Row],[Order Date]],"MMM-YYYY")</f>
        <v>May-2015</v>
      </c>
      <c r="X8598">
        <f>CHOOSE(MONTH(SalesData[[#This Row],[Order Date]]),1,1,1,2,2,2,3,3,3,4,4,4)</f>
        <v>2</v>
      </c>
      <c r="Y8598">
        <f>YEAR(SalesData[[#This Row],[Order Date]])*100+MONTH(SalesData[[#This Row],[Order Date]])</f>
        <v>201505</v>
      </c>
    </row>
    <row r="8599" spans="1: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v>9</v>
      </c>
      <c r="T8599">
        <v>0</v>
      </c>
      <c r="U8599">
        <v>8.73</v>
      </c>
      <c r="V8599">
        <f>COUNTIF(SalesData[Order ID],SalesData[[#This Row],[Order ID]])</f>
        <v>1</v>
      </c>
      <c r="W8599" t="str">
        <f>TEXT(SalesData[[#This Row],[Order Date]],"MMM-YYYY")</f>
        <v>Oct-2017</v>
      </c>
      <c r="X8599">
        <f>CHOOSE(MONTH(SalesData[[#This Row],[Order Date]]),1,1,1,2,2,2,3,3,3,4,4,4)</f>
        <v>4</v>
      </c>
      <c r="Y8599">
        <f>YEAR(SalesData[[#This Row],[Order Date]])*100+MONTH(SalesData[[#This Row],[Order Date]])</f>
        <v>201710</v>
      </c>
    </row>
    <row r="8600" spans="1: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v>2</v>
      </c>
      <c r="T8600">
        <v>0</v>
      </c>
      <c r="U8600">
        <v>0.82</v>
      </c>
      <c r="V8600">
        <f>COUNTIF(SalesData[Order ID],SalesData[[#This Row],[Order ID]])</f>
        <v>4</v>
      </c>
      <c r="W8600" t="str">
        <f>TEXT(SalesData[[#This Row],[Order Date]],"MMM-YYYY")</f>
        <v>Nov-2015</v>
      </c>
      <c r="X8600">
        <f>CHOOSE(MONTH(SalesData[[#This Row],[Order Date]]),1,1,1,2,2,2,3,3,3,4,4,4)</f>
        <v>4</v>
      </c>
      <c r="Y8600">
        <f>YEAR(SalesData[[#This Row],[Order Date]])*100+MONTH(SalesData[[#This Row],[Order Date]])</f>
        <v>201511</v>
      </c>
    </row>
    <row r="8601" spans="1: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v>3</v>
      </c>
      <c r="T8601">
        <v>0</v>
      </c>
      <c r="U8601">
        <v>2.69</v>
      </c>
      <c r="V8601">
        <f>COUNTIF(SalesData[Order ID],SalesData[[#This Row],[Order ID]])</f>
        <v>4</v>
      </c>
      <c r="W8601" t="str">
        <f>TEXT(SalesData[[#This Row],[Order Date]],"MMM-YYYY")</f>
        <v>Nov-2015</v>
      </c>
      <c r="X8601">
        <f>CHOOSE(MONTH(SalesData[[#This Row],[Order Date]]),1,1,1,2,2,2,3,3,3,4,4,4)</f>
        <v>4</v>
      </c>
      <c r="Y8601">
        <f>YEAR(SalesData[[#This Row],[Order Date]])*100+MONTH(SalesData[[#This Row],[Order Date]])</f>
        <v>201511</v>
      </c>
    </row>
    <row r="8602" spans="1: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v>4</v>
      </c>
      <c r="T8602">
        <v>0</v>
      </c>
      <c r="U8602">
        <v>8.92</v>
      </c>
      <c r="V8602">
        <f>COUNTIF(SalesData[Order ID],SalesData[[#This Row],[Order ID]])</f>
        <v>4</v>
      </c>
      <c r="W8602" t="str">
        <f>TEXT(SalesData[[#This Row],[Order Date]],"MMM-YYYY")</f>
        <v>Nov-2015</v>
      </c>
      <c r="X8602">
        <f>CHOOSE(MONTH(SalesData[[#This Row],[Order Date]]),1,1,1,2,2,2,3,3,3,4,4,4)</f>
        <v>4</v>
      </c>
      <c r="Y8602">
        <f>YEAR(SalesData[[#This Row],[Order Date]])*100+MONTH(SalesData[[#This Row],[Order Date]])</f>
        <v>201511</v>
      </c>
    </row>
    <row r="8603" spans="1: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v>9</v>
      </c>
      <c r="T8603">
        <v>0.1</v>
      </c>
      <c r="U8603">
        <v>1.1000000000000001</v>
      </c>
      <c r="V8603">
        <f>COUNTIF(SalesData[Order ID],SalesData[[#This Row],[Order ID]])</f>
        <v>4</v>
      </c>
      <c r="W8603" t="str">
        <f>TEXT(SalesData[[#This Row],[Order Date]],"MMM-YYYY")</f>
        <v>Nov-2015</v>
      </c>
      <c r="X8603">
        <f>CHOOSE(MONTH(SalesData[[#This Row],[Order Date]]),1,1,1,2,2,2,3,3,3,4,4,4)</f>
        <v>4</v>
      </c>
      <c r="Y8603">
        <f>YEAR(SalesData[[#This Row],[Order Date]])*100+MONTH(SalesData[[#This Row],[Order Date]])</f>
        <v>201511</v>
      </c>
    </row>
    <row r="8604" spans="1: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v>9</v>
      </c>
      <c r="T8604">
        <v>0</v>
      </c>
      <c r="U8604">
        <v>142.78</v>
      </c>
      <c r="V8604">
        <f>COUNTIF(SalesData[Order ID],SalesData[[#This Row],[Order ID]])</f>
        <v>1</v>
      </c>
      <c r="W8604" t="str">
        <f>TEXT(SalesData[[#This Row],[Order Date]],"MMM-YYYY")</f>
        <v>Dec-2015</v>
      </c>
      <c r="X8604">
        <f>CHOOSE(MONTH(SalesData[[#This Row],[Order Date]]),1,1,1,2,2,2,3,3,3,4,4,4)</f>
        <v>4</v>
      </c>
      <c r="Y8604">
        <f>YEAR(SalesData[[#This Row],[Order Date]])*100+MONTH(SalesData[[#This Row],[Order Date]])</f>
        <v>201512</v>
      </c>
    </row>
    <row r="8605" spans="1: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v>9</v>
      </c>
      <c r="T8605">
        <v>0.3</v>
      </c>
      <c r="U8605">
        <v>-6.92</v>
      </c>
      <c r="V8605">
        <f>COUNTIF(SalesData[Order ID],SalesData[[#This Row],[Order ID]])</f>
        <v>3</v>
      </c>
      <c r="W8605" t="str">
        <f>TEXT(SalesData[[#This Row],[Order Date]],"MMM-YYYY")</f>
        <v>Jan-2017</v>
      </c>
      <c r="X8605">
        <f>CHOOSE(MONTH(SalesData[[#This Row],[Order Date]]),1,1,1,2,2,2,3,3,3,4,4,4)</f>
        <v>1</v>
      </c>
      <c r="Y8605">
        <f>YEAR(SalesData[[#This Row],[Order Date]])*100+MONTH(SalesData[[#This Row],[Order Date]])</f>
        <v>201701</v>
      </c>
    </row>
    <row r="8606" spans="1: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v>3</v>
      </c>
      <c r="T8606">
        <v>0.3</v>
      </c>
      <c r="U8606">
        <v>-46.37</v>
      </c>
      <c r="V8606">
        <f>COUNTIF(SalesData[Order ID],SalesData[[#This Row],[Order ID]])</f>
        <v>3</v>
      </c>
      <c r="W8606" t="str">
        <f>TEXT(SalesData[[#This Row],[Order Date]],"MMM-YYYY")</f>
        <v>Jan-2017</v>
      </c>
      <c r="X8606">
        <f>CHOOSE(MONTH(SalesData[[#This Row],[Order Date]]),1,1,1,2,2,2,3,3,3,4,4,4)</f>
        <v>1</v>
      </c>
      <c r="Y8606">
        <f>YEAR(SalesData[[#This Row],[Order Date]])*100+MONTH(SalesData[[#This Row],[Order Date]])</f>
        <v>201701</v>
      </c>
    </row>
    <row r="8607" spans="1: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v>3</v>
      </c>
      <c r="T8607">
        <v>0.3</v>
      </c>
      <c r="U8607">
        <v>-19.91</v>
      </c>
      <c r="V8607">
        <f>COUNTIF(SalesData[Order ID],SalesData[[#This Row],[Order ID]])</f>
        <v>3</v>
      </c>
      <c r="W8607" t="str">
        <f>TEXT(SalesData[[#This Row],[Order Date]],"MMM-YYYY")</f>
        <v>Jan-2017</v>
      </c>
      <c r="X8607">
        <f>CHOOSE(MONTH(SalesData[[#This Row],[Order Date]]),1,1,1,2,2,2,3,3,3,4,4,4)</f>
        <v>1</v>
      </c>
      <c r="Y8607">
        <f>YEAR(SalesData[[#This Row],[Order Date]])*100+MONTH(SalesData[[#This Row],[Order Date]])</f>
        <v>201701</v>
      </c>
    </row>
    <row r="8608" spans="1: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v>4</v>
      </c>
      <c r="T8608">
        <v>0</v>
      </c>
      <c r="U8608">
        <v>2.5499999999999998</v>
      </c>
      <c r="V8608">
        <f>COUNTIF(SalesData[Order ID],SalesData[[#This Row],[Order ID]])</f>
        <v>1</v>
      </c>
      <c r="W8608" t="str">
        <f>TEXT(SalesData[[#This Row],[Order Date]],"MMM-YYYY")</f>
        <v>Aug-2018</v>
      </c>
      <c r="X8608">
        <f>CHOOSE(MONTH(SalesData[[#This Row],[Order Date]]),1,1,1,2,2,2,3,3,3,4,4,4)</f>
        <v>3</v>
      </c>
      <c r="Y8608">
        <f>YEAR(SalesData[[#This Row],[Order Date]])*100+MONTH(SalesData[[#This Row],[Order Date]])</f>
        <v>201808</v>
      </c>
    </row>
    <row r="8609" spans="1: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v>5</v>
      </c>
      <c r="T8609">
        <v>0.2</v>
      </c>
      <c r="U8609">
        <v>2.85</v>
      </c>
      <c r="V8609">
        <f>COUNTIF(SalesData[Order ID],SalesData[[#This Row],[Order ID]])</f>
        <v>4</v>
      </c>
      <c r="W8609" t="str">
        <f>TEXT(SalesData[[#This Row],[Order Date]],"MMM-YYYY")</f>
        <v>Jun-2015</v>
      </c>
      <c r="X8609">
        <f>CHOOSE(MONTH(SalesData[[#This Row],[Order Date]]),1,1,1,2,2,2,3,3,3,4,4,4)</f>
        <v>2</v>
      </c>
      <c r="Y8609">
        <f>YEAR(SalesData[[#This Row],[Order Date]])*100+MONTH(SalesData[[#This Row],[Order Date]])</f>
        <v>201506</v>
      </c>
    </row>
    <row r="8610" spans="1: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v>10</v>
      </c>
      <c r="T8610">
        <v>0.2</v>
      </c>
      <c r="U8610">
        <v>3.42</v>
      </c>
      <c r="V8610">
        <f>COUNTIF(SalesData[Order ID],SalesData[[#This Row],[Order ID]])</f>
        <v>4</v>
      </c>
      <c r="W8610" t="str">
        <f>TEXT(SalesData[[#This Row],[Order Date]],"MMM-YYYY")</f>
        <v>Jun-2015</v>
      </c>
      <c r="X8610">
        <f>CHOOSE(MONTH(SalesData[[#This Row],[Order Date]]),1,1,1,2,2,2,3,3,3,4,4,4)</f>
        <v>2</v>
      </c>
      <c r="Y8610">
        <f>YEAR(SalesData[[#This Row],[Order Date]])*100+MONTH(SalesData[[#This Row],[Order Date]])</f>
        <v>201506</v>
      </c>
    </row>
    <row r="8611" spans="1: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v>10</v>
      </c>
      <c r="T8611">
        <v>0.3</v>
      </c>
      <c r="U8611">
        <v>-102.53</v>
      </c>
      <c r="V8611">
        <f>COUNTIF(SalesData[Order ID],SalesData[[#This Row],[Order ID]])</f>
        <v>4</v>
      </c>
      <c r="W8611" t="str">
        <f>TEXT(SalesData[[#This Row],[Order Date]],"MMM-YYYY")</f>
        <v>Jun-2015</v>
      </c>
      <c r="X8611">
        <f>CHOOSE(MONTH(SalesData[[#This Row],[Order Date]]),1,1,1,2,2,2,3,3,3,4,4,4)</f>
        <v>2</v>
      </c>
      <c r="Y8611">
        <f>YEAR(SalesData[[#This Row],[Order Date]])*100+MONTH(SalesData[[#This Row],[Order Date]])</f>
        <v>201506</v>
      </c>
    </row>
    <row r="8612" spans="1: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v>9</v>
      </c>
      <c r="T8612">
        <v>0.2</v>
      </c>
      <c r="U8612">
        <v>0.84</v>
      </c>
      <c r="V8612">
        <f>COUNTIF(SalesData[Order ID],SalesData[[#This Row],[Order ID]])</f>
        <v>4</v>
      </c>
      <c r="W8612" t="str">
        <f>TEXT(SalesData[[#This Row],[Order Date]],"MMM-YYYY")</f>
        <v>Jun-2015</v>
      </c>
      <c r="X8612">
        <f>CHOOSE(MONTH(SalesData[[#This Row],[Order Date]]),1,1,1,2,2,2,3,3,3,4,4,4)</f>
        <v>2</v>
      </c>
      <c r="Y8612">
        <f>YEAR(SalesData[[#This Row],[Order Date]])*100+MONTH(SalesData[[#This Row],[Order Date]])</f>
        <v>201506</v>
      </c>
    </row>
    <row r="8613" spans="1: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v>2</v>
      </c>
      <c r="T8613">
        <v>0.2</v>
      </c>
      <c r="U8613">
        <v>6.64</v>
      </c>
      <c r="V8613">
        <f>COUNTIF(SalesData[Order ID],SalesData[[#This Row],[Order ID]])</f>
        <v>1</v>
      </c>
      <c r="W8613" t="str">
        <f>TEXT(SalesData[[#This Row],[Order Date]],"MMM-YYYY")</f>
        <v>Nov-2018</v>
      </c>
      <c r="X8613">
        <f>CHOOSE(MONTH(SalesData[[#This Row],[Order Date]]),1,1,1,2,2,2,3,3,3,4,4,4)</f>
        <v>4</v>
      </c>
      <c r="Y8613">
        <f>YEAR(SalesData[[#This Row],[Order Date]])*100+MONTH(SalesData[[#This Row],[Order Date]])</f>
        <v>201811</v>
      </c>
    </row>
    <row r="8614" spans="1: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v>2</v>
      </c>
      <c r="T8614">
        <v>0</v>
      </c>
      <c r="U8614">
        <v>5.95</v>
      </c>
      <c r="V8614">
        <f>COUNTIF(SalesData[Order ID],SalesData[[#This Row],[Order ID]])</f>
        <v>1</v>
      </c>
      <c r="W8614" t="str">
        <f>TEXT(SalesData[[#This Row],[Order Date]],"MMM-YYYY")</f>
        <v>Jan-2017</v>
      </c>
      <c r="X8614">
        <f>CHOOSE(MONTH(SalesData[[#This Row],[Order Date]]),1,1,1,2,2,2,3,3,3,4,4,4)</f>
        <v>1</v>
      </c>
      <c r="Y8614">
        <f>YEAR(SalesData[[#This Row],[Order Date]])*100+MONTH(SalesData[[#This Row],[Order Date]])</f>
        <v>201701</v>
      </c>
    </row>
    <row r="8615" spans="1: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v>10</v>
      </c>
      <c r="T8615">
        <v>0.1</v>
      </c>
      <c r="U8615">
        <v>105.59</v>
      </c>
      <c r="V8615">
        <f>COUNTIF(SalesData[Order ID],SalesData[[#This Row],[Order ID]])</f>
        <v>1</v>
      </c>
      <c r="W8615" t="str">
        <f>TEXT(SalesData[[#This Row],[Order Date]],"MMM-YYYY")</f>
        <v>Nov-2017</v>
      </c>
      <c r="X8615">
        <f>CHOOSE(MONTH(SalesData[[#This Row],[Order Date]]),1,1,1,2,2,2,3,3,3,4,4,4)</f>
        <v>4</v>
      </c>
      <c r="Y8615">
        <f>YEAR(SalesData[[#This Row],[Order Date]])*100+MONTH(SalesData[[#This Row],[Order Date]])</f>
        <v>201711</v>
      </c>
    </row>
    <row r="8616" spans="1: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v>9</v>
      </c>
      <c r="T8616">
        <v>0</v>
      </c>
      <c r="U8616">
        <v>2.5099999999999998</v>
      </c>
      <c r="V8616">
        <f>COUNTIF(SalesData[Order ID],SalesData[[#This Row],[Order ID]])</f>
        <v>4</v>
      </c>
      <c r="W8616" t="str">
        <f>TEXT(SalesData[[#This Row],[Order Date]],"MMM-YYYY")</f>
        <v>Sep-2017</v>
      </c>
      <c r="X8616">
        <f>CHOOSE(MONTH(SalesData[[#This Row],[Order Date]]),1,1,1,2,2,2,3,3,3,4,4,4)</f>
        <v>3</v>
      </c>
      <c r="Y8616">
        <f>YEAR(SalesData[[#This Row],[Order Date]])*100+MONTH(SalesData[[#This Row],[Order Date]])</f>
        <v>201709</v>
      </c>
    </row>
    <row r="8617" spans="1: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v>10</v>
      </c>
      <c r="T8617">
        <v>0.2</v>
      </c>
      <c r="U8617">
        <v>3.85</v>
      </c>
      <c r="V8617">
        <f>COUNTIF(SalesData[Order ID],SalesData[[#This Row],[Order ID]])</f>
        <v>4</v>
      </c>
      <c r="W8617" t="str">
        <f>TEXT(SalesData[[#This Row],[Order Date]],"MMM-YYYY")</f>
        <v>Sep-2017</v>
      </c>
      <c r="X8617">
        <f>CHOOSE(MONTH(SalesData[[#This Row],[Order Date]]),1,1,1,2,2,2,3,3,3,4,4,4)</f>
        <v>3</v>
      </c>
      <c r="Y8617">
        <f>YEAR(SalesData[[#This Row],[Order Date]])*100+MONTH(SalesData[[#This Row],[Order Date]])</f>
        <v>201709</v>
      </c>
    </row>
    <row r="8618" spans="1: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v>10</v>
      </c>
      <c r="T8618">
        <v>0.2</v>
      </c>
      <c r="U8618">
        <v>17.22</v>
      </c>
      <c r="V8618">
        <f>COUNTIF(SalesData[Order ID],SalesData[[#This Row],[Order ID]])</f>
        <v>4</v>
      </c>
      <c r="W8618" t="str">
        <f>TEXT(SalesData[[#This Row],[Order Date]],"MMM-YYYY")</f>
        <v>Sep-2017</v>
      </c>
      <c r="X8618">
        <f>CHOOSE(MONTH(SalesData[[#This Row],[Order Date]]),1,1,1,2,2,2,3,3,3,4,4,4)</f>
        <v>3</v>
      </c>
      <c r="Y8618">
        <f>YEAR(SalesData[[#This Row],[Order Date]])*100+MONTH(SalesData[[#This Row],[Order Date]])</f>
        <v>201709</v>
      </c>
    </row>
    <row r="8619" spans="1: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v>4</v>
      </c>
      <c r="T8619">
        <v>0.1</v>
      </c>
      <c r="U8619">
        <v>3.17</v>
      </c>
      <c r="V8619">
        <f>COUNTIF(SalesData[Order ID],SalesData[[#This Row],[Order ID]])</f>
        <v>4</v>
      </c>
      <c r="W8619" t="str">
        <f>TEXT(SalesData[[#This Row],[Order Date]],"MMM-YYYY")</f>
        <v>Sep-2017</v>
      </c>
      <c r="X8619">
        <f>CHOOSE(MONTH(SalesData[[#This Row],[Order Date]]),1,1,1,2,2,2,3,3,3,4,4,4)</f>
        <v>3</v>
      </c>
      <c r="Y8619">
        <f>YEAR(SalesData[[#This Row],[Order Date]])*100+MONTH(SalesData[[#This Row],[Order Date]])</f>
        <v>201709</v>
      </c>
    </row>
    <row r="8620" spans="1: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v>4</v>
      </c>
      <c r="T8620">
        <v>0.2</v>
      </c>
      <c r="U8620">
        <v>59.95</v>
      </c>
      <c r="V8620">
        <f>COUNTIF(SalesData[Order ID],SalesData[[#This Row],[Order ID]])</f>
        <v>1</v>
      </c>
      <c r="W8620" t="str">
        <f>TEXT(SalesData[[#This Row],[Order Date]],"MMM-YYYY")</f>
        <v>Mar-2018</v>
      </c>
      <c r="X8620">
        <f>CHOOSE(MONTH(SalesData[[#This Row],[Order Date]]),1,1,1,2,2,2,3,3,3,4,4,4)</f>
        <v>1</v>
      </c>
      <c r="Y8620">
        <f>YEAR(SalesData[[#This Row],[Order Date]])*100+MONTH(SalesData[[#This Row],[Order Date]])</f>
        <v>201803</v>
      </c>
    </row>
    <row r="8621" spans="1: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v>10</v>
      </c>
      <c r="T8621">
        <v>0.2</v>
      </c>
      <c r="U8621">
        <v>11.07</v>
      </c>
      <c r="V8621">
        <f>COUNTIF(SalesData[Order ID],SalesData[[#This Row],[Order ID]])</f>
        <v>1</v>
      </c>
      <c r="W8621" t="str">
        <f>TEXT(SalesData[[#This Row],[Order Date]],"MMM-YYYY")</f>
        <v>Sep-2018</v>
      </c>
      <c r="X8621">
        <f>CHOOSE(MONTH(SalesData[[#This Row],[Order Date]]),1,1,1,2,2,2,3,3,3,4,4,4)</f>
        <v>3</v>
      </c>
      <c r="Y8621">
        <f>YEAR(SalesData[[#This Row],[Order Date]])*100+MONTH(SalesData[[#This Row],[Order Date]])</f>
        <v>201809</v>
      </c>
    </row>
    <row r="8622" spans="1: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v>2</v>
      </c>
      <c r="T8622">
        <v>0.2</v>
      </c>
      <c r="U8622">
        <v>1.83</v>
      </c>
      <c r="V8622">
        <f>COUNTIF(SalesData[Order ID],SalesData[[#This Row],[Order ID]])</f>
        <v>1</v>
      </c>
      <c r="W8622" t="str">
        <f>TEXT(SalesData[[#This Row],[Order Date]],"MMM-YYYY")</f>
        <v>Nov-2018</v>
      </c>
      <c r="X8622">
        <f>CHOOSE(MONTH(SalesData[[#This Row],[Order Date]]),1,1,1,2,2,2,3,3,3,4,4,4)</f>
        <v>4</v>
      </c>
      <c r="Y8622">
        <f>YEAR(SalesData[[#This Row],[Order Date]])*100+MONTH(SalesData[[#This Row],[Order Date]])</f>
        <v>201811</v>
      </c>
    </row>
    <row r="8623" spans="1: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v>4</v>
      </c>
      <c r="T8623">
        <v>0</v>
      </c>
      <c r="U8623">
        <v>4.1500000000000004</v>
      </c>
      <c r="V8623">
        <f>COUNTIF(SalesData[Order ID],SalesData[[#This Row],[Order ID]])</f>
        <v>1</v>
      </c>
      <c r="W8623" t="str">
        <f>TEXT(SalesData[[#This Row],[Order Date]],"MMM-YYYY")</f>
        <v>May-2018</v>
      </c>
      <c r="X8623">
        <f>CHOOSE(MONTH(SalesData[[#This Row],[Order Date]]),1,1,1,2,2,2,3,3,3,4,4,4)</f>
        <v>2</v>
      </c>
      <c r="Y8623">
        <f>YEAR(SalesData[[#This Row],[Order Date]])*100+MONTH(SalesData[[#This Row],[Order Date]])</f>
        <v>201805</v>
      </c>
    </row>
    <row r="8624" spans="1: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v>9</v>
      </c>
      <c r="T8624">
        <v>0.2</v>
      </c>
      <c r="U8624">
        <v>8.36</v>
      </c>
      <c r="V8624">
        <f>COUNTIF(SalesData[Order ID],SalesData[[#This Row],[Order ID]])</f>
        <v>1</v>
      </c>
      <c r="W8624" t="str">
        <f>TEXT(SalesData[[#This Row],[Order Date]],"MMM-YYYY")</f>
        <v>Nov-2017</v>
      </c>
      <c r="X8624">
        <f>CHOOSE(MONTH(SalesData[[#This Row],[Order Date]]),1,1,1,2,2,2,3,3,3,4,4,4)</f>
        <v>4</v>
      </c>
      <c r="Y8624">
        <f>YEAR(SalesData[[#This Row],[Order Date]])*100+MONTH(SalesData[[#This Row],[Order Date]])</f>
        <v>201711</v>
      </c>
    </row>
    <row r="8625" spans="1: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v>6</v>
      </c>
      <c r="T8625">
        <v>0.2</v>
      </c>
      <c r="U8625">
        <v>36.33</v>
      </c>
      <c r="V8625">
        <f>COUNTIF(SalesData[Order ID],SalesData[[#This Row],[Order ID]])</f>
        <v>2</v>
      </c>
      <c r="W8625" t="str">
        <f>TEXT(SalesData[[#This Row],[Order Date]],"MMM-YYYY")</f>
        <v>Nov-2016</v>
      </c>
      <c r="X8625">
        <f>CHOOSE(MONTH(SalesData[[#This Row],[Order Date]]),1,1,1,2,2,2,3,3,3,4,4,4)</f>
        <v>4</v>
      </c>
      <c r="Y8625">
        <f>YEAR(SalesData[[#This Row],[Order Date]])*100+MONTH(SalesData[[#This Row],[Order Date]])</f>
        <v>201611</v>
      </c>
    </row>
    <row r="8626" spans="1: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v>10</v>
      </c>
      <c r="T8626">
        <v>0.3</v>
      </c>
      <c r="U8626">
        <v>-13.44</v>
      </c>
      <c r="V8626">
        <f>COUNTIF(SalesData[Order ID],SalesData[[#This Row],[Order ID]])</f>
        <v>2</v>
      </c>
      <c r="W8626" t="str">
        <f>TEXT(SalesData[[#This Row],[Order Date]],"MMM-YYYY")</f>
        <v>Nov-2016</v>
      </c>
      <c r="X8626">
        <f>CHOOSE(MONTH(SalesData[[#This Row],[Order Date]]),1,1,1,2,2,2,3,3,3,4,4,4)</f>
        <v>4</v>
      </c>
      <c r="Y8626">
        <f>YEAR(SalesData[[#This Row],[Order Date]])*100+MONTH(SalesData[[#This Row],[Order Date]])</f>
        <v>201611</v>
      </c>
    </row>
    <row r="8627" spans="1: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v>9</v>
      </c>
      <c r="T8627">
        <v>0.3</v>
      </c>
      <c r="U8627">
        <v>-5.49</v>
      </c>
      <c r="V8627">
        <f>COUNTIF(SalesData[Order ID],SalesData[[#This Row],[Order ID]])</f>
        <v>1</v>
      </c>
      <c r="W8627" t="str">
        <f>TEXT(SalesData[[#This Row],[Order Date]],"MMM-YYYY")</f>
        <v>Dec-2016</v>
      </c>
      <c r="X8627">
        <f>CHOOSE(MONTH(SalesData[[#This Row],[Order Date]]),1,1,1,2,2,2,3,3,3,4,4,4)</f>
        <v>4</v>
      </c>
      <c r="Y8627">
        <f>YEAR(SalesData[[#This Row],[Order Date]])*100+MONTH(SalesData[[#This Row],[Order Date]])</f>
        <v>201612</v>
      </c>
    </row>
    <row r="8628" spans="1: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v>4</v>
      </c>
      <c r="T8628">
        <v>0</v>
      </c>
      <c r="U8628">
        <v>20.38</v>
      </c>
      <c r="V8628">
        <f>COUNTIF(SalesData[Order ID],SalesData[[#This Row],[Order ID]])</f>
        <v>5</v>
      </c>
      <c r="W8628" t="str">
        <f>TEXT(SalesData[[#This Row],[Order Date]],"MMM-YYYY")</f>
        <v>Sep-2016</v>
      </c>
      <c r="X8628">
        <f>CHOOSE(MONTH(SalesData[[#This Row],[Order Date]]),1,1,1,2,2,2,3,3,3,4,4,4)</f>
        <v>3</v>
      </c>
      <c r="Y8628">
        <f>YEAR(SalesData[[#This Row],[Order Date]])*100+MONTH(SalesData[[#This Row],[Order Date]])</f>
        <v>201609</v>
      </c>
    </row>
    <row r="8629" spans="1: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v>6</v>
      </c>
      <c r="T8629">
        <v>0</v>
      </c>
      <c r="U8629">
        <v>27</v>
      </c>
      <c r="V8629">
        <f>COUNTIF(SalesData[Order ID],SalesData[[#This Row],[Order ID]])</f>
        <v>5</v>
      </c>
      <c r="W8629" t="str">
        <f>TEXT(SalesData[[#This Row],[Order Date]],"MMM-YYYY")</f>
        <v>Sep-2016</v>
      </c>
      <c r="X8629">
        <f>CHOOSE(MONTH(SalesData[[#This Row],[Order Date]]),1,1,1,2,2,2,3,3,3,4,4,4)</f>
        <v>3</v>
      </c>
      <c r="Y8629">
        <f>YEAR(SalesData[[#This Row],[Order Date]])*100+MONTH(SalesData[[#This Row],[Order Date]])</f>
        <v>201609</v>
      </c>
    </row>
    <row r="8630" spans="1: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v>2</v>
      </c>
      <c r="T8630">
        <v>0</v>
      </c>
      <c r="U8630">
        <v>2.13</v>
      </c>
      <c r="V8630">
        <f>COUNTIF(SalesData[Order ID],SalesData[[#This Row],[Order ID]])</f>
        <v>5</v>
      </c>
      <c r="W8630" t="str">
        <f>TEXT(SalesData[[#This Row],[Order Date]],"MMM-YYYY")</f>
        <v>Sep-2016</v>
      </c>
      <c r="X8630">
        <f>CHOOSE(MONTH(SalesData[[#This Row],[Order Date]]),1,1,1,2,2,2,3,3,3,4,4,4)</f>
        <v>3</v>
      </c>
      <c r="Y8630">
        <f>YEAR(SalesData[[#This Row],[Order Date]])*100+MONTH(SalesData[[#This Row],[Order Date]])</f>
        <v>201609</v>
      </c>
    </row>
    <row r="8631" spans="1: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v>2</v>
      </c>
      <c r="T8631">
        <v>0.2</v>
      </c>
      <c r="U8631">
        <v>28.87</v>
      </c>
      <c r="V8631">
        <f>COUNTIF(SalesData[Order ID],SalesData[[#This Row],[Order ID]])</f>
        <v>5</v>
      </c>
      <c r="W8631" t="str">
        <f>TEXT(SalesData[[#This Row],[Order Date]],"MMM-YYYY")</f>
        <v>Sep-2016</v>
      </c>
      <c r="X8631">
        <f>CHOOSE(MONTH(SalesData[[#This Row],[Order Date]]),1,1,1,2,2,2,3,3,3,4,4,4)</f>
        <v>3</v>
      </c>
      <c r="Y8631">
        <f>YEAR(SalesData[[#This Row],[Order Date]])*100+MONTH(SalesData[[#This Row],[Order Date]])</f>
        <v>201609</v>
      </c>
    </row>
    <row r="8632" spans="1: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v>2</v>
      </c>
      <c r="T8632">
        <v>0.3</v>
      </c>
      <c r="U8632">
        <v>-1.23</v>
      </c>
      <c r="V8632">
        <f>COUNTIF(SalesData[Order ID],SalesData[[#This Row],[Order ID]])</f>
        <v>5</v>
      </c>
      <c r="W8632" t="str">
        <f>TEXT(SalesData[[#This Row],[Order Date]],"MMM-YYYY")</f>
        <v>Sep-2016</v>
      </c>
      <c r="X8632">
        <f>CHOOSE(MONTH(SalesData[[#This Row],[Order Date]]),1,1,1,2,2,2,3,3,3,4,4,4)</f>
        <v>3</v>
      </c>
      <c r="Y8632">
        <f>YEAR(SalesData[[#This Row],[Order Date]])*100+MONTH(SalesData[[#This Row],[Order Date]])</f>
        <v>201609</v>
      </c>
    </row>
    <row r="8633" spans="1: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v>4</v>
      </c>
      <c r="T8633">
        <v>0</v>
      </c>
      <c r="U8633">
        <v>42.59</v>
      </c>
      <c r="V8633">
        <f>COUNTIF(SalesData[Order ID],SalesData[[#This Row],[Order ID]])</f>
        <v>3</v>
      </c>
      <c r="W8633" t="str">
        <f>TEXT(SalesData[[#This Row],[Order Date]],"MMM-YYYY")</f>
        <v>Jul-2017</v>
      </c>
      <c r="X8633">
        <f>CHOOSE(MONTH(SalesData[[#This Row],[Order Date]]),1,1,1,2,2,2,3,3,3,4,4,4)</f>
        <v>3</v>
      </c>
      <c r="Y8633">
        <f>YEAR(SalesData[[#This Row],[Order Date]])*100+MONTH(SalesData[[#This Row],[Order Date]])</f>
        <v>201707</v>
      </c>
    </row>
    <row r="8634" spans="1: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v>1</v>
      </c>
      <c r="T8634">
        <v>0.1</v>
      </c>
      <c r="U8634">
        <v>178.07</v>
      </c>
      <c r="V8634">
        <f>COUNTIF(SalesData[Order ID],SalesData[[#This Row],[Order ID]])</f>
        <v>3</v>
      </c>
      <c r="W8634" t="str">
        <f>TEXT(SalesData[[#This Row],[Order Date]],"MMM-YYYY")</f>
        <v>Jul-2017</v>
      </c>
      <c r="X8634">
        <f>CHOOSE(MONTH(SalesData[[#This Row],[Order Date]]),1,1,1,2,2,2,3,3,3,4,4,4)</f>
        <v>3</v>
      </c>
      <c r="Y8634">
        <f>YEAR(SalesData[[#This Row],[Order Date]])*100+MONTH(SalesData[[#This Row],[Order Date]])</f>
        <v>201707</v>
      </c>
    </row>
    <row r="8635" spans="1: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v>9</v>
      </c>
      <c r="T8635">
        <v>0</v>
      </c>
      <c r="U8635">
        <v>1.04</v>
      </c>
      <c r="V8635">
        <f>COUNTIF(SalesData[Order ID],SalesData[[#This Row],[Order ID]])</f>
        <v>3</v>
      </c>
      <c r="W8635" t="str">
        <f>TEXT(SalesData[[#This Row],[Order Date]],"MMM-YYYY")</f>
        <v>Jul-2017</v>
      </c>
      <c r="X8635">
        <f>CHOOSE(MONTH(SalesData[[#This Row],[Order Date]]),1,1,1,2,2,2,3,3,3,4,4,4)</f>
        <v>3</v>
      </c>
      <c r="Y8635">
        <f>YEAR(SalesData[[#This Row],[Order Date]])*100+MONTH(SalesData[[#This Row],[Order Date]])</f>
        <v>201707</v>
      </c>
    </row>
    <row r="8636" spans="1: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v>1</v>
      </c>
      <c r="T8636">
        <v>0</v>
      </c>
      <c r="U8636">
        <v>45.84</v>
      </c>
      <c r="V8636">
        <f>COUNTIF(SalesData[Order ID],SalesData[[#This Row],[Order ID]])</f>
        <v>1</v>
      </c>
      <c r="W8636" t="str">
        <f>TEXT(SalesData[[#This Row],[Order Date]],"MMM-YYYY")</f>
        <v>Aug-2018</v>
      </c>
      <c r="X8636">
        <f>CHOOSE(MONTH(SalesData[[#This Row],[Order Date]]),1,1,1,2,2,2,3,3,3,4,4,4)</f>
        <v>3</v>
      </c>
      <c r="Y8636">
        <f>YEAR(SalesData[[#This Row],[Order Date]])*100+MONTH(SalesData[[#This Row],[Order Date]])</f>
        <v>201808</v>
      </c>
    </row>
    <row r="8637" spans="1: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v>7</v>
      </c>
      <c r="T8637">
        <v>0.3</v>
      </c>
      <c r="U8637">
        <v>-57.73</v>
      </c>
      <c r="V8637">
        <f>COUNTIF(SalesData[Order ID],SalesData[[#This Row],[Order ID]])</f>
        <v>2</v>
      </c>
      <c r="W8637" t="str">
        <f>TEXT(SalesData[[#This Row],[Order Date]],"MMM-YYYY")</f>
        <v>Apr-2015</v>
      </c>
      <c r="X8637">
        <f>CHOOSE(MONTH(SalesData[[#This Row],[Order Date]]),1,1,1,2,2,2,3,3,3,4,4,4)</f>
        <v>2</v>
      </c>
      <c r="Y8637">
        <f>YEAR(SalesData[[#This Row],[Order Date]])*100+MONTH(SalesData[[#This Row],[Order Date]])</f>
        <v>201504</v>
      </c>
    </row>
    <row r="8638" spans="1: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v>9</v>
      </c>
      <c r="T8638">
        <v>0.1</v>
      </c>
      <c r="U8638">
        <v>148.68</v>
      </c>
      <c r="V8638">
        <f>COUNTIF(SalesData[Order ID],SalesData[[#This Row],[Order ID]])</f>
        <v>2</v>
      </c>
      <c r="W8638" t="str">
        <f>TEXT(SalesData[[#This Row],[Order Date]],"MMM-YYYY")</f>
        <v>Apr-2015</v>
      </c>
      <c r="X8638">
        <f>CHOOSE(MONTH(SalesData[[#This Row],[Order Date]]),1,1,1,2,2,2,3,3,3,4,4,4)</f>
        <v>2</v>
      </c>
      <c r="Y8638">
        <f>YEAR(SalesData[[#This Row],[Order Date]])*100+MONTH(SalesData[[#This Row],[Order Date]])</f>
        <v>201504</v>
      </c>
    </row>
    <row r="8639" spans="1: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v>8</v>
      </c>
      <c r="T8639">
        <v>0.3</v>
      </c>
      <c r="U8639">
        <v>-34.9</v>
      </c>
      <c r="V8639">
        <f>COUNTIF(SalesData[Order ID],SalesData[[#This Row],[Order ID]])</f>
        <v>1</v>
      </c>
      <c r="W8639" t="str">
        <f>TEXT(SalesData[[#This Row],[Order Date]],"MMM-YYYY")</f>
        <v>Apr-2018</v>
      </c>
      <c r="X8639">
        <f>CHOOSE(MONTH(SalesData[[#This Row],[Order Date]]),1,1,1,2,2,2,3,3,3,4,4,4)</f>
        <v>2</v>
      </c>
      <c r="Y8639">
        <f>YEAR(SalesData[[#This Row],[Order Date]])*100+MONTH(SalesData[[#This Row],[Order Date]])</f>
        <v>201804</v>
      </c>
    </row>
    <row r="8640" spans="1: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v>7</v>
      </c>
      <c r="T8640">
        <v>0</v>
      </c>
      <c r="U8640">
        <v>127.98</v>
      </c>
      <c r="V8640">
        <f>COUNTIF(SalesData[Order ID],SalesData[[#This Row],[Order ID]])</f>
        <v>1</v>
      </c>
      <c r="W8640" t="str">
        <f>TEXT(SalesData[[#This Row],[Order Date]],"MMM-YYYY")</f>
        <v>Jul-2018</v>
      </c>
      <c r="X8640">
        <f>CHOOSE(MONTH(SalesData[[#This Row],[Order Date]]),1,1,1,2,2,2,3,3,3,4,4,4)</f>
        <v>3</v>
      </c>
      <c r="Y8640">
        <f>YEAR(SalesData[[#This Row],[Order Date]])*100+MONTH(SalesData[[#This Row],[Order Date]])</f>
        <v>201807</v>
      </c>
    </row>
    <row r="8641" spans="1: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v>4</v>
      </c>
      <c r="T8641">
        <v>0.3</v>
      </c>
      <c r="U8641">
        <v>-4.09</v>
      </c>
      <c r="V8641">
        <f>COUNTIF(SalesData[Order ID],SalesData[[#This Row],[Order ID]])</f>
        <v>1</v>
      </c>
      <c r="W8641" t="str">
        <f>TEXT(SalesData[[#This Row],[Order Date]],"MMM-YYYY")</f>
        <v>Dec-2015</v>
      </c>
      <c r="X8641">
        <f>CHOOSE(MONTH(SalesData[[#This Row],[Order Date]]),1,1,1,2,2,2,3,3,3,4,4,4)</f>
        <v>4</v>
      </c>
      <c r="Y8641">
        <f>YEAR(SalesData[[#This Row],[Order Date]])*100+MONTH(SalesData[[#This Row],[Order Date]])</f>
        <v>201512</v>
      </c>
    </row>
    <row r="8642" spans="1: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v>10</v>
      </c>
      <c r="T8642">
        <v>0</v>
      </c>
      <c r="U8642">
        <v>144.59</v>
      </c>
      <c r="V8642">
        <f>COUNTIF(SalesData[Order ID],SalesData[[#This Row],[Order ID]])</f>
        <v>1</v>
      </c>
      <c r="W8642" t="str">
        <f>TEXT(SalesData[[#This Row],[Order Date]],"MMM-YYYY")</f>
        <v>Jan-2018</v>
      </c>
      <c r="X8642">
        <f>CHOOSE(MONTH(SalesData[[#This Row],[Order Date]]),1,1,1,2,2,2,3,3,3,4,4,4)</f>
        <v>1</v>
      </c>
      <c r="Y8642">
        <f>YEAR(SalesData[[#This Row],[Order Date]])*100+MONTH(SalesData[[#This Row],[Order Date]])</f>
        <v>201801</v>
      </c>
    </row>
    <row r="8643" spans="1: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v>1</v>
      </c>
      <c r="T8643">
        <v>0</v>
      </c>
      <c r="U8643">
        <v>23.75</v>
      </c>
      <c r="V8643">
        <f>COUNTIF(SalesData[Order ID],SalesData[[#This Row],[Order ID]])</f>
        <v>1</v>
      </c>
      <c r="W8643" t="str">
        <f>TEXT(SalesData[[#This Row],[Order Date]],"MMM-YYYY")</f>
        <v>Dec-2018</v>
      </c>
      <c r="X8643">
        <f>CHOOSE(MONTH(SalesData[[#This Row],[Order Date]]),1,1,1,2,2,2,3,3,3,4,4,4)</f>
        <v>4</v>
      </c>
      <c r="Y8643">
        <f>YEAR(SalesData[[#This Row],[Order Date]])*100+MONTH(SalesData[[#This Row],[Order Date]])</f>
        <v>201812</v>
      </c>
    </row>
    <row r="8644" spans="1: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v>9</v>
      </c>
      <c r="T8644">
        <v>0</v>
      </c>
      <c r="U8644">
        <v>7.25</v>
      </c>
      <c r="V8644">
        <f>COUNTIF(SalesData[Order ID],SalesData[[#This Row],[Order ID]])</f>
        <v>4</v>
      </c>
      <c r="W8644" t="str">
        <f>TEXT(SalesData[[#This Row],[Order Date]],"MMM-YYYY")</f>
        <v>Nov-2016</v>
      </c>
      <c r="X8644">
        <f>CHOOSE(MONTH(SalesData[[#This Row],[Order Date]]),1,1,1,2,2,2,3,3,3,4,4,4)</f>
        <v>4</v>
      </c>
      <c r="Y8644">
        <f>YEAR(SalesData[[#This Row],[Order Date]])*100+MONTH(SalesData[[#This Row],[Order Date]])</f>
        <v>201611</v>
      </c>
    </row>
    <row r="8645" spans="1: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v>8</v>
      </c>
      <c r="T8645">
        <v>0</v>
      </c>
      <c r="U8645">
        <v>1.41</v>
      </c>
      <c r="V8645">
        <f>COUNTIF(SalesData[Order ID],SalesData[[#This Row],[Order ID]])</f>
        <v>4</v>
      </c>
      <c r="W8645" t="str">
        <f>TEXT(SalesData[[#This Row],[Order Date]],"MMM-YYYY")</f>
        <v>Nov-2016</v>
      </c>
      <c r="X8645">
        <f>CHOOSE(MONTH(SalesData[[#This Row],[Order Date]]),1,1,1,2,2,2,3,3,3,4,4,4)</f>
        <v>4</v>
      </c>
      <c r="Y8645">
        <f>YEAR(SalesData[[#This Row],[Order Date]])*100+MONTH(SalesData[[#This Row],[Order Date]])</f>
        <v>201611</v>
      </c>
    </row>
    <row r="8646" spans="1: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v>10</v>
      </c>
      <c r="T8646">
        <v>0.2</v>
      </c>
      <c r="U8646">
        <v>11.56</v>
      </c>
      <c r="V8646">
        <f>COUNTIF(SalesData[Order ID],SalesData[[#This Row],[Order ID]])</f>
        <v>4</v>
      </c>
      <c r="W8646" t="str">
        <f>TEXT(SalesData[[#This Row],[Order Date]],"MMM-YYYY")</f>
        <v>Nov-2016</v>
      </c>
      <c r="X8646">
        <f>CHOOSE(MONTH(SalesData[[#This Row],[Order Date]]),1,1,1,2,2,2,3,3,3,4,4,4)</f>
        <v>4</v>
      </c>
      <c r="Y8646">
        <f>YEAR(SalesData[[#This Row],[Order Date]])*100+MONTH(SalesData[[#This Row],[Order Date]])</f>
        <v>201611</v>
      </c>
    </row>
    <row r="8647" spans="1: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v>4</v>
      </c>
      <c r="T8647">
        <v>0.1</v>
      </c>
      <c r="U8647">
        <v>0.38</v>
      </c>
      <c r="V8647">
        <f>COUNTIF(SalesData[Order ID],SalesData[[#This Row],[Order ID]])</f>
        <v>4</v>
      </c>
      <c r="W8647" t="str">
        <f>TEXT(SalesData[[#This Row],[Order Date]],"MMM-YYYY")</f>
        <v>Nov-2016</v>
      </c>
      <c r="X8647">
        <f>CHOOSE(MONTH(SalesData[[#This Row],[Order Date]]),1,1,1,2,2,2,3,3,3,4,4,4)</f>
        <v>4</v>
      </c>
      <c r="Y8647">
        <f>YEAR(SalesData[[#This Row],[Order Date]])*100+MONTH(SalesData[[#This Row],[Order Date]])</f>
        <v>201611</v>
      </c>
    </row>
    <row r="8648" spans="1: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v>7</v>
      </c>
      <c r="T8648">
        <v>0.1</v>
      </c>
      <c r="U8648">
        <v>52.48</v>
      </c>
      <c r="V8648">
        <f>COUNTIF(SalesData[Order ID],SalesData[[#This Row],[Order ID]])</f>
        <v>1</v>
      </c>
      <c r="W8648" t="str">
        <f>TEXT(SalesData[[#This Row],[Order Date]],"MMM-YYYY")</f>
        <v>Nov-2017</v>
      </c>
      <c r="X8648">
        <f>CHOOSE(MONTH(SalesData[[#This Row],[Order Date]]),1,1,1,2,2,2,3,3,3,4,4,4)</f>
        <v>4</v>
      </c>
      <c r="Y8648">
        <f>YEAR(SalesData[[#This Row],[Order Date]])*100+MONTH(SalesData[[#This Row],[Order Date]])</f>
        <v>201711</v>
      </c>
    </row>
    <row r="8649" spans="1: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v>6</v>
      </c>
      <c r="T8649">
        <v>0.2</v>
      </c>
      <c r="U8649">
        <v>17.54</v>
      </c>
      <c r="V8649">
        <f>COUNTIF(SalesData[Order ID],SalesData[[#This Row],[Order ID]])</f>
        <v>1</v>
      </c>
      <c r="W8649" t="str">
        <f>TEXT(SalesData[[#This Row],[Order Date]],"MMM-YYYY")</f>
        <v>Dec-2016</v>
      </c>
      <c r="X8649">
        <f>CHOOSE(MONTH(SalesData[[#This Row],[Order Date]]),1,1,1,2,2,2,3,3,3,4,4,4)</f>
        <v>4</v>
      </c>
      <c r="Y8649">
        <f>YEAR(SalesData[[#This Row],[Order Date]])*100+MONTH(SalesData[[#This Row],[Order Date]])</f>
        <v>201612</v>
      </c>
    </row>
    <row r="8650" spans="1: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v>8</v>
      </c>
      <c r="T8650">
        <v>0.3</v>
      </c>
      <c r="U8650">
        <v>-155.05000000000001</v>
      </c>
      <c r="V8650">
        <f>COUNTIF(SalesData[Order ID],SalesData[[#This Row],[Order ID]])</f>
        <v>2</v>
      </c>
      <c r="W8650" t="str">
        <f>TEXT(SalesData[[#This Row],[Order Date]],"MMM-YYYY")</f>
        <v>Jul-2017</v>
      </c>
      <c r="X8650">
        <f>CHOOSE(MONTH(SalesData[[#This Row],[Order Date]]),1,1,1,2,2,2,3,3,3,4,4,4)</f>
        <v>3</v>
      </c>
      <c r="Y8650">
        <f>YEAR(SalesData[[#This Row],[Order Date]])*100+MONTH(SalesData[[#This Row],[Order Date]])</f>
        <v>201707</v>
      </c>
    </row>
    <row r="8651" spans="1: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v>6</v>
      </c>
      <c r="T8651">
        <v>0.1</v>
      </c>
      <c r="U8651">
        <v>7.94</v>
      </c>
      <c r="V8651">
        <f>COUNTIF(SalesData[Order ID],SalesData[[#This Row],[Order ID]])</f>
        <v>2</v>
      </c>
      <c r="W8651" t="str">
        <f>TEXT(SalesData[[#This Row],[Order Date]],"MMM-YYYY")</f>
        <v>Jul-2017</v>
      </c>
      <c r="X8651">
        <f>CHOOSE(MONTH(SalesData[[#This Row],[Order Date]]),1,1,1,2,2,2,3,3,3,4,4,4)</f>
        <v>3</v>
      </c>
      <c r="Y8651">
        <f>YEAR(SalesData[[#This Row],[Order Date]])*100+MONTH(SalesData[[#This Row],[Order Date]])</f>
        <v>201707</v>
      </c>
    </row>
    <row r="8652" spans="1: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v>6</v>
      </c>
      <c r="T8652">
        <v>0.1</v>
      </c>
      <c r="U8652">
        <v>1.03</v>
      </c>
      <c r="V8652">
        <f>COUNTIF(SalesData[Order ID],SalesData[[#This Row],[Order ID]])</f>
        <v>8</v>
      </c>
      <c r="W8652" t="str">
        <f>TEXT(SalesData[[#This Row],[Order Date]],"MMM-YYYY")</f>
        <v>Sep-2015</v>
      </c>
      <c r="X8652">
        <f>CHOOSE(MONTH(SalesData[[#This Row],[Order Date]]),1,1,1,2,2,2,3,3,3,4,4,4)</f>
        <v>3</v>
      </c>
      <c r="Y8652">
        <f>YEAR(SalesData[[#This Row],[Order Date]])*100+MONTH(SalesData[[#This Row],[Order Date]])</f>
        <v>201509</v>
      </c>
    </row>
    <row r="8653" spans="1: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v>2</v>
      </c>
      <c r="T8653">
        <v>0</v>
      </c>
      <c r="U8653">
        <v>1.99</v>
      </c>
      <c r="V8653">
        <f>COUNTIF(SalesData[Order ID],SalesData[[#This Row],[Order ID]])</f>
        <v>8</v>
      </c>
      <c r="W8653" t="str">
        <f>TEXT(SalesData[[#This Row],[Order Date]],"MMM-YYYY")</f>
        <v>Sep-2015</v>
      </c>
      <c r="X8653">
        <f>CHOOSE(MONTH(SalesData[[#This Row],[Order Date]]),1,1,1,2,2,2,3,3,3,4,4,4)</f>
        <v>3</v>
      </c>
      <c r="Y8653">
        <f>YEAR(SalesData[[#This Row],[Order Date]])*100+MONTH(SalesData[[#This Row],[Order Date]])</f>
        <v>201509</v>
      </c>
    </row>
    <row r="8654" spans="1: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v>6</v>
      </c>
      <c r="T8654">
        <v>0.2</v>
      </c>
      <c r="U8654">
        <v>1.97</v>
      </c>
      <c r="V8654">
        <f>COUNTIF(SalesData[Order ID],SalesData[[#This Row],[Order ID]])</f>
        <v>8</v>
      </c>
      <c r="W8654" t="str">
        <f>TEXT(SalesData[[#This Row],[Order Date]],"MMM-YYYY")</f>
        <v>Sep-2015</v>
      </c>
      <c r="X8654">
        <f>CHOOSE(MONTH(SalesData[[#This Row],[Order Date]]),1,1,1,2,2,2,3,3,3,4,4,4)</f>
        <v>3</v>
      </c>
      <c r="Y8654">
        <f>YEAR(SalesData[[#This Row],[Order Date]])*100+MONTH(SalesData[[#This Row],[Order Date]])</f>
        <v>201509</v>
      </c>
    </row>
    <row r="8655" spans="1: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v>10</v>
      </c>
      <c r="T8655">
        <v>0.1</v>
      </c>
      <c r="U8655">
        <v>44</v>
      </c>
      <c r="V8655">
        <f>COUNTIF(SalesData[Order ID],SalesData[[#This Row],[Order ID]])</f>
        <v>8</v>
      </c>
      <c r="W8655" t="str">
        <f>TEXT(SalesData[[#This Row],[Order Date]],"MMM-YYYY")</f>
        <v>Sep-2015</v>
      </c>
      <c r="X8655">
        <f>CHOOSE(MONTH(SalesData[[#This Row],[Order Date]]),1,1,1,2,2,2,3,3,3,4,4,4)</f>
        <v>3</v>
      </c>
      <c r="Y8655">
        <f>YEAR(SalesData[[#This Row],[Order Date]])*100+MONTH(SalesData[[#This Row],[Order Date]])</f>
        <v>201509</v>
      </c>
    </row>
    <row r="8656" spans="1: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v>7</v>
      </c>
      <c r="T8656">
        <v>0.3</v>
      </c>
      <c r="U8656">
        <v>-39.14</v>
      </c>
      <c r="V8656">
        <f>COUNTIF(SalesData[Order ID],SalesData[[#This Row],[Order ID]])</f>
        <v>8</v>
      </c>
      <c r="W8656" t="str">
        <f>TEXT(SalesData[[#This Row],[Order Date]],"MMM-YYYY")</f>
        <v>Sep-2015</v>
      </c>
      <c r="X8656">
        <f>CHOOSE(MONTH(SalesData[[#This Row],[Order Date]]),1,1,1,2,2,2,3,3,3,4,4,4)</f>
        <v>3</v>
      </c>
      <c r="Y8656">
        <f>YEAR(SalesData[[#This Row],[Order Date]])*100+MONTH(SalesData[[#This Row],[Order Date]])</f>
        <v>201509</v>
      </c>
    </row>
    <row r="8657" spans="1: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v>1</v>
      </c>
      <c r="T8657">
        <v>0.2</v>
      </c>
      <c r="U8657">
        <v>40.119999999999997</v>
      </c>
      <c r="V8657">
        <f>COUNTIF(SalesData[Order ID],SalesData[[#This Row],[Order ID]])</f>
        <v>8</v>
      </c>
      <c r="W8657" t="str">
        <f>TEXT(SalesData[[#This Row],[Order Date]],"MMM-YYYY")</f>
        <v>Sep-2015</v>
      </c>
      <c r="X8657">
        <f>CHOOSE(MONTH(SalesData[[#This Row],[Order Date]]),1,1,1,2,2,2,3,3,3,4,4,4)</f>
        <v>3</v>
      </c>
      <c r="Y8657">
        <f>YEAR(SalesData[[#This Row],[Order Date]])*100+MONTH(SalesData[[#This Row],[Order Date]])</f>
        <v>201509</v>
      </c>
    </row>
    <row r="8658" spans="1: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v>10</v>
      </c>
      <c r="T8658">
        <v>0.3</v>
      </c>
      <c r="U8658">
        <v>-8.81</v>
      </c>
      <c r="V8658">
        <f>COUNTIF(SalesData[Order ID],SalesData[[#This Row],[Order ID]])</f>
        <v>8</v>
      </c>
      <c r="W8658" t="str">
        <f>TEXT(SalesData[[#This Row],[Order Date]],"MMM-YYYY")</f>
        <v>Sep-2015</v>
      </c>
      <c r="X8658">
        <f>CHOOSE(MONTH(SalesData[[#This Row],[Order Date]]),1,1,1,2,2,2,3,3,3,4,4,4)</f>
        <v>3</v>
      </c>
      <c r="Y8658">
        <f>YEAR(SalesData[[#This Row],[Order Date]])*100+MONTH(SalesData[[#This Row],[Order Date]])</f>
        <v>201509</v>
      </c>
    </row>
    <row r="8659" spans="1: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v>8</v>
      </c>
      <c r="T8659">
        <v>0.1</v>
      </c>
      <c r="U8659">
        <v>2.95</v>
      </c>
      <c r="V8659">
        <f>COUNTIF(SalesData[Order ID],SalesData[[#This Row],[Order ID]])</f>
        <v>8</v>
      </c>
      <c r="W8659" t="str">
        <f>TEXT(SalesData[[#This Row],[Order Date]],"MMM-YYYY")</f>
        <v>Sep-2015</v>
      </c>
      <c r="X8659">
        <f>CHOOSE(MONTH(SalesData[[#This Row],[Order Date]]),1,1,1,2,2,2,3,3,3,4,4,4)</f>
        <v>3</v>
      </c>
      <c r="Y8659">
        <f>YEAR(SalesData[[#This Row],[Order Date]])*100+MONTH(SalesData[[#This Row],[Order Date]])</f>
        <v>201509</v>
      </c>
    </row>
    <row r="8660" spans="1: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v>3</v>
      </c>
      <c r="T8660">
        <v>0.3</v>
      </c>
      <c r="U8660">
        <v>-0.15</v>
      </c>
      <c r="V8660">
        <f>COUNTIF(SalesData[Order ID],SalesData[[#This Row],[Order ID]])</f>
        <v>1</v>
      </c>
      <c r="W8660" t="str">
        <f>TEXT(SalesData[[#This Row],[Order Date]],"MMM-YYYY")</f>
        <v>Jun-2017</v>
      </c>
      <c r="X8660">
        <f>CHOOSE(MONTH(SalesData[[#This Row],[Order Date]]),1,1,1,2,2,2,3,3,3,4,4,4)</f>
        <v>2</v>
      </c>
      <c r="Y8660">
        <f>YEAR(SalesData[[#This Row],[Order Date]])*100+MONTH(SalesData[[#This Row],[Order Date]])</f>
        <v>201706</v>
      </c>
    </row>
    <row r="8661" spans="1: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v>10</v>
      </c>
      <c r="T8661">
        <v>0.2</v>
      </c>
      <c r="U8661">
        <v>6.81</v>
      </c>
      <c r="V8661">
        <f>COUNTIF(SalesData[Order ID],SalesData[[#This Row],[Order ID]])</f>
        <v>1</v>
      </c>
      <c r="W8661" t="str">
        <f>TEXT(SalesData[[#This Row],[Order Date]],"MMM-YYYY")</f>
        <v>Sep-2017</v>
      </c>
      <c r="X8661">
        <f>CHOOSE(MONTH(SalesData[[#This Row],[Order Date]]),1,1,1,2,2,2,3,3,3,4,4,4)</f>
        <v>3</v>
      </c>
      <c r="Y8661">
        <f>YEAR(SalesData[[#This Row],[Order Date]])*100+MONTH(SalesData[[#This Row],[Order Date]])</f>
        <v>201709</v>
      </c>
    </row>
    <row r="8662" spans="1: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v>1</v>
      </c>
      <c r="T8662">
        <v>0.1</v>
      </c>
      <c r="U8662">
        <v>180.98</v>
      </c>
      <c r="V8662">
        <f>COUNTIF(SalesData[Order ID],SalesData[[#This Row],[Order ID]])</f>
        <v>1</v>
      </c>
      <c r="W8662" t="str">
        <f>TEXT(SalesData[[#This Row],[Order Date]],"MMM-YYYY")</f>
        <v>Nov-2018</v>
      </c>
      <c r="X8662">
        <f>CHOOSE(MONTH(SalesData[[#This Row],[Order Date]]),1,1,1,2,2,2,3,3,3,4,4,4)</f>
        <v>4</v>
      </c>
      <c r="Y8662">
        <f>YEAR(SalesData[[#This Row],[Order Date]])*100+MONTH(SalesData[[#This Row],[Order Date]])</f>
        <v>201811</v>
      </c>
    </row>
    <row r="8663" spans="1: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v>1</v>
      </c>
      <c r="T8663">
        <v>0</v>
      </c>
      <c r="U8663">
        <v>1.54</v>
      </c>
      <c r="V8663">
        <f>COUNTIF(SalesData[Order ID],SalesData[[#This Row],[Order ID]])</f>
        <v>3</v>
      </c>
      <c r="W8663" t="str">
        <f>TEXT(SalesData[[#This Row],[Order Date]],"MMM-YYYY")</f>
        <v>May-2016</v>
      </c>
      <c r="X8663">
        <f>CHOOSE(MONTH(SalesData[[#This Row],[Order Date]]),1,1,1,2,2,2,3,3,3,4,4,4)</f>
        <v>2</v>
      </c>
      <c r="Y8663">
        <f>YEAR(SalesData[[#This Row],[Order Date]])*100+MONTH(SalesData[[#This Row],[Order Date]])</f>
        <v>201605</v>
      </c>
    </row>
    <row r="8664" spans="1: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v>5</v>
      </c>
      <c r="T8664">
        <v>0</v>
      </c>
      <c r="U8664">
        <v>105.26</v>
      </c>
      <c r="V8664">
        <f>COUNTIF(SalesData[Order ID],SalesData[[#This Row],[Order ID]])</f>
        <v>3</v>
      </c>
      <c r="W8664" t="str">
        <f>TEXT(SalesData[[#This Row],[Order Date]],"MMM-YYYY")</f>
        <v>May-2016</v>
      </c>
      <c r="X8664">
        <f>CHOOSE(MONTH(SalesData[[#This Row],[Order Date]]),1,1,1,2,2,2,3,3,3,4,4,4)</f>
        <v>2</v>
      </c>
      <c r="Y8664">
        <f>YEAR(SalesData[[#This Row],[Order Date]])*100+MONTH(SalesData[[#This Row],[Order Date]])</f>
        <v>201605</v>
      </c>
    </row>
    <row r="8665" spans="1: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v>5</v>
      </c>
      <c r="T8665">
        <v>0.2</v>
      </c>
      <c r="U8665">
        <v>37.090000000000003</v>
      </c>
      <c r="V8665">
        <f>COUNTIF(SalesData[Order ID],SalesData[[#This Row],[Order ID]])</f>
        <v>3</v>
      </c>
      <c r="W8665" t="str">
        <f>TEXT(SalesData[[#This Row],[Order Date]],"MMM-YYYY")</f>
        <v>May-2016</v>
      </c>
      <c r="X8665">
        <f>CHOOSE(MONTH(SalesData[[#This Row],[Order Date]]),1,1,1,2,2,2,3,3,3,4,4,4)</f>
        <v>2</v>
      </c>
      <c r="Y8665">
        <f>YEAR(SalesData[[#This Row],[Order Date]])*100+MONTH(SalesData[[#This Row],[Order Date]])</f>
        <v>201605</v>
      </c>
    </row>
    <row r="8666" spans="1: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v>5</v>
      </c>
      <c r="T8666">
        <v>0</v>
      </c>
      <c r="U8666">
        <v>5.65</v>
      </c>
      <c r="V8666">
        <f>COUNTIF(SalesData[Order ID],SalesData[[#This Row],[Order ID]])</f>
        <v>1</v>
      </c>
      <c r="W8666" t="str">
        <f>TEXT(SalesData[[#This Row],[Order Date]],"MMM-YYYY")</f>
        <v>Mar-2018</v>
      </c>
      <c r="X8666">
        <f>CHOOSE(MONTH(SalesData[[#This Row],[Order Date]]),1,1,1,2,2,2,3,3,3,4,4,4)</f>
        <v>1</v>
      </c>
      <c r="Y8666">
        <f>YEAR(SalesData[[#This Row],[Order Date]])*100+MONTH(SalesData[[#This Row],[Order Date]])</f>
        <v>201803</v>
      </c>
    </row>
    <row r="8667" spans="1: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v>7</v>
      </c>
      <c r="T8667">
        <v>0</v>
      </c>
      <c r="U8667">
        <v>13.86</v>
      </c>
      <c r="V8667">
        <f>COUNTIF(SalesData[Order ID],SalesData[[#This Row],[Order ID]])</f>
        <v>1</v>
      </c>
      <c r="W8667" t="str">
        <f>TEXT(SalesData[[#This Row],[Order Date]],"MMM-YYYY")</f>
        <v>Nov-2017</v>
      </c>
      <c r="X8667">
        <f>CHOOSE(MONTH(SalesData[[#This Row],[Order Date]]),1,1,1,2,2,2,3,3,3,4,4,4)</f>
        <v>4</v>
      </c>
      <c r="Y8667">
        <f>YEAR(SalesData[[#This Row],[Order Date]])*100+MONTH(SalesData[[#This Row],[Order Date]])</f>
        <v>201711</v>
      </c>
    </row>
    <row r="8668" spans="1: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v>2</v>
      </c>
      <c r="T8668">
        <v>0</v>
      </c>
      <c r="U8668">
        <v>1.98</v>
      </c>
      <c r="V8668">
        <f>COUNTIF(SalesData[Order ID],SalesData[[#This Row],[Order ID]])</f>
        <v>1</v>
      </c>
      <c r="W8668" t="str">
        <f>TEXT(SalesData[[#This Row],[Order Date]],"MMM-YYYY")</f>
        <v>Dec-2017</v>
      </c>
      <c r="X8668">
        <f>CHOOSE(MONTH(SalesData[[#This Row],[Order Date]]),1,1,1,2,2,2,3,3,3,4,4,4)</f>
        <v>4</v>
      </c>
      <c r="Y8668">
        <f>YEAR(SalesData[[#This Row],[Order Date]])*100+MONTH(SalesData[[#This Row],[Order Date]])</f>
        <v>201712</v>
      </c>
    </row>
    <row r="8669" spans="1: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v>10</v>
      </c>
      <c r="T8669">
        <v>0.3</v>
      </c>
      <c r="U8669">
        <v>-2.77</v>
      </c>
      <c r="V8669">
        <f>COUNTIF(SalesData[Order ID],SalesData[[#This Row],[Order ID]])</f>
        <v>2</v>
      </c>
      <c r="W8669" t="str">
        <f>TEXT(SalesData[[#This Row],[Order Date]],"MMM-YYYY")</f>
        <v>Dec-2017</v>
      </c>
      <c r="X8669">
        <f>CHOOSE(MONTH(SalesData[[#This Row],[Order Date]]),1,1,1,2,2,2,3,3,3,4,4,4)</f>
        <v>4</v>
      </c>
      <c r="Y8669">
        <f>YEAR(SalesData[[#This Row],[Order Date]])*100+MONTH(SalesData[[#This Row],[Order Date]])</f>
        <v>201712</v>
      </c>
    </row>
    <row r="8670" spans="1: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v>1</v>
      </c>
      <c r="T8670">
        <v>0</v>
      </c>
      <c r="U8670">
        <v>3.01</v>
      </c>
      <c r="V8670">
        <f>COUNTIF(SalesData[Order ID],SalesData[[#This Row],[Order ID]])</f>
        <v>2</v>
      </c>
      <c r="W8670" t="str">
        <f>TEXT(SalesData[[#This Row],[Order Date]],"MMM-YYYY")</f>
        <v>Dec-2017</v>
      </c>
      <c r="X8670">
        <f>CHOOSE(MONTH(SalesData[[#This Row],[Order Date]]),1,1,1,2,2,2,3,3,3,4,4,4)</f>
        <v>4</v>
      </c>
      <c r="Y8670">
        <f>YEAR(SalesData[[#This Row],[Order Date]])*100+MONTH(SalesData[[#This Row],[Order Date]])</f>
        <v>201712</v>
      </c>
    </row>
    <row r="8671" spans="1: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v>9</v>
      </c>
      <c r="T8671">
        <v>0</v>
      </c>
      <c r="U8671">
        <v>5.14</v>
      </c>
      <c r="V8671">
        <f>COUNTIF(SalesData[Order ID],SalesData[[#This Row],[Order ID]])</f>
        <v>1</v>
      </c>
      <c r="W8671" t="str">
        <f>TEXT(SalesData[[#This Row],[Order Date]],"MMM-YYYY")</f>
        <v>Dec-2016</v>
      </c>
      <c r="X8671">
        <f>CHOOSE(MONTH(SalesData[[#This Row],[Order Date]]),1,1,1,2,2,2,3,3,3,4,4,4)</f>
        <v>4</v>
      </c>
      <c r="Y8671">
        <f>YEAR(SalesData[[#This Row],[Order Date]])*100+MONTH(SalesData[[#This Row],[Order Date]])</f>
        <v>201612</v>
      </c>
    </row>
    <row r="8672" spans="1: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v>4</v>
      </c>
      <c r="T8672">
        <v>0.2</v>
      </c>
      <c r="U8672">
        <v>20.059999999999999</v>
      </c>
      <c r="V8672">
        <f>COUNTIF(SalesData[Order ID],SalesData[[#This Row],[Order ID]])</f>
        <v>2</v>
      </c>
      <c r="W8672" t="str">
        <f>TEXT(SalesData[[#This Row],[Order Date]],"MMM-YYYY")</f>
        <v>Dec-2015</v>
      </c>
      <c r="X8672">
        <f>CHOOSE(MONTH(SalesData[[#This Row],[Order Date]]),1,1,1,2,2,2,3,3,3,4,4,4)</f>
        <v>4</v>
      </c>
      <c r="Y8672">
        <f>YEAR(SalesData[[#This Row],[Order Date]])*100+MONTH(SalesData[[#This Row],[Order Date]])</f>
        <v>201512</v>
      </c>
    </row>
    <row r="8673" spans="1: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v>4</v>
      </c>
      <c r="T8673">
        <v>0.2</v>
      </c>
      <c r="U8673">
        <v>35.450000000000003</v>
      </c>
      <c r="V8673">
        <f>COUNTIF(SalesData[Order ID],SalesData[[#This Row],[Order ID]])</f>
        <v>2</v>
      </c>
      <c r="W8673" t="str">
        <f>TEXT(SalesData[[#This Row],[Order Date]],"MMM-YYYY")</f>
        <v>Dec-2015</v>
      </c>
      <c r="X8673">
        <f>CHOOSE(MONTH(SalesData[[#This Row],[Order Date]]),1,1,1,2,2,2,3,3,3,4,4,4)</f>
        <v>4</v>
      </c>
      <c r="Y8673">
        <f>YEAR(SalesData[[#This Row],[Order Date]])*100+MONTH(SalesData[[#This Row],[Order Date]])</f>
        <v>201512</v>
      </c>
    </row>
    <row r="8674" spans="1: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v>2</v>
      </c>
      <c r="T8674">
        <v>0</v>
      </c>
      <c r="U8674">
        <v>3.67</v>
      </c>
      <c r="V8674">
        <f>COUNTIF(SalesData[Order ID],SalesData[[#This Row],[Order ID]])</f>
        <v>5</v>
      </c>
      <c r="W8674" t="str">
        <f>TEXT(SalesData[[#This Row],[Order Date]],"MMM-YYYY")</f>
        <v>Feb-2018</v>
      </c>
      <c r="X8674">
        <f>CHOOSE(MONTH(SalesData[[#This Row],[Order Date]]),1,1,1,2,2,2,3,3,3,4,4,4)</f>
        <v>1</v>
      </c>
      <c r="Y8674">
        <f>YEAR(SalesData[[#This Row],[Order Date]])*100+MONTH(SalesData[[#This Row],[Order Date]])</f>
        <v>201802</v>
      </c>
    </row>
    <row r="8675" spans="1: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v>1</v>
      </c>
      <c r="T8675">
        <v>0</v>
      </c>
      <c r="U8675">
        <v>144.13</v>
      </c>
      <c r="V8675">
        <f>COUNTIF(SalesData[Order ID],SalesData[[#This Row],[Order ID]])</f>
        <v>5</v>
      </c>
      <c r="W8675" t="str">
        <f>TEXT(SalesData[[#This Row],[Order Date]],"MMM-YYYY")</f>
        <v>Feb-2018</v>
      </c>
      <c r="X8675">
        <f>CHOOSE(MONTH(SalesData[[#This Row],[Order Date]]),1,1,1,2,2,2,3,3,3,4,4,4)</f>
        <v>1</v>
      </c>
      <c r="Y8675">
        <f>YEAR(SalesData[[#This Row],[Order Date]])*100+MONTH(SalesData[[#This Row],[Order Date]])</f>
        <v>201802</v>
      </c>
    </row>
    <row r="8676" spans="1: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v>9</v>
      </c>
      <c r="T8676">
        <v>0.3</v>
      </c>
      <c r="U8676">
        <v>-9.06</v>
      </c>
      <c r="V8676">
        <f>COUNTIF(SalesData[Order ID],SalesData[[#This Row],[Order ID]])</f>
        <v>5</v>
      </c>
      <c r="W8676" t="str">
        <f>TEXT(SalesData[[#This Row],[Order Date]],"MMM-YYYY")</f>
        <v>Feb-2018</v>
      </c>
      <c r="X8676">
        <f>CHOOSE(MONTH(SalesData[[#This Row],[Order Date]]),1,1,1,2,2,2,3,3,3,4,4,4)</f>
        <v>1</v>
      </c>
      <c r="Y8676">
        <f>YEAR(SalesData[[#This Row],[Order Date]])*100+MONTH(SalesData[[#This Row],[Order Date]])</f>
        <v>201802</v>
      </c>
    </row>
    <row r="8677" spans="1: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v>1</v>
      </c>
      <c r="T8677">
        <v>0</v>
      </c>
      <c r="U8677">
        <v>1.4</v>
      </c>
      <c r="V8677">
        <f>COUNTIF(SalesData[Order ID],SalesData[[#This Row],[Order ID]])</f>
        <v>5</v>
      </c>
      <c r="W8677" t="str">
        <f>TEXT(SalesData[[#This Row],[Order Date]],"MMM-YYYY")</f>
        <v>Feb-2018</v>
      </c>
      <c r="X8677">
        <f>CHOOSE(MONTH(SalesData[[#This Row],[Order Date]]),1,1,1,2,2,2,3,3,3,4,4,4)</f>
        <v>1</v>
      </c>
      <c r="Y8677">
        <f>YEAR(SalesData[[#This Row],[Order Date]])*100+MONTH(SalesData[[#This Row],[Order Date]])</f>
        <v>201802</v>
      </c>
    </row>
    <row r="8678" spans="1: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v>6</v>
      </c>
      <c r="T8678">
        <v>0.3</v>
      </c>
      <c r="U8678">
        <v>-0.46</v>
      </c>
      <c r="V8678">
        <f>COUNTIF(SalesData[Order ID],SalesData[[#This Row],[Order ID]])</f>
        <v>5</v>
      </c>
      <c r="W8678" t="str">
        <f>TEXT(SalesData[[#This Row],[Order Date]],"MMM-YYYY")</f>
        <v>Feb-2018</v>
      </c>
      <c r="X8678">
        <f>CHOOSE(MONTH(SalesData[[#This Row],[Order Date]]),1,1,1,2,2,2,3,3,3,4,4,4)</f>
        <v>1</v>
      </c>
      <c r="Y8678">
        <f>YEAR(SalesData[[#This Row],[Order Date]])*100+MONTH(SalesData[[#This Row],[Order Date]])</f>
        <v>201802</v>
      </c>
    </row>
    <row r="8679" spans="1: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v>4</v>
      </c>
      <c r="T8679">
        <v>0.1</v>
      </c>
      <c r="U8679">
        <v>139.69999999999999</v>
      </c>
      <c r="V8679">
        <f>COUNTIF(SalesData[Order ID],SalesData[[#This Row],[Order ID]])</f>
        <v>1</v>
      </c>
      <c r="W8679" t="str">
        <f>TEXT(SalesData[[#This Row],[Order Date]],"MMM-YYYY")</f>
        <v>Oct-2018</v>
      </c>
      <c r="X8679">
        <f>CHOOSE(MONTH(SalesData[[#This Row],[Order Date]]),1,1,1,2,2,2,3,3,3,4,4,4)</f>
        <v>4</v>
      </c>
      <c r="Y8679">
        <f>YEAR(SalesData[[#This Row],[Order Date]])*100+MONTH(SalesData[[#This Row],[Order Date]])</f>
        <v>201810</v>
      </c>
    </row>
    <row r="8680" spans="1: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v>4</v>
      </c>
      <c r="T8680">
        <v>0</v>
      </c>
      <c r="U8680">
        <v>0.77</v>
      </c>
      <c r="V8680">
        <f>COUNTIF(SalesData[Order ID],SalesData[[#This Row],[Order ID]])</f>
        <v>2</v>
      </c>
      <c r="W8680" t="str">
        <f>TEXT(SalesData[[#This Row],[Order Date]],"MMM-YYYY")</f>
        <v>Sep-2017</v>
      </c>
      <c r="X8680">
        <f>CHOOSE(MONTH(SalesData[[#This Row],[Order Date]]),1,1,1,2,2,2,3,3,3,4,4,4)</f>
        <v>3</v>
      </c>
      <c r="Y8680">
        <f>YEAR(SalesData[[#This Row],[Order Date]])*100+MONTH(SalesData[[#This Row],[Order Date]])</f>
        <v>201709</v>
      </c>
    </row>
    <row r="8681" spans="1: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v>3</v>
      </c>
      <c r="T8681">
        <v>0</v>
      </c>
      <c r="U8681">
        <v>44.68</v>
      </c>
      <c r="V8681">
        <f>COUNTIF(SalesData[Order ID],SalesData[[#This Row],[Order ID]])</f>
        <v>2</v>
      </c>
      <c r="W8681" t="str">
        <f>TEXT(SalesData[[#This Row],[Order Date]],"MMM-YYYY")</f>
        <v>Sep-2017</v>
      </c>
      <c r="X8681">
        <f>CHOOSE(MONTH(SalesData[[#This Row],[Order Date]]),1,1,1,2,2,2,3,3,3,4,4,4)</f>
        <v>3</v>
      </c>
      <c r="Y8681">
        <f>YEAR(SalesData[[#This Row],[Order Date]])*100+MONTH(SalesData[[#This Row],[Order Date]])</f>
        <v>201709</v>
      </c>
    </row>
    <row r="8682" spans="1: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v>8</v>
      </c>
      <c r="T8682">
        <v>0</v>
      </c>
      <c r="U8682">
        <v>568.23</v>
      </c>
      <c r="V8682">
        <f>COUNTIF(SalesData[Order ID],SalesData[[#This Row],[Order ID]])</f>
        <v>2</v>
      </c>
      <c r="W8682" t="str">
        <f>TEXT(SalesData[[#This Row],[Order Date]],"MMM-YYYY")</f>
        <v>Dec-2017</v>
      </c>
      <c r="X8682">
        <f>CHOOSE(MONTH(SalesData[[#This Row],[Order Date]]),1,1,1,2,2,2,3,3,3,4,4,4)</f>
        <v>4</v>
      </c>
      <c r="Y8682">
        <f>YEAR(SalesData[[#This Row],[Order Date]])*100+MONTH(SalesData[[#This Row],[Order Date]])</f>
        <v>201712</v>
      </c>
    </row>
    <row r="8683" spans="1: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v>9</v>
      </c>
      <c r="T8683">
        <v>0.2</v>
      </c>
      <c r="U8683">
        <v>9.77</v>
      </c>
      <c r="V8683">
        <f>COUNTIF(SalesData[Order ID],SalesData[[#This Row],[Order ID]])</f>
        <v>2</v>
      </c>
      <c r="W8683" t="str">
        <f>TEXT(SalesData[[#This Row],[Order Date]],"MMM-YYYY")</f>
        <v>Dec-2017</v>
      </c>
      <c r="X8683">
        <f>CHOOSE(MONTH(SalesData[[#This Row],[Order Date]]),1,1,1,2,2,2,3,3,3,4,4,4)</f>
        <v>4</v>
      </c>
      <c r="Y8683">
        <f>YEAR(SalesData[[#This Row],[Order Date]])*100+MONTH(SalesData[[#This Row],[Order Date]])</f>
        <v>201712</v>
      </c>
    </row>
    <row r="8684" spans="1: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v>2</v>
      </c>
      <c r="T8684">
        <v>0</v>
      </c>
      <c r="U8684">
        <v>11.95</v>
      </c>
      <c r="V8684">
        <f>COUNTIF(SalesData[Order ID],SalesData[[#This Row],[Order ID]])</f>
        <v>1</v>
      </c>
      <c r="W8684" t="str">
        <f>TEXT(SalesData[[#This Row],[Order Date]],"MMM-YYYY")</f>
        <v>Nov-2015</v>
      </c>
      <c r="X8684">
        <f>CHOOSE(MONTH(SalesData[[#This Row],[Order Date]]),1,1,1,2,2,2,3,3,3,4,4,4)</f>
        <v>4</v>
      </c>
      <c r="Y8684">
        <f>YEAR(SalesData[[#This Row],[Order Date]])*100+MONTH(SalesData[[#This Row],[Order Date]])</f>
        <v>201511</v>
      </c>
    </row>
    <row r="8685" spans="1: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v>1</v>
      </c>
      <c r="T8685">
        <v>0</v>
      </c>
      <c r="U8685">
        <v>1.1399999999999999</v>
      </c>
      <c r="V8685">
        <f>COUNTIF(SalesData[Order ID],SalesData[[#This Row],[Order ID]])</f>
        <v>1</v>
      </c>
      <c r="W8685" t="str">
        <f>TEXT(SalesData[[#This Row],[Order Date]],"MMM-YYYY")</f>
        <v>Nov-2018</v>
      </c>
      <c r="X8685">
        <f>CHOOSE(MONTH(SalesData[[#This Row],[Order Date]]),1,1,1,2,2,2,3,3,3,4,4,4)</f>
        <v>4</v>
      </c>
      <c r="Y8685">
        <f>YEAR(SalesData[[#This Row],[Order Date]])*100+MONTH(SalesData[[#This Row],[Order Date]])</f>
        <v>201811</v>
      </c>
    </row>
    <row r="8686" spans="1: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v>1</v>
      </c>
      <c r="T8686">
        <v>0</v>
      </c>
      <c r="U8686">
        <v>3.39</v>
      </c>
      <c r="V8686">
        <f>COUNTIF(SalesData[Order ID],SalesData[[#This Row],[Order ID]])</f>
        <v>1</v>
      </c>
      <c r="W8686" t="str">
        <f>TEXT(SalesData[[#This Row],[Order Date]],"MMM-YYYY")</f>
        <v>Dec-2017</v>
      </c>
      <c r="X8686">
        <f>CHOOSE(MONTH(SalesData[[#This Row],[Order Date]]),1,1,1,2,2,2,3,3,3,4,4,4)</f>
        <v>4</v>
      </c>
      <c r="Y8686">
        <f>YEAR(SalesData[[#This Row],[Order Date]])*100+MONTH(SalesData[[#This Row],[Order Date]])</f>
        <v>201712</v>
      </c>
    </row>
    <row r="8687" spans="1: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v>8</v>
      </c>
      <c r="T8687">
        <v>0</v>
      </c>
      <c r="U8687">
        <v>20.239999999999998</v>
      </c>
      <c r="V8687">
        <f>COUNTIF(SalesData[Order ID],SalesData[[#This Row],[Order ID]])</f>
        <v>1</v>
      </c>
      <c r="W8687" t="str">
        <f>TEXT(SalesData[[#This Row],[Order Date]],"MMM-YYYY")</f>
        <v>Nov-2018</v>
      </c>
      <c r="X8687">
        <f>CHOOSE(MONTH(SalesData[[#This Row],[Order Date]]),1,1,1,2,2,2,3,3,3,4,4,4)</f>
        <v>4</v>
      </c>
      <c r="Y8687">
        <f>YEAR(SalesData[[#This Row],[Order Date]])*100+MONTH(SalesData[[#This Row],[Order Date]])</f>
        <v>201811</v>
      </c>
    </row>
    <row r="8688" spans="1: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v>10</v>
      </c>
      <c r="T8688">
        <v>0</v>
      </c>
      <c r="U8688">
        <v>57.93</v>
      </c>
      <c r="V8688">
        <f>COUNTIF(SalesData[Order ID],SalesData[[#This Row],[Order ID]])</f>
        <v>3</v>
      </c>
      <c r="W8688" t="str">
        <f>TEXT(SalesData[[#This Row],[Order Date]],"MMM-YYYY")</f>
        <v>Jun-2017</v>
      </c>
      <c r="X8688">
        <f>CHOOSE(MONTH(SalesData[[#This Row],[Order Date]]),1,1,1,2,2,2,3,3,3,4,4,4)</f>
        <v>2</v>
      </c>
      <c r="Y8688">
        <f>YEAR(SalesData[[#This Row],[Order Date]])*100+MONTH(SalesData[[#This Row],[Order Date]])</f>
        <v>201706</v>
      </c>
    </row>
    <row r="8689" spans="1: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v>4</v>
      </c>
      <c r="T8689">
        <v>0</v>
      </c>
      <c r="U8689">
        <v>5.01</v>
      </c>
      <c r="V8689">
        <f>COUNTIF(SalesData[Order ID],SalesData[[#This Row],[Order ID]])</f>
        <v>3</v>
      </c>
      <c r="W8689" t="str">
        <f>TEXT(SalesData[[#This Row],[Order Date]],"MMM-YYYY")</f>
        <v>Jun-2017</v>
      </c>
      <c r="X8689">
        <f>CHOOSE(MONTH(SalesData[[#This Row],[Order Date]]),1,1,1,2,2,2,3,3,3,4,4,4)</f>
        <v>2</v>
      </c>
      <c r="Y8689">
        <f>YEAR(SalesData[[#This Row],[Order Date]])*100+MONTH(SalesData[[#This Row],[Order Date]])</f>
        <v>201706</v>
      </c>
    </row>
    <row r="8690" spans="1: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v>3</v>
      </c>
      <c r="T8690">
        <v>0.1</v>
      </c>
      <c r="U8690">
        <v>3</v>
      </c>
      <c r="V8690">
        <f>COUNTIF(SalesData[Order ID],SalesData[[#This Row],[Order ID]])</f>
        <v>3</v>
      </c>
      <c r="W8690" t="str">
        <f>TEXT(SalesData[[#This Row],[Order Date]],"MMM-YYYY")</f>
        <v>Jun-2017</v>
      </c>
      <c r="X8690">
        <f>CHOOSE(MONTH(SalesData[[#This Row],[Order Date]]),1,1,1,2,2,2,3,3,3,4,4,4)</f>
        <v>2</v>
      </c>
      <c r="Y8690">
        <f>YEAR(SalesData[[#This Row],[Order Date]])*100+MONTH(SalesData[[#This Row],[Order Date]])</f>
        <v>201706</v>
      </c>
    </row>
    <row r="8691" spans="1: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v>7</v>
      </c>
      <c r="T8691">
        <v>0.1</v>
      </c>
      <c r="U8691">
        <v>1.68</v>
      </c>
      <c r="V8691">
        <f>COUNTIF(SalesData[Order ID],SalesData[[#This Row],[Order ID]])</f>
        <v>1</v>
      </c>
      <c r="W8691" t="str">
        <f>TEXT(SalesData[[#This Row],[Order Date]],"MMM-YYYY")</f>
        <v>Dec-2015</v>
      </c>
      <c r="X8691">
        <f>CHOOSE(MONTH(SalesData[[#This Row],[Order Date]]),1,1,1,2,2,2,3,3,3,4,4,4)</f>
        <v>4</v>
      </c>
      <c r="Y8691">
        <f>YEAR(SalesData[[#This Row],[Order Date]])*100+MONTH(SalesData[[#This Row],[Order Date]])</f>
        <v>201512</v>
      </c>
    </row>
    <row r="8692" spans="1: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v>4</v>
      </c>
      <c r="T8692">
        <v>0.2</v>
      </c>
      <c r="U8692">
        <v>51.98</v>
      </c>
      <c r="V8692">
        <f>COUNTIF(SalesData[Order ID],SalesData[[#This Row],[Order ID]])</f>
        <v>3</v>
      </c>
      <c r="W8692" t="str">
        <f>TEXT(SalesData[[#This Row],[Order Date]],"MMM-YYYY")</f>
        <v>Aug-2017</v>
      </c>
      <c r="X8692">
        <f>CHOOSE(MONTH(SalesData[[#This Row],[Order Date]]),1,1,1,2,2,2,3,3,3,4,4,4)</f>
        <v>3</v>
      </c>
      <c r="Y8692">
        <f>YEAR(SalesData[[#This Row],[Order Date]])*100+MONTH(SalesData[[#This Row],[Order Date]])</f>
        <v>201708</v>
      </c>
    </row>
    <row r="8693" spans="1: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v>5</v>
      </c>
      <c r="T8693">
        <v>0.2</v>
      </c>
      <c r="U8693">
        <v>37.08</v>
      </c>
      <c r="V8693">
        <f>COUNTIF(SalesData[Order ID],SalesData[[#This Row],[Order ID]])</f>
        <v>3</v>
      </c>
      <c r="W8693" t="str">
        <f>TEXT(SalesData[[#This Row],[Order Date]],"MMM-YYYY")</f>
        <v>Aug-2017</v>
      </c>
      <c r="X8693">
        <f>CHOOSE(MONTH(SalesData[[#This Row],[Order Date]]),1,1,1,2,2,2,3,3,3,4,4,4)</f>
        <v>3</v>
      </c>
      <c r="Y8693">
        <f>YEAR(SalesData[[#This Row],[Order Date]])*100+MONTH(SalesData[[#This Row],[Order Date]])</f>
        <v>201708</v>
      </c>
    </row>
    <row r="8694" spans="1: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v>5</v>
      </c>
      <c r="T8694">
        <v>0</v>
      </c>
      <c r="U8694">
        <v>53.19</v>
      </c>
      <c r="V8694">
        <f>COUNTIF(SalesData[Order ID],SalesData[[#This Row],[Order ID]])</f>
        <v>3</v>
      </c>
      <c r="W8694" t="str">
        <f>TEXT(SalesData[[#This Row],[Order Date]],"MMM-YYYY")</f>
        <v>Aug-2017</v>
      </c>
      <c r="X8694">
        <f>CHOOSE(MONTH(SalesData[[#This Row],[Order Date]]),1,1,1,2,2,2,3,3,3,4,4,4)</f>
        <v>3</v>
      </c>
      <c r="Y8694">
        <f>YEAR(SalesData[[#This Row],[Order Date]])*100+MONTH(SalesData[[#This Row],[Order Date]])</f>
        <v>201708</v>
      </c>
    </row>
    <row r="8695" spans="1: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v>4</v>
      </c>
      <c r="T8695">
        <v>0</v>
      </c>
      <c r="U8695">
        <v>135</v>
      </c>
      <c r="V8695">
        <f>COUNTIF(SalesData[Order ID],SalesData[[#This Row],[Order ID]])</f>
        <v>1</v>
      </c>
      <c r="W8695" t="str">
        <f>TEXT(SalesData[[#This Row],[Order Date]],"MMM-YYYY")</f>
        <v>Oct-2017</v>
      </c>
      <c r="X8695">
        <f>CHOOSE(MONTH(SalesData[[#This Row],[Order Date]]),1,1,1,2,2,2,3,3,3,4,4,4)</f>
        <v>4</v>
      </c>
      <c r="Y8695">
        <f>YEAR(SalesData[[#This Row],[Order Date]])*100+MONTH(SalesData[[#This Row],[Order Date]])</f>
        <v>201710</v>
      </c>
    </row>
    <row r="8696" spans="1: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v>10</v>
      </c>
      <c r="T8696">
        <v>0</v>
      </c>
      <c r="U8696">
        <v>5.83</v>
      </c>
      <c r="V8696">
        <f>COUNTIF(SalesData[Order ID],SalesData[[#This Row],[Order ID]])</f>
        <v>1</v>
      </c>
      <c r="W8696" t="str">
        <f>TEXT(SalesData[[#This Row],[Order Date]],"MMM-YYYY")</f>
        <v>Aug-2015</v>
      </c>
      <c r="X8696">
        <f>CHOOSE(MONTH(SalesData[[#This Row],[Order Date]]),1,1,1,2,2,2,3,3,3,4,4,4)</f>
        <v>3</v>
      </c>
      <c r="Y8696">
        <f>YEAR(SalesData[[#This Row],[Order Date]])*100+MONTH(SalesData[[#This Row],[Order Date]])</f>
        <v>201508</v>
      </c>
    </row>
    <row r="8697" spans="1: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v>10</v>
      </c>
      <c r="T8697">
        <v>0</v>
      </c>
      <c r="U8697">
        <v>99.3</v>
      </c>
      <c r="V8697">
        <f>COUNTIF(SalesData[Order ID],SalesData[[#This Row],[Order ID]])</f>
        <v>1</v>
      </c>
      <c r="W8697" t="str">
        <f>TEXT(SalesData[[#This Row],[Order Date]],"MMM-YYYY")</f>
        <v>Sep-2018</v>
      </c>
      <c r="X8697">
        <f>CHOOSE(MONTH(SalesData[[#This Row],[Order Date]]),1,1,1,2,2,2,3,3,3,4,4,4)</f>
        <v>3</v>
      </c>
      <c r="Y8697">
        <f>YEAR(SalesData[[#This Row],[Order Date]])*100+MONTH(SalesData[[#This Row],[Order Date]])</f>
        <v>201809</v>
      </c>
    </row>
    <row r="8698" spans="1: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v>5</v>
      </c>
      <c r="T8698">
        <v>0</v>
      </c>
      <c r="U8698">
        <v>24</v>
      </c>
      <c r="V8698">
        <f>COUNTIF(SalesData[Order ID],SalesData[[#This Row],[Order ID]])</f>
        <v>7</v>
      </c>
      <c r="W8698" t="str">
        <f>TEXT(SalesData[[#This Row],[Order Date]],"MMM-YYYY")</f>
        <v>Jun-2018</v>
      </c>
      <c r="X8698">
        <f>CHOOSE(MONTH(SalesData[[#This Row],[Order Date]]),1,1,1,2,2,2,3,3,3,4,4,4)</f>
        <v>2</v>
      </c>
      <c r="Y8698">
        <f>YEAR(SalesData[[#This Row],[Order Date]])*100+MONTH(SalesData[[#This Row],[Order Date]])</f>
        <v>201806</v>
      </c>
    </row>
    <row r="8699" spans="1: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v>9</v>
      </c>
      <c r="T8699">
        <v>0.3</v>
      </c>
      <c r="U8699">
        <v>-2.4900000000000002</v>
      </c>
      <c r="V8699">
        <f>COUNTIF(SalesData[Order ID],SalesData[[#This Row],[Order ID]])</f>
        <v>7</v>
      </c>
      <c r="W8699" t="str">
        <f>TEXT(SalesData[[#This Row],[Order Date]],"MMM-YYYY")</f>
        <v>Jun-2018</v>
      </c>
      <c r="X8699">
        <f>CHOOSE(MONTH(SalesData[[#This Row],[Order Date]]),1,1,1,2,2,2,3,3,3,4,4,4)</f>
        <v>2</v>
      </c>
      <c r="Y8699">
        <f>YEAR(SalesData[[#This Row],[Order Date]])*100+MONTH(SalesData[[#This Row],[Order Date]])</f>
        <v>201806</v>
      </c>
    </row>
    <row r="8700" spans="1: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v>4</v>
      </c>
      <c r="T8700">
        <v>0</v>
      </c>
      <c r="U8700">
        <v>25.4</v>
      </c>
      <c r="V8700">
        <f>COUNTIF(SalesData[Order ID],SalesData[[#This Row],[Order ID]])</f>
        <v>7</v>
      </c>
      <c r="W8700" t="str">
        <f>TEXT(SalesData[[#This Row],[Order Date]],"MMM-YYYY")</f>
        <v>Jun-2018</v>
      </c>
      <c r="X8700">
        <f>CHOOSE(MONTH(SalesData[[#This Row],[Order Date]]),1,1,1,2,2,2,3,3,3,4,4,4)</f>
        <v>2</v>
      </c>
      <c r="Y8700">
        <f>YEAR(SalesData[[#This Row],[Order Date]])*100+MONTH(SalesData[[#This Row],[Order Date]])</f>
        <v>201806</v>
      </c>
    </row>
    <row r="8701" spans="1: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v>1</v>
      </c>
      <c r="T8701">
        <v>0.1</v>
      </c>
      <c r="U8701">
        <v>582.38</v>
      </c>
      <c r="V8701">
        <f>COUNTIF(SalesData[Order ID],SalesData[[#This Row],[Order ID]])</f>
        <v>7</v>
      </c>
      <c r="W8701" t="str">
        <f>TEXT(SalesData[[#This Row],[Order Date]],"MMM-YYYY")</f>
        <v>Jun-2018</v>
      </c>
      <c r="X8701">
        <f>CHOOSE(MONTH(SalesData[[#This Row],[Order Date]]),1,1,1,2,2,2,3,3,3,4,4,4)</f>
        <v>2</v>
      </c>
      <c r="Y8701">
        <f>YEAR(SalesData[[#This Row],[Order Date]])*100+MONTH(SalesData[[#This Row],[Order Date]])</f>
        <v>201806</v>
      </c>
    </row>
    <row r="8702" spans="1: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v>10</v>
      </c>
      <c r="T8702">
        <v>0</v>
      </c>
      <c r="U8702">
        <v>16.850000000000001</v>
      </c>
      <c r="V8702">
        <f>COUNTIF(SalesData[Order ID],SalesData[[#This Row],[Order ID]])</f>
        <v>7</v>
      </c>
      <c r="W8702" t="str">
        <f>TEXT(SalesData[[#This Row],[Order Date]],"MMM-YYYY")</f>
        <v>Jun-2018</v>
      </c>
      <c r="X8702">
        <f>CHOOSE(MONTH(SalesData[[#This Row],[Order Date]]),1,1,1,2,2,2,3,3,3,4,4,4)</f>
        <v>2</v>
      </c>
      <c r="Y8702">
        <f>YEAR(SalesData[[#This Row],[Order Date]])*100+MONTH(SalesData[[#This Row],[Order Date]])</f>
        <v>201806</v>
      </c>
    </row>
    <row r="8703" spans="1: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v>7</v>
      </c>
      <c r="T8703">
        <v>0.3</v>
      </c>
      <c r="U8703">
        <v>-38.549999999999997</v>
      </c>
      <c r="V8703">
        <f>COUNTIF(SalesData[Order ID],SalesData[[#This Row],[Order ID]])</f>
        <v>7</v>
      </c>
      <c r="W8703" t="str">
        <f>TEXT(SalesData[[#This Row],[Order Date]],"MMM-YYYY")</f>
        <v>Jun-2018</v>
      </c>
      <c r="X8703">
        <f>CHOOSE(MONTH(SalesData[[#This Row],[Order Date]]),1,1,1,2,2,2,3,3,3,4,4,4)</f>
        <v>2</v>
      </c>
      <c r="Y8703">
        <f>YEAR(SalesData[[#This Row],[Order Date]])*100+MONTH(SalesData[[#This Row],[Order Date]])</f>
        <v>201806</v>
      </c>
    </row>
    <row r="8704" spans="1: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v>9</v>
      </c>
      <c r="T8704">
        <v>0</v>
      </c>
      <c r="U8704">
        <v>19.190000000000001</v>
      </c>
      <c r="V8704">
        <f>COUNTIF(SalesData[Order ID],SalesData[[#This Row],[Order ID]])</f>
        <v>7</v>
      </c>
      <c r="W8704" t="str">
        <f>TEXT(SalesData[[#This Row],[Order Date]],"MMM-YYYY")</f>
        <v>Jun-2018</v>
      </c>
      <c r="X8704">
        <f>CHOOSE(MONTH(SalesData[[#This Row],[Order Date]]),1,1,1,2,2,2,3,3,3,4,4,4)</f>
        <v>2</v>
      </c>
      <c r="Y8704">
        <f>YEAR(SalesData[[#This Row],[Order Date]])*100+MONTH(SalesData[[#This Row],[Order Date]])</f>
        <v>201806</v>
      </c>
    </row>
    <row r="8705" spans="1: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v>5</v>
      </c>
      <c r="T8705">
        <v>0</v>
      </c>
      <c r="U8705">
        <v>0.64</v>
      </c>
      <c r="V8705">
        <f>COUNTIF(SalesData[Order ID],SalesData[[#This Row],[Order ID]])</f>
        <v>1</v>
      </c>
      <c r="W8705" t="str">
        <f>TEXT(SalesData[[#This Row],[Order Date]],"MMM-YYYY")</f>
        <v>Mar-2016</v>
      </c>
      <c r="X8705">
        <f>CHOOSE(MONTH(SalesData[[#This Row],[Order Date]]),1,1,1,2,2,2,3,3,3,4,4,4)</f>
        <v>1</v>
      </c>
      <c r="Y8705">
        <f>YEAR(SalesData[[#This Row],[Order Date]])*100+MONTH(SalesData[[#This Row],[Order Date]])</f>
        <v>201603</v>
      </c>
    </row>
    <row r="8706" spans="1: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v>5</v>
      </c>
      <c r="T8706">
        <v>0</v>
      </c>
      <c r="U8706">
        <v>19.57</v>
      </c>
      <c r="V8706">
        <f>COUNTIF(SalesData[Order ID],SalesData[[#This Row],[Order ID]])</f>
        <v>1</v>
      </c>
      <c r="W8706" t="str">
        <f>TEXT(SalesData[[#This Row],[Order Date]],"MMM-YYYY")</f>
        <v>Jul-2017</v>
      </c>
      <c r="X8706">
        <f>CHOOSE(MONTH(SalesData[[#This Row],[Order Date]]),1,1,1,2,2,2,3,3,3,4,4,4)</f>
        <v>3</v>
      </c>
      <c r="Y8706">
        <f>YEAR(SalesData[[#This Row],[Order Date]])*100+MONTH(SalesData[[#This Row],[Order Date]])</f>
        <v>201707</v>
      </c>
    </row>
    <row r="8707" spans="1: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v>3</v>
      </c>
      <c r="T8707">
        <v>0.2</v>
      </c>
      <c r="U8707">
        <v>1.37</v>
      </c>
      <c r="V8707">
        <f>COUNTIF(SalesData[Order ID],SalesData[[#This Row],[Order ID]])</f>
        <v>1</v>
      </c>
      <c r="W8707" t="str">
        <f>TEXT(SalesData[[#This Row],[Order Date]],"MMM-YYYY")</f>
        <v>Oct-2015</v>
      </c>
      <c r="X8707">
        <f>CHOOSE(MONTH(SalesData[[#This Row],[Order Date]]),1,1,1,2,2,2,3,3,3,4,4,4)</f>
        <v>4</v>
      </c>
      <c r="Y8707">
        <f>YEAR(SalesData[[#This Row],[Order Date]])*100+MONTH(SalesData[[#This Row],[Order Date]])</f>
        <v>201510</v>
      </c>
    </row>
    <row r="8708" spans="1: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v>2</v>
      </c>
      <c r="T8708">
        <v>0.2</v>
      </c>
      <c r="U8708">
        <v>38.01</v>
      </c>
      <c r="V8708">
        <f>COUNTIF(SalesData[Order ID],SalesData[[#This Row],[Order ID]])</f>
        <v>2</v>
      </c>
      <c r="W8708" t="str">
        <f>TEXT(SalesData[[#This Row],[Order Date]],"MMM-YYYY")</f>
        <v>Sep-2015</v>
      </c>
      <c r="X8708">
        <f>CHOOSE(MONTH(SalesData[[#This Row],[Order Date]]),1,1,1,2,2,2,3,3,3,4,4,4)</f>
        <v>3</v>
      </c>
      <c r="Y8708">
        <f>YEAR(SalesData[[#This Row],[Order Date]])*100+MONTH(SalesData[[#This Row],[Order Date]])</f>
        <v>201509</v>
      </c>
    </row>
    <row r="8709" spans="1: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v>1</v>
      </c>
      <c r="T8709">
        <v>0.3</v>
      </c>
      <c r="U8709">
        <v>-0.63</v>
      </c>
      <c r="V8709">
        <f>COUNTIF(SalesData[Order ID],SalesData[[#This Row],[Order ID]])</f>
        <v>2</v>
      </c>
      <c r="W8709" t="str">
        <f>TEXT(SalesData[[#This Row],[Order Date]],"MMM-YYYY")</f>
        <v>Sep-2015</v>
      </c>
      <c r="X8709">
        <f>CHOOSE(MONTH(SalesData[[#This Row],[Order Date]]),1,1,1,2,2,2,3,3,3,4,4,4)</f>
        <v>3</v>
      </c>
      <c r="Y8709">
        <f>YEAR(SalesData[[#This Row],[Order Date]])*100+MONTH(SalesData[[#This Row],[Order Date]])</f>
        <v>201509</v>
      </c>
    </row>
    <row r="8710" spans="1: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v>8</v>
      </c>
      <c r="T8710">
        <v>0</v>
      </c>
      <c r="U8710">
        <v>15.99</v>
      </c>
      <c r="V8710">
        <f>COUNTIF(SalesData[Order ID],SalesData[[#This Row],[Order ID]])</f>
        <v>3</v>
      </c>
      <c r="W8710" t="str">
        <f>TEXT(SalesData[[#This Row],[Order Date]],"MMM-YYYY")</f>
        <v>Nov-2015</v>
      </c>
      <c r="X8710">
        <f>CHOOSE(MONTH(SalesData[[#This Row],[Order Date]]),1,1,1,2,2,2,3,3,3,4,4,4)</f>
        <v>4</v>
      </c>
      <c r="Y8710">
        <f>YEAR(SalesData[[#This Row],[Order Date]])*100+MONTH(SalesData[[#This Row],[Order Date]])</f>
        <v>201511</v>
      </c>
    </row>
    <row r="8711" spans="1: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v>4</v>
      </c>
      <c r="T8711">
        <v>0.1</v>
      </c>
      <c r="U8711">
        <v>64.25</v>
      </c>
      <c r="V8711">
        <f>COUNTIF(SalesData[Order ID],SalesData[[#This Row],[Order ID]])</f>
        <v>3</v>
      </c>
      <c r="W8711" t="str">
        <f>TEXT(SalesData[[#This Row],[Order Date]],"MMM-YYYY")</f>
        <v>Nov-2015</v>
      </c>
      <c r="X8711">
        <f>CHOOSE(MONTH(SalesData[[#This Row],[Order Date]]),1,1,1,2,2,2,3,3,3,4,4,4)</f>
        <v>4</v>
      </c>
      <c r="Y8711">
        <f>YEAR(SalesData[[#This Row],[Order Date]])*100+MONTH(SalesData[[#This Row],[Order Date]])</f>
        <v>201511</v>
      </c>
    </row>
    <row r="8712" spans="1: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v>10</v>
      </c>
      <c r="T8712">
        <v>0</v>
      </c>
      <c r="U8712">
        <v>117.27</v>
      </c>
      <c r="V8712">
        <f>COUNTIF(SalesData[Order ID],SalesData[[#This Row],[Order ID]])</f>
        <v>3</v>
      </c>
      <c r="W8712" t="str">
        <f>TEXT(SalesData[[#This Row],[Order Date]],"MMM-YYYY")</f>
        <v>Nov-2015</v>
      </c>
      <c r="X8712">
        <f>CHOOSE(MONTH(SalesData[[#This Row],[Order Date]]),1,1,1,2,2,2,3,3,3,4,4,4)</f>
        <v>4</v>
      </c>
      <c r="Y8712">
        <f>YEAR(SalesData[[#This Row],[Order Date]])*100+MONTH(SalesData[[#This Row],[Order Date]])</f>
        <v>201511</v>
      </c>
    </row>
    <row r="8713" spans="1: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v>5</v>
      </c>
      <c r="T8713">
        <v>0.1</v>
      </c>
      <c r="U8713">
        <v>43.84</v>
      </c>
      <c r="V8713">
        <f>COUNTIF(SalesData[Order ID],SalesData[[#This Row],[Order ID]])</f>
        <v>1</v>
      </c>
      <c r="W8713" t="str">
        <f>TEXT(SalesData[[#This Row],[Order Date]],"MMM-YYYY")</f>
        <v>Mar-2015</v>
      </c>
      <c r="X8713">
        <f>CHOOSE(MONTH(SalesData[[#This Row],[Order Date]]),1,1,1,2,2,2,3,3,3,4,4,4)</f>
        <v>1</v>
      </c>
      <c r="Y8713">
        <f>YEAR(SalesData[[#This Row],[Order Date]])*100+MONTH(SalesData[[#This Row],[Order Date]])</f>
        <v>201503</v>
      </c>
    </row>
    <row r="8714" spans="1: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v>3</v>
      </c>
      <c r="T8714">
        <v>0</v>
      </c>
      <c r="U8714">
        <v>35.950000000000003</v>
      </c>
      <c r="V8714">
        <f>COUNTIF(SalesData[Order ID],SalesData[[#This Row],[Order ID]])</f>
        <v>1</v>
      </c>
      <c r="W8714" t="str">
        <f>TEXT(SalesData[[#This Row],[Order Date]],"MMM-YYYY")</f>
        <v>Dec-2016</v>
      </c>
      <c r="X8714">
        <f>CHOOSE(MONTH(SalesData[[#This Row],[Order Date]]),1,1,1,2,2,2,3,3,3,4,4,4)</f>
        <v>4</v>
      </c>
      <c r="Y8714">
        <f>YEAR(SalesData[[#This Row],[Order Date]])*100+MONTH(SalesData[[#This Row],[Order Date]])</f>
        <v>201612</v>
      </c>
    </row>
    <row r="8715" spans="1: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v>10</v>
      </c>
      <c r="T8715">
        <v>0.1</v>
      </c>
      <c r="U8715">
        <v>7.91</v>
      </c>
      <c r="V8715">
        <f>COUNTIF(SalesData[Order ID],SalesData[[#This Row],[Order ID]])</f>
        <v>2</v>
      </c>
      <c r="W8715" t="str">
        <f>TEXT(SalesData[[#This Row],[Order Date]],"MMM-YYYY")</f>
        <v>Jul-2018</v>
      </c>
      <c r="X8715">
        <f>CHOOSE(MONTH(SalesData[[#This Row],[Order Date]]),1,1,1,2,2,2,3,3,3,4,4,4)</f>
        <v>3</v>
      </c>
      <c r="Y8715">
        <f>YEAR(SalesData[[#This Row],[Order Date]])*100+MONTH(SalesData[[#This Row],[Order Date]])</f>
        <v>201807</v>
      </c>
    </row>
    <row r="8716" spans="1: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v>4</v>
      </c>
      <c r="T8716">
        <v>0</v>
      </c>
      <c r="U8716">
        <v>6.85</v>
      </c>
      <c r="V8716">
        <f>COUNTIF(SalesData[Order ID],SalesData[[#This Row],[Order ID]])</f>
        <v>2</v>
      </c>
      <c r="W8716" t="str">
        <f>TEXT(SalesData[[#This Row],[Order Date]],"MMM-YYYY")</f>
        <v>Jul-2018</v>
      </c>
      <c r="X8716">
        <f>CHOOSE(MONTH(SalesData[[#This Row],[Order Date]]),1,1,1,2,2,2,3,3,3,4,4,4)</f>
        <v>3</v>
      </c>
      <c r="Y8716">
        <f>YEAR(SalesData[[#This Row],[Order Date]])*100+MONTH(SalesData[[#This Row],[Order Date]])</f>
        <v>201807</v>
      </c>
    </row>
    <row r="8717" spans="1: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v>2</v>
      </c>
      <c r="T8717">
        <v>0.2</v>
      </c>
      <c r="U8717">
        <v>0.55000000000000004</v>
      </c>
      <c r="V8717">
        <f>COUNTIF(SalesData[Order ID],SalesData[[#This Row],[Order ID]])</f>
        <v>1</v>
      </c>
      <c r="W8717" t="str">
        <f>TEXT(SalesData[[#This Row],[Order Date]],"MMM-YYYY")</f>
        <v>Nov-2018</v>
      </c>
      <c r="X8717">
        <f>CHOOSE(MONTH(SalesData[[#This Row],[Order Date]]),1,1,1,2,2,2,3,3,3,4,4,4)</f>
        <v>4</v>
      </c>
      <c r="Y8717">
        <f>YEAR(SalesData[[#This Row],[Order Date]])*100+MONTH(SalesData[[#This Row],[Order Date]])</f>
        <v>201811</v>
      </c>
    </row>
    <row r="8718" spans="1: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v>2</v>
      </c>
      <c r="T8718">
        <v>0</v>
      </c>
      <c r="U8718">
        <v>19.96</v>
      </c>
      <c r="V8718">
        <f>COUNTIF(SalesData[Order ID],SalesData[[#This Row],[Order ID]])</f>
        <v>7</v>
      </c>
      <c r="W8718" t="str">
        <f>TEXT(SalesData[[#This Row],[Order Date]],"MMM-YYYY")</f>
        <v>Jun-2017</v>
      </c>
      <c r="X8718">
        <f>CHOOSE(MONTH(SalesData[[#This Row],[Order Date]]),1,1,1,2,2,2,3,3,3,4,4,4)</f>
        <v>2</v>
      </c>
      <c r="Y8718">
        <f>YEAR(SalesData[[#This Row],[Order Date]])*100+MONTH(SalesData[[#This Row],[Order Date]])</f>
        <v>201706</v>
      </c>
    </row>
    <row r="8719" spans="1: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v>9</v>
      </c>
      <c r="T8719">
        <v>0.2</v>
      </c>
      <c r="U8719">
        <v>2.17</v>
      </c>
      <c r="V8719">
        <f>COUNTIF(SalesData[Order ID],SalesData[[#This Row],[Order ID]])</f>
        <v>7</v>
      </c>
      <c r="W8719" t="str">
        <f>TEXT(SalesData[[#This Row],[Order Date]],"MMM-YYYY")</f>
        <v>Jun-2017</v>
      </c>
      <c r="X8719">
        <f>CHOOSE(MONTH(SalesData[[#This Row],[Order Date]]),1,1,1,2,2,2,3,3,3,4,4,4)</f>
        <v>2</v>
      </c>
      <c r="Y8719">
        <f>YEAR(SalesData[[#This Row],[Order Date]])*100+MONTH(SalesData[[#This Row],[Order Date]])</f>
        <v>201706</v>
      </c>
    </row>
    <row r="8720" spans="1: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v>9</v>
      </c>
      <c r="T8720">
        <v>0</v>
      </c>
      <c r="U8720">
        <v>0.79</v>
      </c>
      <c r="V8720">
        <f>COUNTIF(SalesData[Order ID],SalesData[[#This Row],[Order ID]])</f>
        <v>7</v>
      </c>
      <c r="W8720" t="str">
        <f>TEXT(SalesData[[#This Row],[Order Date]],"MMM-YYYY")</f>
        <v>Jun-2017</v>
      </c>
      <c r="X8720">
        <f>CHOOSE(MONTH(SalesData[[#This Row],[Order Date]]),1,1,1,2,2,2,3,3,3,4,4,4)</f>
        <v>2</v>
      </c>
      <c r="Y8720">
        <f>YEAR(SalesData[[#This Row],[Order Date]])*100+MONTH(SalesData[[#This Row],[Order Date]])</f>
        <v>201706</v>
      </c>
    </row>
    <row r="8721" spans="1: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v>4</v>
      </c>
      <c r="T8721">
        <v>0.1</v>
      </c>
      <c r="U8721">
        <v>4.3499999999999996</v>
      </c>
      <c r="V8721">
        <f>COUNTIF(SalesData[Order ID],SalesData[[#This Row],[Order ID]])</f>
        <v>7</v>
      </c>
      <c r="W8721" t="str">
        <f>TEXT(SalesData[[#This Row],[Order Date]],"MMM-YYYY")</f>
        <v>Jun-2017</v>
      </c>
      <c r="X8721">
        <f>CHOOSE(MONTH(SalesData[[#This Row],[Order Date]]),1,1,1,2,2,2,3,3,3,4,4,4)</f>
        <v>2</v>
      </c>
      <c r="Y8721">
        <f>YEAR(SalesData[[#This Row],[Order Date]])*100+MONTH(SalesData[[#This Row],[Order Date]])</f>
        <v>201706</v>
      </c>
    </row>
    <row r="8722" spans="1: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v>7</v>
      </c>
      <c r="T8722">
        <v>0</v>
      </c>
      <c r="U8722">
        <v>106.22</v>
      </c>
      <c r="V8722">
        <f>COUNTIF(SalesData[Order ID],SalesData[[#This Row],[Order ID]])</f>
        <v>7</v>
      </c>
      <c r="W8722" t="str">
        <f>TEXT(SalesData[[#This Row],[Order Date]],"MMM-YYYY")</f>
        <v>Jun-2017</v>
      </c>
      <c r="X8722">
        <f>CHOOSE(MONTH(SalesData[[#This Row],[Order Date]]),1,1,1,2,2,2,3,3,3,4,4,4)</f>
        <v>2</v>
      </c>
      <c r="Y8722">
        <f>YEAR(SalesData[[#This Row],[Order Date]])*100+MONTH(SalesData[[#This Row],[Order Date]])</f>
        <v>201706</v>
      </c>
    </row>
    <row r="8723" spans="1: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v>4</v>
      </c>
      <c r="T8723">
        <v>0.1</v>
      </c>
      <c r="U8723">
        <v>22.29</v>
      </c>
      <c r="V8723">
        <f>COUNTIF(SalesData[Order ID],SalesData[[#This Row],[Order ID]])</f>
        <v>7</v>
      </c>
      <c r="W8723" t="str">
        <f>TEXT(SalesData[[#This Row],[Order Date]],"MMM-YYYY")</f>
        <v>Jun-2017</v>
      </c>
      <c r="X8723">
        <f>CHOOSE(MONTH(SalesData[[#This Row],[Order Date]]),1,1,1,2,2,2,3,3,3,4,4,4)</f>
        <v>2</v>
      </c>
      <c r="Y8723">
        <f>YEAR(SalesData[[#This Row],[Order Date]])*100+MONTH(SalesData[[#This Row],[Order Date]])</f>
        <v>201706</v>
      </c>
    </row>
    <row r="8724" spans="1: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v>1</v>
      </c>
      <c r="T8724">
        <v>0</v>
      </c>
      <c r="U8724">
        <v>0.17</v>
      </c>
      <c r="V8724">
        <f>COUNTIF(SalesData[Order ID],SalesData[[#This Row],[Order ID]])</f>
        <v>7</v>
      </c>
      <c r="W8724" t="str">
        <f>TEXT(SalesData[[#This Row],[Order Date]],"MMM-YYYY")</f>
        <v>Jun-2017</v>
      </c>
      <c r="X8724">
        <f>CHOOSE(MONTH(SalesData[[#This Row],[Order Date]]),1,1,1,2,2,2,3,3,3,4,4,4)</f>
        <v>2</v>
      </c>
      <c r="Y8724">
        <f>YEAR(SalesData[[#This Row],[Order Date]])*100+MONTH(SalesData[[#This Row],[Order Date]])</f>
        <v>201706</v>
      </c>
    </row>
    <row r="8725" spans="1: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v>9</v>
      </c>
      <c r="T8725">
        <v>0</v>
      </c>
      <c r="U8725">
        <v>11.97</v>
      </c>
      <c r="V8725">
        <f>COUNTIF(SalesData[Order ID],SalesData[[#This Row],[Order ID]])</f>
        <v>2</v>
      </c>
      <c r="W8725" t="str">
        <f>TEXT(SalesData[[#This Row],[Order Date]],"MMM-YYYY")</f>
        <v>Dec-2017</v>
      </c>
      <c r="X8725">
        <f>CHOOSE(MONTH(SalesData[[#This Row],[Order Date]]),1,1,1,2,2,2,3,3,3,4,4,4)</f>
        <v>4</v>
      </c>
      <c r="Y8725">
        <f>YEAR(SalesData[[#This Row],[Order Date]])*100+MONTH(SalesData[[#This Row],[Order Date]])</f>
        <v>201712</v>
      </c>
    </row>
    <row r="8726" spans="1: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v>1</v>
      </c>
      <c r="T8726">
        <v>0</v>
      </c>
      <c r="U8726">
        <v>1.52</v>
      </c>
      <c r="V8726">
        <f>COUNTIF(SalesData[Order ID],SalesData[[#This Row],[Order ID]])</f>
        <v>2</v>
      </c>
      <c r="W8726" t="str">
        <f>TEXT(SalesData[[#This Row],[Order Date]],"MMM-YYYY")</f>
        <v>Dec-2017</v>
      </c>
      <c r="X8726">
        <f>CHOOSE(MONTH(SalesData[[#This Row],[Order Date]]),1,1,1,2,2,2,3,3,3,4,4,4)</f>
        <v>4</v>
      </c>
      <c r="Y8726">
        <f>YEAR(SalesData[[#This Row],[Order Date]])*100+MONTH(SalesData[[#This Row],[Order Date]])</f>
        <v>201712</v>
      </c>
    </row>
    <row r="8727" spans="1: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v>4</v>
      </c>
      <c r="T8727">
        <v>0</v>
      </c>
      <c r="U8727">
        <v>14.32</v>
      </c>
      <c r="V8727">
        <f>COUNTIF(SalesData[Order ID],SalesData[[#This Row],[Order ID]])</f>
        <v>1</v>
      </c>
      <c r="W8727" t="str">
        <f>TEXT(SalesData[[#This Row],[Order Date]],"MMM-YYYY")</f>
        <v>Mar-2018</v>
      </c>
      <c r="X8727">
        <f>CHOOSE(MONTH(SalesData[[#This Row],[Order Date]]),1,1,1,2,2,2,3,3,3,4,4,4)</f>
        <v>1</v>
      </c>
      <c r="Y8727">
        <f>YEAR(SalesData[[#This Row],[Order Date]])*100+MONTH(SalesData[[#This Row],[Order Date]])</f>
        <v>201803</v>
      </c>
    </row>
    <row r="8728" spans="1: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v>5</v>
      </c>
      <c r="T8728">
        <v>0.2</v>
      </c>
      <c r="U8728">
        <v>1.32</v>
      </c>
      <c r="V8728">
        <f>COUNTIF(SalesData[Order ID],SalesData[[#This Row],[Order ID]])</f>
        <v>5</v>
      </c>
      <c r="W8728" t="str">
        <f>TEXT(SalesData[[#This Row],[Order Date]],"MMM-YYYY")</f>
        <v>Dec-2016</v>
      </c>
      <c r="X8728">
        <f>CHOOSE(MONTH(SalesData[[#This Row],[Order Date]]),1,1,1,2,2,2,3,3,3,4,4,4)</f>
        <v>4</v>
      </c>
      <c r="Y8728">
        <f>YEAR(SalesData[[#This Row],[Order Date]])*100+MONTH(SalesData[[#This Row],[Order Date]])</f>
        <v>201612</v>
      </c>
    </row>
    <row r="8729" spans="1: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v>1</v>
      </c>
      <c r="T8729">
        <v>0.2</v>
      </c>
      <c r="U8729">
        <v>7.47</v>
      </c>
      <c r="V8729">
        <f>COUNTIF(SalesData[Order ID],SalesData[[#This Row],[Order ID]])</f>
        <v>5</v>
      </c>
      <c r="W8729" t="str">
        <f>TEXT(SalesData[[#This Row],[Order Date]],"MMM-YYYY")</f>
        <v>Dec-2016</v>
      </c>
      <c r="X8729">
        <f>CHOOSE(MONTH(SalesData[[#This Row],[Order Date]]),1,1,1,2,2,2,3,3,3,4,4,4)</f>
        <v>4</v>
      </c>
      <c r="Y8729">
        <f>YEAR(SalesData[[#This Row],[Order Date]])*100+MONTH(SalesData[[#This Row],[Order Date]])</f>
        <v>201612</v>
      </c>
    </row>
    <row r="8730" spans="1: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v>5</v>
      </c>
      <c r="T8730">
        <v>0</v>
      </c>
      <c r="U8730">
        <v>19.670000000000002</v>
      </c>
      <c r="V8730">
        <f>COUNTIF(SalesData[Order ID],SalesData[[#This Row],[Order ID]])</f>
        <v>5</v>
      </c>
      <c r="W8730" t="str">
        <f>TEXT(SalesData[[#This Row],[Order Date]],"MMM-YYYY")</f>
        <v>Dec-2016</v>
      </c>
      <c r="X8730">
        <f>CHOOSE(MONTH(SalesData[[#This Row],[Order Date]]),1,1,1,2,2,2,3,3,3,4,4,4)</f>
        <v>4</v>
      </c>
      <c r="Y8730">
        <f>YEAR(SalesData[[#This Row],[Order Date]])*100+MONTH(SalesData[[#This Row],[Order Date]])</f>
        <v>201612</v>
      </c>
    </row>
    <row r="8731" spans="1: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v>3</v>
      </c>
      <c r="T8731">
        <v>0</v>
      </c>
      <c r="U8731">
        <v>3.83</v>
      </c>
      <c r="V8731">
        <f>COUNTIF(SalesData[Order ID],SalesData[[#This Row],[Order ID]])</f>
        <v>5</v>
      </c>
      <c r="W8731" t="str">
        <f>TEXT(SalesData[[#This Row],[Order Date]],"MMM-YYYY")</f>
        <v>Dec-2016</v>
      </c>
      <c r="X8731">
        <f>CHOOSE(MONTH(SalesData[[#This Row],[Order Date]]),1,1,1,2,2,2,3,3,3,4,4,4)</f>
        <v>4</v>
      </c>
      <c r="Y8731">
        <f>YEAR(SalesData[[#This Row],[Order Date]])*100+MONTH(SalesData[[#This Row],[Order Date]])</f>
        <v>201612</v>
      </c>
    </row>
    <row r="8732" spans="1: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v>5</v>
      </c>
      <c r="T8732">
        <v>0</v>
      </c>
      <c r="U8732">
        <v>16.73</v>
      </c>
      <c r="V8732">
        <f>COUNTIF(SalesData[Order ID],SalesData[[#This Row],[Order ID]])</f>
        <v>5</v>
      </c>
      <c r="W8732" t="str">
        <f>TEXT(SalesData[[#This Row],[Order Date]],"MMM-YYYY")</f>
        <v>Dec-2016</v>
      </c>
      <c r="X8732">
        <f>CHOOSE(MONTH(SalesData[[#This Row],[Order Date]]),1,1,1,2,2,2,3,3,3,4,4,4)</f>
        <v>4</v>
      </c>
      <c r="Y8732">
        <f>YEAR(SalesData[[#This Row],[Order Date]])*100+MONTH(SalesData[[#This Row],[Order Date]])</f>
        <v>201612</v>
      </c>
    </row>
    <row r="8733" spans="1: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v>5</v>
      </c>
      <c r="T8733">
        <v>0</v>
      </c>
      <c r="U8733">
        <v>13.15</v>
      </c>
      <c r="V8733">
        <f>COUNTIF(SalesData[Order ID],SalesData[[#This Row],[Order ID]])</f>
        <v>1</v>
      </c>
      <c r="W8733" t="str">
        <f>TEXT(SalesData[[#This Row],[Order Date]],"MMM-YYYY")</f>
        <v>Jul-2016</v>
      </c>
      <c r="X8733">
        <f>CHOOSE(MONTH(SalesData[[#This Row],[Order Date]]),1,1,1,2,2,2,3,3,3,4,4,4)</f>
        <v>3</v>
      </c>
      <c r="Y8733">
        <f>YEAR(SalesData[[#This Row],[Order Date]])*100+MONTH(SalesData[[#This Row],[Order Date]])</f>
        <v>201607</v>
      </c>
    </row>
    <row r="8734" spans="1: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v>7</v>
      </c>
      <c r="T8734">
        <v>0</v>
      </c>
      <c r="U8734">
        <v>6.8</v>
      </c>
      <c r="V8734">
        <f>COUNTIF(SalesData[Order ID],SalesData[[#This Row],[Order ID]])</f>
        <v>3</v>
      </c>
      <c r="W8734" t="str">
        <f>TEXT(SalesData[[#This Row],[Order Date]],"MMM-YYYY")</f>
        <v>Jun-2018</v>
      </c>
      <c r="X8734">
        <f>CHOOSE(MONTH(SalesData[[#This Row],[Order Date]]),1,1,1,2,2,2,3,3,3,4,4,4)</f>
        <v>2</v>
      </c>
      <c r="Y8734">
        <f>YEAR(SalesData[[#This Row],[Order Date]])*100+MONTH(SalesData[[#This Row],[Order Date]])</f>
        <v>201806</v>
      </c>
    </row>
    <row r="8735" spans="1: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v>3</v>
      </c>
      <c r="T8735">
        <v>0</v>
      </c>
      <c r="U8735">
        <v>35.36</v>
      </c>
      <c r="V8735">
        <f>COUNTIF(SalesData[Order ID],SalesData[[#This Row],[Order ID]])</f>
        <v>3</v>
      </c>
      <c r="W8735" t="str">
        <f>TEXT(SalesData[[#This Row],[Order Date]],"MMM-YYYY")</f>
        <v>Jun-2018</v>
      </c>
      <c r="X8735">
        <f>CHOOSE(MONTH(SalesData[[#This Row],[Order Date]]),1,1,1,2,2,2,3,3,3,4,4,4)</f>
        <v>2</v>
      </c>
      <c r="Y8735">
        <f>YEAR(SalesData[[#This Row],[Order Date]])*100+MONTH(SalesData[[#This Row],[Order Date]])</f>
        <v>201806</v>
      </c>
    </row>
    <row r="8736" spans="1: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v>8</v>
      </c>
      <c r="T8736">
        <v>0</v>
      </c>
      <c r="U8736">
        <v>450.61</v>
      </c>
      <c r="V8736">
        <f>COUNTIF(SalesData[Order ID],SalesData[[#This Row],[Order ID]])</f>
        <v>3</v>
      </c>
      <c r="W8736" t="str">
        <f>TEXT(SalesData[[#This Row],[Order Date]],"MMM-YYYY")</f>
        <v>Jun-2018</v>
      </c>
      <c r="X8736">
        <f>CHOOSE(MONTH(SalesData[[#This Row],[Order Date]]),1,1,1,2,2,2,3,3,3,4,4,4)</f>
        <v>2</v>
      </c>
      <c r="Y8736">
        <f>YEAR(SalesData[[#This Row],[Order Date]])*100+MONTH(SalesData[[#This Row],[Order Date]])</f>
        <v>201806</v>
      </c>
    </row>
    <row r="8737" spans="1: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v>9</v>
      </c>
      <c r="T8737">
        <v>0.2</v>
      </c>
      <c r="U8737">
        <v>12.99</v>
      </c>
      <c r="V8737">
        <f>COUNTIF(SalesData[Order ID],SalesData[[#This Row],[Order ID]])</f>
        <v>1</v>
      </c>
      <c r="W8737" t="str">
        <f>TEXT(SalesData[[#This Row],[Order Date]],"MMM-YYYY")</f>
        <v>Feb-2015</v>
      </c>
      <c r="X8737">
        <f>CHOOSE(MONTH(SalesData[[#This Row],[Order Date]]),1,1,1,2,2,2,3,3,3,4,4,4)</f>
        <v>1</v>
      </c>
      <c r="Y8737">
        <f>YEAR(SalesData[[#This Row],[Order Date]])*100+MONTH(SalesData[[#This Row],[Order Date]])</f>
        <v>201502</v>
      </c>
    </row>
    <row r="8738" spans="1: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v>1</v>
      </c>
      <c r="T8738">
        <v>0.1</v>
      </c>
      <c r="U8738">
        <v>133.85</v>
      </c>
      <c r="V8738">
        <f>COUNTIF(SalesData[Order ID],SalesData[[#This Row],[Order ID]])</f>
        <v>1</v>
      </c>
      <c r="W8738" t="str">
        <f>TEXT(SalesData[[#This Row],[Order Date]],"MMM-YYYY")</f>
        <v>Sep-2017</v>
      </c>
      <c r="X8738">
        <f>CHOOSE(MONTH(SalesData[[#This Row],[Order Date]]),1,1,1,2,2,2,3,3,3,4,4,4)</f>
        <v>3</v>
      </c>
      <c r="Y8738">
        <f>YEAR(SalesData[[#This Row],[Order Date]])*100+MONTH(SalesData[[#This Row],[Order Date]])</f>
        <v>201709</v>
      </c>
    </row>
    <row r="8739" spans="1: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v>6</v>
      </c>
      <c r="T8739">
        <v>0.3</v>
      </c>
      <c r="U8739">
        <v>-0.49</v>
      </c>
      <c r="V8739">
        <f>COUNTIF(SalesData[Order ID],SalesData[[#This Row],[Order ID]])</f>
        <v>1</v>
      </c>
      <c r="W8739" t="str">
        <f>TEXT(SalesData[[#This Row],[Order Date]],"MMM-YYYY")</f>
        <v>Apr-2018</v>
      </c>
      <c r="X8739">
        <f>CHOOSE(MONTH(SalesData[[#This Row],[Order Date]]),1,1,1,2,2,2,3,3,3,4,4,4)</f>
        <v>2</v>
      </c>
      <c r="Y8739">
        <f>YEAR(SalesData[[#This Row],[Order Date]])*100+MONTH(SalesData[[#This Row],[Order Date]])</f>
        <v>201804</v>
      </c>
    </row>
    <row r="8740" spans="1: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v>5</v>
      </c>
      <c r="T8740">
        <v>0</v>
      </c>
      <c r="U8740">
        <v>2.52</v>
      </c>
      <c r="V8740">
        <f>COUNTIF(SalesData[Order ID],SalesData[[#This Row],[Order ID]])</f>
        <v>2</v>
      </c>
      <c r="W8740" t="str">
        <f>TEXT(SalesData[[#This Row],[Order Date]],"MMM-YYYY")</f>
        <v>Dec-2018</v>
      </c>
      <c r="X8740">
        <f>CHOOSE(MONTH(SalesData[[#This Row],[Order Date]]),1,1,1,2,2,2,3,3,3,4,4,4)</f>
        <v>4</v>
      </c>
      <c r="Y8740">
        <f>YEAR(SalesData[[#This Row],[Order Date]])*100+MONTH(SalesData[[#This Row],[Order Date]])</f>
        <v>201812</v>
      </c>
    </row>
    <row r="8741" spans="1: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v>2</v>
      </c>
      <c r="T8741">
        <v>0.3</v>
      </c>
      <c r="U8741">
        <v>-14.28</v>
      </c>
      <c r="V8741">
        <f>COUNTIF(SalesData[Order ID],SalesData[[#This Row],[Order ID]])</f>
        <v>2</v>
      </c>
      <c r="W8741" t="str">
        <f>TEXT(SalesData[[#This Row],[Order Date]],"MMM-YYYY")</f>
        <v>Dec-2018</v>
      </c>
      <c r="X8741">
        <f>CHOOSE(MONTH(SalesData[[#This Row],[Order Date]]),1,1,1,2,2,2,3,3,3,4,4,4)</f>
        <v>4</v>
      </c>
      <c r="Y8741">
        <f>YEAR(SalesData[[#This Row],[Order Date]])*100+MONTH(SalesData[[#This Row],[Order Date]])</f>
        <v>201812</v>
      </c>
    </row>
    <row r="8742" spans="1: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v>9</v>
      </c>
      <c r="T8742">
        <v>0.1</v>
      </c>
      <c r="U8742">
        <v>21.23</v>
      </c>
      <c r="V8742">
        <f>COUNTIF(SalesData[Order ID],SalesData[[#This Row],[Order ID]])</f>
        <v>1</v>
      </c>
      <c r="W8742" t="str">
        <f>TEXT(SalesData[[#This Row],[Order Date]],"MMM-YYYY")</f>
        <v>Jul-2017</v>
      </c>
      <c r="X8742">
        <f>CHOOSE(MONTH(SalesData[[#This Row],[Order Date]]),1,1,1,2,2,2,3,3,3,4,4,4)</f>
        <v>3</v>
      </c>
      <c r="Y8742">
        <f>YEAR(SalesData[[#This Row],[Order Date]])*100+MONTH(SalesData[[#This Row],[Order Date]])</f>
        <v>201707</v>
      </c>
    </row>
    <row r="8743" spans="1: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v>5</v>
      </c>
      <c r="T8743">
        <v>0.2</v>
      </c>
      <c r="U8743">
        <v>3.22</v>
      </c>
      <c r="V8743">
        <f>COUNTIF(SalesData[Order ID],SalesData[[#This Row],[Order ID]])</f>
        <v>1</v>
      </c>
      <c r="W8743" t="str">
        <f>TEXT(SalesData[[#This Row],[Order Date]],"MMM-YYYY")</f>
        <v>Nov-2016</v>
      </c>
      <c r="X8743">
        <f>CHOOSE(MONTH(SalesData[[#This Row],[Order Date]]),1,1,1,2,2,2,3,3,3,4,4,4)</f>
        <v>4</v>
      </c>
      <c r="Y8743">
        <f>YEAR(SalesData[[#This Row],[Order Date]])*100+MONTH(SalesData[[#This Row],[Order Date]])</f>
        <v>201611</v>
      </c>
    </row>
    <row r="8744" spans="1: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v>5</v>
      </c>
      <c r="T8744">
        <v>0</v>
      </c>
      <c r="U8744">
        <v>2.21</v>
      </c>
      <c r="V8744">
        <f>COUNTIF(SalesData[Order ID],SalesData[[#This Row],[Order ID]])</f>
        <v>2</v>
      </c>
      <c r="W8744" t="str">
        <f>TEXT(SalesData[[#This Row],[Order Date]],"MMM-YYYY")</f>
        <v>Oct-2016</v>
      </c>
      <c r="X8744">
        <f>CHOOSE(MONTH(SalesData[[#This Row],[Order Date]]),1,1,1,2,2,2,3,3,3,4,4,4)</f>
        <v>4</v>
      </c>
      <c r="Y8744">
        <f>YEAR(SalesData[[#This Row],[Order Date]])*100+MONTH(SalesData[[#This Row],[Order Date]])</f>
        <v>201610</v>
      </c>
    </row>
    <row r="8745" spans="1: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v>6</v>
      </c>
      <c r="T8745">
        <v>0</v>
      </c>
      <c r="U8745">
        <v>10.61</v>
      </c>
      <c r="V8745">
        <f>COUNTIF(SalesData[Order ID],SalesData[[#This Row],[Order ID]])</f>
        <v>2</v>
      </c>
      <c r="W8745" t="str">
        <f>TEXT(SalesData[[#This Row],[Order Date]],"MMM-YYYY")</f>
        <v>Oct-2016</v>
      </c>
      <c r="X8745">
        <f>CHOOSE(MONTH(SalesData[[#This Row],[Order Date]]),1,1,1,2,2,2,3,3,3,4,4,4)</f>
        <v>4</v>
      </c>
      <c r="Y8745">
        <f>YEAR(SalesData[[#This Row],[Order Date]])*100+MONTH(SalesData[[#This Row],[Order Date]])</f>
        <v>201610</v>
      </c>
    </row>
    <row r="8746" spans="1: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v>8</v>
      </c>
      <c r="T8746">
        <v>0.1</v>
      </c>
      <c r="U8746">
        <v>5.65</v>
      </c>
      <c r="V8746">
        <f>COUNTIF(SalesData[Order ID],SalesData[[#This Row],[Order ID]])</f>
        <v>2</v>
      </c>
      <c r="W8746" t="str">
        <f>TEXT(SalesData[[#This Row],[Order Date]],"MMM-YYYY")</f>
        <v>Nov-2016</v>
      </c>
      <c r="X8746">
        <f>CHOOSE(MONTH(SalesData[[#This Row],[Order Date]]),1,1,1,2,2,2,3,3,3,4,4,4)</f>
        <v>4</v>
      </c>
      <c r="Y8746">
        <f>YEAR(SalesData[[#This Row],[Order Date]])*100+MONTH(SalesData[[#This Row],[Order Date]])</f>
        <v>201611</v>
      </c>
    </row>
    <row r="8747" spans="1: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v>3</v>
      </c>
      <c r="T8747">
        <v>0.1</v>
      </c>
      <c r="U8747">
        <v>7.19</v>
      </c>
      <c r="V8747">
        <f>COUNTIF(SalesData[Order ID],SalesData[[#This Row],[Order ID]])</f>
        <v>2</v>
      </c>
      <c r="W8747" t="str">
        <f>TEXT(SalesData[[#This Row],[Order Date]],"MMM-YYYY")</f>
        <v>Nov-2016</v>
      </c>
      <c r="X8747">
        <f>CHOOSE(MONTH(SalesData[[#This Row],[Order Date]]),1,1,1,2,2,2,3,3,3,4,4,4)</f>
        <v>4</v>
      </c>
      <c r="Y8747">
        <f>YEAR(SalesData[[#This Row],[Order Date]])*100+MONTH(SalesData[[#This Row],[Order Date]])</f>
        <v>201611</v>
      </c>
    </row>
    <row r="8748" spans="1: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v>6</v>
      </c>
      <c r="T8748">
        <v>0</v>
      </c>
      <c r="U8748">
        <v>44.22</v>
      </c>
      <c r="V8748">
        <f>COUNTIF(SalesData[Order ID],SalesData[[#This Row],[Order ID]])</f>
        <v>3</v>
      </c>
      <c r="W8748" t="str">
        <f>TEXT(SalesData[[#This Row],[Order Date]],"MMM-YYYY")</f>
        <v>Feb-2018</v>
      </c>
      <c r="X8748">
        <f>CHOOSE(MONTH(SalesData[[#This Row],[Order Date]]),1,1,1,2,2,2,3,3,3,4,4,4)</f>
        <v>1</v>
      </c>
      <c r="Y8748">
        <f>YEAR(SalesData[[#This Row],[Order Date]])*100+MONTH(SalesData[[#This Row],[Order Date]])</f>
        <v>201802</v>
      </c>
    </row>
    <row r="8749" spans="1: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v>1</v>
      </c>
      <c r="T8749">
        <v>0</v>
      </c>
      <c r="U8749">
        <v>5.57</v>
      </c>
      <c r="V8749">
        <f>COUNTIF(SalesData[Order ID],SalesData[[#This Row],[Order ID]])</f>
        <v>3</v>
      </c>
      <c r="W8749" t="str">
        <f>TEXT(SalesData[[#This Row],[Order Date]],"MMM-YYYY")</f>
        <v>Feb-2018</v>
      </c>
      <c r="X8749">
        <f>CHOOSE(MONTH(SalesData[[#This Row],[Order Date]]),1,1,1,2,2,2,3,3,3,4,4,4)</f>
        <v>1</v>
      </c>
      <c r="Y8749">
        <f>YEAR(SalesData[[#This Row],[Order Date]])*100+MONTH(SalesData[[#This Row],[Order Date]])</f>
        <v>201802</v>
      </c>
    </row>
    <row r="8750" spans="1: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v>5</v>
      </c>
      <c r="T8750">
        <v>0</v>
      </c>
      <c r="U8750">
        <v>62.4</v>
      </c>
      <c r="V8750">
        <f>COUNTIF(SalesData[Order ID],SalesData[[#This Row],[Order ID]])</f>
        <v>3</v>
      </c>
      <c r="W8750" t="str">
        <f>TEXT(SalesData[[#This Row],[Order Date]],"MMM-YYYY")</f>
        <v>Feb-2018</v>
      </c>
      <c r="X8750">
        <f>CHOOSE(MONTH(SalesData[[#This Row],[Order Date]]),1,1,1,2,2,2,3,3,3,4,4,4)</f>
        <v>1</v>
      </c>
      <c r="Y8750">
        <f>YEAR(SalesData[[#This Row],[Order Date]])*100+MONTH(SalesData[[#This Row],[Order Date]])</f>
        <v>201802</v>
      </c>
    </row>
    <row r="8751" spans="1: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v>5</v>
      </c>
      <c r="T8751">
        <v>0</v>
      </c>
      <c r="U8751">
        <v>793.1</v>
      </c>
      <c r="V8751">
        <f>COUNTIF(SalesData[Order ID],SalesData[[#This Row],[Order ID]])</f>
        <v>2</v>
      </c>
      <c r="W8751" t="str">
        <f>TEXT(SalesData[[#This Row],[Order Date]],"MMM-YYYY")</f>
        <v>Jun-2016</v>
      </c>
      <c r="X8751">
        <f>CHOOSE(MONTH(SalesData[[#This Row],[Order Date]]),1,1,1,2,2,2,3,3,3,4,4,4)</f>
        <v>2</v>
      </c>
      <c r="Y8751">
        <f>YEAR(SalesData[[#This Row],[Order Date]])*100+MONTH(SalesData[[#This Row],[Order Date]])</f>
        <v>201606</v>
      </c>
    </row>
    <row r="8752" spans="1: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v>1</v>
      </c>
      <c r="T8752">
        <v>0.3</v>
      </c>
      <c r="U8752">
        <v>-37.51</v>
      </c>
      <c r="V8752">
        <f>COUNTIF(SalesData[Order ID],SalesData[[#This Row],[Order ID]])</f>
        <v>2</v>
      </c>
      <c r="W8752" t="str">
        <f>TEXT(SalesData[[#This Row],[Order Date]],"MMM-YYYY")</f>
        <v>Jun-2016</v>
      </c>
      <c r="X8752">
        <f>CHOOSE(MONTH(SalesData[[#This Row],[Order Date]]),1,1,1,2,2,2,3,3,3,4,4,4)</f>
        <v>2</v>
      </c>
      <c r="Y8752">
        <f>YEAR(SalesData[[#This Row],[Order Date]])*100+MONTH(SalesData[[#This Row],[Order Date]])</f>
        <v>201606</v>
      </c>
    </row>
    <row r="8753" spans="1: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v>10</v>
      </c>
      <c r="T8753">
        <v>0</v>
      </c>
      <c r="U8753">
        <v>7.46</v>
      </c>
      <c r="V8753">
        <f>COUNTIF(SalesData[Order ID],SalesData[[#This Row],[Order ID]])</f>
        <v>2</v>
      </c>
      <c r="W8753" t="str">
        <f>TEXT(SalesData[[#This Row],[Order Date]],"MMM-YYYY")</f>
        <v>May-2017</v>
      </c>
      <c r="X8753">
        <f>CHOOSE(MONTH(SalesData[[#This Row],[Order Date]]),1,1,1,2,2,2,3,3,3,4,4,4)</f>
        <v>2</v>
      </c>
      <c r="Y8753">
        <f>YEAR(SalesData[[#This Row],[Order Date]])*100+MONTH(SalesData[[#This Row],[Order Date]])</f>
        <v>201705</v>
      </c>
    </row>
    <row r="8754" spans="1: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v>7</v>
      </c>
      <c r="T8754">
        <v>0.3</v>
      </c>
      <c r="U8754">
        <v>-40.82</v>
      </c>
      <c r="V8754">
        <f>COUNTIF(SalesData[Order ID],SalesData[[#This Row],[Order ID]])</f>
        <v>2</v>
      </c>
      <c r="W8754" t="str">
        <f>TEXT(SalesData[[#This Row],[Order Date]],"MMM-YYYY")</f>
        <v>May-2017</v>
      </c>
      <c r="X8754">
        <f>CHOOSE(MONTH(SalesData[[#This Row],[Order Date]]),1,1,1,2,2,2,3,3,3,4,4,4)</f>
        <v>2</v>
      </c>
      <c r="Y8754">
        <f>YEAR(SalesData[[#This Row],[Order Date]])*100+MONTH(SalesData[[#This Row],[Order Date]])</f>
        <v>201705</v>
      </c>
    </row>
    <row r="8755" spans="1: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v>10</v>
      </c>
      <c r="T8755">
        <v>0.2</v>
      </c>
      <c r="U8755">
        <v>3.54</v>
      </c>
      <c r="V8755">
        <f>COUNTIF(SalesData[Order ID],SalesData[[#This Row],[Order ID]])</f>
        <v>3</v>
      </c>
      <c r="W8755" t="str">
        <f>TEXT(SalesData[[#This Row],[Order Date]],"MMM-YYYY")</f>
        <v>Sep-2018</v>
      </c>
      <c r="X8755">
        <f>CHOOSE(MONTH(SalesData[[#This Row],[Order Date]]),1,1,1,2,2,2,3,3,3,4,4,4)</f>
        <v>3</v>
      </c>
      <c r="Y8755">
        <f>YEAR(SalesData[[#This Row],[Order Date]])*100+MONTH(SalesData[[#This Row],[Order Date]])</f>
        <v>201809</v>
      </c>
    </row>
    <row r="8756" spans="1: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v>1</v>
      </c>
      <c r="T8756">
        <v>0</v>
      </c>
      <c r="U8756">
        <v>0.83</v>
      </c>
      <c r="V8756">
        <f>COUNTIF(SalesData[Order ID],SalesData[[#This Row],[Order ID]])</f>
        <v>3</v>
      </c>
      <c r="W8756" t="str">
        <f>TEXT(SalesData[[#This Row],[Order Date]],"MMM-YYYY")</f>
        <v>Sep-2018</v>
      </c>
      <c r="X8756">
        <f>CHOOSE(MONTH(SalesData[[#This Row],[Order Date]]),1,1,1,2,2,2,3,3,3,4,4,4)</f>
        <v>3</v>
      </c>
      <c r="Y8756">
        <f>YEAR(SalesData[[#This Row],[Order Date]])*100+MONTH(SalesData[[#This Row],[Order Date]])</f>
        <v>201809</v>
      </c>
    </row>
    <row r="8757" spans="1: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v>8</v>
      </c>
      <c r="T8757">
        <v>0</v>
      </c>
      <c r="U8757">
        <v>0.5</v>
      </c>
      <c r="V8757">
        <f>COUNTIF(SalesData[Order ID],SalesData[[#This Row],[Order ID]])</f>
        <v>3</v>
      </c>
      <c r="W8757" t="str">
        <f>TEXT(SalesData[[#This Row],[Order Date]],"MMM-YYYY")</f>
        <v>Sep-2018</v>
      </c>
      <c r="X8757">
        <f>CHOOSE(MONTH(SalesData[[#This Row],[Order Date]]),1,1,1,2,2,2,3,3,3,4,4,4)</f>
        <v>3</v>
      </c>
      <c r="Y8757">
        <f>YEAR(SalesData[[#This Row],[Order Date]])*100+MONTH(SalesData[[#This Row],[Order Date]])</f>
        <v>201809</v>
      </c>
    </row>
    <row r="8758" spans="1: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v>9</v>
      </c>
      <c r="T8758">
        <v>0.2</v>
      </c>
      <c r="U8758">
        <v>10.55</v>
      </c>
      <c r="V8758">
        <f>COUNTIF(SalesData[Order ID],SalesData[[#This Row],[Order ID]])</f>
        <v>4</v>
      </c>
      <c r="W8758" t="str">
        <f>TEXT(SalesData[[#This Row],[Order Date]],"MMM-YYYY")</f>
        <v>Jul-2017</v>
      </c>
      <c r="X8758">
        <f>CHOOSE(MONTH(SalesData[[#This Row],[Order Date]]),1,1,1,2,2,2,3,3,3,4,4,4)</f>
        <v>3</v>
      </c>
      <c r="Y8758">
        <f>YEAR(SalesData[[#This Row],[Order Date]])*100+MONTH(SalesData[[#This Row],[Order Date]])</f>
        <v>201707</v>
      </c>
    </row>
    <row r="8759" spans="1: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v>8</v>
      </c>
      <c r="T8759">
        <v>0</v>
      </c>
      <c r="U8759">
        <v>10.89</v>
      </c>
      <c r="V8759">
        <f>COUNTIF(SalesData[Order ID],SalesData[[#This Row],[Order ID]])</f>
        <v>4</v>
      </c>
      <c r="W8759" t="str">
        <f>TEXT(SalesData[[#This Row],[Order Date]],"MMM-YYYY")</f>
        <v>Jul-2017</v>
      </c>
      <c r="X8759">
        <f>CHOOSE(MONTH(SalesData[[#This Row],[Order Date]]),1,1,1,2,2,2,3,3,3,4,4,4)</f>
        <v>3</v>
      </c>
      <c r="Y8759">
        <f>YEAR(SalesData[[#This Row],[Order Date]])*100+MONTH(SalesData[[#This Row],[Order Date]])</f>
        <v>201707</v>
      </c>
    </row>
    <row r="8760" spans="1: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v>3</v>
      </c>
      <c r="T8760">
        <v>0</v>
      </c>
      <c r="U8760">
        <v>3.29</v>
      </c>
      <c r="V8760">
        <f>COUNTIF(SalesData[Order ID],SalesData[[#This Row],[Order ID]])</f>
        <v>4</v>
      </c>
      <c r="W8760" t="str">
        <f>TEXT(SalesData[[#This Row],[Order Date]],"MMM-YYYY")</f>
        <v>Jul-2017</v>
      </c>
      <c r="X8760">
        <f>CHOOSE(MONTH(SalesData[[#This Row],[Order Date]]),1,1,1,2,2,2,3,3,3,4,4,4)</f>
        <v>3</v>
      </c>
      <c r="Y8760">
        <f>YEAR(SalesData[[#This Row],[Order Date]])*100+MONTH(SalesData[[#This Row],[Order Date]])</f>
        <v>201707</v>
      </c>
    </row>
    <row r="8761" spans="1: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v>3</v>
      </c>
      <c r="T8761">
        <v>0</v>
      </c>
      <c r="U8761">
        <v>0.81</v>
      </c>
      <c r="V8761">
        <f>COUNTIF(SalesData[Order ID],SalesData[[#This Row],[Order ID]])</f>
        <v>4</v>
      </c>
      <c r="W8761" t="str">
        <f>TEXT(SalesData[[#This Row],[Order Date]],"MMM-YYYY")</f>
        <v>Jul-2017</v>
      </c>
      <c r="X8761">
        <f>CHOOSE(MONTH(SalesData[[#This Row],[Order Date]]),1,1,1,2,2,2,3,3,3,4,4,4)</f>
        <v>3</v>
      </c>
      <c r="Y8761">
        <f>YEAR(SalesData[[#This Row],[Order Date]])*100+MONTH(SalesData[[#This Row],[Order Date]])</f>
        <v>201707</v>
      </c>
    </row>
    <row r="8762" spans="1: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v>5</v>
      </c>
      <c r="T8762">
        <v>0.2</v>
      </c>
      <c r="U8762">
        <v>419.43</v>
      </c>
      <c r="V8762">
        <f>COUNTIF(SalesData[Order ID],SalesData[[#This Row],[Order ID]])</f>
        <v>2</v>
      </c>
      <c r="W8762" t="str">
        <f>TEXT(SalesData[[#This Row],[Order Date]],"MMM-YYYY")</f>
        <v>Jan-2017</v>
      </c>
      <c r="X8762">
        <f>CHOOSE(MONTH(SalesData[[#This Row],[Order Date]]),1,1,1,2,2,2,3,3,3,4,4,4)</f>
        <v>1</v>
      </c>
      <c r="Y8762">
        <f>YEAR(SalesData[[#This Row],[Order Date]])*100+MONTH(SalesData[[#This Row],[Order Date]])</f>
        <v>201701</v>
      </c>
    </row>
    <row r="8763" spans="1: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v>8</v>
      </c>
      <c r="T8763">
        <v>0.1</v>
      </c>
      <c r="U8763">
        <v>37.61</v>
      </c>
      <c r="V8763">
        <f>COUNTIF(SalesData[Order ID],SalesData[[#This Row],[Order ID]])</f>
        <v>2</v>
      </c>
      <c r="W8763" t="str">
        <f>TEXT(SalesData[[#This Row],[Order Date]],"MMM-YYYY")</f>
        <v>Jan-2017</v>
      </c>
      <c r="X8763">
        <f>CHOOSE(MONTH(SalesData[[#This Row],[Order Date]]),1,1,1,2,2,2,3,3,3,4,4,4)</f>
        <v>1</v>
      </c>
      <c r="Y8763">
        <f>YEAR(SalesData[[#This Row],[Order Date]])*100+MONTH(SalesData[[#This Row],[Order Date]])</f>
        <v>201701</v>
      </c>
    </row>
    <row r="8764" spans="1: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v>4</v>
      </c>
      <c r="T8764">
        <v>0.1</v>
      </c>
      <c r="U8764">
        <v>4.49</v>
      </c>
      <c r="V8764">
        <f>COUNTIF(SalesData[Order ID],SalesData[[#This Row],[Order ID]])</f>
        <v>2</v>
      </c>
      <c r="W8764" t="str">
        <f>TEXT(SalesData[[#This Row],[Order Date]],"MMM-YYYY")</f>
        <v>Dec-2017</v>
      </c>
      <c r="X8764">
        <f>CHOOSE(MONTH(SalesData[[#This Row],[Order Date]]),1,1,1,2,2,2,3,3,3,4,4,4)</f>
        <v>4</v>
      </c>
      <c r="Y8764">
        <f>YEAR(SalesData[[#This Row],[Order Date]])*100+MONTH(SalesData[[#This Row],[Order Date]])</f>
        <v>201712</v>
      </c>
    </row>
    <row r="8765" spans="1: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v>7</v>
      </c>
      <c r="T8765">
        <v>0.2</v>
      </c>
      <c r="U8765">
        <v>9.7899999999999991</v>
      </c>
      <c r="V8765">
        <f>COUNTIF(SalesData[Order ID],SalesData[[#This Row],[Order ID]])</f>
        <v>2</v>
      </c>
      <c r="W8765" t="str">
        <f>TEXT(SalesData[[#This Row],[Order Date]],"MMM-YYYY")</f>
        <v>Dec-2017</v>
      </c>
      <c r="X8765">
        <f>CHOOSE(MONTH(SalesData[[#This Row],[Order Date]]),1,1,1,2,2,2,3,3,3,4,4,4)</f>
        <v>4</v>
      </c>
      <c r="Y8765">
        <f>YEAR(SalesData[[#This Row],[Order Date]])*100+MONTH(SalesData[[#This Row],[Order Date]])</f>
        <v>201712</v>
      </c>
    </row>
    <row r="8766" spans="1: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v>10</v>
      </c>
      <c r="T8766">
        <v>0.1</v>
      </c>
      <c r="U8766">
        <v>0.8</v>
      </c>
      <c r="V8766">
        <f>COUNTIF(SalesData[Order ID],SalesData[[#This Row],[Order ID]])</f>
        <v>4</v>
      </c>
      <c r="W8766" t="str">
        <f>TEXT(SalesData[[#This Row],[Order Date]],"MMM-YYYY")</f>
        <v>Nov-2016</v>
      </c>
      <c r="X8766">
        <f>CHOOSE(MONTH(SalesData[[#This Row],[Order Date]]),1,1,1,2,2,2,3,3,3,4,4,4)</f>
        <v>4</v>
      </c>
      <c r="Y8766">
        <f>YEAR(SalesData[[#This Row],[Order Date]])*100+MONTH(SalesData[[#This Row],[Order Date]])</f>
        <v>201611</v>
      </c>
    </row>
    <row r="8767" spans="1: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v>3</v>
      </c>
      <c r="T8767">
        <v>0.1</v>
      </c>
      <c r="U8767">
        <v>0.1</v>
      </c>
      <c r="V8767">
        <f>COUNTIF(SalesData[Order ID],SalesData[[#This Row],[Order ID]])</f>
        <v>4</v>
      </c>
      <c r="W8767" t="str">
        <f>TEXT(SalesData[[#This Row],[Order Date]],"MMM-YYYY")</f>
        <v>Nov-2016</v>
      </c>
      <c r="X8767">
        <f>CHOOSE(MONTH(SalesData[[#This Row],[Order Date]]),1,1,1,2,2,2,3,3,3,4,4,4)</f>
        <v>4</v>
      </c>
      <c r="Y8767">
        <f>YEAR(SalesData[[#This Row],[Order Date]])*100+MONTH(SalesData[[#This Row],[Order Date]])</f>
        <v>201611</v>
      </c>
    </row>
    <row r="8768" spans="1: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v>9</v>
      </c>
      <c r="T8768">
        <v>0</v>
      </c>
      <c r="U8768">
        <v>3.93</v>
      </c>
      <c r="V8768">
        <f>COUNTIF(SalesData[Order ID],SalesData[[#This Row],[Order ID]])</f>
        <v>4</v>
      </c>
      <c r="W8768" t="str">
        <f>TEXT(SalesData[[#This Row],[Order Date]],"MMM-YYYY")</f>
        <v>Nov-2016</v>
      </c>
      <c r="X8768">
        <f>CHOOSE(MONTH(SalesData[[#This Row],[Order Date]]),1,1,1,2,2,2,3,3,3,4,4,4)</f>
        <v>4</v>
      </c>
      <c r="Y8768">
        <f>YEAR(SalesData[[#This Row],[Order Date]])*100+MONTH(SalesData[[#This Row],[Order Date]])</f>
        <v>201611</v>
      </c>
    </row>
    <row r="8769" spans="1: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v>9</v>
      </c>
      <c r="T8769">
        <v>0</v>
      </c>
      <c r="U8769">
        <v>0.88</v>
      </c>
      <c r="V8769">
        <f>COUNTIF(SalesData[Order ID],SalesData[[#This Row],[Order ID]])</f>
        <v>4</v>
      </c>
      <c r="W8769" t="str">
        <f>TEXT(SalesData[[#This Row],[Order Date]],"MMM-YYYY")</f>
        <v>Nov-2016</v>
      </c>
      <c r="X8769">
        <f>CHOOSE(MONTH(SalesData[[#This Row],[Order Date]]),1,1,1,2,2,2,3,3,3,4,4,4)</f>
        <v>4</v>
      </c>
      <c r="Y8769">
        <f>YEAR(SalesData[[#This Row],[Order Date]])*100+MONTH(SalesData[[#This Row],[Order Date]])</f>
        <v>201611</v>
      </c>
    </row>
    <row r="8770" spans="1: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v>5</v>
      </c>
      <c r="T8770">
        <v>0</v>
      </c>
      <c r="U8770">
        <v>80.64</v>
      </c>
      <c r="V8770">
        <f>COUNTIF(SalesData[Order ID],SalesData[[#This Row],[Order ID]])</f>
        <v>1</v>
      </c>
      <c r="W8770" t="str">
        <f>TEXT(SalesData[[#This Row],[Order Date]],"MMM-YYYY")</f>
        <v>Oct-2016</v>
      </c>
      <c r="X8770">
        <f>CHOOSE(MONTH(SalesData[[#This Row],[Order Date]]),1,1,1,2,2,2,3,3,3,4,4,4)</f>
        <v>4</v>
      </c>
      <c r="Y8770">
        <f>YEAR(SalesData[[#This Row],[Order Date]])*100+MONTH(SalesData[[#This Row],[Order Date]])</f>
        <v>201610</v>
      </c>
    </row>
    <row r="8771" spans="1: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v>9</v>
      </c>
      <c r="T8771">
        <v>0.3</v>
      </c>
      <c r="U8771">
        <v>-30.86</v>
      </c>
      <c r="V8771">
        <f>COUNTIF(SalesData[Order ID],SalesData[[#This Row],[Order ID]])</f>
        <v>2</v>
      </c>
      <c r="W8771" t="str">
        <f>TEXT(SalesData[[#This Row],[Order Date]],"MMM-YYYY")</f>
        <v>Sep-2017</v>
      </c>
      <c r="X8771">
        <f>CHOOSE(MONTH(SalesData[[#This Row],[Order Date]]),1,1,1,2,2,2,3,3,3,4,4,4)</f>
        <v>3</v>
      </c>
      <c r="Y8771">
        <f>YEAR(SalesData[[#This Row],[Order Date]])*100+MONTH(SalesData[[#This Row],[Order Date]])</f>
        <v>201709</v>
      </c>
    </row>
    <row r="8772" spans="1: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v>4</v>
      </c>
      <c r="T8772">
        <v>0.1</v>
      </c>
      <c r="U8772">
        <v>6.65</v>
      </c>
      <c r="V8772">
        <f>COUNTIF(SalesData[Order ID],SalesData[[#This Row],[Order ID]])</f>
        <v>2</v>
      </c>
      <c r="W8772" t="str">
        <f>TEXT(SalesData[[#This Row],[Order Date]],"MMM-YYYY")</f>
        <v>Sep-2017</v>
      </c>
      <c r="X8772">
        <f>CHOOSE(MONTH(SalesData[[#This Row],[Order Date]]),1,1,1,2,2,2,3,3,3,4,4,4)</f>
        <v>3</v>
      </c>
      <c r="Y8772">
        <f>YEAR(SalesData[[#This Row],[Order Date]])*100+MONTH(SalesData[[#This Row],[Order Date]])</f>
        <v>201709</v>
      </c>
    </row>
    <row r="8773" spans="1: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v>4</v>
      </c>
      <c r="T8773">
        <v>0.3</v>
      </c>
      <c r="U8773">
        <v>-84.85</v>
      </c>
      <c r="V8773">
        <f>COUNTIF(SalesData[Order ID],SalesData[[#This Row],[Order ID]])</f>
        <v>2</v>
      </c>
      <c r="W8773" t="str">
        <f>TEXT(SalesData[[#This Row],[Order Date]],"MMM-YYYY")</f>
        <v>Sep-2018</v>
      </c>
      <c r="X8773">
        <f>CHOOSE(MONTH(SalesData[[#This Row],[Order Date]]),1,1,1,2,2,2,3,3,3,4,4,4)</f>
        <v>3</v>
      </c>
      <c r="Y8773">
        <f>YEAR(SalesData[[#This Row],[Order Date]])*100+MONTH(SalesData[[#This Row],[Order Date]])</f>
        <v>201809</v>
      </c>
    </row>
    <row r="8774" spans="1: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v>3</v>
      </c>
      <c r="T8774">
        <v>0.2</v>
      </c>
      <c r="U8774">
        <v>5.2</v>
      </c>
      <c r="V8774">
        <f>COUNTIF(SalesData[Order ID],SalesData[[#This Row],[Order ID]])</f>
        <v>2</v>
      </c>
      <c r="W8774" t="str">
        <f>TEXT(SalesData[[#This Row],[Order Date]],"MMM-YYYY")</f>
        <v>Sep-2018</v>
      </c>
      <c r="X8774">
        <f>CHOOSE(MONTH(SalesData[[#This Row],[Order Date]]),1,1,1,2,2,2,3,3,3,4,4,4)</f>
        <v>3</v>
      </c>
      <c r="Y8774">
        <f>YEAR(SalesData[[#This Row],[Order Date]])*100+MONTH(SalesData[[#This Row],[Order Date]])</f>
        <v>201809</v>
      </c>
    </row>
    <row r="8775" spans="1: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v>10</v>
      </c>
      <c r="T8775">
        <v>0.3</v>
      </c>
      <c r="U8775">
        <v>-3.49</v>
      </c>
      <c r="V8775">
        <f>COUNTIF(SalesData[Order ID],SalesData[[#This Row],[Order ID]])</f>
        <v>2</v>
      </c>
      <c r="W8775" t="str">
        <f>TEXT(SalesData[[#This Row],[Order Date]],"MMM-YYYY")</f>
        <v>Feb-2016</v>
      </c>
      <c r="X8775">
        <f>CHOOSE(MONTH(SalesData[[#This Row],[Order Date]]),1,1,1,2,2,2,3,3,3,4,4,4)</f>
        <v>1</v>
      </c>
      <c r="Y8775">
        <f>YEAR(SalesData[[#This Row],[Order Date]])*100+MONTH(SalesData[[#This Row],[Order Date]])</f>
        <v>201602</v>
      </c>
    </row>
    <row r="8776" spans="1: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v>3</v>
      </c>
      <c r="T8776">
        <v>0</v>
      </c>
      <c r="U8776">
        <v>3.81</v>
      </c>
      <c r="V8776">
        <f>COUNTIF(SalesData[Order ID],SalesData[[#This Row],[Order ID]])</f>
        <v>2</v>
      </c>
      <c r="W8776" t="str">
        <f>TEXT(SalesData[[#This Row],[Order Date]],"MMM-YYYY")</f>
        <v>Feb-2016</v>
      </c>
      <c r="X8776">
        <f>CHOOSE(MONTH(SalesData[[#This Row],[Order Date]]),1,1,1,2,2,2,3,3,3,4,4,4)</f>
        <v>1</v>
      </c>
      <c r="Y8776">
        <f>YEAR(SalesData[[#This Row],[Order Date]])*100+MONTH(SalesData[[#This Row],[Order Date]])</f>
        <v>201602</v>
      </c>
    </row>
    <row r="8777" spans="1: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v>3</v>
      </c>
      <c r="T8777">
        <v>0.1</v>
      </c>
      <c r="U8777">
        <v>0.21</v>
      </c>
      <c r="V8777">
        <f>COUNTIF(SalesData[Order ID],SalesData[[#This Row],[Order ID]])</f>
        <v>1</v>
      </c>
      <c r="W8777" t="str">
        <f>TEXT(SalesData[[#This Row],[Order Date]],"MMM-YYYY")</f>
        <v>Dec-2017</v>
      </c>
      <c r="X8777">
        <f>CHOOSE(MONTH(SalesData[[#This Row],[Order Date]]),1,1,1,2,2,2,3,3,3,4,4,4)</f>
        <v>4</v>
      </c>
      <c r="Y8777">
        <f>YEAR(SalesData[[#This Row],[Order Date]])*100+MONTH(SalesData[[#This Row],[Order Date]])</f>
        <v>201712</v>
      </c>
    </row>
    <row r="8778" spans="1: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v>1</v>
      </c>
      <c r="T8778">
        <v>0.2</v>
      </c>
      <c r="U8778">
        <v>158.53</v>
      </c>
      <c r="V8778">
        <f>COUNTIF(SalesData[Order ID],SalesData[[#This Row],[Order ID]])</f>
        <v>2</v>
      </c>
      <c r="W8778" t="str">
        <f>TEXT(SalesData[[#This Row],[Order Date]],"MMM-YYYY")</f>
        <v>Jul-2017</v>
      </c>
      <c r="X8778">
        <f>CHOOSE(MONTH(SalesData[[#This Row],[Order Date]]),1,1,1,2,2,2,3,3,3,4,4,4)</f>
        <v>3</v>
      </c>
      <c r="Y8778">
        <f>YEAR(SalesData[[#This Row],[Order Date]])*100+MONTH(SalesData[[#This Row],[Order Date]])</f>
        <v>201707</v>
      </c>
    </row>
    <row r="8779" spans="1: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v>2</v>
      </c>
      <c r="T8779">
        <v>0</v>
      </c>
      <c r="U8779">
        <v>2.9</v>
      </c>
      <c r="V8779">
        <f>COUNTIF(SalesData[Order ID],SalesData[[#This Row],[Order ID]])</f>
        <v>2</v>
      </c>
      <c r="W8779" t="str">
        <f>TEXT(SalesData[[#This Row],[Order Date]],"MMM-YYYY")</f>
        <v>Jul-2017</v>
      </c>
      <c r="X8779">
        <f>CHOOSE(MONTH(SalesData[[#This Row],[Order Date]]),1,1,1,2,2,2,3,3,3,4,4,4)</f>
        <v>3</v>
      </c>
      <c r="Y8779">
        <f>YEAR(SalesData[[#This Row],[Order Date]])*100+MONTH(SalesData[[#This Row],[Order Date]])</f>
        <v>201707</v>
      </c>
    </row>
    <row r="8780" spans="1: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v>9</v>
      </c>
      <c r="T8780">
        <v>0</v>
      </c>
      <c r="U8780">
        <v>43.2</v>
      </c>
      <c r="V8780">
        <f>COUNTIF(SalesData[Order ID],SalesData[[#This Row],[Order ID]])</f>
        <v>1</v>
      </c>
      <c r="W8780" t="str">
        <f>TEXT(SalesData[[#This Row],[Order Date]],"MMM-YYYY")</f>
        <v>Dec-2018</v>
      </c>
      <c r="X8780">
        <f>CHOOSE(MONTH(SalesData[[#This Row],[Order Date]]),1,1,1,2,2,2,3,3,3,4,4,4)</f>
        <v>4</v>
      </c>
      <c r="Y8780">
        <f>YEAR(SalesData[[#This Row],[Order Date]])*100+MONTH(SalesData[[#This Row],[Order Date]])</f>
        <v>201812</v>
      </c>
    </row>
    <row r="8781" spans="1: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v>4</v>
      </c>
      <c r="T8781">
        <v>0.3</v>
      </c>
      <c r="U8781">
        <v>-2.64</v>
      </c>
      <c r="V8781">
        <f>COUNTIF(SalesData[Order ID],SalesData[[#This Row],[Order ID]])</f>
        <v>1</v>
      </c>
      <c r="W8781" t="str">
        <f>TEXT(SalesData[[#This Row],[Order Date]],"MMM-YYYY")</f>
        <v>Mar-2016</v>
      </c>
      <c r="X8781">
        <f>CHOOSE(MONTH(SalesData[[#This Row],[Order Date]]),1,1,1,2,2,2,3,3,3,4,4,4)</f>
        <v>1</v>
      </c>
      <c r="Y8781">
        <f>YEAR(SalesData[[#This Row],[Order Date]])*100+MONTH(SalesData[[#This Row],[Order Date]])</f>
        <v>201603</v>
      </c>
    </row>
    <row r="8782" spans="1: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v>10</v>
      </c>
      <c r="T8782">
        <v>0.1</v>
      </c>
      <c r="U8782">
        <v>5.53</v>
      </c>
      <c r="V8782">
        <f>COUNTIF(SalesData[Order ID],SalesData[[#This Row],[Order ID]])</f>
        <v>2</v>
      </c>
      <c r="W8782" t="str">
        <f>TEXT(SalesData[[#This Row],[Order Date]],"MMM-YYYY")</f>
        <v>Mar-2016</v>
      </c>
      <c r="X8782">
        <f>CHOOSE(MONTH(SalesData[[#This Row],[Order Date]]),1,1,1,2,2,2,3,3,3,4,4,4)</f>
        <v>1</v>
      </c>
      <c r="Y8782">
        <f>YEAR(SalesData[[#This Row],[Order Date]])*100+MONTH(SalesData[[#This Row],[Order Date]])</f>
        <v>201603</v>
      </c>
    </row>
    <row r="8783" spans="1: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v>4</v>
      </c>
      <c r="T8783">
        <v>0.3</v>
      </c>
      <c r="U8783">
        <v>-208.76</v>
      </c>
      <c r="V8783">
        <f>COUNTIF(SalesData[Order ID],SalesData[[#This Row],[Order ID]])</f>
        <v>2</v>
      </c>
      <c r="W8783" t="str">
        <f>TEXT(SalesData[[#This Row],[Order Date]],"MMM-YYYY")</f>
        <v>Mar-2016</v>
      </c>
      <c r="X8783">
        <f>CHOOSE(MONTH(SalesData[[#This Row],[Order Date]]),1,1,1,2,2,2,3,3,3,4,4,4)</f>
        <v>1</v>
      </c>
      <c r="Y8783">
        <f>YEAR(SalesData[[#This Row],[Order Date]])*100+MONTH(SalesData[[#This Row],[Order Date]])</f>
        <v>201603</v>
      </c>
    </row>
    <row r="8784" spans="1: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v>4</v>
      </c>
      <c r="T8784">
        <v>0.3</v>
      </c>
      <c r="U8784">
        <v>-1.84</v>
      </c>
      <c r="V8784">
        <f>COUNTIF(SalesData[Order ID],SalesData[[#This Row],[Order ID]])</f>
        <v>2</v>
      </c>
      <c r="W8784" t="str">
        <f>TEXT(SalesData[[#This Row],[Order Date]],"MMM-YYYY")</f>
        <v>Sep-2017</v>
      </c>
      <c r="X8784">
        <f>CHOOSE(MONTH(SalesData[[#This Row],[Order Date]]),1,1,1,2,2,2,3,3,3,4,4,4)</f>
        <v>3</v>
      </c>
      <c r="Y8784">
        <f>YEAR(SalesData[[#This Row],[Order Date]])*100+MONTH(SalesData[[#This Row],[Order Date]])</f>
        <v>201709</v>
      </c>
    </row>
    <row r="8785" spans="1: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v>9</v>
      </c>
      <c r="T8785">
        <v>0</v>
      </c>
      <c r="U8785">
        <v>349.8</v>
      </c>
      <c r="V8785">
        <f>COUNTIF(SalesData[Order ID],SalesData[[#This Row],[Order ID]])</f>
        <v>2</v>
      </c>
      <c r="W8785" t="str">
        <f>TEXT(SalesData[[#This Row],[Order Date]],"MMM-YYYY")</f>
        <v>Sep-2017</v>
      </c>
      <c r="X8785">
        <f>CHOOSE(MONTH(SalesData[[#This Row],[Order Date]]),1,1,1,2,2,2,3,3,3,4,4,4)</f>
        <v>3</v>
      </c>
      <c r="Y8785">
        <f>YEAR(SalesData[[#This Row],[Order Date]])*100+MONTH(SalesData[[#This Row],[Order Date]])</f>
        <v>201709</v>
      </c>
    </row>
    <row r="8786" spans="1: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v>1</v>
      </c>
      <c r="T8786">
        <v>0.2</v>
      </c>
      <c r="U8786">
        <v>1.2</v>
      </c>
      <c r="V8786">
        <f>COUNTIF(SalesData[Order ID],SalesData[[#This Row],[Order ID]])</f>
        <v>1</v>
      </c>
      <c r="W8786" t="str">
        <f>TEXT(SalesData[[#This Row],[Order Date]],"MMM-YYYY")</f>
        <v>Mar-2018</v>
      </c>
      <c r="X8786">
        <f>CHOOSE(MONTH(SalesData[[#This Row],[Order Date]]),1,1,1,2,2,2,3,3,3,4,4,4)</f>
        <v>1</v>
      </c>
      <c r="Y8786">
        <f>YEAR(SalesData[[#This Row],[Order Date]])*100+MONTH(SalesData[[#This Row],[Order Date]])</f>
        <v>201803</v>
      </c>
    </row>
    <row r="8787" spans="1: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v>9</v>
      </c>
      <c r="T8787">
        <v>0</v>
      </c>
      <c r="U8787">
        <v>50.95</v>
      </c>
      <c r="V8787">
        <f>COUNTIF(SalesData[Order ID],SalesData[[#This Row],[Order ID]])</f>
        <v>3</v>
      </c>
      <c r="W8787" t="str">
        <f>TEXT(SalesData[[#This Row],[Order Date]],"MMM-YYYY")</f>
        <v>May-2018</v>
      </c>
      <c r="X8787">
        <f>CHOOSE(MONTH(SalesData[[#This Row],[Order Date]]),1,1,1,2,2,2,3,3,3,4,4,4)</f>
        <v>2</v>
      </c>
      <c r="Y8787">
        <f>YEAR(SalesData[[#This Row],[Order Date]])*100+MONTH(SalesData[[#This Row],[Order Date]])</f>
        <v>201805</v>
      </c>
    </row>
    <row r="8788" spans="1: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v>1</v>
      </c>
      <c r="T8788">
        <v>0</v>
      </c>
      <c r="U8788">
        <v>1.87</v>
      </c>
      <c r="V8788">
        <f>COUNTIF(SalesData[Order ID],SalesData[[#This Row],[Order ID]])</f>
        <v>3</v>
      </c>
      <c r="W8788" t="str">
        <f>TEXT(SalesData[[#This Row],[Order Date]],"MMM-YYYY")</f>
        <v>May-2018</v>
      </c>
      <c r="X8788">
        <f>CHOOSE(MONTH(SalesData[[#This Row],[Order Date]]),1,1,1,2,2,2,3,3,3,4,4,4)</f>
        <v>2</v>
      </c>
      <c r="Y8788">
        <f>YEAR(SalesData[[#This Row],[Order Date]])*100+MONTH(SalesData[[#This Row],[Order Date]])</f>
        <v>201805</v>
      </c>
    </row>
    <row r="8789" spans="1: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v>4</v>
      </c>
      <c r="T8789">
        <v>0</v>
      </c>
      <c r="U8789">
        <v>21.76</v>
      </c>
      <c r="V8789">
        <f>COUNTIF(SalesData[Order ID],SalesData[[#This Row],[Order ID]])</f>
        <v>3</v>
      </c>
      <c r="W8789" t="str">
        <f>TEXT(SalesData[[#This Row],[Order Date]],"MMM-YYYY")</f>
        <v>May-2018</v>
      </c>
      <c r="X8789">
        <f>CHOOSE(MONTH(SalesData[[#This Row],[Order Date]]),1,1,1,2,2,2,3,3,3,4,4,4)</f>
        <v>2</v>
      </c>
      <c r="Y8789">
        <f>YEAR(SalesData[[#This Row],[Order Date]])*100+MONTH(SalesData[[#This Row],[Order Date]])</f>
        <v>201805</v>
      </c>
    </row>
    <row r="8790" spans="1: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v>6</v>
      </c>
      <c r="T8790">
        <v>0.1</v>
      </c>
      <c r="U8790">
        <v>181.57</v>
      </c>
      <c r="V8790">
        <f>COUNTIF(SalesData[Order ID],SalesData[[#This Row],[Order ID]])</f>
        <v>2</v>
      </c>
      <c r="W8790" t="str">
        <f>TEXT(SalesData[[#This Row],[Order Date]],"MMM-YYYY")</f>
        <v>Jun-2018</v>
      </c>
      <c r="X8790">
        <f>CHOOSE(MONTH(SalesData[[#This Row],[Order Date]]),1,1,1,2,2,2,3,3,3,4,4,4)</f>
        <v>2</v>
      </c>
      <c r="Y8790">
        <f>YEAR(SalesData[[#This Row],[Order Date]])*100+MONTH(SalesData[[#This Row],[Order Date]])</f>
        <v>201806</v>
      </c>
    </row>
    <row r="8791" spans="1: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v>10</v>
      </c>
      <c r="T8791">
        <v>0.2</v>
      </c>
      <c r="U8791">
        <v>16.32</v>
      </c>
      <c r="V8791">
        <f>COUNTIF(SalesData[Order ID],SalesData[[#This Row],[Order ID]])</f>
        <v>2</v>
      </c>
      <c r="W8791" t="str">
        <f>TEXT(SalesData[[#This Row],[Order Date]],"MMM-YYYY")</f>
        <v>Jun-2018</v>
      </c>
      <c r="X8791">
        <f>CHOOSE(MONTH(SalesData[[#This Row],[Order Date]]),1,1,1,2,2,2,3,3,3,4,4,4)</f>
        <v>2</v>
      </c>
      <c r="Y8791">
        <f>YEAR(SalesData[[#This Row],[Order Date]])*100+MONTH(SalesData[[#This Row],[Order Date]])</f>
        <v>201806</v>
      </c>
    </row>
    <row r="8792" spans="1: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v>6</v>
      </c>
      <c r="T8792">
        <v>0.2</v>
      </c>
      <c r="U8792">
        <v>6.99</v>
      </c>
      <c r="V8792">
        <f>COUNTIF(SalesData[Order ID],SalesData[[#This Row],[Order ID]])</f>
        <v>1</v>
      </c>
      <c r="W8792" t="str">
        <f>TEXT(SalesData[[#This Row],[Order Date]],"MMM-YYYY")</f>
        <v>Sep-2016</v>
      </c>
      <c r="X8792">
        <f>CHOOSE(MONTH(SalesData[[#This Row],[Order Date]]),1,1,1,2,2,2,3,3,3,4,4,4)</f>
        <v>3</v>
      </c>
      <c r="Y8792">
        <f>YEAR(SalesData[[#This Row],[Order Date]])*100+MONTH(SalesData[[#This Row],[Order Date]])</f>
        <v>201609</v>
      </c>
    </row>
    <row r="8793" spans="1: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v>6</v>
      </c>
      <c r="T8793">
        <v>0</v>
      </c>
      <c r="U8793">
        <v>139.76</v>
      </c>
      <c r="V8793">
        <f>COUNTIF(SalesData[Order ID],SalesData[[#This Row],[Order ID]])</f>
        <v>1</v>
      </c>
      <c r="W8793" t="str">
        <f>TEXT(SalesData[[#This Row],[Order Date]],"MMM-YYYY")</f>
        <v>Mar-2018</v>
      </c>
      <c r="X8793">
        <f>CHOOSE(MONTH(SalesData[[#This Row],[Order Date]]),1,1,1,2,2,2,3,3,3,4,4,4)</f>
        <v>1</v>
      </c>
      <c r="Y8793">
        <f>YEAR(SalesData[[#This Row],[Order Date]])*100+MONTH(SalesData[[#This Row],[Order Date]])</f>
        <v>201803</v>
      </c>
    </row>
    <row r="8794" spans="1: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v>5</v>
      </c>
      <c r="T8794">
        <v>0.2</v>
      </c>
      <c r="U8794">
        <v>4.24</v>
      </c>
      <c r="V8794">
        <f>COUNTIF(SalesData[Order ID],SalesData[[#This Row],[Order ID]])</f>
        <v>4</v>
      </c>
      <c r="W8794" t="str">
        <f>TEXT(SalesData[[#This Row],[Order Date]],"MMM-YYYY")</f>
        <v>Dec-2015</v>
      </c>
      <c r="X8794">
        <f>CHOOSE(MONTH(SalesData[[#This Row],[Order Date]]),1,1,1,2,2,2,3,3,3,4,4,4)</f>
        <v>4</v>
      </c>
      <c r="Y8794">
        <f>YEAR(SalesData[[#This Row],[Order Date]])*100+MONTH(SalesData[[#This Row],[Order Date]])</f>
        <v>201512</v>
      </c>
    </row>
    <row r="8795" spans="1: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v>9</v>
      </c>
      <c r="T8795">
        <v>0.2</v>
      </c>
      <c r="U8795">
        <v>4.0599999999999996</v>
      </c>
      <c r="V8795">
        <f>COUNTIF(SalesData[Order ID],SalesData[[#This Row],[Order ID]])</f>
        <v>4</v>
      </c>
      <c r="W8795" t="str">
        <f>TEXT(SalesData[[#This Row],[Order Date]],"MMM-YYYY")</f>
        <v>Dec-2015</v>
      </c>
      <c r="X8795">
        <f>CHOOSE(MONTH(SalesData[[#This Row],[Order Date]]),1,1,1,2,2,2,3,3,3,4,4,4)</f>
        <v>4</v>
      </c>
      <c r="Y8795">
        <f>YEAR(SalesData[[#This Row],[Order Date]])*100+MONTH(SalesData[[#This Row],[Order Date]])</f>
        <v>201512</v>
      </c>
    </row>
    <row r="8796" spans="1: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v>10</v>
      </c>
      <c r="T8796">
        <v>0.2</v>
      </c>
      <c r="U8796">
        <v>52.54</v>
      </c>
      <c r="V8796">
        <f>COUNTIF(SalesData[Order ID],SalesData[[#This Row],[Order ID]])</f>
        <v>4</v>
      </c>
      <c r="W8796" t="str">
        <f>TEXT(SalesData[[#This Row],[Order Date]],"MMM-YYYY")</f>
        <v>Dec-2015</v>
      </c>
      <c r="X8796">
        <f>CHOOSE(MONTH(SalesData[[#This Row],[Order Date]]),1,1,1,2,2,2,3,3,3,4,4,4)</f>
        <v>4</v>
      </c>
      <c r="Y8796">
        <f>YEAR(SalesData[[#This Row],[Order Date]])*100+MONTH(SalesData[[#This Row],[Order Date]])</f>
        <v>201512</v>
      </c>
    </row>
    <row r="8797" spans="1: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v>7</v>
      </c>
      <c r="T8797">
        <v>0.2</v>
      </c>
      <c r="U8797">
        <v>14.78</v>
      </c>
      <c r="V8797">
        <f>COUNTIF(SalesData[Order ID],SalesData[[#This Row],[Order ID]])</f>
        <v>4</v>
      </c>
      <c r="W8797" t="str">
        <f>TEXT(SalesData[[#This Row],[Order Date]],"MMM-YYYY")</f>
        <v>Dec-2015</v>
      </c>
      <c r="X8797">
        <f>CHOOSE(MONTH(SalesData[[#This Row],[Order Date]]),1,1,1,2,2,2,3,3,3,4,4,4)</f>
        <v>4</v>
      </c>
      <c r="Y8797">
        <f>YEAR(SalesData[[#This Row],[Order Date]])*100+MONTH(SalesData[[#This Row],[Order Date]])</f>
        <v>201512</v>
      </c>
    </row>
    <row r="8798" spans="1: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v>10</v>
      </c>
      <c r="T8798">
        <v>0.3</v>
      </c>
      <c r="U8798">
        <v>-4.41</v>
      </c>
      <c r="V8798">
        <f>COUNTIF(SalesData[Order ID],SalesData[[#This Row],[Order ID]])</f>
        <v>2</v>
      </c>
      <c r="W8798" t="str">
        <f>TEXT(SalesData[[#This Row],[Order Date]],"MMM-YYYY")</f>
        <v>Jul-2017</v>
      </c>
      <c r="X8798">
        <f>CHOOSE(MONTH(SalesData[[#This Row],[Order Date]]),1,1,1,2,2,2,3,3,3,4,4,4)</f>
        <v>3</v>
      </c>
      <c r="Y8798">
        <f>YEAR(SalesData[[#This Row],[Order Date]])*100+MONTH(SalesData[[#This Row],[Order Date]])</f>
        <v>201707</v>
      </c>
    </row>
    <row r="8799" spans="1: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v>10</v>
      </c>
      <c r="T8799">
        <v>0.1</v>
      </c>
      <c r="U8799">
        <v>13.33</v>
      </c>
      <c r="V8799">
        <f>COUNTIF(SalesData[Order ID],SalesData[[#This Row],[Order ID]])</f>
        <v>2</v>
      </c>
      <c r="W8799" t="str">
        <f>TEXT(SalesData[[#This Row],[Order Date]],"MMM-YYYY")</f>
        <v>Jul-2017</v>
      </c>
      <c r="X8799">
        <f>CHOOSE(MONTH(SalesData[[#This Row],[Order Date]]),1,1,1,2,2,2,3,3,3,4,4,4)</f>
        <v>3</v>
      </c>
      <c r="Y8799">
        <f>YEAR(SalesData[[#This Row],[Order Date]])*100+MONTH(SalesData[[#This Row],[Order Date]])</f>
        <v>201707</v>
      </c>
    </row>
    <row r="8800" spans="1: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v>9</v>
      </c>
      <c r="T8800">
        <v>0.3</v>
      </c>
      <c r="U8800">
        <v>-90.63</v>
      </c>
      <c r="V8800">
        <f>COUNTIF(SalesData[Order ID],SalesData[[#This Row],[Order ID]])</f>
        <v>1</v>
      </c>
      <c r="W8800" t="str">
        <f>TEXT(SalesData[[#This Row],[Order Date]],"MMM-YYYY")</f>
        <v>Apr-2017</v>
      </c>
      <c r="X8800">
        <f>CHOOSE(MONTH(SalesData[[#This Row],[Order Date]]),1,1,1,2,2,2,3,3,3,4,4,4)</f>
        <v>2</v>
      </c>
      <c r="Y8800">
        <f>YEAR(SalesData[[#This Row],[Order Date]])*100+MONTH(SalesData[[#This Row],[Order Date]])</f>
        <v>201704</v>
      </c>
    </row>
    <row r="8801" spans="1: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v>9</v>
      </c>
      <c r="T8801">
        <v>0.2</v>
      </c>
      <c r="U8801">
        <v>503.99</v>
      </c>
      <c r="V8801">
        <f>COUNTIF(SalesData[Order ID],SalesData[[#This Row],[Order ID]])</f>
        <v>1</v>
      </c>
      <c r="W8801" t="str">
        <f>TEXT(SalesData[[#This Row],[Order Date]],"MMM-YYYY")</f>
        <v>May-2015</v>
      </c>
      <c r="X8801">
        <f>CHOOSE(MONTH(SalesData[[#This Row],[Order Date]]),1,1,1,2,2,2,3,3,3,4,4,4)</f>
        <v>2</v>
      </c>
      <c r="Y8801">
        <f>YEAR(SalesData[[#This Row],[Order Date]])*100+MONTH(SalesData[[#This Row],[Order Date]])</f>
        <v>201505</v>
      </c>
    </row>
    <row r="8802" spans="1: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v>10</v>
      </c>
      <c r="T8802">
        <v>0.1</v>
      </c>
      <c r="U8802">
        <v>3.42</v>
      </c>
      <c r="V8802">
        <f>COUNTIF(SalesData[Order ID],SalesData[[#This Row],[Order ID]])</f>
        <v>1</v>
      </c>
      <c r="W8802" t="str">
        <f>TEXT(SalesData[[#This Row],[Order Date]],"MMM-YYYY")</f>
        <v>Nov-2018</v>
      </c>
      <c r="X8802">
        <f>CHOOSE(MONTH(SalesData[[#This Row],[Order Date]]),1,1,1,2,2,2,3,3,3,4,4,4)</f>
        <v>4</v>
      </c>
      <c r="Y8802">
        <f>YEAR(SalesData[[#This Row],[Order Date]])*100+MONTH(SalesData[[#This Row],[Order Date]])</f>
        <v>201811</v>
      </c>
    </row>
    <row r="8803" spans="1: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v>1</v>
      </c>
      <c r="T8803">
        <v>0</v>
      </c>
      <c r="U8803">
        <v>26.64</v>
      </c>
      <c r="V8803">
        <f>COUNTIF(SalesData[Order ID],SalesData[[#This Row],[Order ID]])</f>
        <v>2</v>
      </c>
      <c r="W8803" t="str">
        <f>TEXT(SalesData[[#This Row],[Order Date]],"MMM-YYYY")</f>
        <v>Nov-2017</v>
      </c>
      <c r="X8803">
        <f>CHOOSE(MONTH(SalesData[[#This Row],[Order Date]]),1,1,1,2,2,2,3,3,3,4,4,4)</f>
        <v>4</v>
      </c>
      <c r="Y8803">
        <f>YEAR(SalesData[[#This Row],[Order Date]])*100+MONTH(SalesData[[#This Row],[Order Date]])</f>
        <v>201711</v>
      </c>
    </row>
    <row r="8804" spans="1: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v>8</v>
      </c>
      <c r="T8804">
        <v>0.3</v>
      </c>
      <c r="U8804">
        <v>-47.87</v>
      </c>
      <c r="V8804">
        <f>COUNTIF(SalesData[Order ID],SalesData[[#This Row],[Order ID]])</f>
        <v>2</v>
      </c>
      <c r="W8804" t="str">
        <f>TEXT(SalesData[[#This Row],[Order Date]],"MMM-YYYY")</f>
        <v>Nov-2017</v>
      </c>
      <c r="X8804">
        <f>CHOOSE(MONTH(SalesData[[#This Row],[Order Date]]),1,1,1,2,2,2,3,3,3,4,4,4)</f>
        <v>4</v>
      </c>
      <c r="Y8804">
        <f>YEAR(SalesData[[#This Row],[Order Date]])*100+MONTH(SalesData[[#This Row],[Order Date]])</f>
        <v>201711</v>
      </c>
    </row>
    <row r="8805" spans="1: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v>2</v>
      </c>
      <c r="T8805">
        <v>0</v>
      </c>
      <c r="U8805">
        <v>4.5199999999999996</v>
      </c>
      <c r="V8805">
        <f>COUNTIF(SalesData[Order ID],SalesData[[#This Row],[Order ID]])</f>
        <v>2</v>
      </c>
      <c r="W8805" t="str">
        <f>TEXT(SalesData[[#This Row],[Order Date]],"MMM-YYYY")</f>
        <v>Dec-2015</v>
      </c>
      <c r="X8805">
        <f>CHOOSE(MONTH(SalesData[[#This Row],[Order Date]]),1,1,1,2,2,2,3,3,3,4,4,4)</f>
        <v>4</v>
      </c>
      <c r="Y8805">
        <f>YEAR(SalesData[[#This Row],[Order Date]])*100+MONTH(SalesData[[#This Row],[Order Date]])</f>
        <v>201512</v>
      </c>
    </row>
    <row r="8806" spans="1: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v>7</v>
      </c>
      <c r="T8806">
        <v>0.3</v>
      </c>
      <c r="U8806">
        <v>-6.05</v>
      </c>
      <c r="V8806">
        <f>COUNTIF(SalesData[Order ID],SalesData[[#This Row],[Order ID]])</f>
        <v>2</v>
      </c>
      <c r="W8806" t="str">
        <f>TEXT(SalesData[[#This Row],[Order Date]],"MMM-YYYY")</f>
        <v>Dec-2015</v>
      </c>
      <c r="X8806">
        <f>CHOOSE(MONTH(SalesData[[#This Row],[Order Date]]),1,1,1,2,2,2,3,3,3,4,4,4)</f>
        <v>4</v>
      </c>
      <c r="Y8806">
        <f>YEAR(SalesData[[#This Row],[Order Date]])*100+MONTH(SalesData[[#This Row],[Order Date]])</f>
        <v>201512</v>
      </c>
    </row>
    <row r="8807" spans="1: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v>1</v>
      </c>
      <c r="T8807">
        <v>0.3</v>
      </c>
      <c r="U8807">
        <v>-27.73</v>
      </c>
      <c r="V8807">
        <f>COUNTIF(SalesData[Order ID],SalesData[[#This Row],[Order ID]])</f>
        <v>1</v>
      </c>
      <c r="W8807" t="str">
        <f>TEXT(SalesData[[#This Row],[Order Date]],"MMM-YYYY")</f>
        <v>Aug-2018</v>
      </c>
      <c r="X8807">
        <f>CHOOSE(MONTH(SalesData[[#This Row],[Order Date]]),1,1,1,2,2,2,3,3,3,4,4,4)</f>
        <v>3</v>
      </c>
      <c r="Y8807">
        <f>YEAR(SalesData[[#This Row],[Order Date]])*100+MONTH(SalesData[[#This Row],[Order Date]])</f>
        <v>201808</v>
      </c>
    </row>
    <row r="8808" spans="1: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v>4</v>
      </c>
      <c r="T8808">
        <v>0.2</v>
      </c>
      <c r="U8808">
        <v>10.52</v>
      </c>
      <c r="V8808">
        <f>COUNTIF(SalesData[Order ID],SalesData[[#This Row],[Order ID]])</f>
        <v>1</v>
      </c>
      <c r="W8808" t="str">
        <f>TEXT(SalesData[[#This Row],[Order Date]],"MMM-YYYY")</f>
        <v>Sep-2017</v>
      </c>
      <c r="X8808">
        <f>CHOOSE(MONTH(SalesData[[#This Row],[Order Date]]),1,1,1,2,2,2,3,3,3,4,4,4)</f>
        <v>3</v>
      </c>
      <c r="Y8808">
        <f>YEAR(SalesData[[#This Row],[Order Date]])*100+MONTH(SalesData[[#This Row],[Order Date]])</f>
        <v>201709</v>
      </c>
    </row>
    <row r="8809" spans="1: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v>4</v>
      </c>
      <c r="T8809">
        <v>0.3</v>
      </c>
      <c r="U8809">
        <v>-3.33</v>
      </c>
      <c r="V8809">
        <f>COUNTIF(SalesData[Order ID],SalesData[[#This Row],[Order ID]])</f>
        <v>3</v>
      </c>
      <c r="W8809" t="str">
        <f>TEXT(SalesData[[#This Row],[Order Date]],"MMM-YYYY")</f>
        <v>Oct-2018</v>
      </c>
      <c r="X8809">
        <f>CHOOSE(MONTH(SalesData[[#This Row],[Order Date]]),1,1,1,2,2,2,3,3,3,4,4,4)</f>
        <v>4</v>
      </c>
      <c r="Y8809">
        <f>YEAR(SalesData[[#This Row],[Order Date]])*100+MONTH(SalesData[[#This Row],[Order Date]])</f>
        <v>201810</v>
      </c>
    </row>
    <row r="8810" spans="1: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v>3</v>
      </c>
      <c r="T8810">
        <v>0</v>
      </c>
      <c r="U8810">
        <v>22.54</v>
      </c>
      <c r="V8810">
        <f>COUNTIF(SalesData[Order ID],SalesData[[#This Row],[Order ID]])</f>
        <v>3</v>
      </c>
      <c r="W8810" t="str">
        <f>TEXT(SalesData[[#This Row],[Order Date]],"MMM-YYYY")</f>
        <v>Oct-2018</v>
      </c>
      <c r="X8810">
        <f>CHOOSE(MONTH(SalesData[[#This Row],[Order Date]]),1,1,1,2,2,2,3,3,3,4,4,4)</f>
        <v>4</v>
      </c>
      <c r="Y8810">
        <f>YEAR(SalesData[[#This Row],[Order Date]])*100+MONTH(SalesData[[#This Row],[Order Date]])</f>
        <v>201810</v>
      </c>
    </row>
    <row r="8811" spans="1: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v>4</v>
      </c>
      <c r="T8811">
        <v>0.1</v>
      </c>
      <c r="U8811">
        <v>4.43</v>
      </c>
      <c r="V8811">
        <f>COUNTIF(SalesData[Order ID],SalesData[[#This Row],[Order ID]])</f>
        <v>3</v>
      </c>
      <c r="W8811" t="str">
        <f>TEXT(SalesData[[#This Row],[Order Date]],"MMM-YYYY")</f>
        <v>Oct-2018</v>
      </c>
      <c r="X8811">
        <f>CHOOSE(MONTH(SalesData[[#This Row],[Order Date]]),1,1,1,2,2,2,3,3,3,4,4,4)</f>
        <v>4</v>
      </c>
      <c r="Y8811">
        <f>YEAR(SalesData[[#This Row],[Order Date]])*100+MONTH(SalesData[[#This Row],[Order Date]])</f>
        <v>201810</v>
      </c>
    </row>
    <row r="8812" spans="1: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v>8</v>
      </c>
      <c r="T8812">
        <v>0.3</v>
      </c>
      <c r="U8812">
        <v>-9.76</v>
      </c>
      <c r="V8812">
        <f>COUNTIF(SalesData[Order ID],SalesData[[#This Row],[Order ID]])</f>
        <v>1</v>
      </c>
      <c r="W8812" t="str">
        <f>TEXT(SalesData[[#This Row],[Order Date]],"MMM-YYYY")</f>
        <v>May-2018</v>
      </c>
      <c r="X8812">
        <f>CHOOSE(MONTH(SalesData[[#This Row],[Order Date]]),1,1,1,2,2,2,3,3,3,4,4,4)</f>
        <v>2</v>
      </c>
      <c r="Y8812">
        <f>YEAR(SalesData[[#This Row],[Order Date]])*100+MONTH(SalesData[[#This Row],[Order Date]])</f>
        <v>201805</v>
      </c>
    </row>
    <row r="8813" spans="1: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v>4</v>
      </c>
      <c r="T8813">
        <v>0.3</v>
      </c>
      <c r="U8813">
        <v>-43.5</v>
      </c>
      <c r="V8813">
        <f>COUNTIF(SalesData[Order ID],SalesData[[#This Row],[Order ID]])</f>
        <v>2</v>
      </c>
      <c r="W8813" t="str">
        <f>TEXT(SalesData[[#This Row],[Order Date]],"MMM-YYYY")</f>
        <v>Mar-2017</v>
      </c>
      <c r="X8813">
        <f>CHOOSE(MONTH(SalesData[[#This Row],[Order Date]]),1,1,1,2,2,2,3,3,3,4,4,4)</f>
        <v>1</v>
      </c>
      <c r="Y8813">
        <f>YEAR(SalesData[[#This Row],[Order Date]])*100+MONTH(SalesData[[#This Row],[Order Date]])</f>
        <v>201703</v>
      </c>
    </row>
    <row r="8814" spans="1: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v>2</v>
      </c>
      <c r="T8814">
        <v>0.1</v>
      </c>
      <c r="U8814">
        <v>1.81</v>
      </c>
      <c r="V8814">
        <f>COUNTIF(SalesData[Order ID],SalesData[[#This Row],[Order ID]])</f>
        <v>2</v>
      </c>
      <c r="W8814" t="str">
        <f>TEXT(SalesData[[#This Row],[Order Date]],"MMM-YYYY")</f>
        <v>Mar-2017</v>
      </c>
      <c r="X8814">
        <f>CHOOSE(MONTH(SalesData[[#This Row],[Order Date]]),1,1,1,2,2,2,3,3,3,4,4,4)</f>
        <v>1</v>
      </c>
      <c r="Y8814">
        <f>YEAR(SalesData[[#This Row],[Order Date]])*100+MONTH(SalesData[[#This Row],[Order Date]])</f>
        <v>201703</v>
      </c>
    </row>
    <row r="8815" spans="1: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v>9</v>
      </c>
      <c r="T8815">
        <v>0.3</v>
      </c>
      <c r="U8815">
        <v>-21.31</v>
      </c>
      <c r="V8815">
        <f>COUNTIF(SalesData[Order ID],SalesData[[#This Row],[Order ID]])</f>
        <v>1</v>
      </c>
      <c r="W8815" t="str">
        <f>TEXT(SalesData[[#This Row],[Order Date]],"MMM-YYYY")</f>
        <v>Jul-2016</v>
      </c>
      <c r="X8815">
        <f>CHOOSE(MONTH(SalesData[[#This Row],[Order Date]]),1,1,1,2,2,2,3,3,3,4,4,4)</f>
        <v>3</v>
      </c>
      <c r="Y8815">
        <f>YEAR(SalesData[[#This Row],[Order Date]])*100+MONTH(SalesData[[#This Row],[Order Date]])</f>
        <v>201607</v>
      </c>
    </row>
    <row r="8816" spans="1: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v>6</v>
      </c>
      <c r="T8816">
        <v>0.3</v>
      </c>
      <c r="U8816">
        <v>-80.069999999999993</v>
      </c>
      <c r="V8816">
        <f>COUNTIF(SalesData[Order ID],SalesData[[#This Row],[Order ID]])</f>
        <v>5</v>
      </c>
      <c r="W8816" t="str">
        <f>TEXT(SalesData[[#This Row],[Order Date]],"MMM-YYYY")</f>
        <v>Nov-2016</v>
      </c>
      <c r="X8816">
        <f>CHOOSE(MONTH(SalesData[[#This Row],[Order Date]]),1,1,1,2,2,2,3,3,3,4,4,4)</f>
        <v>4</v>
      </c>
      <c r="Y8816">
        <f>YEAR(SalesData[[#This Row],[Order Date]])*100+MONTH(SalesData[[#This Row],[Order Date]])</f>
        <v>201611</v>
      </c>
    </row>
    <row r="8817" spans="1: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v>9</v>
      </c>
      <c r="T8817">
        <v>0.3</v>
      </c>
      <c r="U8817">
        <v>-6.62</v>
      </c>
      <c r="V8817">
        <f>COUNTIF(SalesData[Order ID],SalesData[[#This Row],[Order ID]])</f>
        <v>5</v>
      </c>
      <c r="W8817" t="str">
        <f>TEXT(SalesData[[#This Row],[Order Date]],"MMM-YYYY")</f>
        <v>Nov-2016</v>
      </c>
      <c r="X8817">
        <f>CHOOSE(MONTH(SalesData[[#This Row],[Order Date]]),1,1,1,2,2,2,3,3,3,4,4,4)</f>
        <v>4</v>
      </c>
      <c r="Y8817">
        <f>YEAR(SalesData[[#This Row],[Order Date]])*100+MONTH(SalesData[[#This Row],[Order Date]])</f>
        <v>201611</v>
      </c>
    </row>
    <row r="8818" spans="1: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v>7</v>
      </c>
      <c r="T8818">
        <v>0.1</v>
      </c>
      <c r="U8818">
        <v>0.79</v>
      </c>
      <c r="V8818">
        <f>COUNTIF(SalesData[Order ID],SalesData[[#This Row],[Order ID]])</f>
        <v>5</v>
      </c>
      <c r="W8818" t="str">
        <f>TEXT(SalesData[[#This Row],[Order Date]],"MMM-YYYY")</f>
        <v>Nov-2016</v>
      </c>
      <c r="X8818">
        <f>CHOOSE(MONTH(SalesData[[#This Row],[Order Date]]),1,1,1,2,2,2,3,3,3,4,4,4)</f>
        <v>4</v>
      </c>
      <c r="Y8818">
        <f>YEAR(SalesData[[#This Row],[Order Date]])*100+MONTH(SalesData[[#This Row],[Order Date]])</f>
        <v>201611</v>
      </c>
    </row>
    <row r="8819" spans="1: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v>6</v>
      </c>
      <c r="T8819">
        <v>0</v>
      </c>
      <c r="U8819">
        <v>5.13</v>
      </c>
      <c r="V8819">
        <f>COUNTIF(SalesData[Order ID],SalesData[[#This Row],[Order ID]])</f>
        <v>5</v>
      </c>
      <c r="W8819" t="str">
        <f>TEXT(SalesData[[#This Row],[Order Date]],"MMM-YYYY")</f>
        <v>Nov-2016</v>
      </c>
      <c r="X8819">
        <f>CHOOSE(MONTH(SalesData[[#This Row],[Order Date]]),1,1,1,2,2,2,3,3,3,4,4,4)</f>
        <v>4</v>
      </c>
      <c r="Y8819">
        <f>YEAR(SalesData[[#This Row],[Order Date]])*100+MONTH(SalesData[[#This Row],[Order Date]])</f>
        <v>201611</v>
      </c>
    </row>
    <row r="8820" spans="1: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v>3</v>
      </c>
      <c r="T8820">
        <v>0.2</v>
      </c>
      <c r="U8820">
        <v>1.94</v>
      </c>
      <c r="V8820">
        <f>COUNTIF(SalesData[Order ID],SalesData[[#This Row],[Order ID]])</f>
        <v>5</v>
      </c>
      <c r="W8820" t="str">
        <f>TEXT(SalesData[[#This Row],[Order Date]],"MMM-YYYY")</f>
        <v>Nov-2016</v>
      </c>
      <c r="X8820">
        <f>CHOOSE(MONTH(SalesData[[#This Row],[Order Date]]),1,1,1,2,2,2,3,3,3,4,4,4)</f>
        <v>4</v>
      </c>
      <c r="Y8820">
        <f>YEAR(SalesData[[#This Row],[Order Date]])*100+MONTH(SalesData[[#This Row],[Order Date]])</f>
        <v>201611</v>
      </c>
    </row>
    <row r="8821" spans="1: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v>5</v>
      </c>
      <c r="T8821">
        <v>0</v>
      </c>
      <c r="U8821">
        <v>60.39</v>
      </c>
      <c r="V8821">
        <f>COUNTIF(SalesData[Order ID],SalesData[[#This Row],[Order ID]])</f>
        <v>1</v>
      </c>
      <c r="W8821" t="str">
        <f>TEXT(SalesData[[#This Row],[Order Date]],"MMM-YYYY")</f>
        <v>Nov-2016</v>
      </c>
      <c r="X8821">
        <f>CHOOSE(MONTH(SalesData[[#This Row],[Order Date]]),1,1,1,2,2,2,3,3,3,4,4,4)</f>
        <v>4</v>
      </c>
      <c r="Y8821">
        <f>YEAR(SalesData[[#This Row],[Order Date]])*100+MONTH(SalesData[[#This Row],[Order Date]])</f>
        <v>201611</v>
      </c>
    </row>
    <row r="8822" spans="1: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v>3</v>
      </c>
      <c r="T8822">
        <v>0</v>
      </c>
      <c r="U8822">
        <v>326.39</v>
      </c>
      <c r="V8822">
        <f>COUNTIF(SalesData[Order ID],SalesData[[#This Row],[Order ID]])</f>
        <v>4</v>
      </c>
      <c r="W8822" t="str">
        <f>TEXT(SalesData[[#This Row],[Order Date]],"MMM-YYYY")</f>
        <v>Nov-2018</v>
      </c>
      <c r="X8822">
        <f>CHOOSE(MONTH(SalesData[[#This Row],[Order Date]]),1,1,1,2,2,2,3,3,3,4,4,4)</f>
        <v>4</v>
      </c>
      <c r="Y8822">
        <f>YEAR(SalesData[[#This Row],[Order Date]])*100+MONTH(SalesData[[#This Row],[Order Date]])</f>
        <v>201811</v>
      </c>
    </row>
    <row r="8823" spans="1: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v>7</v>
      </c>
      <c r="T8823">
        <v>0</v>
      </c>
      <c r="U8823">
        <v>0.56999999999999995</v>
      </c>
      <c r="V8823">
        <f>COUNTIF(SalesData[Order ID],SalesData[[#This Row],[Order ID]])</f>
        <v>4</v>
      </c>
      <c r="W8823" t="str">
        <f>TEXT(SalesData[[#This Row],[Order Date]],"MMM-YYYY")</f>
        <v>Nov-2018</v>
      </c>
      <c r="X8823">
        <f>CHOOSE(MONTH(SalesData[[#This Row],[Order Date]]),1,1,1,2,2,2,3,3,3,4,4,4)</f>
        <v>4</v>
      </c>
      <c r="Y8823">
        <f>YEAR(SalesData[[#This Row],[Order Date]])*100+MONTH(SalesData[[#This Row],[Order Date]])</f>
        <v>201811</v>
      </c>
    </row>
    <row r="8824" spans="1: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v>3</v>
      </c>
      <c r="T8824">
        <v>0.3</v>
      </c>
      <c r="U8824">
        <v>-15.12</v>
      </c>
      <c r="V8824">
        <f>COUNTIF(SalesData[Order ID],SalesData[[#This Row],[Order ID]])</f>
        <v>4</v>
      </c>
      <c r="W8824" t="str">
        <f>TEXT(SalesData[[#This Row],[Order Date]],"MMM-YYYY")</f>
        <v>Nov-2018</v>
      </c>
      <c r="X8824">
        <f>CHOOSE(MONTH(SalesData[[#This Row],[Order Date]]),1,1,1,2,2,2,3,3,3,4,4,4)</f>
        <v>4</v>
      </c>
      <c r="Y8824">
        <f>YEAR(SalesData[[#This Row],[Order Date]])*100+MONTH(SalesData[[#This Row],[Order Date]])</f>
        <v>201811</v>
      </c>
    </row>
    <row r="8825" spans="1: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v>6</v>
      </c>
      <c r="T8825">
        <v>0.1</v>
      </c>
      <c r="U8825">
        <v>2.46</v>
      </c>
      <c r="V8825">
        <f>COUNTIF(SalesData[Order ID],SalesData[[#This Row],[Order ID]])</f>
        <v>4</v>
      </c>
      <c r="W8825" t="str">
        <f>TEXT(SalesData[[#This Row],[Order Date]],"MMM-YYYY")</f>
        <v>Nov-2018</v>
      </c>
      <c r="X8825">
        <f>CHOOSE(MONTH(SalesData[[#This Row],[Order Date]]),1,1,1,2,2,2,3,3,3,4,4,4)</f>
        <v>4</v>
      </c>
      <c r="Y8825">
        <f>YEAR(SalesData[[#This Row],[Order Date]])*100+MONTH(SalesData[[#This Row],[Order Date]])</f>
        <v>201811</v>
      </c>
    </row>
    <row r="8826" spans="1: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v>10</v>
      </c>
      <c r="T8826">
        <v>0.1</v>
      </c>
      <c r="U8826">
        <v>2.04</v>
      </c>
      <c r="V8826">
        <f>COUNTIF(SalesData[Order ID],SalesData[[#This Row],[Order ID]])</f>
        <v>1</v>
      </c>
      <c r="W8826" t="str">
        <f>TEXT(SalesData[[#This Row],[Order Date]],"MMM-YYYY")</f>
        <v>Mar-2018</v>
      </c>
      <c r="X8826">
        <f>CHOOSE(MONTH(SalesData[[#This Row],[Order Date]]),1,1,1,2,2,2,3,3,3,4,4,4)</f>
        <v>1</v>
      </c>
      <c r="Y8826">
        <f>YEAR(SalesData[[#This Row],[Order Date]])*100+MONTH(SalesData[[#This Row],[Order Date]])</f>
        <v>201803</v>
      </c>
    </row>
    <row r="8827" spans="1: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v>3</v>
      </c>
      <c r="T8827">
        <v>0</v>
      </c>
      <c r="U8827">
        <v>2.0699999999999998</v>
      </c>
      <c r="V8827">
        <f>COUNTIF(SalesData[Order ID],SalesData[[#This Row],[Order ID]])</f>
        <v>1</v>
      </c>
      <c r="W8827" t="str">
        <f>TEXT(SalesData[[#This Row],[Order Date]],"MMM-YYYY")</f>
        <v>Dec-2016</v>
      </c>
      <c r="X8827">
        <f>CHOOSE(MONTH(SalesData[[#This Row],[Order Date]]),1,1,1,2,2,2,3,3,3,4,4,4)</f>
        <v>4</v>
      </c>
      <c r="Y8827">
        <f>YEAR(SalesData[[#This Row],[Order Date]])*100+MONTH(SalesData[[#This Row],[Order Date]])</f>
        <v>201612</v>
      </c>
    </row>
    <row r="8828" spans="1: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v>7</v>
      </c>
      <c r="T8828">
        <v>0.2</v>
      </c>
      <c r="U8828">
        <v>1.6</v>
      </c>
      <c r="V8828">
        <f>COUNTIF(SalesData[Order ID],SalesData[[#This Row],[Order ID]])</f>
        <v>2</v>
      </c>
      <c r="W8828" t="str">
        <f>TEXT(SalesData[[#This Row],[Order Date]],"MMM-YYYY")</f>
        <v>Apr-2015</v>
      </c>
      <c r="X8828">
        <f>CHOOSE(MONTH(SalesData[[#This Row],[Order Date]]),1,1,1,2,2,2,3,3,3,4,4,4)</f>
        <v>2</v>
      </c>
      <c r="Y8828">
        <f>YEAR(SalesData[[#This Row],[Order Date]])*100+MONTH(SalesData[[#This Row],[Order Date]])</f>
        <v>201504</v>
      </c>
    </row>
    <row r="8829" spans="1: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v>7</v>
      </c>
      <c r="T8829">
        <v>0.3</v>
      </c>
      <c r="U8829">
        <v>-9.3800000000000008</v>
      </c>
      <c r="V8829">
        <f>COUNTIF(SalesData[Order ID],SalesData[[#This Row],[Order ID]])</f>
        <v>2</v>
      </c>
      <c r="W8829" t="str">
        <f>TEXT(SalesData[[#This Row],[Order Date]],"MMM-YYYY")</f>
        <v>Apr-2015</v>
      </c>
      <c r="X8829">
        <f>CHOOSE(MONTH(SalesData[[#This Row],[Order Date]]),1,1,1,2,2,2,3,3,3,4,4,4)</f>
        <v>2</v>
      </c>
      <c r="Y8829">
        <f>YEAR(SalesData[[#This Row],[Order Date]])*100+MONTH(SalesData[[#This Row],[Order Date]])</f>
        <v>201504</v>
      </c>
    </row>
    <row r="8830" spans="1: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v>3</v>
      </c>
      <c r="T8830">
        <v>0</v>
      </c>
      <c r="U8830">
        <v>1.1599999999999999</v>
      </c>
      <c r="V8830">
        <f>COUNTIF(SalesData[Order ID],SalesData[[#This Row],[Order ID]])</f>
        <v>1</v>
      </c>
      <c r="W8830" t="str">
        <f>TEXT(SalesData[[#This Row],[Order Date]],"MMM-YYYY")</f>
        <v>Jun-2016</v>
      </c>
      <c r="X8830">
        <f>CHOOSE(MONTH(SalesData[[#This Row],[Order Date]]),1,1,1,2,2,2,3,3,3,4,4,4)</f>
        <v>2</v>
      </c>
      <c r="Y8830">
        <f>YEAR(SalesData[[#This Row],[Order Date]])*100+MONTH(SalesData[[#This Row],[Order Date]])</f>
        <v>201606</v>
      </c>
    </row>
    <row r="8831" spans="1: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v>4</v>
      </c>
      <c r="T8831">
        <v>0.3</v>
      </c>
      <c r="U8831">
        <v>-46.36</v>
      </c>
      <c r="V8831">
        <f>COUNTIF(SalesData[Order ID],SalesData[[#This Row],[Order ID]])</f>
        <v>1</v>
      </c>
      <c r="W8831" t="str">
        <f>TEXT(SalesData[[#This Row],[Order Date]],"MMM-YYYY")</f>
        <v>Oct-2015</v>
      </c>
      <c r="X8831">
        <f>CHOOSE(MONTH(SalesData[[#This Row],[Order Date]]),1,1,1,2,2,2,3,3,3,4,4,4)</f>
        <v>4</v>
      </c>
      <c r="Y8831">
        <f>YEAR(SalesData[[#This Row],[Order Date]])*100+MONTH(SalesData[[#This Row],[Order Date]])</f>
        <v>201510</v>
      </c>
    </row>
    <row r="8832" spans="1: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v>8</v>
      </c>
      <c r="T8832">
        <v>0</v>
      </c>
      <c r="U8832">
        <v>4.3499999999999996</v>
      </c>
      <c r="V8832">
        <f>COUNTIF(SalesData[Order ID],SalesData[[#This Row],[Order ID]])</f>
        <v>1</v>
      </c>
      <c r="W8832" t="str">
        <f>TEXT(SalesData[[#This Row],[Order Date]],"MMM-YYYY")</f>
        <v>Aug-2017</v>
      </c>
      <c r="X8832">
        <f>CHOOSE(MONTH(SalesData[[#This Row],[Order Date]]),1,1,1,2,2,2,3,3,3,4,4,4)</f>
        <v>3</v>
      </c>
      <c r="Y8832">
        <f>YEAR(SalesData[[#This Row],[Order Date]])*100+MONTH(SalesData[[#This Row],[Order Date]])</f>
        <v>201708</v>
      </c>
    </row>
    <row r="8833" spans="1: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v>6</v>
      </c>
      <c r="T8833">
        <v>0</v>
      </c>
      <c r="U8833">
        <v>11.19</v>
      </c>
      <c r="V8833">
        <f>COUNTIF(SalesData[Order ID],SalesData[[#This Row],[Order ID]])</f>
        <v>1</v>
      </c>
      <c r="W8833" t="str">
        <f>TEXT(SalesData[[#This Row],[Order Date]],"MMM-YYYY")</f>
        <v>Nov-2016</v>
      </c>
      <c r="X8833">
        <f>CHOOSE(MONTH(SalesData[[#This Row],[Order Date]]),1,1,1,2,2,2,3,3,3,4,4,4)</f>
        <v>4</v>
      </c>
      <c r="Y8833">
        <f>YEAR(SalesData[[#This Row],[Order Date]])*100+MONTH(SalesData[[#This Row],[Order Date]])</f>
        <v>201611</v>
      </c>
    </row>
    <row r="8834" spans="1: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v>5</v>
      </c>
      <c r="T8834">
        <v>0.2</v>
      </c>
      <c r="U8834">
        <v>121.76</v>
      </c>
      <c r="V8834">
        <f>COUNTIF(SalesData[Order ID],SalesData[[#This Row],[Order ID]])</f>
        <v>1</v>
      </c>
      <c r="W8834" t="str">
        <f>TEXT(SalesData[[#This Row],[Order Date]],"MMM-YYYY")</f>
        <v>Jun-2016</v>
      </c>
      <c r="X8834">
        <f>CHOOSE(MONTH(SalesData[[#This Row],[Order Date]]),1,1,1,2,2,2,3,3,3,4,4,4)</f>
        <v>2</v>
      </c>
      <c r="Y8834">
        <f>YEAR(SalesData[[#This Row],[Order Date]])*100+MONTH(SalesData[[#This Row],[Order Date]])</f>
        <v>201606</v>
      </c>
    </row>
    <row r="8835" spans="1: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v>2</v>
      </c>
      <c r="T8835">
        <v>0.1</v>
      </c>
      <c r="U8835">
        <v>5.43</v>
      </c>
      <c r="V8835">
        <f>COUNTIF(SalesData[Order ID],SalesData[[#This Row],[Order ID]])</f>
        <v>5</v>
      </c>
      <c r="W8835" t="str">
        <f>TEXT(SalesData[[#This Row],[Order Date]],"MMM-YYYY")</f>
        <v>Sep-2018</v>
      </c>
      <c r="X8835">
        <f>CHOOSE(MONTH(SalesData[[#This Row],[Order Date]]),1,1,1,2,2,2,3,3,3,4,4,4)</f>
        <v>3</v>
      </c>
      <c r="Y8835">
        <f>YEAR(SalesData[[#This Row],[Order Date]])*100+MONTH(SalesData[[#This Row],[Order Date]])</f>
        <v>201809</v>
      </c>
    </row>
    <row r="8836" spans="1: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v>9</v>
      </c>
      <c r="T8836">
        <v>0.3</v>
      </c>
      <c r="U8836">
        <v>-28.77</v>
      </c>
      <c r="V8836">
        <f>COUNTIF(SalesData[Order ID],SalesData[[#This Row],[Order ID]])</f>
        <v>5</v>
      </c>
      <c r="W8836" t="str">
        <f>TEXT(SalesData[[#This Row],[Order Date]],"MMM-YYYY")</f>
        <v>Sep-2018</v>
      </c>
      <c r="X8836">
        <f>CHOOSE(MONTH(SalesData[[#This Row],[Order Date]]),1,1,1,2,2,2,3,3,3,4,4,4)</f>
        <v>3</v>
      </c>
      <c r="Y8836">
        <f>YEAR(SalesData[[#This Row],[Order Date]])*100+MONTH(SalesData[[#This Row],[Order Date]])</f>
        <v>201809</v>
      </c>
    </row>
    <row r="8837" spans="1: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v>3</v>
      </c>
      <c r="T8837">
        <v>0.2</v>
      </c>
      <c r="U8837">
        <v>2.71</v>
      </c>
      <c r="V8837">
        <f>COUNTIF(SalesData[Order ID],SalesData[[#This Row],[Order ID]])</f>
        <v>5</v>
      </c>
      <c r="W8837" t="str">
        <f>TEXT(SalesData[[#This Row],[Order Date]],"MMM-YYYY")</f>
        <v>Sep-2018</v>
      </c>
      <c r="X8837">
        <f>CHOOSE(MONTH(SalesData[[#This Row],[Order Date]]),1,1,1,2,2,2,3,3,3,4,4,4)</f>
        <v>3</v>
      </c>
      <c r="Y8837">
        <f>YEAR(SalesData[[#This Row],[Order Date]])*100+MONTH(SalesData[[#This Row],[Order Date]])</f>
        <v>201809</v>
      </c>
    </row>
    <row r="8838" spans="1: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v>6</v>
      </c>
      <c r="T8838">
        <v>0.1</v>
      </c>
      <c r="U8838">
        <v>2.04</v>
      </c>
      <c r="V8838">
        <f>COUNTIF(SalesData[Order ID],SalesData[[#This Row],[Order ID]])</f>
        <v>5</v>
      </c>
      <c r="W8838" t="str">
        <f>TEXT(SalesData[[#This Row],[Order Date]],"MMM-YYYY")</f>
        <v>Sep-2018</v>
      </c>
      <c r="X8838">
        <f>CHOOSE(MONTH(SalesData[[#This Row],[Order Date]]),1,1,1,2,2,2,3,3,3,4,4,4)</f>
        <v>3</v>
      </c>
      <c r="Y8838">
        <f>YEAR(SalesData[[#This Row],[Order Date]])*100+MONTH(SalesData[[#This Row],[Order Date]])</f>
        <v>201809</v>
      </c>
    </row>
    <row r="8839" spans="1: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v>8</v>
      </c>
      <c r="T8839">
        <v>0.1</v>
      </c>
      <c r="U8839">
        <v>3.31</v>
      </c>
      <c r="V8839">
        <f>COUNTIF(SalesData[Order ID],SalesData[[#This Row],[Order ID]])</f>
        <v>5</v>
      </c>
      <c r="W8839" t="str">
        <f>TEXT(SalesData[[#This Row],[Order Date]],"MMM-YYYY")</f>
        <v>Sep-2018</v>
      </c>
      <c r="X8839">
        <f>CHOOSE(MONTH(SalesData[[#This Row],[Order Date]]),1,1,1,2,2,2,3,3,3,4,4,4)</f>
        <v>3</v>
      </c>
      <c r="Y8839">
        <f>YEAR(SalesData[[#This Row],[Order Date]])*100+MONTH(SalesData[[#This Row],[Order Date]])</f>
        <v>201809</v>
      </c>
    </row>
    <row r="8840" spans="1: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v>2</v>
      </c>
      <c r="T8840">
        <v>0.3</v>
      </c>
      <c r="U8840">
        <v>-16.32</v>
      </c>
      <c r="V8840">
        <f>COUNTIF(SalesData[Order ID],SalesData[[#This Row],[Order ID]])</f>
        <v>3</v>
      </c>
      <c r="W8840" t="str">
        <f>TEXT(SalesData[[#This Row],[Order Date]],"MMM-YYYY")</f>
        <v>Apr-2015</v>
      </c>
      <c r="X8840">
        <f>CHOOSE(MONTH(SalesData[[#This Row],[Order Date]]),1,1,1,2,2,2,3,3,3,4,4,4)</f>
        <v>2</v>
      </c>
      <c r="Y8840">
        <f>YEAR(SalesData[[#This Row],[Order Date]])*100+MONTH(SalesData[[#This Row],[Order Date]])</f>
        <v>201504</v>
      </c>
    </row>
    <row r="8841" spans="1: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v>3</v>
      </c>
      <c r="T8841">
        <v>0</v>
      </c>
      <c r="U8841">
        <v>20.98</v>
      </c>
      <c r="V8841">
        <f>COUNTIF(SalesData[Order ID],SalesData[[#This Row],[Order ID]])</f>
        <v>3</v>
      </c>
      <c r="W8841" t="str">
        <f>TEXT(SalesData[[#This Row],[Order Date]],"MMM-YYYY")</f>
        <v>Apr-2015</v>
      </c>
      <c r="X8841">
        <f>CHOOSE(MONTH(SalesData[[#This Row],[Order Date]]),1,1,1,2,2,2,3,3,3,4,4,4)</f>
        <v>2</v>
      </c>
      <c r="Y8841">
        <f>YEAR(SalesData[[#This Row],[Order Date]])*100+MONTH(SalesData[[#This Row],[Order Date]])</f>
        <v>201504</v>
      </c>
    </row>
    <row r="8842" spans="1: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v>3</v>
      </c>
      <c r="T8842">
        <v>0.1</v>
      </c>
      <c r="U8842">
        <v>71.989999999999995</v>
      </c>
      <c r="V8842">
        <f>COUNTIF(SalesData[Order ID],SalesData[[#This Row],[Order ID]])</f>
        <v>3</v>
      </c>
      <c r="W8842" t="str">
        <f>TEXT(SalesData[[#This Row],[Order Date]],"MMM-YYYY")</f>
        <v>Apr-2015</v>
      </c>
      <c r="X8842">
        <f>CHOOSE(MONTH(SalesData[[#This Row],[Order Date]]),1,1,1,2,2,2,3,3,3,4,4,4)</f>
        <v>2</v>
      </c>
      <c r="Y8842">
        <f>YEAR(SalesData[[#This Row],[Order Date]])*100+MONTH(SalesData[[#This Row],[Order Date]])</f>
        <v>201504</v>
      </c>
    </row>
    <row r="8843" spans="1: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v>4</v>
      </c>
      <c r="T8843">
        <v>0</v>
      </c>
      <c r="U8843">
        <v>8.1</v>
      </c>
      <c r="V8843">
        <f>COUNTIF(SalesData[Order ID],SalesData[[#This Row],[Order ID]])</f>
        <v>2</v>
      </c>
      <c r="W8843" t="str">
        <f>TEXT(SalesData[[#This Row],[Order Date]],"MMM-YYYY")</f>
        <v>Feb-2017</v>
      </c>
      <c r="X8843">
        <f>CHOOSE(MONTH(SalesData[[#This Row],[Order Date]]),1,1,1,2,2,2,3,3,3,4,4,4)</f>
        <v>1</v>
      </c>
      <c r="Y8843">
        <f>YEAR(SalesData[[#This Row],[Order Date]])*100+MONTH(SalesData[[#This Row],[Order Date]])</f>
        <v>201702</v>
      </c>
    </row>
    <row r="8844" spans="1: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v>6</v>
      </c>
      <c r="T8844">
        <v>0.1</v>
      </c>
      <c r="U8844">
        <v>9.8800000000000008</v>
      </c>
      <c r="V8844">
        <f>COUNTIF(SalesData[Order ID],SalesData[[#This Row],[Order ID]])</f>
        <v>2</v>
      </c>
      <c r="W8844" t="str">
        <f>TEXT(SalesData[[#This Row],[Order Date]],"MMM-YYYY")</f>
        <v>Feb-2017</v>
      </c>
      <c r="X8844">
        <f>CHOOSE(MONTH(SalesData[[#This Row],[Order Date]]),1,1,1,2,2,2,3,3,3,4,4,4)</f>
        <v>1</v>
      </c>
      <c r="Y8844">
        <f>YEAR(SalesData[[#This Row],[Order Date]])*100+MONTH(SalesData[[#This Row],[Order Date]])</f>
        <v>201702</v>
      </c>
    </row>
    <row r="8845" spans="1: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v>10</v>
      </c>
      <c r="T8845">
        <v>0.2</v>
      </c>
      <c r="U8845">
        <v>13.43</v>
      </c>
      <c r="V8845">
        <f>COUNTIF(SalesData[Order ID],SalesData[[#This Row],[Order ID]])</f>
        <v>1</v>
      </c>
      <c r="W8845" t="str">
        <f>TEXT(SalesData[[#This Row],[Order Date]],"MMM-YYYY")</f>
        <v>Nov-2015</v>
      </c>
      <c r="X8845">
        <f>CHOOSE(MONTH(SalesData[[#This Row],[Order Date]]),1,1,1,2,2,2,3,3,3,4,4,4)</f>
        <v>4</v>
      </c>
      <c r="Y8845">
        <f>YEAR(SalesData[[#This Row],[Order Date]])*100+MONTH(SalesData[[#This Row],[Order Date]])</f>
        <v>201511</v>
      </c>
    </row>
    <row r="8846" spans="1: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v>4</v>
      </c>
      <c r="T8846">
        <v>0.2</v>
      </c>
      <c r="U8846">
        <v>2.5299999999999998</v>
      </c>
      <c r="V8846">
        <f>COUNTIF(SalesData[Order ID],SalesData[[#This Row],[Order ID]])</f>
        <v>4</v>
      </c>
      <c r="W8846" t="str">
        <f>TEXT(SalesData[[#This Row],[Order Date]],"MMM-YYYY")</f>
        <v>Dec-2018</v>
      </c>
      <c r="X8846">
        <f>CHOOSE(MONTH(SalesData[[#This Row],[Order Date]]),1,1,1,2,2,2,3,3,3,4,4,4)</f>
        <v>4</v>
      </c>
      <c r="Y8846">
        <f>YEAR(SalesData[[#This Row],[Order Date]])*100+MONTH(SalesData[[#This Row],[Order Date]])</f>
        <v>201812</v>
      </c>
    </row>
    <row r="8847" spans="1: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v>9</v>
      </c>
      <c r="T8847">
        <v>0.2</v>
      </c>
      <c r="U8847">
        <v>1.64</v>
      </c>
      <c r="V8847">
        <f>COUNTIF(SalesData[Order ID],SalesData[[#This Row],[Order ID]])</f>
        <v>4</v>
      </c>
      <c r="W8847" t="str">
        <f>TEXT(SalesData[[#This Row],[Order Date]],"MMM-YYYY")</f>
        <v>Dec-2018</v>
      </c>
      <c r="X8847">
        <f>CHOOSE(MONTH(SalesData[[#This Row],[Order Date]]),1,1,1,2,2,2,3,3,3,4,4,4)</f>
        <v>4</v>
      </c>
      <c r="Y8847">
        <f>YEAR(SalesData[[#This Row],[Order Date]])*100+MONTH(SalesData[[#This Row],[Order Date]])</f>
        <v>201812</v>
      </c>
    </row>
    <row r="8848" spans="1: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v>9</v>
      </c>
      <c r="T8848">
        <v>0.3</v>
      </c>
      <c r="U8848">
        <v>-28.32</v>
      </c>
      <c r="V8848">
        <f>COUNTIF(SalesData[Order ID],SalesData[[#This Row],[Order ID]])</f>
        <v>4</v>
      </c>
      <c r="W8848" t="str">
        <f>TEXT(SalesData[[#This Row],[Order Date]],"MMM-YYYY")</f>
        <v>Dec-2018</v>
      </c>
      <c r="X8848">
        <f>CHOOSE(MONTH(SalesData[[#This Row],[Order Date]]),1,1,1,2,2,2,3,3,3,4,4,4)</f>
        <v>4</v>
      </c>
      <c r="Y8848">
        <f>YEAR(SalesData[[#This Row],[Order Date]])*100+MONTH(SalesData[[#This Row],[Order Date]])</f>
        <v>201812</v>
      </c>
    </row>
    <row r="8849" spans="1: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v>1</v>
      </c>
      <c r="T8849">
        <v>0.3</v>
      </c>
      <c r="U8849">
        <v>-44.24</v>
      </c>
      <c r="V8849">
        <f>COUNTIF(SalesData[Order ID],SalesData[[#This Row],[Order ID]])</f>
        <v>4</v>
      </c>
      <c r="W8849" t="str">
        <f>TEXT(SalesData[[#This Row],[Order Date]],"MMM-YYYY")</f>
        <v>Dec-2018</v>
      </c>
      <c r="X8849">
        <f>CHOOSE(MONTH(SalesData[[#This Row],[Order Date]]),1,1,1,2,2,2,3,3,3,4,4,4)</f>
        <v>4</v>
      </c>
      <c r="Y8849">
        <f>YEAR(SalesData[[#This Row],[Order Date]])*100+MONTH(SalesData[[#This Row],[Order Date]])</f>
        <v>201812</v>
      </c>
    </row>
    <row r="8850" spans="1: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v>5</v>
      </c>
      <c r="T8850">
        <v>0.2</v>
      </c>
      <c r="U8850">
        <v>25.98</v>
      </c>
      <c r="V8850">
        <f>COUNTIF(SalesData[Order ID],SalesData[[#This Row],[Order ID]])</f>
        <v>4</v>
      </c>
      <c r="W8850" t="str">
        <f>TEXT(SalesData[[#This Row],[Order Date]],"MMM-YYYY")</f>
        <v>Jul-2016</v>
      </c>
      <c r="X8850">
        <f>CHOOSE(MONTH(SalesData[[#This Row],[Order Date]]),1,1,1,2,2,2,3,3,3,4,4,4)</f>
        <v>3</v>
      </c>
      <c r="Y8850">
        <f>YEAR(SalesData[[#This Row],[Order Date]])*100+MONTH(SalesData[[#This Row],[Order Date]])</f>
        <v>201607</v>
      </c>
    </row>
    <row r="8851" spans="1: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v>2</v>
      </c>
      <c r="T8851">
        <v>0</v>
      </c>
      <c r="U8851">
        <v>47.95</v>
      </c>
      <c r="V8851">
        <f>COUNTIF(SalesData[Order ID],SalesData[[#This Row],[Order ID]])</f>
        <v>4</v>
      </c>
      <c r="W8851" t="str">
        <f>TEXT(SalesData[[#This Row],[Order Date]],"MMM-YYYY")</f>
        <v>Jul-2016</v>
      </c>
      <c r="X8851">
        <f>CHOOSE(MONTH(SalesData[[#This Row],[Order Date]]),1,1,1,2,2,2,3,3,3,4,4,4)</f>
        <v>3</v>
      </c>
      <c r="Y8851">
        <f>YEAR(SalesData[[#This Row],[Order Date]])*100+MONTH(SalesData[[#This Row],[Order Date]])</f>
        <v>201607</v>
      </c>
    </row>
    <row r="8852" spans="1: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v>7</v>
      </c>
      <c r="T8852">
        <v>0.3</v>
      </c>
      <c r="U8852">
        <v>-0.38</v>
      </c>
      <c r="V8852">
        <f>COUNTIF(SalesData[Order ID],SalesData[[#This Row],[Order ID]])</f>
        <v>4</v>
      </c>
      <c r="W8852" t="str">
        <f>TEXT(SalesData[[#This Row],[Order Date]],"MMM-YYYY")</f>
        <v>Jul-2016</v>
      </c>
      <c r="X8852">
        <f>CHOOSE(MONTH(SalesData[[#This Row],[Order Date]]),1,1,1,2,2,2,3,3,3,4,4,4)</f>
        <v>3</v>
      </c>
      <c r="Y8852">
        <f>YEAR(SalesData[[#This Row],[Order Date]])*100+MONTH(SalesData[[#This Row],[Order Date]])</f>
        <v>201607</v>
      </c>
    </row>
    <row r="8853" spans="1: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v>2</v>
      </c>
      <c r="T8853">
        <v>0</v>
      </c>
      <c r="U8853">
        <v>1.1299999999999999</v>
      </c>
      <c r="V8853">
        <f>COUNTIF(SalesData[Order ID],SalesData[[#This Row],[Order ID]])</f>
        <v>4</v>
      </c>
      <c r="W8853" t="str">
        <f>TEXT(SalesData[[#This Row],[Order Date]],"MMM-YYYY")</f>
        <v>Jul-2016</v>
      </c>
      <c r="X8853">
        <f>CHOOSE(MONTH(SalesData[[#This Row],[Order Date]]),1,1,1,2,2,2,3,3,3,4,4,4)</f>
        <v>3</v>
      </c>
      <c r="Y8853">
        <f>YEAR(SalesData[[#This Row],[Order Date]])*100+MONTH(SalesData[[#This Row],[Order Date]])</f>
        <v>201607</v>
      </c>
    </row>
    <row r="8854" spans="1: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v>9</v>
      </c>
      <c r="T8854">
        <v>0.3</v>
      </c>
      <c r="U8854">
        <v>-35.94</v>
      </c>
      <c r="V8854">
        <f>COUNTIF(SalesData[Order ID],SalesData[[#This Row],[Order ID]])</f>
        <v>1</v>
      </c>
      <c r="W8854" t="str">
        <f>TEXT(SalesData[[#This Row],[Order Date]],"MMM-YYYY")</f>
        <v>Oct-2015</v>
      </c>
      <c r="X8854">
        <f>CHOOSE(MONTH(SalesData[[#This Row],[Order Date]]),1,1,1,2,2,2,3,3,3,4,4,4)</f>
        <v>4</v>
      </c>
      <c r="Y8854">
        <f>YEAR(SalesData[[#This Row],[Order Date]])*100+MONTH(SalesData[[#This Row],[Order Date]])</f>
        <v>201510</v>
      </c>
    </row>
    <row r="8855" spans="1: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v>4</v>
      </c>
      <c r="T8855">
        <v>0</v>
      </c>
      <c r="U8855">
        <v>14.46</v>
      </c>
      <c r="V8855">
        <f>COUNTIF(SalesData[Order ID],SalesData[[#This Row],[Order ID]])</f>
        <v>2</v>
      </c>
      <c r="W8855" t="str">
        <f>TEXT(SalesData[[#This Row],[Order Date]],"MMM-YYYY")</f>
        <v>Sep-2016</v>
      </c>
      <c r="X8855">
        <f>CHOOSE(MONTH(SalesData[[#This Row],[Order Date]]),1,1,1,2,2,2,3,3,3,4,4,4)</f>
        <v>3</v>
      </c>
      <c r="Y8855">
        <f>YEAR(SalesData[[#This Row],[Order Date]])*100+MONTH(SalesData[[#This Row],[Order Date]])</f>
        <v>201609</v>
      </c>
    </row>
    <row r="8856" spans="1: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v>6</v>
      </c>
      <c r="T8856">
        <v>0.1</v>
      </c>
      <c r="U8856">
        <v>191.57</v>
      </c>
      <c r="V8856">
        <f>COUNTIF(SalesData[Order ID],SalesData[[#This Row],[Order ID]])</f>
        <v>2</v>
      </c>
      <c r="W8856" t="str">
        <f>TEXT(SalesData[[#This Row],[Order Date]],"MMM-YYYY")</f>
        <v>Sep-2016</v>
      </c>
      <c r="X8856">
        <f>CHOOSE(MONTH(SalesData[[#This Row],[Order Date]]),1,1,1,2,2,2,3,3,3,4,4,4)</f>
        <v>3</v>
      </c>
      <c r="Y8856">
        <f>YEAR(SalesData[[#This Row],[Order Date]])*100+MONTH(SalesData[[#This Row],[Order Date]])</f>
        <v>201609</v>
      </c>
    </row>
    <row r="8857" spans="1: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v>7</v>
      </c>
      <c r="T8857">
        <v>0</v>
      </c>
      <c r="U8857">
        <v>1.92</v>
      </c>
      <c r="V8857">
        <f>COUNTIF(SalesData[Order ID],SalesData[[#This Row],[Order ID]])</f>
        <v>1</v>
      </c>
      <c r="W8857" t="str">
        <f>TEXT(SalesData[[#This Row],[Order Date]],"MMM-YYYY")</f>
        <v>Dec-2018</v>
      </c>
      <c r="X8857">
        <f>CHOOSE(MONTH(SalesData[[#This Row],[Order Date]]),1,1,1,2,2,2,3,3,3,4,4,4)</f>
        <v>4</v>
      </c>
      <c r="Y8857">
        <f>YEAR(SalesData[[#This Row],[Order Date]])*100+MONTH(SalesData[[#This Row],[Order Date]])</f>
        <v>201812</v>
      </c>
    </row>
    <row r="8858" spans="1: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v>1</v>
      </c>
      <c r="T8858">
        <v>0</v>
      </c>
      <c r="U8858">
        <v>41.99</v>
      </c>
      <c r="V8858">
        <f>COUNTIF(SalesData[Order ID],SalesData[[#This Row],[Order ID]])</f>
        <v>3</v>
      </c>
      <c r="W8858" t="str">
        <f>TEXT(SalesData[[#This Row],[Order Date]],"MMM-YYYY")</f>
        <v>Oct-2018</v>
      </c>
      <c r="X8858">
        <f>CHOOSE(MONTH(SalesData[[#This Row],[Order Date]]),1,1,1,2,2,2,3,3,3,4,4,4)</f>
        <v>4</v>
      </c>
      <c r="Y8858">
        <f>YEAR(SalesData[[#This Row],[Order Date]])*100+MONTH(SalesData[[#This Row],[Order Date]])</f>
        <v>201810</v>
      </c>
    </row>
    <row r="8859" spans="1: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v>4</v>
      </c>
      <c r="T8859">
        <v>0.1</v>
      </c>
      <c r="U8859">
        <v>9.2799999999999994</v>
      </c>
      <c r="V8859">
        <f>COUNTIF(SalesData[Order ID],SalesData[[#This Row],[Order ID]])</f>
        <v>3</v>
      </c>
      <c r="W8859" t="str">
        <f>TEXT(SalesData[[#This Row],[Order Date]],"MMM-YYYY")</f>
        <v>Oct-2018</v>
      </c>
      <c r="X8859">
        <f>CHOOSE(MONTH(SalesData[[#This Row],[Order Date]]),1,1,1,2,2,2,3,3,3,4,4,4)</f>
        <v>4</v>
      </c>
      <c r="Y8859">
        <f>YEAR(SalesData[[#This Row],[Order Date]])*100+MONTH(SalesData[[#This Row],[Order Date]])</f>
        <v>201810</v>
      </c>
    </row>
    <row r="8860" spans="1: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v>6</v>
      </c>
      <c r="T8860">
        <v>0.2</v>
      </c>
      <c r="U8860">
        <v>1067.6300000000001</v>
      </c>
      <c r="V8860">
        <f>COUNTIF(SalesData[Order ID],SalesData[[#This Row],[Order ID]])</f>
        <v>3</v>
      </c>
      <c r="W8860" t="str">
        <f>TEXT(SalesData[[#This Row],[Order Date]],"MMM-YYYY")</f>
        <v>Oct-2018</v>
      </c>
      <c r="X8860">
        <f>CHOOSE(MONTH(SalesData[[#This Row],[Order Date]]),1,1,1,2,2,2,3,3,3,4,4,4)</f>
        <v>4</v>
      </c>
      <c r="Y8860">
        <f>YEAR(SalesData[[#This Row],[Order Date]])*100+MONTH(SalesData[[#This Row],[Order Date]])</f>
        <v>201810</v>
      </c>
    </row>
    <row r="8861" spans="1: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v>8</v>
      </c>
      <c r="T8861">
        <v>0</v>
      </c>
      <c r="U8861">
        <v>2.88</v>
      </c>
      <c r="V8861">
        <f>COUNTIF(SalesData[Order ID],SalesData[[#This Row],[Order ID]])</f>
        <v>1</v>
      </c>
      <c r="W8861" t="str">
        <f>TEXT(SalesData[[#This Row],[Order Date]],"MMM-YYYY")</f>
        <v>Aug-2018</v>
      </c>
      <c r="X8861">
        <f>CHOOSE(MONTH(SalesData[[#This Row],[Order Date]]),1,1,1,2,2,2,3,3,3,4,4,4)</f>
        <v>3</v>
      </c>
      <c r="Y8861">
        <f>YEAR(SalesData[[#This Row],[Order Date]])*100+MONTH(SalesData[[#This Row],[Order Date]])</f>
        <v>201808</v>
      </c>
    </row>
    <row r="8862" spans="1: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v>9</v>
      </c>
      <c r="T8862">
        <v>0.1</v>
      </c>
      <c r="U8862">
        <v>4.04</v>
      </c>
      <c r="V8862">
        <f>COUNTIF(SalesData[Order ID],SalesData[[#This Row],[Order ID]])</f>
        <v>5</v>
      </c>
      <c r="W8862" t="str">
        <f>TEXT(SalesData[[#This Row],[Order Date]],"MMM-YYYY")</f>
        <v>Sep-2016</v>
      </c>
      <c r="X8862">
        <f>CHOOSE(MONTH(SalesData[[#This Row],[Order Date]]),1,1,1,2,2,2,3,3,3,4,4,4)</f>
        <v>3</v>
      </c>
      <c r="Y8862">
        <f>YEAR(SalesData[[#This Row],[Order Date]])*100+MONTH(SalesData[[#This Row],[Order Date]])</f>
        <v>201609</v>
      </c>
    </row>
    <row r="8863" spans="1: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v>10</v>
      </c>
      <c r="T8863">
        <v>0</v>
      </c>
      <c r="U8863">
        <v>0.71</v>
      </c>
      <c r="V8863">
        <f>COUNTIF(SalesData[Order ID],SalesData[[#This Row],[Order ID]])</f>
        <v>5</v>
      </c>
      <c r="W8863" t="str">
        <f>TEXT(SalesData[[#This Row],[Order Date]],"MMM-YYYY")</f>
        <v>Sep-2016</v>
      </c>
      <c r="X8863">
        <f>CHOOSE(MONTH(SalesData[[#This Row],[Order Date]]),1,1,1,2,2,2,3,3,3,4,4,4)</f>
        <v>3</v>
      </c>
      <c r="Y8863">
        <f>YEAR(SalesData[[#This Row],[Order Date]])*100+MONTH(SalesData[[#This Row],[Order Date]])</f>
        <v>201609</v>
      </c>
    </row>
    <row r="8864" spans="1: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v>3</v>
      </c>
      <c r="T8864">
        <v>0.3</v>
      </c>
      <c r="U8864">
        <v>-60.78</v>
      </c>
      <c r="V8864">
        <f>COUNTIF(SalesData[Order ID],SalesData[[#This Row],[Order ID]])</f>
        <v>5</v>
      </c>
      <c r="W8864" t="str">
        <f>TEXT(SalesData[[#This Row],[Order Date]],"MMM-YYYY")</f>
        <v>Sep-2016</v>
      </c>
      <c r="X8864">
        <f>CHOOSE(MONTH(SalesData[[#This Row],[Order Date]]),1,1,1,2,2,2,3,3,3,4,4,4)</f>
        <v>3</v>
      </c>
      <c r="Y8864">
        <f>YEAR(SalesData[[#This Row],[Order Date]])*100+MONTH(SalesData[[#This Row],[Order Date]])</f>
        <v>201609</v>
      </c>
    </row>
    <row r="8865" spans="1: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v>9</v>
      </c>
      <c r="T8865">
        <v>0.1</v>
      </c>
      <c r="U8865">
        <v>31.09</v>
      </c>
      <c r="V8865">
        <f>COUNTIF(SalesData[Order ID],SalesData[[#This Row],[Order ID]])</f>
        <v>5</v>
      </c>
      <c r="W8865" t="str">
        <f>TEXT(SalesData[[#This Row],[Order Date]],"MMM-YYYY")</f>
        <v>Sep-2016</v>
      </c>
      <c r="X8865">
        <f>CHOOSE(MONTH(SalesData[[#This Row],[Order Date]]),1,1,1,2,2,2,3,3,3,4,4,4)</f>
        <v>3</v>
      </c>
      <c r="Y8865">
        <f>YEAR(SalesData[[#This Row],[Order Date]])*100+MONTH(SalesData[[#This Row],[Order Date]])</f>
        <v>201609</v>
      </c>
    </row>
    <row r="8866" spans="1: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v>2</v>
      </c>
      <c r="T8866">
        <v>0.2</v>
      </c>
      <c r="U8866">
        <v>8.5500000000000007</v>
      </c>
      <c r="V8866">
        <f>COUNTIF(SalesData[Order ID],SalesData[[#This Row],[Order ID]])</f>
        <v>5</v>
      </c>
      <c r="W8866" t="str">
        <f>TEXT(SalesData[[#This Row],[Order Date]],"MMM-YYYY")</f>
        <v>Sep-2016</v>
      </c>
      <c r="X8866">
        <f>CHOOSE(MONTH(SalesData[[#This Row],[Order Date]]),1,1,1,2,2,2,3,3,3,4,4,4)</f>
        <v>3</v>
      </c>
      <c r="Y8866">
        <f>YEAR(SalesData[[#This Row],[Order Date]])*100+MONTH(SalesData[[#This Row],[Order Date]])</f>
        <v>201609</v>
      </c>
    </row>
    <row r="8867" spans="1: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v>7</v>
      </c>
      <c r="T8867">
        <v>0</v>
      </c>
      <c r="U8867">
        <v>12.69</v>
      </c>
      <c r="V8867">
        <f>COUNTIF(SalesData[Order ID],SalesData[[#This Row],[Order ID]])</f>
        <v>1</v>
      </c>
      <c r="W8867" t="str">
        <f>TEXT(SalesData[[#This Row],[Order Date]],"MMM-YYYY")</f>
        <v>Dec-2016</v>
      </c>
      <c r="X8867">
        <f>CHOOSE(MONTH(SalesData[[#This Row],[Order Date]]),1,1,1,2,2,2,3,3,3,4,4,4)</f>
        <v>4</v>
      </c>
      <c r="Y8867">
        <f>YEAR(SalesData[[#This Row],[Order Date]])*100+MONTH(SalesData[[#This Row],[Order Date]])</f>
        <v>201612</v>
      </c>
    </row>
    <row r="8868" spans="1: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v>7</v>
      </c>
      <c r="T8868">
        <v>0.3</v>
      </c>
      <c r="U8868">
        <v>-138.16</v>
      </c>
      <c r="V8868">
        <f>COUNTIF(SalesData[Order ID],SalesData[[#This Row],[Order ID]])</f>
        <v>2</v>
      </c>
      <c r="W8868" t="str">
        <f>TEXT(SalesData[[#This Row],[Order Date]],"MMM-YYYY")</f>
        <v>Sep-2015</v>
      </c>
      <c r="X8868">
        <f>CHOOSE(MONTH(SalesData[[#This Row],[Order Date]]),1,1,1,2,2,2,3,3,3,4,4,4)</f>
        <v>3</v>
      </c>
      <c r="Y8868">
        <f>YEAR(SalesData[[#This Row],[Order Date]])*100+MONTH(SalesData[[#This Row],[Order Date]])</f>
        <v>201509</v>
      </c>
    </row>
    <row r="8869" spans="1: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v>9</v>
      </c>
      <c r="T8869">
        <v>0.2</v>
      </c>
      <c r="U8869">
        <v>3.78</v>
      </c>
      <c r="V8869">
        <f>COUNTIF(SalesData[Order ID],SalesData[[#This Row],[Order ID]])</f>
        <v>2</v>
      </c>
      <c r="W8869" t="str">
        <f>TEXT(SalesData[[#This Row],[Order Date]],"MMM-YYYY")</f>
        <v>Sep-2015</v>
      </c>
      <c r="X8869">
        <f>CHOOSE(MONTH(SalesData[[#This Row],[Order Date]]),1,1,1,2,2,2,3,3,3,4,4,4)</f>
        <v>3</v>
      </c>
      <c r="Y8869">
        <f>YEAR(SalesData[[#This Row],[Order Date]])*100+MONTH(SalesData[[#This Row],[Order Date]])</f>
        <v>201509</v>
      </c>
    </row>
    <row r="8870" spans="1: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v>9</v>
      </c>
      <c r="T8870">
        <v>0.3</v>
      </c>
      <c r="U8870">
        <v>-185.33</v>
      </c>
      <c r="V8870">
        <f>COUNTIF(SalesData[Order ID],SalesData[[#This Row],[Order ID]])</f>
        <v>1</v>
      </c>
      <c r="W8870" t="str">
        <f>TEXT(SalesData[[#This Row],[Order Date]],"MMM-YYYY")</f>
        <v>Nov-2017</v>
      </c>
      <c r="X8870">
        <f>CHOOSE(MONTH(SalesData[[#This Row],[Order Date]]),1,1,1,2,2,2,3,3,3,4,4,4)</f>
        <v>4</v>
      </c>
      <c r="Y8870">
        <f>YEAR(SalesData[[#This Row],[Order Date]])*100+MONTH(SalesData[[#This Row],[Order Date]])</f>
        <v>201711</v>
      </c>
    </row>
    <row r="8871" spans="1: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v>5</v>
      </c>
      <c r="T8871">
        <v>0</v>
      </c>
      <c r="U8871">
        <v>3.34</v>
      </c>
      <c r="V8871">
        <f>COUNTIF(SalesData[Order ID],SalesData[[#This Row],[Order ID]])</f>
        <v>3</v>
      </c>
      <c r="W8871" t="str">
        <f>TEXT(SalesData[[#This Row],[Order Date]],"MMM-YYYY")</f>
        <v>Dec-2018</v>
      </c>
      <c r="X8871">
        <f>CHOOSE(MONTH(SalesData[[#This Row],[Order Date]]),1,1,1,2,2,2,3,3,3,4,4,4)</f>
        <v>4</v>
      </c>
      <c r="Y8871">
        <f>YEAR(SalesData[[#This Row],[Order Date]])*100+MONTH(SalesData[[#This Row],[Order Date]])</f>
        <v>201812</v>
      </c>
    </row>
    <row r="8872" spans="1: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v>2</v>
      </c>
      <c r="T8872">
        <v>0.3</v>
      </c>
      <c r="U8872">
        <v>-17.670000000000002</v>
      </c>
      <c r="V8872">
        <f>COUNTIF(SalesData[Order ID],SalesData[[#This Row],[Order ID]])</f>
        <v>3</v>
      </c>
      <c r="W8872" t="str">
        <f>TEXT(SalesData[[#This Row],[Order Date]],"MMM-YYYY")</f>
        <v>Dec-2018</v>
      </c>
      <c r="X8872">
        <f>CHOOSE(MONTH(SalesData[[#This Row],[Order Date]]),1,1,1,2,2,2,3,3,3,4,4,4)</f>
        <v>4</v>
      </c>
      <c r="Y8872">
        <f>YEAR(SalesData[[#This Row],[Order Date]])*100+MONTH(SalesData[[#This Row],[Order Date]])</f>
        <v>201812</v>
      </c>
    </row>
    <row r="8873" spans="1: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v>5</v>
      </c>
      <c r="T8873">
        <v>0</v>
      </c>
      <c r="U8873">
        <v>92.01</v>
      </c>
      <c r="V8873">
        <f>COUNTIF(SalesData[Order ID],SalesData[[#This Row],[Order ID]])</f>
        <v>3</v>
      </c>
      <c r="W8873" t="str">
        <f>TEXT(SalesData[[#This Row],[Order Date]],"MMM-YYYY")</f>
        <v>Dec-2018</v>
      </c>
      <c r="X8873">
        <f>CHOOSE(MONTH(SalesData[[#This Row],[Order Date]]),1,1,1,2,2,2,3,3,3,4,4,4)</f>
        <v>4</v>
      </c>
      <c r="Y8873">
        <f>YEAR(SalesData[[#This Row],[Order Date]])*100+MONTH(SalesData[[#This Row],[Order Date]])</f>
        <v>201812</v>
      </c>
    </row>
    <row r="8874" spans="1: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v>10</v>
      </c>
      <c r="T8874">
        <v>0.3</v>
      </c>
      <c r="U8874">
        <v>-19.38</v>
      </c>
      <c r="V8874">
        <f>COUNTIF(SalesData[Order ID],SalesData[[#This Row],[Order ID]])</f>
        <v>2</v>
      </c>
      <c r="W8874" t="str">
        <f>TEXT(SalesData[[#This Row],[Order Date]],"MMM-YYYY")</f>
        <v>Oct-2015</v>
      </c>
      <c r="X8874">
        <f>CHOOSE(MONTH(SalesData[[#This Row],[Order Date]]),1,1,1,2,2,2,3,3,3,4,4,4)</f>
        <v>4</v>
      </c>
      <c r="Y8874">
        <f>YEAR(SalesData[[#This Row],[Order Date]])*100+MONTH(SalesData[[#This Row],[Order Date]])</f>
        <v>201510</v>
      </c>
    </row>
    <row r="8875" spans="1: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v>2</v>
      </c>
      <c r="T8875">
        <v>0.1</v>
      </c>
      <c r="U8875">
        <v>6.21</v>
      </c>
      <c r="V8875">
        <f>COUNTIF(SalesData[Order ID],SalesData[[#This Row],[Order ID]])</f>
        <v>2</v>
      </c>
      <c r="W8875" t="str">
        <f>TEXT(SalesData[[#This Row],[Order Date]],"MMM-YYYY")</f>
        <v>Oct-2015</v>
      </c>
      <c r="X8875">
        <f>CHOOSE(MONTH(SalesData[[#This Row],[Order Date]]),1,1,1,2,2,2,3,3,3,4,4,4)</f>
        <v>4</v>
      </c>
      <c r="Y8875">
        <f>YEAR(SalesData[[#This Row],[Order Date]])*100+MONTH(SalesData[[#This Row],[Order Date]])</f>
        <v>201510</v>
      </c>
    </row>
    <row r="8876" spans="1: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v>3</v>
      </c>
      <c r="T8876">
        <v>0</v>
      </c>
      <c r="U8876">
        <v>7.04</v>
      </c>
      <c r="V8876">
        <f>COUNTIF(SalesData[Order ID],SalesData[[#This Row],[Order ID]])</f>
        <v>1</v>
      </c>
      <c r="W8876" t="str">
        <f>TEXT(SalesData[[#This Row],[Order Date]],"MMM-YYYY")</f>
        <v>Nov-2018</v>
      </c>
      <c r="X8876">
        <f>CHOOSE(MONTH(SalesData[[#This Row],[Order Date]]),1,1,1,2,2,2,3,3,3,4,4,4)</f>
        <v>4</v>
      </c>
      <c r="Y8876">
        <f>YEAR(SalesData[[#This Row],[Order Date]])*100+MONTH(SalesData[[#This Row],[Order Date]])</f>
        <v>201811</v>
      </c>
    </row>
    <row r="8877" spans="1: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v>5</v>
      </c>
      <c r="T8877">
        <v>0.1</v>
      </c>
      <c r="U8877">
        <v>25.95</v>
      </c>
      <c r="V8877">
        <f>COUNTIF(SalesData[Order ID],SalesData[[#This Row],[Order ID]])</f>
        <v>2</v>
      </c>
      <c r="W8877" t="str">
        <f>TEXT(SalesData[[#This Row],[Order Date]],"MMM-YYYY")</f>
        <v>Aug-2017</v>
      </c>
      <c r="X8877">
        <f>CHOOSE(MONTH(SalesData[[#This Row],[Order Date]]),1,1,1,2,2,2,3,3,3,4,4,4)</f>
        <v>3</v>
      </c>
      <c r="Y8877">
        <f>YEAR(SalesData[[#This Row],[Order Date]])*100+MONTH(SalesData[[#This Row],[Order Date]])</f>
        <v>201708</v>
      </c>
    </row>
    <row r="8878" spans="1: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v>10</v>
      </c>
      <c r="T8878">
        <v>0</v>
      </c>
      <c r="U8878">
        <v>5.3</v>
      </c>
      <c r="V8878">
        <f>COUNTIF(SalesData[Order ID],SalesData[[#This Row],[Order ID]])</f>
        <v>2</v>
      </c>
      <c r="W8878" t="str">
        <f>TEXT(SalesData[[#This Row],[Order Date]],"MMM-YYYY")</f>
        <v>Aug-2017</v>
      </c>
      <c r="X8878">
        <f>CHOOSE(MONTH(SalesData[[#This Row],[Order Date]]),1,1,1,2,2,2,3,3,3,4,4,4)</f>
        <v>3</v>
      </c>
      <c r="Y8878">
        <f>YEAR(SalesData[[#This Row],[Order Date]])*100+MONTH(SalesData[[#This Row],[Order Date]])</f>
        <v>201708</v>
      </c>
    </row>
    <row r="8879" spans="1: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v>4</v>
      </c>
      <c r="T8879">
        <v>0</v>
      </c>
      <c r="U8879">
        <v>124.8</v>
      </c>
      <c r="V8879">
        <f>COUNTIF(SalesData[Order ID],SalesData[[#This Row],[Order ID]])</f>
        <v>2</v>
      </c>
      <c r="W8879" t="str">
        <f>TEXT(SalesData[[#This Row],[Order Date]],"MMM-YYYY")</f>
        <v>Sep-2018</v>
      </c>
      <c r="X8879">
        <f>CHOOSE(MONTH(SalesData[[#This Row],[Order Date]]),1,1,1,2,2,2,3,3,3,4,4,4)</f>
        <v>3</v>
      </c>
      <c r="Y8879">
        <f>YEAR(SalesData[[#This Row],[Order Date]])*100+MONTH(SalesData[[#This Row],[Order Date]])</f>
        <v>201809</v>
      </c>
    </row>
    <row r="8880" spans="1: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v>6</v>
      </c>
      <c r="T8880">
        <v>0.2</v>
      </c>
      <c r="U8880">
        <v>8.85</v>
      </c>
      <c r="V8880">
        <f>COUNTIF(SalesData[Order ID],SalesData[[#This Row],[Order ID]])</f>
        <v>2</v>
      </c>
      <c r="W8880" t="str">
        <f>TEXT(SalesData[[#This Row],[Order Date]],"MMM-YYYY")</f>
        <v>Sep-2018</v>
      </c>
      <c r="X8880">
        <f>CHOOSE(MONTH(SalesData[[#This Row],[Order Date]]),1,1,1,2,2,2,3,3,3,4,4,4)</f>
        <v>3</v>
      </c>
      <c r="Y8880">
        <f>YEAR(SalesData[[#This Row],[Order Date]])*100+MONTH(SalesData[[#This Row],[Order Date]])</f>
        <v>201809</v>
      </c>
    </row>
    <row r="8881" spans="1: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v>8</v>
      </c>
      <c r="T8881">
        <v>0.3</v>
      </c>
      <c r="U8881">
        <v>-57.82</v>
      </c>
      <c r="V8881">
        <f>COUNTIF(SalesData[Order ID],SalesData[[#This Row],[Order ID]])</f>
        <v>2</v>
      </c>
      <c r="W8881" t="str">
        <f>TEXT(SalesData[[#This Row],[Order Date]],"MMM-YYYY")</f>
        <v>Mar-2016</v>
      </c>
      <c r="X8881">
        <f>CHOOSE(MONTH(SalesData[[#This Row],[Order Date]]),1,1,1,2,2,2,3,3,3,4,4,4)</f>
        <v>1</v>
      </c>
      <c r="Y8881">
        <f>YEAR(SalesData[[#This Row],[Order Date]])*100+MONTH(SalesData[[#This Row],[Order Date]])</f>
        <v>201603</v>
      </c>
    </row>
    <row r="8882" spans="1: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v>6</v>
      </c>
      <c r="T8882">
        <v>0.3</v>
      </c>
      <c r="U8882">
        <v>-79.19</v>
      </c>
      <c r="V8882">
        <f>COUNTIF(SalesData[Order ID],SalesData[[#This Row],[Order ID]])</f>
        <v>2</v>
      </c>
      <c r="W8882" t="str">
        <f>TEXT(SalesData[[#This Row],[Order Date]],"MMM-YYYY")</f>
        <v>Mar-2016</v>
      </c>
      <c r="X8882">
        <f>CHOOSE(MONTH(SalesData[[#This Row],[Order Date]]),1,1,1,2,2,2,3,3,3,4,4,4)</f>
        <v>1</v>
      </c>
      <c r="Y8882">
        <f>YEAR(SalesData[[#This Row],[Order Date]])*100+MONTH(SalesData[[#This Row],[Order Date]])</f>
        <v>201603</v>
      </c>
    </row>
    <row r="8883" spans="1: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v>9</v>
      </c>
      <c r="T8883">
        <v>0</v>
      </c>
      <c r="U8883">
        <v>8.02</v>
      </c>
      <c r="V8883">
        <f>COUNTIF(SalesData[Order ID],SalesData[[#This Row],[Order ID]])</f>
        <v>1</v>
      </c>
      <c r="W8883" t="str">
        <f>TEXT(SalesData[[#This Row],[Order Date]],"MMM-YYYY")</f>
        <v>Jun-2017</v>
      </c>
      <c r="X8883">
        <f>CHOOSE(MONTH(SalesData[[#This Row],[Order Date]]),1,1,1,2,2,2,3,3,3,4,4,4)</f>
        <v>2</v>
      </c>
      <c r="Y8883">
        <f>YEAR(SalesData[[#This Row],[Order Date]])*100+MONTH(SalesData[[#This Row],[Order Date]])</f>
        <v>201706</v>
      </c>
    </row>
    <row r="8884" spans="1: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v>7</v>
      </c>
      <c r="T8884">
        <v>0.2</v>
      </c>
      <c r="U8884">
        <v>5.27</v>
      </c>
      <c r="V8884">
        <f>COUNTIF(SalesData[Order ID],SalesData[[#This Row],[Order ID]])</f>
        <v>2</v>
      </c>
      <c r="W8884" t="str">
        <f>TEXT(SalesData[[#This Row],[Order Date]],"MMM-YYYY")</f>
        <v>Oct-2018</v>
      </c>
      <c r="X8884">
        <f>CHOOSE(MONTH(SalesData[[#This Row],[Order Date]]),1,1,1,2,2,2,3,3,3,4,4,4)</f>
        <v>4</v>
      </c>
      <c r="Y8884">
        <f>YEAR(SalesData[[#This Row],[Order Date]])*100+MONTH(SalesData[[#This Row],[Order Date]])</f>
        <v>201810</v>
      </c>
    </row>
    <row r="8885" spans="1: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v>4</v>
      </c>
      <c r="T8885">
        <v>0</v>
      </c>
      <c r="U8885">
        <v>1.29</v>
      </c>
      <c r="V8885">
        <f>COUNTIF(SalesData[Order ID],SalesData[[#This Row],[Order ID]])</f>
        <v>2</v>
      </c>
      <c r="W8885" t="str">
        <f>TEXT(SalesData[[#This Row],[Order Date]],"MMM-YYYY")</f>
        <v>Oct-2018</v>
      </c>
      <c r="X8885">
        <f>CHOOSE(MONTH(SalesData[[#This Row],[Order Date]]),1,1,1,2,2,2,3,3,3,4,4,4)</f>
        <v>4</v>
      </c>
      <c r="Y8885">
        <f>YEAR(SalesData[[#This Row],[Order Date]])*100+MONTH(SalesData[[#This Row],[Order Date]])</f>
        <v>201810</v>
      </c>
    </row>
    <row r="8886" spans="1: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v>8</v>
      </c>
      <c r="T8886">
        <v>0.1</v>
      </c>
      <c r="U8886">
        <v>0.59</v>
      </c>
      <c r="V8886">
        <f>COUNTIF(SalesData[Order ID],SalesData[[#This Row],[Order ID]])</f>
        <v>3</v>
      </c>
      <c r="W8886" t="str">
        <f>TEXT(SalesData[[#This Row],[Order Date]],"MMM-YYYY")</f>
        <v>Aug-2015</v>
      </c>
      <c r="X8886">
        <f>CHOOSE(MONTH(SalesData[[#This Row],[Order Date]]),1,1,1,2,2,2,3,3,3,4,4,4)</f>
        <v>3</v>
      </c>
      <c r="Y8886">
        <f>YEAR(SalesData[[#This Row],[Order Date]])*100+MONTH(SalesData[[#This Row],[Order Date]])</f>
        <v>201508</v>
      </c>
    </row>
    <row r="8887" spans="1: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v>9</v>
      </c>
      <c r="T8887">
        <v>0.2</v>
      </c>
      <c r="U8887">
        <v>0.37</v>
      </c>
      <c r="V8887">
        <f>COUNTIF(SalesData[Order ID],SalesData[[#This Row],[Order ID]])</f>
        <v>3</v>
      </c>
      <c r="W8887" t="str">
        <f>TEXT(SalesData[[#This Row],[Order Date]],"MMM-YYYY")</f>
        <v>Aug-2015</v>
      </c>
      <c r="X8887">
        <f>CHOOSE(MONTH(SalesData[[#This Row],[Order Date]]),1,1,1,2,2,2,3,3,3,4,4,4)</f>
        <v>3</v>
      </c>
      <c r="Y8887">
        <f>YEAR(SalesData[[#This Row],[Order Date]])*100+MONTH(SalesData[[#This Row],[Order Date]])</f>
        <v>201508</v>
      </c>
    </row>
    <row r="8888" spans="1: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v>2</v>
      </c>
      <c r="T8888">
        <v>0</v>
      </c>
      <c r="U8888">
        <v>3.13</v>
      </c>
      <c r="V8888">
        <f>COUNTIF(SalesData[Order ID],SalesData[[#This Row],[Order ID]])</f>
        <v>3</v>
      </c>
      <c r="W8888" t="str">
        <f>TEXT(SalesData[[#This Row],[Order Date]],"MMM-YYYY")</f>
        <v>Aug-2015</v>
      </c>
      <c r="X8888">
        <f>CHOOSE(MONTH(SalesData[[#This Row],[Order Date]]),1,1,1,2,2,2,3,3,3,4,4,4)</f>
        <v>3</v>
      </c>
      <c r="Y8888">
        <f>YEAR(SalesData[[#This Row],[Order Date]])*100+MONTH(SalesData[[#This Row],[Order Date]])</f>
        <v>201508</v>
      </c>
    </row>
    <row r="8889" spans="1: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v>9</v>
      </c>
      <c r="T8889">
        <v>0.2</v>
      </c>
      <c r="U8889">
        <v>60.78</v>
      </c>
      <c r="V8889">
        <f>COUNTIF(SalesData[Order ID],SalesData[[#This Row],[Order ID]])</f>
        <v>1</v>
      </c>
      <c r="W8889" t="str">
        <f>TEXT(SalesData[[#This Row],[Order Date]],"MMM-YYYY")</f>
        <v>Jul-2015</v>
      </c>
      <c r="X8889">
        <f>CHOOSE(MONTH(SalesData[[#This Row],[Order Date]]),1,1,1,2,2,2,3,3,3,4,4,4)</f>
        <v>3</v>
      </c>
      <c r="Y8889">
        <f>YEAR(SalesData[[#This Row],[Order Date]])*100+MONTH(SalesData[[#This Row],[Order Date]])</f>
        <v>201507</v>
      </c>
    </row>
    <row r="8890" spans="1: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v>7</v>
      </c>
      <c r="T8890">
        <v>0.2</v>
      </c>
      <c r="U8890">
        <v>75.56</v>
      </c>
      <c r="V8890">
        <f>COUNTIF(SalesData[Order ID],SalesData[[#This Row],[Order ID]])</f>
        <v>1</v>
      </c>
      <c r="W8890" t="str">
        <f>TEXT(SalesData[[#This Row],[Order Date]],"MMM-YYYY")</f>
        <v>Dec-2018</v>
      </c>
      <c r="X8890">
        <f>CHOOSE(MONTH(SalesData[[#This Row],[Order Date]]),1,1,1,2,2,2,3,3,3,4,4,4)</f>
        <v>4</v>
      </c>
      <c r="Y8890">
        <f>YEAR(SalesData[[#This Row],[Order Date]])*100+MONTH(SalesData[[#This Row],[Order Date]])</f>
        <v>201812</v>
      </c>
    </row>
    <row r="8891" spans="1: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v>5</v>
      </c>
      <c r="T8891">
        <v>0.1</v>
      </c>
      <c r="U8891">
        <v>152.99</v>
      </c>
      <c r="V8891">
        <f>COUNTIF(SalesData[Order ID],SalesData[[#This Row],[Order ID]])</f>
        <v>2</v>
      </c>
      <c r="W8891" t="str">
        <f>TEXT(SalesData[[#This Row],[Order Date]],"MMM-YYYY")</f>
        <v>Oct-2017</v>
      </c>
      <c r="X8891">
        <f>CHOOSE(MONTH(SalesData[[#This Row],[Order Date]]),1,1,1,2,2,2,3,3,3,4,4,4)</f>
        <v>4</v>
      </c>
      <c r="Y8891">
        <f>YEAR(SalesData[[#This Row],[Order Date]])*100+MONTH(SalesData[[#This Row],[Order Date]])</f>
        <v>201710</v>
      </c>
    </row>
    <row r="8892" spans="1: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v>6</v>
      </c>
      <c r="T8892">
        <v>0.3</v>
      </c>
      <c r="U8892">
        <v>-559</v>
      </c>
      <c r="V8892">
        <f>COUNTIF(SalesData[Order ID],SalesData[[#This Row],[Order ID]])</f>
        <v>2</v>
      </c>
      <c r="W8892" t="str">
        <f>TEXT(SalesData[[#This Row],[Order Date]],"MMM-YYYY")</f>
        <v>Oct-2017</v>
      </c>
      <c r="X8892">
        <f>CHOOSE(MONTH(SalesData[[#This Row],[Order Date]]),1,1,1,2,2,2,3,3,3,4,4,4)</f>
        <v>4</v>
      </c>
      <c r="Y8892">
        <f>YEAR(SalesData[[#This Row],[Order Date]])*100+MONTH(SalesData[[#This Row],[Order Date]])</f>
        <v>201710</v>
      </c>
    </row>
    <row r="8893" spans="1: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v>3</v>
      </c>
      <c r="T8893">
        <v>0.2</v>
      </c>
      <c r="U8893">
        <v>38.97</v>
      </c>
      <c r="V8893">
        <f>COUNTIF(SalesData[Order ID],SalesData[[#This Row],[Order ID]])</f>
        <v>1</v>
      </c>
      <c r="W8893" t="str">
        <f>TEXT(SalesData[[#This Row],[Order Date]],"MMM-YYYY")</f>
        <v>Sep-2017</v>
      </c>
      <c r="X8893">
        <f>CHOOSE(MONTH(SalesData[[#This Row],[Order Date]]),1,1,1,2,2,2,3,3,3,4,4,4)</f>
        <v>3</v>
      </c>
      <c r="Y8893">
        <f>YEAR(SalesData[[#This Row],[Order Date]])*100+MONTH(SalesData[[#This Row],[Order Date]])</f>
        <v>201709</v>
      </c>
    </row>
    <row r="8894" spans="1: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v>10</v>
      </c>
      <c r="T8894">
        <v>0.2</v>
      </c>
      <c r="U8894">
        <v>910.07</v>
      </c>
      <c r="V8894">
        <f>COUNTIF(SalesData[Order ID],SalesData[[#This Row],[Order ID]])</f>
        <v>1</v>
      </c>
      <c r="W8894" t="str">
        <f>TEXT(SalesData[[#This Row],[Order Date]],"MMM-YYYY")</f>
        <v>Dec-2016</v>
      </c>
      <c r="X8894">
        <f>CHOOSE(MONTH(SalesData[[#This Row],[Order Date]]),1,1,1,2,2,2,3,3,3,4,4,4)</f>
        <v>4</v>
      </c>
      <c r="Y8894">
        <f>YEAR(SalesData[[#This Row],[Order Date]])*100+MONTH(SalesData[[#This Row],[Order Date]])</f>
        <v>201612</v>
      </c>
    </row>
    <row r="8895" spans="1: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v>3</v>
      </c>
      <c r="T8895">
        <v>0</v>
      </c>
      <c r="U8895">
        <v>29.35</v>
      </c>
      <c r="V8895">
        <f>COUNTIF(SalesData[Order ID],SalesData[[#This Row],[Order ID]])</f>
        <v>1</v>
      </c>
      <c r="W8895" t="str">
        <f>TEXT(SalesData[[#This Row],[Order Date]],"MMM-YYYY")</f>
        <v>Aug-2015</v>
      </c>
      <c r="X8895">
        <f>CHOOSE(MONTH(SalesData[[#This Row],[Order Date]]),1,1,1,2,2,2,3,3,3,4,4,4)</f>
        <v>3</v>
      </c>
      <c r="Y8895">
        <f>YEAR(SalesData[[#This Row],[Order Date]])*100+MONTH(SalesData[[#This Row],[Order Date]])</f>
        <v>201508</v>
      </c>
    </row>
    <row r="8896" spans="1: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v>4</v>
      </c>
      <c r="T8896">
        <v>0.1</v>
      </c>
      <c r="U8896">
        <v>84.25</v>
      </c>
      <c r="V8896">
        <f>COUNTIF(SalesData[Order ID],SalesData[[#This Row],[Order ID]])</f>
        <v>4</v>
      </c>
      <c r="W8896" t="str">
        <f>TEXT(SalesData[[#This Row],[Order Date]],"MMM-YYYY")</f>
        <v>Aug-2017</v>
      </c>
      <c r="X8896">
        <f>CHOOSE(MONTH(SalesData[[#This Row],[Order Date]]),1,1,1,2,2,2,3,3,3,4,4,4)</f>
        <v>3</v>
      </c>
      <c r="Y8896">
        <f>YEAR(SalesData[[#This Row],[Order Date]])*100+MONTH(SalesData[[#This Row],[Order Date]])</f>
        <v>201708</v>
      </c>
    </row>
    <row r="8897" spans="1: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v>2</v>
      </c>
      <c r="T8897">
        <v>0.1</v>
      </c>
      <c r="U8897">
        <v>3.95</v>
      </c>
      <c r="V8897">
        <f>COUNTIF(SalesData[Order ID],SalesData[[#This Row],[Order ID]])</f>
        <v>4</v>
      </c>
      <c r="W8897" t="str">
        <f>TEXT(SalesData[[#This Row],[Order Date]],"MMM-YYYY")</f>
        <v>Aug-2017</v>
      </c>
      <c r="X8897">
        <f>CHOOSE(MONTH(SalesData[[#This Row],[Order Date]]),1,1,1,2,2,2,3,3,3,4,4,4)</f>
        <v>3</v>
      </c>
      <c r="Y8897">
        <f>YEAR(SalesData[[#This Row],[Order Date]])*100+MONTH(SalesData[[#This Row],[Order Date]])</f>
        <v>201708</v>
      </c>
    </row>
    <row r="8898" spans="1: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v>2</v>
      </c>
      <c r="T8898">
        <v>0</v>
      </c>
      <c r="U8898">
        <v>26.5</v>
      </c>
      <c r="V8898">
        <f>COUNTIF(SalesData[Order ID],SalesData[[#This Row],[Order ID]])</f>
        <v>4</v>
      </c>
      <c r="W8898" t="str">
        <f>TEXT(SalesData[[#This Row],[Order Date]],"MMM-YYYY")</f>
        <v>Aug-2017</v>
      </c>
      <c r="X8898">
        <f>CHOOSE(MONTH(SalesData[[#This Row],[Order Date]]),1,1,1,2,2,2,3,3,3,4,4,4)</f>
        <v>3</v>
      </c>
      <c r="Y8898">
        <f>YEAR(SalesData[[#This Row],[Order Date]])*100+MONTH(SalesData[[#This Row],[Order Date]])</f>
        <v>201708</v>
      </c>
    </row>
    <row r="8899" spans="1: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v>9</v>
      </c>
      <c r="T8899">
        <v>0</v>
      </c>
      <c r="U8899">
        <v>9.76</v>
      </c>
      <c r="V8899">
        <f>COUNTIF(SalesData[Order ID],SalesData[[#This Row],[Order ID]])</f>
        <v>4</v>
      </c>
      <c r="W8899" t="str">
        <f>TEXT(SalesData[[#This Row],[Order Date]],"MMM-YYYY")</f>
        <v>Aug-2017</v>
      </c>
      <c r="X8899">
        <f>CHOOSE(MONTH(SalesData[[#This Row],[Order Date]]),1,1,1,2,2,2,3,3,3,4,4,4)</f>
        <v>3</v>
      </c>
      <c r="Y8899">
        <f>YEAR(SalesData[[#This Row],[Order Date]])*100+MONTH(SalesData[[#This Row],[Order Date]])</f>
        <v>201708</v>
      </c>
    </row>
    <row r="8900" spans="1: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v>8</v>
      </c>
      <c r="T8900">
        <v>0.1</v>
      </c>
      <c r="U8900">
        <v>94.04</v>
      </c>
      <c r="V8900">
        <f>COUNTIF(SalesData[Order ID],SalesData[[#This Row],[Order ID]])</f>
        <v>2</v>
      </c>
      <c r="W8900" t="str">
        <f>TEXT(SalesData[[#This Row],[Order Date]],"MMM-YYYY")</f>
        <v>Aug-2016</v>
      </c>
      <c r="X8900">
        <f>CHOOSE(MONTH(SalesData[[#This Row],[Order Date]]),1,1,1,2,2,2,3,3,3,4,4,4)</f>
        <v>3</v>
      </c>
      <c r="Y8900">
        <f>YEAR(SalesData[[#This Row],[Order Date]])*100+MONTH(SalesData[[#This Row],[Order Date]])</f>
        <v>201608</v>
      </c>
    </row>
    <row r="8901" spans="1: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v>7</v>
      </c>
      <c r="T8901">
        <v>0</v>
      </c>
      <c r="U8901">
        <v>7.52</v>
      </c>
      <c r="V8901">
        <f>COUNTIF(SalesData[Order ID],SalesData[[#This Row],[Order ID]])</f>
        <v>2</v>
      </c>
      <c r="W8901" t="str">
        <f>TEXT(SalesData[[#This Row],[Order Date]],"MMM-YYYY")</f>
        <v>Aug-2016</v>
      </c>
      <c r="X8901">
        <f>CHOOSE(MONTH(SalesData[[#This Row],[Order Date]]),1,1,1,2,2,2,3,3,3,4,4,4)</f>
        <v>3</v>
      </c>
      <c r="Y8901">
        <f>YEAR(SalesData[[#This Row],[Order Date]])*100+MONTH(SalesData[[#This Row],[Order Date]])</f>
        <v>201608</v>
      </c>
    </row>
    <row r="8902" spans="1: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v>5</v>
      </c>
      <c r="T8902">
        <v>0</v>
      </c>
      <c r="U8902">
        <v>11.22</v>
      </c>
      <c r="V8902">
        <f>COUNTIF(SalesData[Order ID],SalesData[[#This Row],[Order ID]])</f>
        <v>4</v>
      </c>
      <c r="W8902" t="str">
        <f>TEXT(SalesData[[#This Row],[Order Date]],"MMM-YYYY")</f>
        <v>May-2017</v>
      </c>
      <c r="X8902">
        <f>CHOOSE(MONTH(SalesData[[#This Row],[Order Date]]),1,1,1,2,2,2,3,3,3,4,4,4)</f>
        <v>2</v>
      </c>
      <c r="Y8902">
        <f>YEAR(SalesData[[#This Row],[Order Date]])*100+MONTH(SalesData[[#This Row],[Order Date]])</f>
        <v>201705</v>
      </c>
    </row>
    <row r="8903" spans="1: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v>2</v>
      </c>
      <c r="T8903">
        <v>0</v>
      </c>
      <c r="U8903">
        <v>2.96</v>
      </c>
      <c r="V8903">
        <f>COUNTIF(SalesData[Order ID],SalesData[[#This Row],[Order ID]])</f>
        <v>4</v>
      </c>
      <c r="W8903" t="str">
        <f>TEXT(SalesData[[#This Row],[Order Date]],"MMM-YYYY")</f>
        <v>May-2017</v>
      </c>
      <c r="X8903">
        <f>CHOOSE(MONTH(SalesData[[#This Row],[Order Date]]),1,1,1,2,2,2,3,3,3,4,4,4)</f>
        <v>2</v>
      </c>
      <c r="Y8903">
        <f>YEAR(SalesData[[#This Row],[Order Date]])*100+MONTH(SalesData[[#This Row],[Order Date]])</f>
        <v>201705</v>
      </c>
    </row>
    <row r="8904" spans="1: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v>9</v>
      </c>
      <c r="T8904">
        <v>0.1</v>
      </c>
      <c r="U8904">
        <v>38.22</v>
      </c>
      <c r="V8904">
        <f>COUNTIF(SalesData[Order ID],SalesData[[#This Row],[Order ID]])</f>
        <v>4</v>
      </c>
      <c r="W8904" t="str">
        <f>TEXT(SalesData[[#This Row],[Order Date]],"MMM-YYYY")</f>
        <v>May-2017</v>
      </c>
      <c r="X8904">
        <f>CHOOSE(MONTH(SalesData[[#This Row],[Order Date]]),1,1,1,2,2,2,3,3,3,4,4,4)</f>
        <v>2</v>
      </c>
      <c r="Y8904">
        <f>YEAR(SalesData[[#This Row],[Order Date]])*100+MONTH(SalesData[[#This Row],[Order Date]])</f>
        <v>201705</v>
      </c>
    </row>
    <row r="8905" spans="1: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v>9</v>
      </c>
      <c r="T8905">
        <v>0.2</v>
      </c>
      <c r="U8905">
        <v>3.63</v>
      </c>
      <c r="V8905">
        <f>COUNTIF(SalesData[Order ID],SalesData[[#This Row],[Order ID]])</f>
        <v>4</v>
      </c>
      <c r="W8905" t="str">
        <f>TEXT(SalesData[[#This Row],[Order Date]],"MMM-YYYY")</f>
        <v>May-2017</v>
      </c>
      <c r="X8905">
        <f>CHOOSE(MONTH(SalesData[[#This Row],[Order Date]]),1,1,1,2,2,2,3,3,3,4,4,4)</f>
        <v>2</v>
      </c>
      <c r="Y8905">
        <f>YEAR(SalesData[[#This Row],[Order Date]])*100+MONTH(SalesData[[#This Row],[Order Date]])</f>
        <v>201705</v>
      </c>
    </row>
    <row r="8906" spans="1: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v>8</v>
      </c>
      <c r="T8906">
        <v>0.2</v>
      </c>
      <c r="U8906">
        <v>1.83</v>
      </c>
      <c r="V8906">
        <f>COUNTIF(SalesData[Order ID],SalesData[[#This Row],[Order ID]])</f>
        <v>3</v>
      </c>
      <c r="W8906" t="str">
        <f>TEXT(SalesData[[#This Row],[Order Date]],"MMM-YYYY")</f>
        <v>Jul-2017</v>
      </c>
      <c r="X8906">
        <f>CHOOSE(MONTH(SalesData[[#This Row],[Order Date]]),1,1,1,2,2,2,3,3,3,4,4,4)</f>
        <v>3</v>
      </c>
      <c r="Y8906">
        <f>YEAR(SalesData[[#This Row],[Order Date]])*100+MONTH(SalesData[[#This Row],[Order Date]])</f>
        <v>201707</v>
      </c>
    </row>
    <row r="8907" spans="1: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v>9</v>
      </c>
      <c r="T8907">
        <v>0</v>
      </c>
      <c r="U8907">
        <v>10.49</v>
      </c>
      <c r="V8907">
        <f>COUNTIF(SalesData[Order ID],SalesData[[#This Row],[Order ID]])</f>
        <v>3</v>
      </c>
      <c r="W8907" t="str">
        <f>TEXT(SalesData[[#This Row],[Order Date]],"MMM-YYYY")</f>
        <v>Jul-2017</v>
      </c>
      <c r="X8907">
        <f>CHOOSE(MONTH(SalesData[[#This Row],[Order Date]]),1,1,1,2,2,2,3,3,3,4,4,4)</f>
        <v>3</v>
      </c>
      <c r="Y8907">
        <f>YEAR(SalesData[[#This Row],[Order Date]])*100+MONTH(SalesData[[#This Row],[Order Date]])</f>
        <v>201707</v>
      </c>
    </row>
    <row r="8908" spans="1: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v>10</v>
      </c>
      <c r="T8908">
        <v>0</v>
      </c>
      <c r="U8908">
        <v>21.77</v>
      </c>
      <c r="V8908">
        <f>COUNTIF(SalesData[Order ID],SalesData[[#This Row],[Order ID]])</f>
        <v>3</v>
      </c>
      <c r="W8908" t="str">
        <f>TEXT(SalesData[[#This Row],[Order Date]],"MMM-YYYY")</f>
        <v>Jul-2017</v>
      </c>
      <c r="X8908">
        <f>CHOOSE(MONTH(SalesData[[#This Row],[Order Date]]),1,1,1,2,2,2,3,3,3,4,4,4)</f>
        <v>3</v>
      </c>
      <c r="Y8908">
        <f>YEAR(SalesData[[#This Row],[Order Date]])*100+MONTH(SalesData[[#This Row],[Order Date]])</f>
        <v>201707</v>
      </c>
    </row>
    <row r="8909" spans="1: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v>6</v>
      </c>
      <c r="T8909">
        <v>0</v>
      </c>
      <c r="U8909">
        <v>13.4</v>
      </c>
      <c r="V8909">
        <f>COUNTIF(SalesData[Order ID],SalesData[[#This Row],[Order ID]])</f>
        <v>1</v>
      </c>
      <c r="W8909" t="str">
        <f>TEXT(SalesData[[#This Row],[Order Date]],"MMM-YYYY")</f>
        <v>Dec-2017</v>
      </c>
      <c r="X8909">
        <f>CHOOSE(MONTH(SalesData[[#This Row],[Order Date]]),1,1,1,2,2,2,3,3,3,4,4,4)</f>
        <v>4</v>
      </c>
      <c r="Y8909">
        <f>YEAR(SalesData[[#This Row],[Order Date]])*100+MONTH(SalesData[[#This Row],[Order Date]])</f>
        <v>201712</v>
      </c>
    </row>
    <row r="8910" spans="1: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v>4</v>
      </c>
      <c r="T8910">
        <v>0</v>
      </c>
      <c r="U8910">
        <v>52.99</v>
      </c>
      <c r="V8910">
        <f>COUNTIF(SalesData[Order ID],SalesData[[#This Row],[Order ID]])</f>
        <v>1</v>
      </c>
      <c r="W8910" t="str">
        <f>TEXT(SalesData[[#This Row],[Order Date]],"MMM-YYYY")</f>
        <v>Jan-2016</v>
      </c>
      <c r="X8910">
        <f>CHOOSE(MONTH(SalesData[[#This Row],[Order Date]]),1,1,1,2,2,2,3,3,3,4,4,4)</f>
        <v>1</v>
      </c>
      <c r="Y8910">
        <f>YEAR(SalesData[[#This Row],[Order Date]])*100+MONTH(SalesData[[#This Row],[Order Date]])</f>
        <v>201601</v>
      </c>
    </row>
    <row r="8911" spans="1: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v>6</v>
      </c>
      <c r="T8911">
        <v>0.2</v>
      </c>
      <c r="U8911">
        <v>5.7</v>
      </c>
      <c r="V8911">
        <f>COUNTIF(SalesData[Order ID],SalesData[[#This Row],[Order ID]])</f>
        <v>1</v>
      </c>
      <c r="W8911" t="str">
        <f>TEXT(SalesData[[#This Row],[Order Date]],"MMM-YYYY")</f>
        <v>Oct-2018</v>
      </c>
      <c r="X8911">
        <f>CHOOSE(MONTH(SalesData[[#This Row],[Order Date]]),1,1,1,2,2,2,3,3,3,4,4,4)</f>
        <v>4</v>
      </c>
      <c r="Y8911">
        <f>YEAR(SalesData[[#This Row],[Order Date]])*100+MONTH(SalesData[[#This Row],[Order Date]])</f>
        <v>201810</v>
      </c>
    </row>
    <row r="8912" spans="1: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v>2</v>
      </c>
      <c r="T8912">
        <v>0</v>
      </c>
      <c r="U8912">
        <v>8.64</v>
      </c>
      <c r="V8912">
        <f>COUNTIF(SalesData[Order ID],SalesData[[#This Row],[Order ID]])</f>
        <v>4</v>
      </c>
      <c r="W8912" t="str">
        <f>TEXT(SalesData[[#This Row],[Order Date]],"MMM-YYYY")</f>
        <v>Nov-2018</v>
      </c>
      <c r="X8912">
        <f>CHOOSE(MONTH(SalesData[[#This Row],[Order Date]]),1,1,1,2,2,2,3,3,3,4,4,4)</f>
        <v>4</v>
      </c>
      <c r="Y8912">
        <f>YEAR(SalesData[[#This Row],[Order Date]])*100+MONTH(SalesData[[#This Row],[Order Date]])</f>
        <v>201811</v>
      </c>
    </row>
    <row r="8913" spans="1: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v>3</v>
      </c>
      <c r="T8913">
        <v>0.2</v>
      </c>
      <c r="U8913">
        <v>37.42</v>
      </c>
      <c r="V8913">
        <f>COUNTIF(SalesData[Order ID],SalesData[[#This Row],[Order ID]])</f>
        <v>4</v>
      </c>
      <c r="W8913" t="str">
        <f>TEXT(SalesData[[#This Row],[Order Date]],"MMM-YYYY")</f>
        <v>Nov-2018</v>
      </c>
      <c r="X8913">
        <f>CHOOSE(MONTH(SalesData[[#This Row],[Order Date]]),1,1,1,2,2,2,3,3,3,4,4,4)</f>
        <v>4</v>
      </c>
      <c r="Y8913">
        <f>YEAR(SalesData[[#This Row],[Order Date]])*100+MONTH(SalesData[[#This Row],[Order Date]])</f>
        <v>201811</v>
      </c>
    </row>
    <row r="8914" spans="1: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v>6</v>
      </c>
      <c r="T8914">
        <v>0.2</v>
      </c>
      <c r="U8914">
        <v>1.1399999999999999</v>
      </c>
      <c r="V8914">
        <f>COUNTIF(SalesData[Order ID],SalesData[[#This Row],[Order ID]])</f>
        <v>4</v>
      </c>
      <c r="W8914" t="str">
        <f>TEXT(SalesData[[#This Row],[Order Date]],"MMM-YYYY")</f>
        <v>Nov-2018</v>
      </c>
      <c r="X8914">
        <f>CHOOSE(MONTH(SalesData[[#This Row],[Order Date]]),1,1,1,2,2,2,3,3,3,4,4,4)</f>
        <v>4</v>
      </c>
      <c r="Y8914">
        <f>YEAR(SalesData[[#This Row],[Order Date]])*100+MONTH(SalesData[[#This Row],[Order Date]])</f>
        <v>201811</v>
      </c>
    </row>
    <row r="8915" spans="1: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v>8</v>
      </c>
      <c r="T8915">
        <v>0.1</v>
      </c>
      <c r="U8915">
        <v>0.94</v>
      </c>
      <c r="V8915">
        <f>COUNTIF(SalesData[Order ID],SalesData[[#This Row],[Order ID]])</f>
        <v>4</v>
      </c>
      <c r="W8915" t="str">
        <f>TEXT(SalesData[[#This Row],[Order Date]],"MMM-YYYY")</f>
        <v>Nov-2018</v>
      </c>
      <c r="X8915">
        <f>CHOOSE(MONTH(SalesData[[#This Row],[Order Date]]),1,1,1,2,2,2,3,3,3,4,4,4)</f>
        <v>4</v>
      </c>
      <c r="Y8915">
        <f>YEAR(SalesData[[#This Row],[Order Date]])*100+MONTH(SalesData[[#This Row],[Order Date]])</f>
        <v>201811</v>
      </c>
    </row>
    <row r="8916" spans="1: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v>2</v>
      </c>
      <c r="T8916">
        <v>0</v>
      </c>
      <c r="U8916">
        <v>171.33</v>
      </c>
      <c r="V8916">
        <f>COUNTIF(SalesData[Order ID],SalesData[[#This Row],[Order ID]])</f>
        <v>5</v>
      </c>
      <c r="W8916" t="str">
        <f>TEXT(SalesData[[#This Row],[Order Date]],"MMM-YYYY")</f>
        <v>May-2017</v>
      </c>
      <c r="X8916">
        <f>CHOOSE(MONTH(SalesData[[#This Row],[Order Date]]),1,1,1,2,2,2,3,3,3,4,4,4)</f>
        <v>2</v>
      </c>
      <c r="Y8916">
        <f>YEAR(SalesData[[#This Row],[Order Date]])*100+MONTH(SalesData[[#This Row],[Order Date]])</f>
        <v>201705</v>
      </c>
    </row>
    <row r="8917" spans="1: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v>3</v>
      </c>
      <c r="T8917">
        <v>0.3</v>
      </c>
      <c r="U8917">
        <v>-4.4800000000000004</v>
      </c>
      <c r="V8917">
        <f>COUNTIF(SalesData[Order ID],SalesData[[#This Row],[Order ID]])</f>
        <v>5</v>
      </c>
      <c r="W8917" t="str">
        <f>TEXT(SalesData[[#This Row],[Order Date]],"MMM-YYYY")</f>
        <v>May-2017</v>
      </c>
      <c r="X8917">
        <f>CHOOSE(MONTH(SalesData[[#This Row],[Order Date]]),1,1,1,2,2,2,3,3,3,4,4,4)</f>
        <v>2</v>
      </c>
      <c r="Y8917">
        <f>YEAR(SalesData[[#This Row],[Order Date]])*100+MONTH(SalesData[[#This Row],[Order Date]])</f>
        <v>201705</v>
      </c>
    </row>
    <row r="8918" spans="1: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v>5</v>
      </c>
      <c r="T8918">
        <v>0</v>
      </c>
      <c r="U8918">
        <v>17.07</v>
      </c>
      <c r="V8918">
        <f>COUNTIF(SalesData[Order ID],SalesData[[#This Row],[Order ID]])</f>
        <v>5</v>
      </c>
      <c r="W8918" t="str">
        <f>TEXT(SalesData[[#This Row],[Order Date]],"MMM-YYYY")</f>
        <v>May-2017</v>
      </c>
      <c r="X8918">
        <f>CHOOSE(MONTH(SalesData[[#This Row],[Order Date]]),1,1,1,2,2,2,3,3,3,4,4,4)</f>
        <v>2</v>
      </c>
      <c r="Y8918">
        <f>YEAR(SalesData[[#This Row],[Order Date]])*100+MONTH(SalesData[[#This Row],[Order Date]])</f>
        <v>201705</v>
      </c>
    </row>
    <row r="8919" spans="1: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v>2</v>
      </c>
      <c r="T8919">
        <v>0</v>
      </c>
      <c r="U8919">
        <v>22.99</v>
      </c>
      <c r="V8919">
        <f>COUNTIF(SalesData[Order ID],SalesData[[#This Row],[Order ID]])</f>
        <v>5</v>
      </c>
      <c r="W8919" t="str">
        <f>TEXT(SalesData[[#This Row],[Order Date]],"MMM-YYYY")</f>
        <v>May-2017</v>
      </c>
      <c r="X8919">
        <f>CHOOSE(MONTH(SalesData[[#This Row],[Order Date]]),1,1,1,2,2,2,3,3,3,4,4,4)</f>
        <v>2</v>
      </c>
      <c r="Y8919">
        <f>YEAR(SalesData[[#This Row],[Order Date]])*100+MONTH(SalesData[[#This Row],[Order Date]])</f>
        <v>201705</v>
      </c>
    </row>
    <row r="8920" spans="1: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v>6</v>
      </c>
      <c r="T8920">
        <v>0.1</v>
      </c>
      <c r="U8920">
        <v>4.08</v>
      </c>
      <c r="V8920">
        <f>COUNTIF(SalesData[Order ID],SalesData[[#This Row],[Order ID]])</f>
        <v>5</v>
      </c>
      <c r="W8920" t="str">
        <f>TEXT(SalesData[[#This Row],[Order Date]],"MMM-YYYY")</f>
        <v>May-2017</v>
      </c>
      <c r="X8920">
        <f>CHOOSE(MONTH(SalesData[[#This Row],[Order Date]]),1,1,1,2,2,2,3,3,3,4,4,4)</f>
        <v>2</v>
      </c>
      <c r="Y8920">
        <f>YEAR(SalesData[[#This Row],[Order Date]])*100+MONTH(SalesData[[#This Row],[Order Date]])</f>
        <v>201705</v>
      </c>
    </row>
    <row r="8921" spans="1: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v>5</v>
      </c>
      <c r="T8921">
        <v>0.1</v>
      </c>
      <c r="U8921">
        <v>17.77</v>
      </c>
      <c r="V8921">
        <f>COUNTIF(SalesData[Order ID],SalesData[[#This Row],[Order ID]])</f>
        <v>1</v>
      </c>
      <c r="W8921" t="str">
        <f>TEXT(SalesData[[#This Row],[Order Date]],"MMM-YYYY")</f>
        <v>Apr-2015</v>
      </c>
      <c r="X8921">
        <f>CHOOSE(MONTH(SalesData[[#This Row],[Order Date]]),1,1,1,2,2,2,3,3,3,4,4,4)</f>
        <v>2</v>
      </c>
      <c r="Y8921">
        <f>YEAR(SalesData[[#This Row],[Order Date]])*100+MONTH(SalesData[[#This Row],[Order Date]])</f>
        <v>201504</v>
      </c>
    </row>
    <row r="8922" spans="1: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v>4</v>
      </c>
      <c r="T8922">
        <v>0.3</v>
      </c>
      <c r="U8922">
        <v>-32</v>
      </c>
      <c r="V8922">
        <f>COUNTIF(SalesData[Order ID],SalesData[[#This Row],[Order ID]])</f>
        <v>1</v>
      </c>
      <c r="W8922" t="str">
        <f>TEXT(SalesData[[#This Row],[Order Date]],"MMM-YYYY")</f>
        <v>Apr-2015</v>
      </c>
      <c r="X8922">
        <f>CHOOSE(MONTH(SalesData[[#This Row],[Order Date]]),1,1,1,2,2,2,3,3,3,4,4,4)</f>
        <v>2</v>
      </c>
      <c r="Y8922">
        <f>YEAR(SalesData[[#This Row],[Order Date]])*100+MONTH(SalesData[[#This Row],[Order Date]])</f>
        <v>201504</v>
      </c>
    </row>
    <row r="8923" spans="1: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v>5</v>
      </c>
      <c r="T8923">
        <v>0</v>
      </c>
      <c r="U8923">
        <v>3.16</v>
      </c>
      <c r="V8923">
        <f>COUNTIF(SalesData[Order ID],SalesData[[#This Row],[Order ID]])</f>
        <v>2</v>
      </c>
      <c r="W8923" t="str">
        <f>TEXT(SalesData[[#This Row],[Order Date]],"MMM-YYYY")</f>
        <v>Oct-2017</v>
      </c>
      <c r="X8923">
        <f>CHOOSE(MONTH(SalesData[[#This Row],[Order Date]]),1,1,1,2,2,2,3,3,3,4,4,4)</f>
        <v>4</v>
      </c>
      <c r="Y8923">
        <f>YEAR(SalesData[[#This Row],[Order Date]])*100+MONTH(SalesData[[#This Row],[Order Date]])</f>
        <v>201710</v>
      </c>
    </row>
    <row r="8924" spans="1: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v>2</v>
      </c>
      <c r="T8924">
        <v>0</v>
      </c>
      <c r="U8924">
        <v>3.93</v>
      </c>
      <c r="V8924">
        <f>COUNTIF(SalesData[Order ID],SalesData[[#This Row],[Order ID]])</f>
        <v>2</v>
      </c>
      <c r="W8924" t="str">
        <f>TEXT(SalesData[[#This Row],[Order Date]],"MMM-YYYY")</f>
        <v>Oct-2017</v>
      </c>
      <c r="X8924">
        <f>CHOOSE(MONTH(SalesData[[#This Row],[Order Date]]),1,1,1,2,2,2,3,3,3,4,4,4)</f>
        <v>4</v>
      </c>
      <c r="Y8924">
        <f>YEAR(SalesData[[#This Row],[Order Date]])*100+MONTH(SalesData[[#This Row],[Order Date]])</f>
        <v>201710</v>
      </c>
    </row>
    <row r="8925" spans="1: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v>10</v>
      </c>
      <c r="T8925">
        <v>0</v>
      </c>
      <c r="U8925">
        <v>1.46</v>
      </c>
      <c r="V8925">
        <f>COUNTIF(SalesData[Order ID],SalesData[[#This Row],[Order ID]])</f>
        <v>1</v>
      </c>
      <c r="W8925" t="str">
        <f>TEXT(SalesData[[#This Row],[Order Date]],"MMM-YYYY")</f>
        <v>Jun-2018</v>
      </c>
      <c r="X8925">
        <f>CHOOSE(MONTH(SalesData[[#This Row],[Order Date]]),1,1,1,2,2,2,3,3,3,4,4,4)</f>
        <v>2</v>
      </c>
      <c r="Y8925">
        <f>YEAR(SalesData[[#This Row],[Order Date]])*100+MONTH(SalesData[[#This Row],[Order Date]])</f>
        <v>201806</v>
      </c>
    </row>
    <row r="8926" spans="1: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v>9</v>
      </c>
      <c r="T8926">
        <v>0</v>
      </c>
      <c r="U8926">
        <v>72</v>
      </c>
      <c r="V8926">
        <f>COUNTIF(SalesData[Order ID],SalesData[[#This Row],[Order ID]])</f>
        <v>3</v>
      </c>
      <c r="W8926" t="str">
        <f>TEXT(SalesData[[#This Row],[Order Date]],"MMM-YYYY")</f>
        <v>Jan-2017</v>
      </c>
      <c r="X8926">
        <f>CHOOSE(MONTH(SalesData[[#This Row],[Order Date]]),1,1,1,2,2,2,3,3,3,4,4,4)</f>
        <v>1</v>
      </c>
      <c r="Y8926">
        <f>YEAR(SalesData[[#This Row],[Order Date]])*100+MONTH(SalesData[[#This Row],[Order Date]])</f>
        <v>201701</v>
      </c>
    </row>
    <row r="8927" spans="1: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v>5</v>
      </c>
      <c r="T8927">
        <v>0</v>
      </c>
      <c r="U8927">
        <v>0.48</v>
      </c>
      <c r="V8927">
        <f>COUNTIF(SalesData[Order ID],SalesData[[#This Row],[Order ID]])</f>
        <v>3</v>
      </c>
      <c r="W8927" t="str">
        <f>TEXT(SalesData[[#This Row],[Order Date]],"MMM-YYYY")</f>
        <v>Jan-2017</v>
      </c>
      <c r="X8927">
        <f>CHOOSE(MONTH(SalesData[[#This Row],[Order Date]]),1,1,1,2,2,2,3,3,3,4,4,4)</f>
        <v>1</v>
      </c>
      <c r="Y8927">
        <f>YEAR(SalesData[[#This Row],[Order Date]])*100+MONTH(SalesData[[#This Row],[Order Date]])</f>
        <v>201701</v>
      </c>
    </row>
    <row r="8928" spans="1: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v>6</v>
      </c>
      <c r="T8928">
        <v>0</v>
      </c>
      <c r="U8928">
        <v>100.18</v>
      </c>
      <c r="V8928">
        <f>COUNTIF(SalesData[Order ID],SalesData[[#This Row],[Order ID]])</f>
        <v>3</v>
      </c>
      <c r="W8928" t="str">
        <f>TEXT(SalesData[[#This Row],[Order Date]],"MMM-YYYY")</f>
        <v>Jan-2017</v>
      </c>
      <c r="X8928">
        <f>CHOOSE(MONTH(SalesData[[#This Row],[Order Date]]),1,1,1,2,2,2,3,3,3,4,4,4)</f>
        <v>1</v>
      </c>
      <c r="Y8928">
        <f>YEAR(SalesData[[#This Row],[Order Date]])*100+MONTH(SalesData[[#This Row],[Order Date]])</f>
        <v>201701</v>
      </c>
    </row>
    <row r="8929" spans="1: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v>7</v>
      </c>
      <c r="T8929">
        <v>0</v>
      </c>
      <c r="U8929">
        <v>33.729999999999997</v>
      </c>
      <c r="V8929">
        <f>COUNTIF(SalesData[Order ID],SalesData[[#This Row],[Order ID]])</f>
        <v>1</v>
      </c>
      <c r="W8929" t="str">
        <f>TEXT(SalesData[[#This Row],[Order Date]],"MMM-YYYY")</f>
        <v>Sep-2016</v>
      </c>
      <c r="X8929">
        <f>CHOOSE(MONTH(SalesData[[#This Row],[Order Date]]),1,1,1,2,2,2,3,3,3,4,4,4)</f>
        <v>3</v>
      </c>
      <c r="Y8929">
        <f>YEAR(SalesData[[#This Row],[Order Date]])*100+MONTH(SalesData[[#This Row],[Order Date]])</f>
        <v>201609</v>
      </c>
    </row>
    <row r="8930" spans="1: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v>3</v>
      </c>
      <c r="T8930">
        <v>0.1</v>
      </c>
      <c r="U8930">
        <v>42.7</v>
      </c>
      <c r="V8930">
        <f>COUNTIF(SalesData[Order ID],SalesData[[#This Row],[Order ID]])</f>
        <v>3</v>
      </c>
      <c r="W8930" t="str">
        <f>TEXT(SalesData[[#This Row],[Order Date]],"MMM-YYYY")</f>
        <v>Apr-2016</v>
      </c>
      <c r="X8930">
        <f>CHOOSE(MONTH(SalesData[[#This Row],[Order Date]]),1,1,1,2,2,2,3,3,3,4,4,4)</f>
        <v>2</v>
      </c>
      <c r="Y8930">
        <f>YEAR(SalesData[[#This Row],[Order Date]])*100+MONTH(SalesData[[#This Row],[Order Date]])</f>
        <v>201604</v>
      </c>
    </row>
    <row r="8931" spans="1: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v>4</v>
      </c>
      <c r="T8931">
        <v>0</v>
      </c>
      <c r="U8931">
        <v>65.53</v>
      </c>
      <c r="V8931">
        <f>COUNTIF(SalesData[Order ID],SalesData[[#This Row],[Order ID]])</f>
        <v>3</v>
      </c>
      <c r="W8931" t="str">
        <f>TEXT(SalesData[[#This Row],[Order Date]],"MMM-YYYY")</f>
        <v>Apr-2016</v>
      </c>
      <c r="X8931">
        <f>CHOOSE(MONTH(SalesData[[#This Row],[Order Date]]),1,1,1,2,2,2,3,3,3,4,4,4)</f>
        <v>2</v>
      </c>
      <c r="Y8931">
        <f>YEAR(SalesData[[#This Row],[Order Date]])*100+MONTH(SalesData[[#This Row],[Order Date]])</f>
        <v>201604</v>
      </c>
    </row>
    <row r="8932" spans="1: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v>2</v>
      </c>
      <c r="T8932">
        <v>0</v>
      </c>
      <c r="U8932">
        <v>52.79</v>
      </c>
      <c r="V8932">
        <f>COUNTIF(SalesData[Order ID],SalesData[[#This Row],[Order ID]])</f>
        <v>3</v>
      </c>
      <c r="W8932" t="str">
        <f>TEXT(SalesData[[#This Row],[Order Date]],"MMM-YYYY")</f>
        <v>Apr-2016</v>
      </c>
      <c r="X8932">
        <f>CHOOSE(MONTH(SalesData[[#This Row],[Order Date]]),1,1,1,2,2,2,3,3,3,4,4,4)</f>
        <v>2</v>
      </c>
      <c r="Y8932">
        <f>YEAR(SalesData[[#This Row],[Order Date]])*100+MONTH(SalesData[[#This Row],[Order Date]])</f>
        <v>201604</v>
      </c>
    </row>
    <row r="8933" spans="1: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v>2</v>
      </c>
      <c r="T8933">
        <v>0.2</v>
      </c>
      <c r="U8933">
        <v>26.99</v>
      </c>
      <c r="V8933">
        <f>COUNTIF(SalesData[Order ID],SalesData[[#This Row],[Order ID]])</f>
        <v>2</v>
      </c>
      <c r="W8933" t="str">
        <f>TEXT(SalesData[[#This Row],[Order Date]],"MMM-YYYY")</f>
        <v>Dec-2018</v>
      </c>
      <c r="X8933">
        <f>CHOOSE(MONTH(SalesData[[#This Row],[Order Date]]),1,1,1,2,2,2,3,3,3,4,4,4)</f>
        <v>4</v>
      </c>
      <c r="Y8933">
        <f>YEAR(SalesData[[#This Row],[Order Date]])*100+MONTH(SalesData[[#This Row],[Order Date]])</f>
        <v>201812</v>
      </c>
    </row>
    <row r="8934" spans="1: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v>5</v>
      </c>
      <c r="T8934">
        <v>0</v>
      </c>
      <c r="U8934">
        <v>9.68</v>
      </c>
      <c r="V8934">
        <f>COUNTIF(SalesData[Order ID],SalesData[[#This Row],[Order ID]])</f>
        <v>2</v>
      </c>
      <c r="W8934" t="str">
        <f>TEXT(SalesData[[#This Row],[Order Date]],"MMM-YYYY")</f>
        <v>Dec-2018</v>
      </c>
      <c r="X8934">
        <f>CHOOSE(MONTH(SalesData[[#This Row],[Order Date]]),1,1,1,2,2,2,3,3,3,4,4,4)</f>
        <v>4</v>
      </c>
      <c r="Y8934">
        <f>YEAR(SalesData[[#This Row],[Order Date]])*100+MONTH(SalesData[[#This Row],[Order Date]])</f>
        <v>201812</v>
      </c>
    </row>
    <row r="8935" spans="1: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v>8</v>
      </c>
      <c r="T8935">
        <v>0.1</v>
      </c>
      <c r="U8935">
        <v>4.5199999999999996</v>
      </c>
      <c r="V8935">
        <f>COUNTIF(SalesData[Order ID],SalesData[[#This Row],[Order ID]])</f>
        <v>1</v>
      </c>
      <c r="W8935" t="str">
        <f>TEXT(SalesData[[#This Row],[Order Date]],"MMM-YYYY")</f>
        <v>Mar-2017</v>
      </c>
      <c r="X8935">
        <f>CHOOSE(MONTH(SalesData[[#This Row],[Order Date]]),1,1,1,2,2,2,3,3,3,4,4,4)</f>
        <v>1</v>
      </c>
      <c r="Y8935">
        <f>YEAR(SalesData[[#This Row],[Order Date]])*100+MONTH(SalesData[[#This Row],[Order Date]])</f>
        <v>201703</v>
      </c>
    </row>
    <row r="8936" spans="1: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v>7</v>
      </c>
      <c r="T8936">
        <v>0</v>
      </c>
      <c r="U8936">
        <v>4.4400000000000004</v>
      </c>
      <c r="V8936">
        <f>COUNTIF(SalesData[Order ID],SalesData[[#This Row],[Order ID]])</f>
        <v>2</v>
      </c>
      <c r="W8936" t="str">
        <f>TEXT(SalesData[[#This Row],[Order Date]],"MMM-YYYY")</f>
        <v>Aug-2018</v>
      </c>
      <c r="X8936">
        <f>CHOOSE(MONTH(SalesData[[#This Row],[Order Date]]),1,1,1,2,2,2,3,3,3,4,4,4)</f>
        <v>3</v>
      </c>
      <c r="Y8936">
        <f>YEAR(SalesData[[#This Row],[Order Date]])*100+MONTH(SalesData[[#This Row],[Order Date]])</f>
        <v>201808</v>
      </c>
    </row>
    <row r="8937" spans="1: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v>9</v>
      </c>
      <c r="T8937">
        <v>0</v>
      </c>
      <c r="U8937">
        <v>268.77</v>
      </c>
      <c r="V8937">
        <f>COUNTIF(SalesData[Order ID],SalesData[[#This Row],[Order ID]])</f>
        <v>2</v>
      </c>
      <c r="W8937" t="str">
        <f>TEXT(SalesData[[#This Row],[Order Date]],"MMM-YYYY")</f>
        <v>Aug-2018</v>
      </c>
      <c r="X8937">
        <f>CHOOSE(MONTH(SalesData[[#This Row],[Order Date]]),1,1,1,2,2,2,3,3,3,4,4,4)</f>
        <v>3</v>
      </c>
      <c r="Y8937">
        <f>YEAR(SalesData[[#This Row],[Order Date]])*100+MONTH(SalesData[[#This Row],[Order Date]])</f>
        <v>201808</v>
      </c>
    </row>
    <row r="8938" spans="1: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v>8</v>
      </c>
      <c r="T8938">
        <v>0.2</v>
      </c>
      <c r="U8938">
        <v>26.63</v>
      </c>
      <c r="V8938">
        <f>COUNTIF(SalesData[Order ID],SalesData[[#This Row],[Order ID]])</f>
        <v>4</v>
      </c>
      <c r="W8938" t="str">
        <f>TEXT(SalesData[[#This Row],[Order Date]],"MMM-YYYY")</f>
        <v>Dec-2016</v>
      </c>
      <c r="X8938">
        <f>CHOOSE(MONTH(SalesData[[#This Row],[Order Date]]),1,1,1,2,2,2,3,3,3,4,4,4)</f>
        <v>4</v>
      </c>
      <c r="Y8938">
        <f>YEAR(SalesData[[#This Row],[Order Date]])*100+MONTH(SalesData[[#This Row],[Order Date]])</f>
        <v>201612</v>
      </c>
    </row>
    <row r="8939" spans="1: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v>7</v>
      </c>
      <c r="T8939">
        <v>0</v>
      </c>
      <c r="U8939">
        <v>31.28</v>
      </c>
      <c r="V8939">
        <f>COUNTIF(SalesData[Order ID],SalesData[[#This Row],[Order ID]])</f>
        <v>4</v>
      </c>
      <c r="W8939" t="str">
        <f>TEXT(SalesData[[#This Row],[Order Date]],"MMM-YYYY")</f>
        <v>Dec-2016</v>
      </c>
      <c r="X8939">
        <f>CHOOSE(MONTH(SalesData[[#This Row],[Order Date]]),1,1,1,2,2,2,3,3,3,4,4,4)</f>
        <v>4</v>
      </c>
      <c r="Y8939">
        <f>YEAR(SalesData[[#This Row],[Order Date]])*100+MONTH(SalesData[[#This Row],[Order Date]])</f>
        <v>201612</v>
      </c>
    </row>
    <row r="8940" spans="1: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v>2</v>
      </c>
      <c r="T8940">
        <v>0</v>
      </c>
      <c r="U8940">
        <v>4.92</v>
      </c>
      <c r="V8940">
        <f>COUNTIF(SalesData[Order ID],SalesData[[#This Row],[Order ID]])</f>
        <v>4</v>
      </c>
      <c r="W8940" t="str">
        <f>TEXT(SalesData[[#This Row],[Order Date]],"MMM-YYYY")</f>
        <v>Dec-2016</v>
      </c>
      <c r="X8940">
        <f>CHOOSE(MONTH(SalesData[[#This Row],[Order Date]]),1,1,1,2,2,2,3,3,3,4,4,4)</f>
        <v>4</v>
      </c>
      <c r="Y8940">
        <f>YEAR(SalesData[[#This Row],[Order Date]])*100+MONTH(SalesData[[#This Row],[Order Date]])</f>
        <v>201612</v>
      </c>
    </row>
    <row r="8941" spans="1: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v>4</v>
      </c>
      <c r="T8941">
        <v>0.3</v>
      </c>
      <c r="U8941">
        <v>-29.75</v>
      </c>
      <c r="V8941">
        <f>COUNTIF(SalesData[Order ID],SalesData[[#This Row],[Order ID]])</f>
        <v>4</v>
      </c>
      <c r="W8941" t="str">
        <f>TEXT(SalesData[[#This Row],[Order Date]],"MMM-YYYY")</f>
        <v>Dec-2016</v>
      </c>
      <c r="X8941">
        <f>CHOOSE(MONTH(SalesData[[#This Row],[Order Date]]),1,1,1,2,2,2,3,3,3,4,4,4)</f>
        <v>4</v>
      </c>
      <c r="Y8941">
        <f>YEAR(SalesData[[#This Row],[Order Date]])*100+MONTH(SalesData[[#This Row],[Order Date]])</f>
        <v>201612</v>
      </c>
    </row>
    <row r="8942" spans="1: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v>9</v>
      </c>
      <c r="T8942">
        <v>0.1</v>
      </c>
      <c r="U8942">
        <v>2.52</v>
      </c>
      <c r="V8942">
        <f>COUNTIF(SalesData[Order ID],SalesData[[#This Row],[Order ID]])</f>
        <v>1</v>
      </c>
      <c r="W8942" t="str">
        <f>TEXT(SalesData[[#This Row],[Order Date]],"MMM-YYYY")</f>
        <v>Aug-2015</v>
      </c>
      <c r="X8942">
        <f>CHOOSE(MONTH(SalesData[[#This Row],[Order Date]]),1,1,1,2,2,2,3,3,3,4,4,4)</f>
        <v>3</v>
      </c>
      <c r="Y8942">
        <f>YEAR(SalesData[[#This Row],[Order Date]])*100+MONTH(SalesData[[#This Row],[Order Date]])</f>
        <v>201508</v>
      </c>
    </row>
    <row r="8943" spans="1: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v>6</v>
      </c>
      <c r="T8943">
        <v>0.1</v>
      </c>
      <c r="U8943">
        <v>0.91</v>
      </c>
      <c r="V8943">
        <f>COUNTIF(SalesData[Order ID],SalesData[[#This Row],[Order ID]])</f>
        <v>2</v>
      </c>
      <c r="W8943" t="str">
        <f>TEXT(SalesData[[#This Row],[Order Date]],"MMM-YYYY")</f>
        <v>Nov-2017</v>
      </c>
      <c r="X8943">
        <f>CHOOSE(MONTH(SalesData[[#This Row],[Order Date]]),1,1,1,2,2,2,3,3,3,4,4,4)</f>
        <v>4</v>
      </c>
      <c r="Y8943">
        <f>YEAR(SalesData[[#This Row],[Order Date]])*100+MONTH(SalesData[[#This Row],[Order Date]])</f>
        <v>201711</v>
      </c>
    </row>
    <row r="8944" spans="1: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v>4</v>
      </c>
      <c r="T8944">
        <v>0.2</v>
      </c>
      <c r="U8944">
        <v>16.2</v>
      </c>
      <c r="V8944">
        <f>COUNTIF(SalesData[Order ID],SalesData[[#This Row],[Order ID]])</f>
        <v>2</v>
      </c>
      <c r="W8944" t="str">
        <f>TEXT(SalesData[[#This Row],[Order Date]],"MMM-YYYY")</f>
        <v>Nov-2017</v>
      </c>
      <c r="X8944">
        <f>CHOOSE(MONTH(SalesData[[#This Row],[Order Date]]),1,1,1,2,2,2,3,3,3,4,4,4)</f>
        <v>4</v>
      </c>
      <c r="Y8944">
        <f>YEAR(SalesData[[#This Row],[Order Date]])*100+MONTH(SalesData[[#This Row],[Order Date]])</f>
        <v>201711</v>
      </c>
    </row>
    <row r="8945" spans="1: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v>3</v>
      </c>
      <c r="T8945">
        <v>0</v>
      </c>
      <c r="U8945">
        <v>31.12</v>
      </c>
      <c r="V8945">
        <f>COUNTIF(SalesData[Order ID],SalesData[[#This Row],[Order ID]])</f>
        <v>1</v>
      </c>
      <c r="W8945" t="str">
        <f>TEXT(SalesData[[#This Row],[Order Date]],"MMM-YYYY")</f>
        <v>Oct-2018</v>
      </c>
      <c r="X8945">
        <f>CHOOSE(MONTH(SalesData[[#This Row],[Order Date]]),1,1,1,2,2,2,3,3,3,4,4,4)</f>
        <v>4</v>
      </c>
      <c r="Y8945">
        <f>YEAR(SalesData[[#This Row],[Order Date]])*100+MONTH(SalesData[[#This Row],[Order Date]])</f>
        <v>201810</v>
      </c>
    </row>
    <row r="8946" spans="1: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v>4</v>
      </c>
      <c r="T8946">
        <v>0</v>
      </c>
      <c r="U8946">
        <v>13.19</v>
      </c>
      <c r="V8946">
        <f>COUNTIF(SalesData[Order ID],SalesData[[#This Row],[Order ID]])</f>
        <v>1</v>
      </c>
      <c r="W8946" t="str">
        <f>TEXT(SalesData[[#This Row],[Order Date]],"MMM-YYYY")</f>
        <v>Dec-2015</v>
      </c>
      <c r="X8946">
        <f>CHOOSE(MONTH(SalesData[[#This Row],[Order Date]]),1,1,1,2,2,2,3,3,3,4,4,4)</f>
        <v>4</v>
      </c>
      <c r="Y8946">
        <f>YEAR(SalesData[[#This Row],[Order Date]])*100+MONTH(SalesData[[#This Row],[Order Date]])</f>
        <v>201512</v>
      </c>
    </row>
    <row r="8947" spans="1: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v>5</v>
      </c>
      <c r="T8947">
        <v>0</v>
      </c>
      <c r="U8947">
        <v>3.39</v>
      </c>
      <c r="V8947">
        <f>COUNTIF(SalesData[Order ID],SalesData[[#This Row],[Order ID]])</f>
        <v>1</v>
      </c>
      <c r="W8947" t="str">
        <f>TEXT(SalesData[[#This Row],[Order Date]],"MMM-YYYY")</f>
        <v>Nov-2015</v>
      </c>
      <c r="X8947">
        <f>CHOOSE(MONTH(SalesData[[#This Row],[Order Date]]),1,1,1,2,2,2,3,3,3,4,4,4)</f>
        <v>4</v>
      </c>
      <c r="Y8947">
        <f>YEAR(SalesData[[#This Row],[Order Date]])*100+MONTH(SalesData[[#This Row],[Order Date]])</f>
        <v>201511</v>
      </c>
    </row>
    <row r="8948" spans="1: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v>4</v>
      </c>
      <c r="T8948">
        <v>0</v>
      </c>
      <c r="U8948">
        <v>4.67</v>
      </c>
      <c r="V8948">
        <f>COUNTIF(SalesData[Order ID],SalesData[[#This Row],[Order ID]])</f>
        <v>2</v>
      </c>
      <c r="W8948" t="str">
        <f>TEXT(SalesData[[#This Row],[Order Date]],"MMM-YYYY")</f>
        <v>Dec-2018</v>
      </c>
      <c r="X8948">
        <f>CHOOSE(MONTH(SalesData[[#This Row],[Order Date]]),1,1,1,2,2,2,3,3,3,4,4,4)</f>
        <v>4</v>
      </c>
      <c r="Y8948">
        <f>YEAR(SalesData[[#This Row],[Order Date]])*100+MONTH(SalesData[[#This Row],[Order Date]])</f>
        <v>201812</v>
      </c>
    </row>
    <row r="8949" spans="1: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v>6</v>
      </c>
      <c r="T8949">
        <v>0.2</v>
      </c>
      <c r="U8949">
        <v>2.34</v>
      </c>
      <c r="V8949">
        <f>COUNTIF(SalesData[Order ID],SalesData[[#This Row],[Order ID]])</f>
        <v>2</v>
      </c>
      <c r="W8949" t="str">
        <f>TEXT(SalesData[[#This Row],[Order Date]],"MMM-YYYY")</f>
        <v>Dec-2018</v>
      </c>
      <c r="X8949">
        <f>CHOOSE(MONTH(SalesData[[#This Row],[Order Date]]),1,1,1,2,2,2,3,3,3,4,4,4)</f>
        <v>4</v>
      </c>
      <c r="Y8949">
        <f>YEAR(SalesData[[#This Row],[Order Date]])*100+MONTH(SalesData[[#This Row],[Order Date]])</f>
        <v>201812</v>
      </c>
    </row>
    <row r="8950" spans="1: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v>10</v>
      </c>
      <c r="T8950">
        <v>0.3</v>
      </c>
      <c r="U8950">
        <v>-1.82</v>
      </c>
      <c r="V8950">
        <f>COUNTIF(SalesData[Order ID],SalesData[[#This Row],[Order ID]])</f>
        <v>1</v>
      </c>
      <c r="W8950" t="str">
        <f>TEXT(SalesData[[#This Row],[Order Date]],"MMM-YYYY")</f>
        <v>Dec-2015</v>
      </c>
      <c r="X8950">
        <f>CHOOSE(MONTH(SalesData[[#This Row],[Order Date]]),1,1,1,2,2,2,3,3,3,4,4,4)</f>
        <v>4</v>
      </c>
      <c r="Y8950">
        <f>YEAR(SalesData[[#This Row],[Order Date]])*100+MONTH(SalesData[[#This Row],[Order Date]])</f>
        <v>201512</v>
      </c>
    </row>
    <row r="8951" spans="1: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v>5</v>
      </c>
      <c r="T8951">
        <v>0</v>
      </c>
      <c r="U8951">
        <v>261.79000000000002</v>
      </c>
      <c r="V8951">
        <f>COUNTIF(SalesData[Order ID],SalesData[[#This Row],[Order ID]])</f>
        <v>5</v>
      </c>
      <c r="W8951" t="str">
        <f>TEXT(SalesData[[#This Row],[Order Date]],"MMM-YYYY")</f>
        <v>Dec-2018</v>
      </c>
      <c r="X8951">
        <f>CHOOSE(MONTH(SalesData[[#This Row],[Order Date]]),1,1,1,2,2,2,3,3,3,4,4,4)</f>
        <v>4</v>
      </c>
      <c r="Y8951">
        <f>YEAR(SalesData[[#This Row],[Order Date]])*100+MONTH(SalesData[[#This Row],[Order Date]])</f>
        <v>201812</v>
      </c>
    </row>
    <row r="8952" spans="1: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v>2</v>
      </c>
      <c r="T8952">
        <v>0.2</v>
      </c>
      <c r="U8952">
        <v>13.12</v>
      </c>
      <c r="V8952">
        <f>COUNTIF(SalesData[Order ID],SalesData[[#This Row],[Order ID]])</f>
        <v>5</v>
      </c>
      <c r="W8952" t="str">
        <f>TEXT(SalesData[[#This Row],[Order Date]],"MMM-YYYY")</f>
        <v>Dec-2018</v>
      </c>
      <c r="X8952">
        <f>CHOOSE(MONTH(SalesData[[#This Row],[Order Date]]),1,1,1,2,2,2,3,3,3,4,4,4)</f>
        <v>4</v>
      </c>
      <c r="Y8952">
        <f>YEAR(SalesData[[#This Row],[Order Date]])*100+MONTH(SalesData[[#This Row],[Order Date]])</f>
        <v>201812</v>
      </c>
    </row>
    <row r="8953" spans="1: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v>7</v>
      </c>
      <c r="T8953">
        <v>0</v>
      </c>
      <c r="U8953">
        <v>5.76</v>
      </c>
      <c r="V8953">
        <f>COUNTIF(SalesData[Order ID],SalesData[[#This Row],[Order ID]])</f>
        <v>5</v>
      </c>
      <c r="W8953" t="str">
        <f>TEXT(SalesData[[#This Row],[Order Date]],"MMM-YYYY")</f>
        <v>Dec-2018</v>
      </c>
      <c r="X8953">
        <f>CHOOSE(MONTH(SalesData[[#This Row],[Order Date]]),1,1,1,2,2,2,3,3,3,4,4,4)</f>
        <v>4</v>
      </c>
      <c r="Y8953">
        <f>YEAR(SalesData[[#This Row],[Order Date]])*100+MONTH(SalesData[[#This Row],[Order Date]])</f>
        <v>201812</v>
      </c>
    </row>
    <row r="8954" spans="1: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v>4</v>
      </c>
      <c r="T8954">
        <v>0.1</v>
      </c>
      <c r="U8954">
        <v>3.01</v>
      </c>
      <c r="V8954">
        <f>COUNTIF(SalesData[Order ID],SalesData[[#This Row],[Order ID]])</f>
        <v>5</v>
      </c>
      <c r="W8954" t="str">
        <f>TEXT(SalesData[[#This Row],[Order Date]],"MMM-YYYY")</f>
        <v>Dec-2018</v>
      </c>
      <c r="X8954">
        <f>CHOOSE(MONTH(SalesData[[#This Row],[Order Date]]),1,1,1,2,2,2,3,3,3,4,4,4)</f>
        <v>4</v>
      </c>
      <c r="Y8954">
        <f>YEAR(SalesData[[#This Row],[Order Date]])*100+MONTH(SalesData[[#This Row],[Order Date]])</f>
        <v>201812</v>
      </c>
    </row>
    <row r="8955" spans="1: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v>3</v>
      </c>
      <c r="T8955">
        <v>0</v>
      </c>
      <c r="U8955">
        <v>10.07</v>
      </c>
      <c r="V8955">
        <f>COUNTIF(SalesData[Order ID],SalesData[[#This Row],[Order ID]])</f>
        <v>5</v>
      </c>
      <c r="W8955" t="str">
        <f>TEXT(SalesData[[#This Row],[Order Date]],"MMM-YYYY")</f>
        <v>Dec-2018</v>
      </c>
      <c r="X8955">
        <f>CHOOSE(MONTH(SalesData[[#This Row],[Order Date]]),1,1,1,2,2,2,3,3,3,4,4,4)</f>
        <v>4</v>
      </c>
      <c r="Y8955">
        <f>YEAR(SalesData[[#This Row],[Order Date]])*100+MONTH(SalesData[[#This Row],[Order Date]])</f>
        <v>201812</v>
      </c>
    </row>
    <row r="8956" spans="1: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v>6</v>
      </c>
      <c r="T8956">
        <v>0.1</v>
      </c>
      <c r="U8956">
        <v>24.87</v>
      </c>
      <c r="V8956">
        <f>COUNTIF(SalesData[Order ID],SalesData[[#This Row],[Order ID]])</f>
        <v>1</v>
      </c>
      <c r="W8956" t="str">
        <f>TEXT(SalesData[[#This Row],[Order Date]],"MMM-YYYY")</f>
        <v>Aug-2015</v>
      </c>
      <c r="X8956">
        <f>CHOOSE(MONTH(SalesData[[#This Row],[Order Date]]),1,1,1,2,2,2,3,3,3,4,4,4)</f>
        <v>3</v>
      </c>
      <c r="Y8956">
        <f>YEAR(SalesData[[#This Row],[Order Date]])*100+MONTH(SalesData[[#This Row],[Order Date]])</f>
        <v>201508</v>
      </c>
    </row>
    <row r="8957" spans="1: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v>2</v>
      </c>
      <c r="T8957">
        <v>0</v>
      </c>
      <c r="U8957">
        <v>0.86</v>
      </c>
      <c r="V8957">
        <f>COUNTIF(SalesData[Order ID],SalesData[[#This Row],[Order ID]])</f>
        <v>1</v>
      </c>
      <c r="W8957" t="str">
        <f>TEXT(SalesData[[#This Row],[Order Date]],"MMM-YYYY")</f>
        <v>Sep-2015</v>
      </c>
      <c r="X8957">
        <f>CHOOSE(MONTH(SalesData[[#This Row],[Order Date]]),1,1,1,2,2,2,3,3,3,4,4,4)</f>
        <v>3</v>
      </c>
      <c r="Y8957">
        <f>YEAR(SalesData[[#This Row],[Order Date]])*100+MONTH(SalesData[[#This Row],[Order Date]])</f>
        <v>201509</v>
      </c>
    </row>
    <row r="8958" spans="1: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v>2</v>
      </c>
      <c r="T8958">
        <v>0.3</v>
      </c>
      <c r="U8958">
        <v>-5.67</v>
      </c>
      <c r="V8958">
        <f>COUNTIF(SalesData[Order ID],SalesData[[#This Row],[Order ID]])</f>
        <v>2</v>
      </c>
      <c r="W8958" t="str">
        <f>TEXT(SalesData[[#This Row],[Order Date]],"MMM-YYYY")</f>
        <v>Dec-2018</v>
      </c>
      <c r="X8958">
        <f>CHOOSE(MONTH(SalesData[[#This Row],[Order Date]]),1,1,1,2,2,2,3,3,3,4,4,4)</f>
        <v>4</v>
      </c>
      <c r="Y8958">
        <f>YEAR(SalesData[[#This Row],[Order Date]])*100+MONTH(SalesData[[#This Row],[Order Date]])</f>
        <v>201812</v>
      </c>
    </row>
    <row r="8959" spans="1: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v>8</v>
      </c>
      <c r="T8959">
        <v>0</v>
      </c>
      <c r="U8959">
        <v>27.6</v>
      </c>
      <c r="V8959">
        <f>COUNTIF(SalesData[Order ID],SalesData[[#This Row],[Order ID]])</f>
        <v>2</v>
      </c>
      <c r="W8959" t="str">
        <f>TEXT(SalesData[[#This Row],[Order Date]],"MMM-YYYY")</f>
        <v>Dec-2018</v>
      </c>
      <c r="X8959">
        <f>CHOOSE(MONTH(SalesData[[#This Row],[Order Date]]),1,1,1,2,2,2,3,3,3,4,4,4)</f>
        <v>4</v>
      </c>
      <c r="Y8959">
        <f>YEAR(SalesData[[#This Row],[Order Date]])*100+MONTH(SalesData[[#This Row],[Order Date]])</f>
        <v>201812</v>
      </c>
    </row>
    <row r="8960" spans="1: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v>5</v>
      </c>
      <c r="T8960">
        <v>0</v>
      </c>
      <c r="U8960">
        <v>36</v>
      </c>
      <c r="V8960">
        <f>COUNTIF(SalesData[Order ID],SalesData[[#This Row],[Order ID]])</f>
        <v>4</v>
      </c>
      <c r="W8960" t="str">
        <f>TEXT(SalesData[[#This Row],[Order Date]],"MMM-YYYY")</f>
        <v>Nov-2018</v>
      </c>
      <c r="X8960">
        <f>CHOOSE(MONTH(SalesData[[#This Row],[Order Date]]),1,1,1,2,2,2,3,3,3,4,4,4)</f>
        <v>4</v>
      </c>
      <c r="Y8960">
        <f>YEAR(SalesData[[#This Row],[Order Date]])*100+MONTH(SalesData[[#This Row],[Order Date]])</f>
        <v>201811</v>
      </c>
    </row>
    <row r="8961" spans="1: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v>6</v>
      </c>
      <c r="T8961">
        <v>0</v>
      </c>
      <c r="U8961">
        <v>8.14</v>
      </c>
      <c r="V8961">
        <f>COUNTIF(SalesData[Order ID],SalesData[[#This Row],[Order ID]])</f>
        <v>4</v>
      </c>
      <c r="W8961" t="str">
        <f>TEXT(SalesData[[#This Row],[Order Date]],"MMM-YYYY")</f>
        <v>Nov-2018</v>
      </c>
      <c r="X8961">
        <f>CHOOSE(MONTH(SalesData[[#This Row],[Order Date]]),1,1,1,2,2,2,3,3,3,4,4,4)</f>
        <v>4</v>
      </c>
      <c r="Y8961">
        <f>YEAR(SalesData[[#This Row],[Order Date]])*100+MONTH(SalesData[[#This Row],[Order Date]])</f>
        <v>201811</v>
      </c>
    </row>
    <row r="8962" spans="1: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v>7</v>
      </c>
      <c r="T8962">
        <v>0</v>
      </c>
      <c r="U8962">
        <v>170.79</v>
      </c>
      <c r="V8962">
        <f>COUNTIF(SalesData[Order ID],SalesData[[#This Row],[Order ID]])</f>
        <v>4</v>
      </c>
      <c r="W8962" t="str">
        <f>TEXT(SalesData[[#This Row],[Order Date]],"MMM-YYYY")</f>
        <v>Nov-2018</v>
      </c>
      <c r="X8962">
        <f>CHOOSE(MONTH(SalesData[[#This Row],[Order Date]]),1,1,1,2,2,2,3,3,3,4,4,4)</f>
        <v>4</v>
      </c>
      <c r="Y8962">
        <f>YEAR(SalesData[[#This Row],[Order Date]])*100+MONTH(SalesData[[#This Row],[Order Date]])</f>
        <v>201811</v>
      </c>
    </row>
    <row r="8963" spans="1: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v>4</v>
      </c>
      <c r="T8963">
        <v>0</v>
      </c>
      <c r="U8963">
        <v>0.93</v>
      </c>
      <c r="V8963">
        <f>COUNTIF(SalesData[Order ID],SalesData[[#This Row],[Order ID]])</f>
        <v>4</v>
      </c>
      <c r="W8963" t="str">
        <f>TEXT(SalesData[[#This Row],[Order Date]],"MMM-YYYY")</f>
        <v>Nov-2018</v>
      </c>
      <c r="X8963">
        <f>CHOOSE(MONTH(SalesData[[#This Row],[Order Date]]),1,1,1,2,2,2,3,3,3,4,4,4)</f>
        <v>4</v>
      </c>
      <c r="Y8963">
        <f>YEAR(SalesData[[#This Row],[Order Date]])*100+MONTH(SalesData[[#This Row],[Order Date]])</f>
        <v>201811</v>
      </c>
    </row>
    <row r="8964" spans="1: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v>6</v>
      </c>
      <c r="T8964">
        <v>0.1</v>
      </c>
      <c r="U8964">
        <v>82.19</v>
      </c>
      <c r="V8964">
        <f>COUNTIF(SalesData[Order ID],SalesData[[#This Row],[Order ID]])</f>
        <v>3</v>
      </c>
      <c r="W8964" t="str">
        <f>TEXT(SalesData[[#This Row],[Order Date]],"MMM-YYYY")</f>
        <v>Nov-2017</v>
      </c>
      <c r="X8964">
        <f>CHOOSE(MONTH(SalesData[[#This Row],[Order Date]]),1,1,1,2,2,2,3,3,3,4,4,4)</f>
        <v>4</v>
      </c>
      <c r="Y8964">
        <f>YEAR(SalesData[[#This Row],[Order Date]])*100+MONTH(SalesData[[#This Row],[Order Date]])</f>
        <v>201711</v>
      </c>
    </row>
    <row r="8965" spans="1: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v>4</v>
      </c>
      <c r="T8965">
        <v>0</v>
      </c>
      <c r="U8965">
        <v>30.59</v>
      </c>
      <c r="V8965">
        <f>COUNTIF(SalesData[Order ID],SalesData[[#This Row],[Order ID]])</f>
        <v>3</v>
      </c>
      <c r="W8965" t="str">
        <f>TEXT(SalesData[[#This Row],[Order Date]],"MMM-YYYY")</f>
        <v>Nov-2017</v>
      </c>
      <c r="X8965">
        <f>CHOOSE(MONTH(SalesData[[#This Row],[Order Date]]),1,1,1,2,2,2,3,3,3,4,4,4)</f>
        <v>4</v>
      </c>
      <c r="Y8965">
        <f>YEAR(SalesData[[#This Row],[Order Date]])*100+MONTH(SalesData[[#This Row],[Order Date]])</f>
        <v>201711</v>
      </c>
    </row>
    <row r="8966" spans="1: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v>3</v>
      </c>
      <c r="T8966">
        <v>0.1</v>
      </c>
      <c r="U8966">
        <v>189.2</v>
      </c>
      <c r="V8966">
        <f>COUNTIF(SalesData[Order ID],SalesData[[#This Row],[Order ID]])</f>
        <v>3</v>
      </c>
      <c r="W8966" t="str">
        <f>TEXT(SalesData[[#This Row],[Order Date]],"MMM-YYYY")</f>
        <v>Nov-2017</v>
      </c>
      <c r="X8966">
        <f>CHOOSE(MONTH(SalesData[[#This Row],[Order Date]]),1,1,1,2,2,2,3,3,3,4,4,4)</f>
        <v>4</v>
      </c>
      <c r="Y8966">
        <f>YEAR(SalesData[[#This Row],[Order Date]])*100+MONTH(SalesData[[#This Row],[Order Date]])</f>
        <v>201711</v>
      </c>
    </row>
    <row r="8967" spans="1: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v>2</v>
      </c>
      <c r="T8967">
        <v>0</v>
      </c>
      <c r="U8967">
        <v>0.09</v>
      </c>
      <c r="V8967">
        <f>COUNTIF(SalesData[Order ID],SalesData[[#This Row],[Order ID]])</f>
        <v>1</v>
      </c>
      <c r="W8967" t="str">
        <f>TEXT(SalesData[[#This Row],[Order Date]],"MMM-YYYY")</f>
        <v>Nov-2018</v>
      </c>
      <c r="X8967">
        <f>CHOOSE(MONTH(SalesData[[#This Row],[Order Date]]),1,1,1,2,2,2,3,3,3,4,4,4)</f>
        <v>4</v>
      </c>
      <c r="Y8967">
        <f>YEAR(SalesData[[#This Row],[Order Date]])*100+MONTH(SalesData[[#This Row],[Order Date]])</f>
        <v>201811</v>
      </c>
    </row>
    <row r="8968" spans="1: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v>2</v>
      </c>
      <c r="T8968">
        <v>0.2</v>
      </c>
      <c r="U8968">
        <v>15.84</v>
      </c>
      <c r="V8968">
        <f>COUNTIF(SalesData[Order ID],SalesData[[#This Row],[Order ID]])</f>
        <v>2</v>
      </c>
      <c r="W8968" t="str">
        <f>TEXT(SalesData[[#This Row],[Order Date]],"MMM-YYYY")</f>
        <v>Nov-2017</v>
      </c>
      <c r="X8968">
        <f>CHOOSE(MONTH(SalesData[[#This Row],[Order Date]]),1,1,1,2,2,2,3,3,3,4,4,4)</f>
        <v>4</v>
      </c>
      <c r="Y8968">
        <f>YEAR(SalesData[[#This Row],[Order Date]])*100+MONTH(SalesData[[#This Row],[Order Date]])</f>
        <v>201711</v>
      </c>
    </row>
    <row r="8969" spans="1: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v>1</v>
      </c>
      <c r="T8969">
        <v>0.1</v>
      </c>
      <c r="U8969">
        <v>145.75</v>
      </c>
      <c r="V8969">
        <f>COUNTIF(SalesData[Order ID],SalesData[[#This Row],[Order ID]])</f>
        <v>2</v>
      </c>
      <c r="W8969" t="str">
        <f>TEXT(SalesData[[#This Row],[Order Date]],"MMM-YYYY")</f>
        <v>Nov-2017</v>
      </c>
      <c r="X8969">
        <f>CHOOSE(MONTH(SalesData[[#This Row],[Order Date]]),1,1,1,2,2,2,3,3,3,4,4,4)</f>
        <v>4</v>
      </c>
      <c r="Y8969">
        <f>YEAR(SalesData[[#This Row],[Order Date]])*100+MONTH(SalesData[[#This Row],[Order Date]])</f>
        <v>201711</v>
      </c>
    </row>
    <row r="8970" spans="1: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v>2</v>
      </c>
      <c r="T8970">
        <v>0.3</v>
      </c>
      <c r="U8970">
        <v>-1.96</v>
      </c>
      <c r="V8970">
        <f>COUNTIF(SalesData[Order ID],SalesData[[#This Row],[Order ID]])</f>
        <v>1</v>
      </c>
      <c r="W8970" t="str">
        <f>TEXT(SalesData[[#This Row],[Order Date]],"MMM-YYYY")</f>
        <v>Dec-2015</v>
      </c>
      <c r="X8970">
        <f>CHOOSE(MONTH(SalesData[[#This Row],[Order Date]]),1,1,1,2,2,2,3,3,3,4,4,4)</f>
        <v>4</v>
      </c>
      <c r="Y8970">
        <f>YEAR(SalesData[[#This Row],[Order Date]])*100+MONTH(SalesData[[#This Row],[Order Date]])</f>
        <v>201512</v>
      </c>
    </row>
    <row r="8971" spans="1: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v>3</v>
      </c>
      <c r="T8971">
        <v>0.3</v>
      </c>
      <c r="U8971">
        <v>-5.13</v>
      </c>
      <c r="V8971">
        <f>COUNTIF(SalesData[Order ID],SalesData[[#This Row],[Order ID]])</f>
        <v>2</v>
      </c>
      <c r="W8971" t="str">
        <f>TEXT(SalesData[[#This Row],[Order Date]],"MMM-YYYY")</f>
        <v>Dec-2018</v>
      </c>
      <c r="X8971">
        <f>CHOOSE(MONTH(SalesData[[#This Row],[Order Date]]),1,1,1,2,2,2,3,3,3,4,4,4)</f>
        <v>4</v>
      </c>
      <c r="Y8971">
        <f>YEAR(SalesData[[#This Row],[Order Date]])*100+MONTH(SalesData[[#This Row],[Order Date]])</f>
        <v>201812</v>
      </c>
    </row>
    <row r="8972" spans="1: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v>10</v>
      </c>
      <c r="T8972">
        <v>0.1</v>
      </c>
      <c r="U8972">
        <v>19.649999999999999</v>
      </c>
      <c r="V8972">
        <f>COUNTIF(SalesData[Order ID],SalesData[[#This Row],[Order ID]])</f>
        <v>2</v>
      </c>
      <c r="W8972" t="str">
        <f>TEXT(SalesData[[#This Row],[Order Date]],"MMM-YYYY")</f>
        <v>Dec-2018</v>
      </c>
      <c r="X8972">
        <f>CHOOSE(MONTH(SalesData[[#This Row],[Order Date]]),1,1,1,2,2,2,3,3,3,4,4,4)</f>
        <v>4</v>
      </c>
      <c r="Y8972">
        <f>YEAR(SalesData[[#This Row],[Order Date]])*100+MONTH(SalesData[[#This Row],[Order Date]])</f>
        <v>201812</v>
      </c>
    </row>
    <row r="8973" spans="1: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v>3</v>
      </c>
      <c r="T8973">
        <v>0.3</v>
      </c>
      <c r="U8973">
        <v>-76.09</v>
      </c>
      <c r="V8973">
        <f>COUNTIF(SalesData[Order ID],SalesData[[#This Row],[Order ID]])</f>
        <v>1</v>
      </c>
      <c r="W8973" t="str">
        <f>TEXT(SalesData[[#This Row],[Order Date]],"MMM-YYYY")</f>
        <v>Mar-2018</v>
      </c>
      <c r="X8973">
        <f>CHOOSE(MONTH(SalesData[[#This Row],[Order Date]]),1,1,1,2,2,2,3,3,3,4,4,4)</f>
        <v>1</v>
      </c>
      <c r="Y8973">
        <f>YEAR(SalesData[[#This Row],[Order Date]])*100+MONTH(SalesData[[#This Row],[Order Date]])</f>
        <v>201803</v>
      </c>
    </row>
    <row r="8974" spans="1: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v>5</v>
      </c>
      <c r="T8974">
        <v>0.2</v>
      </c>
      <c r="U8974">
        <v>7.6</v>
      </c>
      <c r="V8974">
        <f>COUNTIF(SalesData[Order ID],SalesData[[#This Row],[Order ID]])</f>
        <v>1</v>
      </c>
      <c r="W8974" t="str">
        <f>TEXT(SalesData[[#This Row],[Order Date]],"MMM-YYYY")</f>
        <v>Nov-2015</v>
      </c>
      <c r="X8974">
        <f>CHOOSE(MONTH(SalesData[[#This Row],[Order Date]]),1,1,1,2,2,2,3,3,3,4,4,4)</f>
        <v>4</v>
      </c>
      <c r="Y8974">
        <f>YEAR(SalesData[[#This Row],[Order Date]])*100+MONTH(SalesData[[#This Row],[Order Date]])</f>
        <v>201511</v>
      </c>
    </row>
    <row r="8975" spans="1: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v>1</v>
      </c>
      <c r="T8975">
        <v>0</v>
      </c>
      <c r="U8975">
        <v>69</v>
      </c>
      <c r="V8975">
        <f>COUNTIF(SalesData[Order ID],SalesData[[#This Row],[Order ID]])</f>
        <v>1</v>
      </c>
      <c r="W8975" t="str">
        <f>TEXT(SalesData[[#This Row],[Order Date]],"MMM-YYYY")</f>
        <v>Apr-2018</v>
      </c>
      <c r="X8975">
        <f>CHOOSE(MONTH(SalesData[[#This Row],[Order Date]]),1,1,1,2,2,2,3,3,3,4,4,4)</f>
        <v>2</v>
      </c>
      <c r="Y8975">
        <f>YEAR(SalesData[[#This Row],[Order Date]])*100+MONTH(SalesData[[#This Row],[Order Date]])</f>
        <v>201804</v>
      </c>
    </row>
    <row r="8976" spans="1: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v>3</v>
      </c>
      <c r="T8976">
        <v>0.1</v>
      </c>
      <c r="U8976">
        <v>8.35</v>
      </c>
      <c r="V8976">
        <f>COUNTIF(SalesData[Order ID],SalesData[[#This Row],[Order ID]])</f>
        <v>4</v>
      </c>
      <c r="W8976" t="str">
        <f>TEXT(SalesData[[#This Row],[Order Date]],"MMM-YYYY")</f>
        <v>Nov-2018</v>
      </c>
      <c r="X8976">
        <f>CHOOSE(MONTH(SalesData[[#This Row],[Order Date]]),1,1,1,2,2,2,3,3,3,4,4,4)</f>
        <v>4</v>
      </c>
      <c r="Y8976">
        <f>YEAR(SalesData[[#This Row],[Order Date]])*100+MONTH(SalesData[[#This Row],[Order Date]])</f>
        <v>201811</v>
      </c>
    </row>
    <row r="8977" spans="1: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v>4</v>
      </c>
      <c r="T8977">
        <v>0</v>
      </c>
      <c r="U8977">
        <v>5.48</v>
      </c>
      <c r="V8977">
        <f>COUNTIF(SalesData[Order ID],SalesData[[#This Row],[Order ID]])</f>
        <v>4</v>
      </c>
      <c r="W8977" t="str">
        <f>TEXT(SalesData[[#This Row],[Order Date]],"MMM-YYYY")</f>
        <v>Nov-2018</v>
      </c>
      <c r="X8977">
        <f>CHOOSE(MONTH(SalesData[[#This Row],[Order Date]]),1,1,1,2,2,2,3,3,3,4,4,4)</f>
        <v>4</v>
      </c>
      <c r="Y8977">
        <f>YEAR(SalesData[[#This Row],[Order Date]])*100+MONTH(SalesData[[#This Row],[Order Date]])</f>
        <v>201811</v>
      </c>
    </row>
    <row r="8978" spans="1: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v>10</v>
      </c>
      <c r="T8978">
        <v>0</v>
      </c>
      <c r="U8978">
        <v>16.61</v>
      </c>
      <c r="V8978">
        <f>COUNTIF(SalesData[Order ID],SalesData[[#This Row],[Order ID]])</f>
        <v>4</v>
      </c>
      <c r="W8978" t="str">
        <f>TEXT(SalesData[[#This Row],[Order Date]],"MMM-YYYY")</f>
        <v>Nov-2018</v>
      </c>
      <c r="X8978">
        <f>CHOOSE(MONTH(SalesData[[#This Row],[Order Date]]),1,1,1,2,2,2,3,3,3,4,4,4)</f>
        <v>4</v>
      </c>
      <c r="Y8978">
        <f>YEAR(SalesData[[#This Row],[Order Date]])*100+MONTH(SalesData[[#This Row],[Order Date]])</f>
        <v>201811</v>
      </c>
    </row>
    <row r="8979" spans="1: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v>9</v>
      </c>
      <c r="T8979">
        <v>0</v>
      </c>
      <c r="U8979">
        <v>1.34</v>
      </c>
      <c r="V8979">
        <f>COUNTIF(SalesData[Order ID],SalesData[[#This Row],[Order ID]])</f>
        <v>4</v>
      </c>
      <c r="W8979" t="str">
        <f>TEXT(SalesData[[#This Row],[Order Date]],"MMM-YYYY")</f>
        <v>Nov-2018</v>
      </c>
      <c r="X8979">
        <f>CHOOSE(MONTH(SalesData[[#This Row],[Order Date]]),1,1,1,2,2,2,3,3,3,4,4,4)</f>
        <v>4</v>
      </c>
      <c r="Y8979">
        <f>YEAR(SalesData[[#This Row],[Order Date]])*100+MONTH(SalesData[[#This Row],[Order Date]])</f>
        <v>201811</v>
      </c>
    </row>
    <row r="8980" spans="1: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v>4</v>
      </c>
      <c r="T8980">
        <v>0.3</v>
      </c>
      <c r="U8980">
        <v>-0.81</v>
      </c>
      <c r="V8980">
        <f>COUNTIF(SalesData[Order ID],SalesData[[#This Row],[Order ID]])</f>
        <v>1</v>
      </c>
      <c r="W8980" t="str">
        <f>TEXT(SalesData[[#This Row],[Order Date]],"MMM-YYYY")</f>
        <v>Nov-2015</v>
      </c>
      <c r="X8980">
        <f>CHOOSE(MONTH(SalesData[[#This Row],[Order Date]]),1,1,1,2,2,2,3,3,3,4,4,4)</f>
        <v>4</v>
      </c>
      <c r="Y8980">
        <f>YEAR(SalesData[[#This Row],[Order Date]])*100+MONTH(SalesData[[#This Row],[Order Date]])</f>
        <v>201511</v>
      </c>
    </row>
    <row r="8981" spans="1: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v>5</v>
      </c>
      <c r="T8981">
        <v>0</v>
      </c>
      <c r="U8981">
        <v>0.28000000000000003</v>
      </c>
      <c r="V8981">
        <f>COUNTIF(SalesData[Order ID],SalesData[[#This Row],[Order ID]])</f>
        <v>1</v>
      </c>
      <c r="W8981" t="str">
        <f>TEXT(SalesData[[#This Row],[Order Date]],"MMM-YYYY")</f>
        <v>Oct-2016</v>
      </c>
      <c r="X8981">
        <f>CHOOSE(MONTH(SalesData[[#This Row],[Order Date]]),1,1,1,2,2,2,3,3,3,4,4,4)</f>
        <v>4</v>
      </c>
      <c r="Y8981">
        <f>YEAR(SalesData[[#This Row],[Order Date]])*100+MONTH(SalesData[[#This Row],[Order Date]])</f>
        <v>201610</v>
      </c>
    </row>
    <row r="8982" spans="1: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v>8</v>
      </c>
      <c r="T8982">
        <v>0</v>
      </c>
      <c r="U8982">
        <v>2.06</v>
      </c>
      <c r="V8982">
        <f>COUNTIF(SalesData[Order ID],SalesData[[#This Row],[Order ID]])</f>
        <v>1</v>
      </c>
      <c r="W8982" t="str">
        <f>TEXT(SalesData[[#This Row],[Order Date]],"MMM-YYYY")</f>
        <v>Feb-2015</v>
      </c>
      <c r="X8982">
        <f>CHOOSE(MONTH(SalesData[[#This Row],[Order Date]]),1,1,1,2,2,2,3,3,3,4,4,4)</f>
        <v>1</v>
      </c>
      <c r="Y8982">
        <f>YEAR(SalesData[[#This Row],[Order Date]])*100+MONTH(SalesData[[#This Row],[Order Date]])</f>
        <v>201502</v>
      </c>
    </row>
    <row r="8983" spans="1: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v>10</v>
      </c>
      <c r="T8983">
        <v>0.2</v>
      </c>
      <c r="U8983">
        <v>0.35</v>
      </c>
      <c r="V8983">
        <f>COUNTIF(SalesData[Order ID],SalesData[[#This Row],[Order ID]])</f>
        <v>4</v>
      </c>
      <c r="W8983" t="str">
        <f>TEXT(SalesData[[#This Row],[Order Date]],"MMM-YYYY")</f>
        <v>Mar-2017</v>
      </c>
      <c r="X8983">
        <f>CHOOSE(MONTH(SalesData[[#This Row],[Order Date]]),1,1,1,2,2,2,3,3,3,4,4,4)</f>
        <v>1</v>
      </c>
      <c r="Y8983">
        <f>YEAR(SalesData[[#This Row],[Order Date]])*100+MONTH(SalesData[[#This Row],[Order Date]])</f>
        <v>201703</v>
      </c>
    </row>
    <row r="8984" spans="1: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v>5</v>
      </c>
      <c r="T8984">
        <v>0.1</v>
      </c>
      <c r="U8984">
        <v>0.31</v>
      </c>
      <c r="V8984">
        <f>COUNTIF(SalesData[Order ID],SalesData[[#This Row],[Order ID]])</f>
        <v>4</v>
      </c>
      <c r="W8984" t="str">
        <f>TEXT(SalesData[[#This Row],[Order Date]],"MMM-YYYY")</f>
        <v>Mar-2017</v>
      </c>
      <c r="X8984">
        <f>CHOOSE(MONTH(SalesData[[#This Row],[Order Date]]),1,1,1,2,2,2,3,3,3,4,4,4)</f>
        <v>1</v>
      </c>
      <c r="Y8984">
        <f>YEAR(SalesData[[#This Row],[Order Date]])*100+MONTH(SalesData[[#This Row],[Order Date]])</f>
        <v>201703</v>
      </c>
    </row>
    <row r="8985" spans="1: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v>4</v>
      </c>
      <c r="T8985">
        <v>0.3</v>
      </c>
      <c r="U8985">
        <v>-7.95</v>
      </c>
      <c r="V8985">
        <f>COUNTIF(SalesData[Order ID],SalesData[[#This Row],[Order ID]])</f>
        <v>4</v>
      </c>
      <c r="W8985" t="str">
        <f>TEXT(SalesData[[#This Row],[Order Date]],"MMM-YYYY")</f>
        <v>Mar-2017</v>
      </c>
      <c r="X8985">
        <f>CHOOSE(MONTH(SalesData[[#This Row],[Order Date]]),1,1,1,2,2,2,3,3,3,4,4,4)</f>
        <v>1</v>
      </c>
      <c r="Y8985">
        <f>YEAR(SalesData[[#This Row],[Order Date]])*100+MONTH(SalesData[[#This Row],[Order Date]])</f>
        <v>201703</v>
      </c>
    </row>
    <row r="8986" spans="1: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v>10</v>
      </c>
      <c r="T8986">
        <v>0</v>
      </c>
      <c r="U8986">
        <v>46.71</v>
      </c>
      <c r="V8986">
        <f>COUNTIF(SalesData[Order ID],SalesData[[#This Row],[Order ID]])</f>
        <v>4</v>
      </c>
      <c r="W8986" t="str">
        <f>TEXT(SalesData[[#This Row],[Order Date]],"MMM-YYYY")</f>
        <v>Mar-2017</v>
      </c>
      <c r="X8986">
        <f>CHOOSE(MONTH(SalesData[[#This Row],[Order Date]]),1,1,1,2,2,2,3,3,3,4,4,4)</f>
        <v>1</v>
      </c>
      <c r="Y8986">
        <f>YEAR(SalesData[[#This Row],[Order Date]])*100+MONTH(SalesData[[#This Row],[Order Date]])</f>
        <v>201703</v>
      </c>
    </row>
    <row r="8987" spans="1: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v>6</v>
      </c>
      <c r="T8987">
        <v>0.2</v>
      </c>
      <c r="U8987">
        <v>18.71</v>
      </c>
      <c r="V8987">
        <f>COUNTIF(SalesData[Order ID],SalesData[[#This Row],[Order ID]])</f>
        <v>4</v>
      </c>
      <c r="W8987" t="str">
        <f>TEXT(SalesData[[#This Row],[Order Date]],"MMM-YYYY")</f>
        <v>Dec-2016</v>
      </c>
      <c r="X8987">
        <f>CHOOSE(MONTH(SalesData[[#This Row],[Order Date]]),1,1,1,2,2,2,3,3,3,4,4,4)</f>
        <v>4</v>
      </c>
      <c r="Y8987">
        <f>YEAR(SalesData[[#This Row],[Order Date]])*100+MONTH(SalesData[[#This Row],[Order Date]])</f>
        <v>201612</v>
      </c>
    </row>
    <row r="8988" spans="1: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v>7</v>
      </c>
      <c r="T8988">
        <v>0.3</v>
      </c>
      <c r="U8988">
        <v>-5.76</v>
      </c>
      <c r="V8988">
        <f>COUNTIF(SalesData[Order ID],SalesData[[#This Row],[Order ID]])</f>
        <v>4</v>
      </c>
      <c r="W8988" t="str">
        <f>TEXT(SalesData[[#This Row],[Order Date]],"MMM-YYYY")</f>
        <v>Dec-2016</v>
      </c>
      <c r="X8988">
        <f>CHOOSE(MONTH(SalesData[[#This Row],[Order Date]]),1,1,1,2,2,2,3,3,3,4,4,4)</f>
        <v>4</v>
      </c>
      <c r="Y8988">
        <f>YEAR(SalesData[[#This Row],[Order Date]])*100+MONTH(SalesData[[#This Row],[Order Date]])</f>
        <v>201612</v>
      </c>
    </row>
    <row r="8989" spans="1: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v>8</v>
      </c>
      <c r="T8989">
        <v>0</v>
      </c>
      <c r="U8989">
        <v>6.34</v>
      </c>
      <c r="V8989">
        <f>COUNTIF(SalesData[Order ID],SalesData[[#This Row],[Order ID]])</f>
        <v>4</v>
      </c>
      <c r="W8989" t="str">
        <f>TEXT(SalesData[[#This Row],[Order Date]],"MMM-YYYY")</f>
        <v>Dec-2016</v>
      </c>
      <c r="X8989">
        <f>CHOOSE(MONTH(SalesData[[#This Row],[Order Date]]),1,1,1,2,2,2,3,3,3,4,4,4)</f>
        <v>4</v>
      </c>
      <c r="Y8989">
        <f>YEAR(SalesData[[#This Row],[Order Date]])*100+MONTH(SalesData[[#This Row],[Order Date]])</f>
        <v>201612</v>
      </c>
    </row>
    <row r="8990" spans="1: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v>2</v>
      </c>
      <c r="T8990">
        <v>0.2</v>
      </c>
      <c r="U8990">
        <v>1.1200000000000001</v>
      </c>
      <c r="V8990">
        <f>COUNTIF(SalesData[Order ID],SalesData[[#This Row],[Order ID]])</f>
        <v>4</v>
      </c>
      <c r="W8990" t="str">
        <f>TEXT(SalesData[[#This Row],[Order Date]],"MMM-YYYY")</f>
        <v>Dec-2016</v>
      </c>
      <c r="X8990">
        <f>CHOOSE(MONTH(SalesData[[#This Row],[Order Date]]),1,1,1,2,2,2,3,3,3,4,4,4)</f>
        <v>4</v>
      </c>
      <c r="Y8990">
        <f>YEAR(SalesData[[#This Row],[Order Date]])*100+MONTH(SalesData[[#This Row],[Order Date]])</f>
        <v>201612</v>
      </c>
    </row>
    <row r="8991" spans="1: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v>4</v>
      </c>
      <c r="T8991">
        <v>0</v>
      </c>
      <c r="U8991">
        <v>2.52</v>
      </c>
      <c r="V8991">
        <f>COUNTIF(SalesData[Order ID],SalesData[[#This Row],[Order ID]])</f>
        <v>2</v>
      </c>
      <c r="W8991" t="str">
        <f>TEXT(SalesData[[#This Row],[Order Date]],"MMM-YYYY")</f>
        <v>Dec-2016</v>
      </c>
      <c r="X8991">
        <f>CHOOSE(MONTH(SalesData[[#This Row],[Order Date]]),1,1,1,2,2,2,3,3,3,4,4,4)</f>
        <v>4</v>
      </c>
      <c r="Y8991">
        <f>YEAR(SalesData[[#This Row],[Order Date]])*100+MONTH(SalesData[[#This Row],[Order Date]])</f>
        <v>201612</v>
      </c>
    </row>
    <row r="8992" spans="1: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v>4</v>
      </c>
      <c r="T8992">
        <v>0.1</v>
      </c>
      <c r="U8992">
        <v>245</v>
      </c>
      <c r="V8992">
        <f>COUNTIF(SalesData[Order ID],SalesData[[#This Row],[Order ID]])</f>
        <v>2</v>
      </c>
      <c r="W8992" t="str">
        <f>TEXT(SalesData[[#This Row],[Order Date]],"MMM-YYYY")</f>
        <v>Dec-2016</v>
      </c>
      <c r="X8992">
        <f>CHOOSE(MONTH(SalesData[[#This Row],[Order Date]]),1,1,1,2,2,2,3,3,3,4,4,4)</f>
        <v>4</v>
      </c>
      <c r="Y8992">
        <f>YEAR(SalesData[[#This Row],[Order Date]])*100+MONTH(SalesData[[#This Row],[Order Date]])</f>
        <v>201612</v>
      </c>
    </row>
    <row r="8993" spans="1: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v>8</v>
      </c>
      <c r="T8993">
        <v>0</v>
      </c>
      <c r="U8993">
        <v>34.57</v>
      </c>
      <c r="V8993">
        <f>COUNTIF(SalesData[Order ID],SalesData[[#This Row],[Order ID]])</f>
        <v>1</v>
      </c>
      <c r="W8993" t="str">
        <f>TEXT(SalesData[[#This Row],[Order Date]],"MMM-YYYY")</f>
        <v>Oct-2018</v>
      </c>
      <c r="X8993">
        <f>CHOOSE(MONTH(SalesData[[#This Row],[Order Date]]),1,1,1,2,2,2,3,3,3,4,4,4)</f>
        <v>4</v>
      </c>
      <c r="Y8993">
        <f>YEAR(SalesData[[#This Row],[Order Date]])*100+MONTH(SalesData[[#This Row],[Order Date]])</f>
        <v>201810</v>
      </c>
    </row>
    <row r="8994" spans="1: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v>6</v>
      </c>
      <c r="T8994">
        <v>0.1</v>
      </c>
      <c r="U8994">
        <v>5.19</v>
      </c>
      <c r="V8994">
        <f>COUNTIF(SalesData[Order ID],SalesData[[#This Row],[Order ID]])</f>
        <v>2</v>
      </c>
      <c r="W8994" t="str">
        <f>TEXT(SalesData[[#This Row],[Order Date]],"MMM-YYYY")</f>
        <v>Oct-2018</v>
      </c>
      <c r="X8994">
        <f>CHOOSE(MONTH(SalesData[[#This Row],[Order Date]]),1,1,1,2,2,2,3,3,3,4,4,4)</f>
        <v>4</v>
      </c>
      <c r="Y8994">
        <f>YEAR(SalesData[[#This Row],[Order Date]])*100+MONTH(SalesData[[#This Row],[Order Date]])</f>
        <v>201810</v>
      </c>
    </row>
    <row r="8995" spans="1: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v>7</v>
      </c>
      <c r="T8995">
        <v>0.3</v>
      </c>
      <c r="U8995">
        <v>-318.79000000000002</v>
      </c>
      <c r="V8995">
        <f>COUNTIF(SalesData[Order ID],SalesData[[#This Row],[Order ID]])</f>
        <v>2</v>
      </c>
      <c r="W8995" t="str">
        <f>TEXT(SalesData[[#This Row],[Order Date]],"MMM-YYYY")</f>
        <v>Oct-2018</v>
      </c>
      <c r="X8995">
        <f>CHOOSE(MONTH(SalesData[[#This Row],[Order Date]]),1,1,1,2,2,2,3,3,3,4,4,4)</f>
        <v>4</v>
      </c>
      <c r="Y8995">
        <f>YEAR(SalesData[[#This Row],[Order Date]])*100+MONTH(SalesData[[#This Row],[Order Date]])</f>
        <v>201810</v>
      </c>
    </row>
    <row r="8996" spans="1: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v>2</v>
      </c>
      <c r="T8996">
        <v>0</v>
      </c>
      <c r="U8996">
        <v>13.7</v>
      </c>
      <c r="V8996">
        <f>COUNTIF(SalesData[Order ID],SalesData[[#This Row],[Order ID]])</f>
        <v>2</v>
      </c>
      <c r="W8996" t="str">
        <f>TEXT(SalesData[[#This Row],[Order Date]],"MMM-YYYY")</f>
        <v>Aug-2015</v>
      </c>
      <c r="X8996">
        <f>CHOOSE(MONTH(SalesData[[#This Row],[Order Date]]),1,1,1,2,2,2,3,3,3,4,4,4)</f>
        <v>3</v>
      </c>
      <c r="Y8996">
        <f>YEAR(SalesData[[#This Row],[Order Date]])*100+MONTH(SalesData[[#This Row],[Order Date]])</f>
        <v>201508</v>
      </c>
    </row>
    <row r="8997" spans="1: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v>1</v>
      </c>
      <c r="T8997">
        <v>0</v>
      </c>
      <c r="U8997">
        <v>47.19</v>
      </c>
      <c r="V8997">
        <f>COUNTIF(SalesData[Order ID],SalesData[[#This Row],[Order ID]])</f>
        <v>2</v>
      </c>
      <c r="W8997" t="str">
        <f>TEXT(SalesData[[#This Row],[Order Date]],"MMM-YYYY")</f>
        <v>Aug-2015</v>
      </c>
      <c r="X8997">
        <f>CHOOSE(MONTH(SalesData[[#This Row],[Order Date]]),1,1,1,2,2,2,3,3,3,4,4,4)</f>
        <v>3</v>
      </c>
      <c r="Y8997">
        <f>YEAR(SalesData[[#This Row],[Order Date]])*100+MONTH(SalesData[[#This Row],[Order Date]])</f>
        <v>201508</v>
      </c>
    </row>
    <row r="8998" spans="1: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v>2</v>
      </c>
      <c r="T8998">
        <v>0</v>
      </c>
      <c r="U8998">
        <v>8.8000000000000007</v>
      </c>
      <c r="V8998">
        <f>COUNTIF(SalesData[Order ID],SalesData[[#This Row],[Order ID]])</f>
        <v>1</v>
      </c>
      <c r="W8998" t="str">
        <f>TEXT(SalesData[[#This Row],[Order Date]],"MMM-YYYY")</f>
        <v>Nov-2018</v>
      </c>
      <c r="X8998">
        <f>CHOOSE(MONTH(SalesData[[#This Row],[Order Date]]),1,1,1,2,2,2,3,3,3,4,4,4)</f>
        <v>4</v>
      </c>
      <c r="Y8998">
        <f>YEAR(SalesData[[#This Row],[Order Date]])*100+MONTH(SalesData[[#This Row],[Order Date]])</f>
        <v>201811</v>
      </c>
    </row>
    <row r="8999" spans="1: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v>9</v>
      </c>
      <c r="T8999">
        <v>0.3</v>
      </c>
      <c r="U8999">
        <v>-19.850000000000001</v>
      </c>
      <c r="V8999">
        <f>COUNTIF(SalesData[Order ID],SalesData[[#This Row],[Order ID]])</f>
        <v>2</v>
      </c>
      <c r="W8999" t="str">
        <f>TEXT(SalesData[[#This Row],[Order Date]],"MMM-YYYY")</f>
        <v>Mar-2018</v>
      </c>
      <c r="X8999">
        <f>CHOOSE(MONTH(SalesData[[#This Row],[Order Date]]),1,1,1,2,2,2,3,3,3,4,4,4)</f>
        <v>1</v>
      </c>
      <c r="Y8999">
        <f>YEAR(SalesData[[#This Row],[Order Date]])*100+MONTH(SalesData[[#This Row],[Order Date]])</f>
        <v>201803</v>
      </c>
    </row>
    <row r="9000" spans="1: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v>1</v>
      </c>
      <c r="T9000">
        <v>0</v>
      </c>
      <c r="U9000">
        <v>95.92</v>
      </c>
      <c r="V9000">
        <f>COUNTIF(SalesData[Order ID],SalesData[[#This Row],[Order ID]])</f>
        <v>2</v>
      </c>
      <c r="W9000" t="str">
        <f>TEXT(SalesData[[#This Row],[Order Date]],"MMM-YYYY")</f>
        <v>Mar-2018</v>
      </c>
      <c r="X9000">
        <f>CHOOSE(MONTH(SalesData[[#This Row],[Order Date]]),1,1,1,2,2,2,3,3,3,4,4,4)</f>
        <v>1</v>
      </c>
      <c r="Y9000">
        <f>YEAR(SalesData[[#This Row],[Order Date]])*100+MONTH(SalesData[[#This Row],[Order Date]])</f>
        <v>201803</v>
      </c>
    </row>
    <row r="9001" spans="1: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v>7</v>
      </c>
      <c r="T9001">
        <v>0.1</v>
      </c>
      <c r="U9001">
        <v>100.85</v>
      </c>
      <c r="V9001">
        <f>COUNTIF(SalesData[Order ID],SalesData[[#This Row],[Order ID]])</f>
        <v>1</v>
      </c>
      <c r="W9001" t="str">
        <f>TEXT(SalesData[[#This Row],[Order Date]],"MMM-YYYY")</f>
        <v>May-2018</v>
      </c>
      <c r="X9001">
        <f>CHOOSE(MONTH(SalesData[[#This Row],[Order Date]]),1,1,1,2,2,2,3,3,3,4,4,4)</f>
        <v>2</v>
      </c>
      <c r="Y9001">
        <f>YEAR(SalesData[[#This Row],[Order Date]])*100+MONTH(SalesData[[#This Row],[Order Date]])</f>
        <v>201805</v>
      </c>
    </row>
    <row r="9002" spans="1: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v>5</v>
      </c>
      <c r="T9002">
        <v>0.3</v>
      </c>
      <c r="U9002">
        <v>-2.2200000000000002</v>
      </c>
      <c r="V9002">
        <f>COUNTIF(SalesData[Order ID],SalesData[[#This Row],[Order ID]])</f>
        <v>1</v>
      </c>
      <c r="W9002" t="str">
        <f>TEXT(SalesData[[#This Row],[Order Date]],"MMM-YYYY")</f>
        <v>Jun-2015</v>
      </c>
      <c r="X9002">
        <f>CHOOSE(MONTH(SalesData[[#This Row],[Order Date]]),1,1,1,2,2,2,3,3,3,4,4,4)</f>
        <v>2</v>
      </c>
      <c r="Y9002">
        <f>YEAR(SalesData[[#This Row],[Order Date]])*100+MONTH(SalesData[[#This Row],[Order Date]])</f>
        <v>201506</v>
      </c>
    </row>
    <row r="9003" spans="1: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v>3</v>
      </c>
      <c r="T9003">
        <v>0.1</v>
      </c>
      <c r="U9003">
        <v>1.1299999999999999</v>
      </c>
      <c r="V9003">
        <f>COUNTIF(SalesData[Order ID],SalesData[[#This Row],[Order ID]])</f>
        <v>2</v>
      </c>
      <c r="W9003" t="str">
        <f>TEXT(SalesData[[#This Row],[Order Date]],"MMM-YYYY")</f>
        <v>Dec-2015</v>
      </c>
      <c r="X9003">
        <f>CHOOSE(MONTH(SalesData[[#This Row],[Order Date]]),1,1,1,2,2,2,3,3,3,4,4,4)</f>
        <v>4</v>
      </c>
      <c r="Y9003">
        <f>YEAR(SalesData[[#This Row],[Order Date]])*100+MONTH(SalesData[[#This Row],[Order Date]])</f>
        <v>201512</v>
      </c>
    </row>
    <row r="9004" spans="1: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v>2</v>
      </c>
      <c r="T9004">
        <v>0</v>
      </c>
      <c r="U9004">
        <v>3.05</v>
      </c>
      <c r="V9004">
        <f>COUNTIF(SalesData[Order ID],SalesData[[#This Row],[Order ID]])</f>
        <v>2</v>
      </c>
      <c r="W9004" t="str">
        <f>TEXT(SalesData[[#This Row],[Order Date]],"MMM-YYYY")</f>
        <v>Dec-2015</v>
      </c>
      <c r="X9004">
        <f>CHOOSE(MONTH(SalesData[[#This Row],[Order Date]]),1,1,1,2,2,2,3,3,3,4,4,4)</f>
        <v>4</v>
      </c>
      <c r="Y9004">
        <f>YEAR(SalesData[[#This Row],[Order Date]])*100+MONTH(SalesData[[#This Row],[Order Date]])</f>
        <v>201512</v>
      </c>
    </row>
    <row r="9005" spans="1: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v>10</v>
      </c>
      <c r="T9005">
        <v>0.3</v>
      </c>
      <c r="U9005">
        <v>-40.79</v>
      </c>
      <c r="V9005">
        <f>COUNTIF(SalesData[Order ID],SalesData[[#This Row],[Order ID]])</f>
        <v>2</v>
      </c>
      <c r="W9005" t="str">
        <f>TEXT(SalesData[[#This Row],[Order Date]],"MMM-YYYY")</f>
        <v>Apr-2016</v>
      </c>
      <c r="X9005">
        <f>CHOOSE(MONTH(SalesData[[#This Row],[Order Date]]),1,1,1,2,2,2,3,3,3,4,4,4)</f>
        <v>2</v>
      </c>
      <c r="Y9005">
        <f>YEAR(SalesData[[#This Row],[Order Date]])*100+MONTH(SalesData[[#This Row],[Order Date]])</f>
        <v>201604</v>
      </c>
    </row>
    <row r="9006" spans="1: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v>2</v>
      </c>
      <c r="T9006">
        <v>0.3</v>
      </c>
      <c r="U9006">
        <v>-4.7699999999999996</v>
      </c>
      <c r="V9006">
        <f>COUNTIF(SalesData[Order ID],SalesData[[#This Row],[Order ID]])</f>
        <v>2</v>
      </c>
      <c r="W9006" t="str">
        <f>TEXT(SalesData[[#This Row],[Order Date]],"MMM-YYYY")</f>
        <v>Apr-2016</v>
      </c>
      <c r="X9006">
        <f>CHOOSE(MONTH(SalesData[[#This Row],[Order Date]]),1,1,1,2,2,2,3,3,3,4,4,4)</f>
        <v>2</v>
      </c>
      <c r="Y9006">
        <f>YEAR(SalesData[[#This Row],[Order Date]])*100+MONTH(SalesData[[#This Row],[Order Date]])</f>
        <v>201604</v>
      </c>
    </row>
    <row r="9007" spans="1: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v>9</v>
      </c>
      <c r="T9007">
        <v>0</v>
      </c>
      <c r="U9007">
        <v>28.68</v>
      </c>
      <c r="V9007">
        <f>COUNTIF(SalesData[Order ID],SalesData[[#This Row],[Order ID]])</f>
        <v>4</v>
      </c>
      <c r="W9007" t="str">
        <f>TEXT(SalesData[[#This Row],[Order Date]],"MMM-YYYY")</f>
        <v>Nov-2018</v>
      </c>
      <c r="X9007">
        <f>CHOOSE(MONTH(SalesData[[#This Row],[Order Date]]),1,1,1,2,2,2,3,3,3,4,4,4)</f>
        <v>4</v>
      </c>
      <c r="Y9007">
        <f>YEAR(SalesData[[#This Row],[Order Date]])*100+MONTH(SalesData[[#This Row],[Order Date]])</f>
        <v>201811</v>
      </c>
    </row>
    <row r="9008" spans="1: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v>4</v>
      </c>
      <c r="T9008">
        <v>0.2</v>
      </c>
      <c r="U9008">
        <v>13.22</v>
      </c>
      <c r="V9008">
        <f>COUNTIF(SalesData[Order ID],SalesData[[#This Row],[Order ID]])</f>
        <v>4</v>
      </c>
      <c r="W9008" t="str">
        <f>TEXT(SalesData[[#This Row],[Order Date]],"MMM-YYYY")</f>
        <v>Nov-2018</v>
      </c>
      <c r="X9008">
        <f>CHOOSE(MONTH(SalesData[[#This Row],[Order Date]]),1,1,1,2,2,2,3,3,3,4,4,4)</f>
        <v>4</v>
      </c>
      <c r="Y9008">
        <f>YEAR(SalesData[[#This Row],[Order Date]])*100+MONTH(SalesData[[#This Row],[Order Date]])</f>
        <v>201811</v>
      </c>
    </row>
    <row r="9009" spans="1: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v>3</v>
      </c>
      <c r="T9009">
        <v>0.2</v>
      </c>
      <c r="U9009">
        <v>0.59</v>
      </c>
      <c r="V9009">
        <f>COUNTIF(SalesData[Order ID],SalesData[[#This Row],[Order ID]])</f>
        <v>4</v>
      </c>
      <c r="W9009" t="str">
        <f>TEXT(SalesData[[#This Row],[Order Date]],"MMM-YYYY")</f>
        <v>Nov-2018</v>
      </c>
      <c r="X9009">
        <f>CHOOSE(MONTH(SalesData[[#This Row],[Order Date]]),1,1,1,2,2,2,3,3,3,4,4,4)</f>
        <v>4</v>
      </c>
      <c r="Y9009">
        <f>YEAR(SalesData[[#This Row],[Order Date]])*100+MONTH(SalesData[[#This Row],[Order Date]])</f>
        <v>201811</v>
      </c>
    </row>
    <row r="9010" spans="1: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v>8</v>
      </c>
      <c r="T9010">
        <v>0</v>
      </c>
      <c r="U9010">
        <v>1.1100000000000001</v>
      </c>
      <c r="V9010">
        <f>COUNTIF(SalesData[Order ID],SalesData[[#This Row],[Order ID]])</f>
        <v>4</v>
      </c>
      <c r="W9010" t="str">
        <f>TEXT(SalesData[[#This Row],[Order Date]],"MMM-YYYY")</f>
        <v>Nov-2018</v>
      </c>
      <c r="X9010">
        <f>CHOOSE(MONTH(SalesData[[#This Row],[Order Date]]),1,1,1,2,2,2,3,3,3,4,4,4)</f>
        <v>4</v>
      </c>
      <c r="Y9010">
        <f>YEAR(SalesData[[#This Row],[Order Date]])*100+MONTH(SalesData[[#This Row],[Order Date]])</f>
        <v>201811</v>
      </c>
    </row>
    <row r="9011" spans="1: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v>5</v>
      </c>
      <c r="T9011">
        <v>0</v>
      </c>
      <c r="U9011">
        <v>0.92</v>
      </c>
      <c r="V9011">
        <f>COUNTIF(SalesData[Order ID],SalesData[[#This Row],[Order ID]])</f>
        <v>1</v>
      </c>
      <c r="W9011" t="str">
        <f>TEXT(SalesData[[#This Row],[Order Date]],"MMM-YYYY")</f>
        <v>Jul-2018</v>
      </c>
      <c r="X9011">
        <f>CHOOSE(MONTH(SalesData[[#This Row],[Order Date]]),1,1,1,2,2,2,3,3,3,4,4,4)</f>
        <v>3</v>
      </c>
      <c r="Y9011">
        <f>YEAR(SalesData[[#This Row],[Order Date]])*100+MONTH(SalesData[[#This Row],[Order Date]])</f>
        <v>201807</v>
      </c>
    </row>
    <row r="9012" spans="1: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v>8</v>
      </c>
      <c r="T9012">
        <v>0</v>
      </c>
      <c r="U9012">
        <v>7.59</v>
      </c>
      <c r="V9012">
        <f>COUNTIF(SalesData[Order ID],SalesData[[#This Row],[Order ID]])</f>
        <v>1</v>
      </c>
      <c r="W9012" t="str">
        <f>TEXT(SalesData[[#This Row],[Order Date]],"MMM-YYYY")</f>
        <v>May-2018</v>
      </c>
      <c r="X9012">
        <f>CHOOSE(MONTH(SalesData[[#This Row],[Order Date]]),1,1,1,2,2,2,3,3,3,4,4,4)</f>
        <v>2</v>
      </c>
      <c r="Y9012">
        <f>YEAR(SalesData[[#This Row],[Order Date]])*100+MONTH(SalesData[[#This Row],[Order Date]])</f>
        <v>201805</v>
      </c>
    </row>
    <row r="9013" spans="1: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v>7</v>
      </c>
      <c r="T9013">
        <v>0</v>
      </c>
      <c r="U9013">
        <v>7.06</v>
      </c>
      <c r="V9013">
        <f>COUNTIF(SalesData[Order ID],SalesData[[#This Row],[Order ID]])</f>
        <v>1</v>
      </c>
      <c r="W9013" t="str">
        <f>TEXT(SalesData[[#This Row],[Order Date]],"MMM-YYYY")</f>
        <v>Dec-2016</v>
      </c>
      <c r="X9013">
        <f>CHOOSE(MONTH(SalesData[[#This Row],[Order Date]]),1,1,1,2,2,2,3,3,3,4,4,4)</f>
        <v>4</v>
      </c>
      <c r="Y9013">
        <f>YEAR(SalesData[[#This Row],[Order Date]])*100+MONTH(SalesData[[#This Row],[Order Date]])</f>
        <v>201612</v>
      </c>
    </row>
    <row r="9014" spans="1: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v>4</v>
      </c>
      <c r="T9014">
        <v>0.3</v>
      </c>
      <c r="U9014">
        <v>-8.15</v>
      </c>
      <c r="V9014">
        <f>COUNTIF(SalesData[Order ID],SalesData[[#This Row],[Order ID]])</f>
        <v>1</v>
      </c>
      <c r="W9014" t="str">
        <f>TEXT(SalesData[[#This Row],[Order Date]],"MMM-YYYY")</f>
        <v>Feb-2017</v>
      </c>
      <c r="X9014">
        <f>CHOOSE(MONTH(SalesData[[#This Row],[Order Date]]),1,1,1,2,2,2,3,3,3,4,4,4)</f>
        <v>1</v>
      </c>
      <c r="Y9014">
        <f>YEAR(SalesData[[#This Row],[Order Date]])*100+MONTH(SalesData[[#This Row],[Order Date]])</f>
        <v>201702</v>
      </c>
    </row>
    <row r="9015" spans="1: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v>10</v>
      </c>
      <c r="T9015">
        <v>0</v>
      </c>
      <c r="U9015">
        <v>4.59</v>
      </c>
      <c r="V9015">
        <f>COUNTIF(SalesData[Order ID],SalesData[[#This Row],[Order ID]])</f>
        <v>2</v>
      </c>
      <c r="W9015" t="str">
        <f>TEXT(SalesData[[#This Row],[Order Date]],"MMM-YYYY")</f>
        <v>Mar-2018</v>
      </c>
      <c r="X9015">
        <f>CHOOSE(MONTH(SalesData[[#This Row],[Order Date]]),1,1,1,2,2,2,3,3,3,4,4,4)</f>
        <v>1</v>
      </c>
      <c r="Y9015">
        <f>YEAR(SalesData[[#This Row],[Order Date]])*100+MONTH(SalesData[[#This Row],[Order Date]])</f>
        <v>201803</v>
      </c>
    </row>
    <row r="9016" spans="1: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v>7</v>
      </c>
      <c r="T9016">
        <v>0.1</v>
      </c>
      <c r="U9016">
        <v>6.6</v>
      </c>
      <c r="V9016">
        <f>COUNTIF(SalesData[Order ID],SalesData[[#This Row],[Order ID]])</f>
        <v>2</v>
      </c>
      <c r="W9016" t="str">
        <f>TEXT(SalesData[[#This Row],[Order Date]],"MMM-YYYY")</f>
        <v>Mar-2018</v>
      </c>
      <c r="X9016">
        <f>CHOOSE(MONTH(SalesData[[#This Row],[Order Date]]),1,1,1,2,2,2,3,3,3,4,4,4)</f>
        <v>1</v>
      </c>
      <c r="Y9016">
        <f>YEAR(SalesData[[#This Row],[Order Date]])*100+MONTH(SalesData[[#This Row],[Order Date]])</f>
        <v>201803</v>
      </c>
    </row>
    <row r="9017" spans="1: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v>5</v>
      </c>
      <c r="T9017">
        <v>0.2</v>
      </c>
      <c r="U9017">
        <v>1.48</v>
      </c>
      <c r="V9017">
        <f>COUNTIF(SalesData[Order ID],SalesData[[#This Row],[Order ID]])</f>
        <v>2</v>
      </c>
      <c r="W9017" t="str">
        <f>TEXT(SalesData[[#This Row],[Order Date]],"MMM-YYYY")</f>
        <v>Dec-2017</v>
      </c>
      <c r="X9017">
        <f>CHOOSE(MONTH(SalesData[[#This Row],[Order Date]]),1,1,1,2,2,2,3,3,3,4,4,4)</f>
        <v>4</v>
      </c>
      <c r="Y9017">
        <f>YEAR(SalesData[[#This Row],[Order Date]])*100+MONTH(SalesData[[#This Row],[Order Date]])</f>
        <v>201712</v>
      </c>
    </row>
    <row r="9018" spans="1: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v>8</v>
      </c>
      <c r="T9018">
        <v>0.2</v>
      </c>
      <c r="U9018">
        <v>1.03</v>
      </c>
      <c r="V9018">
        <f>COUNTIF(SalesData[Order ID],SalesData[[#This Row],[Order ID]])</f>
        <v>2</v>
      </c>
      <c r="W9018" t="str">
        <f>TEXT(SalesData[[#This Row],[Order Date]],"MMM-YYYY")</f>
        <v>Dec-2017</v>
      </c>
      <c r="X9018">
        <f>CHOOSE(MONTH(SalesData[[#This Row],[Order Date]]),1,1,1,2,2,2,3,3,3,4,4,4)</f>
        <v>4</v>
      </c>
      <c r="Y9018">
        <f>YEAR(SalesData[[#This Row],[Order Date]])*100+MONTH(SalesData[[#This Row],[Order Date]])</f>
        <v>201712</v>
      </c>
    </row>
    <row r="9019" spans="1: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v>2</v>
      </c>
      <c r="T9019">
        <v>0.1</v>
      </c>
      <c r="U9019">
        <v>4.2300000000000004</v>
      </c>
      <c r="V9019">
        <f>COUNTIF(SalesData[Order ID],SalesData[[#This Row],[Order ID]])</f>
        <v>2</v>
      </c>
      <c r="W9019" t="str">
        <f>TEXT(SalesData[[#This Row],[Order Date]],"MMM-YYYY")</f>
        <v>Mar-2017</v>
      </c>
      <c r="X9019">
        <f>CHOOSE(MONTH(SalesData[[#This Row],[Order Date]]),1,1,1,2,2,2,3,3,3,4,4,4)</f>
        <v>1</v>
      </c>
      <c r="Y9019">
        <f>YEAR(SalesData[[#This Row],[Order Date]])*100+MONTH(SalesData[[#This Row],[Order Date]])</f>
        <v>201703</v>
      </c>
    </row>
    <row r="9020" spans="1: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v>4</v>
      </c>
      <c r="T9020">
        <v>0</v>
      </c>
      <c r="U9020">
        <v>3.07</v>
      </c>
      <c r="V9020">
        <f>COUNTIF(SalesData[Order ID],SalesData[[#This Row],[Order ID]])</f>
        <v>2</v>
      </c>
      <c r="W9020" t="str">
        <f>TEXT(SalesData[[#This Row],[Order Date]],"MMM-YYYY")</f>
        <v>Mar-2017</v>
      </c>
      <c r="X9020">
        <f>CHOOSE(MONTH(SalesData[[#This Row],[Order Date]]),1,1,1,2,2,2,3,3,3,4,4,4)</f>
        <v>1</v>
      </c>
      <c r="Y9020">
        <f>YEAR(SalesData[[#This Row],[Order Date]])*100+MONTH(SalesData[[#This Row],[Order Date]])</f>
        <v>201703</v>
      </c>
    </row>
    <row r="9021" spans="1: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v>4</v>
      </c>
      <c r="T9021">
        <v>0</v>
      </c>
      <c r="U9021">
        <v>12</v>
      </c>
      <c r="V9021">
        <f>COUNTIF(SalesData[Order ID],SalesData[[#This Row],[Order ID]])</f>
        <v>2</v>
      </c>
      <c r="W9021" t="str">
        <f>TEXT(SalesData[[#This Row],[Order Date]],"MMM-YYYY")</f>
        <v>Dec-2015</v>
      </c>
      <c r="X9021">
        <f>CHOOSE(MONTH(SalesData[[#This Row],[Order Date]]),1,1,1,2,2,2,3,3,3,4,4,4)</f>
        <v>4</v>
      </c>
      <c r="Y9021">
        <f>YEAR(SalesData[[#This Row],[Order Date]])*100+MONTH(SalesData[[#This Row],[Order Date]])</f>
        <v>201512</v>
      </c>
    </row>
    <row r="9022" spans="1: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v>1</v>
      </c>
      <c r="T9022">
        <v>0.1</v>
      </c>
      <c r="U9022">
        <v>9.43</v>
      </c>
      <c r="V9022">
        <f>COUNTIF(SalesData[Order ID],SalesData[[#This Row],[Order ID]])</f>
        <v>2</v>
      </c>
      <c r="W9022" t="str">
        <f>TEXT(SalesData[[#This Row],[Order Date]],"MMM-YYYY")</f>
        <v>Dec-2015</v>
      </c>
      <c r="X9022">
        <f>CHOOSE(MONTH(SalesData[[#This Row],[Order Date]]),1,1,1,2,2,2,3,3,3,4,4,4)</f>
        <v>4</v>
      </c>
      <c r="Y9022">
        <f>YEAR(SalesData[[#This Row],[Order Date]])*100+MONTH(SalesData[[#This Row],[Order Date]])</f>
        <v>201512</v>
      </c>
    </row>
    <row r="9023" spans="1: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v>2</v>
      </c>
      <c r="T9023">
        <v>0.2</v>
      </c>
      <c r="U9023">
        <v>41.73</v>
      </c>
      <c r="V9023">
        <f>COUNTIF(SalesData[Order ID],SalesData[[#This Row],[Order ID]])</f>
        <v>1</v>
      </c>
      <c r="W9023" t="str">
        <f>TEXT(SalesData[[#This Row],[Order Date]],"MMM-YYYY")</f>
        <v>Nov-2016</v>
      </c>
      <c r="X9023">
        <f>CHOOSE(MONTH(SalesData[[#This Row],[Order Date]]),1,1,1,2,2,2,3,3,3,4,4,4)</f>
        <v>4</v>
      </c>
      <c r="Y9023">
        <f>YEAR(SalesData[[#This Row],[Order Date]])*100+MONTH(SalesData[[#This Row],[Order Date]])</f>
        <v>201611</v>
      </c>
    </row>
    <row r="9024" spans="1: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v>10</v>
      </c>
      <c r="T9024">
        <v>0.3</v>
      </c>
      <c r="U9024">
        <v>-8.85</v>
      </c>
      <c r="V9024">
        <f>COUNTIF(SalesData[Order ID],SalesData[[#This Row],[Order ID]])</f>
        <v>1</v>
      </c>
      <c r="W9024" t="str">
        <f>TEXT(SalesData[[#This Row],[Order Date]],"MMM-YYYY")</f>
        <v>Aug-2017</v>
      </c>
      <c r="X9024">
        <f>CHOOSE(MONTH(SalesData[[#This Row],[Order Date]]),1,1,1,2,2,2,3,3,3,4,4,4)</f>
        <v>3</v>
      </c>
      <c r="Y9024">
        <f>YEAR(SalesData[[#This Row],[Order Date]])*100+MONTH(SalesData[[#This Row],[Order Date]])</f>
        <v>201708</v>
      </c>
    </row>
    <row r="9025" spans="1: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v>4</v>
      </c>
      <c r="T9025">
        <v>0</v>
      </c>
      <c r="U9025">
        <v>7.07</v>
      </c>
      <c r="V9025">
        <f>COUNTIF(SalesData[Order ID],SalesData[[#This Row],[Order ID]])</f>
        <v>1</v>
      </c>
      <c r="W9025" t="str">
        <f>TEXT(SalesData[[#This Row],[Order Date]],"MMM-YYYY")</f>
        <v>Jun-2016</v>
      </c>
      <c r="X9025">
        <f>CHOOSE(MONTH(SalesData[[#This Row],[Order Date]]),1,1,1,2,2,2,3,3,3,4,4,4)</f>
        <v>2</v>
      </c>
      <c r="Y9025">
        <f>YEAR(SalesData[[#This Row],[Order Date]])*100+MONTH(SalesData[[#This Row],[Order Date]])</f>
        <v>201606</v>
      </c>
    </row>
    <row r="9026" spans="1: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v>10</v>
      </c>
      <c r="T9026">
        <v>0.2</v>
      </c>
      <c r="U9026">
        <v>2.31</v>
      </c>
      <c r="V9026">
        <f>COUNTIF(SalesData[Order ID],SalesData[[#This Row],[Order ID]])</f>
        <v>3</v>
      </c>
      <c r="W9026" t="str">
        <f>TEXT(SalesData[[#This Row],[Order Date]],"MMM-YYYY")</f>
        <v>Jun-2017</v>
      </c>
      <c r="X9026">
        <f>CHOOSE(MONTH(SalesData[[#This Row],[Order Date]]),1,1,1,2,2,2,3,3,3,4,4,4)</f>
        <v>2</v>
      </c>
      <c r="Y9026">
        <f>YEAR(SalesData[[#This Row],[Order Date]])*100+MONTH(SalesData[[#This Row],[Order Date]])</f>
        <v>201706</v>
      </c>
    </row>
    <row r="9027" spans="1: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v>5</v>
      </c>
      <c r="T9027">
        <v>0.1</v>
      </c>
      <c r="U9027">
        <v>8.4</v>
      </c>
      <c r="V9027">
        <f>COUNTIF(SalesData[Order ID],SalesData[[#This Row],[Order ID]])</f>
        <v>3</v>
      </c>
      <c r="W9027" t="str">
        <f>TEXT(SalesData[[#This Row],[Order Date]],"MMM-YYYY")</f>
        <v>Jun-2017</v>
      </c>
      <c r="X9027">
        <f>CHOOSE(MONTH(SalesData[[#This Row],[Order Date]]),1,1,1,2,2,2,3,3,3,4,4,4)</f>
        <v>2</v>
      </c>
      <c r="Y9027">
        <f>YEAR(SalesData[[#This Row],[Order Date]])*100+MONTH(SalesData[[#This Row],[Order Date]])</f>
        <v>201706</v>
      </c>
    </row>
    <row r="9028" spans="1: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v>8</v>
      </c>
      <c r="T9028">
        <v>0.2</v>
      </c>
      <c r="U9028">
        <v>3.02</v>
      </c>
      <c r="V9028">
        <f>COUNTIF(SalesData[Order ID],SalesData[[#This Row],[Order ID]])</f>
        <v>3</v>
      </c>
      <c r="W9028" t="str">
        <f>TEXT(SalesData[[#This Row],[Order Date]],"MMM-YYYY")</f>
        <v>Jun-2017</v>
      </c>
      <c r="X9028">
        <f>CHOOSE(MONTH(SalesData[[#This Row],[Order Date]]),1,1,1,2,2,2,3,3,3,4,4,4)</f>
        <v>2</v>
      </c>
      <c r="Y9028">
        <f>YEAR(SalesData[[#This Row],[Order Date]])*100+MONTH(SalesData[[#This Row],[Order Date]])</f>
        <v>201706</v>
      </c>
    </row>
    <row r="9029" spans="1: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v>3</v>
      </c>
      <c r="T9029">
        <v>0</v>
      </c>
      <c r="U9029">
        <v>0.74</v>
      </c>
      <c r="V9029">
        <f>COUNTIF(SalesData[Order ID],SalesData[[#This Row],[Order ID]])</f>
        <v>2</v>
      </c>
      <c r="W9029" t="str">
        <f>TEXT(SalesData[[#This Row],[Order Date]],"MMM-YYYY")</f>
        <v>Sep-2017</v>
      </c>
      <c r="X9029">
        <f>CHOOSE(MONTH(SalesData[[#This Row],[Order Date]]),1,1,1,2,2,2,3,3,3,4,4,4)</f>
        <v>3</v>
      </c>
      <c r="Y9029">
        <f>YEAR(SalesData[[#This Row],[Order Date]])*100+MONTH(SalesData[[#This Row],[Order Date]])</f>
        <v>201709</v>
      </c>
    </row>
    <row r="9030" spans="1: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v>2</v>
      </c>
      <c r="T9030">
        <v>0</v>
      </c>
      <c r="U9030">
        <v>34.53</v>
      </c>
      <c r="V9030">
        <f>COUNTIF(SalesData[Order ID],SalesData[[#This Row],[Order ID]])</f>
        <v>2</v>
      </c>
      <c r="W9030" t="str">
        <f>TEXT(SalesData[[#This Row],[Order Date]],"MMM-YYYY")</f>
        <v>Sep-2017</v>
      </c>
      <c r="X9030">
        <f>CHOOSE(MONTH(SalesData[[#This Row],[Order Date]]),1,1,1,2,2,2,3,3,3,4,4,4)</f>
        <v>3</v>
      </c>
      <c r="Y9030">
        <f>YEAR(SalesData[[#This Row],[Order Date]])*100+MONTH(SalesData[[#This Row],[Order Date]])</f>
        <v>201709</v>
      </c>
    </row>
    <row r="9031" spans="1: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v>1</v>
      </c>
      <c r="T9031">
        <v>0.2</v>
      </c>
      <c r="U9031">
        <v>2.92</v>
      </c>
      <c r="V9031">
        <f>COUNTIF(SalesData[Order ID],SalesData[[#This Row],[Order ID]])</f>
        <v>1</v>
      </c>
      <c r="W9031" t="str">
        <f>TEXT(SalesData[[#This Row],[Order Date]],"MMM-YYYY")</f>
        <v>Jul-2015</v>
      </c>
      <c r="X9031">
        <f>CHOOSE(MONTH(SalesData[[#This Row],[Order Date]]),1,1,1,2,2,2,3,3,3,4,4,4)</f>
        <v>3</v>
      </c>
      <c r="Y9031">
        <f>YEAR(SalesData[[#This Row],[Order Date]])*100+MONTH(SalesData[[#This Row],[Order Date]])</f>
        <v>201507</v>
      </c>
    </row>
    <row r="9032" spans="1: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v>5</v>
      </c>
      <c r="T9032">
        <v>0.1</v>
      </c>
      <c r="U9032">
        <v>100.67</v>
      </c>
      <c r="V9032">
        <f>COUNTIF(SalesData[Order ID],SalesData[[#This Row],[Order ID]])</f>
        <v>2</v>
      </c>
      <c r="W9032" t="str">
        <f>TEXT(SalesData[[#This Row],[Order Date]],"MMM-YYYY")</f>
        <v>Sep-2018</v>
      </c>
      <c r="X9032">
        <f>CHOOSE(MONTH(SalesData[[#This Row],[Order Date]]),1,1,1,2,2,2,3,3,3,4,4,4)</f>
        <v>3</v>
      </c>
      <c r="Y9032">
        <f>YEAR(SalesData[[#This Row],[Order Date]])*100+MONTH(SalesData[[#This Row],[Order Date]])</f>
        <v>201809</v>
      </c>
    </row>
    <row r="9033" spans="1: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v>3</v>
      </c>
      <c r="T9033">
        <v>0</v>
      </c>
      <c r="U9033">
        <v>53.88</v>
      </c>
      <c r="V9033">
        <f>COUNTIF(SalesData[Order ID],SalesData[[#This Row],[Order ID]])</f>
        <v>2</v>
      </c>
      <c r="W9033" t="str">
        <f>TEXT(SalesData[[#This Row],[Order Date]],"MMM-YYYY")</f>
        <v>Sep-2018</v>
      </c>
      <c r="X9033">
        <f>CHOOSE(MONTH(SalesData[[#This Row],[Order Date]]),1,1,1,2,2,2,3,3,3,4,4,4)</f>
        <v>3</v>
      </c>
      <c r="Y9033">
        <f>YEAR(SalesData[[#This Row],[Order Date]])*100+MONTH(SalesData[[#This Row],[Order Date]])</f>
        <v>201809</v>
      </c>
    </row>
    <row r="9034" spans="1: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v>6</v>
      </c>
      <c r="T9034">
        <v>0.2</v>
      </c>
      <c r="U9034">
        <v>87.83</v>
      </c>
      <c r="V9034">
        <f>COUNTIF(SalesData[Order ID],SalesData[[#This Row],[Order ID]])</f>
        <v>1</v>
      </c>
      <c r="W9034" t="str">
        <f>TEXT(SalesData[[#This Row],[Order Date]],"MMM-YYYY")</f>
        <v>Jun-2018</v>
      </c>
      <c r="X9034">
        <f>CHOOSE(MONTH(SalesData[[#This Row],[Order Date]]),1,1,1,2,2,2,3,3,3,4,4,4)</f>
        <v>2</v>
      </c>
      <c r="Y9034">
        <f>YEAR(SalesData[[#This Row],[Order Date]])*100+MONTH(SalesData[[#This Row],[Order Date]])</f>
        <v>201806</v>
      </c>
    </row>
    <row r="9035" spans="1: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v>9</v>
      </c>
      <c r="T9035">
        <v>0.2</v>
      </c>
      <c r="U9035">
        <v>502.31</v>
      </c>
      <c r="V9035">
        <f>COUNTIF(SalesData[Order ID],SalesData[[#This Row],[Order ID]])</f>
        <v>1</v>
      </c>
      <c r="W9035" t="str">
        <f>TEXT(SalesData[[#This Row],[Order Date]],"MMM-YYYY")</f>
        <v>Sep-2015</v>
      </c>
      <c r="X9035">
        <f>CHOOSE(MONTH(SalesData[[#This Row],[Order Date]]),1,1,1,2,2,2,3,3,3,4,4,4)</f>
        <v>3</v>
      </c>
      <c r="Y9035">
        <f>YEAR(SalesData[[#This Row],[Order Date]])*100+MONTH(SalesData[[#This Row],[Order Date]])</f>
        <v>201509</v>
      </c>
    </row>
    <row r="9036" spans="1: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v>8</v>
      </c>
      <c r="T9036">
        <v>0</v>
      </c>
      <c r="U9036">
        <v>0.69</v>
      </c>
      <c r="V9036">
        <f>COUNTIF(SalesData[Order ID],SalesData[[#This Row],[Order ID]])</f>
        <v>2</v>
      </c>
      <c r="W9036" t="str">
        <f>TEXT(SalesData[[#This Row],[Order Date]],"MMM-YYYY")</f>
        <v>Oct-2016</v>
      </c>
      <c r="X9036">
        <f>CHOOSE(MONTH(SalesData[[#This Row],[Order Date]]),1,1,1,2,2,2,3,3,3,4,4,4)</f>
        <v>4</v>
      </c>
      <c r="Y9036">
        <f>YEAR(SalesData[[#This Row],[Order Date]])*100+MONTH(SalesData[[#This Row],[Order Date]])</f>
        <v>201610</v>
      </c>
    </row>
    <row r="9037" spans="1: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v>6</v>
      </c>
      <c r="T9037">
        <v>0.3</v>
      </c>
      <c r="U9037">
        <v>-17.399999999999999</v>
      </c>
      <c r="V9037">
        <f>COUNTIF(SalesData[Order ID],SalesData[[#This Row],[Order ID]])</f>
        <v>2</v>
      </c>
      <c r="W9037" t="str">
        <f>TEXT(SalesData[[#This Row],[Order Date]],"MMM-YYYY")</f>
        <v>Oct-2016</v>
      </c>
      <c r="X9037">
        <f>CHOOSE(MONTH(SalesData[[#This Row],[Order Date]]),1,1,1,2,2,2,3,3,3,4,4,4)</f>
        <v>4</v>
      </c>
      <c r="Y9037">
        <f>YEAR(SalesData[[#This Row],[Order Date]])*100+MONTH(SalesData[[#This Row],[Order Date]])</f>
        <v>201610</v>
      </c>
    </row>
    <row r="9038" spans="1: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v>3</v>
      </c>
      <c r="T9038">
        <v>0.1</v>
      </c>
      <c r="U9038">
        <v>5.18</v>
      </c>
      <c r="V9038">
        <f>COUNTIF(SalesData[Order ID],SalesData[[#This Row],[Order ID]])</f>
        <v>2</v>
      </c>
      <c r="W9038" t="str">
        <f>TEXT(SalesData[[#This Row],[Order Date]],"MMM-YYYY")</f>
        <v>Apr-2016</v>
      </c>
      <c r="X9038">
        <f>CHOOSE(MONTH(SalesData[[#This Row],[Order Date]]),1,1,1,2,2,2,3,3,3,4,4,4)</f>
        <v>2</v>
      </c>
      <c r="Y9038">
        <f>YEAR(SalesData[[#This Row],[Order Date]])*100+MONTH(SalesData[[#This Row],[Order Date]])</f>
        <v>201604</v>
      </c>
    </row>
    <row r="9039" spans="1: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v>4</v>
      </c>
      <c r="T9039">
        <v>0.3</v>
      </c>
      <c r="U9039">
        <v>-6.55</v>
      </c>
      <c r="V9039">
        <f>COUNTIF(SalesData[Order ID],SalesData[[#This Row],[Order ID]])</f>
        <v>2</v>
      </c>
      <c r="W9039" t="str">
        <f>TEXT(SalesData[[#This Row],[Order Date]],"MMM-YYYY")</f>
        <v>Apr-2016</v>
      </c>
      <c r="X9039">
        <f>CHOOSE(MONTH(SalesData[[#This Row],[Order Date]]),1,1,1,2,2,2,3,3,3,4,4,4)</f>
        <v>2</v>
      </c>
      <c r="Y9039">
        <f>YEAR(SalesData[[#This Row],[Order Date]])*100+MONTH(SalesData[[#This Row],[Order Date]])</f>
        <v>201604</v>
      </c>
    </row>
    <row r="9040" spans="1: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v>5</v>
      </c>
      <c r="T9040">
        <v>0.1</v>
      </c>
      <c r="U9040">
        <v>6.62</v>
      </c>
      <c r="V9040">
        <f>COUNTIF(SalesData[Order ID],SalesData[[#This Row],[Order ID]])</f>
        <v>1</v>
      </c>
      <c r="W9040" t="str">
        <f>TEXT(SalesData[[#This Row],[Order Date]],"MMM-YYYY")</f>
        <v>Nov-2018</v>
      </c>
      <c r="X9040">
        <f>CHOOSE(MONTH(SalesData[[#This Row],[Order Date]]),1,1,1,2,2,2,3,3,3,4,4,4)</f>
        <v>4</v>
      </c>
      <c r="Y9040">
        <f>YEAR(SalesData[[#This Row],[Order Date]])*100+MONTH(SalesData[[#This Row],[Order Date]])</f>
        <v>201811</v>
      </c>
    </row>
    <row r="9041" spans="1: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v>1</v>
      </c>
      <c r="T9041">
        <v>0.1</v>
      </c>
      <c r="U9041">
        <v>1582.84</v>
      </c>
      <c r="V9041">
        <f>COUNTIF(SalesData[Order ID],SalesData[[#This Row],[Order ID]])</f>
        <v>1</v>
      </c>
      <c r="W9041" t="str">
        <f>TEXT(SalesData[[#This Row],[Order Date]],"MMM-YYYY")</f>
        <v>Dec-2017</v>
      </c>
      <c r="X9041">
        <f>CHOOSE(MONTH(SalesData[[#This Row],[Order Date]]),1,1,1,2,2,2,3,3,3,4,4,4)</f>
        <v>4</v>
      </c>
      <c r="Y9041">
        <f>YEAR(SalesData[[#This Row],[Order Date]])*100+MONTH(SalesData[[#This Row],[Order Date]])</f>
        <v>201712</v>
      </c>
    </row>
    <row r="9042" spans="1: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v>8</v>
      </c>
      <c r="T9042">
        <v>0</v>
      </c>
      <c r="U9042">
        <v>17.739999999999998</v>
      </c>
      <c r="V9042">
        <f>COUNTIF(SalesData[Order ID],SalesData[[#This Row],[Order ID]])</f>
        <v>1</v>
      </c>
      <c r="W9042" t="str">
        <f>TEXT(SalesData[[#This Row],[Order Date]],"MMM-YYYY")</f>
        <v>Sep-2015</v>
      </c>
      <c r="X9042">
        <f>CHOOSE(MONTH(SalesData[[#This Row],[Order Date]]),1,1,1,2,2,2,3,3,3,4,4,4)</f>
        <v>3</v>
      </c>
      <c r="Y9042">
        <f>YEAR(SalesData[[#This Row],[Order Date]])*100+MONTH(SalesData[[#This Row],[Order Date]])</f>
        <v>201509</v>
      </c>
    </row>
    <row r="9043" spans="1: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v>10</v>
      </c>
      <c r="T9043">
        <v>0</v>
      </c>
      <c r="U9043">
        <v>117.98</v>
      </c>
      <c r="V9043">
        <f>COUNTIF(SalesData[Order ID],SalesData[[#This Row],[Order ID]])</f>
        <v>1</v>
      </c>
      <c r="W9043" t="str">
        <f>TEXT(SalesData[[#This Row],[Order Date]],"MMM-YYYY")</f>
        <v>Sep-2015</v>
      </c>
      <c r="X9043">
        <f>CHOOSE(MONTH(SalesData[[#This Row],[Order Date]]),1,1,1,2,2,2,3,3,3,4,4,4)</f>
        <v>3</v>
      </c>
      <c r="Y9043">
        <f>YEAR(SalesData[[#This Row],[Order Date]])*100+MONTH(SalesData[[#This Row],[Order Date]])</f>
        <v>201509</v>
      </c>
    </row>
    <row r="9044" spans="1: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v>3</v>
      </c>
      <c r="T9044">
        <v>0.1</v>
      </c>
      <c r="U9044">
        <v>11.06</v>
      </c>
      <c r="V9044">
        <f>COUNTIF(SalesData[Order ID],SalesData[[#This Row],[Order ID]])</f>
        <v>1</v>
      </c>
      <c r="W9044" t="str">
        <f>TEXT(SalesData[[#This Row],[Order Date]],"MMM-YYYY")</f>
        <v>Sep-2016</v>
      </c>
      <c r="X9044">
        <f>CHOOSE(MONTH(SalesData[[#This Row],[Order Date]]),1,1,1,2,2,2,3,3,3,4,4,4)</f>
        <v>3</v>
      </c>
      <c r="Y9044">
        <f>YEAR(SalesData[[#This Row],[Order Date]])*100+MONTH(SalesData[[#This Row],[Order Date]])</f>
        <v>201609</v>
      </c>
    </row>
    <row r="9045" spans="1: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v>1</v>
      </c>
      <c r="T9045">
        <v>0.3</v>
      </c>
      <c r="U9045">
        <v>-28.8</v>
      </c>
      <c r="V9045">
        <f>COUNTIF(SalesData[Order ID],SalesData[[#This Row],[Order ID]])</f>
        <v>1</v>
      </c>
      <c r="W9045" t="str">
        <f>TEXT(SalesData[[#This Row],[Order Date]],"MMM-YYYY")</f>
        <v>Nov-2017</v>
      </c>
      <c r="X9045">
        <f>CHOOSE(MONTH(SalesData[[#This Row],[Order Date]]),1,1,1,2,2,2,3,3,3,4,4,4)</f>
        <v>4</v>
      </c>
      <c r="Y9045">
        <f>YEAR(SalesData[[#This Row],[Order Date]])*100+MONTH(SalesData[[#This Row],[Order Date]])</f>
        <v>201711</v>
      </c>
    </row>
    <row r="9046" spans="1: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v>2</v>
      </c>
      <c r="T9046">
        <v>0.2</v>
      </c>
      <c r="U9046">
        <v>1.74</v>
      </c>
      <c r="V9046">
        <f>COUNTIF(SalesData[Order ID],SalesData[[#This Row],[Order ID]])</f>
        <v>5</v>
      </c>
      <c r="W9046" t="str">
        <f>TEXT(SalesData[[#This Row],[Order Date]],"MMM-YYYY")</f>
        <v>Dec-2018</v>
      </c>
      <c r="X9046">
        <f>CHOOSE(MONTH(SalesData[[#This Row],[Order Date]]),1,1,1,2,2,2,3,3,3,4,4,4)</f>
        <v>4</v>
      </c>
      <c r="Y9046">
        <f>YEAR(SalesData[[#This Row],[Order Date]])*100+MONTH(SalesData[[#This Row],[Order Date]])</f>
        <v>201812</v>
      </c>
    </row>
    <row r="9047" spans="1: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v>10</v>
      </c>
      <c r="T9047">
        <v>0.2</v>
      </c>
      <c r="U9047">
        <v>26.59</v>
      </c>
      <c r="V9047">
        <f>COUNTIF(SalesData[Order ID],SalesData[[#This Row],[Order ID]])</f>
        <v>5</v>
      </c>
      <c r="W9047" t="str">
        <f>TEXT(SalesData[[#This Row],[Order Date]],"MMM-YYYY")</f>
        <v>Dec-2018</v>
      </c>
      <c r="X9047">
        <f>CHOOSE(MONTH(SalesData[[#This Row],[Order Date]]),1,1,1,2,2,2,3,3,3,4,4,4)</f>
        <v>4</v>
      </c>
      <c r="Y9047">
        <f>YEAR(SalesData[[#This Row],[Order Date]])*100+MONTH(SalesData[[#This Row],[Order Date]])</f>
        <v>201812</v>
      </c>
    </row>
    <row r="9048" spans="1: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v>6</v>
      </c>
      <c r="T9048">
        <v>0</v>
      </c>
      <c r="U9048">
        <v>38.99</v>
      </c>
      <c r="V9048">
        <f>COUNTIF(SalesData[Order ID],SalesData[[#This Row],[Order ID]])</f>
        <v>5</v>
      </c>
      <c r="W9048" t="str">
        <f>TEXT(SalesData[[#This Row],[Order Date]],"MMM-YYYY")</f>
        <v>Dec-2018</v>
      </c>
      <c r="X9048">
        <f>CHOOSE(MONTH(SalesData[[#This Row],[Order Date]]),1,1,1,2,2,2,3,3,3,4,4,4)</f>
        <v>4</v>
      </c>
      <c r="Y9048">
        <f>YEAR(SalesData[[#This Row],[Order Date]])*100+MONTH(SalesData[[#This Row],[Order Date]])</f>
        <v>201812</v>
      </c>
    </row>
    <row r="9049" spans="1: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v>3</v>
      </c>
      <c r="T9049">
        <v>0.1</v>
      </c>
      <c r="U9049">
        <v>1.5</v>
      </c>
      <c r="V9049">
        <f>COUNTIF(SalesData[Order ID],SalesData[[#This Row],[Order ID]])</f>
        <v>5</v>
      </c>
      <c r="W9049" t="str">
        <f>TEXT(SalesData[[#This Row],[Order Date]],"MMM-YYYY")</f>
        <v>Dec-2018</v>
      </c>
      <c r="X9049">
        <f>CHOOSE(MONTH(SalesData[[#This Row],[Order Date]]),1,1,1,2,2,2,3,3,3,4,4,4)</f>
        <v>4</v>
      </c>
      <c r="Y9049">
        <f>YEAR(SalesData[[#This Row],[Order Date]])*100+MONTH(SalesData[[#This Row],[Order Date]])</f>
        <v>201812</v>
      </c>
    </row>
    <row r="9050" spans="1: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v>10</v>
      </c>
      <c r="T9050">
        <v>0.3</v>
      </c>
      <c r="U9050">
        <v>-13.32</v>
      </c>
      <c r="V9050">
        <f>COUNTIF(SalesData[Order ID],SalesData[[#This Row],[Order ID]])</f>
        <v>5</v>
      </c>
      <c r="W9050" t="str">
        <f>TEXT(SalesData[[#This Row],[Order Date]],"MMM-YYYY")</f>
        <v>Dec-2018</v>
      </c>
      <c r="X9050">
        <f>CHOOSE(MONTH(SalesData[[#This Row],[Order Date]]),1,1,1,2,2,2,3,3,3,4,4,4)</f>
        <v>4</v>
      </c>
      <c r="Y9050">
        <f>YEAR(SalesData[[#This Row],[Order Date]])*100+MONTH(SalesData[[#This Row],[Order Date]])</f>
        <v>201812</v>
      </c>
    </row>
    <row r="9051" spans="1: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v>3</v>
      </c>
      <c r="T9051">
        <v>0.2</v>
      </c>
      <c r="U9051">
        <v>10.56</v>
      </c>
      <c r="V9051">
        <f>COUNTIF(SalesData[Order ID],SalesData[[#This Row],[Order ID]])</f>
        <v>1</v>
      </c>
      <c r="W9051" t="str">
        <f>TEXT(SalesData[[#This Row],[Order Date]],"MMM-YYYY")</f>
        <v>Sep-2015</v>
      </c>
      <c r="X9051">
        <f>CHOOSE(MONTH(SalesData[[#This Row],[Order Date]]),1,1,1,2,2,2,3,3,3,4,4,4)</f>
        <v>3</v>
      </c>
      <c r="Y9051">
        <f>YEAR(SalesData[[#This Row],[Order Date]])*100+MONTH(SalesData[[#This Row],[Order Date]])</f>
        <v>201509</v>
      </c>
    </row>
    <row r="9052" spans="1: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v>1</v>
      </c>
      <c r="T9052">
        <v>0</v>
      </c>
      <c r="U9052">
        <v>2.06</v>
      </c>
      <c r="V9052">
        <f>COUNTIF(SalesData[Order ID],SalesData[[#This Row],[Order ID]])</f>
        <v>1</v>
      </c>
      <c r="W9052" t="str">
        <f>TEXT(SalesData[[#This Row],[Order Date]],"MMM-YYYY")</f>
        <v>May-2016</v>
      </c>
      <c r="X9052">
        <f>CHOOSE(MONTH(SalesData[[#This Row],[Order Date]]),1,1,1,2,2,2,3,3,3,4,4,4)</f>
        <v>2</v>
      </c>
      <c r="Y9052">
        <f>YEAR(SalesData[[#This Row],[Order Date]])*100+MONTH(SalesData[[#This Row],[Order Date]])</f>
        <v>201605</v>
      </c>
    </row>
    <row r="9053" spans="1: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v>9</v>
      </c>
      <c r="T9053">
        <v>0.3</v>
      </c>
      <c r="U9053">
        <v>-1.1399999999999999</v>
      </c>
      <c r="V9053">
        <f>COUNTIF(SalesData[Order ID],SalesData[[#This Row],[Order ID]])</f>
        <v>3</v>
      </c>
      <c r="W9053" t="str">
        <f>TEXT(SalesData[[#This Row],[Order Date]],"MMM-YYYY")</f>
        <v>Mar-2015</v>
      </c>
      <c r="X9053">
        <f>CHOOSE(MONTH(SalesData[[#This Row],[Order Date]]),1,1,1,2,2,2,3,3,3,4,4,4)</f>
        <v>1</v>
      </c>
      <c r="Y9053">
        <f>YEAR(SalesData[[#This Row],[Order Date]])*100+MONTH(SalesData[[#This Row],[Order Date]])</f>
        <v>201503</v>
      </c>
    </row>
    <row r="9054" spans="1: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v>3</v>
      </c>
      <c r="T9054">
        <v>0</v>
      </c>
      <c r="U9054">
        <v>8.1</v>
      </c>
      <c r="V9054">
        <f>COUNTIF(SalesData[Order ID],SalesData[[#This Row],[Order ID]])</f>
        <v>3</v>
      </c>
      <c r="W9054" t="str">
        <f>TEXT(SalesData[[#This Row],[Order Date]],"MMM-YYYY")</f>
        <v>Mar-2015</v>
      </c>
      <c r="X9054">
        <f>CHOOSE(MONTH(SalesData[[#This Row],[Order Date]]),1,1,1,2,2,2,3,3,3,4,4,4)</f>
        <v>1</v>
      </c>
      <c r="Y9054">
        <f>YEAR(SalesData[[#This Row],[Order Date]])*100+MONTH(SalesData[[#This Row],[Order Date]])</f>
        <v>201503</v>
      </c>
    </row>
    <row r="9055" spans="1: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v>5</v>
      </c>
      <c r="T9055">
        <v>0</v>
      </c>
      <c r="U9055">
        <v>4.03</v>
      </c>
      <c r="V9055">
        <f>COUNTIF(SalesData[Order ID],SalesData[[#This Row],[Order ID]])</f>
        <v>3</v>
      </c>
      <c r="W9055" t="str">
        <f>TEXT(SalesData[[#This Row],[Order Date]],"MMM-YYYY")</f>
        <v>Mar-2015</v>
      </c>
      <c r="X9055">
        <f>CHOOSE(MONTH(SalesData[[#This Row],[Order Date]]),1,1,1,2,2,2,3,3,3,4,4,4)</f>
        <v>1</v>
      </c>
      <c r="Y9055">
        <f>YEAR(SalesData[[#This Row],[Order Date]])*100+MONTH(SalesData[[#This Row],[Order Date]])</f>
        <v>201503</v>
      </c>
    </row>
    <row r="9056" spans="1: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v>2</v>
      </c>
      <c r="T9056">
        <v>0</v>
      </c>
      <c r="U9056">
        <v>6.37</v>
      </c>
      <c r="V9056">
        <f>COUNTIF(SalesData[Order ID],SalesData[[#This Row],[Order ID]])</f>
        <v>1</v>
      </c>
      <c r="W9056" t="str">
        <f>TEXT(SalesData[[#This Row],[Order Date]],"MMM-YYYY")</f>
        <v>Sep-2018</v>
      </c>
      <c r="X9056">
        <f>CHOOSE(MONTH(SalesData[[#This Row],[Order Date]]),1,1,1,2,2,2,3,3,3,4,4,4)</f>
        <v>3</v>
      </c>
      <c r="Y9056">
        <f>YEAR(SalesData[[#This Row],[Order Date]])*100+MONTH(SalesData[[#This Row],[Order Date]])</f>
        <v>201809</v>
      </c>
    </row>
    <row r="9057" spans="1: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v>10</v>
      </c>
      <c r="T9057">
        <v>0.2</v>
      </c>
      <c r="U9057">
        <v>4.4000000000000004</v>
      </c>
      <c r="V9057">
        <f>COUNTIF(SalesData[Order ID],SalesData[[#This Row],[Order ID]])</f>
        <v>1</v>
      </c>
      <c r="W9057" t="str">
        <f>TEXT(SalesData[[#This Row],[Order Date]],"MMM-YYYY")</f>
        <v>Sep-2016</v>
      </c>
      <c r="X9057">
        <f>CHOOSE(MONTH(SalesData[[#This Row],[Order Date]]),1,1,1,2,2,2,3,3,3,4,4,4)</f>
        <v>3</v>
      </c>
      <c r="Y9057">
        <f>YEAR(SalesData[[#This Row],[Order Date]])*100+MONTH(SalesData[[#This Row],[Order Date]])</f>
        <v>201609</v>
      </c>
    </row>
    <row r="9058" spans="1: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v>10</v>
      </c>
      <c r="T9058">
        <v>0</v>
      </c>
      <c r="U9058">
        <v>157.28</v>
      </c>
      <c r="V9058">
        <f>COUNTIF(SalesData[Order ID],SalesData[[#This Row],[Order ID]])</f>
        <v>1</v>
      </c>
      <c r="W9058" t="str">
        <f>TEXT(SalesData[[#This Row],[Order Date]],"MMM-YYYY")</f>
        <v>Nov-2016</v>
      </c>
      <c r="X9058">
        <f>CHOOSE(MONTH(SalesData[[#This Row],[Order Date]]),1,1,1,2,2,2,3,3,3,4,4,4)</f>
        <v>4</v>
      </c>
      <c r="Y9058">
        <f>YEAR(SalesData[[#This Row],[Order Date]])*100+MONTH(SalesData[[#This Row],[Order Date]])</f>
        <v>201611</v>
      </c>
    </row>
    <row r="9059" spans="1: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v>5</v>
      </c>
      <c r="T9059">
        <v>0.3</v>
      </c>
      <c r="U9059">
        <v>-24.67</v>
      </c>
      <c r="V9059">
        <f>COUNTIF(SalesData[Order ID],SalesData[[#This Row],[Order ID]])</f>
        <v>2</v>
      </c>
      <c r="W9059" t="str">
        <f>TEXT(SalesData[[#This Row],[Order Date]],"MMM-YYYY")</f>
        <v>Oct-2016</v>
      </c>
      <c r="X9059">
        <f>CHOOSE(MONTH(SalesData[[#This Row],[Order Date]]),1,1,1,2,2,2,3,3,3,4,4,4)</f>
        <v>4</v>
      </c>
      <c r="Y9059">
        <f>YEAR(SalesData[[#This Row],[Order Date]])*100+MONTH(SalesData[[#This Row],[Order Date]])</f>
        <v>201610</v>
      </c>
    </row>
    <row r="9060" spans="1: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v>7</v>
      </c>
      <c r="T9060">
        <v>0.3</v>
      </c>
      <c r="U9060">
        <v>-51.07</v>
      </c>
      <c r="V9060">
        <f>COUNTIF(SalesData[Order ID],SalesData[[#This Row],[Order ID]])</f>
        <v>2</v>
      </c>
      <c r="W9060" t="str">
        <f>TEXT(SalesData[[#This Row],[Order Date]],"MMM-YYYY")</f>
        <v>Oct-2016</v>
      </c>
      <c r="X9060">
        <f>CHOOSE(MONTH(SalesData[[#This Row],[Order Date]]),1,1,1,2,2,2,3,3,3,4,4,4)</f>
        <v>4</v>
      </c>
      <c r="Y9060">
        <f>YEAR(SalesData[[#This Row],[Order Date]])*100+MONTH(SalesData[[#This Row],[Order Date]])</f>
        <v>201610</v>
      </c>
    </row>
    <row r="9061" spans="1: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v>6</v>
      </c>
      <c r="T9061">
        <v>0.1</v>
      </c>
      <c r="U9061">
        <v>278.79000000000002</v>
      </c>
      <c r="V9061">
        <f>COUNTIF(SalesData[Order ID],SalesData[[#This Row],[Order ID]])</f>
        <v>1</v>
      </c>
      <c r="W9061" t="str">
        <f>TEXT(SalesData[[#This Row],[Order Date]],"MMM-YYYY")</f>
        <v>Jun-2017</v>
      </c>
      <c r="X9061">
        <f>CHOOSE(MONTH(SalesData[[#This Row],[Order Date]]),1,1,1,2,2,2,3,3,3,4,4,4)</f>
        <v>2</v>
      </c>
      <c r="Y9061">
        <f>YEAR(SalesData[[#This Row],[Order Date]])*100+MONTH(SalesData[[#This Row],[Order Date]])</f>
        <v>201706</v>
      </c>
    </row>
    <row r="9062" spans="1: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v>7</v>
      </c>
      <c r="T9062">
        <v>0.1</v>
      </c>
      <c r="U9062">
        <v>12.56</v>
      </c>
      <c r="V9062">
        <f>COUNTIF(SalesData[Order ID],SalesData[[#This Row],[Order ID]])</f>
        <v>2</v>
      </c>
      <c r="W9062" t="str">
        <f>TEXT(SalesData[[#This Row],[Order Date]],"MMM-YYYY")</f>
        <v>Nov-2016</v>
      </c>
      <c r="X9062">
        <f>CHOOSE(MONTH(SalesData[[#This Row],[Order Date]]),1,1,1,2,2,2,3,3,3,4,4,4)</f>
        <v>4</v>
      </c>
      <c r="Y9062">
        <f>YEAR(SalesData[[#This Row],[Order Date]])*100+MONTH(SalesData[[#This Row],[Order Date]])</f>
        <v>201611</v>
      </c>
    </row>
    <row r="9063" spans="1: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v>10</v>
      </c>
      <c r="T9063">
        <v>0.1</v>
      </c>
      <c r="U9063">
        <v>8.52</v>
      </c>
      <c r="V9063">
        <f>COUNTIF(SalesData[Order ID],SalesData[[#This Row],[Order ID]])</f>
        <v>2</v>
      </c>
      <c r="W9063" t="str">
        <f>TEXT(SalesData[[#This Row],[Order Date]],"MMM-YYYY")</f>
        <v>Nov-2016</v>
      </c>
      <c r="X9063">
        <f>CHOOSE(MONTH(SalesData[[#This Row],[Order Date]]),1,1,1,2,2,2,3,3,3,4,4,4)</f>
        <v>4</v>
      </c>
      <c r="Y9063">
        <f>YEAR(SalesData[[#This Row],[Order Date]])*100+MONTH(SalesData[[#This Row],[Order Date]])</f>
        <v>201611</v>
      </c>
    </row>
    <row r="9064" spans="1: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v>8</v>
      </c>
      <c r="T9064">
        <v>0.3</v>
      </c>
      <c r="U9064">
        <v>-3.28</v>
      </c>
      <c r="V9064">
        <f>COUNTIF(SalesData[Order ID],SalesData[[#This Row],[Order ID]])</f>
        <v>1</v>
      </c>
      <c r="W9064" t="str">
        <f>TEXT(SalesData[[#This Row],[Order Date]],"MMM-YYYY")</f>
        <v>Feb-2017</v>
      </c>
      <c r="X9064">
        <f>CHOOSE(MONTH(SalesData[[#This Row],[Order Date]]),1,1,1,2,2,2,3,3,3,4,4,4)</f>
        <v>1</v>
      </c>
      <c r="Y9064">
        <f>YEAR(SalesData[[#This Row],[Order Date]])*100+MONTH(SalesData[[#This Row],[Order Date]])</f>
        <v>201702</v>
      </c>
    </row>
    <row r="9065" spans="1: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v>5</v>
      </c>
      <c r="T9065">
        <v>0</v>
      </c>
      <c r="U9065">
        <v>22.55</v>
      </c>
      <c r="V9065">
        <f>COUNTIF(SalesData[Order ID],SalesData[[#This Row],[Order ID]])</f>
        <v>3</v>
      </c>
      <c r="W9065" t="str">
        <f>TEXT(SalesData[[#This Row],[Order Date]],"MMM-YYYY")</f>
        <v>Oct-2015</v>
      </c>
      <c r="X9065">
        <f>CHOOSE(MONTH(SalesData[[#This Row],[Order Date]]),1,1,1,2,2,2,3,3,3,4,4,4)</f>
        <v>4</v>
      </c>
      <c r="Y9065">
        <f>YEAR(SalesData[[#This Row],[Order Date]])*100+MONTH(SalesData[[#This Row],[Order Date]])</f>
        <v>201510</v>
      </c>
    </row>
    <row r="9066" spans="1: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v>4</v>
      </c>
      <c r="T9066">
        <v>0</v>
      </c>
      <c r="U9066">
        <v>0.27</v>
      </c>
      <c r="V9066">
        <f>COUNTIF(SalesData[Order ID],SalesData[[#This Row],[Order ID]])</f>
        <v>3</v>
      </c>
      <c r="W9066" t="str">
        <f>TEXT(SalesData[[#This Row],[Order Date]],"MMM-YYYY")</f>
        <v>Oct-2015</v>
      </c>
      <c r="X9066">
        <f>CHOOSE(MONTH(SalesData[[#This Row],[Order Date]]),1,1,1,2,2,2,3,3,3,4,4,4)</f>
        <v>4</v>
      </c>
      <c r="Y9066">
        <f>YEAR(SalesData[[#This Row],[Order Date]])*100+MONTH(SalesData[[#This Row],[Order Date]])</f>
        <v>201510</v>
      </c>
    </row>
    <row r="9067" spans="1: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v>5</v>
      </c>
      <c r="T9067">
        <v>0.1</v>
      </c>
      <c r="U9067">
        <v>1.91</v>
      </c>
      <c r="V9067">
        <f>COUNTIF(SalesData[Order ID],SalesData[[#This Row],[Order ID]])</f>
        <v>3</v>
      </c>
      <c r="W9067" t="str">
        <f>TEXT(SalesData[[#This Row],[Order Date]],"MMM-YYYY")</f>
        <v>Oct-2015</v>
      </c>
      <c r="X9067">
        <f>CHOOSE(MONTH(SalesData[[#This Row],[Order Date]]),1,1,1,2,2,2,3,3,3,4,4,4)</f>
        <v>4</v>
      </c>
      <c r="Y9067">
        <f>YEAR(SalesData[[#This Row],[Order Date]])*100+MONTH(SalesData[[#This Row],[Order Date]])</f>
        <v>201510</v>
      </c>
    </row>
    <row r="9068" spans="1: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v>1</v>
      </c>
      <c r="T9068">
        <v>0.2</v>
      </c>
      <c r="U9068">
        <v>2.31</v>
      </c>
      <c r="V9068">
        <f>COUNTIF(SalesData[Order ID],SalesData[[#This Row],[Order ID]])</f>
        <v>1</v>
      </c>
      <c r="W9068" t="str">
        <f>TEXT(SalesData[[#This Row],[Order Date]],"MMM-YYYY")</f>
        <v>May-2018</v>
      </c>
      <c r="X9068">
        <f>CHOOSE(MONTH(SalesData[[#This Row],[Order Date]]),1,1,1,2,2,2,3,3,3,4,4,4)</f>
        <v>2</v>
      </c>
      <c r="Y9068">
        <f>YEAR(SalesData[[#This Row],[Order Date]])*100+MONTH(SalesData[[#This Row],[Order Date]])</f>
        <v>201805</v>
      </c>
    </row>
    <row r="9069" spans="1: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v>6</v>
      </c>
      <c r="T9069">
        <v>0</v>
      </c>
      <c r="U9069">
        <v>21.72</v>
      </c>
      <c r="V9069">
        <f>COUNTIF(SalesData[Order ID],SalesData[[#This Row],[Order ID]])</f>
        <v>1</v>
      </c>
      <c r="W9069" t="str">
        <f>TEXT(SalesData[[#This Row],[Order Date]],"MMM-YYYY")</f>
        <v>Feb-2017</v>
      </c>
      <c r="X9069">
        <f>CHOOSE(MONTH(SalesData[[#This Row],[Order Date]]),1,1,1,2,2,2,3,3,3,4,4,4)</f>
        <v>1</v>
      </c>
      <c r="Y9069">
        <f>YEAR(SalesData[[#This Row],[Order Date]])*100+MONTH(SalesData[[#This Row],[Order Date]])</f>
        <v>201702</v>
      </c>
    </row>
    <row r="9070" spans="1: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v>7</v>
      </c>
      <c r="T9070">
        <v>0</v>
      </c>
      <c r="U9070">
        <v>64.790000000000006</v>
      </c>
      <c r="V9070">
        <f>COUNTIF(SalesData[Order ID],SalesData[[#This Row],[Order ID]])</f>
        <v>2</v>
      </c>
      <c r="W9070" t="str">
        <f>TEXT(SalesData[[#This Row],[Order Date]],"MMM-YYYY")</f>
        <v>Sep-2017</v>
      </c>
      <c r="X9070">
        <f>CHOOSE(MONTH(SalesData[[#This Row],[Order Date]]),1,1,1,2,2,2,3,3,3,4,4,4)</f>
        <v>3</v>
      </c>
      <c r="Y9070">
        <f>YEAR(SalesData[[#This Row],[Order Date]])*100+MONTH(SalesData[[#This Row],[Order Date]])</f>
        <v>201709</v>
      </c>
    </row>
    <row r="9071" spans="1: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v>7</v>
      </c>
      <c r="T9071">
        <v>0</v>
      </c>
      <c r="U9071">
        <v>13.85</v>
      </c>
      <c r="V9071">
        <f>COUNTIF(SalesData[Order ID],SalesData[[#This Row],[Order ID]])</f>
        <v>2</v>
      </c>
      <c r="W9071" t="str">
        <f>TEXT(SalesData[[#This Row],[Order Date]],"MMM-YYYY")</f>
        <v>Sep-2017</v>
      </c>
      <c r="X9071">
        <f>CHOOSE(MONTH(SalesData[[#This Row],[Order Date]]),1,1,1,2,2,2,3,3,3,4,4,4)</f>
        <v>3</v>
      </c>
      <c r="Y9071">
        <f>YEAR(SalesData[[#This Row],[Order Date]])*100+MONTH(SalesData[[#This Row],[Order Date]])</f>
        <v>201709</v>
      </c>
    </row>
    <row r="9072" spans="1: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v>1</v>
      </c>
      <c r="T9072">
        <v>0.1</v>
      </c>
      <c r="U9072">
        <v>1.02</v>
      </c>
      <c r="V9072">
        <f>COUNTIF(SalesData[Order ID],SalesData[[#This Row],[Order ID]])</f>
        <v>1</v>
      </c>
      <c r="W9072" t="str">
        <f>TEXT(SalesData[[#This Row],[Order Date]],"MMM-YYYY")</f>
        <v>Dec-2018</v>
      </c>
      <c r="X9072">
        <f>CHOOSE(MONTH(SalesData[[#This Row],[Order Date]]),1,1,1,2,2,2,3,3,3,4,4,4)</f>
        <v>4</v>
      </c>
      <c r="Y9072">
        <f>YEAR(SalesData[[#This Row],[Order Date]])*100+MONTH(SalesData[[#This Row],[Order Date]])</f>
        <v>201812</v>
      </c>
    </row>
    <row r="9073" spans="1: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v>5</v>
      </c>
      <c r="T9073">
        <v>0</v>
      </c>
      <c r="U9073">
        <v>3.93</v>
      </c>
      <c r="V9073">
        <f>COUNTIF(SalesData[Order ID],SalesData[[#This Row],[Order ID]])</f>
        <v>1</v>
      </c>
      <c r="W9073" t="str">
        <f>TEXT(SalesData[[#This Row],[Order Date]],"MMM-YYYY")</f>
        <v>Jun-2016</v>
      </c>
      <c r="X9073">
        <f>CHOOSE(MONTH(SalesData[[#This Row],[Order Date]]),1,1,1,2,2,2,3,3,3,4,4,4)</f>
        <v>2</v>
      </c>
      <c r="Y9073">
        <f>YEAR(SalesData[[#This Row],[Order Date]])*100+MONTH(SalesData[[#This Row],[Order Date]])</f>
        <v>201606</v>
      </c>
    </row>
    <row r="9074" spans="1: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v>2</v>
      </c>
      <c r="T9074">
        <v>0.3</v>
      </c>
      <c r="U9074">
        <v>-4.3099999999999996</v>
      </c>
      <c r="V9074">
        <f>COUNTIF(SalesData[Order ID],SalesData[[#This Row],[Order ID]])</f>
        <v>2</v>
      </c>
      <c r="W9074" t="str">
        <f>TEXT(SalesData[[#This Row],[Order Date]],"MMM-YYYY")</f>
        <v>Sep-2017</v>
      </c>
      <c r="X9074">
        <f>CHOOSE(MONTH(SalesData[[#This Row],[Order Date]]),1,1,1,2,2,2,3,3,3,4,4,4)</f>
        <v>3</v>
      </c>
      <c r="Y9074">
        <f>YEAR(SalesData[[#This Row],[Order Date]])*100+MONTH(SalesData[[#This Row],[Order Date]])</f>
        <v>201709</v>
      </c>
    </row>
    <row r="9075" spans="1: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v>3</v>
      </c>
      <c r="T9075">
        <v>0.1</v>
      </c>
      <c r="U9075">
        <v>69.989999999999995</v>
      </c>
      <c r="V9075">
        <f>COUNTIF(SalesData[Order ID],SalesData[[#This Row],[Order ID]])</f>
        <v>2</v>
      </c>
      <c r="W9075" t="str">
        <f>TEXT(SalesData[[#This Row],[Order Date]],"MMM-YYYY")</f>
        <v>Sep-2017</v>
      </c>
      <c r="X9075">
        <f>CHOOSE(MONTH(SalesData[[#This Row],[Order Date]]),1,1,1,2,2,2,3,3,3,4,4,4)</f>
        <v>3</v>
      </c>
      <c r="Y9075">
        <f>YEAR(SalesData[[#This Row],[Order Date]])*100+MONTH(SalesData[[#This Row],[Order Date]])</f>
        <v>201709</v>
      </c>
    </row>
    <row r="9076" spans="1: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v>4</v>
      </c>
      <c r="T9076">
        <v>0.2</v>
      </c>
      <c r="U9076">
        <v>157.47999999999999</v>
      </c>
      <c r="V9076">
        <f>COUNTIF(SalesData[Order ID],SalesData[[#This Row],[Order ID]])</f>
        <v>1</v>
      </c>
      <c r="W9076" t="str">
        <f>TEXT(SalesData[[#This Row],[Order Date]],"MMM-YYYY")</f>
        <v>Apr-2015</v>
      </c>
      <c r="X9076">
        <f>CHOOSE(MONTH(SalesData[[#This Row],[Order Date]]),1,1,1,2,2,2,3,3,3,4,4,4)</f>
        <v>2</v>
      </c>
      <c r="Y9076">
        <f>YEAR(SalesData[[#This Row],[Order Date]])*100+MONTH(SalesData[[#This Row],[Order Date]])</f>
        <v>201504</v>
      </c>
    </row>
    <row r="9077" spans="1: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v>8</v>
      </c>
      <c r="T9077">
        <v>0</v>
      </c>
      <c r="U9077">
        <v>0.43</v>
      </c>
      <c r="V9077">
        <f>COUNTIF(SalesData[Order ID],SalesData[[#This Row],[Order ID]])</f>
        <v>2</v>
      </c>
      <c r="W9077" t="str">
        <f>TEXT(SalesData[[#This Row],[Order Date]],"MMM-YYYY")</f>
        <v>Nov-2016</v>
      </c>
      <c r="X9077">
        <f>CHOOSE(MONTH(SalesData[[#This Row],[Order Date]]),1,1,1,2,2,2,3,3,3,4,4,4)</f>
        <v>4</v>
      </c>
      <c r="Y9077">
        <f>YEAR(SalesData[[#This Row],[Order Date]])*100+MONTH(SalesData[[#This Row],[Order Date]])</f>
        <v>201611</v>
      </c>
    </row>
    <row r="9078" spans="1: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v>3</v>
      </c>
      <c r="T9078">
        <v>0</v>
      </c>
      <c r="U9078">
        <v>3.81</v>
      </c>
      <c r="V9078">
        <f>COUNTIF(SalesData[Order ID],SalesData[[#This Row],[Order ID]])</f>
        <v>2</v>
      </c>
      <c r="W9078" t="str">
        <f>TEXT(SalesData[[#This Row],[Order Date]],"MMM-YYYY")</f>
        <v>Nov-2016</v>
      </c>
      <c r="X9078">
        <f>CHOOSE(MONTH(SalesData[[#This Row],[Order Date]]),1,1,1,2,2,2,3,3,3,4,4,4)</f>
        <v>4</v>
      </c>
      <c r="Y9078">
        <f>YEAR(SalesData[[#This Row],[Order Date]])*100+MONTH(SalesData[[#This Row],[Order Date]])</f>
        <v>201611</v>
      </c>
    </row>
    <row r="9079" spans="1: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v>9</v>
      </c>
      <c r="T9079">
        <v>0</v>
      </c>
      <c r="U9079">
        <v>12.6</v>
      </c>
      <c r="V9079">
        <f>COUNTIF(SalesData[Order ID],SalesData[[#This Row],[Order ID]])</f>
        <v>1</v>
      </c>
      <c r="W9079" t="str">
        <f>TEXT(SalesData[[#This Row],[Order Date]],"MMM-YYYY")</f>
        <v>Nov-2015</v>
      </c>
      <c r="X9079">
        <f>CHOOSE(MONTH(SalesData[[#This Row],[Order Date]]),1,1,1,2,2,2,3,3,3,4,4,4)</f>
        <v>4</v>
      </c>
      <c r="Y9079">
        <f>YEAR(SalesData[[#This Row],[Order Date]])*100+MONTH(SalesData[[#This Row],[Order Date]])</f>
        <v>201511</v>
      </c>
    </row>
    <row r="9080" spans="1: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v>9</v>
      </c>
      <c r="T9080">
        <v>0.1</v>
      </c>
      <c r="U9080">
        <v>101.79</v>
      </c>
      <c r="V9080">
        <f>COUNTIF(SalesData[Order ID],SalesData[[#This Row],[Order ID]])</f>
        <v>2</v>
      </c>
      <c r="W9080" t="str">
        <f>TEXT(SalesData[[#This Row],[Order Date]],"MMM-YYYY")</f>
        <v>Feb-2017</v>
      </c>
      <c r="X9080">
        <f>CHOOSE(MONTH(SalesData[[#This Row],[Order Date]]),1,1,1,2,2,2,3,3,3,4,4,4)</f>
        <v>1</v>
      </c>
      <c r="Y9080">
        <f>YEAR(SalesData[[#This Row],[Order Date]])*100+MONTH(SalesData[[#This Row],[Order Date]])</f>
        <v>201702</v>
      </c>
    </row>
    <row r="9081" spans="1: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v>3</v>
      </c>
      <c r="T9081">
        <v>0</v>
      </c>
      <c r="U9081">
        <v>0.35</v>
      </c>
      <c r="V9081">
        <f>COUNTIF(SalesData[Order ID],SalesData[[#This Row],[Order ID]])</f>
        <v>2</v>
      </c>
      <c r="W9081" t="str">
        <f>TEXT(SalesData[[#This Row],[Order Date]],"MMM-YYYY")</f>
        <v>Feb-2017</v>
      </c>
      <c r="X9081">
        <f>CHOOSE(MONTH(SalesData[[#This Row],[Order Date]]),1,1,1,2,2,2,3,3,3,4,4,4)</f>
        <v>1</v>
      </c>
      <c r="Y9081">
        <f>YEAR(SalesData[[#This Row],[Order Date]])*100+MONTH(SalesData[[#This Row],[Order Date]])</f>
        <v>201702</v>
      </c>
    </row>
    <row r="9082" spans="1: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v>8</v>
      </c>
      <c r="T9082">
        <v>0.3</v>
      </c>
      <c r="U9082">
        <v>-44.63</v>
      </c>
      <c r="V9082">
        <f>COUNTIF(SalesData[Order ID],SalesData[[#This Row],[Order ID]])</f>
        <v>2</v>
      </c>
      <c r="W9082" t="str">
        <f>TEXT(SalesData[[#This Row],[Order Date]],"MMM-YYYY")</f>
        <v>Sep-2018</v>
      </c>
      <c r="X9082">
        <f>CHOOSE(MONTH(SalesData[[#This Row],[Order Date]]),1,1,1,2,2,2,3,3,3,4,4,4)</f>
        <v>3</v>
      </c>
      <c r="Y9082">
        <f>YEAR(SalesData[[#This Row],[Order Date]])*100+MONTH(SalesData[[#This Row],[Order Date]])</f>
        <v>201809</v>
      </c>
    </row>
    <row r="9083" spans="1: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v>9</v>
      </c>
      <c r="T9083">
        <v>0.3</v>
      </c>
      <c r="U9083">
        <v>-4.47</v>
      </c>
      <c r="V9083">
        <f>COUNTIF(SalesData[Order ID],SalesData[[#This Row],[Order ID]])</f>
        <v>2</v>
      </c>
      <c r="W9083" t="str">
        <f>TEXT(SalesData[[#This Row],[Order Date]],"MMM-YYYY")</f>
        <v>Sep-2018</v>
      </c>
      <c r="X9083">
        <f>CHOOSE(MONTH(SalesData[[#This Row],[Order Date]]),1,1,1,2,2,2,3,3,3,4,4,4)</f>
        <v>3</v>
      </c>
      <c r="Y9083">
        <f>YEAR(SalesData[[#This Row],[Order Date]])*100+MONTH(SalesData[[#This Row],[Order Date]])</f>
        <v>201809</v>
      </c>
    </row>
    <row r="9084" spans="1: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v>4</v>
      </c>
      <c r="T9084">
        <v>0</v>
      </c>
      <c r="U9084">
        <v>0.56000000000000005</v>
      </c>
      <c r="V9084">
        <f>COUNTIF(SalesData[Order ID],SalesData[[#This Row],[Order ID]])</f>
        <v>1</v>
      </c>
      <c r="W9084" t="str">
        <f>TEXT(SalesData[[#This Row],[Order Date]],"MMM-YYYY")</f>
        <v>Nov-2018</v>
      </c>
      <c r="X9084">
        <f>CHOOSE(MONTH(SalesData[[#This Row],[Order Date]]),1,1,1,2,2,2,3,3,3,4,4,4)</f>
        <v>4</v>
      </c>
      <c r="Y9084">
        <f>YEAR(SalesData[[#This Row],[Order Date]])*100+MONTH(SalesData[[#This Row],[Order Date]])</f>
        <v>201811</v>
      </c>
    </row>
    <row r="9085" spans="1: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v>2</v>
      </c>
      <c r="T9085">
        <v>0.3</v>
      </c>
      <c r="U9085">
        <v>-38.15</v>
      </c>
      <c r="V9085">
        <f>COUNTIF(SalesData[Order ID],SalesData[[#This Row],[Order ID]])</f>
        <v>2</v>
      </c>
      <c r="W9085" t="str">
        <f>TEXT(SalesData[[#This Row],[Order Date]],"MMM-YYYY")</f>
        <v>Feb-2016</v>
      </c>
      <c r="X9085">
        <f>CHOOSE(MONTH(SalesData[[#This Row],[Order Date]]),1,1,1,2,2,2,3,3,3,4,4,4)</f>
        <v>1</v>
      </c>
      <c r="Y9085">
        <f>YEAR(SalesData[[#This Row],[Order Date]])*100+MONTH(SalesData[[#This Row],[Order Date]])</f>
        <v>201602</v>
      </c>
    </row>
    <row r="9086" spans="1: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v>7</v>
      </c>
      <c r="T9086">
        <v>0</v>
      </c>
      <c r="U9086">
        <v>7.18</v>
      </c>
      <c r="V9086">
        <f>COUNTIF(SalesData[Order ID],SalesData[[#This Row],[Order ID]])</f>
        <v>2</v>
      </c>
      <c r="W9086" t="str">
        <f>TEXT(SalesData[[#This Row],[Order Date]],"MMM-YYYY")</f>
        <v>Feb-2016</v>
      </c>
      <c r="X9086">
        <f>CHOOSE(MONTH(SalesData[[#This Row],[Order Date]]),1,1,1,2,2,2,3,3,3,4,4,4)</f>
        <v>1</v>
      </c>
      <c r="Y9086">
        <f>YEAR(SalesData[[#This Row],[Order Date]])*100+MONTH(SalesData[[#This Row],[Order Date]])</f>
        <v>201602</v>
      </c>
    </row>
    <row r="9087" spans="1: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v>3</v>
      </c>
      <c r="T9087">
        <v>0</v>
      </c>
      <c r="U9087">
        <v>44.29</v>
      </c>
      <c r="V9087">
        <f>COUNTIF(SalesData[Order ID],SalesData[[#This Row],[Order ID]])</f>
        <v>1</v>
      </c>
      <c r="W9087" t="str">
        <f>TEXT(SalesData[[#This Row],[Order Date]],"MMM-YYYY")</f>
        <v>Sep-2017</v>
      </c>
      <c r="X9087">
        <f>CHOOSE(MONTH(SalesData[[#This Row],[Order Date]]),1,1,1,2,2,2,3,3,3,4,4,4)</f>
        <v>3</v>
      </c>
      <c r="Y9087">
        <f>YEAR(SalesData[[#This Row],[Order Date]])*100+MONTH(SalesData[[#This Row],[Order Date]])</f>
        <v>201709</v>
      </c>
    </row>
    <row r="9088" spans="1: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v>5</v>
      </c>
      <c r="T9088">
        <v>0</v>
      </c>
      <c r="U9088">
        <v>18.61</v>
      </c>
      <c r="V9088">
        <f>COUNTIF(SalesData[Order ID],SalesData[[#This Row],[Order ID]])</f>
        <v>2</v>
      </c>
      <c r="W9088" t="str">
        <f>TEXT(SalesData[[#This Row],[Order Date]],"MMM-YYYY")</f>
        <v>Sep-2017</v>
      </c>
      <c r="X9088">
        <f>CHOOSE(MONTH(SalesData[[#This Row],[Order Date]]),1,1,1,2,2,2,3,3,3,4,4,4)</f>
        <v>3</v>
      </c>
      <c r="Y9088">
        <f>YEAR(SalesData[[#This Row],[Order Date]])*100+MONTH(SalesData[[#This Row],[Order Date]])</f>
        <v>201709</v>
      </c>
    </row>
    <row r="9089" spans="1: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v>8</v>
      </c>
      <c r="T9089">
        <v>0.3</v>
      </c>
      <c r="U9089">
        <v>-22.75</v>
      </c>
      <c r="V9089">
        <f>COUNTIF(SalesData[Order ID],SalesData[[#This Row],[Order ID]])</f>
        <v>2</v>
      </c>
      <c r="W9089" t="str">
        <f>TEXT(SalesData[[#This Row],[Order Date]],"MMM-YYYY")</f>
        <v>Sep-2017</v>
      </c>
      <c r="X9089">
        <f>CHOOSE(MONTH(SalesData[[#This Row],[Order Date]]),1,1,1,2,2,2,3,3,3,4,4,4)</f>
        <v>3</v>
      </c>
      <c r="Y9089">
        <f>YEAR(SalesData[[#This Row],[Order Date]])*100+MONTH(SalesData[[#This Row],[Order Date]])</f>
        <v>201709</v>
      </c>
    </row>
    <row r="9090" spans="1: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v>6</v>
      </c>
      <c r="T9090">
        <v>0.3</v>
      </c>
      <c r="U9090">
        <v>-14.77</v>
      </c>
      <c r="V9090">
        <f>COUNTIF(SalesData[Order ID],SalesData[[#This Row],[Order ID]])</f>
        <v>1</v>
      </c>
      <c r="W9090" t="str">
        <f>TEXT(SalesData[[#This Row],[Order Date]],"MMM-YYYY")</f>
        <v>Dec-2016</v>
      </c>
      <c r="X9090">
        <f>CHOOSE(MONTH(SalesData[[#This Row],[Order Date]]),1,1,1,2,2,2,3,3,3,4,4,4)</f>
        <v>4</v>
      </c>
      <c r="Y9090">
        <f>YEAR(SalesData[[#This Row],[Order Date]])*100+MONTH(SalesData[[#This Row],[Order Date]])</f>
        <v>201612</v>
      </c>
    </row>
    <row r="9091" spans="1: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v>8</v>
      </c>
      <c r="T9091">
        <v>0.3</v>
      </c>
      <c r="U9091">
        <v>-100.44</v>
      </c>
      <c r="V9091">
        <f>COUNTIF(SalesData[Order ID],SalesData[[#This Row],[Order ID]])</f>
        <v>1</v>
      </c>
      <c r="W9091" t="str">
        <f>TEXT(SalesData[[#This Row],[Order Date]],"MMM-YYYY")</f>
        <v>Sep-2017</v>
      </c>
      <c r="X9091">
        <f>CHOOSE(MONTH(SalesData[[#This Row],[Order Date]]),1,1,1,2,2,2,3,3,3,4,4,4)</f>
        <v>3</v>
      </c>
      <c r="Y9091">
        <f>YEAR(SalesData[[#This Row],[Order Date]])*100+MONTH(SalesData[[#This Row],[Order Date]])</f>
        <v>201709</v>
      </c>
    </row>
    <row r="9092" spans="1: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v>9</v>
      </c>
      <c r="T9092">
        <v>0.2</v>
      </c>
      <c r="U9092">
        <v>62.74</v>
      </c>
      <c r="V9092">
        <f>COUNTIF(SalesData[Order ID],SalesData[[#This Row],[Order ID]])</f>
        <v>1</v>
      </c>
      <c r="W9092" t="str">
        <f>TEXT(SalesData[[#This Row],[Order Date]],"MMM-YYYY")</f>
        <v>Oct-2018</v>
      </c>
      <c r="X9092">
        <f>CHOOSE(MONTH(SalesData[[#This Row],[Order Date]]),1,1,1,2,2,2,3,3,3,4,4,4)</f>
        <v>4</v>
      </c>
      <c r="Y9092">
        <f>YEAR(SalesData[[#This Row],[Order Date]])*100+MONTH(SalesData[[#This Row],[Order Date]])</f>
        <v>201810</v>
      </c>
    </row>
    <row r="9093" spans="1: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v>8</v>
      </c>
      <c r="T9093">
        <v>0.3</v>
      </c>
      <c r="U9093">
        <v>-2.33</v>
      </c>
      <c r="V9093">
        <f>COUNTIF(SalesData[Order ID],SalesData[[#This Row],[Order ID]])</f>
        <v>2</v>
      </c>
      <c r="W9093" t="str">
        <f>TEXT(SalesData[[#This Row],[Order Date]],"MMM-YYYY")</f>
        <v>Jun-2016</v>
      </c>
      <c r="X9093">
        <f>CHOOSE(MONTH(SalesData[[#This Row],[Order Date]]),1,1,1,2,2,2,3,3,3,4,4,4)</f>
        <v>2</v>
      </c>
      <c r="Y9093">
        <f>YEAR(SalesData[[#This Row],[Order Date]])*100+MONTH(SalesData[[#This Row],[Order Date]])</f>
        <v>201606</v>
      </c>
    </row>
    <row r="9094" spans="1: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v>2</v>
      </c>
      <c r="T9094">
        <v>0</v>
      </c>
      <c r="U9094">
        <v>77.27</v>
      </c>
      <c r="V9094">
        <f>COUNTIF(SalesData[Order ID],SalesData[[#This Row],[Order ID]])</f>
        <v>2</v>
      </c>
      <c r="W9094" t="str">
        <f>TEXT(SalesData[[#This Row],[Order Date]],"MMM-YYYY")</f>
        <v>Jun-2016</v>
      </c>
      <c r="X9094">
        <f>CHOOSE(MONTH(SalesData[[#This Row],[Order Date]]),1,1,1,2,2,2,3,3,3,4,4,4)</f>
        <v>2</v>
      </c>
      <c r="Y9094">
        <f>YEAR(SalesData[[#This Row],[Order Date]])*100+MONTH(SalesData[[#This Row],[Order Date]])</f>
        <v>201606</v>
      </c>
    </row>
    <row r="9095" spans="1: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v>6</v>
      </c>
      <c r="T9095">
        <v>0</v>
      </c>
      <c r="U9095">
        <v>80.989999999999995</v>
      </c>
      <c r="V9095">
        <f>COUNTIF(SalesData[Order ID],SalesData[[#This Row],[Order ID]])</f>
        <v>4</v>
      </c>
      <c r="W9095" t="str">
        <f>TEXT(SalesData[[#This Row],[Order Date]],"MMM-YYYY")</f>
        <v>Jun-2016</v>
      </c>
      <c r="X9095">
        <f>CHOOSE(MONTH(SalesData[[#This Row],[Order Date]]),1,1,1,2,2,2,3,3,3,4,4,4)</f>
        <v>2</v>
      </c>
      <c r="Y9095">
        <f>YEAR(SalesData[[#This Row],[Order Date]])*100+MONTH(SalesData[[#This Row],[Order Date]])</f>
        <v>201606</v>
      </c>
    </row>
    <row r="9096" spans="1: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v>10</v>
      </c>
      <c r="T9096">
        <v>0.2</v>
      </c>
      <c r="U9096">
        <v>56.52</v>
      </c>
      <c r="V9096">
        <f>COUNTIF(SalesData[Order ID],SalesData[[#This Row],[Order ID]])</f>
        <v>4</v>
      </c>
      <c r="W9096" t="str">
        <f>TEXT(SalesData[[#This Row],[Order Date]],"MMM-YYYY")</f>
        <v>Jun-2016</v>
      </c>
      <c r="X9096">
        <f>CHOOSE(MONTH(SalesData[[#This Row],[Order Date]]),1,1,1,2,2,2,3,3,3,4,4,4)</f>
        <v>2</v>
      </c>
      <c r="Y9096">
        <f>YEAR(SalesData[[#This Row],[Order Date]])*100+MONTH(SalesData[[#This Row],[Order Date]])</f>
        <v>201606</v>
      </c>
    </row>
    <row r="9097" spans="1: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v>4</v>
      </c>
      <c r="T9097">
        <v>0</v>
      </c>
      <c r="U9097">
        <v>13.83</v>
      </c>
      <c r="V9097">
        <f>COUNTIF(SalesData[Order ID],SalesData[[#This Row],[Order ID]])</f>
        <v>4</v>
      </c>
      <c r="W9097" t="str">
        <f>TEXT(SalesData[[#This Row],[Order Date]],"MMM-YYYY")</f>
        <v>Jun-2016</v>
      </c>
      <c r="X9097">
        <f>CHOOSE(MONTH(SalesData[[#This Row],[Order Date]]),1,1,1,2,2,2,3,3,3,4,4,4)</f>
        <v>2</v>
      </c>
      <c r="Y9097">
        <f>YEAR(SalesData[[#This Row],[Order Date]])*100+MONTH(SalesData[[#This Row],[Order Date]])</f>
        <v>201606</v>
      </c>
    </row>
    <row r="9098" spans="1: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v>5</v>
      </c>
      <c r="T9098">
        <v>0.3</v>
      </c>
      <c r="U9098">
        <v>-9.83</v>
      </c>
      <c r="V9098">
        <f>COUNTIF(SalesData[Order ID],SalesData[[#This Row],[Order ID]])</f>
        <v>4</v>
      </c>
      <c r="W9098" t="str">
        <f>TEXT(SalesData[[#This Row],[Order Date]],"MMM-YYYY")</f>
        <v>Jun-2016</v>
      </c>
      <c r="X9098">
        <f>CHOOSE(MONTH(SalesData[[#This Row],[Order Date]]),1,1,1,2,2,2,3,3,3,4,4,4)</f>
        <v>2</v>
      </c>
      <c r="Y9098">
        <f>YEAR(SalesData[[#This Row],[Order Date]])*100+MONTH(SalesData[[#This Row],[Order Date]])</f>
        <v>201606</v>
      </c>
    </row>
    <row r="9099" spans="1: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v>2</v>
      </c>
      <c r="T9099">
        <v>0.2</v>
      </c>
      <c r="U9099">
        <v>2.59</v>
      </c>
      <c r="V9099">
        <f>COUNTIF(SalesData[Order ID],SalesData[[#This Row],[Order ID]])</f>
        <v>1</v>
      </c>
      <c r="W9099" t="str">
        <f>TEXT(SalesData[[#This Row],[Order Date]],"MMM-YYYY")</f>
        <v>Apr-2015</v>
      </c>
      <c r="X9099">
        <f>CHOOSE(MONTH(SalesData[[#This Row],[Order Date]]),1,1,1,2,2,2,3,3,3,4,4,4)</f>
        <v>2</v>
      </c>
      <c r="Y9099">
        <f>YEAR(SalesData[[#This Row],[Order Date]])*100+MONTH(SalesData[[#This Row],[Order Date]])</f>
        <v>201504</v>
      </c>
    </row>
    <row r="9100" spans="1: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v>6</v>
      </c>
      <c r="T9100">
        <v>0</v>
      </c>
      <c r="U9100">
        <v>103.47</v>
      </c>
      <c r="V9100">
        <f>COUNTIF(SalesData[Order ID],SalesData[[#This Row],[Order ID]])</f>
        <v>3</v>
      </c>
      <c r="W9100" t="str">
        <f>TEXT(SalesData[[#This Row],[Order Date]],"MMM-YYYY")</f>
        <v>Oct-2018</v>
      </c>
      <c r="X9100">
        <f>CHOOSE(MONTH(SalesData[[#This Row],[Order Date]]),1,1,1,2,2,2,3,3,3,4,4,4)</f>
        <v>4</v>
      </c>
      <c r="Y9100">
        <f>YEAR(SalesData[[#This Row],[Order Date]])*100+MONTH(SalesData[[#This Row],[Order Date]])</f>
        <v>201810</v>
      </c>
    </row>
    <row r="9101" spans="1: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v>5</v>
      </c>
      <c r="T9101">
        <v>0.2</v>
      </c>
      <c r="U9101">
        <v>2.4900000000000002</v>
      </c>
      <c r="V9101">
        <f>COUNTIF(SalesData[Order ID],SalesData[[#This Row],[Order ID]])</f>
        <v>3</v>
      </c>
      <c r="W9101" t="str">
        <f>TEXT(SalesData[[#This Row],[Order Date]],"MMM-YYYY")</f>
        <v>Oct-2018</v>
      </c>
      <c r="X9101">
        <f>CHOOSE(MONTH(SalesData[[#This Row],[Order Date]]),1,1,1,2,2,2,3,3,3,4,4,4)</f>
        <v>4</v>
      </c>
      <c r="Y9101">
        <f>YEAR(SalesData[[#This Row],[Order Date]])*100+MONTH(SalesData[[#This Row],[Order Date]])</f>
        <v>201810</v>
      </c>
    </row>
    <row r="9102" spans="1: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v>8</v>
      </c>
      <c r="T9102">
        <v>0</v>
      </c>
      <c r="U9102">
        <v>39.590000000000003</v>
      </c>
      <c r="V9102">
        <f>COUNTIF(SalesData[Order ID],SalesData[[#This Row],[Order ID]])</f>
        <v>3</v>
      </c>
      <c r="W9102" t="str">
        <f>TEXT(SalesData[[#This Row],[Order Date]],"MMM-YYYY")</f>
        <v>Oct-2018</v>
      </c>
      <c r="X9102">
        <f>CHOOSE(MONTH(SalesData[[#This Row],[Order Date]]),1,1,1,2,2,2,3,3,3,4,4,4)</f>
        <v>4</v>
      </c>
      <c r="Y9102">
        <f>YEAR(SalesData[[#This Row],[Order Date]])*100+MONTH(SalesData[[#This Row],[Order Date]])</f>
        <v>201810</v>
      </c>
    </row>
    <row r="9103" spans="1: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v>8</v>
      </c>
      <c r="T9103">
        <v>0.3</v>
      </c>
      <c r="U9103">
        <v>-5.44</v>
      </c>
      <c r="V9103">
        <f>COUNTIF(SalesData[Order ID],SalesData[[#This Row],[Order ID]])</f>
        <v>6</v>
      </c>
      <c r="W9103" t="str">
        <f>TEXT(SalesData[[#This Row],[Order Date]],"MMM-YYYY")</f>
        <v>Nov-2016</v>
      </c>
      <c r="X9103">
        <f>CHOOSE(MONTH(SalesData[[#This Row],[Order Date]]),1,1,1,2,2,2,3,3,3,4,4,4)</f>
        <v>4</v>
      </c>
      <c r="Y9103">
        <f>YEAR(SalesData[[#This Row],[Order Date]])*100+MONTH(SalesData[[#This Row],[Order Date]])</f>
        <v>201611</v>
      </c>
    </row>
    <row r="9104" spans="1: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v>10</v>
      </c>
      <c r="T9104">
        <v>0.3</v>
      </c>
      <c r="U9104">
        <v>-7.63</v>
      </c>
      <c r="V9104">
        <f>COUNTIF(SalesData[Order ID],SalesData[[#This Row],[Order ID]])</f>
        <v>6</v>
      </c>
      <c r="W9104" t="str">
        <f>TEXT(SalesData[[#This Row],[Order Date]],"MMM-YYYY")</f>
        <v>Nov-2016</v>
      </c>
      <c r="X9104">
        <f>CHOOSE(MONTH(SalesData[[#This Row],[Order Date]]),1,1,1,2,2,2,3,3,3,4,4,4)</f>
        <v>4</v>
      </c>
      <c r="Y9104">
        <f>YEAR(SalesData[[#This Row],[Order Date]])*100+MONTH(SalesData[[#This Row],[Order Date]])</f>
        <v>201611</v>
      </c>
    </row>
    <row r="9105" spans="1: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v>8</v>
      </c>
      <c r="T9105">
        <v>0.3</v>
      </c>
      <c r="U9105">
        <v>-11.69</v>
      </c>
      <c r="V9105">
        <f>COUNTIF(SalesData[Order ID],SalesData[[#This Row],[Order ID]])</f>
        <v>6</v>
      </c>
      <c r="W9105" t="str">
        <f>TEXT(SalesData[[#This Row],[Order Date]],"MMM-YYYY")</f>
        <v>Nov-2016</v>
      </c>
      <c r="X9105">
        <f>CHOOSE(MONTH(SalesData[[#This Row],[Order Date]]),1,1,1,2,2,2,3,3,3,4,4,4)</f>
        <v>4</v>
      </c>
      <c r="Y9105">
        <f>YEAR(SalesData[[#This Row],[Order Date]])*100+MONTH(SalesData[[#This Row],[Order Date]])</f>
        <v>201611</v>
      </c>
    </row>
    <row r="9106" spans="1: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v>10</v>
      </c>
      <c r="T9106">
        <v>0.2</v>
      </c>
      <c r="U9106">
        <v>3.53</v>
      </c>
      <c r="V9106">
        <f>COUNTIF(SalesData[Order ID],SalesData[[#This Row],[Order ID]])</f>
        <v>6</v>
      </c>
      <c r="W9106" t="str">
        <f>TEXT(SalesData[[#This Row],[Order Date]],"MMM-YYYY")</f>
        <v>Nov-2016</v>
      </c>
      <c r="X9106">
        <f>CHOOSE(MONTH(SalesData[[#This Row],[Order Date]]),1,1,1,2,2,2,3,3,3,4,4,4)</f>
        <v>4</v>
      </c>
      <c r="Y9106">
        <f>YEAR(SalesData[[#This Row],[Order Date]])*100+MONTH(SalesData[[#This Row],[Order Date]])</f>
        <v>201611</v>
      </c>
    </row>
    <row r="9107" spans="1: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v>6</v>
      </c>
      <c r="T9107">
        <v>0</v>
      </c>
      <c r="U9107">
        <v>58.62</v>
      </c>
      <c r="V9107">
        <f>COUNTIF(SalesData[Order ID],SalesData[[#This Row],[Order ID]])</f>
        <v>6</v>
      </c>
      <c r="W9107" t="str">
        <f>TEXT(SalesData[[#This Row],[Order Date]],"MMM-YYYY")</f>
        <v>Nov-2016</v>
      </c>
      <c r="X9107">
        <f>CHOOSE(MONTH(SalesData[[#This Row],[Order Date]]),1,1,1,2,2,2,3,3,3,4,4,4)</f>
        <v>4</v>
      </c>
      <c r="Y9107">
        <f>YEAR(SalesData[[#This Row],[Order Date]])*100+MONTH(SalesData[[#This Row],[Order Date]])</f>
        <v>201611</v>
      </c>
    </row>
    <row r="9108" spans="1: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v>9</v>
      </c>
      <c r="T9108">
        <v>0.1</v>
      </c>
      <c r="U9108">
        <v>80.61</v>
      </c>
      <c r="V9108">
        <f>COUNTIF(SalesData[Order ID],SalesData[[#This Row],[Order ID]])</f>
        <v>6</v>
      </c>
      <c r="W9108" t="str">
        <f>TEXT(SalesData[[#This Row],[Order Date]],"MMM-YYYY")</f>
        <v>Nov-2016</v>
      </c>
      <c r="X9108">
        <f>CHOOSE(MONTH(SalesData[[#This Row],[Order Date]]),1,1,1,2,2,2,3,3,3,4,4,4)</f>
        <v>4</v>
      </c>
      <c r="Y9108">
        <f>YEAR(SalesData[[#This Row],[Order Date]])*100+MONTH(SalesData[[#This Row],[Order Date]])</f>
        <v>201611</v>
      </c>
    </row>
    <row r="9109" spans="1: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v>9</v>
      </c>
      <c r="T9109">
        <v>0.3</v>
      </c>
      <c r="U9109">
        <v>-6.04</v>
      </c>
      <c r="V9109">
        <f>COUNTIF(SalesData[Order ID],SalesData[[#This Row],[Order ID]])</f>
        <v>3</v>
      </c>
      <c r="W9109" t="str">
        <f>TEXT(SalesData[[#This Row],[Order Date]],"MMM-YYYY")</f>
        <v>May-2016</v>
      </c>
      <c r="X9109">
        <f>CHOOSE(MONTH(SalesData[[#This Row],[Order Date]]),1,1,1,2,2,2,3,3,3,4,4,4)</f>
        <v>2</v>
      </c>
      <c r="Y9109">
        <f>YEAR(SalesData[[#This Row],[Order Date]])*100+MONTH(SalesData[[#This Row],[Order Date]])</f>
        <v>201605</v>
      </c>
    </row>
    <row r="9110" spans="1: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v>10</v>
      </c>
      <c r="T9110">
        <v>0.2</v>
      </c>
      <c r="U9110">
        <v>7.44</v>
      </c>
      <c r="V9110">
        <f>COUNTIF(SalesData[Order ID],SalesData[[#This Row],[Order ID]])</f>
        <v>3</v>
      </c>
      <c r="W9110" t="str">
        <f>TEXT(SalesData[[#This Row],[Order Date]],"MMM-YYYY")</f>
        <v>May-2016</v>
      </c>
      <c r="X9110">
        <f>CHOOSE(MONTH(SalesData[[#This Row],[Order Date]]),1,1,1,2,2,2,3,3,3,4,4,4)</f>
        <v>2</v>
      </c>
      <c r="Y9110">
        <f>YEAR(SalesData[[#This Row],[Order Date]])*100+MONTH(SalesData[[#This Row],[Order Date]])</f>
        <v>201605</v>
      </c>
    </row>
    <row r="9111" spans="1: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v>4</v>
      </c>
      <c r="T9111">
        <v>0.1</v>
      </c>
      <c r="U9111">
        <v>66.55</v>
      </c>
      <c r="V9111">
        <f>COUNTIF(SalesData[Order ID],SalesData[[#This Row],[Order ID]])</f>
        <v>3</v>
      </c>
      <c r="W9111" t="str">
        <f>TEXT(SalesData[[#This Row],[Order Date]],"MMM-YYYY")</f>
        <v>May-2016</v>
      </c>
      <c r="X9111">
        <f>CHOOSE(MONTH(SalesData[[#This Row],[Order Date]]),1,1,1,2,2,2,3,3,3,4,4,4)</f>
        <v>2</v>
      </c>
      <c r="Y9111">
        <f>YEAR(SalesData[[#This Row],[Order Date]])*100+MONTH(SalesData[[#This Row],[Order Date]])</f>
        <v>201605</v>
      </c>
    </row>
    <row r="9112" spans="1: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v>8</v>
      </c>
      <c r="T9112">
        <v>0.3</v>
      </c>
      <c r="U9112">
        <v>-8.74</v>
      </c>
      <c r="V9112">
        <f>COUNTIF(SalesData[Order ID],SalesData[[#This Row],[Order ID]])</f>
        <v>4</v>
      </c>
      <c r="W9112" t="str">
        <f>TEXT(SalesData[[#This Row],[Order Date]],"MMM-YYYY")</f>
        <v>Oct-2015</v>
      </c>
      <c r="X9112">
        <f>CHOOSE(MONTH(SalesData[[#This Row],[Order Date]]),1,1,1,2,2,2,3,3,3,4,4,4)</f>
        <v>4</v>
      </c>
      <c r="Y9112">
        <f>YEAR(SalesData[[#This Row],[Order Date]])*100+MONTH(SalesData[[#This Row],[Order Date]])</f>
        <v>201510</v>
      </c>
    </row>
    <row r="9113" spans="1: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v>10</v>
      </c>
      <c r="T9113">
        <v>0.3</v>
      </c>
      <c r="U9113">
        <v>-3.21</v>
      </c>
      <c r="V9113">
        <f>COUNTIF(SalesData[Order ID],SalesData[[#This Row],[Order ID]])</f>
        <v>4</v>
      </c>
      <c r="W9113" t="str">
        <f>TEXT(SalesData[[#This Row],[Order Date]],"MMM-YYYY")</f>
        <v>Oct-2015</v>
      </c>
      <c r="X9113">
        <f>CHOOSE(MONTH(SalesData[[#This Row],[Order Date]]),1,1,1,2,2,2,3,3,3,4,4,4)</f>
        <v>4</v>
      </c>
      <c r="Y9113">
        <f>YEAR(SalesData[[#This Row],[Order Date]])*100+MONTH(SalesData[[#This Row],[Order Date]])</f>
        <v>201510</v>
      </c>
    </row>
    <row r="9114" spans="1: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v>9</v>
      </c>
      <c r="T9114">
        <v>0.3</v>
      </c>
      <c r="U9114">
        <v>-104.02</v>
      </c>
      <c r="V9114">
        <f>COUNTIF(SalesData[Order ID],SalesData[[#This Row],[Order ID]])</f>
        <v>4</v>
      </c>
      <c r="W9114" t="str">
        <f>TEXT(SalesData[[#This Row],[Order Date]],"MMM-YYYY")</f>
        <v>Oct-2015</v>
      </c>
      <c r="X9114">
        <f>CHOOSE(MONTH(SalesData[[#This Row],[Order Date]]),1,1,1,2,2,2,3,3,3,4,4,4)</f>
        <v>4</v>
      </c>
      <c r="Y9114">
        <f>YEAR(SalesData[[#This Row],[Order Date]])*100+MONTH(SalesData[[#This Row],[Order Date]])</f>
        <v>201510</v>
      </c>
    </row>
    <row r="9115" spans="1: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v>3</v>
      </c>
      <c r="T9115">
        <v>0.2</v>
      </c>
      <c r="U9115">
        <v>1.67</v>
      </c>
      <c r="V9115">
        <f>COUNTIF(SalesData[Order ID],SalesData[[#This Row],[Order ID]])</f>
        <v>4</v>
      </c>
      <c r="W9115" t="str">
        <f>TEXT(SalesData[[#This Row],[Order Date]],"MMM-YYYY")</f>
        <v>Oct-2015</v>
      </c>
      <c r="X9115">
        <f>CHOOSE(MONTH(SalesData[[#This Row],[Order Date]]),1,1,1,2,2,2,3,3,3,4,4,4)</f>
        <v>4</v>
      </c>
      <c r="Y9115">
        <f>YEAR(SalesData[[#This Row],[Order Date]])*100+MONTH(SalesData[[#This Row],[Order Date]])</f>
        <v>201510</v>
      </c>
    </row>
    <row r="9116" spans="1: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v>10</v>
      </c>
      <c r="T9116">
        <v>0.3</v>
      </c>
      <c r="U9116">
        <v>-199.67</v>
      </c>
      <c r="V9116">
        <f>COUNTIF(SalesData[Order ID],SalesData[[#This Row],[Order ID]])</f>
        <v>1</v>
      </c>
      <c r="W9116" t="str">
        <f>TEXT(SalesData[[#This Row],[Order Date]],"MMM-YYYY")</f>
        <v>Feb-2017</v>
      </c>
      <c r="X9116">
        <f>CHOOSE(MONTH(SalesData[[#This Row],[Order Date]]),1,1,1,2,2,2,3,3,3,4,4,4)</f>
        <v>1</v>
      </c>
      <c r="Y9116">
        <f>YEAR(SalesData[[#This Row],[Order Date]])*100+MONTH(SalesData[[#This Row],[Order Date]])</f>
        <v>201702</v>
      </c>
    </row>
    <row r="9117" spans="1: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v>4</v>
      </c>
      <c r="T9117">
        <v>0</v>
      </c>
      <c r="U9117">
        <v>77.33</v>
      </c>
      <c r="V9117">
        <f>COUNTIF(SalesData[Order ID],SalesData[[#This Row],[Order ID]])</f>
        <v>4</v>
      </c>
      <c r="W9117" t="str">
        <f>TEXT(SalesData[[#This Row],[Order Date]],"MMM-YYYY")</f>
        <v>Jan-2018</v>
      </c>
      <c r="X9117">
        <f>CHOOSE(MONTH(SalesData[[#This Row],[Order Date]]),1,1,1,2,2,2,3,3,3,4,4,4)</f>
        <v>1</v>
      </c>
      <c r="Y9117">
        <f>YEAR(SalesData[[#This Row],[Order Date]])*100+MONTH(SalesData[[#This Row],[Order Date]])</f>
        <v>201801</v>
      </c>
    </row>
    <row r="9118" spans="1: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v>5</v>
      </c>
      <c r="T9118">
        <v>0</v>
      </c>
      <c r="U9118">
        <v>5.1100000000000003</v>
      </c>
      <c r="V9118">
        <f>COUNTIF(SalesData[Order ID],SalesData[[#This Row],[Order ID]])</f>
        <v>4</v>
      </c>
      <c r="W9118" t="str">
        <f>TEXT(SalesData[[#This Row],[Order Date]],"MMM-YYYY")</f>
        <v>Jan-2018</v>
      </c>
      <c r="X9118">
        <f>CHOOSE(MONTH(SalesData[[#This Row],[Order Date]]),1,1,1,2,2,2,3,3,3,4,4,4)</f>
        <v>1</v>
      </c>
      <c r="Y9118">
        <f>YEAR(SalesData[[#This Row],[Order Date]])*100+MONTH(SalesData[[#This Row],[Order Date]])</f>
        <v>201801</v>
      </c>
    </row>
    <row r="9119" spans="1: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v>10</v>
      </c>
      <c r="T9119">
        <v>0.2</v>
      </c>
      <c r="U9119">
        <v>186.33</v>
      </c>
      <c r="V9119">
        <f>COUNTIF(SalesData[Order ID],SalesData[[#This Row],[Order ID]])</f>
        <v>4</v>
      </c>
      <c r="W9119" t="str">
        <f>TEXT(SalesData[[#This Row],[Order Date]],"MMM-YYYY")</f>
        <v>Jan-2018</v>
      </c>
      <c r="X9119">
        <f>CHOOSE(MONTH(SalesData[[#This Row],[Order Date]]),1,1,1,2,2,2,3,3,3,4,4,4)</f>
        <v>1</v>
      </c>
      <c r="Y9119">
        <f>YEAR(SalesData[[#This Row],[Order Date]])*100+MONTH(SalesData[[#This Row],[Order Date]])</f>
        <v>201801</v>
      </c>
    </row>
    <row r="9120" spans="1: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v>7</v>
      </c>
      <c r="T9120">
        <v>0.3</v>
      </c>
      <c r="U9120">
        <v>-2.82</v>
      </c>
      <c r="V9120">
        <f>COUNTIF(SalesData[Order ID],SalesData[[#This Row],[Order ID]])</f>
        <v>4</v>
      </c>
      <c r="W9120" t="str">
        <f>TEXT(SalesData[[#This Row],[Order Date]],"MMM-YYYY")</f>
        <v>Jan-2018</v>
      </c>
      <c r="X9120">
        <f>CHOOSE(MONTH(SalesData[[#This Row],[Order Date]]),1,1,1,2,2,2,3,3,3,4,4,4)</f>
        <v>1</v>
      </c>
      <c r="Y9120">
        <f>YEAR(SalesData[[#This Row],[Order Date]])*100+MONTH(SalesData[[#This Row],[Order Date]])</f>
        <v>201801</v>
      </c>
    </row>
    <row r="9121" spans="1: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v>1</v>
      </c>
      <c r="T9121">
        <v>0</v>
      </c>
      <c r="U9121">
        <v>6.17</v>
      </c>
      <c r="V9121">
        <f>COUNTIF(SalesData[Order ID],SalesData[[#This Row],[Order ID]])</f>
        <v>2</v>
      </c>
      <c r="W9121" t="str">
        <f>TEXT(SalesData[[#This Row],[Order Date]],"MMM-YYYY")</f>
        <v>Jun-2017</v>
      </c>
      <c r="X9121">
        <f>CHOOSE(MONTH(SalesData[[#This Row],[Order Date]]),1,1,1,2,2,2,3,3,3,4,4,4)</f>
        <v>2</v>
      </c>
      <c r="Y9121">
        <f>YEAR(SalesData[[#This Row],[Order Date]])*100+MONTH(SalesData[[#This Row],[Order Date]])</f>
        <v>201706</v>
      </c>
    </row>
    <row r="9122" spans="1: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v>2</v>
      </c>
      <c r="T9122">
        <v>0.2</v>
      </c>
      <c r="U9122">
        <v>20.98</v>
      </c>
      <c r="V9122">
        <f>COUNTIF(SalesData[Order ID],SalesData[[#This Row],[Order ID]])</f>
        <v>2</v>
      </c>
      <c r="W9122" t="str">
        <f>TEXT(SalesData[[#This Row],[Order Date]],"MMM-YYYY")</f>
        <v>Jun-2017</v>
      </c>
      <c r="X9122">
        <f>CHOOSE(MONTH(SalesData[[#This Row],[Order Date]]),1,1,1,2,2,2,3,3,3,4,4,4)</f>
        <v>2</v>
      </c>
      <c r="Y9122">
        <f>YEAR(SalesData[[#This Row],[Order Date]])*100+MONTH(SalesData[[#This Row],[Order Date]])</f>
        <v>201706</v>
      </c>
    </row>
    <row r="9123" spans="1: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v>1</v>
      </c>
      <c r="T9123">
        <v>0</v>
      </c>
      <c r="U9123">
        <v>8.18</v>
      </c>
      <c r="V9123">
        <f>COUNTIF(SalesData[Order ID],SalesData[[#This Row],[Order ID]])</f>
        <v>1</v>
      </c>
      <c r="W9123" t="str">
        <f>TEXT(SalesData[[#This Row],[Order Date]],"MMM-YYYY")</f>
        <v>Mar-2018</v>
      </c>
      <c r="X9123">
        <f>CHOOSE(MONTH(SalesData[[#This Row],[Order Date]]),1,1,1,2,2,2,3,3,3,4,4,4)</f>
        <v>1</v>
      </c>
      <c r="Y9123">
        <f>YEAR(SalesData[[#This Row],[Order Date]])*100+MONTH(SalesData[[#This Row],[Order Date]])</f>
        <v>201803</v>
      </c>
    </row>
    <row r="9124" spans="1: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v>4</v>
      </c>
      <c r="T9124">
        <v>0.2</v>
      </c>
      <c r="U9124">
        <v>1.56</v>
      </c>
      <c r="V9124">
        <f>COUNTIF(SalesData[Order ID],SalesData[[#This Row],[Order ID]])</f>
        <v>1</v>
      </c>
      <c r="W9124" t="str">
        <f>TEXT(SalesData[[#This Row],[Order Date]],"MMM-YYYY")</f>
        <v>Nov-2018</v>
      </c>
      <c r="X9124">
        <f>CHOOSE(MONTH(SalesData[[#This Row],[Order Date]]),1,1,1,2,2,2,3,3,3,4,4,4)</f>
        <v>4</v>
      </c>
      <c r="Y9124">
        <f>YEAR(SalesData[[#This Row],[Order Date]])*100+MONTH(SalesData[[#This Row],[Order Date]])</f>
        <v>201811</v>
      </c>
    </row>
    <row r="9125" spans="1: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v>7</v>
      </c>
      <c r="T9125">
        <v>0.2</v>
      </c>
      <c r="U9125">
        <v>14.96</v>
      </c>
      <c r="V9125">
        <f>COUNTIF(SalesData[Order ID],SalesData[[#This Row],[Order ID]])</f>
        <v>1</v>
      </c>
      <c r="W9125" t="str">
        <f>TEXT(SalesData[[#This Row],[Order Date]],"MMM-YYYY")</f>
        <v>Nov-2017</v>
      </c>
      <c r="X9125">
        <f>CHOOSE(MONTH(SalesData[[#This Row],[Order Date]]),1,1,1,2,2,2,3,3,3,4,4,4)</f>
        <v>4</v>
      </c>
      <c r="Y9125">
        <f>YEAR(SalesData[[#This Row],[Order Date]])*100+MONTH(SalesData[[#This Row],[Order Date]])</f>
        <v>201711</v>
      </c>
    </row>
    <row r="9126" spans="1: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v>5</v>
      </c>
      <c r="T9126">
        <v>0</v>
      </c>
      <c r="U9126">
        <v>0.56999999999999995</v>
      </c>
      <c r="V9126">
        <f>COUNTIF(SalesData[Order ID],SalesData[[#This Row],[Order ID]])</f>
        <v>2</v>
      </c>
      <c r="W9126" t="str">
        <f>TEXT(SalesData[[#This Row],[Order Date]],"MMM-YYYY")</f>
        <v>Aug-2017</v>
      </c>
      <c r="X9126">
        <f>CHOOSE(MONTH(SalesData[[#This Row],[Order Date]]),1,1,1,2,2,2,3,3,3,4,4,4)</f>
        <v>3</v>
      </c>
      <c r="Y9126">
        <f>YEAR(SalesData[[#This Row],[Order Date]])*100+MONTH(SalesData[[#This Row],[Order Date]])</f>
        <v>201708</v>
      </c>
    </row>
    <row r="9127" spans="1: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v>3</v>
      </c>
      <c r="T9127">
        <v>0</v>
      </c>
      <c r="U9127">
        <v>1.82</v>
      </c>
      <c r="V9127">
        <f>COUNTIF(SalesData[Order ID],SalesData[[#This Row],[Order ID]])</f>
        <v>2</v>
      </c>
      <c r="W9127" t="str">
        <f>TEXT(SalesData[[#This Row],[Order Date]],"MMM-YYYY")</f>
        <v>Aug-2017</v>
      </c>
      <c r="X9127">
        <f>CHOOSE(MONTH(SalesData[[#This Row],[Order Date]]),1,1,1,2,2,2,3,3,3,4,4,4)</f>
        <v>3</v>
      </c>
      <c r="Y9127">
        <f>YEAR(SalesData[[#This Row],[Order Date]])*100+MONTH(SalesData[[#This Row],[Order Date]])</f>
        <v>201708</v>
      </c>
    </row>
    <row r="9128" spans="1: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v>8</v>
      </c>
      <c r="T9128">
        <v>0.2</v>
      </c>
      <c r="U9128">
        <v>1.9</v>
      </c>
      <c r="V9128">
        <f>COUNTIF(SalesData[Order ID],SalesData[[#This Row],[Order ID]])</f>
        <v>1</v>
      </c>
      <c r="W9128" t="str">
        <f>TEXT(SalesData[[#This Row],[Order Date]],"MMM-YYYY")</f>
        <v>Nov-2016</v>
      </c>
      <c r="X9128">
        <f>CHOOSE(MONTH(SalesData[[#This Row],[Order Date]]),1,1,1,2,2,2,3,3,3,4,4,4)</f>
        <v>4</v>
      </c>
      <c r="Y9128">
        <f>YEAR(SalesData[[#This Row],[Order Date]])*100+MONTH(SalesData[[#This Row],[Order Date]])</f>
        <v>201611</v>
      </c>
    </row>
    <row r="9129" spans="1: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v>10</v>
      </c>
      <c r="T9129">
        <v>0.1</v>
      </c>
      <c r="U9129">
        <v>17.55</v>
      </c>
      <c r="V9129">
        <f>COUNTIF(SalesData[Order ID],SalesData[[#This Row],[Order ID]])</f>
        <v>1</v>
      </c>
      <c r="W9129" t="str">
        <f>TEXT(SalesData[[#This Row],[Order Date]],"MMM-YYYY")</f>
        <v>May-2018</v>
      </c>
      <c r="X9129">
        <f>CHOOSE(MONTH(SalesData[[#This Row],[Order Date]]),1,1,1,2,2,2,3,3,3,4,4,4)</f>
        <v>2</v>
      </c>
      <c r="Y9129">
        <f>YEAR(SalesData[[#This Row],[Order Date]])*100+MONTH(SalesData[[#This Row],[Order Date]])</f>
        <v>201805</v>
      </c>
    </row>
    <row r="9130" spans="1: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v>10</v>
      </c>
      <c r="T9130">
        <v>0.2</v>
      </c>
      <c r="U9130">
        <v>5.28</v>
      </c>
      <c r="V9130">
        <f>COUNTIF(SalesData[Order ID],SalesData[[#This Row],[Order ID]])</f>
        <v>1</v>
      </c>
      <c r="W9130" t="str">
        <f>TEXT(SalesData[[#This Row],[Order Date]],"MMM-YYYY")</f>
        <v>Sep-2018</v>
      </c>
      <c r="X9130">
        <f>CHOOSE(MONTH(SalesData[[#This Row],[Order Date]]),1,1,1,2,2,2,3,3,3,4,4,4)</f>
        <v>3</v>
      </c>
      <c r="Y9130">
        <f>YEAR(SalesData[[#This Row],[Order Date]])*100+MONTH(SalesData[[#This Row],[Order Date]])</f>
        <v>201809</v>
      </c>
    </row>
    <row r="9131" spans="1: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v>1</v>
      </c>
      <c r="T9131">
        <v>0</v>
      </c>
      <c r="U9131">
        <v>42.21</v>
      </c>
      <c r="V9131">
        <f>COUNTIF(SalesData[Order ID],SalesData[[#This Row],[Order ID]])</f>
        <v>2</v>
      </c>
      <c r="W9131" t="str">
        <f>TEXT(SalesData[[#This Row],[Order Date]],"MMM-YYYY")</f>
        <v>Mar-2017</v>
      </c>
      <c r="X9131">
        <f>CHOOSE(MONTH(SalesData[[#This Row],[Order Date]]),1,1,1,2,2,2,3,3,3,4,4,4)</f>
        <v>1</v>
      </c>
      <c r="Y9131">
        <f>YEAR(SalesData[[#This Row],[Order Date]])*100+MONTH(SalesData[[#This Row],[Order Date]])</f>
        <v>201703</v>
      </c>
    </row>
    <row r="9132" spans="1: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v>9</v>
      </c>
      <c r="T9132">
        <v>0.2</v>
      </c>
      <c r="U9132">
        <v>4.4800000000000004</v>
      </c>
      <c r="V9132">
        <f>COUNTIF(SalesData[Order ID],SalesData[[#This Row],[Order ID]])</f>
        <v>2</v>
      </c>
      <c r="W9132" t="str">
        <f>TEXT(SalesData[[#This Row],[Order Date]],"MMM-YYYY")</f>
        <v>Mar-2017</v>
      </c>
      <c r="X9132">
        <f>CHOOSE(MONTH(SalesData[[#This Row],[Order Date]]),1,1,1,2,2,2,3,3,3,4,4,4)</f>
        <v>1</v>
      </c>
      <c r="Y9132">
        <f>YEAR(SalesData[[#This Row],[Order Date]])*100+MONTH(SalesData[[#This Row],[Order Date]])</f>
        <v>201703</v>
      </c>
    </row>
    <row r="9133" spans="1: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v>3</v>
      </c>
      <c r="T9133">
        <v>0</v>
      </c>
      <c r="U9133">
        <v>3.57</v>
      </c>
      <c r="V9133">
        <f>COUNTIF(SalesData[Order ID],SalesData[[#This Row],[Order ID]])</f>
        <v>2</v>
      </c>
      <c r="W9133" t="str">
        <f>TEXT(SalesData[[#This Row],[Order Date]],"MMM-YYYY")</f>
        <v>May-2018</v>
      </c>
      <c r="X9133">
        <f>CHOOSE(MONTH(SalesData[[#This Row],[Order Date]]),1,1,1,2,2,2,3,3,3,4,4,4)</f>
        <v>2</v>
      </c>
      <c r="Y9133">
        <f>YEAR(SalesData[[#This Row],[Order Date]])*100+MONTH(SalesData[[#This Row],[Order Date]])</f>
        <v>201805</v>
      </c>
    </row>
    <row r="9134" spans="1: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v>3</v>
      </c>
      <c r="T9134">
        <v>0</v>
      </c>
      <c r="U9134">
        <v>33.79</v>
      </c>
      <c r="V9134">
        <f>COUNTIF(SalesData[Order ID],SalesData[[#This Row],[Order ID]])</f>
        <v>2</v>
      </c>
      <c r="W9134" t="str">
        <f>TEXT(SalesData[[#This Row],[Order Date]],"MMM-YYYY")</f>
        <v>May-2018</v>
      </c>
      <c r="X9134">
        <f>CHOOSE(MONTH(SalesData[[#This Row],[Order Date]]),1,1,1,2,2,2,3,3,3,4,4,4)</f>
        <v>2</v>
      </c>
      <c r="Y9134">
        <f>YEAR(SalesData[[#This Row],[Order Date]])*100+MONTH(SalesData[[#This Row],[Order Date]])</f>
        <v>201805</v>
      </c>
    </row>
    <row r="9135" spans="1: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v>1</v>
      </c>
      <c r="T9135">
        <v>0.3</v>
      </c>
      <c r="U9135">
        <v>-161.22999999999999</v>
      </c>
      <c r="V9135">
        <f>COUNTIF(SalesData[Order ID],SalesData[[#This Row],[Order ID]])</f>
        <v>1</v>
      </c>
      <c r="W9135" t="str">
        <f>TEXT(SalesData[[#This Row],[Order Date]],"MMM-YYYY")</f>
        <v>Aug-2016</v>
      </c>
      <c r="X9135">
        <f>CHOOSE(MONTH(SalesData[[#This Row],[Order Date]]),1,1,1,2,2,2,3,3,3,4,4,4)</f>
        <v>3</v>
      </c>
      <c r="Y9135">
        <f>YEAR(SalesData[[#This Row],[Order Date]])*100+MONTH(SalesData[[#This Row],[Order Date]])</f>
        <v>201608</v>
      </c>
    </row>
    <row r="9136" spans="1: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v>5</v>
      </c>
      <c r="T9136">
        <v>0</v>
      </c>
      <c r="U9136">
        <v>27.21</v>
      </c>
      <c r="V9136">
        <f>COUNTIF(SalesData[Order ID],SalesData[[#This Row],[Order ID]])</f>
        <v>3</v>
      </c>
      <c r="W9136" t="str">
        <f>TEXT(SalesData[[#This Row],[Order Date]],"MMM-YYYY")</f>
        <v>Apr-2017</v>
      </c>
      <c r="X9136">
        <f>CHOOSE(MONTH(SalesData[[#This Row],[Order Date]]),1,1,1,2,2,2,3,3,3,4,4,4)</f>
        <v>2</v>
      </c>
      <c r="Y9136">
        <f>YEAR(SalesData[[#This Row],[Order Date]])*100+MONTH(SalesData[[#This Row],[Order Date]])</f>
        <v>201704</v>
      </c>
    </row>
    <row r="9137" spans="1: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v>7</v>
      </c>
      <c r="T9137">
        <v>0</v>
      </c>
      <c r="U9137">
        <v>16.63</v>
      </c>
      <c r="V9137">
        <f>COUNTIF(SalesData[Order ID],SalesData[[#This Row],[Order ID]])</f>
        <v>3</v>
      </c>
      <c r="W9137" t="str">
        <f>TEXT(SalesData[[#This Row],[Order Date]],"MMM-YYYY")</f>
        <v>Apr-2017</v>
      </c>
      <c r="X9137">
        <f>CHOOSE(MONTH(SalesData[[#This Row],[Order Date]]),1,1,1,2,2,2,3,3,3,4,4,4)</f>
        <v>2</v>
      </c>
      <c r="Y9137">
        <f>YEAR(SalesData[[#This Row],[Order Date]])*100+MONTH(SalesData[[#This Row],[Order Date]])</f>
        <v>201704</v>
      </c>
    </row>
    <row r="9138" spans="1: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v>3</v>
      </c>
      <c r="T9138">
        <v>0</v>
      </c>
      <c r="U9138">
        <v>2.88</v>
      </c>
      <c r="V9138">
        <f>COUNTIF(SalesData[Order ID],SalesData[[#This Row],[Order ID]])</f>
        <v>3</v>
      </c>
      <c r="W9138" t="str">
        <f>TEXT(SalesData[[#This Row],[Order Date]],"MMM-YYYY")</f>
        <v>Apr-2017</v>
      </c>
      <c r="X9138">
        <f>CHOOSE(MONTH(SalesData[[#This Row],[Order Date]]),1,1,1,2,2,2,3,3,3,4,4,4)</f>
        <v>2</v>
      </c>
      <c r="Y9138">
        <f>YEAR(SalesData[[#This Row],[Order Date]])*100+MONTH(SalesData[[#This Row],[Order Date]])</f>
        <v>201704</v>
      </c>
    </row>
    <row r="9139" spans="1: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v>10</v>
      </c>
      <c r="T9139">
        <v>0.1</v>
      </c>
      <c r="U9139">
        <v>5.68</v>
      </c>
      <c r="V9139">
        <f>COUNTIF(SalesData[Order ID],SalesData[[#This Row],[Order ID]])</f>
        <v>2</v>
      </c>
      <c r="W9139" t="str">
        <f>TEXT(SalesData[[#This Row],[Order Date]],"MMM-YYYY")</f>
        <v>Feb-2015</v>
      </c>
      <c r="X9139">
        <f>CHOOSE(MONTH(SalesData[[#This Row],[Order Date]]),1,1,1,2,2,2,3,3,3,4,4,4)</f>
        <v>1</v>
      </c>
      <c r="Y9139">
        <f>YEAR(SalesData[[#This Row],[Order Date]])*100+MONTH(SalesData[[#This Row],[Order Date]])</f>
        <v>201502</v>
      </c>
    </row>
    <row r="9140" spans="1: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v>6</v>
      </c>
      <c r="T9140">
        <v>0.2</v>
      </c>
      <c r="U9140">
        <v>10.86</v>
      </c>
      <c r="V9140">
        <f>COUNTIF(SalesData[Order ID],SalesData[[#This Row],[Order ID]])</f>
        <v>2</v>
      </c>
      <c r="W9140" t="str">
        <f>TEXT(SalesData[[#This Row],[Order Date]],"MMM-YYYY")</f>
        <v>Feb-2015</v>
      </c>
      <c r="X9140">
        <f>CHOOSE(MONTH(SalesData[[#This Row],[Order Date]]),1,1,1,2,2,2,3,3,3,4,4,4)</f>
        <v>1</v>
      </c>
      <c r="Y9140">
        <f>YEAR(SalesData[[#This Row],[Order Date]])*100+MONTH(SalesData[[#This Row],[Order Date]])</f>
        <v>201502</v>
      </c>
    </row>
    <row r="9141" spans="1: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v>8</v>
      </c>
      <c r="T9141">
        <v>0</v>
      </c>
      <c r="U9141">
        <v>161.82</v>
      </c>
      <c r="V9141">
        <f>COUNTIF(SalesData[Order ID],SalesData[[#This Row],[Order ID]])</f>
        <v>1</v>
      </c>
      <c r="W9141" t="str">
        <f>TEXT(SalesData[[#This Row],[Order Date]],"MMM-YYYY")</f>
        <v>Sep-2015</v>
      </c>
      <c r="X9141">
        <f>CHOOSE(MONTH(SalesData[[#This Row],[Order Date]]),1,1,1,2,2,2,3,3,3,4,4,4)</f>
        <v>3</v>
      </c>
      <c r="Y9141">
        <f>YEAR(SalesData[[#This Row],[Order Date]])*100+MONTH(SalesData[[#This Row],[Order Date]])</f>
        <v>201509</v>
      </c>
    </row>
    <row r="9142" spans="1: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v>3</v>
      </c>
      <c r="T9142">
        <v>0</v>
      </c>
      <c r="U9142">
        <v>20.8</v>
      </c>
      <c r="V9142">
        <f>COUNTIF(SalesData[Order ID],SalesData[[#This Row],[Order ID]])</f>
        <v>1</v>
      </c>
      <c r="W9142" t="str">
        <f>TEXT(SalesData[[#This Row],[Order Date]],"MMM-YYYY")</f>
        <v>Sep-2018</v>
      </c>
      <c r="X9142">
        <f>CHOOSE(MONTH(SalesData[[#This Row],[Order Date]]),1,1,1,2,2,2,3,3,3,4,4,4)</f>
        <v>3</v>
      </c>
      <c r="Y9142">
        <f>YEAR(SalesData[[#This Row],[Order Date]])*100+MONTH(SalesData[[#This Row],[Order Date]])</f>
        <v>201809</v>
      </c>
    </row>
    <row r="9143" spans="1: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v>5</v>
      </c>
      <c r="T9143">
        <v>0.3</v>
      </c>
      <c r="U9143">
        <v>-11.34</v>
      </c>
      <c r="V9143">
        <f>COUNTIF(SalesData[Order ID],SalesData[[#This Row],[Order ID]])</f>
        <v>1</v>
      </c>
      <c r="W9143" t="str">
        <f>TEXT(SalesData[[#This Row],[Order Date]],"MMM-YYYY")</f>
        <v>Sep-2017</v>
      </c>
      <c r="X9143">
        <f>CHOOSE(MONTH(SalesData[[#This Row],[Order Date]]),1,1,1,2,2,2,3,3,3,4,4,4)</f>
        <v>3</v>
      </c>
      <c r="Y9143">
        <f>YEAR(SalesData[[#This Row],[Order Date]])*100+MONTH(SalesData[[#This Row],[Order Date]])</f>
        <v>201709</v>
      </c>
    </row>
    <row r="9144" spans="1: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v>6</v>
      </c>
      <c r="T9144">
        <v>0.2</v>
      </c>
      <c r="U9144">
        <v>2.9</v>
      </c>
      <c r="V9144">
        <f>COUNTIF(SalesData[Order ID],SalesData[[#This Row],[Order ID]])</f>
        <v>3</v>
      </c>
      <c r="W9144" t="str">
        <f>TEXT(SalesData[[#This Row],[Order Date]],"MMM-YYYY")</f>
        <v>May-2018</v>
      </c>
      <c r="X9144">
        <f>CHOOSE(MONTH(SalesData[[#This Row],[Order Date]]),1,1,1,2,2,2,3,3,3,4,4,4)</f>
        <v>2</v>
      </c>
      <c r="Y9144">
        <f>YEAR(SalesData[[#This Row],[Order Date]])*100+MONTH(SalesData[[#This Row],[Order Date]])</f>
        <v>201805</v>
      </c>
    </row>
    <row r="9145" spans="1: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v>1</v>
      </c>
      <c r="T9145">
        <v>0.3</v>
      </c>
      <c r="U9145">
        <v>-213.39</v>
      </c>
      <c r="V9145">
        <f>COUNTIF(SalesData[Order ID],SalesData[[#This Row],[Order ID]])</f>
        <v>3</v>
      </c>
      <c r="W9145" t="str">
        <f>TEXT(SalesData[[#This Row],[Order Date]],"MMM-YYYY")</f>
        <v>May-2018</v>
      </c>
      <c r="X9145">
        <f>CHOOSE(MONTH(SalesData[[#This Row],[Order Date]]),1,1,1,2,2,2,3,3,3,4,4,4)</f>
        <v>2</v>
      </c>
      <c r="Y9145">
        <f>YEAR(SalesData[[#This Row],[Order Date]])*100+MONTH(SalesData[[#This Row],[Order Date]])</f>
        <v>201805</v>
      </c>
    </row>
    <row r="9146" spans="1: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v>9</v>
      </c>
      <c r="T9146">
        <v>0</v>
      </c>
      <c r="U9146">
        <v>8.44</v>
      </c>
      <c r="V9146">
        <f>COUNTIF(SalesData[Order ID],SalesData[[#This Row],[Order ID]])</f>
        <v>3</v>
      </c>
      <c r="W9146" t="str">
        <f>TEXT(SalesData[[#This Row],[Order Date]],"MMM-YYYY")</f>
        <v>May-2018</v>
      </c>
      <c r="X9146">
        <f>CHOOSE(MONTH(SalesData[[#This Row],[Order Date]]),1,1,1,2,2,2,3,3,3,4,4,4)</f>
        <v>2</v>
      </c>
      <c r="Y9146">
        <f>YEAR(SalesData[[#This Row],[Order Date]])*100+MONTH(SalesData[[#This Row],[Order Date]])</f>
        <v>201805</v>
      </c>
    </row>
    <row r="9147" spans="1: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v>9</v>
      </c>
      <c r="T9147">
        <v>0</v>
      </c>
      <c r="U9147">
        <v>0.84</v>
      </c>
      <c r="V9147">
        <f>COUNTIF(SalesData[Order ID],SalesData[[#This Row],[Order ID]])</f>
        <v>1</v>
      </c>
      <c r="W9147" t="str">
        <f>TEXT(SalesData[[#This Row],[Order Date]],"MMM-YYYY")</f>
        <v>Sep-2016</v>
      </c>
      <c r="X9147">
        <f>CHOOSE(MONTH(SalesData[[#This Row],[Order Date]]),1,1,1,2,2,2,3,3,3,4,4,4)</f>
        <v>3</v>
      </c>
      <c r="Y9147">
        <f>YEAR(SalesData[[#This Row],[Order Date]])*100+MONTH(SalesData[[#This Row],[Order Date]])</f>
        <v>201609</v>
      </c>
    </row>
    <row r="9148" spans="1: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v>7</v>
      </c>
      <c r="T9148">
        <v>0.3</v>
      </c>
      <c r="U9148">
        <v>-27.99</v>
      </c>
      <c r="V9148">
        <f>COUNTIF(SalesData[Order ID],SalesData[[#This Row],[Order ID]])</f>
        <v>3</v>
      </c>
      <c r="W9148" t="str">
        <f>TEXT(SalesData[[#This Row],[Order Date]],"MMM-YYYY")</f>
        <v>Jan-2017</v>
      </c>
      <c r="X9148">
        <f>CHOOSE(MONTH(SalesData[[#This Row],[Order Date]]),1,1,1,2,2,2,3,3,3,4,4,4)</f>
        <v>1</v>
      </c>
      <c r="Y9148">
        <f>YEAR(SalesData[[#This Row],[Order Date]])*100+MONTH(SalesData[[#This Row],[Order Date]])</f>
        <v>201701</v>
      </c>
    </row>
    <row r="9149" spans="1: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v>7</v>
      </c>
      <c r="T9149">
        <v>0</v>
      </c>
      <c r="U9149">
        <v>2.33</v>
      </c>
      <c r="V9149">
        <f>COUNTIF(SalesData[Order ID],SalesData[[#This Row],[Order ID]])</f>
        <v>3</v>
      </c>
      <c r="W9149" t="str">
        <f>TEXT(SalesData[[#This Row],[Order Date]],"MMM-YYYY")</f>
        <v>Jan-2017</v>
      </c>
      <c r="X9149">
        <f>CHOOSE(MONTH(SalesData[[#This Row],[Order Date]]),1,1,1,2,2,2,3,3,3,4,4,4)</f>
        <v>1</v>
      </c>
      <c r="Y9149">
        <f>YEAR(SalesData[[#This Row],[Order Date]])*100+MONTH(SalesData[[#This Row],[Order Date]])</f>
        <v>201701</v>
      </c>
    </row>
    <row r="9150" spans="1: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v>9</v>
      </c>
      <c r="T9150">
        <v>0.2</v>
      </c>
      <c r="U9150">
        <v>93.86</v>
      </c>
      <c r="V9150">
        <f>COUNTIF(SalesData[Order ID],SalesData[[#This Row],[Order ID]])</f>
        <v>3</v>
      </c>
      <c r="W9150" t="str">
        <f>TEXT(SalesData[[#This Row],[Order Date]],"MMM-YYYY")</f>
        <v>Jan-2017</v>
      </c>
      <c r="X9150">
        <f>CHOOSE(MONTH(SalesData[[#This Row],[Order Date]]),1,1,1,2,2,2,3,3,3,4,4,4)</f>
        <v>1</v>
      </c>
      <c r="Y9150">
        <f>YEAR(SalesData[[#This Row],[Order Date]])*100+MONTH(SalesData[[#This Row],[Order Date]])</f>
        <v>201701</v>
      </c>
    </row>
    <row r="9151" spans="1: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v>6</v>
      </c>
      <c r="T9151">
        <v>0</v>
      </c>
      <c r="U9151">
        <v>33.25</v>
      </c>
      <c r="V9151">
        <f>COUNTIF(SalesData[Order ID],SalesData[[#This Row],[Order ID]])</f>
        <v>2</v>
      </c>
      <c r="W9151" t="str">
        <f>TEXT(SalesData[[#This Row],[Order Date]],"MMM-YYYY")</f>
        <v>Jun-2015</v>
      </c>
      <c r="X9151">
        <f>CHOOSE(MONTH(SalesData[[#This Row],[Order Date]]),1,1,1,2,2,2,3,3,3,4,4,4)</f>
        <v>2</v>
      </c>
      <c r="Y9151">
        <f>YEAR(SalesData[[#This Row],[Order Date]])*100+MONTH(SalesData[[#This Row],[Order Date]])</f>
        <v>201506</v>
      </c>
    </row>
    <row r="9152" spans="1: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v>5</v>
      </c>
      <c r="T9152">
        <v>0.1</v>
      </c>
      <c r="U9152">
        <v>22.28</v>
      </c>
      <c r="V9152">
        <f>COUNTIF(SalesData[Order ID],SalesData[[#This Row],[Order ID]])</f>
        <v>2</v>
      </c>
      <c r="W9152" t="str">
        <f>TEXT(SalesData[[#This Row],[Order Date]],"MMM-YYYY")</f>
        <v>Jun-2015</v>
      </c>
      <c r="X9152">
        <f>CHOOSE(MONTH(SalesData[[#This Row],[Order Date]]),1,1,1,2,2,2,3,3,3,4,4,4)</f>
        <v>2</v>
      </c>
      <c r="Y9152">
        <f>YEAR(SalesData[[#This Row],[Order Date]])*100+MONTH(SalesData[[#This Row],[Order Date]])</f>
        <v>201506</v>
      </c>
    </row>
    <row r="9153" spans="1: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v>4</v>
      </c>
      <c r="T9153">
        <v>0.1</v>
      </c>
      <c r="U9153">
        <v>3.79</v>
      </c>
      <c r="V9153">
        <f>COUNTIF(SalesData[Order ID],SalesData[[#This Row],[Order ID]])</f>
        <v>3</v>
      </c>
      <c r="W9153" t="str">
        <f>TEXT(SalesData[[#This Row],[Order Date]],"MMM-YYYY")</f>
        <v>Sep-2016</v>
      </c>
      <c r="X9153">
        <f>CHOOSE(MONTH(SalesData[[#This Row],[Order Date]]),1,1,1,2,2,2,3,3,3,4,4,4)</f>
        <v>3</v>
      </c>
      <c r="Y9153">
        <f>YEAR(SalesData[[#This Row],[Order Date]])*100+MONTH(SalesData[[#This Row],[Order Date]])</f>
        <v>201609</v>
      </c>
    </row>
    <row r="9154" spans="1: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v>6</v>
      </c>
      <c r="T9154">
        <v>0</v>
      </c>
      <c r="U9154">
        <v>6.5</v>
      </c>
      <c r="V9154">
        <f>COUNTIF(SalesData[Order ID],SalesData[[#This Row],[Order ID]])</f>
        <v>3</v>
      </c>
      <c r="W9154" t="str">
        <f>TEXT(SalesData[[#This Row],[Order Date]],"MMM-YYYY")</f>
        <v>Sep-2016</v>
      </c>
      <c r="X9154">
        <f>CHOOSE(MONTH(SalesData[[#This Row],[Order Date]]),1,1,1,2,2,2,3,3,3,4,4,4)</f>
        <v>3</v>
      </c>
      <c r="Y9154">
        <f>YEAR(SalesData[[#This Row],[Order Date]])*100+MONTH(SalesData[[#This Row],[Order Date]])</f>
        <v>201609</v>
      </c>
    </row>
    <row r="9155" spans="1: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v>4</v>
      </c>
      <c r="T9155">
        <v>0.3</v>
      </c>
      <c r="U9155">
        <v>-0.99</v>
      </c>
      <c r="V9155">
        <f>COUNTIF(SalesData[Order ID],SalesData[[#This Row],[Order ID]])</f>
        <v>3</v>
      </c>
      <c r="W9155" t="str">
        <f>TEXT(SalesData[[#This Row],[Order Date]],"MMM-YYYY")</f>
        <v>Sep-2016</v>
      </c>
      <c r="X9155">
        <f>CHOOSE(MONTH(SalesData[[#This Row],[Order Date]]),1,1,1,2,2,2,3,3,3,4,4,4)</f>
        <v>3</v>
      </c>
      <c r="Y9155">
        <f>YEAR(SalesData[[#This Row],[Order Date]])*100+MONTH(SalesData[[#This Row],[Order Date]])</f>
        <v>201609</v>
      </c>
    </row>
    <row r="9156" spans="1: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v>1</v>
      </c>
      <c r="T9156">
        <v>0.2</v>
      </c>
      <c r="U9156">
        <v>2.5099999999999998</v>
      </c>
      <c r="V9156">
        <f>COUNTIF(SalesData[Order ID],SalesData[[#This Row],[Order ID]])</f>
        <v>1</v>
      </c>
      <c r="W9156" t="str">
        <f>TEXT(SalesData[[#This Row],[Order Date]],"MMM-YYYY")</f>
        <v>Aug-2017</v>
      </c>
      <c r="X9156">
        <f>CHOOSE(MONTH(SalesData[[#This Row],[Order Date]]),1,1,1,2,2,2,3,3,3,4,4,4)</f>
        <v>3</v>
      </c>
      <c r="Y9156">
        <f>YEAR(SalesData[[#This Row],[Order Date]])*100+MONTH(SalesData[[#This Row],[Order Date]])</f>
        <v>201708</v>
      </c>
    </row>
    <row r="9157" spans="1: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v>3</v>
      </c>
      <c r="T9157">
        <v>0</v>
      </c>
      <c r="U9157">
        <v>14.03</v>
      </c>
      <c r="V9157">
        <f>COUNTIF(SalesData[Order ID],SalesData[[#This Row],[Order ID]])</f>
        <v>1</v>
      </c>
      <c r="W9157" t="str">
        <f>TEXT(SalesData[[#This Row],[Order Date]],"MMM-YYYY")</f>
        <v>Jan-2015</v>
      </c>
      <c r="X9157">
        <f>CHOOSE(MONTH(SalesData[[#This Row],[Order Date]]),1,1,1,2,2,2,3,3,3,4,4,4)</f>
        <v>1</v>
      </c>
      <c r="Y9157">
        <f>YEAR(SalesData[[#This Row],[Order Date]])*100+MONTH(SalesData[[#This Row],[Order Date]])</f>
        <v>201501</v>
      </c>
    </row>
    <row r="9158" spans="1: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v>5</v>
      </c>
      <c r="T9158">
        <v>0.2</v>
      </c>
      <c r="U9158">
        <v>22.43</v>
      </c>
      <c r="V9158">
        <f>COUNTIF(SalesData[Order ID],SalesData[[#This Row],[Order ID]])</f>
        <v>3</v>
      </c>
      <c r="W9158" t="str">
        <f>TEXT(SalesData[[#This Row],[Order Date]],"MMM-YYYY")</f>
        <v>Aug-2015</v>
      </c>
      <c r="X9158">
        <f>CHOOSE(MONTH(SalesData[[#This Row],[Order Date]]),1,1,1,2,2,2,3,3,3,4,4,4)</f>
        <v>3</v>
      </c>
      <c r="Y9158">
        <f>YEAR(SalesData[[#This Row],[Order Date]])*100+MONTH(SalesData[[#This Row],[Order Date]])</f>
        <v>201508</v>
      </c>
    </row>
    <row r="9159" spans="1: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v>1</v>
      </c>
      <c r="T9159">
        <v>0</v>
      </c>
      <c r="U9159">
        <v>28.57</v>
      </c>
      <c r="V9159">
        <f>COUNTIF(SalesData[Order ID],SalesData[[#This Row],[Order ID]])</f>
        <v>3</v>
      </c>
      <c r="W9159" t="str">
        <f>TEXT(SalesData[[#This Row],[Order Date]],"MMM-YYYY")</f>
        <v>Aug-2015</v>
      </c>
      <c r="X9159">
        <f>CHOOSE(MONTH(SalesData[[#This Row],[Order Date]]),1,1,1,2,2,2,3,3,3,4,4,4)</f>
        <v>3</v>
      </c>
      <c r="Y9159">
        <f>YEAR(SalesData[[#This Row],[Order Date]])*100+MONTH(SalesData[[#This Row],[Order Date]])</f>
        <v>201508</v>
      </c>
    </row>
    <row r="9160" spans="1: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v>3</v>
      </c>
      <c r="T9160">
        <v>0</v>
      </c>
      <c r="U9160">
        <v>66.41</v>
      </c>
      <c r="V9160">
        <f>COUNTIF(SalesData[Order ID],SalesData[[#This Row],[Order ID]])</f>
        <v>3</v>
      </c>
      <c r="W9160" t="str">
        <f>TEXT(SalesData[[#This Row],[Order Date]],"MMM-YYYY")</f>
        <v>Aug-2015</v>
      </c>
      <c r="X9160">
        <f>CHOOSE(MONTH(SalesData[[#This Row],[Order Date]]),1,1,1,2,2,2,3,3,3,4,4,4)</f>
        <v>3</v>
      </c>
      <c r="Y9160">
        <f>YEAR(SalesData[[#This Row],[Order Date]])*100+MONTH(SalesData[[#This Row],[Order Date]])</f>
        <v>201508</v>
      </c>
    </row>
    <row r="9161" spans="1: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v>5</v>
      </c>
      <c r="T9161">
        <v>0</v>
      </c>
      <c r="U9161">
        <v>1.04</v>
      </c>
      <c r="V9161">
        <f>COUNTIF(SalesData[Order ID],SalesData[[#This Row],[Order ID]])</f>
        <v>2</v>
      </c>
      <c r="W9161" t="str">
        <f>TEXT(SalesData[[#This Row],[Order Date]],"MMM-YYYY")</f>
        <v>Aug-2017</v>
      </c>
      <c r="X9161">
        <f>CHOOSE(MONTH(SalesData[[#This Row],[Order Date]]),1,1,1,2,2,2,3,3,3,4,4,4)</f>
        <v>3</v>
      </c>
      <c r="Y9161">
        <f>YEAR(SalesData[[#This Row],[Order Date]])*100+MONTH(SalesData[[#This Row],[Order Date]])</f>
        <v>201708</v>
      </c>
    </row>
    <row r="9162" spans="1: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v>10</v>
      </c>
      <c r="T9162">
        <v>0</v>
      </c>
      <c r="U9162">
        <v>3.45</v>
      </c>
      <c r="V9162">
        <f>COUNTIF(SalesData[Order ID],SalesData[[#This Row],[Order ID]])</f>
        <v>2</v>
      </c>
      <c r="W9162" t="str">
        <f>TEXT(SalesData[[#This Row],[Order Date]],"MMM-YYYY")</f>
        <v>Aug-2017</v>
      </c>
      <c r="X9162">
        <f>CHOOSE(MONTH(SalesData[[#This Row],[Order Date]]),1,1,1,2,2,2,3,3,3,4,4,4)</f>
        <v>3</v>
      </c>
      <c r="Y9162">
        <f>YEAR(SalesData[[#This Row],[Order Date]])*100+MONTH(SalesData[[#This Row],[Order Date]])</f>
        <v>201708</v>
      </c>
    </row>
    <row r="9163" spans="1: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v>8</v>
      </c>
      <c r="T9163">
        <v>0.3</v>
      </c>
      <c r="U9163">
        <v>-56.82</v>
      </c>
      <c r="V9163">
        <f>COUNTIF(SalesData[Order ID],SalesData[[#This Row],[Order ID]])</f>
        <v>2</v>
      </c>
      <c r="W9163" t="str">
        <f>TEXT(SalesData[[#This Row],[Order Date]],"MMM-YYYY")</f>
        <v>Dec-2017</v>
      </c>
      <c r="X9163">
        <f>CHOOSE(MONTH(SalesData[[#This Row],[Order Date]]),1,1,1,2,2,2,3,3,3,4,4,4)</f>
        <v>4</v>
      </c>
      <c r="Y9163">
        <f>YEAR(SalesData[[#This Row],[Order Date]])*100+MONTH(SalesData[[#This Row],[Order Date]])</f>
        <v>201712</v>
      </c>
    </row>
    <row r="9164" spans="1: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v>8</v>
      </c>
      <c r="T9164">
        <v>0</v>
      </c>
      <c r="U9164">
        <v>190.4</v>
      </c>
      <c r="V9164">
        <f>COUNTIF(SalesData[Order ID],SalesData[[#This Row],[Order ID]])</f>
        <v>2</v>
      </c>
      <c r="W9164" t="str">
        <f>TEXT(SalesData[[#This Row],[Order Date]],"MMM-YYYY")</f>
        <v>Dec-2017</v>
      </c>
      <c r="X9164">
        <f>CHOOSE(MONTH(SalesData[[#This Row],[Order Date]]),1,1,1,2,2,2,3,3,3,4,4,4)</f>
        <v>4</v>
      </c>
      <c r="Y9164">
        <f>YEAR(SalesData[[#This Row],[Order Date]])*100+MONTH(SalesData[[#This Row],[Order Date]])</f>
        <v>201712</v>
      </c>
    </row>
    <row r="9165" spans="1: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v>2</v>
      </c>
      <c r="T9165">
        <v>0.3</v>
      </c>
      <c r="U9165">
        <v>-0.31</v>
      </c>
      <c r="V9165">
        <f>COUNTIF(SalesData[Order ID],SalesData[[#This Row],[Order ID]])</f>
        <v>2</v>
      </c>
      <c r="W9165" t="str">
        <f>TEXT(SalesData[[#This Row],[Order Date]],"MMM-YYYY")</f>
        <v>Jun-2016</v>
      </c>
      <c r="X9165">
        <f>CHOOSE(MONTH(SalesData[[#This Row],[Order Date]]),1,1,1,2,2,2,3,3,3,4,4,4)</f>
        <v>2</v>
      </c>
      <c r="Y9165">
        <f>YEAR(SalesData[[#This Row],[Order Date]])*100+MONTH(SalesData[[#This Row],[Order Date]])</f>
        <v>201606</v>
      </c>
    </row>
    <row r="9166" spans="1: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v>8</v>
      </c>
      <c r="T9166">
        <v>0</v>
      </c>
      <c r="U9166">
        <v>31.49</v>
      </c>
      <c r="V9166">
        <f>COUNTIF(SalesData[Order ID],SalesData[[#This Row],[Order ID]])</f>
        <v>2</v>
      </c>
      <c r="W9166" t="str">
        <f>TEXT(SalesData[[#This Row],[Order Date]],"MMM-YYYY")</f>
        <v>Jun-2016</v>
      </c>
      <c r="X9166">
        <f>CHOOSE(MONTH(SalesData[[#This Row],[Order Date]]),1,1,1,2,2,2,3,3,3,4,4,4)</f>
        <v>2</v>
      </c>
      <c r="Y9166">
        <f>YEAR(SalesData[[#This Row],[Order Date]])*100+MONTH(SalesData[[#This Row],[Order Date]])</f>
        <v>201606</v>
      </c>
    </row>
    <row r="9167" spans="1: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v>2</v>
      </c>
      <c r="T9167">
        <v>0</v>
      </c>
      <c r="U9167">
        <v>313.38</v>
      </c>
      <c r="V9167">
        <f>COUNTIF(SalesData[Order ID],SalesData[[#This Row],[Order ID]])</f>
        <v>3</v>
      </c>
      <c r="W9167" t="str">
        <f>TEXT(SalesData[[#This Row],[Order Date]],"MMM-YYYY")</f>
        <v>Jun-2017</v>
      </c>
      <c r="X9167">
        <f>CHOOSE(MONTH(SalesData[[#This Row],[Order Date]]),1,1,1,2,2,2,3,3,3,4,4,4)</f>
        <v>2</v>
      </c>
      <c r="Y9167">
        <f>YEAR(SalesData[[#This Row],[Order Date]])*100+MONTH(SalesData[[#This Row],[Order Date]])</f>
        <v>201706</v>
      </c>
    </row>
    <row r="9168" spans="1: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v>10</v>
      </c>
      <c r="T9168">
        <v>0</v>
      </c>
      <c r="U9168">
        <v>22.02</v>
      </c>
      <c r="V9168">
        <f>COUNTIF(SalesData[Order ID],SalesData[[#This Row],[Order ID]])</f>
        <v>3</v>
      </c>
      <c r="W9168" t="str">
        <f>TEXT(SalesData[[#This Row],[Order Date]],"MMM-YYYY")</f>
        <v>Jun-2017</v>
      </c>
      <c r="X9168">
        <f>CHOOSE(MONTH(SalesData[[#This Row],[Order Date]]),1,1,1,2,2,2,3,3,3,4,4,4)</f>
        <v>2</v>
      </c>
      <c r="Y9168">
        <f>YEAR(SalesData[[#This Row],[Order Date]])*100+MONTH(SalesData[[#This Row],[Order Date]])</f>
        <v>201706</v>
      </c>
    </row>
    <row r="9169" spans="1: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v>8</v>
      </c>
      <c r="T9169">
        <v>0</v>
      </c>
      <c r="U9169">
        <v>33.799999999999997</v>
      </c>
      <c r="V9169">
        <f>COUNTIF(SalesData[Order ID],SalesData[[#This Row],[Order ID]])</f>
        <v>3</v>
      </c>
      <c r="W9169" t="str">
        <f>TEXT(SalesData[[#This Row],[Order Date]],"MMM-YYYY")</f>
        <v>Jun-2017</v>
      </c>
      <c r="X9169">
        <f>CHOOSE(MONTH(SalesData[[#This Row],[Order Date]]),1,1,1,2,2,2,3,3,3,4,4,4)</f>
        <v>2</v>
      </c>
      <c r="Y9169">
        <f>YEAR(SalesData[[#This Row],[Order Date]])*100+MONTH(SalesData[[#This Row],[Order Date]])</f>
        <v>201706</v>
      </c>
    </row>
    <row r="9170" spans="1: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v>2</v>
      </c>
      <c r="T9170">
        <v>0.1</v>
      </c>
      <c r="U9170">
        <v>15.99</v>
      </c>
      <c r="V9170">
        <f>COUNTIF(SalesData[Order ID],SalesData[[#This Row],[Order ID]])</f>
        <v>2</v>
      </c>
      <c r="W9170" t="str">
        <f>TEXT(SalesData[[#This Row],[Order Date]],"MMM-YYYY")</f>
        <v>Mar-2017</v>
      </c>
      <c r="X9170">
        <f>CHOOSE(MONTH(SalesData[[#This Row],[Order Date]]),1,1,1,2,2,2,3,3,3,4,4,4)</f>
        <v>1</v>
      </c>
      <c r="Y9170">
        <f>YEAR(SalesData[[#This Row],[Order Date]])*100+MONTH(SalesData[[#This Row],[Order Date]])</f>
        <v>201703</v>
      </c>
    </row>
    <row r="9171" spans="1: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v>10</v>
      </c>
      <c r="T9171">
        <v>0.1</v>
      </c>
      <c r="U9171">
        <v>2.2799999999999998</v>
      </c>
      <c r="V9171">
        <f>COUNTIF(SalesData[Order ID],SalesData[[#This Row],[Order ID]])</f>
        <v>2</v>
      </c>
      <c r="W9171" t="str">
        <f>TEXT(SalesData[[#This Row],[Order Date]],"MMM-YYYY")</f>
        <v>Mar-2017</v>
      </c>
      <c r="X9171">
        <f>CHOOSE(MONTH(SalesData[[#This Row],[Order Date]]),1,1,1,2,2,2,3,3,3,4,4,4)</f>
        <v>1</v>
      </c>
      <c r="Y9171">
        <f>YEAR(SalesData[[#This Row],[Order Date]])*100+MONTH(SalesData[[#This Row],[Order Date]])</f>
        <v>201703</v>
      </c>
    </row>
    <row r="9172" spans="1: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v>9</v>
      </c>
      <c r="T9172">
        <v>0.3</v>
      </c>
      <c r="U9172">
        <v>-6.71</v>
      </c>
      <c r="V9172">
        <f>COUNTIF(SalesData[Order ID],SalesData[[#This Row],[Order ID]])</f>
        <v>4</v>
      </c>
      <c r="W9172" t="str">
        <f>TEXT(SalesData[[#This Row],[Order Date]],"MMM-YYYY")</f>
        <v>Dec-2017</v>
      </c>
      <c r="X9172">
        <f>CHOOSE(MONTH(SalesData[[#This Row],[Order Date]]),1,1,1,2,2,2,3,3,3,4,4,4)</f>
        <v>4</v>
      </c>
      <c r="Y9172">
        <f>YEAR(SalesData[[#This Row],[Order Date]])*100+MONTH(SalesData[[#This Row],[Order Date]])</f>
        <v>201712</v>
      </c>
    </row>
    <row r="9173" spans="1: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v>6</v>
      </c>
      <c r="T9173">
        <v>0.2</v>
      </c>
      <c r="U9173">
        <v>2.87</v>
      </c>
      <c r="V9173">
        <f>COUNTIF(SalesData[Order ID],SalesData[[#This Row],[Order ID]])</f>
        <v>4</v>
      </c>
      <c r="W9173" t="str">
        <f>TEXT(SalesData[[#This Row],[Order Date]],"MMM-YYYY")</f>
        <v>Dec-2017</v>
      </c>
      <c r="X9173">
        <f>CHOOSE(MONTH(SalesData[[#This Row],[Order Date]]),1,1,1,2,2,2,3,3,3,4,4,4)</f>
        <v>4</v>
      </c>
      <c r="Y9173">
        <f>YEAR(SalesData[[#This Row],[Order Date]])*100+MONTH(SalesData[[#This Row],[Order Date]])</f>
        <v>201712</v>
      </c>
    </row>
    <row r="9174" spans="1: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v>7</v>
      </c>
      <c r="T9174">
        <v>0</v>
      </c>
      <c r="U9174">
        <v>311.62</v>
      </c>
      <c r="V9174">
        <f>COUNTIF(SalesData[Order ID],SalesData[[#This Row],[Order ID]])</f>
        <v>4</v>
      </c>
      <c r="W9174" t="str">
        <f>TEXT(SalesData[[#This Row],[Order Date]],"MMM-YYYY")</f>
        <v>Dec-2017</v>
      </c>
      <c r="X9174">
        <f>CHOOSE(MONTH(SalesData[[#This Row],[Order Date]]),1,1,1,2,2,2,3,3,3,4,4,4)</f>
        <v>4</v>
      </c>
      <c r="Y9174">
        <f>YEAR(SalesData[[#This Row],[Order Date]])*100+MONTH(SalesData[[#This Row],[Order Date]])</f>
        <v>201712</v>
      </c>
    </row>
    <row r="9175" spans="1: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v>10</v>
      </c>
      <c r="T9175">
        <v>0.3</v>
      </c>
      <c r="U9175">
        <v>-2.29</v>
      </c>
      <c r="V9175">
        <f>COUNTIF(SalesData[Order ID],SalesData[[#This Row],[Order ID]])</f>
        <v>4</v>
      </c>
      <c r="W9175" t="str">
        <f>TEXT(SalesData[[#This Row],[Order Date]],"MMM-YYYY")</f>
        <v>Dec-2017</v>
      </c>
      <c r="X9175">
        <f>CHOOSE(MONTH(SalesData[[#This Row],[Order Date]]),1,1,1,2,2,2,3,3,3,4,4,4)</f>
        <v>4</v>
      </c>
      <c r="Y9175">
        <f>YEAR(SalesData[[#This Row],[Order Date]])*100+MONTH(SalesData[[#This Row],[Order Date]])</f>
        <v>201712</v>
      </c>
    </row>
    <row r="9176" spans="1: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v>9</v>
      </c>
      <c r="T9176">
        <v>0.1</v>
      </c>
      <c r="U9176">
        <v>6.48</v>
      </c>
      <c r="V9176">
        <f>COUNTIF(SalesData[Order ID],SalesData[[#This Row],[Order ID]])</f>
        <v>2</v>
      </c>
      <c r="W9176" t="str">
        <f>TEXT(SalesData[[#This Row],[Order Date]],"MMM-YYYY")</f>
        <v>Jun-2018</v>
      </c>
      <c r="X9176">
        <f>CHOOSE(MONTH(SalesData[[#This Row],[Order Date]]),1,1,1,2,2,2,3,3,3,4,4,4)</f>
        <v>2</v>
      </c>
      <c r="Y9176">
        <f>YEAR(SalesData[[#This Row],[Order Date]])*100+MONTH(SalesData[[#This Row],[Order Date]])</f>
        <v>201806</v>
      </c>
    </row>
    <row r="9177" spans="1: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v>7</v>
      </c>
      <c r="T9177">
        <v>0.2</v>
      </c>
      <c r="U9177">
        <v>4.67</v>
      </c>
      <c r="V9177">
        <f>COUNTIF(SalesData[Order ID],SalesData[[#This Row],[Order ID]])</f>
        <v>2</v>
      </c>
      <c r="W9177" t="str">
        <f>TEXT(SalesData[[#This Row],[Order Date]],"MMM-YYYY")</f>
        <v>Jun-2018</v>
      </c>
      <c r="X9177">
        <f>CHOOSE(MONTH(SalesData[[#This Row],[Order Date]]),1,1,1,2,2,2,3,3,3,4,4,4)</f>
        <v>2</v>
      </c>
      <c r="Y9177">
        <f>YEAR(SalesData[[#This Row],[Order Date]])*100+MONTH(SalesData[[#This Row],[Order Date]])</f>
        <v>201806</v>
      </c>
    </row>
    <row r="9178" spans="1: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v>1</v>
      </c>
      <c r="T9178">
        <v>0.2</v>
      </c>
      <c r="U9178">
        <v>10.26</v>
      </c>
      <c r="V9178">
        <f>COUNTIF(SalesData[Order ID],SalesData[[#This Row],[Order ID]])</f>
        <v>1</v>
      </c>
      <c r="W9178" t="str">
        <f>TEXT(SalesData[[#This Row],[Order Date]],"MMM-YYYY")</f>
        <v>Mar-2017</v>
      </c>
      <c r="X9178">
        <f>CHOOSE(MONTH(SalesData[[#This Row],[Order Date]]),1,1,1,2,2,2,3,3,3,4,4,4)</f>
        <v>1</v>
      </c>
      <c r="Y9178">
        <f>YEAR(SalesData[[#This Row],[Order Date]])*100+MONTH(SalesData[[#This Row],[Order Date]])</f>
        <v>201703</v>
      </c>
    </row>
    <row r="9179" spans="1: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v>5</v>
      </c>
      <c r="T9179">
        <v>0</v>
      </c>
      <c r="U9179">
        <v>4.6100000000000003</v>
      </c>
      <c r="V9179">
        <f>COUNTIF(SalesData[Order ID],SalesData[[#This Row],[Order ID]])</f>
        <v>2</v>
      </c>
      <c r="W9179" t="str">
        <f>TEXT(SalesData[[#This Row],[Order Date]],"MMM-YYYY")</f>
        <v>Nov-2017</v>
      </c>
      <c r="X9179">
        <f>CHOOSE(MONTH(SalesData[[#This Row],[Order Date]]),1,1,1,2,2,2,3,3,3,4,4,4)</f>
        <v>4</v>
      </c>
      <c r="Y9179">
        <f>YEAR(SalesData[[#This Row],[Order Date]])*100+MONTH(SalesData[[#This Row],[Order Date]])</f>
        <v>201711</v>
      </c>
    </row>
    <row r="9180" spans="1: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v>10</v>
      </c>
      <c r="T9180">
        <v>0</v>
      </c>
      <c r="U9180">
        <v>1.42</v>
      </c>
      <c r="V9180">
        <f>COUNTIF(SalesData[Order ID],SalesData[[#This Row],[Order ID]])</f>
        <v>2</v>
      </c>
      <c r="W9180" t="str">
        <f>TEXT(SalesData[[#This Row],[Order Date]],"MMM-YYYY")</f>
        <v>Nov-2017</v>
      </c>
      <c r="X9180">
        <f>CHOOSE(MONTH(SalesData[[#This Row],[Order Date]]),1,1,1,2,2,2,3,3,3,4,4,4)</f>
        <v>4</v>
      </c>
      <c r="Y9180">
        <f>YEAR(SalesData[[#This Row],[Order Date]])*100+MONTH(SalesData[[#This Row],[Order Date]])</f>
        <v>201711</v>
      </c>
    </row>
    <row r="9181" spans="1: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v>1</v>
      </c>
      <c r="T9181">
        <v>0</v>
      </c>
      <c r="U9181">
        <v>106.18</v>
      </c>
      <c r="V9181">
        <f>COUNTIF(SalesData[Order ID],SalesData[[#This Row],[Order ID]])</f>
        <v>8</v>
      </c>
      <c r="W9181" t="str">
        <f>TEXT(SalesData[[#This Row],[Order Date]],"MMM-YYYY")</f>
        <v>Aug-2018</v>
      </c>
      <c r="X9181">
        <f>CHOOSE(MONTH(SalesData[[#This Row],[Order Date]]),1,1,1,2,2,2,3,3,3,4,4,4)</f>
        <v>3</v>
      </c>
      <c r="Y9181">
        <f>YEAR(SalesData[[#This Row],[Order Date]])*100+MONTH(SalesData[[#This Row],[Order Date]])</f>
        <v>201808</v>
      </c>
    </row>
    <row r="9182" spans="1: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v>1</v>
      </c>
      <c r="T9182">
        <v>0.1</v>
      </c>
      <c r="U9182">
        <v>2.99</v>
      </c>
      <c r="V9182">
        <f>COUNTIF(SalesData[Order ID],SalesData[[#This Row],[Order ID]])</f>
        <v>8</v>
      </c>
      <c r="W9182" t="str">
        <f>TEXT(SalesData[[#This Row],[Order Date]],"MMM-YYYY")</f>
        <v>Aug-2018</v>
      </c>
      <c r="X9182">
        <f>CHOOSE(MONTH(SalesData[[#This Row],[Order Date]]),1,1,1,2,2,2,3,3,3,4,4,4)</f>
        <v>3</v>
      </c>
      <c r="Y9182">
        <f>YEAR(SalesData[[#This Row],[Order Date]])*100+MONTH(SalesData[[#This Row],[Order Date]])</f>
        <v>201808</v>
      </c>
    </row>
    <row r="9183" spans="1: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v>6</v>
      </c>
      <c r="T9183">
        <v>0</v>
      </c>
      <c r="U9183">
        <v>7.78</v>
      </c>
      <c r="V9183">
        <f>COUNTIF(SalesData[Order ID],SalesData[[#This Row],[Order ID]])</f>
        <v>8</v>
      </c>
      <c r="W9183" t="str">
        <f>TEXT(SalesData[[#This Row],[Order Date]],"MMM-YYYY")</f>
        <v>Aug-2018</v>
      </c>
      <c r="X9183">
        <f>CHOOSE(MONTH(SalesData[[#This Row],[Order Date]]),1,1,1,2,2,2,3,3,3,4,4,4)</f>
        <v>3</v>
      </c>
      <c r="Y9183">
        <f>YEAR(SalesData[[#This Row],[Order Date]])*100+MONTH(SalesData[[#This Row],[Order Date]])</f>
        <v>201808</v>
      </c>
    </row>
    <row r="9184" spans="1: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v>1</v>
      </c>
      <c r="T9184">
        <v>0.2</v>
      </c>
      <c r="U9184">
        <v>10.039999999999999</v>
      </c>
      <c r="V9184">
        <f>COUNTIF(SalesData[Order ID],SalesData[[#This Row],[Order ID]])</f>
        <v>8</v>
      </c>
      <c r="W9184" t="str">
        <f>TEXT(SalesData[[#This Row],[Order Date]],"MMM-YYYY")</f>
        <v>Aug-2018</v>
      </c>
      <c r="X9184">
        <f>CHOOSE(MONTH(SalesData[[#This Row],[Order Date]]),1,1,1,2,2,2,3,3,3,4,4,4)</f>
        <v>3</v>
      </c>
      <c r="Y9184">
        <f>YEAR(SalesData[[#This Row],[Order Date]])*100+MONTH(SalesData[[#This Row],[Order Date]])</f>
        <v>201808</v>
      </c>
    </row>
    <row r="9185" spans="1: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v>2</v>
      </c>
      <c r="T9185">
        <v>0.3</v>
      </c>
      <c r="U9185">
        <v>-5.89</v>
      </c>
      <c r="V9185">
        <f>COUNTIF(SalesData[Order ID],SalesData[[#This Row],[Order ID]])</f>
        <v>8</v>
      </c>
      <c r="W9185" t="str">
        <f>TEXT(SalesData[[#This Row],[Order Date]],"MMM-YYYY")</f>
        <v>Aug-2018</v>
      </c>
      <c r="X9185">
        <f>CHOOSE(MONTH(SalesData[[#This Row],[Order Date]]),1,1,1,2,2,2,3,3,3,4,4,4)</f>
        <v>3</v>
      </c>
      <c r="Y9185">
        <f>YEAR(SalesData[[#This Row],[Order Date]])*100+MONTH(SalesData[[#This Row],[Order Date]])</f>
        <v>201808</v>
      </c>
    </row>
    <row r="9186" spans="1: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v>8</v>
      </c>
      <c r="T9186">
        <v>0</v>
      </c>
      <c r="U9186">
        <v>10.87</v>
      </c>
      <c r="V9186">
        <f>COUNTIF(SalesData[Order ID],SalesData[[#This Row],[Order ID]])</f>
        <v>8</v>
      </c>
      <c r="W9186" t="str">
        <f>TEXT(SalesData[[#This Row],[Order Date]],"MMM-YYYY")</f>
        <v>Aug-2018</v>
      </c>
      <c r="X9186">
        <f>CHOOSE(MONTH(SalesData[[#This Row],[Order Date]]),1,1,1,2,2,2,3,3,3,4,4,4)</f>
        <v>3</v>
      </c>
      <c r="Y9186">
        <f>YEAR(SalesData[[#This Row],[Order Date]])*100+MONTH(SalesData[[#This Row],[Order Date]])</f>
        <v>201808</v>
      </c>
    </row>
    <row r="9187" spans="1: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v>7</v>
      </c>
      <c r="T9187">
        <v>0.2</v>
      </c>
      <c r="U9187">
        <v>45.58</v>
      </c>
      <c r="V9187">
        <f>COUNTIF(SalesData[Order ID],SalesData[[#This Row],[Order ID]])</f>
        <v>8</v>
      </c>
      <c r="W9187" t="str">
        <f>TEXT(SalesData[[#This Row],[Order Date]],"MMM-YYYY")</f>
        <v>Aug-2018</v>
      </c>
      <c r="X9187">
        <f>CHOOSE(MONTH(SalesData[[#This Row],[Order Date]]),1,1,1,2,2,2,3,3,3,4,4,4)</f>
        <v>3</v>
      </c>
      <c r="Y9187">
        <f>YEAR(SalesData[[#This Row],[Order Date]])*100+MONTH(SalesData[[#This Row],[Order Date]])</f>
        <v>201808</v>
      </c>
    </row>
    <row r="9188" spans="1: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v>6</v>
      </c>
      <c r="T9188">
        <v>0</v>
      </c>
      <c r="U9188">
        <v>397.74</v>
      </c>
      <c r="V9188">
        <f>COUNTIF(SalesData[Order ID],SalesData[[#This Row],[Order ID]])</f>
        <v>8</v>
      </c>
      <c r="W9188" t="str">
        <f>TEXT(SalesData[[#This Row],[Order Date]],"MMM-YYYY")</f>
        <v>Aug-2018</v>
      </c>
      <c r="X9188">
        <f>CHOOSE(MONTH(SalesData[[#This Row],[Order Date]]),1,1,1,2,2,2,3,3,3,4,4,4)</f>
        <v>3</v>
      </c>
      <c r="Y9188">
        <f>YEAR(SalesData[[#This Row],[Order Date]])*100+MONTH(SalesData[[#This Row],[Order Date]])</f>
        <v>201808</v>
      </c>
    </row>
    <row r="9189" spans="1: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v>1</v>
      </c>
      <c r="T9189">
        <v>0.1</v>
      </c>
      <c r="U9189">
        <v>0.42</v>
      </c>
      <c r="V9189">
        <f>COUNTIF(SalesData[Order ID],SalesData[[#This Row],[Order ID]])</f>
        <v>5</v>
      </c>
      <c r="W9189" t="str">
        <f>TEXT(SalesData[[#This Row],[Order Date]],"MMM-YYYY")</f>
        <v>Aug-2016</v>
      </c>
      <c r="X9189">
        <f>CHOOSE(MONTH(SalesData[[#This Row],[Order Date]]),1,1,1,2,2,2,3,3,3,4,4,4)</f>
        <v>3</v>
      </c>
      <c r="Y9189">
        <f>YEAR(SalesData[[#This Row],[Order Date]])*100+MONTH(SalesData[[#This Row],[Order Date]])</f>
        <v>201608</v>
      </c>
    </row>
    <row r="9190" spans="1: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v>6</v>
      </c>
      <c r="T9190">
        <v>0.2</v>
      </c>
      <c r="U9190">
        <v>7.6</v>
      </c>
      <c r="V9190">
        <f>COUNTIF(SalesData[Order ID],SalesData[[#This Row],[Order ID]])</f>
        <v>5</v>
      </c>
      <c r="W9190" t="str">
        <f>TEXT(SalesData[[#This Row],[Order Date]],"MMM-YYYY")</f>
        <v>Aug-2016</v>
      </c>
      <c r="X9190">
        <f>CHOOSE(MONTH(SalesData[[#This Row],[Order Date]]),1,1,1,2,2,2,3,3,3,4,4,4)</f>
        <v>3</v>
      </c>
      <c r="Y9190">
        <f>YEAR(SalesData[[#This Row],[Order Date]])*100+MONTH(SalesData[[#This Row],[Order Date]])</f>
        <v>201608</v>
      </c>
    </row>
    <row r="9191" spans="1: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v>4</v>
      </c>
      <c r="T9191">
        <v>0</v>
      </c>
      <c r="U9191">
        <v>119.35</v>
      </c>
      <c r="V9191">
        <f>COUNTIF(SalesData[Order ID],SalesData[[#This Row],[Order ID]])</f>
        <v>5</v>
      </c>
      <c r="W9191" t="str">
        <f>TEXT(SalesData[[#This Row],[Order Date]],"MMM-YYYY")</f>
        <v>Aug-2016</v>
      </c>
      <c r="X9191">
        <f>CHOOSE(MONTH(SalesData[[#This Row],[Order Date]]),1,1,1,2,2,2,3,3,3,4,4,4)</f>
        <v>3</v>
      </c>
      <c r="Y9191">
        <f>YEAR(SalesData[[#This Row],[Order Date]])*100+MONTH(SalesData[[#This Row],[Order Date]])</f>
        <v>201608</v>
      </c>
    </row>
    <row r="9192" spans="1: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v>1</v>
      </c>
      <c r="T9192">
        <v>0</v>
      </c>
      <c r="U9192">
        <v>5.98</v>
      </c>
      <c r="V9192">
        <f>COUNTIF(SalesData[Order ID],SalesData[[#This Row],[Order ID]])</f>
        <v>5</v>
      </c>
      <c r="W9192" t="str">
        <f>TEXT(SalesData[[#This Row],[Order Date]],"MMM-YYYY")</f>
        <v>Aug-2016</v>
      </c>
      <c r="X9192">
        <f>CHOOSE(MONTH(SalesData[[#This Row],[Order Date]]),1,1,1,2,2,2,3,3,3,4,4,4)</f>
        <v>3</v>
      </c>
      <c r="Y9192">
        <f>YEAR(SalesData[[#This Row],[Order Date]])*100+MONTH(SalesData[[#This Row],[Order Date]])</f>
        <v>201608</v>
      </c>
    </row>
    <row r="9193" spans="1: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v>3</v>
      </c>
      <c r="T9193">
        <v>0.3</v>
      </c>
      <c r="U9193">
        <v>-2.48</v>
      </c>
      <c r="V9193">
        <f>COUNTIF(SalesData[Order ID],SalesData[[#This Row],[Order ID]])</f>
        <v>5</v>
      </c>
      <c r="W9193" t="str">
        <f>TEXT(SalesData[[#This Row],[Order Date]],"MMM-YYYY")</f>
        <v>Aug-2016</v>
      </c>
      <c r="X9193">
        <f>CHOOSE(MONTH(SalesData[[#This Row],[Order Date]]),1,1,1,2,2,2,3,3,3,4,4,4)</f>
        <v>3</v>
      </c>
      <c r="Y9193">
        <f>YEAR(SalesData[[#This Row],[Order Date]])*100+MONTH(SalesData[[#This Row],[Order Date]])</f>
        <v>201608</v>
      </c>
    </row>
    <row r="9194" spans="1: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v>4</v>
      </c>
      <c r="T9194">
        <v>0</v>
      </c>
      <c r="U9194">
        <v>5.58</v>
      </c>
      <c r="V9194">
        <f>COUNTIF(SalesData[Order ID],SalesData[[#This Row],[Order ID]])</f>
        <v>2</v>
      </c>
      <c r="W9194" t="str">
        <f>TEXT(SalesData[[#This Row],[Order Date]],"MMM-YYYY")</f>
        <v>Nov-2016</v>
      </c>
      <c r="X9194">
        <f>CHOOSE(MONTH(SalesData[[#This Row],[Order Date]]),1,1,1,2,2,2,3,3,3,4,4,4)</f>
        <v>4</v>
      </c>
      <c r="Y9194">
        <f>YEAR(SalesData[[#This Row],[Order Date]])*100+MONTH(SalesData[[#This Row],[Order Date]])</f>
        <v>201611</v>
      </c>
    </row>
    <row r="9195" spans="1: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v>7</v>
      </c>
      <c r="T9195">
        <v>0.1</v>
      </c>
      <c r="U9195">
        <v>65.489999999999995</v>
      </c>
      <c r="V9195">
        <f>COUNTIF(SalesData[Order ID],SalesData[[#This Row],[Order ID]])</f>
        <v>2</v>
      </c>
      <c r="W9195" t="str">
        <f>TEXT(SalesData[[#This Row],[Order Date]],"MMM-YYYY")</f>
        <v>Nov-2016</v>
      </c>
      <c r="X9195">
        <f>CHOOSE(MONTH(SalesData[[#This Row],[Order Date]]),1,1,1,2,2,2,3,3,3,4,4,4)</f>
        <v>4</v>
      </c>
      <c r="Y9195">
        <f>YEAR(SalesData[[#This Row],[Order Date]])*100+MONTH(SalesData[[#This Row],[Order Date]])</f>
        <v>201611</v>
      </c>
    </row>
    <row r="9196" spans="1: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v>8</v>
      </c>
      <c r="T9196">
        <v>0</v>
      </c>
      <c r="U9196">
        <v>11.52</v>
      </c>
      <c r="V9196">
        <f>COUNTIF(SalesData[Order ID],SalesData[[#This Row],[Order ID]])</f>
        <v>2</v>
      </c>
      <c r="W9196" t="str">
        <f>TEXT(SalesData[[#This Row],[Order Date]],"MMM-YYYY")</f>
        <v>Nov-2015</v>
      </c>
      <c r="X9196">
        <f>CHOOSE(MONTH(SalesData[[#This Row],[Order Date]]),1,1,1,2,2,2,3,3,3,4,4,4)</f>
        <v>4</v>
      </c>
      <c r="Y9196">
        <f>YEAR(SalesData[[#This Row],[Order Date]])*100+MONTH(SalesData[[#This Row],[Order Date]])</f>
        <v>201511</v>
      </c>
    </row>
    <row r="9197" spans="1: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v>6</v>
      </c>
      <c r="T9197">
        <v>0</v>
      </c>
      <c r="U9197">
        <v>33.74</v>
      </c>
      <c r="V9197">
        <f>COUNTIF(SalesData[Order ID],SalesData[[#This Row],[Order ID]])</f>
        <v>2</v>
      </c>
      <c r="W9197" t="str">
        <f>TEXT(SalesData[[#This Row],[Order Date]],"MMM-YYYY")</f>
        <v>Nov-2015</v>
      </c>
      <c r="X9197">
        <f>CHOOSE(MONTH(SalesData[[#This Row],[Order Date]]),1,1,1,2,2,2,3,3,3,4,4,4)</f>
        <v>4</v>
      </c>
      <c r="Y9197">
        <f>YEAR(SalesData[[#This Row],[Order Date]])*100+MONTH(SalesData[[#This Row],[Order Date]])</f>
        <v>201511</v>
      </c>
    </row>
    <row r="9198" spans="1: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v>7</v>
      </c>
      <c r="T9198">
        <v>0.1</v>
      </c>
      <c r="U9198">
        <v>11.99</v>
      </c>
      <c r="V9198">
        <f>COUNTIF(SalesData[Order ID],SalesData[[#This Row],[Order ID]])</f>
        <v>4</v>
      </c>
      <c r="W9198" t="str">
        <f>TEXT(SalesData[[#This Row],[Order Date]],"MMM-YYYY")</f>
        <v>May-2015</v>
      </c>
      <c r="X9198">
        <f>CHOOSE(MONTH(SalesData[[#This Row],[Order Date]]),1,1,1,2,2,2,3,3,3,4,4,4)</f>
        <v>2</v>
      </c>
      <c r="Y9198">
        <f>YEAR(SalesData[[#This Row],[Order Date]])*100+MONTH(SalesData[[#This Row],[Order Date]])</f>
        <v>201505</v>
      </c>
    </row>
    <row r="9199" spans="1: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v>3</v>
      </c>
      <c r="T9199">
        <v>0</v>
      </c>
      <c r="U9199">
        <v>243.44</v>
      </c>
      <c r="V9199">
        <f>COUNTIF(SalesData[Order ID],SalesData[[#This Row],[Order ID]])</f>
        <v>4</v>
      </c>
      <c r="W9199" t="str">
        <f>TEXT(SalesData[[#This Row],[Order Date]],"MMM-YYYY")</f>
        <v>May-2015</v>
      </c>
      <c r="X9199">
        <f>CHOOSE(MONTH(SalesData[[#This Row],[Order Date]]),1,1,1,2,2,2,3,3,3,4,4,4)</f>
        <v>2</v>
      </c>
      <c r="Y9199">
        <f>YEAR(SalesData[[#This Row],[Order Date]])*100+MONTH(SalesData[[#This Row],[Order Date]])</f>
        <v>201505</v>
      </c>
    </row>
    <row r="9200" spans="1: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v>1</v>
      </c>
      <c r="T9200">
        <v>0.2</v>
      </c>
      <c r="U9200">
        <v>13.95</v>
      </c>
      <c r="V9200">
        <f>COUNTIF(SalesData[Order ID],SalesData[[#This Row],[Order ID]])</f>
        <v>4</v>
      </c>
      <c r="W9200" t="str">
        <f>TEXT(SalesData[[#This Row],[Order Date]],"MMM-YYYY")</f>
        <v>May-2015</v>
      </c>
      <c r="X9200">
        <f>CHOOSE(MONTH(SalesData[[#This Row],[Order Date]]),1,1,1,2,2,2,3,3,3,4,4,4)</f>
        <v>2</v>
      </c>
      <c r="Y9200">
        <f>YEAR(SalesData[[#This Row],[Order Date]])*100+MONTH(SalesData[[#This Row],[Order Date]])</f>
        <v>201505</v>
      </c>
    </row>
    <row r="9201" spans="1: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v>5</v>
      </c>
      <c r="T9201">
        <v>0.3</v>
      </c>
      <c r="U9201">
        <v>-79.599999999999994</v>
      </c>
      <c r="V9201">
        <f>COUNTIF(SalesData[Order ID],SalesData[[#This Row],[Order ID]])</f>
        <v>4</v>
      </c>
      <c r="W9201" t="str">
        <f>TEXT(SalesData[[#This Row],[Order Date]],"MMM-YYYY")</f>
        <v>May-2015</v>
      </c>
      <c r="X9201">
        <f>CHOOSE(MONTH(SalesData[[#This Row],[Order Date]]),1,1,1,2,2,2,3,3,3,4,4,4)</f>
        <v>2</v>
      </c>
      <c r="Y9201">
        <f>YEAR(SalesData[[#This Row],[Order Date]])*100+MONTH(SalesData[[#This Row],[Order Date]])</f>
        <v>201505</v>
      </c>
    </row>
    <row r="9202" spans="1: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v>10</v>
      </c>
      <c r="T9202">
        <v>0</v>
      </c>
      <c r="U9202">
        <v>38.71</v>
      </c>
      <c r="V9202">
        <f>COUNTIF(SalesData[Order ID],SalesData[[#This Row],[Order ID]])</f>
        <v>2</v>
      </c>
      <c r="W9202" t="str">
        <f>TEXT(SalesData[[#This Row],[Order Date]],"MMM-YYYY")</f>
        <v>Oct-2017</v>
      </c>
      <c r="X9202">
        <f>CHOOSE(MONTH(SalesData[[#This Row],[Order Date]]),1,1,1,2,2,2,3,3,3,4,4,4)</f>
        <v>4</v>
      </c>
      <c r="Y9202">
        <f>YEAR(SalesData[[#This Row],[Order Date]])*100+MONTH(SalesData[[#This Row],[Order Date]])</f>
        <v>201710</v>
      </c>
    </row>
    <row r="9203" spans="1: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v>1</v>
      </c>
      <c r="T9203">
        <v>0.2</v>
      </c>
      <c r="U9203">
        <v>37.92</v>
      </c>
      <c r="V9203">
        <f>COUNTIF(SalesData[Order ID],SalesData[[#This Row],[Order ID]])</f>
        <v>2</v>
      </c>
      <c r="W9203" t="str">
        <f>TEXT(SalesData[[#This Row],[Order Date]],"MMM-YYYY")</f>
        <v>Oct-2017</v>
      </c>
      <c r="X9203">
        <f>CHOOSE(MONTH(SalesData[[#This Row],[Order Date]]),1,1,1,2,2,2,3,3,3,4,4,4)</f>
        <v>4</v>
      </c>
      <c r="Y9203">
        <f>YEAR(SalesData[[#This Row],[Order Date]])*100+MONTH(SalesData[[#This Row],[Order Date]])</f>
        <v>201710</v>
      </c>
    </row>
    <row r="9204" spans="1: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v>8</v>
      </c>
      <c r="T9204">
        <v>0.3</v>
      </c>
      <c r="U9204">
        <v>-8.91</v>
      </c>
      <c r="V9204">
        <f>COUNTIF(SalesData[Order ID],SalesData[[#This Row],[Order ID]])</f>
        <v>2</v>
      </c>
      <c r="W9204" t="str">
        <f>TEXT(SalesData[[#This Row],[Order Date]],"MMM-YYYY")</f>
        <v>Oct-2017</v>
      </c>
      <c r="X9204">
        <f>CHOOSE(MONTH(SalesData[[#This Row],[Order Date]]),1,1,1,2,2,2,3,3,3,4,4,4)</f>
        <v>4</v>
      </c>
      <c r="Y9204">
        <f>YEAR(SalesData[[#This Row],[Order Date]])*100+MONTH(SalesData[[#This Row],[Order Date]])</f>
        <v>201710</v>
      </c>
    </row>
    <row r="9205" spans="1: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v>8</v>
      </c>
      <c r="T9205">
        <v>0.3</v>
      </c>
      <c r="U9205">
        <v>-36.78</v>
      </c>
      <c r="V9205">
        <f>COUNTIF(SalesData[Order ID],SalesData[[#This Row],[Order ID]])</f>
        <v>2</v>
      </c>
      <c r="W9205" t="str">
        <f>TEXT(SalesData[[#This Row],[Order Date]],"MMM-YYYY")</f>
        <v>Oct-2017</v>
      </c>
      <c r="X9205">
        <f>CHOOSE(MONTH(SalesData[[#This Row],[Order Date]]),1,1,1,2,2,2,3,3,3,4,4,4)</f>
        <v>4</v>
      </c>
      <c r="Y9205">
        <f>YEAR(SalesData[[#This Row],[Order Date]])*100+MONTH(SalesData[[#This Row],[Order Date]])</f>
        <v>201710</v>
      </c>
    </row>
    <row r="9206" spans="1: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v>10</v>
      </c>
      <c r="T9206">
        <v>0.3</v>
      </c>
      <c r="U9206">
        <v>-4.84</v>
      </c>
      <c r="V9206">
        <f>COUNTIF(SalesData[Order ID],SalesData[[#This Row],[Order ID]])</f>
        <v>1</v>
      </c>
      <c r="W9206" t="str">
        <f>TEXT(SalesData[[#This Row],[Order Date]],"MMM-YYYY")</f>
        <v>Dec-2017</v>
      </c>
      <c r="X9206">
        <f>CHOOSE(MONTH(SalesData[[#This Row],[Order Date]]),1,1,1,2,2,2,3,3,3,4,4,4)</f>
        <v>4</v>
      </c>
      <c r="Y9206">
        <f>YEAR(SalesData[[#This Row],[Order Date]])*100+MONTH(SalesData[[#This Row],[Order Date]])</f>
        <v>201712</v>
      </c>
    </row>
    <row r="9207" spans="1: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v>7</v>
      </c>
      <c r="T9207">
        <v>0</v>
      </c>
      <c r="U9207">
        <v>1.39</v>
      </c>
      <c r="V9207">
        <f>COUNTIF(SalesData[Order ID],SalesData[[#This Row],[Order ID]])</f>
        <v>2</v>
      </c>
      <c r="W9207" t="str">
        <f>TEXT(SalesData[[#This Row],[Order Date]],"MMM-YYYY")</f>
        <v>Apr-2017</v>
      </c>
      <c r="X9207">
        <f>CHOOSE(MONTH(SalesData[[#This Row],[Order Date]]),1,1,1,2,2,2,3,3,3,4,4,4)</f>
        <v>2</v>
      </c>
      <c r="Y9207">
        <f>YEAR(SalesData[[#This Row],[Order Date]])*100+MONTH(SalesData[[#This Row],[Order Date]])</f>
        <v>201704</v>
      </c>
    </row>
    <row r="9208" spans="1: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v>4</v>
      </c>
      <c r="T9208">
        <v>0.3</v>
      </c>
      <c r="U9208">
        <v>-9.33</v>
      </c>
      <c r="V9208">
        <f>COUNTIF(SalesData[Order ID],SalesData[[#This Row],[Order ID]])</f>
        <v>2</v>
      </c>
      <c r="W9208" t="str">
        <f>TEXT(SalesData[[#This Row],[Order Date]],"MMM-YYYY")</f>
        <v>Apr-2017</v>
      </c>
      <c r="X9208">
        <f>CHOOSE(MONTH(SalesData[[#This Row],[Order Date]]),1,1,1,2,2,2,3,3,3,4,4,4)</f>
        <v>2</v>
      </c>
      <c r="Y9208">
        <f>YEAR(SalesData[[#This Row],[Order Date]])*100+MONTH(SalesData[[#This Row],[Order Date]])</f>
        <v>201704</v>
      </c>
    </row>
    <row r="9209" spans="1: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v>10</v>
      </c>
      <c r="T9209">
        <v>0</v>
      </c>
      <c r="U9209">
        <v>10.35</v>
      </c>
      <c r="V9209">
        <f>COUNTIF(SalesData[Order ID],SalesData[[#This Row],[Order ID]])</f>
        <v>1</v>
      </c>
      <c r="W9209" t="str">
        <f>TEXT(SalesData[[#This Row],[Order Date]],"MMM-YYYY")</f>
        <v>Aug-2018</v>
      </c>
      <c r="X9209">
        <f>CHOOSE(MONTH(SalesData[[#This Row],[Order Date]]),1,1,1,2,2,2,3,3,3,4,4,4)</f>
        <v>3</v>
      </c>
      <c r="Y9209">
        <f>YEAR(SalesData[[#This Row],[Order Date]])*100+MONTH(SalesData[[#This Row],[Order Date]])</f>
        <v>201808</v>
      </c>
    </row>
    <row r="9210" spans="1: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v>8</v>
      </c>
      <c r="T9210">
        <v>0.1</v>
      </c>
      <c r="U9210">
        <v>4.66</v>
      </c>
      <c r="V9210">
        <f>COUNTIF(SalesData[Order ID],SalesData[[#This Row],[Order ID]])</f>
        <v>1</v>
      </c>
      <c r="W9210" t="str">
        <f>TEXT(SalesData[[#This Row],[Order Date]],"MMM-YYYY")</f>
        <v>Aug-2018</v>
      </c>
      <c r="X9210">
        <f>CHOOSE(MONTH(SalesData[[#This Row],[Order Date]]),1,1,1,2,2,2,3,3,3,4,4,4)</f>
        <v>3</v>
      </c>
      <c r="Y9210">
        <f>YEAR(SalesData[[#This Row],[Order Date]])*100+MONTH(SalesData[[#This Row],[Order Date]])</f>
        <v>201808</v>
      </c>
    </row>
    <row r="9211" spans="1: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v>1</v>
      </c>
      <c r="T9211">
        <v>0.3</v>
      </c>
      <c r="U9211">
        <v>-1.38</v>
      </c>
      <c r="V9211">
        <f>COUNTIF(SalesData[Order ID],SalesData[[#This Row],[Order ID]])</f>
        <v>2</v>
      </c>
      <c r="W9211" t="str">
        <f>TEXT(SalesData[[#This Row],[Order Date]],"MMM-YYYY")</f>
        <v>Dec-2018</v>
      </c>
      <c r="X9211">
        <f>CHOOSE(MONTH(SalesData[[#This Row],[Order Date]]),1,1,1,2,2,2,3,3,3,4,4,4)</f>
        <v>4</v>
      </c>
      <c r="Y9211">
        <f>YEAR(SalesData[[#This Row],[Order Date]])*100+MONTH(SalesData[[#This Row],[Order Date]])</f>
        <v>201812</v>
      </c>
    </row>
    <row r="9212" spans="1: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v>8</v>
      </c>
      <c r="T9212">
        <v>0.2</v>
      </c>
      <c r="U9212">
        <v>0.65</v>
      </c>
      <c r="V9212">
        <f>COUNTIF(SalesData[Order ID],SalesData[[#This Row],[Order ID]])</f>
        <v>2</v>
      </c>
      <c r="W9212" t="str">
        <f>TEXT(SalesData[[#This Row],[Order Date]],"MMM-YYYY")</f>
        <v>Dec-2018</v>
      </c>
      <c r="X9212">
        <f>CHOOSE(MONTH(SalesData[[#This Row],[Order Date]]),1,1,1,2,2,2,3,3,3,4,4,4)</f>
        <v>4</v>
      </c>
      <c r="Y9212">
        <f>YEAR(SalesData[[#This Row],[Order Date]])*100+MONTH(SalesData[[#This Row],[Order Date]])</f>
        <v>201812</v>
      </c>
    </row>
    <row r="9213" spans="1: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v>9</v>
      </c>
      <c r="T9213">
        <v>0.1</v>
      </c>
      <c r="U9213">
        <v>1.56</v>
      </c>
      <c r="V9213">
        <f>COUNTIF(SalesData[Order ID],SalesData[[#This Row],[Order ID]])</f>
        <v>1</v>
      </c>
      <c r="W9213" t="str">
        <f>TEXT(SalesData[[#This Row],[Order Date]],"MMM-YYYY")</f>
        <v>Mar-2016</v>
      </c>
      <c r="X9213">
        <f>CHOOSE(MONTH(SalesData[[#This Row],[Order Date]]),1,1,1,2,2,2,3,3,3,4,4,4)</f>
        <v>1</v>
      </c>
      <c r="Y9213">
        <f>YEAR(SalesData[[#This Row],[Order Date]])*100+MONTH(SalesData[[#This Row],[Order Date]])</f>
        <v>201603</v>
      </c>
    </row>
    <row r="9214" spans="1: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v>5</v>
      </c>
      <c r="T9214">
        <v>0.1</v>
      </c>
      <c r="U9214">
        <v>1.99</v>
      </c>
      <c r="V9214">
        <f>COUNTIF(SalesData[Order ID],SalesData[[#This Row],[Order ID]])</f>
        <v>2</v>
      </c>
      <c r="W9214" t="str">
        <f>TEXT(SalesData[[#This Row],[Order Date]],"MMM-YYYY")</f>
        <v>Dec-2015</v>
      </c>
      <c r="X9214">
        <f>CHOOSE(MONTH(SalesData[[#This Row],[Order Date]]),1,1,1,2,2,2,3,3,3,4,4,4)</f>
        <v>4</v>
      </c>
      <c r="Y9214">
        <f>YEAR(SalesData[[#This Row],[Order Date]])*100+MONTH(SalesData[[#This Row],[Order Date]])</f>
        <v>201512</v>
      </c>
    </row>
    <row r="9215" spans="1: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v>5</v>
      </c>
      <c r="T9215">
        <v>0.2</v>
      </c>
      <c r="U9215">
        <v>26.22</v>
      </c>
      <c r="V9215">
        <f>COUNTIF(SalesData[Order ID],SalesData[[#This Row],[Order ID]])</f>
        <v>2</v>
      </c>
      <c r="W9215" t="str">
        <f>TEXT(SalesData[[#This Row],[Order Date]],"MMM-YYYY")</f>
        <v>Dec-2015</v>
      </c>
      <c r="X9215">
        <f>CHOOSE(MONTH(SalesData[[#This Row],[Order Date]]),1,1,1,2,2,2,3,3,3,4,4,4)</f>
        <v>4</v>
      </c>
      <c r="Y9215">
        <f>YEAR(SalesData[[#This Row],[Order Date]])*100+MONTH(SalesData[[#This Row],[Order Date]])</f>
        <v>201512</v>
      </c>
    </row>
    <row r="9216" spans="1: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v>3</v>
      </c>
      <c r="T9216">
        <v>0.3</v>
      </c>
      <c r="U9216">
        <v>-6.41</v>
      </c>
      <c r="V9216">
        <f>COUNTIF(SalesData[Order ID],SalesData[[#This Row],[Order ID]])</f>
        <v>1</v>
      </c>
      <c r="W9216" t="str">
        <f>TEXT(SalesData[[#This Row],[Order Date]],"MMM-YYYY")</f>
        <v>Sep-2018</v>
      </c>
      <c r="X9216">
        <f>CHOOSE(MONTH(SalesData[[#This Row],[Order Date]]),1,1,1,2,2,2,3,3,3,4,4,4)</f>
        <v>3</v>
      </c>
      <c r="Y9216">
        <f>YEAR(SalesData[[#This Row],[Order Date]])*100+MONTH(SalesData[[#This Row],[Order Date]])</f>
        <v>201809</v>
      </c>
    </row>
    <row r="9217" spans="1: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v>6</v>
      </c>
      <c r="T9217">
        <v>0</v>
      </c>
      <c r="U9217">
        <v>6.48</v>
      </c>
      <c r="V9217">
        <f>COUNTIF(SalesData[Order ID],SalesData[[#This Row],[Order ID]])</f>
        <v>1</v>
      </c>
      <c r="W9217" t="str">
        <f>TEXT(SalesData[[#This Row],[Order Date]],"MMM-YYYY")</f>
        <v>Nov-2017</v>
      </c>
      <c r="X9217">
        <f>CHOOSE(MONTH(SalesData[[#This Row],[Order Date]]),1,1,1,2,2,2,3,3,3,4,4,4)</f>
        <v>4</v>
      </c>
      <c r="Y9217">
        <f>YEAR(SalesData[[#This Row],[Order Date]])*100+MONTH(SalesData[[#This Row],[Order Date]])</f>
        <v>201711</v>
      </c>
    </row>
    <row r="9218" spans="1: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v>6</v>
      </c>
      <c r="T9218">
        <v>0.2</v>
      </c>
      <c r="U9218">
        <v>0.96</v>
      </c>
      <c r="V9218">
        <f>COUNTIF(SalesData[Order ID],SalesData[[#This Row],[Order ID]])</f>
        <v>1</v>
      </c>
      <c r="W9218" t="str">
        <f>TEXT(SalesData[[#This Row],[Order Date]],"MMM-YYYY")</f>
        <v>Nov-2018</v>
      </c>
      <c r="X9218">
        <f>CHOOSE(MONTH(SalesData[[#This Row],[Order Date]]),1,1,1,2,2,2,3,3,3,4,4,4)</f>
        <v>4</v>
      </c>
      <c r="Y9218">
        <f>YEAR(SalesData[[#This Row],[Order Date]])*100+MONTH(SalesData[[#This Row],[Order Date]])</f>
        <v>201811</v>
      </c>
    </row>
    <row r="9219" spans="1: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v>5</v>
      </c>
      <c r="T9219">
        <v>0.3</v>
      </c>
      <c r="U9219">
        <v>-2.6</v>
      </c>
      <c r="V9219">
        <f>COUNTIF(SalesData[Order ID],SalesData[[#This Row],[Order ID]])</f>
        <v>1</v>
      </c>
      <c r="W9219" t="str">
        <f>TEXT(SalesData[[#This Row],[Order Date]],"MMM-YYYY")</f>
        <v>Nov-2018</v>
      </c>
      <c r="X9219">
        <f>CHOOSE(MONTH(SalesData[[#This Row],[Order Date]]),1,1,1,2,2,2,3,3,3,4,4,4)</f>
        <v>4</v>
      </c>
      <c r="Y9219">
        <f>YEAR(SalesData[[#This Row],[Order Date]])*100+MONTH(SalesData[[#This Row],[Order Date]])</f>
        <v>201811</v>
      </c>
    </row>
    <row r="9220" spans="1: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v>4</v>
      </c>
      <c r="T9220">
        <v>0.2</v>
      </c>
      <c r="U9220">
        <v>10.28</v>
      </c>
      <c r="V9220">
        <f>COUNTIF(SalesData[Order ID],SalesData[[#This Row],[Order ID]])</f>
        <v>2</v>
      </c>
      <c r="W9220" t="str">
        <f>TEXT(SalesData[[#This Row],[Order Date]],"MMM-YYYY")</f>
        <v>Aug-2016</v>
      </c>
      <c r="X9220">
        <f>CHOOSE(MONTH(SalesData[[#This Row],[Order Date]]),1,1,1,2,2,2,3,3,3,4,4,4)</f>
        <v>3</v>
      </c>
      <c r="Y9220">
        <f>YEAR(SalesData[[#This Row],[Order Date]])*100+MONTH(SalesData[[#This Row],[Order Date]])</f>
        <v>201608</v>
      </c>
    </row>
    <row r="9221" spans="1: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v>1</v>
      </c>
      <c r="T9221">
        <v>0.3</v>
      </c>
      <c r="U9221">
        <v>-15.07</v>
      </c>
      <c r="V9221">
        <f>COUNTIF(SalesData[Order ID],SalesData[[#This Row],[Order ID]])</f>
        <v>2</v>
      </c>
      <c r="W9221" t="str">
        <f>TEXT(SalesData[[#This Row],[Order Date]],"MMM-YYYY")</f>
        <v>Aug-2016</v>
      </c>
      <c r="X9221">
        <f>CHOOSE(MONTH(SalesData[[#This Row],[Order Date]]),1,1,1,2,2,2,3,3,3,4,4,4)</f>
        <v>3</v>
      </c>
      <c r="Y9221">
        <f>YEAR(SalesData[[#This Row],[Order Date]])*100+MONTH(SalesData[[#This Row],[Order Date]])</f>
        <v>201608</v>
      </c>
    </row>
    <row r="9222" spans="1: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v>8</v>
      </c>
      <c r="T9222">
        <v>0</v>
      </c>
      <c r="U9222">
        <v>1.1100000000000001</v>
      </c>
      <c r="V9222">
        <f>COUNTIF(SalesData[Order ID],SalesData[[#This Row],[Order ID]])</f>
        <v>3</v>
      </c>
      <c r="W9222" t="str">
        <f>TEXT(SalesData[[#This Row],[Order Date]],"MMM-YYYY")</f>
        <v>Oct-2018</v>
      </c>
      <c r="X9222">
        <f>CHOOSE(MONTH(SalesData[[#This Row],[Order Date]]),1,1,1,2,2,2,3,3,3,4,4,4)</f>
        <v>4</v>
      </c>
      <c r="Y9222">
        <f>YEAR(SalesData[[#This Row],[Order Date]])*100+MONTH(SalesData[[#This Row],[Order Date]])</f>
        <v>201810</v>
      </c>
    </row>
    <row r="9223" spans="1: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v>5</v>
      </c>
      <c r="T9223">
        <v>0.3</v>
      </c>
      <c r="U9223">
        <v>-451.36</v>
      </c>
      <c r="V9223">
        <f>COUNTIF(SalesData[Order ID],SalesData[[#This Row],[Order ID]])</f>
        <v>3</v>
      </c>
      <c r="W9223" t="str">
        <f>TEXT(SalesData[[#This Row],[Order Date]],"MMM-YYYY")</f>
        <v>Oct-2018</v>
      </c>
      <c r="X9223">
        <f>CHOOSE(MONTH(SalesData[[#This Row],[Order Date]]),1,1,1,2,2,2,3,3,3,4,4,4)</f>
        <v>4</v>
      </c>
      <c r="Y9223">
        <f>YEAR(SalesData[[#This Row],[Order Date]])*100+MONTH(SalesData[[#This Row],[Order Date]])</f>
        <v>201810</v>
      </c>
    </row>
    <row r="9224" spans="1: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v>7</v>
      </c>
      <c r="T9224">
        <v>0.2</v>
      </c>
      <c r="U9224">
        <v>7.26</v>
      </c>
      <c r="V9224">
        <f>COUNTIF(SalesData[Order ID],SalesData[[#This Row],[Order ID]])</f>
        <v>3</v>
      </c>
      <c r="W9224" t="str">
        <f>TEXT(SalesData[[#This Row],[Order Date]],"MMM-YYYY")</f>
        <v>Oct-2018</v>
      </c>
      <c r="X9224">
        <f>CHOOSE(MONTH(SalesData[[#This Row],[Order Date]]),1,1,1,2,2,2,3,3,3,4,4,4)</f>
        <v>4</v>
      </c>
      <c r="Y9224">
        <f>YEAR(SalesData[[#This Row],[Order Date]])*100+MONTH(SalesData[[#This Row],[Order Date]])</f>
        <v>201810</v>
      </c>
    </row>
    <row r="9225" spans="1: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v>4</v>
      </c>
      <c r="T9225">
        <v>0.1</v>
      </c>
      <c r="U9225">
        <v>0.98</v>
      </c>
      <c r="V9225">
        <f>COUNTIF(SalesData[Order ID],SalesData[[#This Row],[Order ID]])</f>
        <v>4</v>
      </c>
      <c r="W9225" t="str">
        <f>TEXT(SalesData[[#This Row],[Order Date]],"MMM-YYYY")</f>
        <v>Nov-2018</v>
      </c>
      <c r="X9225">
        <f>CHOOSE(MONTH(SalesData[[#This Row],[Order Date]]),1,1,1,2,2,2,3,3,3,4,4,4)</f>
        <v>4</v>
      </c>
      <c r="Y9225">
        <f>YEAR(SalesData[[#This Row],[Order Date]])*100+MONTH(SalesData[[#This Row],[Order Date]])</f>
        <v>201811</v>
      </c>
    </row>
    <row r="9226" spans="1: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v>2</v>
      </c>
      <c r="T9226">
        <v>0.1</v>
      </c>
      <c r="U9226">
        <v>0.13</v>
      </c>
      <c r="V9226">
        <f>COUNTIF(SalesData[Order ID],SalesData[[#This Row],[Order ID]])</f>
        <v>4</v>
      </c>
      <c r="W9226" t="str">
        <f>TEXT(SalesData[[#This Row],[Order Date]],"MMM-YYYY")</f>
        <v>Nov-2018</v>
      </c>
      <c r="X9226">
        <f>CHOOSE(MONTH(SalesData[[#This Row],[Order Date]]),1,1,1,2,2,2,3,3,3,4,4,4)</f>
        <v>4</v>
      </c>
      <c r="Y9226">
        <f>YEAR(SalesData[[#This Row],[Order Date]])*100+MONTH(SalesData[[#This Row],[Order Date]])</f>
        <v>201811</v>
      </c>
    </row>
    <row r="9227" spans="1: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v>5</v>
      </c>
      <c r="T9227">
        <v>0.1</v>
      </c>
      <c r="U9227">
        <v>1.08</v>
      </c>
      <c r="V9227">
        <f>COUNTIF(SalesData[Order ID],SalesData[[#This Row],[Order ID]])</f>
        <v>4</v>
      </c>
      <c r="W9227" t="str">
        <f>TEXT(SalesData[[#This Row],[Order Date]],"MMM-YYYY")</f>
        <v>Nov-2018</v>
      </c>
      <c r="X9227">
        <f>CHOOSE(MONTH(SalesData[[#This Row],[Order Date]]),1,1,1,2,2,2,3,3,3,4,4,4)</f>
        <v>4</v>
      </c>
      <c r="Y9227">
        <f>YEAR(SalesData[[#This Row],[Order Date]])*100+MONTH(SalesData[[#This Row],[Order Date]])</f>
        <v>201811</v>
      </c>
    </row>
    <row r="9228" spans="1: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v>6</v>
      </c>
      <c r="T9228">
        <v>0.3</v>
      </c>
      <c r="U9228">
        <v>-5.28</v>
      </c>
      <c r="V9228">
        <f>COUNTIF(SalesData[Order ID],SalesData[[#This Row],[Order ID]])</f>
        <v>4</v>
      </c>
      <c r="W9228" t="str">
        <f>TEXT(SalesData[[#This Row],[Order Date]],"MMM-YYYY")</f>
        <v>Nov-2018</v>
      </c>
      <c r="X9228">
        <f>CHOOSE(MONTH(SalesData[[#This Row],[Order Date]]),1,1,1,2,2,2,3,3,3,4,4,4)</f>
        <v>4</v>
      </c>
      <c r="Y9228">
        <f>YEAR(SalesData[[#This Row],[Order Date]])*100+MONTH(SalesData[[#This Row],[Order Date]])</f>
        <v>201811</v>
      </c>
    </row>
    <row r="9229" spans="1: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v>2</v>
      </c>
      <c r="T9229">
        <v>0.2</v>
      </c>
      <c r="U9229">
        <v>91.53</v>
      </c>
      <c r="V9229">
        <f>COUNTIF(SalesData[Order ID],SalesData[[#This Row],[Order ID]])</f>
        <v>1</v>
      </c>
      <c r="W9229" t="str">
        <f>TEXT(SalesData[[#This Row],[Order Date]],"MMM-YYYY")</f>
        <v>Mar-2018</v>
      </c>
      <c r="X9229">
        <f>CHOOSE(MONTH(SalesData[[#This Row],[Order Date]]),1,1,1,2,2,2,3,3,3,4,4,4)</f>
        <v>1</v>
      </c>
      <c r="Y9229">
        <f>YEAR(SalesData[[#This Row],[Order Date]])*100+MONTH(SalesData[[#This Row],[Order Date]])</f>
        <v>201803</v>
      </c>
    </row>
    <row r="9230" spans="1: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v>6</v>
      </c>
      <c r="T9230">
        <v>0</v>
      </c>
      <c r="U9230">
        <v>0.54</v>
      </c>
      <c r="V9230">
        <f>COUNTIF(SalesData[Order ID],SalesData[[#This Row],[Order ID]])</f>
        <v>1</v>
      </c>
      <c r="W9230" t="str">
        <f>TEXT(SalesData[[#This Row],[Order Date]],"MMM-YYYY")</f>
        <v>Nov-2015</v>
      </c>
      <c r="X9230">
        <f>CHOOSE(MONTH(SalesData[[#This Row],[Order Date]]),1,1,1,2,2,2,3,3,3,4,4,4)</f>
        <v>4</v>
      </c>
      <c r="Y9230">
        <f>YEAR(SalesData[[#This Row],[Order Date]])*100+MONTH(SalesData[[#This Row],[Order Date]])</f>
        <v>201511</v>
      </c>
    </row>
    <row r="9231" spans="1: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v>4</v>
      </c>
      <c r="T9231">
        <v>0</v>
      </c>
      <c r="U9231">
        <v>4.71</v>
      </c>
      <c r="V9231">
        <f>COUNTIF(SalesData[Order ID],SalesData[[#This Row],[Order ID]])</f>
        <v>2</v>
      </c>
      <c r="W9231" t="str">
        <f>TEXT(SalesData[[#This Row],[Order Date]],"MMM-YYYY")</f>
        <v>Jul-2018</v>
      </c>
      <c r="X9231">
        <f>CHOOSE(MONTH(SalesData[[#This Row],[Order Date]]),1,1,1,2,2,2,3,3,3,4,4,4)</f>
        <v>3</v>
      </c>
      <c r="Y9231">
        <f>YEAR(SalesData[[#This Row],[Order Date]])*100+MONTH(SalesData[[#This Row],[Order Date]])</f>
        <v>201807</v>
      </c>
    </row>
    <row r="9232" spans="1: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v>4</v>
      </c>
      <c r="T9232">
        <v>0.3</v>
      </c>
      <c r="U9232">
        <v>-15.75</v>
      </c>
      <c r="V9232">
        <f>COUNTIF(SalesData[Order ID],SalesData[[#This Row],[Order ID]])</f>
        <v>2</v>
      </c>
      <c r="W9232" t="str">
        <f>TEXT(SalesData[[#This Row],[Order Date]],"MMM-YYYY")</f>
        <v>Jul-2018</v>
      </c>
      <c r="X9232">
        <f>CHOOSE(MONTH(SalesData[[#This Row],[Order Date]]),1,1,1,2,2,2,3,3,3,4,4,4)</f>
        <v>3</v>
      </c>
      <c r="Y9232">
        <f>YEAR(SalesData[[#This Row],[Order Date]])*100+MONTH(SalesData[[#This Row],[Order Date]])</f>
        <v>201807</v>
      </c>
    </row>
    <row r="9233" spans="1: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v>1</v>
      </c>
      <c r="T9233">
        <v>0.1</v>
      </c>
      <c r="U9233">
        <v>227.22</v>
      </c>
      <c r="V9233">
        <f>COUNTIF(SalesData[Order ID],SalesData[[#This Row],[Order ID]])</f>
        <v>1</v>
      </c>
      <c r="W9233" t="str">
        <f>TEXT(SalesData[[#This Row],[Order Date]],"MMM-YYYY")</f>
        <v>Dec-2015</v>
      </c>
      <c r="X9233">
        <f>CHOOSE(MONTH(SalesData[[#This Row],[Order Date]]),1,1,1,2,2,2,3,3,3,4,4,4)</f>
        <v>4</v>
      </c>
      <c r="Y9233">
        <f>YEAR(SalesData[[#This Row],[Order Date]])*100+MONTH(SalesData[[#This Row],[Order Date]])</f>
        <v>201512</v>
      </c>
    </row>
    <row r="9234" spans="1: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v>10</v>
      </c>
      <c r="T9234">
        <v>0.1</v>
      </c>
      <c r="U9234">
        <v>13.26</v>
      </c>
      <c r="V9234">
        <f>COUNTIF(SalesData[Order ID],SalesData[[#This Row],[Order ID]])</f>
        <v>6</v>
      </c>
      <c r="W9234" t="str">
        <f>TEXT(SalesData[[#This Row],[Order Date]],"MMM-YYYY")</f>
        <v>Sep-2017</v>
      </c>
      <c r="X9234">
        <f>CHOOSE(MONTH(SalesData[[#This Row],[Order Date]]),1,1,1,2,2,2,3,3,3,4,4,4)</f>
        <v>3</v>
      </c>
      <c r="Y9234">
        <f>YEAR(SalesData[[#This Row],[Order Date]])*100+MONTH(SalesData[[#This Row],[Order Date]])</f>
        <v>201709</v>
      </c>
    </row>
    <row r="9235" spans="1: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v>9</v>
      </c>
      <c r="T9235">
        <v>0.3</v>
      </c>
      <c r="U9235">
        <v>-5.92</v>
      </c>
      <c r="V9235">
        <f>COUNTIF(SalesData[Order ID],SalesData[[#This Row],[Order ID]])</f>
        <v>6</v>
      </c>
      <c r="W9235" t="str">
        <f>TEXT(SalesData[[#This Row],[Order Date]],"MMM-YYYY")</f>
        <v>Sep-2017</v>
      </c>
      <c r="X9235">
        <f>CHOOSE(MONTH(SalesData[[#This Row],[Order Date]]),1,1,1,2,2,2,3,3,3,4,4,4)</f>
        <v>3</v>
      </c>
      <c r="Y9235">
        <f>YEAR(SalesData[[#This Row],[Order Date]])*100+MONTH(SalesData[[#This Row],[Order Date]])</f>
        <v>201709</v>
      </c>
    </row>
    <row r="9236" spans="1: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v>7</v>
      </c>
      <c r="T9236">
        <v>0.1</v>
      </c>
      <c r="U9236">
        <v>109.12</v>
      </c>
      <c r="V9236">
        <f>COUNTIF(SalesData[Order ID],SalesData[[#This Row],[Order ID]])</f>
        <v>6</v>
      </c>
      <c r="W9236" t="str">
        <f>TEXT(SalesData[[#This Row],[Order Date]],"MMM-YYYY")</f>
        <v>Sep-2017</v>
      </c>
      <c r="X9236">
        <f>CHOOSE(MONTH(SalesData[[#This Row],[Order Date]]),1,1,1,2,2,2,3,3,3,4,4,4)</f>
        <v>3</v>
      </c>
      <c r="Y9236">
        <f>YEAR(SalesData[[#This Row],[Order Date]])*100+MONTH(SalesData[[#This Row],[Order Date]])</f>
        <v>201709</v>
      </c>
    </row>
    <row r="9237" spans="1: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v>1</v>
      </c>
      <c r="T9237">
        <v>0.3</v>
      </c>
      <c r="U9237">
        <v>-5.05</v>
      </c>
      <c r="V9237">
        <f>COUNTIF(SalesData[Order ID],SalesData[[#This Row],[Order ID]])</f>
        <v>6</v>
      </c>
      <c r="W9237" t="str">
        <f>TEXT(SalesData[[#This Row],[Order Date]],"MMM-YYYY")</f>
        <v>Sep-2017</v>
      </c>
      <c r="X9237">
        <f>CHOOSE(MONTH(SalesData[[#This Row],[Order Date]]),1,1,1,2,2,2,3,3,3,4,4,4)</f>
        <v>3</v>
      </c>
      <c r="Y9237">
        <f>YEAR(SalesData[[#This Row],[Order Date]])*100+MONTH(SalesData[[#This Row],[Order Date]])</f>
        <v>201709</v>
      </c>
    </row>
    <row r="9238" spans="1: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v>1</v>
      </c>
      <c r="T9238">
        <v>0.1</v>
      </c>
      <c r="U9238">
        <v>125.12</v>
      </c>
      <c r="V9238">
        <f>COUNTIF(SalesData[Order ID],SalesData[[#This Row],[Order ID]])</f>
        <v>6</v>
      </c>
      <c r="W9238" t="str">
        <f>TEXT(SalesData[[#This Row],[Order Date]],"MMM-YYYY")</f>
        <v>Sep-2017</v>
      </c>
      <c r="X9238">
        <f>CHOOSE(MONTH(SalesData[[#This Row],[Order Date]]),1,1,1,2,2,2,3,3,3,4,4,4)</f>
        <v>3</v>
      </c>
      <c r="Y9238">
        <f>YEAR(SalesData[[#This Row],[Order Date]])*100+MONTH(SalesData[[#This Row],[Order Date]])</f>
        <v>201709</v>
      </c>
    </row>
    <row r="9239" spans="1: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v>4</v>
      </c>
      <c r="T9239">
        <v>0.3</v>
      </c>
      <c r="U9239">
        <v>-2.34</v>
      </c>
      <c r="V9239">
        <f>COUNTIF(SalesData[Order ID],SalesData[[#This Row],[Order ID]])</f>
        <v>6</v>
      </c>
      <c r="W9239" t="str">
        <f>TEXT(SalesData[[#This Row],[Order Date]],"MMM-YYYY")</f>
        <v>Sep-2017</v>
      </c>
      <c r="X9239">
        <f>CHOOSE(MONTH(SalesData[[#This Row],[Order Date]]),1,1,1,2,2,2,3,3,3,4,4,4)</f>
        <v>3</v>
      </c>
      <c r="Y9239">
        <f>YEAR(SalesData[[#This Row],[Order Date]])*100+MONTH(SalesData[[#This Row],[Order Date]])</f>
        <v>201709</v>
      </c>
    </row>
    <row r="9240" spans="1: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v>10</v>
      </c>
      <c r="T9240">
        <v>0.2</v>
      </c>
      <c r="U9240">
        <v>35.42</v>
      </c>
      <c r="V9240">
        <f>COUNTIF(SalesData[Order ID],SalesData[[#This Row],[Order ID]])</f>
        <v>1</v>
      </c>
      <c r="W9240" t="str">
        <f>TEXT(SalesData[[#This Row],[Order Date]],"MMM-YYYY")</f>
        <v>Feb-2018</v>
      </c>
      <c r="X9240">
        <f>CHOOSE(MONTH(SalesData[[#This Row],[Order Date]]),1,1,1,2,2,2,3,3,3,4,4,4)</f>
        <v>1</v>
      </c>
      <c r="Y9240">
        <f>YEAR(SalesData[[#This Row],[Order Date]])*100+MONTH(SalesData[[#This Row],[Order Date]])</f>
        <v>201802</v>
      </c>
    </row>
    <row r="9241" spans="1: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v>2</v>
      </c>
      <c r="T9241">
        <v>0.3</v>
      </c>
      <c r="U9241">
        <v>-11.92</v>
      </c>
      <c r="V9241">
        <f>COUNTIF(SalesData[Order ID],SalesData[[#This Row],[Order ID]])</f>
        <v>3</v>
      </c>
      <c r="W9241" t="str">
        <f>TEXT(SalesData[[#This Row],[Order Date]],"MMM-YYYY")</f>
        <v>Oct-2018</v>
      </c>
      <c r="X9241">
        <f>CHOOSE(MONTH(SalesData[[#This Row],[Order Date]]),1,1,1,2,2,2,3,3,3,4,4,4)</f>
        <v>4</v>
      </c>
      <c r="Y9241">
        <f>YEAR(SalesData[[#This Row],[Order Date]])*100+MONTH(SalesData[[#This Row],[Order Date]])</f>
        <v>201810</v>
      </c>
    </row>
    <row r="9242" spans="1: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v>10</v>
      </c>
      <c r="T9242">
        <v>0.3</v>
      </c>
      <c r="U9242">
        <v>-1.63</v>
      </c>
      <c r="V9242">
        <f>COUNTIF(SalesData[Order ID],SalesData[[#This Row],[Order ID]])</f>
        <v>3</v>
      </c>
      <c r="W9242" t="str">
        <f>TEXT(SalesData[[#This Row],[Order Date]],"MMM-YYYY")</f>
        <v>Oct-2018</v>
      </c>
      <c r="X9242">
        <f>CHOOSE(MONTH(SalesData[[#This Row],[Order Date]]),1,1,1,2,2,2,3,3,3,4,4,4)</f>
        <v>4</v>
      </c>
      <c r="Y9242">
        <f>YEAR(SalesData[[#This Row],[Order Date]])*100+MONTH(SalesData[[#This Row],[Order Date]])</f>
        <v>201810</v>
      </c>
    </row>
    <row r="9243" spans="1: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v>4</v>
      </c>
      <c r="T9243">
        <v>0.2</v>
      </c>
      <c r="U9243">
        <v>0.53</v>
      </c>
      <c r="V9243">
        <f>COUNTIF(SalesData[Order ID],SalesData[[#This Row],[Order ID]])</f>
        <v>3</v>
      </c>
      <c r="W9243" t="str">
        <f>TEXT(SalesData[[#This Row],[Order Date]],"MMM-YYYY")</f>
        <v>Oct-2018</v>
      </c>
      <c r="X9243">
        <f>CHOOSE(MONTH(SalesData[[#This Row],[Order Date]]),1,1,1,2,2,2,3,3,3,4,4,4)</f>
        <v>4</v>
      </c>
      <c r="Y9243">
        <f>YEAR(SalesData[[#This Row],[Order Date]])*100+MONTH(SalesData[[#This Row],[Order Date]])</f>
        <v>201810</v>
      </c>
    </row>
    <row r="9244" spans="1: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v>10</v>
      </c>
      <c r="T9244">
        <v>0.3</v>
      </c>
      <c r="U9244">
        <v>-4.43</v>
      </c>
      <c r="V9244">
        <f>COUNTIF(SalesData[Order ID],SalesData[[#This Row],[Order ID]])</f>
        <v>4</v>
      </c>
      <c r="W9244" t="str">
        <f>TEXT(SalesData[[#This Row],[Order Date]],"MMM-YYYY")</f>
        <v>Jul-2015</v>
      </c>
      <c r="X9244">
        <f>CHOOSE(MONTH(SalesData[[#This Row],[Order Date]]),1,1,1,2,2,2,3,3,3,4,4,4)</f>
        <v>3</v>
      </c>
      <c r="Y9244">
        <f>YEAR(SalesData[[#This Row],[Order Date]])*100+MONTH(SalesData[[#This Row],[Order Date]])</f>
        <v>201507</v>
      </c>
    </row>
    <row r="9245" spans="1: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v>9</v>
      </c>
      <c r="T9245">
        <v>0</v>
      </c>
      <c r="U9245">
        <v>41.94</v>
      </c>
      <c r="V9245">
        <f>COUNTIF(SalesData[Order ID],SalesData[[#This Row],[Order ID]])</f>
        <v>4</v>
      </c>
      <c r="W9245" t="str">
        <f>TEXT(SalesData[[#This Row],[Order Date]],"MMM-YYYY")</f>
        <v>Jul-2015</v>
      </c>
      <c r="X9245">
        <f>CHOOSE(MONTH(SalesData[[#This Row],[Order Date]]),1,1,1,2,2,2,3,3,3,4,4,4)</f>
        <v>3</v>
      </c>
      <c r="Y9245">
        <f>YEAR(SalesData[[#This Row],[Order Date]])*100+MONTH(SalesData[[#This Row],[Order Date]])</f>
        <v>201507</v>
      </c>
    </row>
    <row r="9246" spans="1: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v>9</v>
      </c>
      <c r="T9246">
        <v>0.3</v>
      </c>
      <c r="U9246">
        <v>-1.1100000000000001</v>
      </c>
      <c r="V9246">
        <f>COUNTIF(SalesData[Order ID],SalesData[[#This Row],[Order ID]])</f>
        <v>4</v>
      </c>
      <c r="W9246" t="str">
        <f>TEXT(SalesData[[#This Row],[Order Date]],"MMM-YYYY")</f>
        <v>Jul-2015</v>
      </c>
      <c r="X9246">
        <f>CHOOSE(MONTH(SalesData[[#This Row],[Order Date]]),1,1,1,2,2,2,3,3,3,4,4,4)</f>
        <v>3</v>
      </c>
      <c r="Y9246">
        <f>YEAR(SalesData[[#This Row],[Order Date]])*100+MONTH(SalesData[[#This Row],[Order Date]])</f>
        <v>201507</v>
      </c>
    </row>
    <row r="9247" spans="1: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v>10</v>
      </c>
      <c r="T9247">
        <v>0.3</v>
      </c>
      <c r="U9247">
        <v>-5.18</v>
      </c>
      <c r="V9247">
        <f>COUNTIF(SalesData[Order ID],SalesData[[#This Row],[Order ID]])</f>
        <v>4</v>
      </c>
      <c r="W9247" t="str">
        <f>TEXT(SalesData[[#This Row],[Order Date]],"MMM-YYYY")</f>
        <v>Jul-2015</v>
      </c>
      <c r="X9247">
        <f>CHOOSE(MONTH(SalesData[[#This Row],[Order Date]]),1,1,1,2,2,2,3,3,3,4,4,4)</f>
        <v>3</v>
      </c>
      <c r="Y9247">
        <f>YEAR(SalesData[[#This Row],[Order Date]])*100+MONTH(SalesData[[#This Row],[Order Date]])</f>
        <v>201507</v>
      </c>
    </row>
    <row r="9248" spans="1: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v>2</v>
      </c>
      <c r="T9248">
        <v>0.3</v>
      </c>
      <c r="U9248">
        <v>-3.25</v>
      </c>
      <c r="V9248">
        <f>COUNTIF(SalesData[Order ID],SalesData[[#This Row],[Order ID]])</f>
        <v>2</v>
      </c>
      <c r="W9248" t="str">
        <f>TEXT(SalesData[[#This Row],[Order Date]],"MMM-YYYY")</f>
        <v>May-2018</v>
      </c>
      <c r="X9248">
        <f>CHOOSE(MONTH(SalesData[[#This Row],[Order Date]]),1,1,1,2,2,2,3,3,3,4,4,4)</f>
        <v>2</v>
      </c>
      <c r="Y9248">
        <f>YEAR(SalesData[[#This Row],[Order Date]])*100+MONTH(SalesData[[#This Row],[Order Date]])</f>
        <v>201805</v>
      </c>
    </row>
    <row r="9249" spans="1: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v>3</v>
      </c>
      <c r="T9249">
        <v>0</v>
      </c>
      <c r="U9249">
        <v>0.64</v>
      </c>
      <c r="V9249">
        <f>COUNTIF(SalesData[Order ID],SalesData[[#This Row],[Order ID]])</f>
        <v>2</v>
      </c>
      <c r="W9249" t="str">
        <f>TEXT(SalesData[[#This Row],[Order Date]],"MMM-YYYY")</f>
        <v>May-2018</v>
      </c>
      <c r="X9249">
        <f>CHOOSE(MONTH(SalesData[[#This Row],[Order Date]]),1,1,1,2,2,2,3,3,3,4,4,4)</f>
        <v>2</v>
      </c>
      <c r="Y9249">
        <f>YEAR(SalesData[[#This Row],[Order Date]])*100+MONTH(SalesData[[#This Row],[Order Date]])</f>
        <v>201805</v>
      </c>
    </row>
    <row r="9250" spans="1: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v>7</v>
      </c>
      <c r="T9250">
        <v>0.3</v>
      </c>
      <c r="U9250">
        <v>-1.06</v>
      </c>
      <c r="V9250">
        <f>COUNTIF(SalesData[Order ID],SalesData[[#This Row],[Order ID]])</f>
        <v>2</v>
      </c>
      <c r="W9250" t="str">
        <f>TEXT(SalesData[[#This Row],[Order Date]],"MMM-YYYY")</f>
        <v>Nov-2017</v>
      </c>
      <c r="X9250">
        <f>CHOOSE(MONTH(SalesData[[#This Row],[Order Date]]),1,1,1,2,2,2,3,3,3,4,4,4)</f>
        <v>4</v>
      </c>
      <c r="Y9250">
        <f>YEAR(SalesData[[#This Row],[Order Date]])*100+MONTH(SalesData[[#This Row],[Order Date]])</f>
        <v>201711</v>
      </c>
    </row>
    <row r="9251" spans="1: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v>9</v>
      </c>
      <c r="T9251">
        <v>0.1</v>
      </c>
      <c r="U9251">
        <v>291.04000000000002</v>
      </c>
      <c r="V9251">
        <f>COUNTIF(SalesData[Order ID],SalesData[[#This Row],[Order ID]])</f>
        <v>2</v>
      </c>
      <c r="W9251" t="str">
        <f>TEXT(SalesData[[#This Row],[Order Date]],"MMM-YYYY")</f>
        <v>Nov-2017</v>
      </c>
      <c r="X9251">
        <f>CHOOSE(MONTH(SalesData[[#This Row],[Order Date]]),1,1,1,2,2,2,3,3,3,4,4,4)</f>
        <v>4</v>
      </c>
      <c r="Y9251">
        <f>YEAR(SalesData[[#This Row],[Order Date]])*100+MONTH(SalesData[[#This Row],[Order Date]])</f>
        <v>201711</v>
      </c>
    </row>
    <row r="9252" spans="1: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v>7</v>
      </c>
      <c r="T9252">
        <v>0.3</v>
      </c>
      <c r="U9252">
        <v>-18.53</v>
      </c>
      <c r="V9252">
        <f>COUNTIF(SalesData[Order ID],SalesData[[#This Row],[Order ID]])</f>
        <v>1</v>
      </c>
      <c r="W9252" t="str">
        <f>TEXT(SalesData[[#This Row],[Order Date]],"MMM-YYYY")</f>
        <v>Dec-2017</v>
      </c>
      <c r="X9252">
        <f>CHOOSE(MONTH(SalesData[[#This Row],[Order Date]]),1,1,1,2,2,2,3,3,3,4,4,4)</f>
        <v>4</v>
      </c>
      <c r="Y9252">
        <f>YEAR(SalesData[[#This Row],[Order Date]])*100+MONTH(SalesData[[#This Row],[Order Date]])</f>
        <v>201712</v>
      </c>
    </row>
    <row r="9253" spans="1: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v>10</v>
      </c>
      <c r="T9253">
        <v>0</v>
      </c>
      <c r="U9253">
        <v>18.3</v>
      </c>
      <c r="V9253">
        <f>COUNTIF(SalesData[Order ID],SalesData[[#This Row],[Order ID]])</f>
        <v>1</v>
      </c>
      <c r="W9253" t="str">
        <f>TEXT(SalesData[[#This Row],[Order Date]],"MMM-YYYY")</f>
        <v>Mar-2018</v>
      </c>
      <c r="X9253">
        <f>CHOOSE(MONTH(SalesData[[#This Row],[Order Date]]),1,1,1,2,2,2,3,3,3,4,4,4)</f>
        <v>1</v>
      </c>
      <c r="Y9253">
        <f>YEAR(SalesData[[#This Row],[Order Date]])*100+MONTH(SalesData[[#This Row],[Order Date]])</f>
        <v>201803</v>
      </c>
    </row>
    <row r="9254" spans="1: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v>2</v>
      </c>
      <c r="T9254">
        <v>0.1</v>
      </c>
      <c r="U9254">
        <v>39.99</v>
      </c>
      <c r="V9254">
        <f>COUNTIF(SalesData[Order ID],SalesData[[#This Row],[Order ID]])</f>
        <v>2</v>
      </c>
      <c r="W9254" t="str">
        <f>TEXT(SalesData[[#This Row],[Order Date]],"MMM-YYYY")</f>
        <v>Sep-2018</v>
      </c>
      <c r="X9254">
        <f>CHOOSE(MONTH(SalesData[[#This Row],[Order Date]]),1,1,1,2,2,2,3,3,3,4,4,4)</f>
        <v>3</v>
      </c>
      <c r="Y9254">
        <f>YEAR(SalesData[[#This Row],[Order Date]])*100+MONTH(SalesData[[#This Row],[Order Date]])</f>
        <v>201809</v>
      </c>
    </row>
    <row r="9255" spans="1: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v>1</v>
      </c>
      <c r="T9255">
        <v>0.1</v>
      </c>
      <c r="U9255">
        <v>1.56</v>
      </c>
      <c r="V9255">
        <f>COUNTIF(SalesData[Order ID],SalesData[[#This Row],[Order ID]])</f>
        <v>2</v>
      </c>
      <c r="W9255" t="str">
        <f>TEXT(SalesData[[#This Row],[Order Date]],"MMM-YYYY")</f>
        <v>Sep-2018</v>
      </c>
      <c r="X9255">
        <f>CHOOSE(MONTH(SalesData[[#This Row],[Order Date]]),1,1,1,2,2,2,3,3,3,4,4,4)</f>
        <v>3</v>
      </c>
      <c r="Y9255">
        <f>YEAR(SalesData[[#This Row],[Order Date]])*100+MONTH(SalesData[[#This Row],[Order Date]])</f>
        <v>201809</v>
      </c>
    </row>
    <row r="9256" spans="1: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v>8</v>
      </c>
      <c r="T9256">
        <v>0.1</v>
      </c>
      <c r="U9256">
        <v>21.31</v>
      </c>
      <c r="V9256">
        <f>COUNTIF(SalesData[Order ID],SalesData[[#This Row],[Order ID]])</f>
        <v>6</v>
      </c>
      <c r="W9256" t="str">
        <f>TEXT(SalesData[[#This Row],[Order Date]],"MMM-YYYY")</f>
        <v>Feb-2015</v>
      </c>
      <c r="X9256">
        <f>CHOOSE(MONTH(SalesData[[#This Row],[Order Date]]),1,1,1,2,2,2,3,3,3,4,4,4)</f>
        <v>1</v>
      </c>
      <c r="Y9256">
        <f>YEAR(SalesData[[#This Row],[Order Date]])*100+MONTH(SalesData[[#This Row],[Order Date]])</f>
        <v>201502</v>
      </c>
    </row>
    <row r="9257" spans="1: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v>9</v>
      </c>
      <c r="T9257">
        <v>0</v>
      </c>
      <c r="U9257">
        <v>2.09</v>
      </c>
      <c r="V9257">
        <f>COUNTIF(SalesData[Order ID],SalesData[[#This Row],[Order ID]])</f>
        <v>6</v>
      </c>
      <c r="W9257" t="str">
        <f>TEXT(SalesData[[#This Row],[Order Date]],"MMM-YYYY")</f>
        <v>Feb-2015</v>
      </c>
      <c r="X9257">
        <f>CHOOSE(MONTH(SalesData[[#This Row],[Order Date]]),1,1,1,2,2,2,3,3,3,4,4,4)</f>
        <v>1</v>
      </c>
      <c r="Y9257">
        <f>YEAR(SalesData[[#This Row],[Order Date]])*100+MONTH(SalesData[[#This Row],[Order Date]])</f>
        <v>201502</v>
      </c>
    </row>
    <row r="9258" spans="1: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v>2</v>
      </c>
      <c r="T9258">
        <v>0.2</v>
      </c>
      <c r="U9258">
        <v>1.06</v>
      </c>
      <c r="V9258">
        <f>COUNTIF(SalesData[Order ID],SalesData[[#This Row],[Order ID]])</f>
        <v>6</v>
      </c>
      <c r="W9258" t="str">
        <f>TEXT(SalesData[[#This Row],[Order Date]],"MMM-YYYY")</f>
        <v>Feb-2015</v>
      </c>
      <c r="X9258">
        <f>CHOOSE(MONTH(SalesData[[#This Row],[Order Date]]),1,1,1,2,2,2,3,3,3,4,4,4)</f>
        <v>1</v>
      </c>
      <c r="Y9258">
        <f>YEAR(SalesData[[#This Row],[Order Date]])*100+MONTH(SalesData[[#This Row],[Order Date]])</f>
        <v>201502</v>
      </c>
    </row>
    <row r="9259" spans="1: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v>3</v>
      </c>
      <c r="T9259">
        <v>0</v>
      </c>
      <c r="U9259">
        <v>86.56</v>
      </c>
      <c r="V9259">
        <f>COUNTIF(SalesData[Order ID],SalesData[[#This Row],[Order ID]])</f>
        <v>6</v>
      </c>
      <c r="W9259" t="str">
        <f>TEXT(SalesData[[#This Row],[Order Date]],"MMM-YYYY")</f>
        <v>Feb-2015</v>
      </c>
      <c r="X9259">
        <f>CHOOSE(MONTH(SalesData[[#This Row],[Order Date]]),1,1,1,2,2,2,3,3,3,4,4,4)</f>
        <v>1</v>
      </c>
      <c r="Y9259">
        <f>YEAR(SalesData[[#This Row],[Order Date]])*100+MONTH(SalesData[[#This Row],[Order Date]])</f>
        <v>201502</v>
      </c>
    </row>
    <row r="9260" spans="1: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v>2</v>
      </c>
      <c r="T9260">
        <v>0</v>
      </c>
      <c r="U9260">
        <v>14.53</v>
      </c>
      <c r="V9260">
        <f>COUNTIF(SalesData[Order ID],SalesData[[#This Row],[Order ID]])</f>
        <v>6</v>
      </c>
      <c r="W9260" t="str">
        <f>TEXT(SalesData[[#This Row],[Order Date]],"MMM-YYYY")</f>
        <v>Feb-2015</v>
      </c>
      <c r="X9260">
        <f>CHOOSE(MONTH(SalesData[[#This Row],[Order Date]]),1,1,1,2,2,2,3,3,3,4,4,4)</f>
        <v>1</v>
      </c>
      <c r="Y9260">
        <f>YEAR(SalesData[[#This Row],[Order Date]])*100+MONTH(SalesData[[#This Row],[Order Date]])</f>
        <v>201502</v>
      </c>
    </row>
    <row r="9261" spans="1: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v>1</v>
      </c>
      <c r="T9261">
        <v>0</v>
      </c>
      <c r="U9261">
        <v>12.99</v>
      </c>
      <c r="V9261">
        <f>COUNTIF(SalesData[Order ID],SalesData[[#This Row],[Order ID]])</f>
        <v>6</v>
      </c>
      <c r="W9261" t="str">
        <f>TEXT(SalesData[[#This Row],[Order Date]],"MMM-YYYY")</f>
        <v>Feb-2015</v>
      </c>
      <c r="X9261">
        <f>CHOOSE(MONTH(SalesData[[#This Row],[Order Date]]),1,1,1,2,2,2,3,3,3,4,4,4)</f>
        <v>1</v>
      </c>
      <c r="Y9261">
        <f>YEAR(SalesData[[#This Row],[Order Date]])*100+MONTH(SalesData[[#This Row],[Order Date]])</f>
        <v>201502</v>
      </c>
    </row>
    <row r="9262" spans="1: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v>3</v>
      </c>
      <c r="T9262">
        <v>0.1</v>
      </c>
      <c r="U9262">
        <v>2.2999999999999998</v>
      </c>
      <c r="V9262">
        <f>COUNTIF(SalesData[Order ID],SalesData[[#This Row],[Order ID]])</f>
        <v>1</v>
      </c>
      <c r="W9262" t="str">
        <f>TEXT(SalesData[[#This Row],[Order Date]],"MMM-YYYY")</f>
        <v>Nov-2018</v>
      </c>
      <c r="X9262">
        <f>CHOOSE(MONTH(SalesData[[#This Row],[Order Date]]),1,1,1,2,2,2,3,3,3,4,4,4)</f>
        <v>4</v>
      </c>
      <c r="Y9262">
        <f>YEAR(SalesData[[#This Row],[Order Date]])*100+MONTH(SalesData[[#This Row],[Order Date]])</f>
        <v>201811</v>
      </c>
    </row>
    <row r="9263" spans="1: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v>6</v>
      </c>
      <c r="T9263">
        <v>0.1</v>
      </c>
      <c r="U9263">
        <v>34.56</v>
      </c>
      <c r="V9263">
        <f>COUNTIF(SalesData[Order ID],SalesData[[#This Row],[Order ID]])</f>
        <v>1</v>
      </c>
      <c r="W9263" t="str">
        <f>TEXT(SalesData[[#This Row],[Order Date]],"MMM-YYYY")</f>
        <v>Sep-2018</v>
      </c>
      <c r="X9263">
        <f>CHOOSE(MONTH(SalesData[[#This Row],[Order Date]]),1,1,1,2,2,2,3,3,3,4,4,4)</f>
        <v>3</v>
      </c>
      <c r="Y9263">
        <f>YEAR(SalesData[[#This Row],[Order Date]])*100+MONTH(SalesData[[#This Row],[Order Date]])</f>
        <v>201809</v>
      </c>
    </row>
    <row r="9264" spans="1: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v>8</v>
      </c>
      <c r="T9264">
        <v>0.1</v>
      </c>
      <c r="U9264">
        <v>54.6</v>
      </c>
      <c r="V9264">
        <f>COUNTIF(SalesData[Order ID],SalesData[[#This Row],[Order ID]])</f>
        <v>2</v>
      </c>
      <c r="W9264" t="str">
        <f>TEXT(SalesData[[#This Row],[Order Date]],"MMM-YYYY")</f>
        <v>Oct-2016</v>
      </c>
      <c r="X9264">
        <f>CHOOSE(MONTH(SalesData[[#This Row],[Order Date]]),1,1,1,2,2,2,3,3,3,4,4,4)</f>
        <v>4</v>
      </c>
      <c r="Y9264">
        <f>YEAR(SalesData[[#This Row],[Order Date]])*100+MONTH(SalesData[[#This Row],[Order Date]])</f>
        <v>201610</v>
      </c>
    </row>
    <row r="9265" spans="1: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v>2</v>
      </c>
      <c r="T9265">
        <v>0.3</v>
      </c>
      <c r="U9265">
        <v>-89.07</v>
      </c>
      <c r="V9265">
        <f>COUNTIF(SalesData[Order ID],SalesData[[#This Row],[Order ID]])</f>
        <v>2</v>
      </c>
      <c r="W9265" t="str">
        <f>TEXT(SalesData[[#This Row],[Order Date]],"MMM-YYYY")</f>
        <v>Oct-2016</v>
      </c>
      <c r="X9265">
        <f>CHOOSE(MONTH(SalesData[[#This Row],[Order Date]]),1,1,1,2,2,2,3,3,3,4,4,4)</f>
        <v>4</v>
      </c>
      <c r="Y9265">
        <f>YEAR(SalesData[[#This Row],[Order Date]])*100+MONTH(SalesData[[#This Row],[Order Date]])</f>
        <v>201610</v>
      </c>
    </row>
    <row r="9266" spans="1: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v>3</v>
      </c>
      <c r="T9266">
        <v>0.3</v>
      </c>
      <c r="U9266">
        <v>-2.1</v>
      </c>
      <c r="V9266">
        <f>COUNTIF(SalesData[Order ID],SalesData[[#This Row],[Order ID]])</f>
        <v>2</v>
      </c>
      <c r="W9266" t="str">
        <f>TEXT(SalesData[[#This Row],[Order Date]],"MMM-YYYY")</f>
        <v>Nov-2018</v>
      </c>
      <c r="X9266">
        <f>CHOOSE(MONTH(SalesData[[#This Row],[Order Date]]),1,1,1,2,2,2,3,3,3,4,4,4)</f>
        <v>4</v>
      </c>
      <c r="Y9266">
        <f>YEAR(SalesData[[#This Row],[Order Date]])*100+MONTH(SalesData[[#This Row],[Order Date]])</f>
        <v>201811</v>
      </c>
    </row>
    <row r="9267" spans="1: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v>5</v>
      </c>
      <c r="T9267">
        <v>0</v>
      </c>
      <c r="U9267">
        <v>16.21</v>
      </c>
      <c r="V9267">
        <f>COUNTIF(SalesData[Order ID],SalesData[[#This Row],[Order ID]])</f>
        <v>2</v>
      </c>
      <c r="W9267" t="str">
        <f>TEXT(SalesData[[#This Row],[Order Date]],"MMM-YYYY")</f>
        <v>Nov-2018</v>
      </c>
      <c r="X9267">
        <f>CHOOSE(MONTH(SalesData[[#This Row],[Order Date]]),1,1,1,2,2,2,3,3,3,4,4,4)</f>
        <v>4</v>
      </c>
      <c r="Y9267">
        <f>YEAR(SalesData[[#This Row],[Order Date]])*100+MONTH(SalesData[[#This Row],[Order Date]])</f>
        <v>201811</v>
      </c>
    </row>
    <row r="9268" spans="1: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v>9</v>
      </c>
      <c r="T9268">
        <v>0.3</v>
      </c>
      <c r="U9268">
        <v>-5.0999999999999996</v>
      </c>
      <c r="V9268">
        <f>COUNTIF(SalesData[Order ID],SalesData[[#This Row],[Order ID]])</f>
        <v>1</v>
      </c>
      <c r="W9268" t="str">
        <f>TEXT(SalesData[[#This Row],[Order Date]],"MMM-YYYY")</f>
        <v>Feb-2015</v>
      </c>
      <c r="X9268">
        <f>CHOOSE(MONTH(SalesData[[#This Row],[Order Date]]),1,1,1,2,2,2,3,3,3,4,4,4)</f>
        <v>1</v>
      </c>
      <c r="Y9268">
        <f>YEAR(SalesData[[#This Row],[Order Date]])*100+MONTH(SalesData[[#This Row],[Order Date]])</f>
        <v>201502</v>
      </c>
    </row>
    <row r="9269" spans="1: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v>4</v>
      </c>
      <c r="T9269">
        <v>0.1</v>
      </c>
      <c r="U9269">
        <v>21.54</v>
      </c>
      <c r="V9269">
        <f>COUNTIF(SalesData[Order ID],SalesData[[#This Row],[Order ID]])</f>
        <v>2</v>
      </c>
      <c r="W9269" t="str">
        <f>TEXT(SalesData[[#This Row],[Order Date]],"MMM-YYYY")</f>
        <v>Sep-2016</v>
      </c>
      <c r="X9269">
        <f>CHOOSE(MONTH(SalesData[[#This Row],[Order Date]]),1,1,1,2,2,2,3,3,3,4,4,4)</f>
        <v>3</v>
      </c>
      <c r="Y9269">
        <f>YEAR(SalesData[[#This Row],[Order Date]])*100+MONTH(SalesData[[#This Row],[Order Date]])</f>
        <v>201609</v>
      </c>
    </row>
    <row r="9270" spans="1: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v>5</v>
      </c>
      <c r="T9270">
        <v>0.1</v>
      </c>
      <c r="U9270">
        <v>6.81</v>
      </c>
      <c r="V9270">
        <f>COUNTIF(SalesData[Order ID],SalesData[[#This Row],[Order ID]])</f>
        <v>2</v>
      </c>
      <c r="W9270" t="str">
        <f>TEXT(SalesData[[#This Row],[Order Date]],"MMM-YYYY")</f>
        <v>Sep-2016</v>
      </c>
      <c r="X9270">
        <f>CHOOSE(MONTH(SalesData[[#This Row],[Order Date]]),1,1,1,2,2,2,3,3,3,4,4,4)</f>
        <v>3</v>
      </c>
      <c r="Y9270">
        <f>YEAR(SalesData[[#This Row],[Order Date]])*100+MONTH(SalesData[[#This Row],[Order Date]])</f>
        <v>201609</v>
      </c>
    </row>
    <row r="9271" spans="1: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v>9</v>
      </c>
      <c r="T9271">
        <v>0.1</v>
      </c>
      <c r="U9271">
        <v>5.45</v>
      </c>
      <c r="V9271">
        <f>COUNTIF(SalesData[Order ID],SalesData[[#This Row],[Order ID]])</f>
        <v>2</v>
      </c>
      <c r="W9271" t="str">
        <f>TEXT(SalesData[[#This Row],[Order Date]],"MMM-YYYY")</f>
        <v>Aug-2018</v>
      </c>
      <c r="X9271">
        <f>CHOOSE(MONTH(SalesData[[#This Row],[Order Date]]),1,1,1,2,2,2,3,3,3,4,4,4)</f>
        <v>3</v>
      </c>
      <c r="Y9271">
        <f>YEAR(SalesData[[#This Row],[Order Date]])*100+MONTH(SalesData[[#This Row],[Order Date]])</f>
        <v>201808</v>
      </c>
    </row>
    <row r="9272" spans="1: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v>3</v>
      </c>
      <c r="T9272">
        <v>0.2</v>
      </c>
      <c r="U9272">
        <v>1377.78</v>
      </c>
      <c r="V9272">
        <f>COUNTIF(SalesData[Order ID],SalesData[[#This Row],[Order ID]])</f>
        <v>2</v>
      </c>
      <c r="W9272" t="str">
        <f>TEXT(SalesData[[#This Row],[Order Date]],"MMM-YYYY")</f>
        <v>Aug-2018</v>
      </c>
      <c r="X9272">
        <f>CHOOSE(MONTH(SalesData[[#This Row],[Order Date]]),1,1,1,2,2,2,3,3,3,4,4,4)</f>
        <v>3</v>
      </c>
      <c r="Y9272">
        <f>YEAR(SalesData[[#This Row],[Order Date]])*100+MONTH(SalesData[[#This Row],[Order Date]])</f>
        <v>201808</v>
      </c>
    </row>
    <row r="9273" spans="1: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v>5</v>
      </c>
      <c r="T9273">
        <v>0.3</v>
      </c>
      <c r="U9273">
        <v>-2.2000000000000002</v>
      </c>
      <c r="V9273">
        <f>COUNTIF(SalesData[Order ID],SalesData[[#This Row],[Order ID]])</f>
        <v>2</v>
      </c>
      <c r="W9273" t="str">
        <f>TEXT(SalesData[[#This Row],[Order Date]],"MMM-YYYY")</f>
        <v>May-2017</v>
      </c>
      <c r="X9273">
        <f>CHOOSE(MONTH(SalesData[[#This Row],[Order Date]]),1,1,1,2,2,2,3,3,3,4,4,4)</f>
        <v>2</v>
      </c>
      <c r="Y9273">
        <f>YEAR(SalesData[[#This Row],[Order Date]])*100+MONTH(SalesData[[#This Row],[Order Date]])</f>
        <v>201705</v>
      </c>
    </row>
    <row r="9274" spans="1: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v>9</v>
      </c>
      <c r="T9274">
        <v>0.3</v>
      </c>
      <c r="U9274">
        <v>-50.56</v>
      </c>
      <c r="V9274">
        <f>COUNTIF(SalesData[Order ID],SalesData[[#This Row],[Order ID]])</f>
        <v>2</v>
      </c>
      <c r="W9274" t="str">
        <f>TEXT(SalesData[[#This Row],[Order Date]],"MMM-YYYY")</f>
        <v>May-2017</v>
      </c>
      <c r="X9274">
        <f>CHOOSE(MONTH(SalesData[[#This Row],[Order Date]]),1,1,1,2,2,2,3,3,3,4,4,4)</f>
        <v>2</v>
      </c>
      <c r="Y9274">
        <f>YEAR(SalesData[[#This Row],[Order Date]])*100+MONTH(SalesData[[#This Row],[Order Date]])</f>
        <v>201705</v>
      </c>
    </row>
    <row r="9275" spans="1: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v>1</v>
      </c>
      <c r="T9275">
        <v>0.1</v>
      </c>
      <c r="U9275">
        <v>331.37</v>
      </c>
      <c r="V9275">
        <f>COUNTIF(SalesData[Order ID],SalesData[[#This Row],[Order ID]])</f>
        <v>1</v>
      </c>
      <c r="W9275" t="str">
        <f>TEXT(SalesData[[#This Row],[Order Date]],"MMM-YYYY")</f>
        <v>Sep-2018</v>
      </c>
      <c r="X9275">
        <f>CHOOSE(MONTH(SalesData[[#This Row],[Order Date]]),1,1,1,2,2,2,3,3,3,4,4,4)</f>
        <v>3</v>
      </c>
      <c r="Y9275">
        <f>YEAR(SalesData[[#This Row],[Order Date]])*100+MONTH(SalesData[[#This Row],[Order Date]])</f>
        <v>201809</v>
      </c>
    </row>
    <row r="9276" spans="1: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v>3</v>
      </c>
      <c r="T9276">
        <v>0</v>
      </c>
      <c r="U9276">
        <v>66.52</v>
      </c>
      <c r="V9276">
        <f>COUNTIF(SalesData[Order ID],SalesData[[#This Row],[Order ID]])</f>
        <v>1</v>
      </c>
      <c r="W9276" t="str">
        <f>TEXT(SalesData[[#This Row],[Order Date]],"MMM-YYYY")</f>
        <v>Oct-2015</v>
      </c>
      <c r="X9276">
        <f>CHOOSE(MONTH(SalesData[[#This Row],[Order Date]]),1,1,1,2,2,2,3,3,3,4,4,4)</f>
        <v>4</v>
      </c>
      <c r="Y9276">
        <f>YEAR(SalesData[[#This Row],[Order Date]])*100+MONTH(SalesData[[#This Row],[Order Date]])</f>
        <v>201510</v>
      </c>
    </row>
    <row r="9277" spans="1: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v>9</v>
      </c>
      <c r="T9277">
        <v>0</v>
      </c>
      <c r="U9277">
        <v>20.32</v>
      </c>
      <c r="V9277">
        <f>COUNTIF(SalesData[Order ID],SalesData[[#This Row],[Order ID]])</f>
        <v>2</v>
      </c>
      <c r="W9277" t="str">
        <f>TEXT(SalesData[[#This Row],[Order Date]],"MMM-YYYY")</f>
        <v>May-2017</v>
      </c>
      <c r="X9277">
        <f>CHOOSE(MONTH(SalesData[[#This Row],[Order Date]]),1,1,1,2,2,2,3,3,3,4,4,4)</f>
        <v>2</v>
      </c>
      <c r="Y9277">
        <f>YEAR(SalesData[[#This Row],[Order Date]])*100+MONTH(SalesData[[#This Row],[Order Date]])</f>
        <v>201705</v>
      </c>
    </row>
    <row r="9278" spans="1: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v>10</v>
      </c>
      <c r="T9278">
        <v>0.3</v>
      </c>
      <c r="U9278">
        <v>-13.9</v>
      </c>
      <c r="V9278">
        <f>COUNTIF(SalesData[Order ID],SalesData[[#This Row],[Order ID]])</f>
        <v>2</v>
      </c>
      <c r="W9278" t="str">
        <f>TEXT(SalesData[[#This Row],[Order Date]],"MMM-YYYY")</f>
        <v>May-2017</v>
      </c>
      <c r="X9278">
        <f>CHOOSE(MONTH(SalesData[[#This Row],[Order Date]]),1,1,1,2,2,2,3,3,3,4,4,4)</f>
        <v>2</v>
      </c>
      <c r="Y9278">
        <f>YEAR(SalesData[[#This Row],[Order Date]])*100+MONTH(SalesData[[#This Row],[Order Date]])</f>
        <v>201705</v>
      </c>
    </row>
    <row r="9279" spans="1: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v>5</v>
      </c>
      <c r="T9279">
        <v>0.1</v>
      </c>
      <c r="U9279">
        <v>1.27</v>
      </c>
      <c r="V9279">
        <f>COUNTIF(SalesData[Order ID],SalesData[[#This Row],[Order ID]])</f>
        <v>3</v>
      </c>
      <c r="W9279" t="str">
        <f>TEXT(SalesData[[#This Row],[Order Date]],"MMM-YYYY")</f>
        <v>Dec-2018</v>
      </c>
      <c r="X9279">
        <f>CHOOSE(MONTH(SalesData[[#This Row],[Order Date]]),1,1,1,2,2,2,3,3,3,4,4,4)</f>
        <v>4</v>
      </c>
      <c r="Y9279">
        <f>YEAR(SalesData[[#This Row],[Order Date]])*100+MONTH(SalesData[[#This Row],[Order Date]])</f>
        <v>201812</v>
      </c>
    </row>
    <row r="9280" spans="1: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v>8</v>
      </c>
      <c r="T9280">
        <v>0</v>
      </c>
      <c r="U9280">
        <v>1.36</v>
      </c>
      <c r="V9280">
        <f>COUNTIF(SalesData[Order ID],SalesData[[#This Row],[Order ID]])</f>
        <v>3</v>
      </c>
      <c r="W9280" t="str">
        <f>TEXT(SalesData[[#This Row],[Order Date]],"MMM-YYYY")</f>
        <v>Dec-2018</v>
      </c>
      <c r="X9280">
        <f>CHOOSE(MONTH(SalesData[[#This Row],[Order Date]]),1,1,1,2,2,2,3,3,3,4,4,4)</f>
        <v>4</v>
      </c>
      <c r="Y9280">
        <f>YEAR(SalesData[[#This Row],[Order Date]])*100+MONTH(SalesData[[#This Row],[Order Date]])</f>
        <v>201812</v>
      </c>
    </row>
    <row r="9281" spans="1: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v>4</v>
      </c>
      <c r="T9281">
        <v>0</v>
      </c>
      <c r="U9281">
        <v>131.66</v>
      </c>
      <c r="V9281">
        <f>COUNTIF(SalesData[Order ID],SalesData[[#This Row],[Order ID]])</f>
        <v>3</v>
      </c>
      <c r="W9281" t="str">
        <f>TEXT(SalesData[[#This Row],[Order Date]],"MMM-YYYY")</f>
        <v>Dec-2018</v>
      </c>
      <c r="X9281">
        <f>CHOOSE(MONTH(SalesData[[#This Row],[Order Date]]),1,1,1,2,2,2,3,3,3,4,4,4)</f>
        <v>4</v>
      </c>
      <c r="Y9281">
        <f>YEAR(SalesData[[#This Row],[Order Date]])*100+MONTH(SalesData[[#This Row],[Order Date]])</f>
        <v>201812</v>
      </c>
    </row>
    <row r="9282" spans="1: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v>5</v>
      </c>
      <c r="T9282">
        <v>0</v>
      </c>
      <c r="U9282">
        <v>54.08</v>
      </c>
      <c r="V9282">
        <f>COUNTIF(SalesData[Order ID],SalesData[[#This Row],[Order ID]])</f>
        <v>1</v>
      </c>
      <c r="W9282" t="str">
        <f>TEXT(SalesData[[#This Row],[Order Date]],"MMM-YYYY")</f>
        <v>Sep-2017</v>
      </c>
      <c r="X9282">
        <f>CHOOSE(MONTH(SalesData[[#This Row],[Order Date]]),1,1,1,2,2,2,3,3,3,4,4,4)</f>
        <v>3</v>
      </c>
      <c r="Y9282">
        <f>YEAR(SalesData[[#This Row],[Order Date]])*100+MONTH(SalesData[[#This Row],[Order Date]])</f>
        <v>201709</v>
      </c>
    </row>
    <row r="9283" spans="1: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v>7</v>
      </c>
      <c r="T9283">
        <v>0.2</v>
      </c>
      <c r="U9283">
        <v>19.690000000000001</v>
      </c>
      <c r="V9283">
        <f>COUNTIF(SalesData[Order ID],SalesData[[#This Row],[Order ID]])</f>
        <v>1</v>
      </c>
      <c r="W9283" t="str">
        <f>TEXT(SalesData[[#This Row],[Order Date]],"MMM-YYYY")</f>
        <v>Sep-2018</v>
      </c>
      <c r="X9283">
        <f>CHOOSE(MONTH(SalesData[[#This Row],[Order Date]]),1,1,1,2,2,2,3,3,3,4,4,4)</f>
        <v>3</v>
      </c>
      <c r="Y9283">
        <f>YEAR(SalesData[[#This Row],[Order Date]])*100+MONTH(SalesData[[#This Row],[Order Date]])</f>
        <v>201809</v>
      </c>
    </row>
    <row r="9284" spans="1: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v>7</v>
      </c>
      <c r="T9284">
        <v>0.1</v>
      </c>
      <c r="U9284">
        <v>19.5</v>
      </c>
      <c r="V9284">
        <f>COUNTIF(SalesData[Order ID],SalesData[[#This Row],[Order ID]])</f>
        <v>1</v>
      </c>
      <c r="W9284" t="str">
        <f>TEXT(SalesData[[#This Row],[Order Date]],"MMM-YYYY")</f>
        <v>Dec-2017</v>
      </c>
      <c r="X9284">
        <f>CHOOSE(MONTH(SalesData[[#This Row],[Order Date]]),1,1,1,2,2,2,3,3,3,4,4,4)</f>
        <v>4</v>
      </c>
      <c r="Y9284">
        <f>YEAR(SalesData[[#This Row],[Order Date]])*100+MONTH(SalesData[[#This Row],[Order Date]])</f>
        <v>201712</v>
      </c>
    </row>
    <row r="9285" spans="1: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v>8</v>
      </c>
      <c r="T9285">
        <v>0.3</v>
      </c>
      <c r="U9285">
        <v>-2.2200000000000002</v>
      </c>
      <c r="V9285">
        <f>COUNTIF(SalesData[Order ID],SalesData[[#This Row],[Order ID]])</f>
        <v>1</v>
      </c>
      <c r="W9285" t="str">
        <f>TEXT(SalesData[[#This Row],[Order Date]],"MMM-YYYY")</f>
        <v>Sep-2018</v>
      </c>
      <c r="X9285">
        <f>CHOOSE(MONTH(SalesData[[#This Row],[Order Date]]),1,1,1,2,2,2,3,3,3,4,4,4)</f>
        <v>3</v>
      </c>
      <c r="Y9285">
        <f>YEAR(SalesData[[#This Row],[Order Date]])*100+MONTH(SalesData[[#This Row],[Order Date]])</f>
        <v>201809</v>
      </c>
    </row>
    <row r="9286" spans="1: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v>2</v>
      </c>
      <c r="T9286">
        <v>0.3</v>
      </c>
      <c r="U9286">
        <v>-94.31</v>
      </c>
      <c r="V9286">
        <f>COUNTIF(SalesData[Order ID],SalesData[[#This Row],[Order ID]])</f>
        <v>1</v>
      </c>
      <c r="W9286" t="str">
        <f>TEXT(SalesData[[#This Row],[Order Date]],"MMM-YYYY")</f>
        <v>Nov-2015</v>
      </c>
      <c r="X9286">
        <f>CHOOSE(MONTH(SalesData[[#This Row],[Order Date]]),1,1,1,2,2,2,3,3,3,4,4,4)</f>
        <v>4</v>
      </c>
      <c r="Y9286">
        <f>YEAR(SalesData[[#This Row],[Order Date]])*100+MONTH(SalesData[[#This Row],[Order Date]])</f>
        <v>201511</v>
      </c>
    </row>
    <row r="9287" spans="1: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v>6</v>
      </c>
      <c r="T9287">
        <v>0.3</v>
      </c>
      <c r="U9287">
        <v>-1.82</v>
      </c>
      <c r="V9287">
        <f>COUNTIF(SalesData[Order ID],SalesData[[#This Row],[Order ID]])</f>
        <v>1</v>
      </c>
      <c r="W9287" t="str">
        <f>TEXT(SalesData[[#This Row],[Order Date]],"MMM-YYYY")</f>
        <v>Nov-2016</v>
      </c>
      <c r="X9287">
        <f>CHOOSE(MONTH(SalesData[[#This Row],[Order Date]]),1,1,1,2,2,2,3,3,3,4,4,4)</f>
        <v>4</v>
      </c>
      <c r="Y9287">
        <f>YEAR(SalesData[[#This Row],[Order Date]])*100+MONTH(SalesData[[#This Row],[Order Date]])</f>
        <v>201611</v>
      </c>
    </row>
    <row r="9288" spans="1: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v>9</v>
      </c>
      <c r="T9288">
        <v>0.1</v>
      </c>
      <c r="U9288">
        <v>0.9</v>
      </c>
      <c r="V9288">
        <f>COUNTIF(SalesData[Order ID],SalesData[[#This Row],[Order ID]])</f>
        <v>2</v>
      </c>
      <c r="W9288" t="str">
        <f>TEXT(SalesData[[#This Row],[Order Date]],"MMM-YYYY")</f>
        <v>Jun-2018</v>
      </c>
      <c r="X9288">
        <f>CHOOSE(MONTH(SalesData[[#This Row],[Order Date]]),1,1,1,2,2,2,3,3,3,4,4,4)</f>
        <v>2</v>
      </c>
      <c r="Y9288">
        <f>YEAR(SalesData[[#This Row],[Order Date]])*100+MONTH(SalesData[[#This Row],[Order Date]])</f>
        <v>201806</v>
      </c>
    </row>
    <row r="9289" spans="1: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v>2</v>
      </c>
      <c r="T9289">
        <v>0.2</v>
      </c>
      <c r="U9289">
        <v>128.1</v>
      </c>
      <c r="V9289">
        <f>COUNTIF(SalesData[Order ID],SalesData[[#This Row],[Order ID]])</f>
        <v>2</v>
      </c>
      <c r="W9289" t="str">
        <f>TEXT(SalesData[[#This Row],[Order Date]],"MMM-YYYY")</f>
        <v>Jun-2018</v>
      </c>
      <c r="X9289">
        <f>CHOOSE(MONTH(SalesData[[#This Row],[Order Date]]),1,1,1,2,2,2,3,3,3,4,4,4)</f>
        <v>2</v>
      </c>
      <c r="Y9289">
        <f>YEAR(SalesData[[#This Row],[Order Date]])*100+MONTH(SalesData[[#This Row],[Order Date]])</f>
        <v>201806</v>
      </c>
    </row>
    <row r="9290" spans="1: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v>2</v>
      </c>
      <c r="T9290">
        <v>0</v>
      </c>
      <c r="U9290">
        <v>194.28</v>
      </c>
      <c r="V9290">
        <f>COUNTIF(SalesData[Order ID],SalesData[[#This Row],[Order ID]])</f>
        <v>1</v>
      </c>
      <c r="W9290" t="str">
        <f>TEXT(SalesData[[#This Row],[Order Date]],"MMM-YYYY")</f>
        <v>Nov-2018</v>
      </c>
      <c r="X9290">
        <f>CHOOSE(MONTH(SalesData[[#This Row],[Order Date]]),1,1,1,2,2,2,3,3,3,4,4,4)</f>
        <v>4</v>
      </c>
      <c r="Y9290">
        <f>YEAR(SalesData[[#This Row],[Order Date]])*100+MONTH(SalesData[[#This Row],[Order Date]])</f>
        <v>201811</v>
      </c>
    </row>
    <row r="9291" spans="1: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v>9</v>
      </c>
      <c r="T9291">
        <v>0.1</v>
      </c>
      <c r="U9291">
        <v>7.34</v>
      </c>
      <c r="V9291">
        <f>COUNTIF(SalesData[Order ID],SalesData[[#This Row],[Order ID]])</f>
        <v>1</v>
      </c>
      <c r="W9291" t="str">
        <f>TEXT(SalesData[[#This Row],[Order Date]],"MMM-YYYY")</f>
        <v>Apr-2015</v>
      </c>
      <c r="X9291">
        <f>CHOOSE(MONTH(SalesData[[#This Row],[Order Date]]),1,1,1,2,2,2,3,3,3,4,4,4)</f>
        <v>2</v>
      </c>
      <c r="Y9291">
        <f>YEAR(SalesData[[#This Row],[Order Date]])*100+MONTH(SalesData[[#This Row],[Order Date]])</f>
        <v>201504</v>
      </c>
    </row>
    <row r="9292" spans="1: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v>7</v>
      </c>
      <c r="T9292">
        <v>0.1</v>
      </c>
      <c r="U9292">
        <v>2.2599999999999998</v>
      </c>
      <c r="V9292">
        <f>COUNTIF(SalesData[Order ID],SalesData[[#This Row],[Order ID]])</f>
        <v>2</v>
      </c>
      <c r="W9292" t="str">
        <f>TEXT(SalesData[[#This Row],[Order Date]],"MMM-YYYY")</f>
        <v>Sep-2015</v>
      </c>
      <c r="X9292">
        <f>CHOOSE(MONTH(SalesData[[#This Row],[Order Date]]),1,1,1,2,2,2,3,3,3,4,4,4)</f>
        <v>3</v>
      </c>
      <c r="Y9292">
        <f>YEAR(SalesData[[#This Row],[Order Date]])*100+MONTH(SalesData[[#This Row],[Order Date]])</f>
        <v>201509</v>
      </c>
    </row>
    <row r="9293" spans="1: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v>2</v>
      </c>
      <c r="T9293">
        <v>0.2</v>
      </c>
      <c r="U9293">
        <v>4.1399999999999997</v>
      </c>
      <c r="V9293">
        <f>COUNTIF(SalesData[Order ID],SalesData[[#This Row],[Order ID]])</f>
        <v>2</v>
      </c>
      <c r="W9293" t="str">
        <f>TEXT(SalesData[[#This Row],[Order Date]],"MMM-YYYY")</f>
        <v>Sep-2015</v>
      </c>
      <c r="X9293">
        <f>CHOOSE(MONTH(SalesData[[#This Row],[Order Date]]),1,1,1,2,2,2,3,3,3,4,4,4)</f>
        <v>3</v>
      </c>
      <c r="Y9293">
        <f>YEAR(SalesData[[#This Row],[Order Date]])*100+MONTH(SalesData[[#This Row],[Order Date]])</f>
        <v>201509</v>
      </c>
    </row>
    <row r="9294" spans="1: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v>3</v>
      </c>
      <c r="T9294">
        <v>0.3</v>
      </c>
      <c r="U9294">
        <v>-0.18</v>
      </c>
      <c r="V9294">
        <f>COUNTIF(SalesData[Order ID],SalesData[[#This Row],[Order ID]])</f>
        <v>1</v>
      </c>
      <c r="W9294" t="str">
        <f>TEXT(SalesData[[#This Row],[Order Date]],"MMM-YYYY")</f>
        <v>Mar-2018</v>
      </c>
      <c r="X9294">
        <f>CHOOSE(MONTH(SalesData[[#This Row],[Order Date]]),1,1,1,2,2,2,3,3,3,4,4,4)</f>
        <v>1</v>
      </c>
      <c r="Y9294">
        <f>YEAR(SalesData[[#This Row],[Order Date]])*100+MONTH(SalesData[[#This Row],[Order Date]])</f>
        <v>201803</v>
      </c>
    </row>
    <row r="9295" spans="1: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v>3</v>
      </c>
      <c r="T9295">
        <v>0.3</v>
      </c>
      <c r="U9295">
        <v>-3.07</v>
      </c>
      <c r="V9295">
        <f>COUNTIF(SalesData[Order ID],SalesData[[#This Row],[Order ID]])</f>
        <v>1</v>
      </c>
      <c r="W9295" t="str">
        <f>TEXT(SalesData[[#This Row],[Order Date]],"MMM-YYYY")</f>
        <v>Nov-2018</v>
      </c>
      <c r="X9295">
        <f>CHOOSE(MONTH(SalesData[[#This Row],[Order Date]]),1,1,1,2,2,2,3,3,3,4,4,4)</f>
        <v>4</v>
      </c>
      <c r="Y9295">
        <f>YEAR(SalesData[[#This Row],[Order Date]])*100+MONTH(SalesData[[#This Row],[Order Date]])</f>
        <v>201811</v>
      </c>
    </row>
    <row r="9296" spans="1: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v>3</v>
      </c>
      <c r="T9296">
        <v>0.3</v>
      </c>
      <c r="U9296">
        <v>-3.05</v>
      </c>
      <c r="V9296">
        <f>COUNTIF(SalesData[Order ID],SalesData[[#This Row],[Order ID]])</f>
        <v>2</v>
      </c>
      <c r="W9296" t="str">
        <f>TEXT(SalesData[[#This Row],[Order Date]],"MMM-YYYY")</f>
        <v>May-2018</v>
      </c>
      <c r="X9296">
        <f>CHOOSE(MONTH(SalesData[[#This Row],[Order Date]]),1,1,1,2,2,2,3,3,3,4,4,4)</f>
        <v>2</v>
      </c>
      <c r="Y9296">
        <f>YEAR(SalesData[[#This Row],[Order Date]])*100+MONTH(SalesData[[#This Row],[Order Date]])</f>
        <v>201805</v>
      </c>
    </row>
    <row r="9297" spans="1: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v>3</v>
      </c>
      <c r="T9297">
        <v>0</v>
      </c>
      <c r="U9297">
        <v>9.2799999999999994</v>
      </c>
      <c r="V9297">
        <f>COUNTIF(SalesData[Order ID],SalesData[[#This Row],[Order ID]])</f>
        <v>2</v>
      </c>
      <c r="W9297" t="str">
        <f>TEXT(SalesData[[#This Row],[Order Date]],"MMM-YYYY")</f>
        <v>May-2018</v>
      </c>
      <c r="X9297">
        <f>CHOOSE(MONTH(SalesData[[#This Row],[Order Date]]),1,1,1,2,2,2,3,3,3,4,4,4)</f>
        <v>2</v>
      </c>
      <c r="Y9297">
        <f>YEAR(SalesData[[#This Row],[Order Date]])*100+MONTH(SalesData[[#This Row],[Order Date]])</f>
        <v>201805</v>
      </c>
    </row>
    <row r="9298" spans="1: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v>7</v>
      </c>
      <c r="T9298">
        <v>0.3</v>
      </c>
      <c r="U9298">
        <v>-10.36</v>
      </c>
      <c r="V9298">
        <f>COUNTIF(SalesData[Order ID],SalesData[[#This Row],[Order ID]])</f>
        <v>9</v>
      </c>
      <c r="W9298" t="str">
        <f>TEXT(SalesData[[#This Row],[Order Date]],"MMM-YYYY")</f>
        <v>Apr-2016</v>
      </c>
      <c r="X9298">
        <f>CHOOSE(MONTH(SalesData[[#This Row],[Order Date]]),1,1,1,2,2,2,3,3,3,4,4,4)</f>
        <v>2</v>
      </c>
      <c r="Y9298">
        <f>YEAR(SalesData[[#This Row],[Order Date]])*100+MONTH(SalesData[[#This Row],[Order Date]])</f>
        <v>201604</v>
      </c>
    </row>
    <row r="9299" spans="1: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v>4</v>
      </c>
      <c r="T9299">
        <v>0</v>
      </c>
      <c r="U9299">
        <v>41.61</v>
      </c>
      <c r="V9299">
        <f>COUNTIF(SalesData[Order ID],SalesData[[#This Row],[Order ID]])</f>
        <v>9</v>
      </c>
      <c r="W9299" t="str">
        <f>TEXT(SalesData[[#This Row],[Order Date]],"MMM-YYYY")</f>
        <v>Apr-2016</v>
      </c>
      <c r="X9299">
        <f>CHOOSE(MONTH(SalesData[[#This Row],[Order Date]]),1,1,1,2,2,2,3,3,3,4,4,4)</f>
        <v>2</v>
      </c>
      <c r="Y9299">
        <f>YEAR(SalesData[[#This Row],[Order Date]])*100+MONTH(SalesData[[#This Row],[Order Date]])</f>
        <v>201604</v>
      </c>
    </row>
    <row r="9300" spans="1: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v>9</v>
      </c>
      <c r="T9300">
        <v>0</v>
      </c>
      <c r="U9300">
        <v>17.84</v>
      </c>
      <c r="V9300">
        <f>COUNTIF(SalesData[Order ID],SalesData[[#This Row],[Order ID]])</f>
        <v>9</v>
      </c>
      <c r="W9300" t="str">
        <f>TEXT(SalesData[[#This Row],[Order Date]],"MMM-YYYY")</f>
        <v>Apr-2016</v>
      </c>
      <c r="X9300">
        <f>CHOOSE(MONTH(SalesData[[#This Row],[Order Date]]),1,1,1,2,2,2,3,3,3,4,4,4)</f>
        <v>2</v>
      </c>
      <c r="Y9300">
        <f>YEAR(SalesData[[#This Row],[Order Date]])*100+MONTH(SalesData[[#This Row],[Order Date]])</f>
        <v>201604</v>
      </c>
    </row>
    <row r="9301" spans="1: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v>1</v>
      </c>
      <c r="T9301">
        <v>0</v>
      </c>
      <c r="U9301">
        <v>0.3</v>
      </c>
      <c r="V9301">
        <f>COUNTIF(SalesData[Order ID],SalesData[[#This Row],[Order ID]])</f>
        <v>9</v>
      </c>
      <c r="W9301" t="str">
        <f>TEXT(SalesData[[#This Row],[Order Date]],"MMM-YYYY")</f>
        <v>Apr-2016</v>
      </c>
      <c r="X9301">
        <f>CHOOSE(MONTH(SalesData[[#This Row],[Order Date]]),1,1,1,2,2,2,3,3,3,4,4,4)</f>
        <v>2</v>
      </c>
      <c r="Y9301">
        <f>YEAR(SalesData[[#This Row],[Order Date]])*100+MONTH(SalesData[[#This Row],[Order Date]])</f>
        <v>201604</v>
      </c>
    </row>
    <row r="9302" spans="1: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v>4</v>
      </c>
      <c r="T9302">
        <v>0.1</v>
      </c>
      <c r="U9302">
        <v>19.84</v>
      </c>
      <c r="V9302">
        <f>COUNTIF(SalesData[Order ID],SalesData[[#This Row],[Order ID]])</f>
        <v>9</v>
      </c>
      <c r="W9302" t="str">
        <f>TEXT(SalesData[[#This Row],[Order Date]],"MMM-YYYY")</f>
        <v>Apr-2016</v>
      </c>
      <c r="X9302">
        <f>CHOOSE(MONTH(SalesData[[#This Row],[Order Date]]),1,1,1,2,2,2,3,3,3,4,4,4)</f>
        <v>2</v>
      </c>
      <c r="Y9302">
        <f>YEAR(SalesData[[#This Row],[Order Date]])*100+MONTH(SalesData[[#This Row],[Order Date]])</f>
        <v>201604</v>
      </c>
    </row>
    <row r="9303" spans="1: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v>9</v>
      </c>
      <c r="T9303">
        <v>0.2</v>
      </c>
      <c r="U9303">
        <v>29.39</v>
      </c>
      <c r="V9303">
        <f>COUNTIF(SalesData[Order ID],SalesData[[#This Row],[Order ID]])</f>
        <v>9</v>
      </c>
      <c r="W9303" t="str">
        <f>TEXT(SalesData[[#This Row],[Order Date]],"MMM-YYYY")</f>
        <v>Apr-2016</v>
      </c>
      <c r="X9303">
        <f>CHOOSE(MONTH(SalesData[[#This Row],[Order Date]]),1,1,1,2,2,2,3,3,3,4,4,4)</f>
        <v>2</v>
      </c>
      <c r="Y9303">
        <f>YEAR(SalesData[[#This Row],[Order Date]])*100+MONTH(SalesData[[#This Row],[Order Date]])</f>
        <v>201604</v>
      </c>
    </row>
    <row r="9304" spans="1: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v>3</v>
      </c>
      <c r="T9304">
        <v>0</v>
      </c>
      <c r="U9304">
        <v>0.39</v>
      </c>
      <c r="V9304">
        <f>COUNTIF(SalesData[Order ID],SalesData[[#This Row],[Order ID]])</f>
        <v>9</v>
      </c>
      <c r="W9304" t="str">
        <f>TEXT(SalesData[[#This Row],[Order Date]],"MMM-YYYY")</f>
        <v>Apr-2016</v>
      </c>
      <c r="X9304">
        <f>CHOOSE(MONTH(SalesData[[#This Row],[Order Date]]),1,1,1,2,2,2,3,3,3,4,4,4)</f>
        <v>2</v>
      </c>
      <c r="Y9304">
        <f>YEAR(SalesData[[#This Row],[Order Date]])*100+MONTH(SalesData[[#This Row],[Order Date]])</f>
        <v>201604</v>
      </c>
    </row>
    <row r="9305" spans="1: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v>9</v>
      </c>
      <c r="T9305">
        <v>0.3</v>
      </c>
      <c r="U9305">
        <v>-4.2</v>
      </c>
      <c r="V9305">
        <f>COUNTIF(SalesData[Order ID],SalesData[[#This Row],[Order ID]])</f>
        <v>9</v>
      </c>
      <c r="W9305" t="str">
        <f>TEXT(SalesData[[#This Row],[Order Date]],"MMM-YYYY")</f>
        <v>Apr-2016</v>
      </c>
      <c r="X9305">
        <f>CHOOSE(MONTH(SalesData[[#This Row],[Order Date]]),1,1,1,2,2,2,3,3,3,4,4,4)</f>
        <v>2</v>
      </c>
      <c r="Y9305">
        <f>YEAR(SalesData[[#This Row],[Order Date]])*100+MONTH(SalesData[[#This Row],[Order Date]])</f>
        <v>201604</v>
      </c>
    </row>
    <row r="9306" spans="1: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v>3</v>
      </c>
      <c r="T9306">
        <v>0</v>
      </c>
      <c r="U9306">
        <v>0.34</v>
      </c>
      <c r="V9306">
        <f>COUNTIF(SalesData[Order ID],SalesData[[#This Row],[Order ID]])</f>
        <v>9</v>
      </c>
      <c r="W9306" t="str">
        <f>TEXT(SalesData[[#This Row],[Order Date]],"MMM-YYYY")</f>
        <v>Apr-2016</v>
      </c>
      <c r="X9306">
        <f>CHOOSE(MONTH(SalesData[[#This Row],[Order Date]]),1,1,1,2,2,2,3,3,3,4,4,4)</f>
        <v>2</v>
      </c>
      <c r="Y9306">
        <f>YEAR(SalesData[[#This Row],[Order Date]])*100+MONTH(SalesData[[#This Row],[Order Date]])</f>
        <v>201604</v>
      </c>
    </row>
    <row r="9307" spans="1: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v>9</v>
      </c>
      <c r="T9307">
        <v>0</v>
      </c>
      <c r="U9307">
        <v>2.1800000000000002</v>
      </c>
      <c r="V9307">
        <f>COUNTIF(SalesData[Order ID],SalesData[[#This Row],[Order ID]])</f>
        <v>1</v>
      </c>
      <c r="W9307" t="str">
        <f>TEXT(SalesData[[#This Row],[Order Date]],"MMM-YYYY")</f>
        <v>Sep-2016</v>
      </c>
      <c r="X9307">
        <f>CHOOSE(MONTH(SalesData[[#This Row],[Order Date]]),1,1,1,2,2,2,3,3,3,4,4,4)</f>
        <v>3</v>
      </c>
      <c r="Y9307">
        <f>YEAR(SalesData[[#This Row],[Order Date]])*100+MONTH(SalesData[[#This Row],[Order Date]])</f>
        <v>201609</v>
      </c>
    </row>
    <row r="9308" spans="1: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v>7</v>
      </c>
      <c r="T9308">
        <v>0.3</v>
      </c>
      <c r="U9308">
        <v>-1.31</v>
      </c>
      <c r="V9308">
        <f>COUNTIF(SalesData[Order ID],SalesData[[#This Row],[Order ID]])</f>
        <v>4</v>
      </c>
      <c r="W9308" t="str">
        <f>TEXT(SalesData[[#This Row],[Order Date]],"MMM-YYYY")</f>
        <v>Mar-2015</v>
      </c>
      <c r="X9308">
        <f>CHOOSE(MONTH(SalesData[[#This Row],[Order Date]]),1,1,1,2,2,2,3,3,3,4,4,4)</f>
        <v>1</v>
      </c>
      <c r="Y9308">
        <f>YEAR(SalesData[[#This Row],[Order Date]])*100+MONTH(SalesData[[#This Row],[Order Date]])</f>
        <v>201503</v>
      </c>
    </row>
    <row r="9309" spans="1: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v>1</v>
      </c>
      <c r="T9309">
        <v>0.1</v>
      </c>
      <c r="U9309">
        <v>3.57</v>
      </c>
      <c r="V9309">
        <f>COUNTIF(SalesData[Order ID],SalesData[[#This Row],[Order ID]])</f>
        <v>4</v>
      </c>
      <c r="W9309" t="str">
        <f>TEXT(SalesData[[#This Row],[Order Date]],"MMM-YYYY")</f>
        <v>Mar-2015</v>
      </c>
      <c r="X9309">
        <f>CHOOSE(MONTH(SalesData[[#This Row],[Order Date]]),1,1,1,2,2,2,3,3,3,4,4,4)</f>
        <v>1</v>
      </c>
      <c r="Y9309">
        <f>YEAR(SalesData[[#This Row],[Order Date]])*100+MONTH(SalesData[[#This Row],[Order Date]])</f>
        <v>201503</v>
      </c>
    </row>
    <row r="9310" spans="1: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v>10</v>
      </c>
      <c r="T9310">
        <v>0.1</v>
      </c>
      <c r="U9310">
        <v>4.55</v>
      </c>
      <c r="V9310">
        <f>COUNTIF(SalesData[Order ID],SalesData[[#This Row],[Order ID]])</f>
        <v>4</v>
      </c>
      <c r="W9310" t="str">
        <f>TEXT(SalesData[[#This Row],[Order Date]],"MMM-YYYY")</f>
        <v>Mar-2015</v>
      </c>
      <c r="X9310">
        <f>CHOOSE(MONTH(SalesData[[#This Row],[Order Date]]),1,1,1,2,2,2,3,3,3,4,4,4)</f>
        <v>1</v>
      </c>
      <c r="Y9310">
        <f>YEAR(SalesData[[#This Row],[Order Date]])*100+MONTH(SalesData[[#This Row],[Order Date]])</f>
        <v>201503</v>
      </c>
    </row>
    <row r="9311" spans="1: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v>7</v>
      </c>
      <c r="T9311">
        <v>0.3</v>
      </c>
      <c r="U9311">
        <v>-1.78</v>
      </c>
      <c r="V9311">
        <f>COUNTIF(SalesData[Order ID],SalesData[[#This Row],[Order ID]])</f>
        <v>4</v>
      </c>
      <c r="W9311" t="str">
        <f>TEXT(SalesData[[#This Row],[Order Date]],"MMM-YYYY")</f>
        <v>Mar-2015</v>
      </c>
      <c r="X9311">
        <f>CHOOSE(MONTH(SalesData[[#This Row],[Order Date]]),1,1,1,2,2,2,3,3,3,4,4,4)</f>
        <v>1</v>
      </c>
      <c r="Y9311">
        <f>YEAR(SalesData[[#This Row],[Order Date]])*100+MONTH(SalesData[[#This Row],[Order Date]])</f>
        <v>201503</v>
      </c>
    </row>
    <row r="9312" spans="1: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v>9</v>
      </c>
      <c r="T9312">
        <v>0.2</v>
      </c>
      <c r="U9312">
        <v>11.74</v>
      </c>
      <c r="V9312">
        <f>COUNTIF(SalesData[Order ID],SalesData[[#This Row],[Order ID]])</f>
        <v>1</v>
      </c>
      <c r="W9312" t="str">
        <f>TEXT(SalesData[[#This Row],[Order Date]],"MMM-YYYY")</f>
        <v>Aug-2017</v>
      </c>
      <c r="X9312">
        <f>CHOOSE(MONTH(SalesData[[#This Row],[Order Date]]),1,1,1,2,2,2,3,3,3,4,4,4)</f>
        <v>3</v>
      </c>
      <c r="Y9312">
        <f>YEAR(SalesData[[#This Row],[Order Date]])*100+MONTH(SalesData[[#This Row],[Order Date]])</f>
        <v>201708</v>
      </c>
    </row>
    <row r="9313" spans="1: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v>3</v>
      </c>
      <c r="T9313">
        <v>0</v>
      </c>
      <c r="U9313">
        <v>1.58</v>
      </c>
      <c r="V9313">
        <f>COUNTIF(SalesData[Order ID],SalesData[[#This Row],[Order ID]])</f>
        <v>2</v>
      </c>
      <c r="W9313" t="str">
        <f>TEXT(SalesData[[#This Row],[Order Date]],"MMM-YYYY")</f>
        <v>Mar-2018</v>
      </c>
      <c r="X9313">
        <f>CHOOSE(MONTH(SalesData[[#This Row],[Order Date]]),1,1,1,2,2,2,3,3,3,4,4,4)</f>
        <v>1</v>
      </c>
      <c r="Y9313">
        <f>YEAR(SalesData[[#This Row],[Order Date]])*100+MONTH(SalesData[[#This Row],[Order Date]])</f>
        <v>201803</v>
      </c>
    </row>
    <row r="9314" spans="1: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v>5</v>
      </c>
      <c r="T9314">
        <v>0.2</v>
      </c>
      <c r="U9314">
        <v>3.81</v>
      </c>
      <c r="V9314">
        <f>COUNTIF(SalesData[Order ID],SalesData[[#This Row],[Order ID]])</f>
        <v>2</v>
      </c>
      <c r="W9314" t="str">
        <f>TEXT(SalesData[[#This Row],[Order Date]],"MMM-YYYY")</f>
        <v>Mar-2018</v>
      </c>
      <c r="X9314">
        <f>CHOOSE(MONTH(SalesData[[#This Row],[Order Date]]),1,1,1,2,2,2,3,3,3,4,4,4)</f>
        <v>1</v>
      </c>
      <c r="Y9314">
        <f>YEAR(SalesData[[#This Row],[Order Date]])*100+MONTH(SalesData[[#This Row],[Order Date]])</f>
        <v>201803</v>
      </c>
    </row>
    <row r="9315" spans="1: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v>7</v>
      </c>
      <c r="T9315">
        <v>0</v>
      </c>
      <c r="U9315">
        <v>87.85</v>
      </c>
      <c r="V9315">
        <f>COUNTIF(SalesData[Order ID],SalesData[[#This Row],[Order ID]])</f>
        <v>2</v>
      </c>
      <c r="W9315" t="str">
        <f>TEXT(SalesData[[#This Row],[Order Date]],"MMM-YYYY")</f>
        <v>Nov-2016</v>
      </c>
      <c r="X9315">
        <f>CHOOSE(MONTH(SalesData[[#This Row],[Order Date]]),1,1,1,2,2,2,3,3,3,4,4,4)</f>
        <v>4</v>
      </c>
      <c r="Y9315">
        <f>YEAR(SalesData[[#This Row],[Order Date]])*100+MONTH(SalesData[[#This Row],[Order Date]])</f>
        <v>201611</v>
      </c>
    </row>
    <row r="9316" spans="1: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v>7</v>
      </c>
      <c r="T9316">
        <v>0</v>
      </c>
      <c r="U9316">
        <v>39.630000000000003</v>
      </c>
      <c r="V9316">
        <f>COUNTIF(SalesData[Order ID],SalesData[[#This Row],[Order ID]])</f>
        <v>2</v>
      </c>
      <c r="W9316" t="str">
        <f>TEXT(SalesData[[#This Row],[Order Date]],"MMM-YYYY")</f>
        <v>Nov-2016</v>
      </c>
      <c r="X9316">
        <f>CHOOSE(MONTH(SalesData[[#This Row],[Order Date]]),1,1,1,2,2,2,3,3,3,4,4,4)</f>
        <v>4</v>
      </c>
      <c r="Y9316">
        <f>YEAR(SalesData[[#This Row],[Order Date]])*100+MONTH(SalesData[[#This Row],[Order Date]])</f>
        <v>201611</v>
      </c>
    </row>
    <row r="9317" spans="1: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v>3</v>
      </c>
      <c r="T9317">
        <v>0.2</v>
      </c>
      <c r="U9317">
        <v>33.26</v>
      </c>
      <c r="V9317">
        <f>COUNTIF(SalesData[Order ID],SalesData[[#This Row],[Order ID]])</f>
        <v>2</v>
      </c>
      <c r="W9317" t="str">
        <f>TEXT(SalesData[[#This Row],[Order Date]],"MMM-YYYY")</f>
        <v>Apr-2017</v>
      </c>
      <c r="X9317">
        <f>CHOOSE(MONTH(SalesData[[#This Row],[Order Date]]),1,1,1,2,2,2,3,3,3,4,4,4)</f>
        <v>2</v>
      </c>
      <c r="Y9317">
        <f>YEAR(SalesData[[#This Row],[Order Date]])*100+MONTH(SalesData[[#This Row],[Order Date]])</f>
        <v>201704</v>
      </c>
    </row>
    <row r="9318" spans="1: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v>3</v>
      </c>
      <c r="T9318">
        <v>0.1</v>
      </c>
      <c r="U9318">
        <v>269.20999999999998</v>
      </c>
      <c r="V9318">
        <f>COUNTIF(SalesData[Order ID],SalesData[[#This Row],[Order ID]])</f>
        <v>2</v>
      </c>
      <c r="W9318" t="str">
        <f>TEXT(SalesData[[#This Row],[Order Date]],"MMM-YYYY")</f>
        <v>Apr-2017</v>
      </c>
      <c r="X9318">
        <f>CHOOSE(MONTH(SalesData[[#This Row],[Order Date]]),1,1,1,2,2,2,3,3,3,4,4,4)</f>
        <v>2</v>
      </c>
      <c r="Y9318">
        <f>YEAR(SalesData[[#This Row],[Order Date]])*100+MONTH(SalesData[[#This Row],[Order Date]])</f>
        <v>201704</v>
      </c>
    </row>
    <row r="9319" spans="1: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v>1</v>
      </c>
      <c r="T9319">
        <v>0.2</v>
      </c>
      <c r="U9319">
        <v>4.3099999999999996</v>
      </c>
      <c r="V9319">
        <f>COUNTIF(SalesData[Order ID],SalesData[[#This Row],[Order ID]])</f>
        <v>1</v>
      </c>
      <c r="W9319" t="str">
        <f>TEXT(SalesData[[#This Row],[Order Date]],"MMM-YYYY")</f>
        <v>Feb-2018</v>
      </c>
      <c r="X9319">
        <f>CHOOSE(MONTH(SalesData[[#This Row],[Order Date]]),1,1,1,2,2,2,3,3,3,4,4,4)</f>
        <v>1</v>
      </c>
      <c r="Y9319">
        <f>YEAR(SalesData[[#This Row],[Order Date]])*100+MONTH(SalesData[[#This Row],[Order Date]])</f>
        <v>201802</v>
      </c>
    </row>
    <row r="9320" spans="1: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v>9</v>
      </c>
      <c r="T9320">
        <v>0.2</v>
      </c>
      <c r="U9320">
        <v>1.34</v>
      </c>
      <c r="V9320">
        <f>COUNTIF(SalesData[Order ID],SalesData[[#This Row],[Order ID]])</f>
        <v>3</v>
      </c>
      <c r="W9320" t="str">
        <f>TEXT(SalesData[[#This Row],[Order Date]],"MMM-YYYY")</f>
        <v>Jul-2018</v>
      </c>
      <c r="X9320">
        <f>CHOOSE(MONTH(SalesData[[#This Row],[Order Date]]),1,1,1,2,2,2,3,3,3,4,4,4)</f>
        <v>3</v>
      </c>
      <c r="Y9320">
        <f>YEAR(SalesData[[#This Row],[Order Date]])*100+MONTH(SalesData[[#This Row],[Order Date]])</f>
        <v>201807</v>
      </c>
    </row>
    <row r="9321" spans="1: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v>3</v>
      </c>
      <c r="T9321">
        <v>0</v>
      </c>
      <c r="U9321">
        <v>29.48</v>
      </c>
      <c r="V9321">
        <f>COUNTIF(SalesData[Order ID],SalesData[[#This Row],[Order ID]])</f>
        <v>3</v>
      </c>
      <c r="W9321" t="str">
        <f>TEXT(SalesData[[#This Row],[Order Date]],"MMM-YYYY")</f>
        <v>Jul-2018</v>
      </c>
      <c r="X9321">
        <f>CHOOSE(MONTH(SalesData[[#This Row],[Order Date]]),1,1,1,2,2,2,3,3,3,4,4,4)</f>
        <v>3</v>
      </c>
      <c r="Y9321">
        <f>YEAR(SalesData[[#This Row],[Order Date]])*100+MONTH(SalesData[[#This Row],[Order Date]])</f>
        <v>201807</v>
      </c>
    </row>
    <row r="9322" spans="1: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v>7</v>
      </c>
      <c r="T9322">
        <v>0.2</v>
      </c>
      <c r="U9322">
        <v>51.5</v>
      </c>
      <c r="V9322">
        <f>COUNTIF(SalesData[Order ID],SalesData[[#This Row],[Order ID]])</f>
        <v>3</v>
      </c>
      <c r="W9322" t="str">
        <f>TEXT(SalesData[[#This Row],[Order Date]],"MMM-YYYY")</f>
        <v>Jul-2018</v>
      </c>
      <c r="X9322">
        <f>CHOOSE(MONTH(SalesData[[#This Row],[Order Date]]),1,1,1,2,2,2,3,3,3,4,4,4)</f>
        <v>3</v>
      </c>
      <c r="Y9322">
        <f>YEAR(SalesData[[#This Row],[Order Date]])*100+MONTH(SalesData[[#This Row],[Order Date]])</f>
        <v>201807</v>
      </c>
    </row>
    <row r="9323" spans="1: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v>9</v>
      </c>
      <c r="T9323">
        <v>0.1</v>
      </c>
      <c r="U9323">
        <v>2.62</v>
      </c>
      <c r="V9323">
        <f>COUNTIF(SalesData[Order ID],SalesData[[#This Row],[Order ID]])</f>
        <v>2</v>
      </c>
      <c r="W9323" t="str">
        <f>TEXT(SalesData[[#This Row],[Order Date]],"MMM-YYYY")</f>
        <v>Nov-2017</v>
      </c>
      <c r="X9323">
        <f>CHOOSE(MONTH(SalesData[[#This Row],[Order Date]]),1,1,1,2,2,2,3,3,3,4,4,4)</f>
        <v>4</v>
      </c>
      <c r="Y9323">
        <f>YEAR(SalesData[[#This Row],[Order Date]])*100+MONTH(SalesData[[#This Row],[Order Date]])</f>
        <v>201711</v>
      </c>
    </row>
    <row r="9324" spans="1: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v>7</v>
      </c>
      <c r="T9324">
        <v>0</v>
      </c>
      <c r="U9324">
        <v>5.95</v>
      </c>
      <c r="V9324">
        <f>COUNTIF(SalesData[Order ID],SalesData[[#This Row],[Order ID]])</f>
        <v>2</v>
      </c>
      <c r="W9324" t="str">
        <f>TEXT(SalesData[[#This Row],[Order Date]],"MMM-YYYY")</f>
        <v>Nov-2017</v>
      </c>
      <c r="X9324">
        <f>CHOOSE(MONTH(SalesData[[#This Row],[Order Date]]),1,1,1,2,2,2,3,3,3,4,4,4)</f>
        <v>4</v>
      </c>
      <c r="Y9324">
        <f>YEAR(SalesData[[#This Row],[Order Date]])*100+MONTH(SalesData[[#This Row],[Order Date]])</f>
        <v>201711</v>
      </c>
    </row>
    <row r="9325" spans="1: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v>5</v>
      </c>
      <c r="T9325">
        <v>0</v>
      </c>
      <c r="U9325">
        <v>56.98</v>
      </c>
      <c r="V9325">
        <f>COUNTIF(SalesData[Order ID],SalesData[[#This Row],[Order ID]])</f>
        <v>3</v>
      </c>
      <c r="W9325" t="str">
        <f>TEXT(SalesData[[#This Row],[Order Date]],"MMM-YYYY")</f>
        <v>Sep-2018</v>
      </c>
      <c r="X9325">
        <f>CHOOSE(MONTH(SalesData[[#This Row],[Order Date]]),1,1,1,2,2,2,3,3,3,4,4,4)</f>
        <v>3</v>
      </c>
      <c r="Y9325">
        <f>YEAR(SalesData[[#This Row],[Order Date]])*100+MONTH(SalesData[[#This Row],[Order Date]])</f>
        <v>201809</v>
      </c>
    </row>
    <row r="9326" spans="1: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v>10</v>
      </c>
      <c r="T9326">
        <v>0</v>
      </c>
      <c r="U9326">
        <v>160.6</v>
      </c>
      <c r="V9326">
        <f>COUNTIF(SalesData[Order ID],SalesData[[#This Row],[Order ID]])</f>
        <v>3</v>
      </c>
      <c r="W9326" t="str">
        <f>TEXT(SalesData[[#This Row],[Order Date]],"MMM-YYYY")</f>
        <v>Sep-2018</v>
      </c>
      <c r="X9326">
        <f>CHOOSE(MONTH(SalesData[[#This Row],[Order Date]]),1,1,1,2,2,2,3,3,3,4,4,4)</f>
        <v>3</v>
      </c>
      <c r="Y9326">
        <f>YEAR(SalesData[[#This Row],[Order Date]])*100+MONTH(SalesData[[#This Row],[Order Date]])</f>
        <v>201809</v>
      </c>
    </row>
    <row r="9327" spans="1: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v>7</v>
      </c>
      <c r="T9327">
        <v>0</v>
      </c>
      <c r="U9327">
        <v>14.59</v>
      </c>
      <c r="V9327">
        <f>COUNTIF(SalesData[Order ID],SalesData[[#This Row],[Order ID]])</f>
        <v>3</v>
      </c>
      <c r="W9327" t="str">
        <f>TEXT(SalesData[[#This Row],[Order Date]],"MMM-YYYY")</f>
        <v>Sep-2018</v>
      </c>
      <c r="X9327">
        <f>CHOOSE(MONTH(SalesData[[#This Row],[Order Date]]),1,1,1,2,2,2,3,3,3,4,4,4)</f>
        <v>3</v>
      </c>
      <c r="Y9327">
        <f>YEAR(SalesData[[#This Row],[Order Date]])*100+MONTH(SalesData[[#This Row],[Order Date]])</f>
        <v>201809</v>
      </c>
    </row>
    <row r="9328" spans="1: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v>3</v>
      </c>
      <c r="T9328">
        <v>0</v>
      </c>
      <c r="U9328">
        <v>13.76</v>
      </c>
      <c r="V9328">
        <f>COUNTIF(SalesData[Order ID],SalesData[[#This Row],[Order ID]])</f>
        <v>3</v>
      </c>
      <c r="W9328" t="str">
        <f>TEXT(SalesData[[#This Row],[Order Date]],"MMM-YYYY")</f>
        <v>Sep-2018</v>
      </c>
      <c r="X9328">
        <f>CHOOSE(MONTH(SalesData[[#This Row],[Order Date]]),1,1,1,2,2,2,3,3,3,4,4,4)</f>
        <v>3</v>
      </c>
      <c r="Y9328">
        <f>YEAR(SalesData[[#This Row],[Order Date]])*100+MONTH(SalesData[[#This Row],[Order Date]])</f>
        <v>201809</v>
      </c>
    </row>
    <row r="9329" spans="1: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v>7</v>
      </c>
      <c r="T9329">
        <v>0.1</v>
      </c>
      <c r="U9329">
        <v>36.46</v>
      </c>
      <c r="V9329">
        <f>COUNTIF(SalesData[Order ID],SalesData[[#This Row],[Order ID]])</f>
        <v>3</v>
      </c>
      <c r="W9329" t="str">
        <f>TEXT(SalesData[[#This Row],[Order Date]],"MMM-YYYY")</f>
        <v>Sep-2018</v>
      </c>
      <c r="X9329">
        <f>CHOOSE(MONTH(SalesData[[#This Row],[Order Date]]),1,1,1,2,2,2,3,3,3,4,4,4)</f>
        <v>3</v>
      </c>
      <c r="Y9329">
        <f>YEAR(SalesData[[#This Row],[Order Date]])*100+MONTH(SalesData[[#This Row],[Order Date]])</f>
        <v>201809</v>
      </c>
    </row>
    <row r="9330" spans="1: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v>8</v>
      </c>
      <c r="T9330">
        <v>0.3</v>
      </c>
      <c r="U9330">
        <v>-9.09</v>
      </c>
      <c r="V9330">
        <f>COUNTIF(SalesData[Order ID],SalesData[[#This Row],[Order ID]])</f>
        <v>3</v>
      </c>
      <c r="W9330" t="str">
        <f>TEXT(SalesData[[#This Row],[Order Date]],"MMM-YYYY")</f>
        <v>Sep-2018</v>
      </c>
      <c r="X9330">
        <f>CHOOSE(MONTH(SalesData[[#This Row],[Order Date]]),1,1,1,2,2,2,3,3,3,4,4,4)</f>
        <v>3</v>
      </c>
      <c r="Y9330">
        <f>YEAR(SalesData[[#This Row],[Order Date]])*100+MONTH(SalesData[[#This Row],[Order Date]])</f>
        <v>201809</v>
      </c>
    </row>
    <row r="9331" spans="1: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v>4</v>
      </c>
      <c r="T9331">
        <v>0.1</v>
      </c>
      <c r="U9331">
        <v>12.68</v>
      </c>
      <c r="V9331">
        <f>COUNTIF(SalesData[Order ID],SalesData[[#This Row],[Order ID]])</f>
        <v>1</v>
      </c>
      <c r="W9331" t="str">
        <f>TEXT(SalesData[[#This Row],[Order Date]],"MMM-YYYY")</f>
        <v>Nov-2016</v>
      </c>
      <c r="X9331">
        <f>CHOOSE(MONTH(SalesData[[#This Row],[Order Date]]),1,1,1,2,2,2,3,3,3,4,4,4)</f>
        <v>4</v>
      </c>
      <c r="Y9331">
        <f>YEAR(SalesData[[#This Row],[Order Date]])*100+MONTH(SalesData[[#This Row],[Order Date]])</f>
        <v>201611</v>
      </c>
    </row>
    <row r="9332" spans="1: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v>6</v>
      </c>
      <c r="T9332">
        <v>0</v>
      </c>
      <c r="U9332">
        <v>1.4</v>
      </c>
      <c r="V9332">
        <f>COUNTIF(SalesData[Order ID],SalesData[[#This Row],[Order ID]])</f>
        <v>1</v>
      </c>
      <c r="W9332" t="str">
        <f>TEXT(SalesData[[#This Row],[Order Date]],"MMM-YYYY")</f>
        <v>Nov-2016</v>
      </c>
      <c r="X9332">
        <f>CHOOSE(MONTH(SalesData[[#This Row],[Order Date]]),1,1,1,2,2,2,3,3,3,4,4,4)</f>
        <v>4</v>
      </c>
      <c r="Y9332">
        <f>YEAR(SalesData[[#This Row],[Order Date]])*100+MONTH(SalesData[[#This Row],[Order Date]])</f>
        <v>201611</v>
      </c>
    </row>
    <row r="9333" spans="1: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v>8</v>
      </c>
      <c r="T9333">
        <v>0.3</v>
      </c>
      <c r="U9333">
        <v>-146.06</v>
      </c>
      <c r="V9333">
        <f>COUNTIF(SalesData[Order ID],SalesData[[#This Row],[Order ID]])</f>
        <v>1</v>
      </c>
      <c r="W9333" t="str">
        <f>TEXT(SalesData[[#This Row],[Order Date]],"MMM-YYYY")</f>
        <v>Sep-2017</v>
      </c>
      <c r="X9333">
        <f>CHOOSE(MONTH(SalesData[[#This Row],[Order Date]]),1,1,1,2,2,2,3,3,3,4,4,4)</f>
        <v>3</v>
      </c>
      <c r="Y9333">
        <f>YEAR(SalesData[[#This Row],[Order Date]])*100+MONTH(SalesData[[#This Row],[Order Date]])</f>
        <v>201709</v>
      </c>
    </row>
    <row r="9334" spans="1: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v>9</v>
      </c>
      <c r="T9334">
        <v>0</v>
      </c>
      <c r="U9334">
        <v>19.57</v>
      </c>
      <c r="V9334">
        <f>COUNTIF(SalesData[Order ID],SalesData[[#This Row],[Order ID]])</f>
        <v>2</v>
      </c>
      <c r="W9334" t="str">
        <f>TEXT(SalesData[[#This Row],[Order Date]],"MMM-YYYY")</f>
        <v>Sep-2018</v>
      </c>
      <c r="X9334">
        <f>CHOOSE(MONTH(SalesData[[#This Row],[Order Date]]),1,1,1,2,2,2,3,3,3,4,4,4)</f>
        <v>3</v>
      </c>
      <c r="Y9334">
        <f>YEAR(SalesData[[#This Row],[Order Date]])*100+MONTH(SalesData[[#This Row],[Order Date]])</f>
        <v>201809</v>
      </c>
    </row>
    <row r="9335" spans="1: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v>3</v>
      </c>
      <c r="T9335">
        <v>0</v>
      </c>
      <c r="U9335">
        <v>2.98</v>
      </c>
      <c r="V9335">
        <f>COUNTIF(SalesData[Order ID],SalesData[[#This Row],[Order ID]])</f>
        <v>2</v>
      </c>
      <c r="W9335" t="str">
        <f>TEXT(SalesData[[#This Row],[Order Date]],"MMM-YYYY")</f>
        <v>Sep-2018</v>
      </c>
      <c r="X9335">
        <f>CHOOSE(MONTH(SalesData[[#This Row],[Order Date]]),1,1,1,2,2,2,3,3,3,4,4,4)</f>
        <v>3</v>
      </c>
      <c r="Y9335">
        <f>YEAR(SalesData[[#This Row],[Order Date]])*100+MONTH(SalesData[[#This Row],[Order Date]])</f>
        <v>201809</v>
      </c>
    </row>
    <row r="9336" spans="1: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v>9</v>
      </c>
      <c r="T9336">
        <v>0</v>
      </c>
      <c r="U9336">
        <v>106.88</v>
      </c>
      <c r="V9336">
        <f>COUNTIF(SalesData[Order ID],SalesData[[#This Row],[Order ID]])</f>
        <v>2</v>
      </c>
      <c r="W9336" t="str">
        <f>TEXT(SalesData[[#This Row],[Order Date]],"MMM-YYYY")</f>
        <v>May-2018</v>
      </c>
      <c r="X9336">
        <f>CHOOSE(MONTH(SalesData[[#This Row],[Order Date]]),1,1,1,2,2,2,3,3,3,4,4,4)</f>
        <v>2</v>
      </c>
      <c r="Y9336">
        <f>YEAR(SalesData[[#This Row],[Order Date]])*100+MONTH(SalesData[[#This Row],[Order Date]])</f>
        <v>201805</v>
      </c>
    </row>
    <row r="9337" spans="1: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v>2</v>
      </c>
      <c r="T9337">
        <v>0</v>
      </c>
      <c r="U9337">
        <v>1.52</v>
      </c>
      <c r="V9337">
        <f>COUNTIF(SalesData[Order ID],SalesData[[#This Row],[Order ID]])</f>
        <v>2</v>
      </c>
      <c r="W9337" t="str">
        <f>TEXT(SalesData[[#This Row],[Order Date]],"MMM-YYYY")</f>
        <v>May-2018</v>
      </c>
      <c r="X9337">
        <f>CHOOSE(MONTH(SalesData[[#This Row],[Order Date]]),1,1,1,2,2,2,3,3,3,4,4,4)</f>
        <v>2</v>
      </c>
      <c r="Y9337">
        <f>YEAR(SalesData[[#This Row],[Order Date]])*100+MONTH(SalesData[[#This Row],[Order Date]])</f>
        <v>201805</v>
      </c>
    </row>
    <row r="9338" spans="1: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v>7</v>
      </c>
      <c r="T9338">
        <v>0</v>
      </c>
      <c r="U9338">
        <v>1.07</v>
      </c>
      <c r="V9338">
        <f>COUNTIF(SalesData[Order ID],SalesData[[#This Row],[Order ID]])</f>
        <v>1</v>
      </c>
      <c r="W9338" t="str">
        <f>TEXT(SalesData[[#This Row],[Order Date]],"MMM-YYYY")</f>
        <v>Sep-2018</v>
      </c>
      <c r="X9338">
        <f>CHOOSE(MONTH(SalesData[[#This Row],[Order Date]]),1,1,1,2,2,2,3,3,3,4,4,4)</f>
        <v>3</v>
      </c>
      <c r="Y9338">
        <f>YEAR(SalesData[[#This Row],[Order Date]])*100+MONTH(SalesData[[#This Row],[Order Date]])</f>
        <v>201809</v>
      </c>
    </row>
    <row r="9339" spans="1: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v>4</v>
      </c>
      <c r="T9339">
        <v>0</v>
      </c>
      <c r="U9339">
        <v>0.18</v>
      </c>
      <c r="V9339">
        <f>COUNTIF(SalesData[Order ID],SalesData[[#This Row],[Order ID]])</f>
        <v>5</v>
      </c>
      <c r="W9339" t="str">
        <f>TEXT(SalesData[[#This Row],[Order Date]],"MMM-YYYY")</f>
        <v>Oct-2015</v>
      </c>
      <c r="X9339">
        <f>CHOOSE(MONTH(SalesData[[#This Row],[Order Date]]),1,1,1,2,2,2,3,3,3,4,4,4)</f>
        <v>4</v>
      </c>
      <c r="Y9339">
        <f>YEAR(SalesData[[#This Row],[Order Date]])*100+MONTH(SalesData[[#This Row],[Order Date]])</f>
        <v>201510</v>
      </c>
    </row>
    <row r="9340" spans="1: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v>8</v>
      </c>
      <c r="T9340">
        <v>0</v>
      </c>
      <c r="U9340">
        <v>3.01</v>
      </c>
      <c r="V9340">
        <f>COUNTIF(SalesData[Order ID],SalesData[[#This Row],[Order ID]])</f>
        <v>5</v>
      </c>
      <c r="W9340" t="str">
        <f>TEXT(SalesData[[#This Row],[Order Date]],"MMM-YYYY")</f>
        <v>Oct-2015</v>
      </c>
      <c r="X9340">
        <f>CHOOSE(MONTH(SalesData[[#This Row],[Order Date]]),1,1,1,2,2,2,3,3,3,4,4,4)</f>
        <v>4</v>
      </c>
      <c r="Y9340">
        <f>YEAR(SalesData[[#This Row],[Order Date]])*100+MONTH(SalesData[[#This Row],[Order Date]])</f>
        <v>201510</v>
      </c>
    </row>
    <row r="9341" spans="1: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v>1</v>
      </c>
      <c r="T9341">
        <v>0</v>
      </c>
      <c r="U9341">
        <v>20.54</v>
      </c>
      <c r="V9341">
        <f>COUNTIF(SalesData[Order ID],SalesData[[#This Row],[Order ID]])</f>
        <v>5</v>
      </c>
      <c r="W9341" t="str">
        <f>TEXT(SalesData[[#This Row],[Order Date]],"MMM-YYYY")</f>
        <v>Oct-2015</v>
      </c>
      <c r="X9341">
        <f>CHOOSE(MONTH(SalesData[[#This Row],[Order Date]]),1,1,1,2,2,2,3,3,3,4,4,4)</f>
        <v>4</v>
      </c>
      <c r="Y9341">
        <f>YEAR(SalesData[[#This Row],[Order Date]])*100+MONTH(SalesData[[#This Row],[Order Date]])</f>
        <v>201510</v>
      </c>
    </row>
    <row r="9342" spans="1: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v>7</v>
      </c>
      <c r="T9342">
        <v>0</v>
      </c>
      <c r="U9342">
        <v>1.5</v>
      </c>
      <c r="V9342">
        <f>COUNTIF(SalesData[Order ID],SalesData[[#This Row],[Order ID]])</f>
        <v>5</v>
      </c>
      <c r="W9342" t="str">
        <f>TEXT(SalesData[[#This Row],[Order Date]],"MMM-YYYY")</f>
        <v>Oct-2015</v>
      </c>
      <c r="X9342">
        <f>CHOOSE(MONTH(SalesData[[#This Row],[Order Date]]),1,1,1,2,2,2,3,3,3,4,4,4)</f>
        <v>4</v>
      </c>
      <c r="Y9342">
        <f>YEAR(SalesData[[#This Row],[Order Date]])*100+MONTH(SalesData[[#This Row],[Order Date]])</f>
        <v>201510</v>
      </c>
    </row>
    <row r="9343" spans="1: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v>5</v>
      </c>
      <c r="T9343">
        <v>0.1</v>
      </c>
      <c r="U9343">
        <v>9.41</v>
      </c>
      <c r="V9343">
        <f>COUNTIF(SalesData[Order ID],SalesData[[#This Row],[Order ID]])</f>
        <v>5</v>
      </c>
      <c r="W9343" t="str">
        <f>TEXT(SalesData[[#This Row],[Order Date]],"MMM-YYYY")</f>
        <v>Oct-2015</v>
      </c>
      <c r="X9343">
        <f>CHOOSE(MONTH(SalesData[[#This Row],[Order Date]]),1,1,1,2,2,2,3,3,3,4,4,4)</f>
        <v>4</v>
      </c>
      <c r="Y9343">
        <f>YEAR(SalesData[[#This Row],[Order Date]])*100+MONTH(SalesData[[#This Row],[Order Date]])</f>
        <v>201510</v>
      </c>
    </row>
    <row r="9344" spans="1: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v>7</v>
      </c>
      <c r="T9344">
        <v>0</v>
      </c>
      <c r="U9344">
        <v>6.14</v>
      </c>
      <c r="V9344">
        <f>COUNTIF(SalesData[Order ID],SalesData[[#This Row],[Order ID]])</f>
        <v>1</v>
      </c>
      <c r="W9344" t="str">
        <f>TEXT(SalesData[[#This Row],[Order Date]],"MMM-YYYY")</f>
        <v>Mar-2017</v>
      </c>
      <c r="X9344">
        <f>CHOOSE(MONTH(SalesData[[#This Row],[Order Date]]),1,1,1,2,2,2,3,3,3,4,4,4)</f>
        <v>1</v>
      </c>
      <c r="Y9344">
        <f>YEAR(SalesData[[#This Row],[Order Date]])*100+MONTH(SalesData[[#This Row],[Order Date]])</f>
        <v>201703</v>
      </c>
    </row>
    <row r="9345" spans="1: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v>10</v>
      </c>
      <c r="T9345">
        <v>0</v>
      </c>
      <c r="U9345">
        <v>113.99</v>
      </c>
      <c r="V9345">
        <f>COUNTIF(SalesData[Order ID],SalesData[[#This Row],[Order ID]])</f>
        <v>5</v>
      </c>
      <c r="W9345" t="str">
        <f>TEXT(SalesData[[#This Row],[Order Date]],"MMM-YYYY")</f>
        <v>Feb-2018</v>
      </c>
      <c r="X9345">
        <f>CHOOSE(MONTH(SalesData[[#This Row],[Order Date]]),1,1,1,2,2,2,3,3,3,4,4,4)</f>
        <v>1</v>
      </c>
      <c r="Y9345">
        <f>YEAR(SalesData[[#This Row],[Order Date]])*100+MONTH(SalesData[[#This Row],[Order Date]])</f>
        <v>201802</v>
      </c>
    </row>
    <row r="9346" spans="1: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v>7</v>
      </c>
      <c r="T9346">
        <v>0</v>
      </c>
      <c r="U9346">
        <v>0.56999999999999995</v>
      </c>
      <c r="V9346">
        <f>COUNTIF(SalesData[Order ID],SalesData[[#This Row],[Order ID]])</f>
        <v>5</v>
      </c>
      <c r="W9346" t="str">
        <f>TEXT(SalesData[[#This Row],[Order Date]],"MMM-YYYY")</f>
        <v>Feb-2018</v>
      </c>
      <c r="X9346">
        <f>CHOOSE(MONTH(SalesData[[#This Row],[Order Date]]),1,1,1,2,2,2,3,3,3,4,4,4)</f>
        <v>1</v>
      </c>
      <c r="Y9346">
        <f>YEAR(SalesData[[#This Row],[Order Date]])*100+MONTH(SalesData[[#This Row],[Order Date]])</f>
        <v>201802</v>
      </c>
    </row>
    <row r="9347" spans="1: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v>2</v>
      </c>
      <c r="T9347">
        <v>0</v>
      </c>
      <c r="U9347">
        <v>16.7</v>
      </c>
      <c r="V9347">
        <f>COUNTIF(SalesData[Order ID],SalesData[[#This Row],[Order ID]])</f>
        <v>5</v>
      </c>
      <c r="W9347" t="str">
        <f>TEXT(SalesData[[#This Row],[Order Date]],"MMM-YYYY")</f>
        <v>Feb-2018</v>
      </c>
      <c r="X9347">
        <f>CHOOSE(MONTH(SalesData[[#This Row],[Order Date]]),1,1,1,2,2,2,3,3,3,4,4,4)</f>
        <v>1</v>
      </c>
      <c r="Y9347">
        <f>YEAR(SalesData[[#This Row],[Order Date]])*100+MONTH(SalesData[[#This Row],[Order Date]])</f>
        <v>201802</v>
      </c>
    </row>
    <row r="9348" spans="1: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v>10</v>
      </c>
      <c r="T9348">
        <v>0</v>
      </c>
      <c r="U9348">
        <v>1.81</v>
      </c>
      <c r="V9348">
        <f>COUNTIF(SalesData[Order ID],SalesData[[#This Row],[Order ID]])</f>
        <v>5</v>
      </c>
      <c r="W9348" t="str">
        <f>TEXT(SalesData[[#This Row],[Order Date]],"MMM-YYYY")</f>
        <v>Feb-2018</v>
      </c>
      <c r="X9348">
        <f>CHOOSE(MONTH(SalesData[[#This Row],[Order Date]]),1,1,1,2,2,2,3,3,3,4,4,4)</f>
        <v>1</v>
      </c>
      <c r="Y9348">
        <f>YEAR(SalesData[[#This Row],[Order Date]])*100+MONTH(SalesData[[#This Row],[Order Date]])</f>
        <v>201802</v>
      </c>
    </row>
    <row r="9349" spans="1: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v>2</v>
      </c>
      <c r="T9349">
        <v>0</v>
      </c>
      <c r="U9349">
        <v>233.85</v>
      </c>
      <c r="V9349">
        <f>COUNTIF(SalesData[Order ID],SalesData[[#This Row],[Order ID]])</f>
        <v>5</v>
      </c>
      <c r="W9349" t="str">
        <f>TEXT(SalesData[[#This Row],[Order Date]],"MMM-YYYY")</f>
        <v>Feb-2018</v>
      </c>
      <c r="X9349">
        <f>CHOOSE(MONTH(SalesData[[#This Row],[Order Date]]),1,1,1,2,2,2,3,3,3,4,4,4)</f>
        <v>1</v>
      </c>
      <c r="Y9349">
        <f>YEAR(SalesData[[#This Row],[Order Date]])*100+MONTH(SalesData[[#This Row],[Order Date]])</f>
        <v>201802</v>
      </c>
    </row>
    <row r="9350" spans="1: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v>2</v>
      </c>
      <c r="T9350">
        <v>0.3</v>
      </c>
      <c r="U9350">
        <v>-58.99</v>
      </c>
      <c r="V9350">
        <f>COUNTIF(SalesData[Order ID],SalesData[[#This Row],[Order ID]])</f>
        <v>2</v>
      </c>
      <c r="W9350" t="str">
        <f>TEXT(SalesData[[#This Row],[Order Date]],"MMM-YYYY")</f>
        <v>Dec-2017</v>
      </c>
      <c r="X9350">
        <f>CHOOSE(MONTH(SalesData[[#This Row],[Order Date]]),1,1,1,2,2,2,3,3,3,4,4,4)</f>
        <v>4</v>
      </c>
      <c r="Y9350">
        <f>YEAR(SalesData[[#This Row],[Order Date]])*100+MONTH(SalesData[[#This Row],[Order Date]])</f>
        <v>201712</v>
      </c>
    </row>
    <row r="9351" spans="1: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v>1</v>
      </c>
      <c r="T9351">
        <v>0</v>
      </c>
      <c r="U9351">
        <v>14.27</v>
      </c>
      <c r="V9351">
        <f>COUNTIF(SalesData[Order ID],SalesData[[#This Row],[Order ID]])</f>
        <v>2</v>
      </c>
      <c r="W9351" t="str">
        <f>TEXT(SalesData[[#This Row],[Order Date]],"MMM-YYYY")</f>
        <v>Dec-2017</v>
      </c>
      <c r="X9351">
        <f>CHOOSE(MONTH(SalesData[[#This Row],[Order Date]]),1,1,1,2,2,2,3,3,3,4,4,4)</f>
        <v>4</v>
      </c>
      <c r="Y9351">
        <f>YEAR(SalesData[[#This Row],[Order Date]])*100+MONTH(SalesData[[#This Row],[Order Date]])</f>
        <v>201712</v>
      </c>
    </row>
    <row r="9352" spans="1: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v>4</v>
      </c>
      <c r="T9352">
        <v>0</v>
      </c>
      <c r="U9352">
        <v>2.25</v>
      </c>
      <c r="V9352">
        <f>COUNTIF(SalesData[Order ID],SalesData[[#This Row],[Order ID]])</f>
        <v>2</v>
      </c>
      <c r="W9352" t="str">
        <f>TEXT(SalesData[[#This Row],[Order Date]],"MMM-YYYY")</f>
        <v>Sep-2017</v>
      </c>
      <c r="X9352">
        <f>CHOOSE(MONTH(SalesData[[#This Row],[Order Date]]),1,1,1,2,2,2,3,3,3,4,4,4)</f>
        <v>3</v>
      </c>
      <c r="Y9352">
        <f>YEAR(SalesData[[#This Row],[Order Date]])*100+MONTH(SalesData[[#This Row],[Order Date]])</f>
        <v>201709</v>
      </c>
    </row>
    <row r="9353" spans="1: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v>3</v>
      </c>
      <c r="T9353">
        <v>0.1</v>
      </c>
      <c r="U9353">
        <v>64.66</v>
      </c>
      <c r="V9353">
        <f>COUNTIF(SalesData[Order ID],SalesData[[#This Row],[Order ID]])</f>
        <v>2</v>
      </c>
      <c r="W9353" t="str">
        <f>TEXT(SalesData[[#This Row],[Order Date]],"MMM-YYYY")</f>
        <v>Sep-2017</v>
      </c>
      <c r="X9353">
        <f>CHOOSE(MONTH(SalesData[[#This Row],[Order Date]]),1,1,1,2,2,2,3,3,3,4,4,4)</f>
        <v>3</v>
      </c>
      <c r="Y9353">
        <f>YEAR(SalesData[[#This Row],[Order Date]])*100+MONTH(SalesData[[#This Row],[Order Date]])</f>
        <v>201709</v>
      </c>
    </row>
    <row r="9354" spans="1: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v>5</v>
      </c>
      <c r="T9354">
        <v>0</v>
      </c>
      <c r="U9354">
        <v>98.89</v>
      </c>
      <c r="V9354">
        <f>COUNTIF(SalesData[Order ID],SalesData[[#This Row],[Order ID]])</f>
        <v>2</v>
      </c>
      <c r="W9354" t="str">
        <f>TEXT(SalesData[[#This Row],[Order Date]],"MMM-YYYY")</f>
        <v>Sep-2018</v>
      </c>
      <c r="X9354">
        <f>CHOOSE(MONTH(SalesData[[#This Row],[Order Date]]),1,1,1,2,2,2,3,3,3,4,4,4)</f>
        <v>3</v>
      </c>
      <c r="Y9354">
        <f>YEAR(SalesData[[#This Row],[Order Date]])*100+MONTH(SalesData[[#This Row],[Order Date]])</f>
        <v>201809</v>
      </c>
    </row>
    <row r="9355" spans="1: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v>3</v>
      </c>
      <c r="T9355">
        <v>0</v>
      </c>
      <c r="U9355">
        <v>1.94</v>
      </c>
      <c r="V9355">
        <f>COUNTIF(SalesData[Order ID],SalesData[[#This Row],[Order ID]])</f>
        <v>2</v>
      </c>
      <c r="W9355" t="str">
        <f>TEXT(SalesData[[#This Row],[Order Date]],"MMM-YYYY")</f>
        <v>Sep-2018</v>
      </c>
      <c r="X9355">
        <f>CHOOSE(MONTH(SalesData[[#This Row],[Order Date]]),1,1,1,2,2,2,3,3,3,4,4,4)</f>
        <v>3</v>
      </c>
      <c r="Y9355">
        <f>YEAR(SalesData[[#This Row],[Order Date]])*100+MONTH(SalesData[[#This Row],[Order Date]])</f>
        <v>201809</v>
      </c>
    </row>
    <row r="9356" spans="1: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v>4</v>
      </c>
      <c r="T9356">
        <v>0.1</v>
      </c>
      <c r="U9356">
        <v>1.36</v>
      </c>
      <c r="V9356">
        <f>COUNTIF(SalesData[Order ID],SalesData[[#This Row],[Order ID]])</f>
        <v>3</v>
      </c>
      <c r="W9356" t="str">
        <f>TEXT(SalesData[[#This Row],[Order Date]],"MMM-YYYY")</f>
        <v>Dec-2016</v>
      </c>
      <c r="X9356">
        <f>CHOOSE(MONTH(SalesData[[#This Row],[Order Date]]),1,1,1,2,2,2,3,3,3,4,4,4)</f>
        <v>4</v>
      </c>
      <c r="Y9356">
        <f>YEAR(SalesData[[#This Row],[Order Date]])*100+MONTH(SalesData[[#This Row],[Order Date]])</f>
        <v>201612</v>
      </c>
    </row>
    <row r="9357" spans="1: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v>5</v>
      </c>
      <c r="T9357">
        <v>0</v>
      </c>
      <c r="U9357">
        <v>1.27</v>
      </c>
      <c r="V9357">
        <f>COUNTIF(SalesData[Order ID],SalesData[[#This Row],[Order ID]])</f>
        <v>3</v>
      </c>
      <c r="W9357" t="str">
        <f>TEXT(SalesData[[#This Row],[Order Date]],"MMM-YYYY")</f>
        <v>Dec-2016</v>
      </c>
      <c r="X9357">
        <f>CHOOSE(MONTH(SalesData[[#This Row],[Order Date]]),1,1,1,2,2,2,3,3,3,4,4,4)</f>
        <v>4</v>
      </c>
      <c r="Y9357">
        <f>YEAR(SalesData[[#This Row],[Order Date]])*100+MONTH(SalesData[[#This Row],[Order Date]])</f>
        <v>201612</v>
      </c>
    </row>
    <row r="9358" spans="1: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v>4</v>
      </c>
      <c r="T9358">
        <v>0</v>
      </c>
      <c r="U9358">
        <v>2.78</v>
      </c>
      <c r="V9358">
        <f>COUNTIF(SalesData[Order ID],SalesData[[#This Row],[Order ID]])</f>
        <v>3</v>
      </c>
      <c r="W9358" t="str">
        <f>TEXT(SalesData[[#This Row],[Order Date]],"MMM-YYYY")</f>
        <v>Dec-2016</v>
      </c>
      <c r="X9358">
        <f>CHOOSE(MONTH(SalesData[[#This Row],[Order Date]]),1,1,1,2,2,2,3,3,3,4,4,4)</f>
        <v>4</v>
      </c>
      <c r="Y9358">
        <f>YEAR(SalesData[[#This Row],[Order Date]])*100+MONTH(SalesData[[#This Row],[Order Date]])</f>
        <v>201612</v>
      </c>
    </row>
    <row r="9359" spans="1: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v>10</v>
      </c>
      <c r="T9359">
        <v>0.2</v>
      </c>
      <c r="U9359">
        <v>8.6199999999999992</v>
      </c>
      <c r="V9359">
        <f>COUNTIF(SalesData[Order ID],SalesData[[#This Row],[Order ID]])</f>
        <v>4</v>
      </c>
      <c r="W9359" t="str">
        <f>TEXT(SalesData[[#This Row],[Order Date]],"MMM-YYYY")</f>
        <v>Jan-2017</v>
      </c>
      <c r="X9359">
        <f>CHOOSE(MONTH(SalesData[[#This Row],[Order Date]]),1,1,1,2,2,2,3,3,3,4,4,4)</f>
        <v>1</v>
      </c>
      <c r="Y9359">
        <f>YEAR(SalesData[[#This Row],[Order Date]])*100+MONTH(SalesData[[#This Row],[Order Date]])</f>
        <v>201701</v>
      </c>
    </row>
    <row r="9360" spans="1: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v>8</v>
      </c>
      <c r="T9360">
        <v>0.3</v>
      </c>
      <c r="U9360">
        <v>-75.290000000000006</v>
      </c>
      <c r="V9360">
        <f>COUNTIF(SalesData[Order ID],SalesData[[#This Row],[Order ID]])</f>
        <v>4</v>
      </c>
      <c r="W9360" t="str">
        <f>TEXT(SalesData[[#This Row],[Order Date]],"MMM-YYYY")</f>
        <v>Jan-2017</v>
      </c>
      <c r="X9360">
        <f>CHOOSE(MONTH(SalesData[[#This Row],[Order Date]]),1,1,1,2,2,2,3,3,3,4,4,4)</f>
        <v>1</v>
      </c>
      <c r="Y9360">
        <f>YEAR(SalesData[[#This Row],[Order Date]])*100+MONTH(SalesData[[#This Row],[Order Date]])</f>
        <v>201701</v>
      </c>
    </row>
    <row r="9361" spans="1: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v>10</v>
      </c>
      <c r="T9361">
        <v>0</v>
      </c>
      <c r="U9361">
        <v>11.04</v>
      </c>
      <c r="V9361">
        <f>COUNTIF(SalesData[Order ID],SalesData[[#This Row],[Order ID]])</f>
        <v>4</v>
      </c>
      <c r="W9361" t="str">
        <f>TEXT(SalesData[[#This Row],[Order Date]],"MMM-YYYY")</f>
        <v>Jan-2017</v>
      </c>
      <c r="X9361">
        <f>CHOOSE(MONTH(SalesData[[#This Row],[Order Date]]),1,1,1,2,2,2,3,3,3,4,4,4)</f>
        <v>1</v>
      </c>
      <c r="Y9361">
        <f>YEAR(SalesData[[#This Row],[Order Date]])*100+MONTH(SalesData[[#This Row],[Order Date]])</f>
        <v>201701</v>
      </c>
    </row>
    <row r="9362" spans="1: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v>3</v>
      </c>
      <c r="T9362">
        <v>0</v>
      </c>
      <c r="U9362">
        <v>25.72</v>
      </c>
      <c r="V9362">
        <f>COUNTIF(SalesData[Order ID],SalesData[[#This Row],[Order ID]])</f>
        <v>4</v>
      </c>
      <c r="W9362" t="str">
        <f>TEXT(SalesData[[#This Row],[Order Date]],"MMM-YYYY")</f>
        <v>Jan-2017</v>
      </c>
      <c r="X9362">
        <f>CHOOSE(MONTH(SalesData[[#This Row],[Order Date]]),1,1,1,2,2,2,3,3,3,4,4,4)</f>
        <v>1</v>
      </c>
      <c r="Y9362">
        <f>YEAR(SalesData[[#This Row],[Order Date]])*100+MONTH(SalesData[[#This Row],[Order Date]])</f>
        <v>201701</v>
      </c>
    </row>
    <row r="9363" spans="1: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v>7</v>
      </c>
      <c r="T9363">
        <v>0.3</v>
      </c>
      <c r="U9363">
        <v>-10.7</v>
      </c>
      <c r="V9363">
        <f>COUNTIF(SalesData[Order ID],SalesData[[#This Row],[Order ID]])</f>
        <v>4</v>
      </c>
      <c r="W9363" t="str">
        <f>TEXT(SalesData[[#This Row],[Order Date]],"MMM-YYYY")</f>
        <v>Mar-2018</v>
      </c>
      <c r="X9363">
        <f>CHOOSE(MONTH(SalesData[[#This Row],[Order Date]]),1,1,1,2,2,2,3,3,3,4,4,4)</f>
        <v>1</v>
      </c>
      <c r="Y9363">
        <f>YEAR(SalesData[[#This Row],[Order Date]])*100+MONTH(SalesData[[#This Row],[Order Date]])</f>
        <v>201803</v>
      </c>
    </row>
    <row r="9364" spans="1: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v>6</v>
      </c>
      <c r="T9364">
        <v>0.3</v>
      </c>
      <c r="U9364">
        <v>-1.43</v>
      </c>
      <c r="V9364">
        <f>COUNTIF(SalesData[Order ID],SalesData[[#This Row],[Order ID]])</f>
        <v>4</v>
      </c>
      <c r="W9364" t="str">
        <f>TEXT(SalesData[[#This Row],[Order Date]],"MMM-YYYY")</f>
        <v>Mar-2018</v>
      </c>
      <c r="X9364">
        <f>CHOOSE(MONTH(SalesData[[#This Row],[Order Date]]),1,1,1,2,2,2,3,3,3,4,4,4)</f>
        <v>1</v>
      </c>
      <c r="Y9364">
        <f>YEAR(SalesData[[#This Row],[Order Date]])*100+MONTH(SalesData[[#This Row],[Order Date]])</f>
        <v>201803</v>
      </c>
    </row>
    <row r="9365" spans="1: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v>2</v>
      </c>
      <c r="T9365">
        <v>0.1</v>
      </c>
      <c r="U9365">
        <v>2.44</v>
      </c>
      <c r="V9365">
        <f>COUNTIF(SalesData[Order ID],SalesData[[#This Row],[Order ID]])</f>
        <v>4</v>
      </c>
      <c r="W9365" t="str">
        <f>TEXT(SalesData[[#This Row],[Order Date]],"MMM-YYYY")</f>
        <v>Mar-2018</v>
      </c>
      <c r="X9365">
        <f>CHOOSE(MONTH(SalesData[[#This Row],[Order Date]]),1,1,1,2,2,2,3,3,3,4,4,4)</f>
        <v>1</v>
      </c>
      <c r="Y9365">
        <f>YEAR(SalesData[[#This Row],[Order Date]])*100+MONTH(SalesData[[#This Row],[Order Date]])</f>
        <v>201803</v>
      </c>
    </row>
    <row r="9366" spans="1: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v>4</v>
      </c>
      <c r="T9366">
        <v>0.2</v>
      </c>
      <c r="U9366">
        <v>32.340000000000003</v>
      </c>
      <c r="V9366">
        <f>COUNTIF(SalesData[Order ID],SalesData[[#This Row],[Order ID]])</f>
        <v>4</v>
      </c>
      <c r="W9366" t="str">
        <f>TEXT(SalesData[[#This Row],[Order Date]],"MMM-YYYY")</f>
        <v>Mar-2018</v>
      </c>
      <c r="X9366">
        <f>CHOOSE(MONTH(SalesData[[#This Row],[Order Date]]),1,1,1,2,2,2,3,3,3,4,4,4)</f>
        <v>1</v>
      </c>
      <c r="Y9366">
        <f>YEAR(SalesData[[#This Row],[Order Date]])*100+MONTH(SalesData[[#This Row],[Order Date]])</f>
        <v>201803</v>
      </c>
    </row>
    <row r="9367" spans="1: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v>7</v>
      </c>
      <c r="T9367">
        <v>0</v>
      </c>
      <c r="U9367">
        <v>1.1599999999999999</v>
      </c>
      <c r="V9367">
        <f>COUNTIF(SalesData[Order ID],SalesData[[#This Row],[Order ID]])</f>
        <v>1</v>
      </c>
      <c r="W9367" t="str">
        <f>TEXT(SalesData[[#This Row],[Order Date]],"MMM-YYYY")</f>
        <v>Aug-2015</v>
      </c>
      <c r="X9367">
        <f>CHOOSE(MONTH(SalesData[[#This Row],[Order Date]]),1,1,1,2,2,2,3,3,3,4,4,4)</f>
        <v>3</v>
      </c>
      <c r="Y9367">
        <f>YEAR(SalesData[[#This Row],[Order Date]])*100+MONTH(SalesData[[#This Row],[Order Date]])</f>
        <v>201508</v>
      </c>
    </row>
    <row r="9368" spans="1: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v>4</v>
      </c>
      <c r="T9368">
        <v>0</v>
      </c>
      <c r="U9368">
        <v>23.28</v>
      </c>
      <c r="V9368">
        <f>COUNTIF(SalesData[Order ID],SalesData[[#This Row],[Order ID]])</f>
        <v>2</v>
      </c>
      <c r="W9368" t="str">
        <f>TEXT(SalesData[[#This Row],[Order Date]],"MMM-YYYY")</f>
        <v>Jun-2015</v>
      </c>
      <c r="X9368">
        <f>CHOOSE(MONTH(SalesData[[#This Row],[Order Date]]),1,1,1,2,2,2,3,3,3,4,4,4)</f>
        <v>2</v>
      </c>
      <c r="Y9368">
        <f>YEAR(SalesData[[#This Row],[Order Date]])*100+MONTH(SalesData[[#This Row],[Order Date]])</f>
        <v>201506</v>
      </c>
    </row>
    <row r="9369" spans="1: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v>7</v>
      </c>
      <c r="T9369">
        <v>0.2</v>
      </c>
      <c r="U9369">
        <v>419.22</v>
      </c>
      <c r="V9369">
        <f>COUNTIF(SalesData[Order ID],SalesData[[#This Row],[Order ID]])</f>
        <v>2</v>
      </c>
      <c r="W9369" t="str">
        <f>TEXT(SalesData[[#This Row],[Order Date]],"MMM-YYYY")</f>
        <v>Jun-2015</v>
      </c>
      <c r="X9369">
        <f>CHOOSE(MONTH(SalesData[[#This Row],[Order Date]]),1,1,1,2,2,2,3,3,3,4,4,4)</f>
        <v>2</v>
      </c>
      <c r="Y9369">
        <f>YEAR(SalesData[[#This Row],[Order Date]])*100+MONTH(SalesData[[#This Row],[Order Date]])</f>
        <v>201506</v>
      </c>
    </row>
    <row r="9370" spans="1: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v>8</v>
      </c>
      <c r="T9370">
        <v>0</v>
      </c>
      <c r="U9370">
        <v>3.79</v>
      </c>
      <c r="V9370">
        <f>COUNTIF(SalesData[Order ID],SalesData[[#This Row],[Order ID]])</f>
        <v>1</v>
      </c>
      <c r="W9370" t="str">
        <f>TEXT(SalesData[[#This Row],[Order Date]],"MMM-YYYY")</f>
        <v>Apr-2017</v>
      </c>
      <c r="X9370">
        <f>CHOOSE(MONTH(SalesData[[#This Row],[Order Date]]),1,1,1,2,2,2,3,3,3,4,4,4)</f>
        <v>2</v>
      </c>
      <c r="Y9370">
        <f>YEAR(SalesData[[#This Row],[Order Date]])*100+MONTH(SalesData[[#This Row],[Order Date]])</f>
        <v>201704</v>
      </c>
    </row>
    <row r="9371" spans="1: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v>1</v>
      </c>
      <c r="T9371">
        <v>0</v>
      </c>
      <c r="U9371">
        <v>38.22</v>
      </c>
      <c r="V9371">
        <f>COUNTIF(SalesData[Order ID],SalesData[[#This Row],[Order ID]])</f>
        <v>1</v>
      </c>
      <c r="W9371" t="str">
        <f>TEXT(SalesData[[#This Row],[Order Date]],"MMM-YYYY")</f>
        <v>Nov-2018</v>
      </c>
      <c r="X9371">
        <f>CHOOSE(MONTH(SalesData[[#This Row],[Order Date]]),1,1,1,2,2,2,3,3,3,4,4,4)</f>
        <v>4</v>
      </c>
      <c r="Y9371">
        <f>YEAR(SalesData[[#This Row],[Order Date]])*100+MONTH(SalesData[[#This Row],[Order Date]])</f>
        <v>201811</v>
      </c>
    </row>
    <row r="9372" spans="1: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v>7</v>
      </c>
      <c r="T9372">
        <v>0.1</v>
      </c>
      <c r="U9372">
        <v>9.14</v>
      </c>
      <c r="V9372">
        <f>COUNTIF(SalesData[Order ID],SalesData[[#This Row],[Order ID]])</f>
        <v>3</v>
      </c>
      <c r="W9372" t="str">
        <f>TEXT(SalesData[[#This Row],[Order Date]],"MMM-YYYY")</f>
        <v>May-2016</v>
      </c>
      <c r="X9372">
        <f>CHOOSE(MONTH(SalesData[[#This Row],[Order Date]]),1,1,1,2,2,2,3,3,3,4,4,4)</f>
        <v>2</v>
      </c>
      <c r="Y9372">
        <f>YEAR(SalesData[[#This Row],[Order Date]])*100+MONTH(SalesData[[#This Row],[Order Date]])</f>
        <v>201605</v>
      </c>
    </row>
    <row r="9373" spans="1: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v>4</v>
      </c>
      <c r="T9373">
        <v>0.2</v>
      </c>
      <c r="U9373">
        <v>15.85</v>
      </c>
      <c r="V9373">
        <f>COUNTIF(SalesData[Order ID],SalesData[[#This Row],[Order ID]])</f>
        <v>3</v>
      </c>
      <c r="W9373" t="str">
        <f>TEXT(SalesData[[#This Row],[Order Date]],"MMM-YYYY")</f>
        <v>May-2016</v>
      </c>
      <c r="X9373">
        <f>CHOOSE(MONTH(SalesData[[#This Row],[Order Date]]),1,1,1,2,2,2,3,3,3,4,4,4)</f>
        <v>2</v>
      </c>
      <c r="Y9373">
        <f>YEAR(SalesData[[#This Row],[Order Date]])*100+MONTH(SalesData[[#This Row],[Order Date]])</f>
        <v>201605</v>
      </c>
    </row>
    <row r="9374" spans="1: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v>1</v>
      </c>
      <c r="T9374">
        <v>0</v>
      </c>
      <c r="U9374">
        <v>1.37</v>
      </c>
      <c r="V9374">
        <f>COUNTIF(SalesData[Order ID],SalesData[[#This Row],[Order ID]])</f>
        <v>3</v>
      </c>
      <c r="W9374" t="str">
        <f>TEXT(SalesData[[#This Row],[Order Date]],"MMM-YYYY")</f>
        <v>May-2016</v>
      </c>
      <c r="X9374">
        <f>CHOOSE(MONTH(SalesData[[#This Row],[Order Date]]),1,1,1,2,2,2,3,3,3,4,4,4)</f>
        <v>2</v>
      </c>
      <c r="Y9374">
        <f>YEAR(SalesData[[#This Row],[Order Date]])*100+MONTH(SalesData[[#This Row],[Order Date]])</f>
        <v>201605</v>
      </c>
    </row>
    <row r="9375" spans="1: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v>7</v>
      </c>
      <c r="T9375">
        <v>0.1</v>
      </c>
      <c r="U9375">
        <v>50.39</v>
      </c>
      <c r="V9375">
        <f>COUNTIF(SalesData[Order ID],SalesData[[#This Row],[Order ID]])</f>
        <v>1</v>
      </c>
      <c r="W9375" t="str">
        <f>TEXT(SalesData[[#This Row],[Order Date]],"MMM-YYYY")</f>
        <v>May-2018</v>
      </c>
      <c r="X9375">
        <f>CHOOSE(MONTH(SalesData[[#This Row],[Order Date]]),1,1,1,2,2,2,3,3,3,4,4,4)</f>
        <v>2</v>
      </c>
      <c r="Y9375">
        <f>YEAR(SalesData[[#This Row],[Order Date]])*100+MONTH(SalesData[[#This Row],[Order Date]])</f>
        <v>201805</v>
      </c>
    </row>
    <row r="9376" spans="1: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v>4</v>
      </c>
      <c r="T9376">
        <v>0.1</v>
      </c>
      <c r="U9376">
        <v>17.190000000000001</v>
      </c>
      <c r="V9376">
        <f>COUNTIF(SalesData[Order ID],SalesData[[#This Row],[Order ID]])</f>
        <v>1</v>
      </c>
      <c r="W9376" t="str">
        <f>TEXT(SalesData[[#This Row],[Order Date]],"MMM-YYYY")</f>
        <v>Jun-2017</v>
      </c>
      <c r="X9376">
        <f>CHOOSE(MONTH(SalesData[[#This Row],[Order Date]]),1,1,1,2,2,2,3,3,3,4,4,4)</f>
        <v>2</v>
      </c>
      <c r="Y9376">
        <f>YEAR(SalesData[[#This Row],[Order Date]])*100+MONTH(SalesData[[#This Row],[Order Date]])</f>
        <v>201706</v>
      </c>
    </row>
    <row r="9377" spans="1: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v>7</v>
      </c>
      <c r="T9377">
        <v>0.3</v>
      </c>
      <c r="U9377">
        <v>-5.5</v>
      </c>
      <c r="V9377">
        <f>COUNTIF(SalesData[Order ID],SalesData[[#This Row],[Order ID]])</f>
        <v>1</v>
      </c>
      <c r="W9377" t="str">
        <f>TEXT(SalesData[[#This Row],[Order Date]],"MMM-YYYY")</f>
        <v>Dec-2016</v>
      </c>
      <c r="X9377">
        <f>CHOOSE(MONTH(SalesData[[#This Row],[Order Date]]),1,1,1,2,2,2,3,3,3,4,4,4)</f>
        <v>4</v>
      </c>
      <c r="Y9377">
        <f>YEAR(SalesData[[#This Row],[Order Date]])*100+MONTH(SalesData[[#This Row],[Order Date]])</f>
        <v>201612</v>
      </c>
    </row>
    <row r="9378" spans="1: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v>3</v>
      </c>
      <c r="T9378">
        <v>0.2</v>
      </c>
      <c r="U9378">
        <v>11.13</v>
      </c>
      <c r="V9378">
        <f>COUNTIF(SalesData[Order ID],SalesData[[#This Row],[Order ID]])</f>
        <v>1</v>
      </c>
      <c r="W9378" t="str">
        <f>TEXT(SalesData[[#This Row],[Order Date]],"MMM-YYYY")</f>
        <v>Dec-2018</v>
      </c>
      <c r="X9378">
        <f>CHOOSE(MONTH(SalesData[[#This Row],[Order Date]]),1,1,1,2,2,2,3,3,3,4,4,4)</f>
        <v>4</v>
      </c>
      <c r="Y9378">
        <f>YEAR(SalesData[[#This Row],[Order Date]])*100+MONTH(SalesData[[#This Row],[Order Date]])</f>
        <v>201812</v>
      </c>
    </row>
    <row r="9379" spans="1: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v>4</v>
      </c>
      <c r="T9379">
        <v>0</v>
      </c>
      <c r="U9379">
        <v>9.1199999999999992</v>
      </c>
      <c r="V9379">
        <f>COUNTIF(SalesData[Order ID],SalesData[[#This Row],[Order ID]])</f>
        <v>1</v>
      </c>
      <c r="W9379" t="str">
        <f>TEXT(SalesData[[#This Row],[Order Date]],"MMM-YYYY")</f>
        <v>Dec-2018</v>
      </c>
      <c r="X9379">
        <f>CHOOSE(MONTH(SalesData[[#This Row],[Order Date]]),1,1,1,2,2,2,3,3,3,4,4,4)</f>
        <v>4</v>
      </c>
      <c r="Y9379">
        <f>YEAR(SalesData[[#This Row],[Order Date]])*100+MONTH(SalesData[[#This Row],[Order Date]])</f>
        <v>201812</v>
      </c>
    </row>
    <row r="9380" spans="1: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v>6</v>
      </c>
      <c r="T9380">
        <v>0.1</v>
      </c>
      <c r="U9380">
        <v>1.1299999999999999</v>
      </c>
      <c r="V9380">
        <f>COUNTIF(SalesData[Order ID],SalesData[[#This Row],[Order ID]])</f>
        <v>1</v>
      </c>
      <c r="W9380" t="str">
        <f>TEXT(SalesData[[#This Row],[Order Date]],"MMM-YYYY")</f>
        <v>May-2017</v>
      </c>
      <c r="X9380">
        <f>CHOOSE(MONTH(SalesData[[#This Row],[Order Date]]),1,1,1,2,2,2,3,3,3,4,4,4)</f>
        <v>2</v>
      </c>
      <c r="Y9380">
        <f>YEAR(SalesData[[#This Row],[Order Date]])*100+MONTH(SalesData[[#This Row],[Order Date]])</f>
        <v>201705</v>
      </c>
    </row>
    <row r="9381" spans="1: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v>8</v>
      </c>
      <c r="T9381">
        <v>0</v>
      </c>
      <c r="U9381">
        <v>7.74</v>
      </c>
      <c r="V9381">
        <f>COUNTIF(SalesData[Order ID],SalesData[[#This Row],[Order ID]])</f>
        <v>5</v>
      </c>
      <c r="W9381" t="str">
        <f>TEXT(SalesData[[#This Row],[Order Date]],"MMM-YYYY")</f>
        <v>Dec-2015</v>
      </c>
      <c r="X9381">
        <f>CHOOSE(MONTH(SalesData[[#This Row],[Order Date]]),1,1,1,2,2,2,3,3,3,4,4,4)</f>
        <v>4</v>
      </c>
      <c r="Y9381">
        <f>YEAR(SalesData[[#This Row],[Order Date]])*100+MONTH(SalesData[[#This Row],[Order Date]])</f>
        <v>201512</v>
      </c>
    </row>
    <row r="9382" spans="1: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v>3</v>
      </c>
      <c r="T9382">
        <v>0.3</v>
      </c>
      <c r="U9382">
        <v>-13.6</v>
      </c>
      <c r="V9382">
        <f>COUNTIF(SalesData[Order ID],SalesData[[#This Row],[Order ID]])</f>
        <v>5</v>
      </c>
      <c r="W9382" t="str">
        <f>TEXT(SalesData[[#This Row],[Order Date]],"MMM-YYYY")</f>
        <v>Dec-2015</v>
      </c>
      <c r="X9382">
        <f>CHOOSE(MONTH(SalesData[[#This Row],[Order Date]]),1,1,1,2,2,2,3,3,3,4,4,4)</f>
        <v>4</v>
      </c>
      <c r="Y9382">
        <f>YEAR(SalesData[[#This Row],[Order Date]])*100+MONTH(SalesData[[#This Row],[Order Date]])</f>
        <v>201512</v>
      </c>
    </row>
    <row r="9383" spans="1: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v>10</v>
      </c>
      <c r="T9383">
        <v>0.2</v>
      </c>
      <c r="U9383">
        <v>89.1</v>
      </c>
      <c r="V9383">
        <f>COUNTIF(SalesData[Order ID],SalesData[[#This Row],[Order ID]])</f>
        <v>5</v>
      </c>
      <c r="W9383" t="str">
        <f>TEXT(SalesData[[#This Row],[Order Date]],"MMM-YYYY")</f>
        <v>Dec-2015</v>
      </c>
      <c r="X9383">
        <f>CHOOSE(MONTH(SalesData[[#This Row],[Order Date]]),1,1,1,2,2,2,3,3,3,4,4,4)</f>
        <v>4</v>
      </c>
      <c r="Y9383">
        <f>YEAR(SalesData[[#This Row],[Order Date]])*100+MONTH(SalesData[[#This Row],[Order Date]])</f>
        <v>201512</v>
      </c>
    </row>
    <row r="9384" spans="1: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v>8</v>
      </c>
      <c r="T9384">
        <v>0.3</v>
      </c>
      <c r="U9384">
        <v>-0.3</v>
      </c>
      <c r="V9384">
        <f>COUNTIF(SalesData[Order ID],SalesData[[#This Row],[Order ID]])</f>
        <v>5</v>
      </c>
      <c r="W9384" t="str">
        <f>TEXT(SalesData[[#This Row],[Order Date]],"MMM-YYYY")</f>
        <v>Dec-2015</v>
      </c>
      <c r="X9384">
        <f>CHOOSE(MONTH(SalesData[[#This Row],[Order Date]]),1,1,1,2,2,2,3,3,3,4,4,4)</f>
        <v>4</v>
      </c>
      <c r="Y9384">
        <f>YEAR(SalesData[[#This Row],[Order Date]])*100+MONTH(SalesData[[#This Row],[Order Date]])</f>
        <v>201512</v>
      </c>
    </row>
    <row r="9385" spans="1: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v>10</v>
      </c>
      <c r="T9385">
        <v>0.1</v>
      </c>
      <c r="U9385">
        <v>20.98</v>
      </c>
      <c r="V9385">
        <f>COUNTIF(SalesData[Order ID],SalesData[[#This Row],[Order ID]])</f>
        <v>5</v>
      </c>
      <c r="W9385" t="str">
        <f>TEXT(SalesData[[#This Row],[Order Date]],"MMM-YYYY")</f>
        <v>Dec-2015</v>
      </c>
      <c r="X9385">
        <f>CHOOSE(MONTH(SalesData[[#This Row],[Order Date]]),1,1,1,2,2,2,3,3,3,4,4,4)</f>
        <v>4</v>
      </c>
      <c r="Y9385">
        <f>YEAR(SalesData[[#This Row],[Order Date]])*100+MONTH(SalesData[[#This Row],[Order Date]])</f>
        <v>201512</v>
      </c>
    </row>
    <row r="9386" spans="1: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v>2</v>
      </c>
      <c r="T9386">
        <v>0.1</v>
      </c>
      <c r="U9386">
        <v>9.07</v>
      </c>
      <c r="V9386">
        <f>COUNTIF(SalesData[Order ID],SalesData[[#This Row],[Order ID]])</f>
        <v>1</v>
      </c>
      <c r="W9386" t="str">
        <f>TEXT(SalesData[[#This Row],[Order Date]],"MMM-YYYY")</f>
        <v>Aug-2018</v>
      </c>
      <c r="X9386">
        <f>CHOOSE(MONTH(SalesData[[#This Row],[Order Date]]),1,1,1,2,2,2,3,3,3,4,4,4)</f>
        <v>3</v>
      </c>
      <c r="Y9386">
        <f>YEAR(SalesData[[#This Row],[Order Date]])*100+MONTH(SalesData[[#This Row],[Order Date]])</f>
        <v>201808</v>
      </c>
    </row>
    <row r="9387" spans="1: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v>2</v>
      </c>
      <c r="T9387">
        <v>0</v>
      </c>
      <c r="U9387">
        <v>28.94</v>
      </c>
      <c r="V9387">
        <f>COUNTIF(SalesData[Order ID],SalesData[[#This Row],[Order ID]])</f>
        <v>1</v>
      </c>
      <c r="W9387" t="str">
        <f>TEXT(SalesData[[#This Row],[Order Date]],"MMM-YYYY")</f>
        <v>Aug-2018</v>
      </c>
      <c r="X9387">
        <f>CHOOSE(MONTH(SalesData[[#This Row],[Order Date]]),1,1,1,2,2,2,3,3,3,4,4,4)</f>
        <v>3</v>
      </c>
      <c r="Y9387">
        <f>YEAR(SalesData[[#This Row],[Order Date]])*100+MONTH(SalesData[[#This Row],[Order Date]])</f>
        <v>201808</v>
      </c>
    </row>
    <row r="9388" spans="1: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v>9</v>
      </c>
      <c r="T9388">
        <v>0.3</v>
      </c>
      <c r="U9388">
        <v>-7.99</v>
      </c>
      <c r="V9388">
        <f>COUNTIF(SalesData[Order ID],SalesData[[#This Row],[Order ID]])</f>
        <v>4</v>
      </c>
      <c r="W9388" t="str">
        <f>TEXT(SalesData[[#This Row],[Order Date]],"MMM-YYYY")</f>
        <v>Jan-2018</v>
      </c>
      <c r="X9388">
        <f>CHOOSE(MONTH(SalesData[[#This Row],[Order Date]]),1,1,1,2,2,2,3,3,3,4,4,4)</f>
        <v>1</v>
      </c>
      <c r="Y9388">
        <f>YEAR(SalesData[[#This Row],[Order Date]])*100+MONTH(SalesData[[#This Row],[Order Date]])</f>
        <v>201801</v>
      </c>
    </row>
    <row r="9389" spans="1: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v>10</v>
      </c>
      <c r="T9389">
        <v>0.1</v>
      </c>
      <c r="U9389">
        <v>1.84</v>
      </c>
      <c r="V9389">
        <f>COUNTIF(SalesData[Order ID],SalesData[[#This Row],[Order ID]])</f>
        <v>4</v>
      </c>
      <c r="W9389" t="str">
        <f>TEXT(SalesData[[#This Row],[Order Date]],"MMM-YYYY")</f>
        <v>Jan-2018</v>
      </c>
      <c r="X9389">
        <f>CHOOSE(MONTH(SalesData[[#This Row],[Order Date]]),1,1,1,2,2,2,3,3,3,4,4,4)</f>
        <v>1</v>
      </c>
      <c r="Y9389">
        <f>YEAR(SalesData[[#This Row],[Order Date]])*100+MONTH(SalesData[[#This Row],[Order Date]])</f>
        <v>201801</v>
      </c>
    </row>
    <row r="9390" spans="1: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v>2</v>
      </c>
      <c r="T9390">
        <v>0.1</v>
      </c>
      <c r="U9390">
        <v>97.73</v>
      </c>
      <c r="V9390">
        <f>COUNTIF(SalesData[Order ID],SalesData[[#This Row],[Order ID]])</f>
        <v>4</v>
      </c>
      <c r="W9390" t="str">
        <f>TEXT(SalesData[[#This Row],[Order Date]],"MMM-YYYY")</f>
        <v>Jan-2018</v>
      </c>
      <c r="X9390">
        <f>CHOOSE(MONTH(SalesData[[#This Row],[Order Date]]),1,1,1,2,2,2,3,3,3,4,4,4)</f>
        <v>1</v>
      </c>
      <c r="Y9390">
        <f>YEAR(SalesData[[#This Row],[Order Date]])*100+MONTH(SalesData[[#This Row],[Order Date]])</f>
        <v>201801</v>
      </c>
    </row>
    <row r="9391" spans="1: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v>5</v>
      </c>
      <c r="T9391">
        <v>0.1</v>
      </c>
      <c r="U9391">
        <v>0.71</v>
      </c>
      <c r="V9391">
        <f>COUNTIF(SalesData[Order ID],SalesData[[#This Row],[Order ID]])</f>
        <v>4</v>
      </c>
      <c r="W9391" t="str">
        <f>TEXT(SalesData[[#This Row],[Order Date]],"MMM-YYYY")</f>
        <v>Jan-2018</v>
      </c>
      <c r="X9391">
        <f>CHOOSE(MONTH(SalesData[[#This Row],[Order Date]]),1,1,1,2,2,2,3,3,3,4,4,4)</f>
        <v>1</v>
      </c>
      <c r="Y9391">
        <f>YEAR(SalesData[[#This Row],[Order Date]])*100+MONTH(SalesData[[#This Row],[Order Date]])</f>
        <v>201801</v>
      </c>
    </row>
    <row r="9392" spans="1: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v>2</v>
      </c>
      <c r="T9392">
        <v>0</v>
      </c>
      <c r="U9392">
        <v>41.21</v>
      </c>
      <c r="V9392">
        <f>COUNTIF(SalesData[Order ID],SalesData[[#This Row],[Order ID]])</f>
        <v>1</v>
      </c>
      <c r="W9392" t="str">
        <f>TEXT(SalesData[[#This Row],[Order Date]],"MMM-YYYY")</f>
        <v>Jun-2016</v>
      </c>
      <c r="X9392">
        <f>CHOOSE(MONTH(SalesData[[#This Row],[Order Date]]),1,1,1,2,2,2,3,3,3,4,4,4)</f>
        <v>2</v>
      </c>
      <c r="Y9392">
        <f>YEAR(SalesData[[#This Row],[Order Date]])*100+MONTH(SalesData[[#This Row],[Order Date]])</f>
        <v>201606</v>
      </c>
    </row>
    <row r="9393" spans="1: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v>1</v>
      </c>
      <c r="T9393">
        <v>0</v>
      </c>
      <c r="U9393">
        <v>0.72</v>
      </c>
      <c r="V9393">
        <f>COUNTIF(SalesData[Order ID],SalesData[[#This Row],[Order ID]])</f>
        <v>1</v>
      </c>
      <c r="W9393" t="str">
        <f>TEXT(SalesData[[#This Row],[Order Date]],"MMM-YYYY")</f>
        <v>Mar-2018</v>
      </c>
      <c r="X9393">
        <f>CHOOSE(MONTH(SalesData[[#This Row],[Order Date]]),1,1,1,2,2,2,3,3,3,4,4,4)</f>
        <v>1</v>
      </c>
      <c r="Y9393">
        <f>YEAR(SalesData[[#This Row],[Order Date]])*100+MONTH(SalesData[[#This Row],[Order Date]])</f>
        <v>201803</v>
      </c>
    </row>
    <row r="9394" spans="1: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v>6</v>
      </c>
      <c r="T9394">
        <v>0</v>
      </c>
      <c r="U9394">
        <v>93.17</v>
      </c>
      <c r="V9394">
        <f>COUNTIF(SalesData[Order ID],SalesData[[#This Row],[Order ID]])</f>
        <v>1</v>
      </c>
      <c r="W9394" t="str">
        <f>TEXT(SalesData[[#This Row],[Order Date]],"MMM-YYYY")</f>
        <v>Oct-2016</v>
      </c>
      <c r="X9394">
        <f>CHOOSE(MONTH(SalesData[[#This Row],[Order Date]]),1,1,1,2,2,2,3,3,3,4,4,4)</f>
        <v>4</v>
      </c>
      <c r="Y9394">
        <f>YEAR(SalesData[[#This Row],[Order Date]])*100+MONTH(SalesData[[#This Row],[Order Date]])</f>
        <v>201610</v>
      </c>
    </row>
    <row r="9395" spans="1: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v>8</v>
      </c>
      <c r="T9395">
        <v>0.3</v>
      </c>
      <c r="U9395">
        <v>-94.49</v>
      </c>
      <c r="V9395">
        <f>COUNTIF(SalesData[Order ID],SalesData[[#This Row],[Order ID]])</f>
        <v>6</v>
      </c>
      <c r="W9395" t="str">
        <f>TEXT(SalesData[[#This Row],[Order Date]],"MMM-YYYY")</f>
        <v>Sep-2015</v>
      </c>
      <c r="X9395">
        <f>CHOOSE(MONTH(SalesData[[#This Row],[Order Date]]),1,1,1,2,2,2,3,3,3,4,4,4)</f>
        <v>3</v>
      </c>
      <c r="Y9395">
        <f>YEAR(SalesData[[#This Row],[Order Date]])*100+MONTH(SalesData[[#This Row],[Order Date]])</f>
        <v>201509</v>
      </c>
    </row>
    <row r="9396" spans="1: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v>6</v>
      </c>
      <c r="T9396">
        <v>0.3</v>
      </c>
      <c r="U9396">
        <v>-183.22</v>
      </c>
      <c r="V9396">
        <f>COUNTIF(SalesData[Order ID],SalesData[[#This Row],[Order ID]])</f>
        <v>6</v>
      </c>
      <c r="W9396" t="str">
        <f>TEXT(SalesData[[#This Row],[Order Date]],"MMM-YYYY")</f>
        <v>Sep-2015</v>
      </c>
      <c r="X9396">
        <f>CHOOSE(MONTH(SalesData[[#This Row],[Order Date]]),1,1,1,2,2,2,3,3,3,4,4,4)</f>
        <v>3</v>
      </c>
      <c r="Y9396">
        <f>YEAR(SalesData[[#This Row],[Order Date]])*100+MONTH(SalesData[[#This Row],[Order Date]])</f>
        <v>201509</v>
      </c>
    </row>
    <row r="9397" spans="1: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v>9</v>
      </c>
      <c r="T9397">
        <v>0.3</v>
      </c>
      <c r="U9397">
        <v>-48.09</v>
      </c>
      <c r="V9397">
        <f>COUNTIF(SalesData[Order ID],SalesData[[#This Row],[Order ID]])</f>
        <v>6</v>
      </c>
      <c r="W9397" t="str">
        <f>TEXT(SalesData[[#This Row],[Order Date]],"MMM-YYYY")</f>
        <v>Sep-2015</v>
      </c>
      <c r="X9397">
        <f>CHOOSE(MONTH(SalesData[[#This Row],[Order Date]]),1,1,1,2,2,2,3,3,3,4,4,4)</f>
        <v>3</v>
      </c>
      <c r="Y9397">
        <f>YEAR(SalesData[[#This Row],[Order Date]])*100+MONTH(SalesData[[#This Row],[Order Date]])</f>
        <v>201509</v>
      </c>
    </row>
    <row r="9398" spans="1: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v>2</v>
      </c>
      <c r="T9398">
        <v>0.3</v>
      </c>
      <c r="U9398">
        <v>-21.05</v>
      </c>
      <c r="V9398">
        <f>COUNTIF(SalesData[Order ID],SalesData[[#This Row],[Order ID]])</f>
        <v>6</v>
      </c>
      <c r="W9398" t="str">
        <f>TEXT(SalesData[[#This Row],[Order Date]],"MMM-YYYY")</f>
        <v>Sep-2015</v>
      </c>
      <c r="X9398">
        <f>CHOOSE(MONTH(SalesData[[#This Row],[Order Date]]),1,1,1,2,2,2,3,3,3,4,4,4)</f>
        <v>3</v>
      </c>
      <c r="Y9398">
        <f>YEAR(SalesData[[#This Row],[Order Date]])*100+MONTH(SalesData[[#This Row],[Order Date]])</f>
        <v>201509</v>
      </c>
    </row>
    <row r="9399" spans="1: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v>8</v>
      </c>
      <c r="T9399">
        <v>0</v>
      </c>
      <c r="U9399">
        <v>5.58</v>
      </c>
      <c r="V9399">
        <f>COUNTIF(SalesData[Order ID],SalesData[[#This Row],[Order ID]])</f>
        <v>6</v>
      </c>
      <c r="W9399" t="str">
        <f>TEXT(SalesData[[#This Row],[Order Date]],"MMM-YYYY")</f>
        <v>Sep-2015</v>
      </c>
      <c r="X9399">
        <f>CHOOSE(MONTH(SalesData[[#This Row],[Order Date]]),1,1,1,2,2,2,3,3,3,4,4,4)</f>
        <v>3</v>
      </c>
      <c r="Y9399">
        <f>YEAR(SalesData[[#This Row],[Order Date]])*100+MONTH(SalesData[[#This Row],[Order Date]])</f>
        <v>201509</v>
      </c>
    </row>
    <row r="9400" spans="1: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v>5</v>
      </c>
      <c r="T9400">
        <v>0.1</v>
      </c>
      <c r="U9400">
        <v>134.99</v>
      </c>
      <c r="V9400">
        <f>COUNTIF(SalesData[Order ID],SalesData[[#This Row],[Order ID]])</f>
        <v>6</v>
      </c>
      <c r="W9400" t="str">
        <f>TEXT(SalesData[[#This Row],[Order Date]],"MMM-YYYY")</f>
        <v>Sep-2015</v>
      </c>
      <c r="X9400">
        <f>CHOOSE(MONTH(SalesData[[#This Row],[Order Date]]),1,1,1,2,2,2,3,3,3,4,4,4)</f>
        <v>3</v>
      </c>
      <c r="Y9400">
        <f>YEAR(SalesData[[#This Row],[Order Date]])*100+MONTH(SalesData[[#This Row],[Order Date]])</f>
        <v>201509</v>
      </c>
    </row>
    <row r="9401" spans="1: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v>1</v>
      </c>
      <c r="T9401">
        <v>0</v>
      </c>
      <c r="U9401">
        <v>4.8</v>
      </c>
      <c r="V9401">
        <f>COUNTIF(SalesData[Order ID],SalesData[[#This Row],[Order ID]])</f>
        <v>1</v>
      </c>
      <c r="W9401" t="str">
        <f>TEXT(SalesData[[#This Row],[Order Date]],"MMM-YYYY")</f>
        <v>Nov-2017</v>
      </c>
      <c r="X9401">
        <f>CHOOSE(MONTH(SalesData[[#This Row],[Order Date]]),1,1,1,2,2,2,3,3,3,4,4,4)</f>
        <v>4</v>
      </c>
      <c r="Y9401">
        <f>YEAR(SalesData[[#This Row],[Order Date]])*100+MONTH(SalesData[[#This Row],[Order Date]])</f>
        <v>201711</v>
      </c>
    </row>
    <row r="9402" spans="1: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v>7</v>
      </c>
      <c r="T9402">
        <v>0.2</v>
      </c>
      <c r="U9402">
        <v>3.73</v>
      </c>
      <c r="V9402">
        <f>COUNTIF(SalesData[Order ID],SalesData[[#This Row],[Order ID]])</f>
        <v>1</v>
      </c>
      <c r="W9402" t="str">
        <f>TEXT(SalesData[[#This Row],[Order Date]],"MMM-YYYY")</f>
        <v>Sep-2016</v>
      </c>
      <c r="X9402">
        <f>CHOOSE(MONTH(SalesData[[#This Row],[Order Date]]),1,1,1,2,2,2,3,3,3,4,4,4)</f>
        <v>3</v>
      </c>
      <c r="Y9402">
        <f>YEAR(SalesData[[#This Row],[Order Date]])*100+MONTH(SalesData[[#This Row],[Order Date]])</f>
        <v>201609</v>
      </c>
    </row>
    <row r="9403" spans="1: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v>5</v>
      </c>
      <c r="T9403">
        <v>0</v>
      </c>
      <c r="U9403">
        <v>1.07</v>
      </c>
      <c r="V9403">
        <f>COUNTIF(SalesData[Order ID],SalesData[[#This Row],[Order ID]])</f>
        <v>1</v>
      </c>
      <c r="W9403" t="str">
        <f>TEXT(SalesData[[#This Row],[Order Date]],"MMM-YYYY")</f>
        <v>Jun-2015</v>
      </c>
      <c r="X9403">
        <f>CHOOSE(MONTH(SalesData[[#This Row],[Order Date]]),1,1,1,2,2,2,3,3,3,4,4,4)</f>
        <v>2</v>
      </c>
      <c r="Y9403">
        <f>YEAR(SalesData[[#This Row],[Order Date]])*100+MONTH(SalesData[[#This Row],[Order Date]])</f>
        <v>201506</v>
      </c>
    </row>
    <row r="9404" spans="1: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v>4</v>
      </c>
      <c r="T9404">
        <v>0.1</v>
      </c>
      <c r="U9404">
        <v>16.73</v>
      </c>
      <c r="V9404">
        <f>COUNTIF(SalesData[Order ID],SalesData[[#This Row],[Order ID]])</f>
        <v>2</v>
      </c>
      <c r="W9404" t="str">
        <f>TEXT(SalesData[[#This Row],[Order Date]],"MMM-YYYY")</f>
        <v>Aug-2017</v>
      </c>
      <c r="X9404">
        <f>CHOOSE(MONTH(SalesData[[#This Row],[Order Date]]),1,1,1,2,2,2,3,3,3,4,4,4)</f>
        <v>3</v>
      </c>
      <c r="Y9404">
        <f>YEAR(SalesData[[#This Row],[Order Date]])*100+MONTH(SalesData[[#This Row],[Order Date]])</f>
        <v>201708</v>
      </c>
    </row>
    <row r="9405" spans="1: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v>7</v>
      </c>
      <c r="T9405">
        <v>0.1</v>
      </c>
      <c r="U9405">
        <v>318.2</v>
      </c>
      <c r="V9405">
        <f>COUNTIF(SalesData[Order ID],SalesData[[#This Row],[Order ID]])</f>
        <v>2</v>
      </c>
      <c r="W9405" t="str">
        <f>TEXT(SalesData[[#This Row],[Order Date]],"MMM-YYYY")</f>
        <v>Aug-2017</v>
      </c>
      <c r="X9405">
        <f>CHOOSE(MONTH(SalesData[[#This Row],[Order Date]]),1,1,1,2,2,2,3,3,3,4,4,4)</f>
        <v>3</v>
      </c>
      <c r="Y9405">
        <f>YEAR(SalesData[[#This Row],[Order Date]])*100+MONTH(SalesData[[#This Row],[Order Date]])</f>
        <v>201708</v>
      </c>
    </row>
    <row r="9406" spans="1: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v>9</v>
      </c>
      <c r="T9406">
        <v>0</v>
      </c>
      <c r="U9406">
        <v>2.2200000000000002</v>
      </c>
      <c r="V9406">
        <f>COUNTIF(SalesData[Order ID],SalesData[[#This Row],[Order ID]])</f>
        <v>1</v>
      </c>
      <c r="W9406" t="str">
        <f>TEXT(SalesData[[#This Row],[Order Date]],"MMM-YYYY")</f>
        <v>Apr-2018</v>
      </c>
      <c r="X9406">
        <f>CHOOSE(MONTH(SalesData[[#This Row],[Order Date]]),1,1,1,2,2,2,3,3,3,4,4,4)</f>
        <v>2</v>
      </c>
      <c r="Y9406">
        <f>YEAR(SalesData[[#This Row],[Order Date]])*100+MONTH(SalesData[[#This Row],[Order Date]])</f>
        <v>201804</v>
      </c>
    </row>
    <row r="9407" spans="1: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v>5</v>
      </c>
      <c r="T9407">
        <v>0</v>
      </c>
      <c r="U9407">
        <v>109.23</v>
      </c>
      <c r="V9407">
        <f>COUNTIF(SalesData[Order ID],SalesData[[#This Row],[Order ID]])</f>
        <v>2</v>
      </c>
      <c r="W9407" t="str">
        <f>TEXT(SalesData[[#This Row],[Order Date]],"MMM-YYYY")</f>
        <v>Mar-2015</v>
      </c>
      <c r="X9407">
        <f>CHOOSE(MONTH(SalesData[[#This Row],[Order Date]]),1,1,1,2,2,2,3,3,3,4,4,4)</f>
        <v>1</v>
      </c>
      <c r="Y9407">
        <f>YEAR(SalesData[[#This Row],[Order Date]])*100+MONTH(SalesData[[#This Row],[Order Date]])</f>
        <v>201503</v>
      </c>
    </row>
    <row r="9408" spans="1: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v>8</v>
      </c>
      <c r="T9408">
        <v>0</v>
      </c>
      <c r="U9408">
        <v>0.51</v>
      </c>
      <c r="V9408">
        <f>COUNTIF(SalesData[Order ID],SalesData[[#This Row],[Order ID]])</f>
        <v>2</v>
      </c>
      <c r="W9408" t="str">
        <f>TEXT(SalesData[[#This Row],[Order Date]],"MMM-YYYY")</f>
        <v>Mar-2015</v>
      </c>
      <c r="X9408">
        <f>CHOOSE(MONTH(SalesData[[#This Row],[Order Date]]),1,1,1,2,2,2,3,3,3,4,4,4)</f>
        <v>1</v>
      </c>
      <c r="Y9408">
        <f>YEAR(SalesData[[#This Row],[Order Date]])*100+MONTH(SalesData[[#This Row],[Order Date]])</f>
        <v>201503</v>
      </c>
    </row>
    <row r="9409" spans="1: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v>8</v>
      </c>
      <c r="T9409">
        <v>0</v>
      </c>
      <c r="U9409">
        <v>246.33</v>
      </c>
      <c r="V9409">
        <f>COUNTIF(SalesData[Order ID],SalesData[[#This Row],[Order ID]])</f>
        <v>2</v>
      </c>
      <c r="W9409" t="str">
        <f>TEXT(SalesData[[#This Row],[Order Date]],"MMM-YYYY")</f>
        <v>Sep-2018</v>
      </c>
      <c r="X9409">
        <f>CHOOSE(MONTH(SalesData[[#This Row],[Order Date]]),1,1,1,2,2,2,3,3,3,4,4,4)</f>
        <v>3</v>
      </c>
      <c r="Y9409">
        <f>YEAR(SalesData[[#This Row],[Order Date]])*100+MONTH(SalesData[[#This Row],[Order Date]])</f>
        <v>201809</v>
      </c>
    </row>
    <row r="9410" spans="1: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v>7</v>
      </c>
      <c r="T9410">
        <v>0.1</v>
      </c>
      <c r="U9410">
        <v>2.17</v>
      </c>
      <c r="V9410">
        <f>COUNTIF(SalesData[Order ID],SalesData[[#This Row],[Order ID]])</f>
        <v>2</v>
      </c>
      <c r="W9410" t="str">
        <f>TEXT(SalesData[[#This Row],[Order Date]],"MMM-YYYY")</f>
        <v>Sep-2018</v>
      </c>
      <c r="X9410">
        <f>CHOOSE(MONTH(SalesData[[#This Row],[Order Date]]),1,1,1,2,2,2,3,3,3,4,4,4)</f>
        <v>3</v>
      </c>
      <c r="Y9410">
        <f>YEAR(SalesData[[#This Row],[Order Date]])*100+MONTH(SalesData[[#This Row],[Order Date]])</f>
        <v>201809</v>
      </c>
    </row>
    <row r="9411" spans="1: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v>9</v>
      </c>
      <c r="T9411">
        <v>0.1</v>
      </c>
      <c r="U9411">
        <v>0.56000000000000005</v>
      </c>
      <c r="V9411">
        <f>COUNTIF(SalesData[Order ID],SalesData[[#This Row],[Order ID]])</f>
        <v>2</v>
      </c>
      <c r="W9411" t="str">
        <f>TEXT(SalesData[[#This Row],[Order Date]],"MMM-YYYY")</f>
        <v>Dec-2018</v>
      </c>
      <c r="X9411">
        <f>CHOOSE(MONTH(SalesData[[#This Row],[Order Date]]),1,1,1,2,2,2,3,3,3,4,4,4)</f>
        <v>4</v>
      </c>
      <c r="Y9411">
        <f>YEAR(SalesData[[#This Row],[Order Date]])*100+MONTH(SalesData[[#This Row],[Order Date]])</f>
        <v>201812</v>
      </c>
    </row>
    <row r="9412" spans="1: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v>10</v>
      </c>
      <c r="T9412">
        <v>0</v>
      </c>
      <c r="U9412">
        <v>13.19</v>
      </c>
      <c r="V9412">
        <f>COUNTIF(SalesData[Order ID],SalesData[[#This Row],[Order ID]])</f>
        <v>2</v>
      </c>
      <c r="W9412" t="str">
        <f>TEXT(SalesData[[#This Row],[Order Date]],"MMM-YYYY")</f>
        <v>Dec-2018</v>
      </c>
      <c r="X9412">
        <f>CHOOSE(MONTH(SalesData[[#This Row],[Order Date]]),1,1,1,2,2,2,3,3,3,4,4,4)</f>
        <v>4</v>
      </c>
      <c r="Y9412">
        <f>YEAR(SalesData[[#This Row],[Order Date]])*100+MONTH(SalesData[[#This Row],[Order Date]])</f>
        <v>201812</v>
      </c>
    </row>
    <row r="9413" spans="1: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v>6</v>
      </c>
      <c r="T9413">
        <v>0</v>
      </c>
      <c r="U9413">
        <v>25.13</v>
      </c>
      <c r="V9413">
        <f>COUNTIF(SalesData[Order ID],SalesData[[#This Row],[Order ID]])</f>
        <v>1</v>
      </c>
      <c r="W9413" t="str">
        <f>TEXT(SalesData[[#This Row],[Order Date]],"MMM-YYYY")</f>
        <v>Mar-2017</v>
      </c>
      <c r="X9413">
        <f>CHOOSE(MONTH(SalesData[[#This Row],[Order Date]]),1,1,1,2,2,2,3,3,3,4,4,4)</f>
        <v>1</v>
      </c>
      <c r="Y9413">
        <f>YEAR(SalesData[[#This Row],[Order Date]])*100+MONTH(SalesData[[#This Row],[Order Date]])</f>
        <v>201703</v>
      </c>
    </row>
    <row r="9414" spans="1: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v>6</v>
      </c>
      <c r="T9414">
        <v>0</v>
      </c>
      <c r="U9414">
        <v>729.02</v>
      </c>
      <c r="V9414">
        <f>COUNTIF(SalesData[Order ID],SalesData[[#This Row],[Order ID]])</f>
        <v>1</v>
      </c>
      <c r="W9414" t="str">
        <f>TEXT(SalesData[[#This Row],[Order Date]],"MMM-YYYY")</f>
        <v>Jan-2016</v>
      </c>
      <c r="X9414">
        <f>CHOOSE(MONTH(SalesData[[#This Row],[Order Date]]),1,1,1,2,2,2,3,3,3,4,4,4)</f>
        <v>1</v>
      </c>
      <c r="Y9414">
        <f>YEAR(SalesData[[#This Row],[Order Date]])*100+MONTH(SalesData[[#This Row],[Order Date]])</f>
        <v>201601</v>
      </c>
    </row>
    <row r="9415" spans="1: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v>3</v>
      </c>
      <c r="T9415">
        <v>0.2</v>
      </c>
      <c r="U9415">
        <v>1.0900000000000001</v>
      </c>
      <c r="V9415">
        <f>COUNTIF(SalesData[Order ID],SalesData[[#This Row],[Order ID]])</f>
        <v>1</v>
      </c>
      <c r="W9415" t="str">
        <f>TEXT(SalesData[[#This Row],[Order Date]],"MMM-YYYY")</f>
        <v>Sep-2017</v>
      </c>
      <c r="X9415">
        <f>CHOOSE(MONTH(SalesData[[#This Row],[Order Date]]),1,1,1,2,2,2,3,3,3,4,4,4)</f>
        <v>3</v>
      </c>
      <c r="Y9415">
        <f>YEAR(SalesData[[#This Row],[Order Date]])*100+MONTH(SalesData[[#This Row],[Order Date]])</f>
        <v>201709</v>
      </c>
    </row>
    <row r="9416" spans="1: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v>8</v>
      </c>
      <c r="T9416">
        <v>0.1</v>
      </c>
      <c r="U9416">
        <v>39.93</v>
      </c>
      <c r="V9416">
        <f>COUNTIF(SalesData[Order ID],SalesData[[#This Row],[Order ID]])</f>
        <v>3</v>
      </c>
      <c r="W9416" t="str">
        <f>TEXT(SalesData[[#This Row],[Order Date]],"MMM-YYYY")</f>
        <v>Oct-2016</v>
      </c>
      <c r="X9416">
        <f>CHOOSE(MONTH(SalesData[[#This Row],[Order Date]]),1,1,1,2,2,2,3,3,3,4,4,4)</f>
        <v>4</v>
      </c>
      <c r="Y9416">
        <f>YEAR(SalesData[[#This Row],[Order Date]])*100+MONTH(SalesData[[#This Row],[Order Date]])</f>
        <v>201610</v>
      </c>
    </row>
    <row r="9417" spans="1: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v>7</v>
      </c>
      <c r="T9417">
        <v>0</v>
      </c>
      <c r="U9417">
        <v>1.08</v>
      </c>
      <c r="V9417">
        <f>COUNTIF(SalesData[Order ID],SalesData[[#This Row],[Order ID]])</f>
        <v>3</v>
      </c>
      <c r="W9417" t="str">
        <f>TEXT(SalesData[[#This Row],[Order Date]],"MMM-YYYY")</f>
        <v>Oct-2016</v>
      </c>
      <c r="X9417">
        <f>CHOOSE(MONTH(SalesData[[#This Row],[Order Date]]),1,1,1,2,2,2,3,3,3,4,4,4)</f>
        <v>4</v>
      </c>
      <c r="Y9417">
        <f>YEAR(SalesData[[#This Row],[Order Date]])*100+MONTH(SalesData[[#This Row],[Order Date]])</f>
        <v>201610</v>
      </c>
    </row>
    <row r="9418" spans="1: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v>6</v>
      </c>
      <c r="T9418">
        <v>0</v>
      </c>
      <c r="U9418">
        <v>1.1100000000000001</v>
      </c>
      <c r="V9418">
        <f>COUNTIF(SalesData[Order ID],SalesData[[#This Row],[Order ID]])</f>
        <v>3</v>
      </c>
      <c r="W9418" t="str">
        <f>TEXT(SalesData[[#This Row],[Order Date]],"MMM-YYYY")</f>
        <v>Oct-2016</v>
      </c>
      <c r="X9418">
        <f>CHOOSE(MONTH(SalesData[[#This Row],[Order Date]]),1,1,1,2,2,2,3,3,3,4,4,4)</f>
        <v>4</v>
      </c>
      <c r="Y9418">
        <f>YEAR(SalesData[[#This Row],[Order Date]])*100+MONTH(SalesData[[#This Row],[Order Date]])</f>
        <v>201610</v>
      </c>
    </row>
    <row r="9419" spans="1: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v>10</v>
      </c>
      <c r="T9419">
        <v>0.2</v>
      </c>
      <c r="U9419">
        <v>3.01</v>
      </c>
      <c r="V9419">
        <f>COUNTIF(SalesData[Order ID],SalesData[[#This Row],[Order ID]])</f>
        <v>2</v>
      </c>
      <c r="W9419" t="str">
        <f>TEXT(SalesData[[#This Row],[Order Date]],"MMM-YYYY")</f>
        <v>Oct-2015</v>
      </c>
      <c r="X9419">
        <f>CHOOSE(MONTH(SalesData[[#This Row],[Order Date]]),1,1,1,2,2,2,3,3,3,4,4,4)</f>
        <v>4</v>
      </c>
      <c r="Y9419">
        <f>YEAR(SalesData[[#This Row],[Order Date]])*100+MONTH(SalesData[[#This Row],[Order Date]])</f>
        <v>201510</v>
      </c>
    </row>
    <row r="9420" spans="1: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v>6</v>
      </c>
      <c r="T9420">
        <v>0.3</v>
      </c>
      <c r="U9420">
        <v>-1.79</v>
      </c>
      <c r="V9420">
        <f>COUNTIF(SalesData[Order ID],SalesData[[#This Row],[Order ID]])</f>
        <v>2</v>
      </c>
      <c r="W9420" t="str">
        <f>TEXT(SalesData[[#This Row],[Order Date]],"MMM-YYYY")</f>
        <v>Oct-2015</v>
      </c>
      <c r="X9420">
        <f>CHOOSE(MONTH(SalesData[[#This Row],[Order Date]]),1,1,1,2,2,2,3,3,3,4,4,4)</f>
        <v>4</v>
      </c>
      <c r="Y9420">
        <f>YEAR(SalesData[[#This Row],[Order Date]])*100+MONTH(SalesData[[#This Row],[Order Date]])</f>
        <v>201510</v>
      </c>
    </row>
    <row r="9421" spans="1: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v>10</v>
      </c>
      <c r="T9421">
        <v>0.2</v>
      </c>
      <c r="U9421">
        <v>3.04</v>
      </c>
      <c r="V9421">
        <f>COUNTIF(SalesData[Order ID],SalesData[[#This Row],[Order ID]])</f>
        <v>2</v>
      </c>
      <c r="W9421" t="str">
        <f>TEXT(SalesData[[#This Row],[Order Date]],"MMM-YYYY")</f>
        <v>Oct-2018</v>
      </c>
      <c r="X9421">
        <f>CHOOSE(MONTH(SalesData[[#This Row],[Order Date]]),1,1,1,2,2,2,3,3,3,4,4,4)</f>
        <v>4</v>
      </c>
      <c r="Y9421">
        <f>YEAR(SalesData[[#This Row],[Order Date]])*100+MONTH(SalesData[[#This Row],[Order Date]])</f>
        <v>201810</v>
      </c>
    </row>
    <row r="9422" spans="1: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v>8</v>
      </c>
      <c r="T9422">
        <v>0.3</v>
      </c>
      <c r="U9422">
        <v>-5.94</v>
      </c>
      <c r="V9422">
        <f>COUNTIF(SalesData[Order ID],SalesData[[#This Row],[Order ID]])</f>
        <v>2</v>
      </c>
      <c r="W9422" t="str">
        <f>TEXT(SalesData[[#This Row],[Order Date]],"MMM-YYYY")</f>
        <v>Oct-2018</v>
      </c>
      <c r="X9422">
        <f>CHOOSE(MONTH(SalesData[[#This Row],[Order Date]]),1,1,1,2,2,2,3,3,3,4,4,4)</f>
        <v>4</v>
      </c>
      <c r="Y9422">
        <f>YEAR(SalesData[[#This Row],[Order Date]])*100+MONTH(SalesData[[#This Row],[Order Date]])</f>
        <v>201810</v>
      </c>
    </row>
    <row r="9423" spans="1: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v>3</v>
      </c>
      <c r="T9423">
        <v>0.2</v>
      </c>
      <c r="U9423">
        <v>48.38</v>
      </c>
      <c r="V9423">
        <f>COUNTIF(SalesData[Order ID],SalesData[[#This Row],[Order ID]])</f>
        <v>4</v>
      </c>
      <c r="W9423" t="str">
        <f>TEXT(SalesData[[#This Row],[Order Date]],"MMM-YYYY")</f>
        <v>Jul-2015</v>
      </c>
      <c r="X9423">
        <f>CHOOSE(MONTH(SalesData[[#This Row],[Order Date]]),1,1,1,2,2,2,3,3,3,4,4,4)</f>
        <v>3</v>
      </c>
      <c r="Y9423">
        <f>YEAR(SalesData[[#This Row],[Order Date]])*100+MONTH(SalesData[[#This Row],[Order Date]])</f>
        <v>201507</v>
      </c>
    </row>
    <row r="9424" spans="1: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v>8</v>
      </c>
      <c r="T9424">
        <v>0.1</v>
      </c>
      <c r="U9424">
        <v>10.58</v>
      </c>
      <c r="V9424">
        <f>COUNTIF(SalesData[Order ID],SalesData[[#This Row],[Order ID]])</f>
        <v>4</v>
      </c>
      <c r="W9424" t="str">
        <f>TEXT(SalesData[[#This Row],[Order Date]],"MMM-YYYY")</f>
        <v>Jul-2015</v>
      </c>
      <c r="X9424">
        <f>CHOOSE(MONTH(SalesData[[#This Row],[Order Date]]),1,1,1,2,2,2,3,3,3,4,4,4)</f>
        <v>3</v>
      </c>
      <c r="Y9424">
        <f>YEAR(SalesData[[#This Row],[Order Date]])*100+MONTH(SalesData[[#This Row],[Order Date]])</f>
        <v>201507</v>
      </c>
    </row>
    <row r="9425" spans="1: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v>9</v>
      </c>
      <c r="T9425">
        <v>0.1</v>
      </c>
      <c r="U9425">
        <v>36.29</v>
      </c>
      <c r="V9425">
        <f>COUNTIF(SalesData[Order ID],SalesData[[#This Row],[Order ID]])</f>
        <v>4</v>
      </c>
      <c r="W9425" t="str">
        <f>TEXT(SalesData[[#This Row],[Order Date]],"MMM-YYYY")</f>
        <v>Jul-2015</v>
      </c>
      <c r="X9425">
        <f>CHOOSE(MONTH(SalesData[[#This Row],[Order Date]]),1,1,1,2,2,2,3,3,3,4,4,4)</f>
        <v>3</v>
      </c>
      <c r="Y9425">
        <f>YEAR(SalesData[[#This Row],[Order Date]])*100+MONTH(SalesData[[#This Row],[Order Date]])</f>
        <v>201507</v>
      </c>
    </row>
    <row r="9426" spans="1: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v>4</v>
      </c>
      <c r="T9426">
        <v>0.1</v>
      </c>
      <c r="U9426">
        <v>11.7</v>
      </c>
      <c r="V9426">
        <f>COUNTIF(SalesData[Order ID],SalesData[[#This Row],[Order ID]])</f>
        <v>4</v>
      </c>
      <c r="W9426" t="str">
        <f>TEXT(SalesData[[#This Row],[Order Date]],"MMM-YYYY")</f>
        <v>Jul-2015</v>
      </c>
      <c r="X9426">
        <f>CHOOSE(MONTH(SalesData[[#This Row],[Order Date]]),1,1,1,2,2,2,3,3,3,4,4,4)</f>
        <v>3</v>
      </c>
      <c r="Y9426">
        <f>YEAR(SalesData[[#This Row],[Order Date]])*100+MONTH(SalesData[[#This Row],[Order Date]])</f>
        <v>201507</v>
      </c>
    </row>
    <row r="9427" spans="1: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v>1</v>
      </c>
      <c r="T9427">
        <v>0.3</v>
      </c>
      <c r="U9427">
        <v>-1324.85</v>
      </c>
      <c r="V9427">
        <f>COUNTIF(SalesData[Order ID],SalesData[[#This Row],[Order ID]])</f>
        <v>1</v>
      </c>
      <c r="W9427" t="str">
        <f>TEXT(SalesData[[#This Row],[Order Date]],"MMM-YYYY")</f>
        <v>Sep-2015</v>
      </c>
      <c r="X9427">
        <f>CHOOSE(MONTH(SalesData[[#This Row],[Order Date]]),1,1,1,2,2,2,3,3,3,4,4,4)</f>
        <v>3</v>
      </c>
      <c r="Y9427">
        <f>YEAR(SalesData[[#This Row],[Order Date]])*100+MONTH(SalesData[[#This Row],[Order Date]])</f>
        <v>201509</v>
      </c>
    </row>
    <row r="9428" spans="1: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v>9</v>
      </c>
      <c r="T9428">
        <v>0.3</v>
      </c>
      <c r="U9428">
        <v>-2.83</v>
      </c>
      <c r="V9428">
        <f>COUNTIF(SalesData[Order ID],SalesData[[#This Row],[Order ID]])</f>
        <v>1</v>
      </c>
      <c r="W9428" t="str">
        <f>TEXT(SalesData[[#This Row],[Order Date]],"MMM-YYYY")</f>
        <v>Sep-2017</v>
      </c>
      <c r="X9428">
        <f>CHOOSE(MONTH(SalesData[[#This Row],[Order Date]]),1,1,1,2,2,2,3,3,3,4,4,4)</f>
        <v>3</v>
      </c>
      <c r="Y9428">
        <f>YEAR(SalesData[[#This Row],[Order Date]])*100+MONTH(SalesData[[#This Row],[Order Date]])</f>
        <v>201709</v>
      </c>
    </row>
    <row r="9429" spans="1: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v>6</v>
      </c>
      <c r="T9429">
        <v>0</v>
      </c>
      <c r="U9429">
        <v>41.98</v>
      </c>
      <c r="V9429">
        <f>COUNTIF(SalesData[Order ID],SalesData[[#This Row],[Order ID]])</f>
        <v>1</v>
      </c>
      <c r="W9429" t="str">
        <f>TEXT(SalesData[[#This Row],[Order Date]],"MMM-YYYY")</f>
        <v>Nov-2015</v>
      </c>
      <c r="X9429">
        <f>CHOOSE(MONTH(SalesData[[#This Row],[Order Date]]),1,1,1,2,2,2,3,3,3,4,4,4)</f>
        <v>4</v>
      </c>
      <c r="Y9429">
        <f>YEAR(SalesData[[#This Row],[Order Date]])*100+MONTH(SalesData[[#This Row],[Order Date]])</f>
        <v>201511</v>
      </c>
    </row>
    <row r="9430" spans="1: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v>9</v>
      </c>
      <c r="T9430">
        <v>0</v>
      </c>
      <c r="U9430">
        <v>206.2</v>
      </c>
      <c r="V9430">
        <f>COUNTIF(SalesData[Order ID],SalesData[[#This Row],[Order ID]])</f>
        <v>1</v>
      </c>
      <c r="W9430" t="str">
        <f>TEXT(SalesData[[#This Row],[Order Date]],"MMM-YYYY")</f>
        <v>May-2015</v>
      </c>
      <c r="X9430">
        <f>CHOOSE(MONTH(SalesData[[#This Row],[Order Date]]),1,1,1,2,2,2,3,3,3,4,4,4)</f>
        <v>2</v>
      </c>
      <c r="Y9430">
        <f>YEAR(SalesData[[#This Row],[Order Date]])*100+MONTH(SalesData[[#This Row],[Order Date]])</f>
        <v>201505</v>
      </c>
    </row>
    <row r="9431" spans="1: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v>10</v>
      </c>
      <c r="T9431">
        <v>0.3</v>
      </c>
      <c r="U9431">
        <v>-219.99</v>
      </c>
      <c r="V9431">
        <f>COUNTIF(SalesData[Order ID],SalesData[[#This Row],[Order ID]])</f>
        <v>2</v>
      </c>
      <c r="W9431" t="str">
        <f>TEXT(SalesData[[#This Row],[Order Date]],"MMM-YYYY")</f>
        <v>Aug-2016</v>
      </c>
      <c r="X9431">
        <f>CHOOSE(MONTH(SalesData[[#This Row],[Order Date]]),1,1,1,2,2,2,3,3,3,4,4,4)</f>
        <v>3</v>
      </c>
      <c r="Y9431">
        <f>YEAR(SalesData[[#This Row],[Order Date]])*100+MONTH(SalesData[[#This Row],[Order Date]])</f>
        <v>201608</v>
      </c>
    </row>
    <row r="9432" spans="1: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v>7</v>
      </c>
      <c r="T9432">
        <v>0.1</v>
      </c>
      <c r="U9432">
        <v>26.91</v>
      </c>
      <c r="V9432">
        <f>COUNTIF(SalesData[Order ID],SalesData[[#This Row],[Order ID]])</f>
        <v>2</v>
      </c>
      <c r="W9432" t="str">
        <f>TEXT(SalesData[[#This Row],[Order Date]],"MMM-YYYY")</f>
        <v>Aug-2016</v>
      </c>
      <c r="X9432">
        <f>CHOOSE(MONTH(SalesData[[#This Row],[Order Date]]),1,1,1,2,2,2,3,3,3,4,4,4)</f>
        <v>3</v>
      </c>
      <c r="Y9432">
        <f>YEAR(SalesData[[#This Row],[Order Date]])*100+MONTH(SalesData[[#This Row],[Order Date]])</f>
        <v>201608</v>
      </c>
    </row>
    <row r="9433" spans="1: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v>7</v>
      </c>
      <c r="T9433">
        <v>0.2</v>
      </c>
      <c r="U9433">
        <v>0.94</v>
      </c>
      <c r="V9433">
        <f>COUNTIF(SalesData[Order ID],SalesData[[#This Row],[Order ID]])</f>
        <v>1</v>
      </c>
      <c r="W9433" t="str">
        <f>TEXT(SalesData[[#This Row],[Order Date]],"MMM-YYYY")</f>
        <v>Jun-2016</v>
      </c>
      <c r="X9433">
        <f>CHOOSE(MONTH(SalesData[[#This Row],[Order Date]]),1,1,1,2,2,2,3,3,3,4,4,4)</f>
        <v>2</v>
      </c>
      <c r="Y9433">
        <f>YEAR(SalesData[[#This Row],[Order Date]])*100+MONTH(SalesData[[#This Row],[Order Date]])</f>
        <v>201606</v>
      </c>
    </row>
    <row r="9434" spans="1: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v>8</v>
      </c>
      <c r="T9434">
        <v>0</v>
      </c>
      <c r="U9434">
        <v>7.22</v>
      </c>
      <c r="V9434">
        <f>COUNTIF(SalesData[Order ID],SalesData[[#This Row],[Order ID]])</f>
        <v>4</v>
      </c>
      <c r="W9434" t="str">
        <f>TEXT(SalesData[[#This Row],[Order Date]],"MMM-YYYY")</f>
        <v>Aug-2016</v>
      </c>
      <c r="X9434">
        <f>CHOOSE(MONTH(SalesData[[#This Row],[Order Date]]),1,1,1,2,2,2,3,3,3,4,4,4)</f>
        <v>3</v>
      </c>
      <c r="Y9434">
        <f>YEAR(SalesData[[#This Row],[Order Date]])*100+MONTH(SalesData[[#This Row],[Order Date]])</f>
        <v>201608</v>
      </c>
    </row>
    <row r="9435" spans="1: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v>7</v>
      </c>
      <c r="T9435">
        <v>0</v>
      </c>
      <c r="U9435">
        <v>7.98</v>
      </c>
      <c r="V9435">
        <f>COUNTIF(SalesData[Order ID],SalesData[[#This Row],[Order ID]])</f>
        <v>4</v>
      </c>
      <c r="W9435" t="str">
        <f>TEXT(SalesData[[#This Row],[Order Date]],"MMM-YYYY")</f>
        <v>Aug-2016</v>
      </c>
      <c r="X9435">
        <f>CHOOSE(MONTH(SalesData[[#This Row],[Order Date]]),1,1,1,2,2,2,3,3,3,4,4,4)</f>
        <v>3</v>
      </c>
      <c r="Y9435">
        <f>YEAR(SalesData[[#This Row],[Order Date]])*100+MONTH(SalesData[[#This Row],[Order Date]])</f>
        <v>201608</v>
      </c>
    </row>
    <row r="9436" spans="1: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v>5</v>
      </c>
      <c r="T9436">
        <v>0.1</v>
      </c>
      <c r="U9436">
        <v>2.0499999999999998</v>
      </c>
      <c r="V9436">
        <f>COUNTIF(SalesData[Order ID],SalesData[[#This Row],[Order ID]])</f>
        <v>4</v>
      </c>
      <c r="W9436" t="str">
        <f>TEXT(SalesData[[#This Row],[Order Date]],"MMM-YYYY")</f>
        <v>Aug-2016</v>
      </c>
      <c r="X9436">
        <f>CHOOSE(MONTH(SalesData[[#This Row],[Order Date]]),1,1,1,2,2,2,3,3,3,4,4,4)</f>
        <v>3</v>
      </c>
      <c r="Y9436">
        <f>YEAR(SalesData[[#This Row],[Order Date]])*100+MONTH(SalesData[[#This Row],[Order Date]])</f>
        <v>201608</v>
      </c>
    </row>
    <row r="9437" spans="1: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v>3</v>
      </c>
      <c r="T9437">
        <v>0</v>
      </c>
      <c r="U9437">
        <v>17.7</v>
      </c>
      <c r="V9437">
        <f>COUNTIF(SalesData[Order ID],SalesData[[#This Row],[Order ID]])</f>
        <v>4</v>
      </c>
      <c r="W9437" t="str">
        <f>TEXT(SalesData[[#This Row],[Order Date]],"MMM-YYYY")</f>
        <v>Aug-2016</v>
      </c>
      <c r="X9437">
        <f>CHOOSE(MONTH(SalesData[[#This Row],[Order Date]]),1,1,1,2,2,2,3,3,3,4,4,4)</f>
        <v>3</v>
      </c>
      <c r="Y9437">
        <f>YEAR(SalesData[[#This Row],[Order Date]])*100+MONTH(SalesData[[#This Row],[Order Date]])</f>
        <v>201608</v>
      </c>
    </row>
    <row r="9438" spans="1: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v>3</v>
      </c>
      <c r="T9438">
        <v>0.1</v>
      </c>
      <c r="U9438">
        <v>0.91</v>
      </c>
      <c r="V9438">
        <f>COUNTIF(SalesData[Order ID],SalesData[[#This Row],[Order ID]])</f>
        <v>1</v>
      </c>
      <c r="W9438" t="str">
        <f>TEXT(SalesData[[#This Row],[Order Date]],"MMM-YYYY")</f>
        <v>Sep-2016</v>
      </c>
      <c r="X9438">
        <f>CHOOSE(MONTH(SalesData[[#This Row],[Order Date]]),1,1,1,2,2,2,3,3,3,4,4,4)</f>
        <v>3</v>
      </c>
      <c r="Y9438">
        <f>YEAR(SalesData[[#This Row],[Order Date]])*100+MONTH(SalesData[[#This Row],[Order Date]])</f>
        <v>201609</v>
      </c>
    </row>
    <row r="9439" spans="1: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v>2</v>
      </c>
      <c r="T9439">
        <v>0.2</v>
      </c>
      <c r="U9439">
        <v>4.1500000000000004</v>
      </c>
      <c r="V9439">
        <f>COUNTIF(SalesData[Order ID],SalesData[[#This Row],[Order ID]])</f>
        <v>1</v>
      </c>
      <c r="W9439" t="str">
        <f>TEXT(SalesData[[#This Row],[Order Date]],"MMM-YYYY")</f>
        <v>May-2018</v>
      </c>
      <c r="X9439">
        <f>CHOOSE(MONTH(SalesData[[#This Row],[Order Date]]),1,1,1,2,2,2,3,3,3,4,4,4)</f>
        <v>2</v>
      </c>
      <c r="Y9439">
        <f>YEAR(SalesData[[#This Row],[Order Date]])*100+MONTH(SalesData[[#This Row],[Order Date]])</f>
        <v>201805</v>
      </c>
    </row>
    <row r="9440" spans="1: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v>7</v>
      </c>
      <c r="T9440">
        <v>0</v>
      </c>
      <c r="U9440">
        <v>39.979999999999997</v>
      </c>
      <c r="V9440">
        <f>COUNTIF(SalesData[Order ID],SalesData[[#This Row],[Order ID]])</f>
        <v>1</v>
      </c>
      <c r="W9440" t="str">
        <f>TEXT(SalesData[[#This Row],[Order Date]],"MMM-YYYY")</f>
        <v>Jul-2018</v>
      </c>
      <c r="X9440">
        <f>CHOOSE(MONTH(SalesData[[#This Row],[Order Date]]),1,1,1,2,2,2,3,3,3,4,4,4)</f>
        <v>3</v>
      </c>
      <c r="Y9440">
        <f>YEAR(SalesData[[#This Row],[Order Date]])*100+MONTH(SalesData[[#This Row],[Order Date]])</f>
        <v>201807</v>
      </c>
    </row>
    <row r="9441" spans="1: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v>10</v>
      </c>
      <c r="T9441">
        <v>0.2</v>
      </c>
      <c r="U9441">
        <v>4</v>
      </c>
      <c r="V9441">
        <f>COUNTIF(SalesData[Order ID],SalesData[[#This Row],[Order ID]])</f>
        <v>1</v>
      </c>
      <c r="W9441" t="str">
        <f>TEXT(SalesData[[#This Row],[Order Date]],"MMM-YYYY")</f>
        <v>Oct-2015</v>
      </c>
      <c r="X9441">
        <f>CHOOSE(MONTH(SalesData[[#This Row],[Order Date]]),1,1,1,2,2,2,3,3,3,4,4,4)</f>
        <v>4</v>
      </c>
      <c r="Y9441">
        <f>YEAR(SalesData[[#This Row],[Order Date]])*100+MONTH(SalesData[[#This Row],[Order Date]])</f>
        <v>201510</v>
      </c>
    </row>
    <row r="9442" spans="1: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v>5</v>
      </c>
      <c r="T9442">
        <v>0</v>
      </c>
      <c r="U9442">
        <v>4.53</v>
      </c>
      <c r="V9442">
        <f>COUNTIF(SalesData[Order ID],SalesData[[#This Row],[Order ID]])</f>
        <v>1</v>
      </c>
      <c r="W9442" t="str">
        <f>TEXT(SalesData[[#This Row],[Order Date]],"MMM-YYYY")</f>
        <v>May-2015</v>
      </c>
      <c r="X9442">
        <f>CHOOSE(MONTH(SalesData[[#This Row],[Order Date]]),1,1,1,2,2,2,3,3,3,4,4,4)</f>
        <v>2</v>
      </c>
      <c r="Y9442">
        <f>YEAR(SalesData[[#This Row],[Order Date]])*100+MONTH(SalesData[[#This Row],[Order Date]])</f>
        <v>201505</v>
      </c>
    </row>
    <row r="9443" spans="1: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v>9</v>
      </c>
      <c r="T9443">
        <v>0.2</v>
      </c>
      <c r="U9443">
        <v>7.74</v>
      </c>
      <c r="V9443">
        <f>COUNTIF(SalesData[Order ID],SalesData[[#This Row],[Order ID]])</f>
        <v>1</v>
      </c>
      <c r="W9443" t="str">
        <f>TEXT(SalesData[[#This Row],[Order Date]],"MMM-YYYY")</f>
        <v>Dec-2015</v>
      </c>
      <c r="X9443">
        <f>CHOOSE(MONTH(SalesData[[#This Row],[Order Date]]),1,1,1,2,2,2,3,3,3,4,4,4)</f>
        <v>4</v>
      </c>
      <c r="Y9443">
        <f>YEAR(SalesData[[#This Row],[Order Date]])*100+MONTH(SalesData[[#This Row],[Order Date]])</f>
        <v>201512</v>
      </c>
    </row>
    <row r="9444" spans="1: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v>2</v>
      </c>
      <c r="T9444">
        <v>0.1</v>
      </c>
      <c r="U9444">
        <v>3.74</v>
      </c>
      <c r="V9444">
        <f>COUNTIF(SalesData[Order ID],SalesData[[#This Row],[Order ID]])</f>
        <v>2</v>
      </c>
      <c r="W9444" t="str">
        <f>TEXT(SalesData[[#This Row],[Order Date]],"MMM-YYYY")</f>
        <v>Apr-2018</v>
      </c>
      <c r="X9444">
        <f>CHOOSE(MONTH(SalesData[[#This Row],[Order Date]]),1,1,1,2,2,2,3,3,3,4,4,4)</f>
        <v>2</v>
      </c>
      <c r="Y9444">
        <f>YEAR(SalesData[[#This Row],[Order Date]])*100+MONTH(SalesData[[#This Row],[Order Date]])</f>
        <v>201804</v>
      </c>
    </row>
    <row r="9445" spans="1: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v>4</v>
      </c>
      <c r="T9445">
        <v>0.2</v>
      </c>
      <c r="U9445">
        <v>24.11</v>
      </c>
      <c r="V9445">
        <f>COUNTIF(SalesData[Order ID],SalesData[[#This Row],[Order ID]])</f>
        <v>2</v>
      </c>
      <c r="W9445" t="str">
        <f>TEXT(SalesData[[#This Row],[Order Date]],"MMM-YYYY")</f>
        <v>Apr-2018</v>
      </c>
      <c r="X9445">
        <f>CHOOSE(MONTH(SalesData[[#This Row],[Order Date]]),1,1,1,2,2,2,3,3,3,4,4,4)</f>
        <v>2</v>
      </c>
      <c r="Y9445">
        <f>YEAR(SalesData[[#This Row],[Order Date]])*100+MONTH(SalesData[[#This Row],[Order Date]])</f>
        <v>201804</v>
      </c>
    </row>
    <row r="9446" spans="1: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v>1</v>
      </c>
      <c r="T9446">
        <v>0</v>
      </c>
      <c r="U9446">
        <v>28.75</v>
      </c>
      <c r="V9446">
        <f>COUNTIF(SalesData[Order ID],SalesData[[#This Row],[Order ID]])</f>
        <v>1</v>
      </c>
      <c r="W9446" t="str">
        <f>TEXT(SalesData[[#This Row],[Order Date]],"MMM-YYYY")</f>
        <v>Mar-2016</v>
      </c>
      <c r="X9446">
        <f>CHOOSE(MONTH(SalesData[[#This Row],[Order Date]]),1,1,1,2,2,2,3,3,3,4,4,4)</f>
        <v>1</v>
      </c>
      <c r="Y9446">
        <f>YEAR(SalesData[[#This Row],[Order Date]])*100+MONTH(SalesData[[#This Row],[Order Date]])</f>
        <v>201603</v>
      </c>
    </row>
    <row r="9447" spans="1: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v>1</v>
      </c>
      <c r="T9447">
        <v>0.2</v>
      </c>
      <c r="U9447">
        <v>0.62</v>
      </c>
      <c r="V9447">
        <f>COUNTIF(SalesData[Order ID],SalesData[[#This Row],[Order ID]])</f>
        <v>1</v>
      </c>
      <c r="W9447" t="str">
        <f>TEXT(SalesData[[#This Row],[Order Date]],"MMM-YYYY")</f>
        <v>May-2016</v>
      </c>
      <c r="X9447">
        <f>CHOOSE(MONTH(SalesData[[#This Row],[Order Date]]),1,1,1,2,2,2,3,3,3,4,4,4)</f>
        <v>2</v>
      </c>
      <c r="Y9447">
        <f>YEAR(SalesData[[#This Row],[Order Date]])*100+MONTH(SalesData[[#This Row],[Order Date]])</f>
        <v>201605</v>
      </c>
    </row>
    <row r="9448" spans="1: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v>10</v>
      </c>
      <c r="T9448">
        <v>0.1</v>
      </c>
      <c r="U9448">
        <v>2.87</v>
      </c>
      <c r="V9448">
        <f>COUNTIF(SalesData[Order ID],SalesData[[#This Row],[Order ID]])</f>
        <v>1</v>
      </c>
      <c r="W9448" t="str">
        <f>TEXT(SalesData[[#This Row],[Order Date]],"MMM-YYYY")</f>
        <v>Sep-2017</v>
      </c>
      <c r="X9448">
        <f>CHOOSE(MONTH(SalesData[[#This Row],[Order Date]]),1,1,1,2,2,2,3,3,3,4,4,4)</f>
        <v>3</v>
      </c>
      <c r="Y9448">
        <f>YEAR(SalesData[[#This Row],[Order Date]])*100+MONTH(SalesData[[#This Row],[Order Date]])</f>
        <v>201709</v>
      </c>
    </row>
    <row r="9449" spans="1: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v>1</v>
      </c>
      <c r="T9449">
        <v>0.2</v>
      </c>
      <c r="U9449">
        <v>152.74</v>
      </c>
      <c r="V9449">
        <f>COUNTIF(SalesData[Order ID],SalesData[[#This Row],[Order ID]])</f>
        <v>1</v>
      </c>
      <c r="W9449" t="str">
        <f>TEXT(SalesData[[#This Row],[Order Date]],"MMM-YYYY")</f>
        <v>May-2018</v>
      </c>
      <c r="X9449">
        <f>CHOOSE(MONTH(SalesData[[#This Row],[Order Date]]),1,1,1,2,2,2,3,3,3,4,4,4)</f>
        <v>2</v>
      </c>
      <c r="Y9449">
        <f>YEAR(SalesData[[#This Row],[Order Date]])*100+MONTH(SalesData[[#This Row],[Order Date]])</f>
        <v>201805</v>
      </c>
    </row>
    <row r="9450" spans="1: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v>8</v>
      </c>
      <c r="T9450">
        <v>0.3</v>
      </c>
      <c r="U9450">
        <v>-4.1900000000000004</v>
      </c>
      <c r="V9450">
        <f>COUNTIF(SalesData[Order ID],SalesData[[#This Row],[Order ID]])</f>
        <v>1</v>
      </c>
      <c r="W9450" t="str">
        <f>TEXT(SalesData[[#This Row],[Order Date]],"MMM-YYYY")</f>
        <v>Sep-2017</v>
      </c>
      <c r="X9450">
        <f>CHOOSE(MONTH(SalesData[[#This Row],[Order Date]]),1,1,1,2,2,2,3,3,3,4,4,4)</f>
        <v>3</v>
      </c>
      <c r="Y9450">
        <f>YEAR(SalesData[[#This Row],[Order Date]])*100+MONTH(SalesData[[#This Row],[Order Date]])</f>
        <v>201709</v>
      </c>
    </row>
    <row r="9451" spans="1: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v>3</v>
      </c>
      <c r="T9451">
        <v>0.1</v>
      </c>
      <c r="U9451">
        <v>2.5</v>
      </c>
      <c r="V9451">
        <f>COUNTIF(SalesData[Order ID],SalesData[[#This Row],[Order ID]])</f>
        <v>1</v>
      </c>
      <c r="W9451" t="str">
        <f>TEXT(SalesData[[#This Row],[Order Date]],"MMM-YYYY")</f>
        <v>Sep-2015</v>
      </c>
      <c r="X9451">
        <f>CHOOSE(MONTH(SalesData[[#This Row],[Order Date]]),1,1,1,2,2,2,3,3,3,4,4,4)</f>
        <v>3</v>
      </c>
      <c r="Y9451">
        <f>YEAR(SalesData[[#This Row],[Order Date]])*100+MONTH(SalesData[[#This Row],[Order Date]])</f>
        <v>201509</v>
      </c>
    </row>
    <row r="9452" spans="1: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v>6</v>
      </c>
      <c r="T9452">
        <v>0</v>
      </c>
      <c r="U9452">
        <v>16.350000000000001</v>
      </c>
      <c r="V9452">
        <f>COUNTIF(SalesData[Order ID],SalesData[[#This Row],[Order ID]])</f>
        <v>1</v>
      </c>
      <c r="W9452" t="str">
        <f>TEXT(SalesData[[#This Row],[Order Date]],"MMM-YYYY")</f>
        <v>Jun-2018</v>
      </c>
      <c r="X9452">
        <f>CHOOSE(MONTH(SalesData[[#This Row],[Order Date]]),1,1,1,2,2,2,3,3,3,4,4,4)</f>
        <v>2</v>
      </c>
      <c r="Y9452">
        <f>YEAR(SalesData[[#This Row],[Order Date]])*100+MONTH(SalesData[[#This Row],[Order Date]])</f>
        <v>201806</v>
      </c>
    </row>
    <row r="9453" spans="1: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v>8</v>
      </c>
      <c r="T9453">
        <v>0</v>
      </c>
      <c r="U9453">
        <v>37.229999999999997</v>
      </c>
      <c r="V9453">
        <f>COUNTIF(SalesData[Order ID],SalesData[[#This Row],[Order ID]])</f>
        <v>4</v>
      </c>
      <c r="W9453" t="str">
        <f>TEXT(SalesData[[#This Row],[Order Date]],"MMM-YYYY")</f>
        <v>Sep-2016</v>
      </c>
      <c r="X9453">
        <f>CHOOSE(MONTH(SalesData[[#This Row],[Order Date]]),1,1,1,2,2,2,3,3,3,4,4,4)</f>
        <v>3</v>
      </c>
      <c r="Y9453">
        <f>YEAR(SalesData[[#This Row],[Order Date]])*100+MONTH(SalesData[[#This Row],[Order Date]])</f>
        <v>201609</v>
      </c>
    </row>
    <row r="9454" spans="1: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v>2</v>
      </c>
      <c r="T9454">
        <v>0</v>
      </c>
      <c r="U9454">
        <v>15.54</v>
      </c>
      <c r="V9454">
        <f>COUNTIF(SalesData[Order ID],SalesData[[#This Row],[Order ID]])</f>
        <v>4</v>
      </c>
      <c r="W9454" t="str">
        <f>TEXT(SalesData[[#This Row],[Order Date]],"MMM-YYYY")</f>
        <v>Sep-2016</v>
      </c>
      <c r="X9454">
        <f>CHOOSE(MONTH(SalesData[[#This Row],[Order Date]]),1,1,1,2,2,2,3,3,3,4,4,4)</f>
        <v>3</v>
      </c>
      <c r="Y9454">
        <f>YEAR(SalesData[[#This Row],[Order Date]])*100+MONTH(SalesData[[#This Row],[Order Date]])</f>
        <v>201609</v>
      </c>
    </row>
    <row r="9455" spans="1: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v>5</v>
      </c>
      <c r="T9455">
        <v>0</v>
      </c>
      <c r="U9455">
        <v>2.83</v>
      </c>
      <c r="V9455">
        <f>COUNTIF(SalesData[Order ID],SalesData[[#This Row],[Order ID]])</f>
        <v>4</v>
      </c>
      <c r="W9455" t="str">
        <f>TEXT(SalesData[[#This Row],[Order Date]],"MMM-YYYY")</f>
        <v>Sep-2016</v>
      </c>
      <c r="X9455">
        <f>CHOOSE(MONTH(SalesData[[#This Row],[Order Date]]),1,1,1,2,2,2,3,3,3,4,4,4)</f>
        <v>3</v>
      </c>
      <c r="Y9455">
        <f>YEAR(SalesData[[#This Row],[Order Date]])*100+MONTH(SalesData[[#This Row],[Order Date]])</f>
        <v>201609</v>
      </c>
    </row>
    <row r="9456" spans="1: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v>2</v>
      </c>
      <c r="T9456">
        <v>0.2</v>
      </c>
      <c r="U9456">
        <v>8.4600000000000009</v>
      </c>
      <c r="V9456">
        <f>COUNTIF(SalesData[Order ID],SalesData[[#This Row],[Order ID]])</f>
        <v>4</v>
      </c>
      <c r="W9456" t="str">
        <f>TEXT(SalesData[[#This Row],[Order Date]],"MMM-YYYY")</f>
        <v>Sep-2016</v>
      </c>
      <c r="X9456">
        <f>CHOOSE(MONTH(SalesData[[#This Row],[Order Date]]),1,1,1,2,2,2,3,3,3,4,4,4)</f>
        <v>3</v>
      </c>
      <c r="Y9456">
        <f>YEAR(SalesData[[#This Row],[Order Date]])*100+MONTH(SalesData[[#This Row],[Order Date]])</f>
        <v>201609</v>
      </c>
    </row>
    <row r="9457" spans="1: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v>5</v>
      </c>
      <c r="T9457">
        <v>0</v>
      </c>
      <c r="U9457">
        <v>13.72</v>
      </c>
      <c r="V9457">
        <f>COUNTIF(SalesData[Order ID],SalesData[[#This Row],[Order ID]])</f>
        <v>1</v>
      </c>
      <c r="W9457" t="str">
        <f>TEXT(SalesData[[#This Row],[Order Date]],"MMM-YYYY")</f>
        <v>Jun-2017</v>
      </c>
      <c r="X9457">
        <f>CHOOSE(MONTH(SalesData[[#This Row],[Order Date]]),1,1,1,2,2,2,3,3,3,4,4,4)</f>
        <v>2</v>
      </c>
      <c r="Y9457">
        <f>YEAR(SalesData[[#This Row],[Order Date]])*100+MONTH(SalesData[[#This Row],[Order Date]])</f>
        <v>201706</v>
      </c>
    </row>
    <row r="9458" spans="1: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v>6</v>
      </c>
      <c r="T9458">
        <v>0</v>
      </c>
      <c r="U9458">
        <v>2.99</v>
      </c>
      <c r="V9458">
        <f>COUNTIF(SalesData[Order ID],SalesData[[#This Row],[Order ID]])</f>
        <v>2</v>
      </c>
      <c r="W9458" t="str">
        <f>TEXT(SalesData[[#This Row],[Order Date]],"MMM-YYYY")</f>
        <v>May-2018</v>
      </c>
      <c r="X9458">
        <f>CHOOSE(MONTH(SalesData[[#This Row],[Order Date]]),1,1,1,2,2,2,3,3,3,4,4,4)</f>
        <v>2</v>
      </c>
      <c r="Y9458">
        <f>YEAR(SalesData[[#This Row],[Order Date]])*100+MONTH(SalesData[[#This Row],[Order Date]])</f>
        <v>201805</v>
      </c>
    </row>
    <row r="9459" spans="1: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v>2</v>
      </c>
      <c r="T9459">
        <v>0.2</v>
      </c>
      <c r="U9459">
        <v>3.62</v>
      </c>
      <c r="V9459">
        <f>COUNTIF(SalesData[Order ID],SalesData[[#This Row],[Order ID]])</f>
        <v>2</v>
      </c>
      <c r="W9459" t="str">
        <f>TEXT(SalesData[[#This Row],[Order Date]],"MMM-YYYY")</f>
        <v>May-2018</v>
      </c>
      <c r="X9459">
        <f>CHOOSE(MONTH(SalesData[[#This Row],[Order Date]]),1,1,1,2,2,2,3,3,3,4,4,4)</f>
        <v>2</v>
      </c>
      <c r="Y9459">
        <f>YEAR(SalesData[[#This Row],[Order Date]])*100+MONTH(SalesData[[#This Row],[Order Date]])</f>
        <v>201805</v>
      </c>
    </row>
    <row r="9460" spans="1: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v>1</v>
      </c>
      <c r="T9460">
        <v>0.1</v>
      </c>
      <c r="U9460">
        <v>27.47</v>
      </c>
      <c r="V9460">
        <f>COUNTIF(SalesData[Order ID],SalesData[[#This Row],[Order ID]])</f>
        <v>2</v>
      </c>
      <c r="W9460" t="str">
        <f>TEXT(SalesData[[#This Row],[Order Date]],"MMM-YYYY")</f>
        <v>Oct-2015</v>
      </c>
      <c r="X9460">
        <f>CHOOSE(MONTH(SalesData[[#This Row],[Order Date]]),1,1,1,2,2,2,3,3,3,4,4,4)</f>
        <v>4</v>
      </c>
      <c r="Y9460">
        <f>YEAR(SalesData[[#This Row],[Order Date]])*100+MONTH(SalesData[[#This Row],[Order Date]])</f>
        <v>201510</v>
      </c>
    </row>
    <row r="9461" spans="1: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v>7</v>
      </c>
      <c r="T9461">
        <v>0.2</v>
      </c>
      <c r="U9461">
        <v>0.96</v>
      </c>
      <c r="V9461">
        <f>COUNTIF(SalesData[Order ID],SalesData[[#This Row],[Order ID]])</f>
        <v>2</v>
      </c>
      <c r="W9461" t="str">
        <f>TEXT(SalesData[[#This Row],[Order Date]],"MMM-YYYY")</f>
        <v>Oct-2015</v>
      </c>
      <c r="X9461">
        <f>CHOOSE(MONTH(SalesData[[#This Row],[Order Date]]),1,1,1,2,2,2,3,3,3,4,4,4)</f>
        <v>4</v>
      </c>
      <c r="Y9461">
        <f>YEAR(SalesData[[#This Row],[Order Date]])*100+MONTH(SalesData[[#This Row],[Order Date]])</f>
        <v>201510</v>
      </c>
    </row>
    <row r="9462" spans="1: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v>4</v>
      </c>
      <c r="T9462">
        <v>0.2</v>
      </c>
      <c r="U9462">
        <v>4.82</v>
      </c>
      <c r="V9462">
        <f>COUNTIF(SalesData[Order ID],SalesData[[#This Row],[Order ID]])</f>
        <v>1</v>
      </c>
      <c r="W9462" t="str">
        <f>TEXT(SalesData[[#This Row],[Order Date]],"MMM-YYYY")</f>
        <v>Nov-2015</v>
      </c>
      <c r="X9462">
        <f>CHOOSE(MONTH(SalesData[[#This Row],[Order Date]]),1,1,1,2,2,2,3,3,3,4,4,4)</f>
        <v>4</v>
      </c>
      <c r="Y9462">
        <f>YEAR(SalesData[[#This Row],[Order Date]])*100+MONTH(SalesData[[#This Row],[Order Date]])</f>
        <v>201511</v>
      </c>
    </row>
    <row r="9463" spans="1: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v>8</v>
      </c>
      <c r="T9463">
        <v>0.2</v>
      </c>
      <c r="U9463">
        <v>28.94</v>
      </c>
      <c r="V9463">
        <f>COUNTIF(SalesData[Order ID],SalesData[[#This Row],[Order ID]])</f>
        <v>1</v>
      </c>
      <c r="W9463" t="str">
        <f>TEXT(SalesData[[#This Row],[Order Date]],"MMM-YYYY")</f>
        <v>Oct-2015</v>
      </c>
      <c r="X9463">
        <f>CHOOSE(MONTH(SalesData[[#This Row],[Order Date]]),1,1,1,2,2,2,3,3,3,4,4,4)</f>
        <v>4</v>
      </c>
      <c r="Y9463">
        <f>YEAR(SalesData[[#This Row],[Order Date]])*100+MONTH(SalesData[[#This Row],[Order Date]])</f>
        <v>201510</v>
      </c>
    </row>
    <row r="9464" spans="1: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v>6</v>
      </c>
      <c r="T9464">
        <v>0.2</v>
      </c>
      <c r="U9464">
        <v>112.31</v>
      </c>
      <c r="V9464">
        <f>COUNTIF(SalesData[Order ID],SalesData[[#This Row],[Order ID]])</f>
        <v>1</v>
      </c>
      <c r="W9464" t="str">
        <f>TEXT(SalesData[[#This Row],[Order Date]],"MMM-YYYY")</f>
        <v>Nov-2018</v>
      </c>
      <c r="X9464">
        <f>CHOOSE(MONTH(SalesData[[#This Row],[Order Date]]),1,1,1,2,2,2,3,3,3,4,4,4)</f>
        <v>4</v>
      </c>
      <c r="Y9464">
        <f>YEAR(SalesData[[#This Row],[Order Date]])*100+MONTH(SalesData[[#This Row],[Order Date]])</f>
        <v>201811</v>
      </c>
    </row>
    <row r="9465" spans="1: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v>5</v>
      </c>
      <c r="T9465">
        <v>0.3</v>
      </c>
      <c r="U9465">
        <v>-1.17</v>
      </c>
      <c r="V9465">
        <f>COUNTIF(SalesData[Order ID],SalesData[[#This Row],[Order ID]])</f>
        <v>1</v>
      </c>
      <c r="W9465" t="str">
        <f>TEXT(SalesData[[#This Row],[Order Date]],"MMM-YYYY")</f>
        <v>Feb-2015</v>
      </c>
      <c r="X9465">
        <f>CHOOSE(MONTH(SalesData[[#This Row],[Order Date]]),1,1,1,2,2,2,3,3,3,4,4,4)</f>
        <v>1</v>
      </c>
      <c r="Y9465">
        <f>YEAR(SalesData[[#This Row],[Order Date]])*100+MONTH(SalesData[[#This Row],[Order Date]])</f>
        <v>201502</v>
      </c>
    </row>
    <row r="9466" spans="1: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v>9</v>
      </c>
      <c r="T9466">
        <v>0</v>
      </c>
      <c r="U9466">
        <v>1.56</v>
      </c>
      <c r="V9466">
        <f>COUNTIF(SalesData[Order ID],SalesData[[#This Row],[Order ID]])</f>
        <v>1</v>
      </c>
      <c r="W9466" t="str">
        <f>TEXT(SalesData[[#This Row],[Order Date]],"MMM-YYYY")</f>
        <v>Dec-2015</v>
      </c>
      <c r="X9466">
        <f>CHOOSE(MONTH(SalesData[[#This Row],[Order Date]]),1,1,1,2,2,2,3,3,3,4,4,4)</f>
        <v>4</v>
      </c>
      <c r="Y9466">
        <f>YEAR(SalesData[[#This Row],[Order Date]])*100+MONTH(SalesData[[#This Row],[Order Date]])</f>
        <v>201512</v>
      </c>
    </row>
    <row r="9467" spans="1: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v>8</v>
      </c>
      <c r="T9467">
        <v>0</v>
      </c>
      <c r="U9467">
        <v>10.87</v>
      </c>
      <c r="V9467">
        <f>COUNTIF(SalesData[Order ID],SalesData[[#This Row],[Order ID]])</f>
        <v>1</v>
      </c>
      <c r="W9467" t="str">
        <f>TEXT(SalesData[[#This Row],[Order Date]],"MMM-YYYY")</f>
        <v>Nov-2017</v>
      </c>
      <c r="X9467">
        <f>CHOOSE(MONTH(SalesData[[#This Row],[Order Date]]),1,1,1,2,2,2,3,3,3,4,4,4)</f>
        <v>4</v>
      </c>
      <c r="Y9467">
        <f>YEAR(SalesData[[#This Row],[Order Date]])*100+MONTH(SalesData[[#This Row],[Order Date]])</f>
        <v>201711</v>
      </c>
    </row>
    <row r="9468" spans="1: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v>4</v>
      </c>
      <c r="T9468">
        <v>0</v>
      </c>
      <c r="U9468">
        <v>11.53</v>
      </c>
      <c r="V9468">
        <f>COUNTIF(SalesData[Order ID],SalesData[[#This Row],[Order ID]])</f>
        <v>8</v>
      </c>
      <c r="W9468" t="str">
        <f>TEXT(SalesData[[#This Row],[Order Date]],"MMM-YYYY")</f>
        <v>Nov-2018</v>
      </c>
      <c r="X9468">
        <f>CHOOSE(MONTH(SalesData[[#This Row],[Order Date]]),1,1,1,2,2,2,3,3,3,4,4,4)</f>
        <v>4</v>
      </c>
      <c r="Y9468">
        <f>YEAR(SalesData[[#This Row],[Order Date]])*100+MONTH(SalesData[[#This Row],[Order Date]])</f>
        <v>201811</v>
      </c>
    </row>
    <row r="9469" spans="1: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v>4</v>
      </c>
      <c r="T9469">
        <v>0.1</v>
      </c>
      <c r="U9469">
        <v>43.29</v>
      </c>
      <c r="V9469">
        <f>COUNTIF(SalesData[Order ID],SalesData[[#This Row],[Order ID]])</f>
        <v>8</v>
      </c>
      <c r="W9469" t="str">
        <f>TEXT(SalesData[[#This Row],[Order Date]],"MMM-YYYY")</f>
        <v>Nov-2018</v>
      </c>
      <c r="X9469">
        <f>CHOOSE(MONTH(SalesData[[#This Row],[Order Date]]),1,1,1,2,2,2,3,3,3,4,4,4)</f>
        <v>4</v>
      </c>
      <c r="Y9469">
        <f>YEAR(SalesData[[#This Row],[Order Date]])*100+MONTH(SalesData[[#This Row],[Order Date]])</f>
        <v>201811</v>
      </c>
    </row>
    <row r="9470" spans="1: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v>3</v>
      </c>
      <c r="T9470">
        <v>0</v>
      </c>
      <c r="U9470">
        <v>2.72</v>
      </c>
      <c r="V9470">
        <f>COUNTIF(SalesData[Order ID],SalesData[[#This Row],[Order ID]])</f>
        <v>8</v>
      </c>
      <c r="W9470" t="str">
        <f>TEXT(SalesData[[#This Row],[Order Date]],"MMM-YYYY")</f>
        <v>Nov-2018</v>
      </c>
      <c r="X9470">
        <f>CHOOSE(MONTH(SalesData[[#This Row],[Order Date]]),1,1,1,2,2,2,3,3,3,4,4,4)</f>
        <v>4</v>
      </c>
      <c r="Y9470">
        <f>YEAR(SalesData[[#This Row],[Order Date]])*100+MONTH(SalesData[[#This Row],[Order Date]])</f>
        <v>201811</v>
      </c>
    </row>
    <row r="9471" spans="1: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v>8</v>
      </c>
      <c r="T9471">
        <v>0.1</v>
      </c>
      <c r="U9471">
        <v>23.3</v>
      </c>
      <c r="V9471">
        <f>COUNTIF(SalesData[Order ID],SalesData[[#This Row],[Order ID]])</f>
        <v>8</v>
      </c>
      <c r="W9471" t="str">
        <f>TEXT(SalesData[[#This Row],[Order Date]],"MMM-YYYY")</f>
        <v>Nov-2018</v>
      </c>
      <c r="X9471">
        <f>CHOOSE(MONTH(SalesData[[#This Row],[Order Date]]),1,1,1,2,2,2,3,3,3,4,4,4)</f>
        <v>4</v>
      </c>
      <c r="Y9471">
        <f>YEAR(SalesData[[#This Row],[Order Date]])*100+MONTH(SalesData[[#This Row],[Order Date]])</f>
        <v>201811</v>
      </c>
    </row>
    <row r="9472" spans="1: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v>2</v>
      </c>
      <c r="T9472">
        <v>0</v>
      </c>
      <c r="U9472">
        <v>25.99</v>
      </c>
      <c r="V9472">
        <f>COUNTIF(SalesData[Order ID],SalesData[[#This Row],[Order ID]])</f>
        <v>8</v>
      </c>
      <c r="W9472" t="str">
        <f>TEXT(SalesData[[#This Row],[Order Date]],"MMM-YYYY")</f>
        <v>Nov-2018</v>
      </c>
      <c r="X9472">
        <f>CHOOSE(MONTH(SalesData[[#This Row],[Order Date]]),1,1,1,2,2,2,3,3,3,4,4,4)</f>
        <v>4</v>
      </c>
      <c r="Y9472">
        <f>YEAR(SalesData[[#This Row],[Order Date]])*100+MONTH(SalesData[[#This Row],[Order Date]])</f>
        <v>201811</v>
      </c>
    </row>
    <row r="9473" spans="1: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v>10</v>
      </c>
      <c r="T9473">
        <v>0.3</v>
      </c>
      <c r="U9473">
        <v>-3.66</v>
      </c>
      <c r="V9473">
        <f>COUNTIF(SalesData[Order ID],SalesData[[#This Row],[Order ID]])</f>
        <v>8</v>
      </c>
      <c r="W9473" t="str">
        <f>TEXT(SalesData[[#This Row],[Order Date]],"MMM-YYYY")</f>
        <v>Nov-2018</v>
      </c>
      <c r="X9473">
        <f>CHOOSE(MONTH(SalesData[[#This Row],[Order Date]]),1,1,1,2,2,2,3,3,3,4,4,4)</f>
        <v>4</v>
      </c>
      <c r="Y9473">
        <f>YEAR(SalesData[[#This Row],[Order Date]])*100+MONTH(SalesData[[#This Row],[Order Date]])</f>
        <v>201811</v>
      </c>
    </row>
    <row r="9474" spans="1: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v>6</v>
      </c>
      <c r="T9474">
        <v>0.1</v>
      </c>
      <c r="U9474">
        <v>20.5</v>
      </c>
      <c r="V9474">
        <f>COUNTIF(SalesData[Order ID],SalesData[[#This Row],[Order ID]])</f>
        <v>8</v>
      </c>
      <c r="W9474" t="str">
        <f>TEXT(SalesData[[#This Row],[Order Date]],"MMM-YYYY")</f>
        <v>Nov-2018</v>
      </c>
      <c r="X9474">
        <f>CHOOSE(MONTH(SalesData[[#This Row],[Order Date]]),1,1,1,2,2,2,3,3,3,4,4,4)</f>
        <v>4</v>
      </c>
      <c r="Y9474">
        <f>YEAR(SalesData[[#This Row],[Order Date]])*100+MONTH(SalesData[[#This Row],[Order Date]])</f>
        <v>201811</v>
      </c>
    </row>
    <row r="9475" spans="1: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v>7</v>
      </c>
      <c r="T9475">
        <v>0.3</v>
      </c>
      <c r="U9475">
        <v>-5.07</v>
      </c>
      <c r="V9475">
        <f>COUNTIF(SalesData[Order ID],SalesData[[#This Row],[Order ID]])</f>
        <v>8</v>
      </c>
      <c r="W9475" t="str">
        <f>TEXT(SalesData[[#This Row],[Order Date]],"MMM-YYYY")</f>
        <v>Nov-2018</v>
      </c>
      <c r="X9475">
        <f>CHOOSE(MONTH(SalesData[[#This Row],[Order Date]]),1,1,1,2,2,2,3,3,3,4,4,4)</f>
        <v>4</v>
      </c>
      <c r="Y9475">
        <f>YEAR(SalesData[[#This Row],[Order Date]])*100+MONTH(SalesData[[#This Row],[Order Date]])</f>
        <v>201811</v>
      </c>
    </row>
    <row r="9476" spans="1: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v>1</v>
      </c>
      <c r="T9476">
        <v>0.3</v>
      </c>
      <c r="U9476">
        <v>-1.54</v>
      </c>
      <c r="V9476">
        <f>COUNTIF(SalesData[Order ID],SalesData[[#This Row],[Order ID]])</f>
        <v>4</v>
      </c>
      <c r="W9476" t="str">
        <f>TEXT(SalesData[[#This Row],[Order Date]],"MMM-YYYY")</f>
        <v>May-2016</v>
      </c>
      <c r="X9476">
        <f>CHOOSE(MONTH(SalesData[[#This Row],[Order Date]]),1,1,1,2,2,2,3,3,3,4,4,4)</f>
        <v>2</v>
      </c>
      <c r="Y9476">
        <f>YEAR(SalesData[[#This Row],[Order Date]])*100+MONTH(SalesData[[#This Row],[Order Date]])</f>
        <v>201605</v>
      </c>
    </row>
    <row r="9477" spans="1: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v>3</v>
      </c>
      <c r="T9477">
        <v>0.2</v>
      </c>
      <c r="U9477">
        <v>17.350000000000001</v>
      </c>
      <c r="V9477">
        <f>COUNTIF(SalesData[Order ID],SalesData[[#This Row],[Order ID]])</f>
        <v>4</v>
      </c>
      <c r="W9477" t="str">
        <f>TEXT(SalesData[[#This Row],[Order Date]],"MMM-YYYY")</f>
        <v>May-2016</v>
      </c>
      <c r="X9477">
        <f>CHOOSE(MONTH(SalesData[[#This Row],[Order Date]]),1,1,1,2,2,2,3,3,3,4,4,4)</f>
        <v>2</v>
      </c>
      <c r="Y9477">
        <f>YEAR(SalesData[[#This Row],[Order Date]])*100+MONTH(SalesData[[#This Row],[Order Date]])</f>
        <v>201605</v>
      </c>
    </row>
    <row r="9478" spans="1: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v>9</v>
      </c>
      <c r="T9478">
        <v>0</v>
      </c>
      <c r="U9478">
        <v>6.7</v>
      </c>
      <c r="V9478">
        <f>COUNTIF(SalesData[Order ID],SalesData[[#This Row],[Order ID]])</f>
        <v>4</v>
      </c>
      <c r="W9478" t="str">
        <f>TEXT(SalesData[[#This Row],[Order Date]],"MMM-YYYY")</f>
        <v>May-2016</v>
      </c>
      <c r="X9478">
        <f>CHOOSE(MONTH(SalesData[[#This Row],[Order Date]]),1,1,1,2,2,2,3,3,3,4,4,4)</f>
        <v>2</v>
      </c>
      <c r="Y9478">
        <f>YEAR(SalesData[[#This Row],[Order Date]])*100+MONTH(SalesData[[#This Row],[Order Date]])</f>
        <v>201605</v>
      </c>
    </row>
    <row r="9479" spans="1: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v>9</v>
      </c>
      <c r="T9479">
        <v>0.1</v>
      </c>
      <c r="U9479">
        <v>0.64</v>
      </c>
      <c r="V9479">
        <f>COUNTIF(SalesData[Order ID],SalesData[[#This Row],[Order ID]])</f>
        <v>4</v>
      </c>
      <c r="W9479" t="str">
        <f>TEXT(SalesData[[#This Row],[Order Date]],"MMM-YYYY")</f>
        <v>May-2016</v>
      </c>
      <c r="X9479">
        <f>CHOOSE(MONTH(SalesData[[#This Row],[Order Date]]),1,1,1,2,2,2,3,3,3,4,4,4)</f>
        <v>2</v>
      </c>
      <c r="Y9479">
        <f>YEAR(SalesData[[#This Row],[Order Date]])*100+MONTH(SalesData[[#This Row],[Order Date]])</f>
        <v>201605</v>
      </c>
    </row>
    <row r="9480" spans="1: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v>8</v>
      </c>
      <c r="T9480">
        <v>0.3</v>
      </c>
      <c r="U9480">
        <v>-3.68</v>
      </c>
      <c r="V9480">
        <f>COUNTIF(SalesData[Order ID],SalesData[[#This Row],[Order ID]])</f>
        <v>3</v>
      </c>
      <c r="W9480" t="str">
        <f>TEXT(SalesData[[#This Row],[Order Date]],"MMM-YYYY")</f>
        <v>Sep-2015</v>
      </c>
      <c r="X9480">
        <f>CHOOSE(MONTH(SalesData[[#This Row],[Order Date]]),1,1,1,2,2,2,3,3,3,4,4,4)</f>
        <v>3</v>
      </c>
      <c r="Y9480">
        <f>YEAR(SalesData[[#This Row],[Order Date]])*100+MONTH(SalesData[[#This Row],[Order Date]])</f>
        <v>201509</v>
      </c>
    </row>
    <row r="9481" spans="1: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v>9</v>
      </c>
      <c r="T9481">
        <v>0.2</v>
      </c>
      <c r="U9481">
        <v>0.23</v>
      </c>
      <c r="V9481">
        <f>COUNTIF(SalesData[Order ID],SalesData[[#This Row],[Order ID]])</f>
        <v>3</v>
      </c>
      <c r="W9481" t="str">
        <f>TEXT(SalesData[[#This Row],[Order Date]],"MMM-YYYY")</f>
        <v>Sep-2015</v>
      </c>
      <c r="X9481">
        <f>CHOOSE(MONTH(SalesData[[#This Row],[Order Date]]),1,1,1,2,2,2,3,3,3,4,4,4)</f>
        <v>3</v>
      </c>
      <c r="Y9481">
        <f>YEAR(SalesData[[#This Row],[Order Date]])*100+MONTH(SalesData[[#This Row],[Order Date]])</f>
        <v>201509</v>
      </c>
    </row>
    <row r="9482" spans="1: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v>7</v>
      </c>
      <c r="T9482">
        <v>0.1</v>
      </c>
      <c r="U9482">
        <v>30.5</v>
      </c>
      <c r="V9482">
        <f>COUNTIF(SalesData[Order ID],SalesData[[#This Row],[Order ID]])</f>
        <v>3</v>
      </c>
      <c r="W9482" t="str">
        <f>TEXT(SalesData[[#This Row],[Order Date]],"MMM-YYYY")</f>
        <v>Sep-2015</v>
      </c>
      <c r="X9482">
        <f>CHOOSE(MONTH(SalesData[[#This Row],[Order Date]]),1,1,1,2,2,2,3,3,3,4,4,4)</f>
        <v>3</v>
      </c>
      <c r="Y9482">
        <f>YEAR(SalesData[[#This Row],[Order Date]])*100+MONTH(SalesData[[#This Row],[Order Date]])</f>
        <v>201509</v>
      </c>
    </row>
    <row r="9483" spans="1: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v>8</v>
      </c>
      <c r="T9483">
        <v>0.3</v>
      </c>
      <c r="U9483">
        <v>-2.72</v>
      </c>
      <c r="V9483">
        <f>COUNTIF(SalesData[Order ID],SalesData[[#This Row],[Order ID]])</f>
        <v>1</v>
      </c>
      <c r="W9483" t="str">
        <f>TEXT(SalesData[[#This Row],[Order Date]],"MMM-YYYY")</f>
        <v>Nov-2018</v>
      </c>
      <c r="X9483">
        <f>CHOOSE(MONTH(SalesData[[#This Row],[Order Date]]),1,1,1,2,2,2,3,3,3,4,4,4)</f>
        <v>4</v>
      </c>
      <c r="Y9483">
        <f>YEAR(SalesData[[#This Row],[Order Date]])*100+MONTH(SalesData[[#This Row],[Order Date]])</f>
        <v>201811</v>
      </c>
    </row>
    <row r="9484" spans="1: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v>5</v>
      </c>
      <c r="T9484">
        <v>0.1</v>
      </c>
      <c r="U9484">
        <v>86.4</v>
      </c>
      <c r="V9484">
        <f>COUNTIF(SalesData[Order ID],SalesData[[#This Row],[Order ID]])</f>
        <v>1</v>
      </c>
      <c r="W9484" t="str">
        <f>TEXT(SalesData[[#This Row],[Order Date]],"MMM-YYYY")</f>
        <v>Jun-2016</v>
      </c>
      <c r="X9484">
        <f>CHOOSE(MONTH(SalesData[[#This Row],[Order Date]]),1,1,1,2,2,2,3,3,3,4,4,4)</f>
        <v>2</v>
      </c>
      <c r="Y9484">
        <f>YEAR(SalesData[[#This Row],[Order Date]])*100+MONTH(SalesData[[#This Row],[Order Date]])</f>
        <v>201606</v>
      </c>
    </row>
    <row r="9485" spans="1: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v>1</v>
      </c>
      <c r="T9485">
        <v>0.3</v>
      </c>
      <c r="U9485">
        <v>-4.92</v>
      </c>
      <c r="V9485">
        <f>COUNTIF(SalesData[Order ID],SalesData[[#This Row],[Order ID]])</f>
        <v>1</v>
      </c>
      <c r="W9485" t="str">
        <f>TEXT(SalesData[[#This Row],[Order Date]],"MMM-YYYY")</f>
        <v>Jul-2015</v>
      </c>
      <c r="X9485">
        <f>CHOOSE(MONTH(SalesData[[#This Row],[Order Date]]),1,1,1,2,2,2,3,3,3,4,4,4)</f>
        <v>3</v>
      </c>
      <c r="Y9485">
        <f>YEAR(SalesData[[#This Row],[Order Date]])*100+MONTH(SalesData[[#This Row],[Order Date]])</f>
        <v>201507</v>
      </c>
    </row>
    <row r="9486" spans="1: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v>5</v>
      </c>
      <c r="T9486">
        <v>0</v>
      </c>
      <c r="U9486">
        <v>164.19</v>
      </c>
      <c r="V9486">
        <f>COUNTIF(SalesData[Order ID],SalesData[[#This Row],[Order ID]])</f>
        <v>2</v>
      </c>
      <c r="W9486" t="str">
        <f>TEXT(SalesData[[#This Row],[Order Date]],"MMM-YYYY")</f>
        <v>Dec-2017</v>
      </c>
      <c r="X9486">
        <f>CHOOSE(MONTH(SalesData[[#This Row],[Order Date]]),1,1,1,2,2,2,3,3,3,4,4,4)</f>
        <v>4</v>
      </c>
      <c r="Y9486">
        <f>YEAR(SalesData[[#This Row],[Order Date]])*100+MONTH(SalesData[[#This Row],[Order Date]])</f>
        <v>201712</v>
      </c>
    </row>
    <row r="9487" spans="1: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v>2</v>
      </c>
      <c r="T9487">
        <v>0</v>
      </c>
      <c r="U9487">
        <v>8.6300000000000008</v>
      </c>
      <c r="V9487">
        <f>COUNTIF(SalesData[Order ID],SalesData[[#This Row],[Order ID]])</f>
        <v>2</v>
      </c>
      <c r="W9487" t="str">
        <f>TEXT(SalesData[[#This Row],[Order Date]],"MMM-YYYY")</f>
        <v>Dec-2017</v>
      </c>
      <c r="X9487">
        <f>CHOOSE(MONTH(SalesData[[#This Row],[Order Date]]),1,1,1,2,2,2,3,3,3,4,4,4)</f>
        <v>4</v>
      </c>
      <c r="Y9487">
        <f>YEAR(SalesData[[#This Row],[Order Date]])*100+MONTH(SalesData[[#This Row],[Order Date]])</f>
        <v>201712</v>
      </c>
    </row>
    <row r="9488" spans="1: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v>6</v>
      </c>
      <c r="T9488">
        <v>0.1</v>
      </c>
      <c r="U9488">
        <v>181.8</v>
      </c>
      <c r="V9488">
        <f>COUNTIF(SalesData[Order ID],SalesData[[#This Row],[Order ID]])</f>
        <v>1</v>
      </c>
      <c r="W9488" t="str">
        <f>TEXT(SalesData[[#This Row],[Order Date]],"MMM-YYYY")</f>
        <v>Oct-2018</v>
      </c>
      <c r="X9488">
        <f>CHOOSE(MONTH(SalesData[[#This Row],[Order Date]]),1,1,1,2,2,2,3,3,3,4,4,4)</f>
        <v>4</v>
      </c>
      <c r="Y9488">
        <f>YEAR(SalesData[[#This Row],[Order Date]])*100+MONTH(SalesData[[#This Row],[Order Date]])</f>
        <v>201810</v>
      </c>
    </row>
    <row r="9489" spans="1: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v>3</v>
      </c>
      <c r="T9489">
        <v>0.2</v>
      </c>
      <c r="U9489">
        <v>1.31</v>
      </c>
      <c r="V9489">
        <f>COUNTIF(SalesData[Order ID],SalesData[[#This Row],[Order ID]])</f>
        <v>1</v>
      </c>
      <c r="W9489" t="str">
        <f>TEXT(SalesData[[#This Row],[Order Date]],"MMM-YYYY")</f>
        <v>Dec-2018</v>
      </c>
      <c r="X9489">
        <f>CHOOSE(MONTH(SalesData[[#This Row],[Order Date]]),1,1,1,2,2,2,3,3,3,4,4,4)</f>
        <v>4</v>
      </c>
      <c r="Y9489">
        <f>YEAR(SalesData[[#This Row],[Order Date]])*100+MONTH(SalesData[[#This Row],[Order Date]])</f>
        <v>201812</v>
      </c>
    </row>
    <row r="9490" spans="1: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v>4</v>
      </c>
      <c r="T9490">
        <v>0.1</v>
      </c>
      <c r="U9490">
        <v>103.1</v>
      </c>
      <c r="V9490">
        <f>COUNTIF(SalesData[Order ID],SalesData[[#This Row],[Order ID]])</f>
        <v>1</v>
      </c>
      <c r="W9490" t="str">
        <f>TEXT(SalesData[[#This Row],[Order Date]],"MMM-YYYY")</f>
        <v>Oct-2016</v>
      </c>
      <c r="X9490">
        <f>CHOOSE(MONTH(SalesData[[#This Row],[Order Date]]),1,1,1,2,2,2,3,3,3,4,4,4)</f>
        <v>4</v>
      </c>
      <c r="Y9490">
        <f>YEAR(SalesData[[#This Row],[Order Date]])*100+MONTH(SalesData[[#This Row],[Order Date]])</f>
        <v>201610</v>
      </c>
    </row>
    <row r="9491" spans="1: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v>5</v>
      </c>
      <c r="T9491">
        <v>0.2</v>
      </c>
      <c r="U9491">
        <v>47.29</v>
      </c>
      <c r="V9491">
        <f>COUNTIF(SalesData[Order ID],SalesData[[#This Row],[Order ID]])</f>
        <v>1</v>
      </c>
      <c r="W9491" t="str">
        <f>TEXT(SalesData[[#This Row],[Order Date]],"MMM-YYYY")</f>
        <v>Aug-2017</v>
      </c>
      <c r="X9491">
        <f>CHOOSE(MONTH(SalesData[[#This Row],[Order Date]]),1,1,1,2,2,2,3,3,3,4,4,4)</f>
        <v>3</v>
      </c>
      <c r="Y9491">
        <f>YEAR(SalesData[[#This Row],[Order Date]])*100+MONTH(SalesData[[#This Row],[Order Date]])</f>
        <v>201708</v>
      </c>
    </row>
    <row r="9492" spans="1: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v>4</v>
      </c>
      <c r="T9492">
        <v>0.1</v>
      </c>
      <c r="U9492">
        <v>242.67</v>
      </c>
      <c r="V9492">
        <f>COUNTIF(SalesData[Order ID],SalesData[[#This Row],[Order ID]])</f>
        <v>2</v>
      </c>
      <c r="W9492" t="str">
        <f>TEXT(SalesData[[#This Row],[Order Date]],"MMM-YYYY")</f>
        <v>Jan-2018</v>
      </c>
      <c r="X9492">
        <f>CHOOSE(MONTH(SalesData[[#This Row],[Order Date]]),1,1,1,2,2,2,3,3,3,4,4,4)</f>
        <v>1</v>
      </c>
      <c r="Y9492">
        <f>YEAR(SalesData[[#This Row],[Order Date]])*100+MONTH(SalesData[[#This Row],[Order Date]])</f>
        <v>201801</v>
      </c>
    </row>
    <row r="9493" spans="1: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v>10</v>
      </c>
      <c r="T9493">
        <v>0</v>
      </c>
      <c r="U9493">
        <v>3.1</v>
      </c>
      <c r="V9493">
        <f>COUNTIF(SalesData[Order ID],SalesData[[#This Row],[Order ID]])</f>
        <v>2</v>
      </c>
      <c r="W9493" t="str">
        <f>TEXT(SalesData[[#This Row],[Order Date]],"MMM-YYYY")</f>
        <v>Jan-2018</v>
      </c>
      <c r="X9493">
        <f>CHOOSE(MONTH(SalesData[[#This Row],[Order Date]]),1,1,1,2,2,2,3,3,3,4,4,4)</f>
        <v>1</v>
      </c>
      <c r="Y9493">
        <f>YEAR(SalesData[[#This Row],[Order Date]])*100+MONTH(SalesData[[#This Row],[Order Date]])</f>
        <v>201801</v>
      </c>
    </row>
    <row r="9494" spans="1: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v>3</v>
      </c>
      <c r="T9494">
        <v>0.2</v>
      </c>
      <c r="U9494">
        <v>11.07</v>
      </c>
      <c r="V9494">
        <f>COUNTIF(SalesData[Order ID],SalesData[[#This Row],[Order ID]])</f>
        <v>1</v>
      </c>
      <c r="W9494" t="str">
        <f>TEXT(SalesData[[#This Row],[Order Date]],"MMM-YYYY")</f>
        <v>Nov-2018</v>
      </c>
      <c r="X9494">
        <f>CHOOSE(MONTH(SalesData[[#This Row],[Order Date]]),1,1,1,2,2,2,3,3,3,4,4,4)</f>
        <v>4</v>
      </c>
      <c r="Y9494">
        <f>YEAR(SalesData[[#This Row],[Order Date]])*100+MONTH(SalesData[[#This Row],[Order Date]])</f>
        <v>201811</v>
      </c>
    </row>
    <row r="9495" spans="1: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v>10</v>
      </c>
      <c r="T9495">
        <v>0</v>
      </c>
      <c r="U9495">
        <v>238.93</v>
      </c>
      <c r="V9495">
        <f>COUNTIF(SalesData[Order ID],SalesData[[#This Row],[Order ID]])</f>
        <v>2</v>
      </c>
      <c r="W9495" t="str">
        <f>TEXT(SalesData[[#This Row],[Order Date]],"MMM-YYYY")</f>
        <v>Jan-2017</v>
      </c>
      <c r="X9495">
        <f>CHOOSE(MONTH(SalesData[[#This Row],[Order Date]]),1,1,1,2,2,2,3,3,3,4,4,4)</f>
        <v>1</v>
      </c>
      <c r="Y9495">
        <f>YEAR(SalesData[[#This Row],[Order Date]])*100+MONTH(SalesData[[#This Row],[Order Date]])</f>
        <v>201701</v>
      </c>
    </row>
    <row r="9496" spans="1: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v>2</v>
      </c>
      <c r="T9496">
        <v>0</v>
      </c>
      <c r="U9496">
        <v>2.38</v>
      </c>
      <c r="V9496">
        <f>COUNTIF(SalesData[Order ID],SalesData[[#This Row],[Order ID]])</f>
        <v>2</v>
      </c>
      <c r="W9496" t="str">
        <f>TEXT(SalesData[[#This Row],[Order Date]],"MMM-YYYY")</f>
        <v>Jan-2017</v>
      </c>
      <c r="X9496">
        <f>CHOOSE(MONTH(SalesData[[#This Row],[Order Date]]),1,1,1,2,2,2,3,3,3,4,4,4)</f>
        <v>1</v>
      </c>
      <c r="Y9496">
        <f>YEAR(SalesData[[#This Row],[Order Date]])*100+MONTH(SalesData[[#This Row],[Order Date]])</f>
        <v>201701</v>
      </c>
    </row>
    <row r="9497" spans="1: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v>7</v>
      </c>
      <c r="T9497">
        <v>0.2</v>
      </c>
      <c r="U9497">
        <v>9.6</v>
      </c>
      <c r="V9497">
        <f>COUNTIF(SalesData[Order ID],SalesData[[#This Row],[Order ID]])</f>
        <v>2</v>
      </c>
      <c r="W9497" t="str">
        <f>TEXT(SalesData[[#This Row],[Order Date]],"MMM-YYYY")</f>
        <v>May-2017</v>
      </c>
      <c r="X9497">
        <f>CHOOSE(MONTH(SalesData[[#This Row],[Order Date]]),1,1,1,2,2,2,3,3,3,4,4,4)</f>
        <v>2</v>
      </c>
      <c r="Y9497">
        <f>YEAR(SalesData[[#This Row],[Order Date]])*100+MONTH(SalesData[[#This Row],[Order Date]])</f>
        <v>201705</v>
      </c>
    </row>
    <row r="9498" spans="1: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v>10</v>
      </c>
      <c r="T9498">
        <v>0</v>
      </c>
      <c r="U9498">
        <v>2.86</v>
      </c>
      <c r="V9498">
        <f>COUNTIF(SalesData[Order ID],SalesData[[#This Row],[Order ID]])</f>
        <v>2</v>
      </c>
      <c r="W9498" t="str">
        <f>TEXT(SalesData[[#This Row],[Order Date]],"MMM-YYYY")</f>
        <v>May-2017</v>
      </c>
      <c r="X9498">
        <f>CHOOSE(MONTH(SalesData[[#This Row],[Order Date]]),1,1,1,2,2,2,3,3,3,4,4,4)</f>
        <v>2</v>
      </c>
      <c r="Y9498">
        <f>YEAR(SalesData[[#This Row],[Order Date]])*100+MONTH(SalesData[[#This Row],[Order Date]])</f>
        <v>201705</v>
      </c>
    </row>
    <row r="9499" spans="1: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v>7</v>
      </c>
      <c r="T9499">
        <v>0.3</v>
      </c>
      <c r="U9499">
        <v>-1.06</v>
      </c>
      <c r="V9499">
        <f>COUNTIF(SalesData[Order ID],SalesData[[#This Row],[Order ID]])</f>
        <v>3</v>
      </c>
      <c r="W9499" t="str">
        <f>TEXT(SalesData[[#This Row],[Order Date]],"MMM-YYYY")</f>
        <v>Nov-2018</v>
      </c>
      <c r="X9499">
        <f>CHOOSE(MONTH(SalesData[[#This Row],[Order Date]]),1,1,1,2,2,2,3,3,3,4,4,4)</f>
        <v>4</v>
      </c>
      <c r="Y9499">
        <f>YEAR(SalesData[[#This Row],[Order Date]])*100+MONTH(SalesData[[#This Row],[Order Date]])</f>
        <v>201811</v>
      </c>
    </row>
    <row r="9500" spans="1: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v>1</v>
      </c>
      <c r="T9500">
        <v>0</v>
      </c>
      <c r="U9500">
        <v>13.44</v>
      </c>
      <c r="V9500">
        <f>COUNTIF(SalesData[Order ID],SalesData[[#This Row],[Order ID]])</f>
        <v>3</v>
      </c>
      <c r="W9500" t="str">
        <f>TEXT(SalesData[[#This Row],[Order Date]],"MMM-YYYY")</f>
        <v>Nov-2018</v>
      </c>
      <c r="X9500">
        <f>CHOOSE(MONTH(SalesData[[#This Row],[Order Date]]),1,1,1,2,2,2,3,3,3,4,4,4)</f>
        <v>4</v>
      </c>
      <c r="Y9500">
        <f>YEAR(SalesData[[#This Row],[Order Date]])*100+MONTH(SalesData[[#This Row],[Order Date]])</f>
        <v>201811</v>
      </c>
    </row>
    <row r="9501" spans="1: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v>7</v>
      </c>
      <c r="T9501">
        <v>0</v>
      </c>
      <c r="U9501">
        <v>19.66</v>
      </c>
      <c r="V9501">
        <f>COUNTIF(SalesData[Order ID],SalesData[[#This Row],[Order ID]])</f>
        <v>3</v>
      </c>
      <c r="W9501" t="str">
        <f>TEXT(SalesData[[#This Row],[Order Date]],"MMM-YYYY")</f>
        <v>Nov-2018</v>
      </c>
      <c r="X9501">
        <f>CHOOSE(MONTH(SalesData[[#This Row],[Order Date]]),1,1,1,2,2,2,3,3,3,4,4,4)</f>
        <v>4</v>
      </c>
      <c r="Y9501">
        <f>YEAR(SalesData[[#This Row],[Order Date]])*100+MONTH(SalesData[[#This Row],[Order Date]])</f>
        <v>201811</v>
      </c>
    </row>
    <row r="9502" spans="1: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v>5</v>
      </c>
      <c r="T9502">
        <v>0</v>
      </c>
      <c r="U9502">
        <v>8.35</v>
      </c>
      <c r="V9502">
        <f>COUNTIF(SalesData[Order ID],SalesData[[#This Row],[Order ID]])</f>
        <v>1</v>
      </c>
      <c r="W9502" t="str">
        <f>TEXT(SalesData[[#This Row],[Order Date]],"MMM-YYYY")</f>
        <v>May-2017</v>
      </c>
      <c r="X9502">
        <f>CHOOSE(MONTH(SalesData[[#This Row],[Order Date]]),1,1,1,2,2,2,3,3,3,4,4,4)</f>
        <v>2</v>
      </c>
      <c r="Y9502">
        <f>YEAR(SalesData[[#This Row],[Order Date]])*100+MONTH(SalesData[[#This Row],[Order Date]])</f>
        <v>201705</v>
      </c>
    </row>
    <row r="9503" spans="1: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v>2</v>
      </c>
      <c r="T9503">
        <v>0.2</v>
      </c>
      <c r="U9503">
        <v>8.65</v>
      </c>
      <c r="V9503">
        <f>COUNTIF(SalesData[Order ID],SalesData[[#This Row],[Order ID]])</f>
        <v>1</v>
      </c>
      <c r="W9503" t="str">
        <f>TEXT(SalesData[[#This Row],[Order Date]],"MMM-YYYY")</f>
        <v>Nov-2016</v>
      </c>
      <c r="X9503">
        <f>CHOOSE(MONTH(SalesData[[#This Row],[Order Date]]),1,1,1,2,2,2,3,3,3,4,4,4)</f>
        <v>4</v>
      </c>
      <c r="Y9503">
        <f>YEAR(SalesData[[#This Row],[Order Date]])*100+MONTH(SalesData[[#This Row],[Order Date]])</f>
        <v>201611</v>
      </c>
    </row>
    <row r="9504" spans="1: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v>1</v>
      </c>
      <c r="T9504">
        <v>0.3</v>
      </c>
      <c r="U9504">
        <v>-9.9600000000000009</v>
      </c>
      <c r="V9504">
        <f>COUNTIF(SalesData[Order ID],SalesData[[#This Row],[Order ID]])</f>
        <v>2</v>
      </c>
      <c r="W9504" t="str">
        <f>TEXT(SalesData[[#This Row],[Order Date]],"MMM-YYYY")</f>
        <v>Apr-2017</v>
      </c>
      <c r="X9504">
        <f>CHOOSE(MONTH(SalesData[[#This Row],[Order Date]]),1,1,1,2,2,2,3,3,3,4,4,4)</f>
        <v>2</v>
      </c>
      <c r="Y9504">
        <f>YEAR(SalesData[[#This Row],[Order Date]])*100+MONTH(SalesData[[#This Row],[Order Date]])</f>
        <v>201704</v>
      </c>
    </row>
    <row r="9505" spans="1: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v>9</v>
      </c>
      <c r="T9505">
        <v>0.1</v>
      </c>
      <c r="U9505">
        <v>0.57999999999999996</v>
      </c>
      <c r="V9505">
        <f>COUNTIF(SalesData[Order ID],SalesData[[#This Row],[Order ID]])</f>
        <v>2</v>
      </c>
      <c r="W9505" t="str">
        <f>TEXT(SalesData[[#This Row],[Order Date]],"MMM-YYYY")</f>
        <v>Apr-2017</v>
      </c>
      <c r="X9505">
        <f>CHOOSE(MONTH(SalesData[[#This Row],[Order Date]]),1,1,1,2,2,2,3,3,3,4,4,4)</f>
        <v>2</v>
      </c>
      <c r="Y9505">
        <f>YEAR(SalesData[[#This Row],[Order Date]])*100+MONTH(SalesData[[#This Row],[Order Date]])</f>
        <v>201704</v>
      </c>
    </row>
    <row r="9506" spans="1: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v>8</v>
      </c>
      <c r="T9506">
        <v>0.2</v>
      </c>
      <c r="U9506">
        <v>98.27</v>
      </c>
      <c r="V9506">
        <f>COUNTIF(SalesData[Order ID],SalesData[[#This Row],[Order ID]])</f>
        <v>2</v>
      </c>
      <c r="W9506" t="str">
        <f>TEXT(SalesData[[#This Row],[Order Date]],"MMM-YYYY")</f>
        <v>Oct-2017</v>
      </c>
      <c r="X9506">
        <f>CHOOSE(MONTH(SalesData[[#This Row],[Order Date]]),1,1,1,2,2,2,3,3,3,4,4,4)</f>
        <v>4</v>
      </c>
      <c r="Y9506">
        <f>YEAR(SalesData[[#This Row],[Order Date]])*100+MONTH(SalesData[[#This Row],[Order Date]])</f>
        <v>201710</v>
      </c>
    </row>
    <row r="9507" spans="1: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v>7</v>
      </c>
      <c r="T9507">
        <v>0.1</v>
      </c>
      <c r="U9507">
        <v>23.51</v>
      </c>
      <c r="V9507">
        <f>COUNTIF(SalesData[Order ID],SalesData[[#This Row],[Order ID]])</f>
        <v>2</v>
      </c>
      <c r="W9507" t="str">
        <f>TEXT(SalesData[[#This Row],[Order Date]],"MMM-YYYY")</f>
        <v>Oct-2017</v>
      </c>
      <c r="X9507">
        <f>CHOOSE(MONTH(SalesData[[#This Row],[Order Date]]),1,1,1,2,2,2,3,3,3,4,4,4)</f>
        <v>4</v>
      </c>
      <c r="Y9507">
        <f>YEAR(SalesData[[#This Row],[Order Date]])*100+MONTH(SalesData[[#This Row],[Order Date]])</f>
        <v>201710</v>
      </c>
    </row>
    <row r="9508" spans="1: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v>6</v>
      </c>
      <c r="T9508">
        <v>0</v>
      </c>
      <c r="U9508">
        <v>5.34</v>
      </c>
      <c r="V9508">
        <f>COUNTIF(SalesData[Order ID],SalesData[[#This Row],[Order ID]])</f>
        <v>4</v>
      </c>
      <c r="W9508" t="str">
        <f>TEXT(SalesData[[#This Row],[Order Date]],"MMM-YYYY")</f>
        <v>Apr-2015</v>
      </c>
      <c r="X9508">
        <f>CHOOSE(MONTH(SalesData[[#This Row],[Order Date]]),1,1,1,2,2,2,3,3,3,4,4,4)</f>
        <v>2</v>
      </c>
      <c r="Y9508">
        <f>YEAR(SalesData[[#This Row],[Order Date]])*100+MONTH(SalesData[[#This Row],[Order Date]])</f>
        <v>201504</v>
      </c>
    </row>
    <row r="9509" spans="1: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v>10</v>
      </c>
      <c r="T9509">
        <v>0.3</v>
      </c>
      <c r="U9509">
        <v>-8.84</v>
      </c>
      <c r="V9509">
        <f>COUNTIF(SalesData[Order ID],SalesData[[#This Row],[Order ID]])</f>
        <v>4</v>
      </c>
      <c r="W9509" t="str">
        <f>TEXT(SalesData[[#This Row],[Order Date]],"MMM-YYYY")</f>
        <v>Apr-2015</v>
      </c>
      <c r="X9509">
        <f>CHOOSE(MONTH(SalesData[[#This Row],[Order Date]]),1,1,1,2,2,2,3,3,3,4,4,4)</f>
        <v>2</v>
      </c>
      <c r="Y9509">
        <f>YEAR(SalesData[[#This Row],[Order Date]])*100+MONTH(SalesData[[#This Row],[Order Date]])</f>
        <v>201504</v>
      </c>
    </row>
    <row r="9510" spans="1: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v>7</v>
      </c>
      <c r="T9510">
        <v>0.2</v>
      </c>
      <c r="U9510">
        <v>3.33</v>
      </c>
      <c r="V9510">
        <f>COUNTIF(SalesData[Order ID],SalesData[[#This Row],[Order ID]])</f>
        <v>4</v>
      </c>
      <c r="W9510" t="str">
        <f>TEXT(SalesData[[#This Row],[Order Date]],"MMM-YYYY")</f>
        <v>Apr-2015</v>
      </c>
      <c r="X9510">
        <f>CHOOSE(MONTH(SalesData[[#This Row],[Order Date]]),1,1,1,2,2,2,3,3,3,4,4,4)</f>
        <v>2</v>
      </c>
      <c r="Y9510">
        <f>YEAR(SalesData[[#This Row],[Order Date]])*100+MONTH(SalesData[[#This Row],[Order Date]])</f>
        <v>201504</v>
      </c>
    </row>
    <row r="9511" spans="1: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v>2</v>
      </c>
      <c r="T9511">
        <v>0.2</v>
      </c>
      <c r="U9511">
        <v>193.15</v>
      </c>
      <c r="V9511">
        <f>COUNTIF(SalesData[Order ID],SalesData[[#This Row],[Order ID]])</f>
        <v>4</v>
      </c>
      <c r="W9511" t="str">
        <f>TEXT(SalesData[[#This Row],[Order Date]],"MMM-YYYY")</f>
        <v>Apr-2015</v>
      </c>
      <c r="X9511">
        <f>CHOOSE(MONTH(SalesData[[#This Row],[Order Date]]),1,1,1,2,2,2,3,3,3,4,4,4)</f>
        <v>2</v>
      </c>
      <c r="Y9511">
        <f>YEAR(SalesData[[#This Row],[Order Date]])*100+MONTH(SalesData[[#This Row],[Order Date]])</f>
        <v>201504</v>
      </c>
    </row>
    <row r="9512" spans="1: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v>10</v>
      </c>
      <c r="T9512">
        <v>0.1</v>
      </c>
      <c r="U9512">
        <v>6.52</v>
      </c>
      <c r="V9512">
        <f>COUNTIF(SalesData[Order ID],SalesData[[#This Row],[Order ID]])</f>
        <v>1</v>
      </c>
      <c r="W9512" t="str">
        <f>TEXT(SalesData[[#This Row],[Order Date]],"MMM-YYYY")</f>
        <v>Aug-2017</v>
      </c>
      <c r="X9512">
        <f>CHOOSE(MONTH(SalesData[[#This Row],[Order Date]]),1,1,1,2,2,2,3,3,3,4,4,4)</f>
        <v>3</v>
      </c>
      <c r="Y9512">
        <f>YEAR(SalesData[[#This Row],[Order Date]])*100+MONTH(SalesData[[#This Row],[Order Date]])</f>
        <v>201708</v>
      </c>
    </row>
    <row r="9513" spans="1: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v>1</v>
      </c>
      <c r="T9513">
        <v>0.1</v>
      </c>
      <c r="U9513">
        <v>1.02</v>
      </c>
      <c r="V9513">
        <f>COUNTIF(SalesData[Order ID],SalesData[[#This Row],[Order ID]])</f>
        <v>1</v>
      </c>
      <c r="W9513" t="str">
        <f>TEXT(SalesData[[#This Row],[Order Date]],"MMM-YYYY")</f>
        <v>Dec-2015</v>
      </c>
      <c r="X9513">
        <f>CHOOSE(MONTH(SalesData[[#This Row],[Order Date]]),1,1,1,2,2,2,3,3,3,4,4,4)</f>
        <v>4</v>
      </c>
      <c r="Y9513">
        <f>YEAR(SalesData[[#This Row],[Order Date]])*100+MONTH(SalesData[[#This Row],[Order Date]])</f>
        <v>201512</v>
      </c>
    </row>
    <row r="9514" spans="1: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v>7</v>
      </c>
      <c r="T9514">
        <v>0</v>
      </c>
      <c r="U9514">
        <v>16.37</v>
      </c>
      <c r="V9514">
        <f>COUNTIF(SalesData[Order ID],SalesData[[#This Row],[Order ID]])</f>
        <v>1</v>
      </c>
      <c r="W9514" t="str">
        <f>TEXT(SalesData[[#This Row],[Order Date]],"MMM-YYYY")</f>
        <v>May-2018</v>
      </c>
      <c r="X9514">
        <f>CHOOSE(MONTH(SalesData[[#This Row],[Order Date]]),1,1,1,2,2,2,3,3,3,4,4,4)</f>
        <v>2</v>
      </c>
      <c r="Y9514">
        <f>YEAR(SalesData[[#This Row],[Order Date]])*100+MONTH(SalesData[[#This Row],[Order Date]])</f>
        <v>201805</v>
      </c>
    </row>
    <row r="9515" spans="1: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v>3</v>
      </c>
      <c r="T9515">
        <v>0.1</v>
      </c>
      <c r="U9515">
        <v>544.41999999999996</v>
      </c>
      <c r="V9515">
        <f>COUNTIF(SalesData[Order ID],SalesData[[#This Row],[Order ID]])</f>
        <v>1</v>
      </c>
      <c r="W9515" t="str">
        <f>TEXT(SalesData[[#This Row],[Order Date]],"MMM-YYYY")</f>
        <v>Oct-2017</v>
      </c>
      <c r="X9515">
        <f>CHOOSE(MONTH(SalesData[[#This Row],[Order Date]]),1,1,1,2,2,2,3,3,3,4,4,4)</f>
        <v>4</v>
      </c>
      <c r="Y9515">
        <f>YEAR(SalesData[[#This Row],[Order Date]])*100+MONTH(SalesData[[#This Row],[Order Date]])</f>
        <v>201710</v>
      </c>
    </row>
    <row r="9516" spans="1: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v>6</v>
      </c>
      <c r="T9516">
        <v>0.1</v>
      </c>
      <c r="U9516">
        <v>27.32</v>
      </c>
      <c r="V9516">
        <f>COUNTIF(SalesData[Order ID],SalesData[[#This Row],[Order ID]])</f>
        <v>1</v>
      </c>
      <c r="W9516" t="str">
        <f>TEXT(SalesData[[#This Row],[Order Date]],"MMM-YYYY")</f>
        <v>Mar-2015</v>
      </c>
      <c r="X9516">
        <f>CHOOSE(MONTH(SalesData[[#This Row],[Order Date]]),1,1,1,2,2,2,3,3,3,4,4,4)</f>
        <v>1</v>
      </c>
      <c r="Y9516">
        <f>YEAR(SalesData[[#This Row],[Order Date]])*100+MONTH(SalesData[[#This Row],[Order Date]])</f>
        <v>201503</v>
      </c>
    </row>
    <row r="9517" spans="1: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v>7</v>
      </c>
      <c r="T9517">
        <v>0</v>
      </c>
      <c r="U9517">
        <v>13.55</v>
      </c>
      <c r="V9517">
        <f>COUNTIF(SalesData[Order ID],SalesData[[#This Row],[Order ID]])</f>
        <v>1</v>
      </c>
      <c r="W9517" t="str">
        <f>TEXT(SalesData[[#This Row],[Order Date]],"MMM-YYYY")</f>
        <v>Feb-2015</v>
      </c>
      <c r="X9517">
        <f>CHOOSE(MONTH(SalesData[[#This Row],[Order Date]]),1,1,1,2,2,2,3,3,3,4,4,4)</f>
        <v>1</v>
      </c>
      <c r="Y9517">
        <f>YEAR(SalesData[[#This Row],[Order Date]])*100+MONTH(SalesData[[#This Row],[Order Date]])</f>
        <v>201502</v>
      </c>
    </row>
    <row r="9518" spans="1: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v>6</v>
      </c>
      <c r="T9518">
        <v>0</v>
      </c>
      <c r="U9518">
        <v>4.59</v>
      </c>
      <c r="V9518">
        <f>COUNTIF(SalesData[Order ID],SalesData[[#This Row],[Order ID]])</f>
        <v>3</v>
      </c>
      <c r="W9518" t="str">
        <f>TEXT(SalesData[[#This Row],[Order Date]],"MMM-YYYY")</f>
        <v>Aug-2016</v>
      </c>
      <c r="X9518">
        <f>CHOOSE(MONTH(SalesData[[#This Row],[Order Date]]),1,1,1,2,2,2,3,3,3,4,4,4)</f>
        <v>3</v>
      </c>
      <c r="Y9518">
        <f>YEAR(SalesData[[#This Row],[Order Date]])*100+MONTH(SalesData[[#This Row],[Order Date]])</f>
        <v>201608</v>
      </c>
    </row>
    <row r="9519" spans="1: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v>10</v>
      </c>
      <c r="T9519">
        <v>0.2</v>
      </c>
      <c r="U9519">
        <v>0.83</v>
      </c>
      <c r="V9519">
        <f>COUNTIF(SalesData[Order ID],SalesData[[#This Row],[Order ID]])</f>
        <v>3</v>
      </c>
      <c r="W9519" t="str">
        <f>TEXT(SalesData[[#This Row],[Order Date]],"MMM-YYYY")</f>
        <v>Aug-2016</v>
      </c>
      <c r="X9519">
        <f>CHOOSE(MONTH(SalesData[[#This Row],[Order Date]]),1,1,1,2,2,2,3,3,3,4,4,4)</f>
        <v>3</v>
      </c>
      <c r="Y9519">
        <f>YEAR(SalesData[[#This Row],[Order Date]])*100+MONTH(SalesData[[#This Row],[Order Date]])</f>
        <v>201608</v>
      </c>
    </row>
    <row r="9520" spans="1: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v>3</v>
      </c>
      <c r="T9520">
        <v>0.2</v>
      </c>
      <c r="U9520">
        <v>56.62</v>
      </c>
      <c r="V9520">
        <f>COUNTIF(SalesData[Order ID],SalesData[[#This Row],[Order ID]])</f>
        <v>3</v>
      </c>
      <c r="W9520" t="str">
        <f>TEXT(SalesData[[#This Row],[Order Date]],"MMM-YYYY")</f>
        <v>Aug-2016</v>
      </c>
      <c r="X9520">
        <f>CHOOSE(MONTH(SalesData[[#This Row],[Order Date]]),1,1,1,2,2,2,3,3,3,4,4,4)</f>
        <v>3</v>
      </c>
      <c r="Y9520">
        <f>YEAR(SalesData[[#This Row],[Order Date]])*100+MONTH(SalesData[[#This Row],[Order Date]])</f>
        <v>201608</v>
      </c>
    </row>
    <row r="9521" spans="1: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v>8</v>
      </c>
      <c r="T9521">
        <v>0.1</v>
      </c>
      <c r="U9521">
        <v>24.32</v>
      </c>
      <c r="V9521">
        <f>COUNTIF(SalesData[Order ID],SalesData[[#This Row],[Order ID]])</f>
        <v>1</v>
      </c>
      <c r="W9521" t="str">
        <f>TEXT(SalesData[[#This Row],[Order Date]],"MMM-YYYY")</f>
        <v>May-2018</v>
      </c>
      <c r="X9521">
        <f>CHOOSE(MONTH(SalesData[[#This Row],[Order Date]]),1,1,1,2,2,2,3,3,3,4,4,4)</f>
        <v>2</v>
      </c>
      <c r="Y9521">
        <f>YEAR(SalesData[[#This Row],[Order Date]])*100+MONTH(SalesData[[#This Row],[Order Date]])</f>
        <v>201805</v>
      </c>
    </row>
    <row r="9522" spans="1: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v>9</v>
      </c>
      <c r="T9522">
        <v>0.2</v>
      </c>
      <c r="U9522">
        <v>22.32</v>
      </c>
      <c r="V9522">
        <f>COUNTIF(SalesData[Order ID],SalesData[[#This Row],[Order ID]])</f>
        <v>1</v>
      </c>
      <c r="W9522" t="str">
        <f>TEXT(SalesData[[#This Row],[Order Date]],"MMM-YYYY")</f>
        <v>Feb-2017</v>
      </c>
      <c r="X9522">
        <f>CHOOSE(MONTH(SalesData[[#This Row],[Order Date]]),1,1,1,2,2,2,3,3,3,4,4,4)</f>
        <v>1</v>
      </c>
      <c r="Y9522">
        <f>YEAR(SalesData[[#This Row],[Order Date]])*100+MONTH(SalesData[[#This Row],[Order Date]])</f>
        <v>201702</v>
      </c>
    </row>
    <row r="9523" spans="1: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v>2</v>
      </c>
      <c r="T9523">
        <v>0</v>
      </c>
      <c r="U9523">
        <v>80.989999999999995</v>
      </c>
      <c r="V9523">
        <f>COUNTIF(SalesData[Order ID],SalesData[[#This Row],[Order ID]])</f>
        <v>3</v>
      </c>
      <c r="W9523" t="str">
        <f>TEXT(SalesData[[#This Row],[Order Date]],"MMM-YYYY")</f>
        <v>Dec-2015</v>
      </c>
      <c r="X9523">
        <f>CHOOSE(MONTH(SalesData[[#This Row],[Order Date]]),1,1,1,2,2,2,3,3,3,4,4,4)</f>
        <v>4</v>
      </c>
      <c r="Y9523">
        <f>YEAR(SalesData[[#This Row],[Order Date]])*100+MONTH(SalesData[[#This Row],[Order Date]])</f>
        <v>201512</v>
      </c>
    </row>
    <row r="9524" spans="1: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v>8</v>
      </c>
      <c r="T9524">
        <v>0.3</v>
      </c>
      <c r="U9524">
        <v>-4.9800000000000004</v>
      </c>
      <c r="V9524">
        <f>COUNTIF(SalesData[Order ID],SalesData[[#This Row],[Order ID]])</f>
        <v>3</v>
      </c>
      <c r="W9524" t="str">
        <f>TEXT(SalesData[[#This Row],[Order Date]],"MMM-YYYY")</f>
        <v>Dec-2015</v>
      </c>
      <c r="X9524">
        <f>CHOOSE(MONTH(SalesData[[#This Row],[Order Date]]),1,1,1,2,2,2,3,3,3,4,4,4)</f>
        <v>4</v>
      </c>
      <c r="Y9524">
        <f>YEAR(SalesData[[#This Row],[Order Date]])*100+MONTH(SalesData[[#This Row],[Order Date]])</f>
        <v>201512</v>
      </c>
    </row>
    <row r="9525" spans="1: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v>1</v>
      </c>
      <c r="T9525">
        <v>0</v>
      </c>
      <c r="U9525">
        <v>7.17</v>
      </c>
      <c r="V9525">
        <f>COUNTIF(SalesData[Order ID],SalesData[[#This Row],[Order ID]])</f>
        <v>3</v>
      </c>
      <c r="W9525" t="str">
        <f>TEXT(SalesData[[#This Row],[Order Date]],"MMM-YYYY")</f>
        <v>Dec-2015</v>
      </c>
      <c r="X9525">
        <f>CHOOSE(MONTH(SalesData[[#This Row],[Order Date]]),1,1,1,2,2,2,3,3,3,4,4,4)</f>
        <v>4</v>
      </c>
      <c r="Y9525">
        <f>YEAR(SalesData[[#This Row],[Order Date]])*100+MONTH(SalesData[[#This Row],[Order Date]])</f>
        <v>201512</v>
      </c>
    </row>
    <row r="9526" spans="1: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v>1</v>
      </c>
      <c r="T9526">
        <v>0</v>
      </c>
      <c r="U9526">
        <v>7.55</v>
      </c>
      <c r="V9526">
        <f>COUNTIF(SalesData[Order ID],SalesData[[#This Row],[Order ID]])</f>
        <v>5</v>
      </c>
      <c r="W9526" t="str">
        <f>TEXT(SalesData[[#This Row],[Order Date]],"MMM-YYYY")</f>
        <v>Dec-2018</v>
      </c>
      <c r="X9526">
        <f>CHOOSE(MONTH(SalesData[[#This Row],[Order Date]]),1,1,1,2,2,2,3,3,3,4,4,4)</f>
        <v>4</v>
      </c>
      <c r="Y9526">
        <f>YEAR(SalesData[[#This Row],[Order Date]])*100+MONTH(SalesData[[#This Row],[Order Date]])</f>
        <v>201812</v>
      </c>
    </row>
    <row r="9527" spans="1: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v>7</v>
      </c>
      <c r="T9527">
        <v>0.2</v>
      </c>
      <c r="U9527">
        <v>23.99</v>
      </c>
      <c r="V9527">
        <f>COUNTIF(SalesData[Order ID],SalesData[[#This Row],[Order ID]])</f>
        <v>5</v>
      </c>
      <c r="W9527" t="str">
        <f>TEXT(SalesData[[#This Row],[Order Date]],"MMM-YYYY")</f>
        <v>Dec-2018</v>
      </c>
      <c r="X9527">
        <f>CHOOSE(MONTH(SalesData[[#This Row],[Order Date]]),1,1,1,2,2,2,3,3,3,4,4,4)</f>
        <v>4</v>
      </c>
      <c r="Y9527">
        <f>YEAR(SalesData[[#This Row],[Order Date]])*100+MONTH(SalesData[[#This Row],[Order Date]])</f>
        <v>201812</v>
      </c>
    </row>
    <row r="9528" spans="1: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v>6</v>
      </c>
      <c r="T9528">
        <v>0.1</v>
      </c>
      <c r="U9528">
        <v>6.55</v>
      </c>
      <c r="V9528">
        <f>COUNTIF(SalesData[Order ID],SalesData[[#This Row],[Order ID]])</f>
        <v>5</v>
      </c>
      <c r="W9528" t="str">
        <f>TEXT(SalesData[[#This Row],[Order Date]],"MMM-YYYY")</f>
        <v>Dec-2018</v>
      </c>
      <c r="X9528">
        <f>CHOOSE(MONTH(SalesData[[#This Row],[Order Date]]),1,1,1,2,2,2,3,3,3,4,4,4)</f>
        <v>4</v>
      </c>
      <c r="Y9528">
        <f>YEAR(SalesData[[#This Row],[Order Date]])*100+MONTH(SalesData[[#This Row],[Order Date]])</f>
        <v>201812</v>
      </c>
    </row>
    <row r="9529" spans="1: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v>6</v>
      </c>
      <c r="T9529">
        <v>0</v>
      </c>
      <c r="U9529">
        <v>25.91</v>
      </c>
      <c r="V9529">
        <f>COUNTIF(SalesData[Order ID],SalesData[[#This Row],[Order ID]])</f>
        <v>5</v>
      </c>
      <c r="W9529" t="str">
        <f>TEXT(SalesData[[#This Row],[Order Date]],"MMM-YYYY")</f>
        <v>Dec-2018</v>
      </c>
      <c r="X9529">
        <f>CHOOSE(MONTH(SalesData[[#This Row],[Order Date]]),1,1,1,2,2,2,3,3,3,4,4,4)</f>
        <v>4</v>
      </c>
      <c r="Y9529">
        <f>YEAR(SalesData[[#This Row],[Order Date]])*100+MONTH(SalesData[[#This Row],[Order Date]])</f>
        <v>201812</v>
      </c>
    </row>
    <row r="9530" spans="1: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v>7</v>
      </c>
      <c r="T9530">
        <v>0</v>
      </c>
      <c r="U9530">
        <v>1.21</v>
      </c>
      <c r="V9530">
        <f>COUNTIF(SalesData[Order ID],SalesData[[#This Row],[Order ID]])</f>
        <v>5</v>
      </c>
      <c r="W9530" t="str">
        <f>TEXT(SalesData[[#This Row],[Order Date]],"MMM-YYYY")</f>
        <v>Dec-2018</v>
      </c>
      <c r="X9530">
        <f>CHOOSE(MONTH(SalesData[[#This Row],[Order Date]]),1,1,1,2,2,2,3,3,3,4,4,4)</f>
        <v>4</v>
      </c>
      <c r="Y9530">
        <f>YEAR(SalesData[[#This Row],[Order Date]])*100+MONTH(SalesData[[#This Row],[Order Date]])</f>
        <v>201812</v>
      </c>
    </row>
    <row r="9531" spans="1: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v>6</v>
      </c>
      <c r="T9531">
        <v>0.1</v>
      </c>
      <c r="U9531">
        <v>1.28</v>
      </c>
      <c r="V9531">
        <f>COUNTIF(SalesData[Order ID],SalesData[[#This Row],[Order ID]])</f>
        <v>1</v>
      </c>
      <c r="W9531" t="str">
        <f>TEXT(SalesData[[#This Row],[Order Date]],"MMM-YYYY")</f>
        <v>Mar-2018</v>
      </c>
      <c r="X9531">
        <f>CHOOSE(MONTH(SalesData[[#This Row],[Order Date]]),1,1,1,2,2,2,3,3,3,4,4,4)</f>
        <v>1</v>
      </c>
      <c r="Y9531">
        <f>YEAR(SalesData[[#This Row],[Order Date]])*100+MONTH(SalesData[[#This Row],[Order Date]])</f>
        <v>201803</v>
      </c>
    </row>
    <row r="9532" spans="1: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v>10</v>
      </c>
      <c r="T9532">
        <v>0</v>
      </c>
      <c r="U9532">
        <v>6.86</v>
      </c>
      <c r="V9532">
        <f>COUNTIF(SalesData[Order ID],SalesData[[#This Row],[Order ID]])</f>
        <v>1</v>
      </c>
      <c r="W9532" t="str">
        <f>TEXT(SalesData[[#This Row],[Order Date]],"MMM-YYYY")</f>
        <v>Jul-2018</v>
      </c>
      <c r="X9532">
        <f>CHOOSE(MONTH(SalesData[[#This Row],[Order Date]]),1,1,1,2,2,2,3,3,3,4,4,4)</f>
        <v>3</v>
      </c>
      <c r="Y9532">
        <f>YEAR(SalesData[[#This Row],[Order Date]])*100+MONTH(SalesData[[#This Row],[Order Date]])</f>
        <v>201807</v>
      </c>
    </row>
    <row r="9533" spans="1: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v>9</v>
      </c>
      <c r="T9533">
        <v>0</v>
      </c>
      <c r="U9533">
        <v>12.79</v>
      </c>
      <c r="V9533">
        <f>COUNTIF(SalesData[Order ID],SalesData[[#This Row],[Order ID]])</f>
        <v>1</v>
      </c>
      <c r="W9533" t="str">
        <f>TEXT(SalesData[[#This Row],[Order Date]],"MMM-YYYY")</f>
        <v>Oct-2018</v>
      </c>
      <c r="X9533">
        <f>CHOOSE(MONTH(SalesData[[#This Row],[Order Date]]),1,1,1,2,2,2,3,3,3,4,4,4)</f>
        <v>4</v>
      </c>
      <c r="Y9533">
        <f>YEAR(SalesData[[#This Row],[Order Date]])*100+MONTH(SalesData[[#This Row],[Order Date]])</f>
        <v>201810</v>
      </c>
    </row>
    <row r="9534" spans="1: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v>7</v>
      </c>
      <c r="T9534">
        <v>0.3</v>
      </c>
      <c r="U9534">
        <v>-89.81</v>
      </c>
      <c r="V9534">
        <f>COUNTIF(SalesData[Order ID],SalesData[[#This Row],[Order ID]])</f>
        <v>4</v>
      </c>
      <c r="W9534" t="str">
        <f>TEXT(SalesData[[#This Row],[Order Date]],"MMM-YYYY")</f>
        <v>Oct-2017</v>
      </c>
      <c r="X9534">
        <f>CHOOSE(MONTH(SalesData[[#This Row],[Order Date]]),1,1,1,2,2,2,3,3,3,4,4,4)</f>
        <v>4</v>
      </c>
      <c r="Y9534">
        <f>YEAR(SalesData[[#This Row],[Order Date]])*100+MONTH(SalesData[[#This Row],[Order Date]])</f>
        <v>201710</v>
      </c>
    </row>
    <row r="9535" spans="1: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v>3</v>
      </c>
      <c r="T9535">
        <v>0</v>
      </c>
      <c r="U9535">
        <v>8.1300000000000008</v>
      </c>
      <c r="V9535">
        <f>COUNTIF(SalesData[Order ID],SalesData[[#This Row],[Order ID]])</f>
        <v>4</v>
      </c>
      <c r="W9535" t="str">
        <f>TEXT(SalesData[[#This Row],[Order Date]],"MMM-YYYY")</f>
        <v>Oct-2017</v>
      </c>
      <c r="X9535">
        <f>CHOOSE(MONTH(SalesData[[#This Row],[Order Date]]),1,1,1,2,2,2,3,3,3,4,4,4)</f>
        <v>4</v>
      </c>
      <c r="Y9535">
        <f>YEAR(SalesData[[#This Row],[Order Date]])*100+MONTH(SalesData[[#This Row],[Order Date]])</f>
        <v>201710</v>
      </c>
    </row>
    <row r="9536" spans="1: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v>10</v>
      </c>
      <c r="T9536">
        <v>0</v>
      </c>
      <c r="U9536">
        <v>7.7</v>
      </c>
      <c r="V9536">
        <f>COUNTIF(SalesData[Order ID],SalesData[[#This Row],[Order ID]])</f>
        <v>4</v>
      </c>
      <c r="W9536" t="str">
        <f>TEXT(SalesData[[#This Row],[Order Date]],"MMM-YYYY")</f>
        <v>Oct-2017</v>
      </c>
      <c r="X9536">
        <f>CHOOSE(MONTH(SalesData[[#This Row],[Order Date]]),1,1,1,2,2,2,3,3,3,4,4,4)</f>
        <v>4</v>
      </c>
      <c r="Y9536">
        <f>YEAR(SalesData[[#This Row],[Order Date]])*100+MONTH(SalesData[[#This Row],[Order Date]])</f>
        <v>201710</v>
      </c>
    </row>
    <row r="9537" spans="1: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v>6</v>
      </c>
      <c r="T9537">
        <v>0.2</v>
      </c>
      <c r="U9537">
        <v>2.2400000000000002</v>
      </c>
      <c r="V9537">
        <f>COUNTIF(SalesData[Order ID],SalesData[[#This Row],[Order ID]])</f>
        <v>4</v>
      </c>
      <c r="W9537" t="str">
        <f>TEXT(SalesData[[#This Row],[Order Date]],"MMM-YYYY")</f>
        <v>Oct-2017</v>
      </c>
      <c r="X9537">
        <f>CHOOSE(MONTH(SalesData[[#This Row],[Order Date]]),1,1,1,2,2,2,3,3,3,4,4,4)</f>
        <v>4</v>
      </c>
      <c r="Y9537">
        <f>YEAR(SalesData[[#This Row],[Order Date]])*100+MONTH(SalesData[[#This Row],[Order Date]])</f>
        <v>201710</v>
      </c>
    </row>
    <row r="9538" spans="1: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v>3</v>
      </c>
      <c r="T9538">
        <v>0</v>
      </c>
      <c r="U9538">
        <v>1.33</v>
      </c>
      <c r="V9538">
        <f>COUNTIF(SalesData[Order ID],SalesData[[#This Row],[Order ID]])</f>
        <v>1</v>
      </c>
      <c r="W9538" t="str">
        <f>TEXT(SalesData[[#This Row],[Order Date]],"MMM-YYYY")</f>
        <v>Jun-2018</v>
      </c>
      <c r="X9538">
        <f>CHOOSE(MONTH(SalesData[[#This Row],[Order Date]]),1,1,1,2,2,2,3,3,3,4,4,4)</f>
        <v>2</v>
      </c>
      <c r="Y9538">
        <f>YEAR(SalesData[[#This Row],[Order Date]])*100+MONTH(SalesData[[#This Row],[Order Date]])</f>
        <v>201806</v>
      </c>
    </row>
    <row r="9539" spans="1: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v>9</v>
      </c>
      <c r="T9539">
        <v>0.2</v>
      </c>
      <c r="U9539">
        <v>167.18</v>
      </c>
      <c r="V9539">
        <f>COUNTIF(SalesData[Order ID],SalesData[[#This Row],[Order ID]])</f>
        <v>1</v>
      </c>
      <c r="W9539" t="str">
        <f>TEXT(SalesData[[#This Row],[Order Date]],"MMM-YYYY")</f>
        <v>Sep-2017</v>
      </c>
      <c r="X9539">
        <f>CHOOSE(MONTH(SalesData[[#This Row],[Order Date]]),1,1,1,2,2,2,3,3,3,4,4,4)</f>
        <v>3</v>
      </c>
      <c r="Y9539">
        <f>YEAR(SalesData[[#This Row],[Order Date]])*100+MONTH(SalesData[[#This Row],[Order Date]])</f>
        <v>201709</v>
      </c>
    </row>
    <row r="9540" spans="1: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v>1</v>
      </c>
      <c r="T9540">
        <v>0</v>
      </c>
      <c r="U9540">
        <v>3.38</v>
      </c>
      <c r="V9540">
        <f>COUNTIF(SalesData[Order ID],SalesData[[#This Row],[Order ID]])</f>
        <v>2</v>
      </c>
      <c r="W9540" t="str">
        <f>TEXT(SalesData[[#This Row],[Order Date]],"MMM-YYYY")</f>
        <v>Sep-2018</v>
      </c>
      <c r="X9540">
        <f>CHOOSE(MONTH(SalesData[[#This Row],[Order Date]]),1,1,1,2,2,2,3,3,3,4,4,4)</f>
        <v>3</v>
      </c>
      <c r="Y9540">
        <f>YEAR(SalesData[[#This Row],[Order Date]])*100+MONTH(SalesData[[#This Row],[Order Date]])</f>
        <v>201809</v>
      </c>
    </row>
    <row r="9541" spans="1: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v>10</v>
      </c>
      <c r="T9541">
        <v>0</v>
      </c>
      <c r="U9541">
        <v>13.59</v>
      </c>
      <c r="V9541">
        <f>COUNTIF(SalesData[Order ID],SalesData[[#This Row],[Order ID]])</f>
        <v>2</v>
      </c>
      <c r="W9541" t="str">
        <f>TEXT(SalesData[[#This Row],[Order Date]],"MMM-YYYY")</f>
        <v>Sep-2018</v>
      </c>
      <c r="X9541">
        <f>CHOOSE(MONTH(SalesData[[#This Row],[Order Date]]),1,1,1,2,2,2,3,3,3,4,4,4)</f>
        <v>3</v>
      </c>
      <c r="Y9541">
        <f>YEAR(SalesData[[#This Row],[Order Date]])*100+MONTH(SalesData[[#This Row],[Order Date]])</f>
        <v>201809</v>
      </c>
    </row>
    <row r="9542" spans="1: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v>3</v>
      </c>
      <c r="T9542">
        <v>0.3</v>
      </c>
      <c r="U9542">
        <v>-65.27</v>
      </c>
      <c r="V9542">
        <f>COUNTIF(SalesData[Order ID],SalesData[[#This Row],[Order ID]])</f>
        <v>1</v>
      </c>
      <c r="W9542" t="str">
        <f>TEXT(SalesData[[#This Row],[Order Date]],"MMM-YYYY")</f>
        <v>May-2016</v>
      </c>
      <c r="X9542">
        <f>CHOOSE(MONTH(SalesData[[#This Row],[Order Date]]),1,1,1,2,2,2,3,3,3,4,4,4)</f>
        <v>2</v>
      </c>
      <c r="Y9542">
        <f>YEAR(SalesData[[#This Row],[Order Date]])*100+MONTH(SalesData[[#This Row],[Order Date]])</f>
        <v>201605</v>
      </c>
    </row>
    <row r="9543" spans="1: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v>2</v>
      </c>
      <c r="T9543">
        <v>0.1</v>
      </c>
      <c r="U9543">
        <v>6.39</v>
      </c>
      <c r="V9543">
        <f>COUNTIF(SalesData[Order ID],SalesData[[#This Row],[Order ID]])</f>
        <v>4</v>
      </c>
      <c r="W9543" t="str">
        <f>TEXT(SalesData[[#This Row],[Order Date]],"MMM-YYYY")</f>
        <v>Aug-2016</v>
      </c>
      <c r="X9543">
        <f>CHOOSE(MONTH(SalesData[[#This Row],[Order Date]]),1,1,1,2,2,2,3,3,3,4,4,4)</f>
        <v>3</v>
      </c>
      <c r="Y9543">
        <f>YEAR(SalesData[[#This Row],[Order Date]])*100+MONTH(SalesData[[#This Row],[Order Date]])</f>
        <v>201608</v>
      </c>
    </row>
    <row r="9544" spans="1: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v>1</v>
      </c>
      <c r="T9544">
        <v>0.2</v>
      </c>
      <c r="U9544">
        <v>0.37</v>
      </c>
      <c r="V9544">
        <f>COUNTIF(SalesData[Order ID],SalesData[[#This Row],[Order ID]])</f>
        <v>4</v>
      </c>
      <c r="W9544" t="str">
        <f>TEXT(SalesData[[#This Row],[Order Date]],"MMM-YYYY")</f>
        <v>Aug-2016</v>
      </c>
      <c r="X9544">
        <f>CHOOSE(MONTH(SalesData[[#This Row],[Order Date]]),1,1,1,2,2,2,3,3,3,4,4,4)</f>
        <v>3</v>
      </c>
      <c r="Y9544">
        <f>YEAR(SalesData[[#This Row],[Order Date]])*100+MONTH(SalesData[[#This Row],[Order Date]])</f>
        <v>201608</v>
      </c>
    </row>
    <row r="9545" spans="1: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v>4</v>
      </c>
      <c r="T9545">
        <v>0.2</v>
      </c>
      <c r="U9545">
        <v>11.34</v>
      </c>
      <c r="V9545">
        <f>COUNTIF(SalesData[Order ID],SalesData[[#This Row],[Order ID]])</f>
        <v>4</v>
      </c>
      <c r="W9545" t="str">
        <f>TEXT(SalesData[[#This Row],[Order Date]],"MMM-YYYY")</f>
        <v>Aug-2016</v>
      </c>
      <c r="X9545">
        <f>CHOOSE(MONTH(SalesData[[#This Row],[Order Date]]),1,1,1,2,2,2,3,3,3,4,4,4)</f>
        <v>3</v>
      </c>
      <c r="Y9545">
        <f>YEAR(SalesData[[#This Row],[Order Date]])*100+MONTH(SalesData[[#This Row],[Order Date]])</f>
        <v>201608</v>
      </c>
    </row>
    <row r="9546" spans="1: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v>10</v>
      </c>
      <c r="T9546">
        <v>0</v>
      </c>
      <c r="U9546">
        <v>62.76</v>
      </c>
      <c r="V9546">
        <f>COUNTIF(SalesData[Order ID],SalesData[[#This Row],[Order ID]])</f>
        <v>4</v>
      </c>
      <c r="W9546" t="str">
        <f>TEXT(SalesData[[#This Row],[Order Date]],"MMM-YYYY")</f>
        <v>Aug-2016</v>
      </c>
      <c r="X9546">
        <f>CHOOSE(MONTH(SalesData[[#This Row],[Order Date]]),1,1,1,2,2,2,3,3,3,4,4,4)</f>
        <v>3</v>
      </c>
      <c r="Y9546">
        <f>YEAR(SalesData[[#This Row],[Order Date]])*100+MONTH(SalesData[[#This Row],[Order Date]])</f>
        <v>201608</v>
      </c>
    </row>
    <row r="9547" spans="1: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v>7</v>
      </c>
      <c r="T9547">
        <v>0.1</v>
      </c>
      <c r="U9547">
        <v>0.4</v>
      </c>
      <c r="V9547">
        <f>COUNTIF(SalesData[Order ID],SalesData[[#This Row],[Order ID]])</f>
        <v>2</v>
      </c>
      <c r="W9547" t="str">
        <f>TEXT(SalesData[[#This Row],[Order Date]],"MMM-YYYY")</f>
        <v>Oct-2015</v>
      </c>
      <c r="X9547">
        <f>CHOOSE(MONTH(SalesData[[#This Row],[Order Date]]),1,1,1,2,2,2,3,3,3,4,4,4)</f>
        <v>4</v>
      </c>
      <c r="Y9547">
        <f>YEAR(SalesData[[#This Row],[Order Date]])*100+MONTH(SalesData[[#This Row],[Order Date]])</f>
        <v>201510</v>
      </c>
    </row>
    <row r="9548" spans="1: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v>6</v>
      </c>
      <c r="T9548">
        <v>0</v>
      </c>
      <c r="U9548">
        <v>16.690000000000001</v>
      </c>
      <c r="V9548">
        <f>COUNTIF(SalesData[Order ID],SalesData[[#This Row],[Order ID]])</f>
        <v>2</v>
      </c>
      <c r="W9548" t="str">
        <f>TEXT(SalesData[[#This Row],[Order Date]],"MMM-YYYY")</f>
        <v>Oct-2015</v>
      </c>
      <c r="X9548">
        <f>CHOOSE(MONTH(SalesData[[#This Row],[Order Date]]),1,1,1,2,2,2,3,3,3,4,4,4)</f>
        <v>4</v>
      </c>
      <c r="Y9548">
        <f>YEAR(SalesData[[#This Row],[Order Date]])*100+MONTH(SalesData[[#This Row],[Order Date]])</f>
        <v>201510</v>
      </c>
    </row>
    <row r="9549" spans="1: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v>9</v>
      </c>
      <c r="T9549">
        <v>0</v>
      </c>
      <c r="U9549">
        <v>2.2599999999999998</v>
      </c>
      <c r="V9549">
        <f>COUNTIF(SalesData[Order ID],SalesData[[#This Row],[Order ID]])</f>
        <v>3</v>
      </c>
      <c r="W9549" t="str">
        <f>TEXT(SalesData[[#This Row],[Order Date]],"MMM-YYYY")</f>
        <v>Jun-2017</v>
      </c>
      <c r="X9549">
        <f>CHOOSE(MONTH(SalesData[[#This Row],[Order Date]]),1,1,1,2,2,2,3,3,3,4,4,4)</f>
        <v>2</v>
      </c>
      <c r="Y9549">
        <f>YEAR(SalesData[[#This Row],[Order Date]])*100+MONTH(SalesData[[#This Row],[Order Date]])</f>
        <v>201706</v>
      </c>
    </row>
    <row r="9550" spans="1: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v>3</v>
      </c>
      <c r="T9550">
        <v>0</v>
      </c>
      <c r="U9550">
        <v>0.74</v>
      </c>
      <c r="V9550">
        <f>COUNTIF(SalesData[Order ID],SalesData[[#This Row],[Order ID]])</f>
        <v>3</v>
      </c>
      <c r="W9550" t="str">
        <f>TEXT(SalesData[[#This Row],[Order Date]],"MMM-YYYY")</f>
        <v>Jun-2017</v>
      </c>
      <c r="X9550">
        <f>CHOOSE(MONTH(SalesData[[#This Row],[Order Date]]),1,1,1,2,2,2,3,3,3,4,4,4)</f>
        <v>2</v>
      </c>
      <c r="Y9550">
        <f>YEAR(SalesData[[#This Row],[Order Date]])*100+MONTH(SalesData[[#This Row],[Order Date]])</f>
        <v>201706</v>
      </c>
    </row>
    <row r="9551" spans="1: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v>8</v>
      </c>
      <c r="T9551">
        <v>0.2</v>
      </c>
      <c r="U9551">
        <v>99.79</v>
      </c>
      <c r="V9551">
        <f>COUNTIF(SalesData[Order ID],SalesData[[#This Row],[Order ID]])</f>
        <v>3</v>
      </c>
      <c r="W9551" t="str">
        <f>TEXT(SalesData[[#This Row],[Order Date]],"MMM-YYYY")</f>
        <v>Jun-2017</v>
      </c>
      <c r="X9551">
        <f>CHOOSE(MONTH(SalesData[[#This Row],[Order Date]]),1,1,1,2,2,2,3,3,3,4,4,4)</f>
        <v>2</v>
      </c>
      <c r="Y9551">
        <f>YEAR(SalesData[[#This Row],[Order Date]])*100+MONTH(SalesData[[#This Row],[Order Date]])</f>
        <v>201706</v>
      </c>
    </row>
    <row r="9552" spans="1: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v>6</v>
      </c>
      <c r="T9552">
        <v>0.1</v>
      </c>
      <c r="U9552">
        <v>3.46</v>
      </c>
      <c r="V9552">
        <f>COUNTIF(SalesData[Order ID],SalesData[[#This Row],[Order ID]])</f>
        <v>1</v>
      </c>
      <c r="W9552" t="str">
        <f>TEXT(SalesData[[#This Row],[Order Date]],"MMM-YYYY")</f>
        <v>May-2016</v>
      </c>
      <c r="X9552">
        <f>CHOOSE(MONTH(SalesData[[#This Row],[Order Date]]),1,1,1,2,2,2,3,3,3,4,4,4)</f>
        <v>2</v>
      </c>
      <c r="Y9552">
        <f>YEAR(SalesData[[#This Row],[Order Date]])*100+MONTH(SalesData[[#This Row],[Order Date]])</f>
        <v>201605</v>
      </c>
    </row>
    <row r="9553" spans="1: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v>9</v>
      </c>
      <c r="T9553">
        <v>0.1</v>
      </c>
      <c r="U9553">
        <v>69.31</v>
      </c>
      <c r="V9553">
        <f>COUNTIF(SalesData[Order ID],SalesData[[#This Row],[Order ID]])</f>
        <v>1</v>
      </c>
      <c r="W9553" t="str">
        <f>TEXT(SalesData[[#This Row],[Order Date]],"MMM-YYYY")</f>
        <v>Nov-2016</v>
      </c>
      <c r="X9553">
        <f>CHOOSE(MONTH(SalesData[[#This Row],[Order Date]]),1,1,1,2,2,2,3,3,3,4,4,4)</f>
        <v>4</v>
      </c>
      <c r="Y9553">
        <f>YEAR(SalesData[[#This Row],[Order Date]])*100+MONTH(SalesData[[#This Row],[Order Date]])</f>
        <v>201611</v>
      </c>
    </row>
    <row r="9554" spans="1: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v>4</v>
      </c>
      <c r="T9554">
        <v>0.2</v>
      </c>
      <c r="U9554">
        <v>44.07</v>
      </c>
      <c r="V9554">
        <f>COUNTIF(SalesData[Order ID],SalesData[[#This Row],[Order ID]])</f>
        <v>1</v>
      </c>
      <c r="W9554" t="str">
        <f>TEXT(SalesData[[#This Row],[Order Date]],"MMM-YYYY")</f>
        <v>May-2016</v>
      </c>
      <c r="X9554">
        <f>CHOOSE(MONTH(SalesData[[#This Row],[Order Date]]),1,1,1,2,2,2,3,3,3,4,4,4)</f>
        <v>2</v>
      </c>
      <c r="Y9554">
        <f>YEAR(SalesData[[#This Row],[Order Date]])*100+MONTH(SalesData[[#This Row],[Order Date]])</f>
        <v>201605</v>
      </c>
    </row>
    <row r="9555" spans="1: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v>2</v>
      </c>
      <c r="T9555">
        <v>0</v>
      </c>
      <c r="U9555">
        <v>10.95</v>
      </c>
      <c r="V9555">
        <f>COUNTIF(SalesData[Order ID],SalesData[[#This Row],[Order ID]])</f>
        <v>1</v>
      </c>
      <c r="W9555" t="str">
        <f>TEXT(SalesData[[#This Row],[Order Date]],"MMM-YYYY")</f>
        <v>Sep-2017</v>
      </c>
      <c r="X9555">
        <f>CHOOSE(MONTH(SalesData[[#This Row],[Order Date]]),1,1,1,2,2,2,3,3,3,4,4,4)</f>
        <v>3</v>
      </c>
      <c r="Y9555">
        <f>YEAR(SalesData[[#This Row],[Order Date]])*100+MONTH(SalesData[[#This Row],[Order Date]])</f>
        <v>201709</v>
      </c>
    </row>
    <row r="9556" spans="1: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v>9</v>
      </c>
      <c r="T9556">
        <v>0.3</v>
      </c>
      <c r="U9556">
        <v>-14.22</v>
      </c>
      <c r="V9556">
        <f>COUNTIF(SalesData[Order ID],SalesData[[#This Row],[Order ID]])</f>
        <v>2</v>
      </c>
      <c r="W9556" t="str">
        <f>TEXT(SalesData[[#This Row],[Order Date]],"MMM-YYYY")</f>
        <v>Nov-2016</v>
      </c>
      <c r="X9556">
        <f>CHOOSE(MONTH(SalesData[[#This Row],[Order Date]]),1,1,1,2,2,2,3,3,3,4,4,4)</f>
        <v>4</v>
      </c>
      <c r="Y9556">
        <f>YEAR(SalesData[[#This Row],[Order Date]])*100+MONTH(SalesData[[#This Row],[Order Date]])</f>
        <v>201611</v>
      </c>
    </row>
    <row r="9557" spans="1: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v>4</v>
      </c>
      <c r="T9557">
        <v>0.3</v>
      </c>
      <c r="U9557">
        <v>-0.9</v>
      </c>
      <c r="V9557">
        <f>COUNTIF(SalesData[Order ID],SalesData[[#This Row],[Order ID]])</f>
        <v>2</v>
      </c>
      <c r="W9557" t="str">
        <f>TEXT(SalesData[[#This Row],[Order Date]],"MMM-YYYY")</f>
        <v>Nov-2016</v>
      </c>
      <c r="X9557">
        <f>CHOOSE(MONTH(SalesData[[#This Row],[Order Date]]),1,1,1,2,2,2,3,3,3,4,4,4)</f>
        <v>4</v>
      </c>
      <c r="Y9557">
        <f>YEAR(SalesData[[#This Row],[Order Date]])*100+MONTH(SalesData[[#This Row],[Order Date]])</f>
        <v>201611</v>
      </c>
    </row>
    <row r="9558" spans="1: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v>1</v>
      </c>
      <c r="T9558">
        <v>0</v>
      </c>
      <c r="U9558">
        <v>51.7</v>
      </c>
      <c r="V9558">
        <f>COUNTIF(SalesData[Order ID],SalesData[[#This Row],[Order ID]])</f>
        <v>1</v>
      </c>
      <c r="W9558" t="str">
        <f>TEXT(SalesData[[#This Row],[Order Date]],"MMM-YYYY")</f>
        <v>Dec-2016</v>
      </c>
      <c r="X9558">
        <f>CHOOSE(MONTH(SalesData[[#This Row],[Order Date]]),1,1,1,2,2,2,3,3,3,4,4,4)</f>
        <v>4</v>
      </c>
      <c r="Y9558">
        <f>YEAR(SalesData[[#This Row],[Order Date]])*100+MONTH(SalesData[[#This Row],[Order Date]])</f>
        <v>201612</v>
      </c>
    </row>
    <row r="9559" spans="1: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v>1</v>
      </c>
      <c r="T9559">
        <v>0.3</v>
      </c>
      <c r="U9559">
        <v>-1.06</v>
      </c>
      <c r="V9559">
        <f>COUNTIF(SalesData[Order ID],SalesData[[#This Row],[Order ID]])</f>
        <v>1</v>
      </c>
      <c r="W9559" t="str">
        <f>TEXT(SalesData[[#This Row],[Order Date]],"MMM-YYYY")</f>
        <v>Oct-2015</v>
      </c>
      <c r="X9559">
        <f>CHOOSE(MONTH(SalesData[[#This Row],[Order Date]]),1,1,1,2,2,2,3,3,3,4,4,4)</f>
        <v>4</v>
      </c>
      <c r="Y9559">
        <f>YEAR(SalesData[[#This Row],[Order Date]])*100+MONTH(SalesData[[#This Row],[Order Date]])</f>
        <v>201510</v>
      </c>
    </row>
    <row r="9560" spans="1: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v>6</v>
      </c>
      <c r="T9560">
        <v>0.1</v>
      </c>
      <c r="U9560">
        <v>7.95</v>
      </c>
      <c r="V9560">
        <f>COUNTIF(SalesData[Order ID],SalesData[[#This Row],[Order ID]])</f>
        <v>6</v>
      </c>
      <c r="W9560" t="str">
        <f>TEXT(SalesData[[#This Row],[Order Date]],"MMM-YYYY")</f>
        <v>May-2017</v>
      </c>
      <c r="X9560">
        <f>CHOOSE(MONTH(SalesData[[#This Row],[Order Date]]),1,1,1,2,2,2,3,3,3,4,4,4)</f>
        <v>2</v>
      </c>
      <c r="Y9560">
        <f>YEAR(SalesData[[#This Row],[Order Date]])*100+MONTH(SalesData[[#This Row],[Order Date]])</f>
        <v>201705</v>
      </c>
    </row>
    <row r="9561" spans="1: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v>2</v>
      </c>
      <c r="T9561">
        <v>0.1</v>
      </c>
      <c r="U9561">
        <v>66.52</v>
      </c>
      <c r="V9561">
        <f>COUNTIF(SalesData[Order ID],SalesData[[#This Row],[Order ID]])</f>
        <v>6</v>
      </c>
      <c r="W9561" t="str">
        <f>TEXT(SalesData[[#This Row],[Order Date]],"MMM-YYYY")</f>
        <v>May-2017</v>
      </c>
      <c r="X9561">
        <f>CHOOSE(MONTH(SalesData[[#This Row],[Order Date]]),1,1,1,2,2,2,3,3,3,4,4,4)</f>
        <v>2</v>
      </c>
      <c r="Y9561">
        <f>YEAR(SalesData[[#This Row],[Order Date]])*100+MONTH(SalesData[[#This Row],[Order Date]])</f>
        <v>201705</v>
      </c>
    </row>
    <row r="9562" spans="1: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v>1</v>
      </c>
      <c r="T9562">
        <v>0</v>
      </c>
      <c r="U9562">
        <v>16.11</v>
      </c>
      <c r="V9562">
        <f>COUNTIF(SalesData[Order ID],SalesData[[#This Row],[Order ID]])</f>
        <v>6</v>
      </c>
      <c r="W9562" t="str">
        <f>TEXT(SalesData[[#This Row],[Order Date]],"MMM-YYYY")</f>
        <v>May-2017</v>
      </c>
      <c r="X9562">
        <f>CHOOSE(MONTH(SalesData[[#This Row],[Order Date]]),1,1,1,2,2,2,3,3,3,4,4,4)</f>
        <v>2</v>
      </c>
      <c r="Y9562">
        <f>YEAR(SalesData[[#This Row],[Order Date]])*100+MONTH(SalesData[[#This Row],[Order Date]])</f>
        <v>201705</v>
      </c>
    </row>
    <row r="9563" spans="1: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v>6</v>
      </c>
      <c r="T9563">
        <v>0.3</v>
      </c>
      <c r="U9563">
        <v>-77.760000000000005</v>
      </c>
      <c r="V9563">
        <f>COUNTIF(SalesData[Order ID],SalesData[[#This Row],[Order ID]])</f>
        <v>6</v>
      </c>
      <c r="W9563" t="str">
        <f>TEXT(SalesData[[#This Row],[Order Date]],"MMM-YYYY")</f>
        <v>May-2017</v>
      </c>
      <c r="X9563">
        <f>CHOOSE(MONTH(SalesData[[#This Row],[Order Date]]),1,1,1,2,2,2,3,3,3,4,4,4)</f>
        <v>2</v>
      </c>
      <c r="Y9563">
        <f>YEAR(SalesData[[#This Row],[Order Date]])*100+MONTH(SalesData[[#This Row],[Order Date]])</f>
        <v>201705</v>
      </c>
    </row>
    <row r="9564" spans="1: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v>1</v>
      </c>
      <c r="T9564">
        <v>0.3</v>
      </c>
      <c r="U9564">
        <v>-78.73</v>
      </c>
      <c r="V9564">
        <f>COUNTIF(SalesData[Order ID],SalesData[[#This Row],[Order ID]])</f>
        <v>6</v>
      </c>
      <c r="W9564" t="str">
        <f>TEXT(SalesData[[#This Row],[Order Date]],"MMM-YYYY")</f>
        <v>May-2017</v>
      </c>
      <c r="X9564">
        <f>CHOOSE(MONTH(SalesData[[#This Row],[Order Date]]),1,1,1,2,2,2,3,3,3,4,4,4)</f>
        <v>2</v>
      </c>
      <c r="Y9564">
        <f>YEAR(SalesData[[#This Row],[Order Date]])*100+MONTH(SalesData[[#This Row],[Order Date]])</f>
        <v>201705</v>
      </c>
    </row>
    <row r="9565" spans="1: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v>10</v>
      </c>
      <c r="T9565">
        <v>0.3</v>
      </c>
      <c r="U9565">
        <v>-1.26</v>
      </c>
      <c r="V9565">
        <f>COUNTIF(SalesData[Order ID],SalesData[[#This Row],[Order ID]])</f>
        <v>6</v>
      </c>
      <c r="W9565" t="str">
        <f>TEXT(SalesData[[#This Row],[Order Date]],"MMM-YYYY")</f>
        <v>May-2017</v>
      </c>
      <c r="X9565">
        <f>CHOOSE(MONTH(SalesData[[#This Row],[Order Date]]),1,1,1,2,2,2,3,3,3,4,4,4)</f>
        <v>2</v>
      </c>
      <c r="Y9565">
        <f>YEAR(SalesData[[#This Row],[Order Date]])*100+MONTH(SalesData[[#This Row],[Order Date]])</f>
        <v>201705</v>
      </c>
    </row>
    <row r="9566" spans="1: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v>1</v>
      </c>
      <c r="T9566">
        <v>0.1</v>
      </c>
      <c r="U9566">
        <v>3.65</v>
      </c>
      <c r="V9566">
        <f>COUNTIF(SalesData[Order ID],SalesData[[#This Row],[Order ID]])</f>
        <v>1</v>
      </c>
      <c r="W9566" t="str">
        <f>TEXT(SalesData[[#This Row],[Order Date]],"MMM-YYYY")</f>
        <v>Jun-2016</v>
      </c>
      <c r="X9566">
        <f>CHOOSE(MONTH(SalesData[[#This Row],[Order Date]]),1,1,1,2,2,2,3,3,3,4,4,4)</f>
        <v>2</v>
      </c>
      <c r="Y9566">
        <f>YEAR(SalesData[[#This Row],[Order Date]])*100+MONTH(SalesData[[#This Row],[Order Date]])</f>
        <v>201606</v>
      </c>
    </row>
    <row r="9567" spans="1: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v>10</v>
      </c>
      <c r="T9567">
        <v>0</v>
      </c>
      <c r="U9567">
        <v>348.9</v>
      </c>
      <c r="V9567">
        <f>COUNTIF(SalesData[Order ID],SalesData[[#This Row],[Order ID]])</f>
        <v>3</v>
      </c>
      <c r="W9567" t="str">
        <f>TEXT(SalesData[[#This Row],[Order Date]],"MMM-YYYY")</f>
        <v>Mar-2015</v>
      </c>
      <c r="X9567">
        <f>CHOOSE(MONTH(SalesData[[#This Row],[Order Date]]),1,1,1,2,2,2,3,3,3,4,4,4)</f>
        <v>1</v>
      </c>
      <c r="Y9567">
        <f>YEAR(SalesData[[#This Row],[Order Date]])*100+MONTH(SalesData[[#This Row],[Order Date]])</f>
        <v>201503</v>
      </c>
    </row>
    <row r="9568" spans="1: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v>3</v>
      </c>
      <c r="T9568">
        <v>0.1</v>
      </c>
      <c r="U9568">
        <v>1.52</v>
      </c>
      <c r="V9568">
        <f>COUNTIF(SalesData[Order ID],SalesData[[#This Row],[Order ID]])</f>
        <v>3</v>
      </c>
      <c r="W9568" t="str">
        <f>TEXT(SalesData[[#This Row],[Order Date]],"MMM-YYYY")</f>
        <v>Mar-2015</v>
      </c>
      <c r="X9568">
        <f>CHOOSE(MONTH(SalesData[[#This Row],[Order Date]]),1,1,1,2,2,2,3,3,3,4,4,4)</f>
        <v>1</v>
      </c>
      <c r="Y9568">
        <f>YEAR(SalesData[[#This Row],[Order Date]])*100+MONTH(SalesData[[#This Row],[Order Date]])</f>
        <v>201503</v>
      </c>
    </row>
    <row r="9569" spans="1: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v>4</v>
      </c>
      <c r="T9569">
        <v>0.1</v>
      </c>
      <c r="U9569">
        <v>1.21</v>
      </c>
      <c r="V9569">
        <f>COUNTIF(SalesData[Order ID],SalesData[[#This Row],[Order ID]])</f>
        <v>3</v>
      </c>
      <c r="W9569" t="str">
        <f>TEXT(SalesData[[#This Row],[Order Date]],"MMM-YYYY")</f>
        <v>Mar-2015</v>
      </c>
      <c r="X9569">
        <f>CHOOSE(MONTH(SalesData[[#This Row],[Order Date]]),1,1,1,2,2,2,3,3,3,4,4,4)</f>
        <v>1</v>
      </c>
      <c r="Y9569">
        <f>YEAR(SalesData[[#This Row],[Order Date]])*100+MONTH(SalesData[[#This Row],[Order Date]])</f>
        <v>201503</v>
      </c>
    </row>
    <row r="9570" spans="1: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v>7</v>
      </c>
      <c r="T9570">
        <v>0</v>
      </c>
      <c r="U9570">
        <v>10.39</v>
      </c>
      <c r="V9570">
        <f>COUNTIF(SalesData[Order ID],SalesData[[#This Row],[Order ID]])</f>
        <v>1</v>
      </c>
      <c r="W9570" t="str">
        <f>TEXT(SalesData[[#This Row],[Order Date]],"MMM-YYYY")</f>
        <v>Jul-2018</v>
      </c>
      <c r="X9570">
        <f>CHOOSE(MONTH(SalesData[[#This Row],[Order Date]]),1,1,1,2,2,2,3,3,3,4,4,4)</f>
        <v>3</v>
      </c>
      <c r="Y9570">
        <f>YEAR(SalesData[[#This Row],[Order Date]])*100+MONTH(SalesData[[#This Row],[Order Date]])</f>
        <v>201807</v>
      </c>
    </row>
    <row r="9571" spans="1: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v>4</v>
      </c>
      <c r="T9571">
        <v>0.2</v>
      </c>
      <c r="U9571">
        <v>0.81</v>
      </c>
      <c r="V9571">
        <f>COUNTIF(SalesData[Order ID],SalesData[[#This Row],[Order ID]])</f>
        <v>5</v>
      </c>
      <c r="W9571" t="str">
        <f>TEXT(SalesData[[#This Row],[Order Date]],"MMM-YYYY")</f>
        <v>Sep-2016</v>
      </c>
      <c r="X9571">
        <f>CHOOSE(MONTH(SalesData[[#This Row],[Order Date]]),1,1,1,2,2,2,3,3,3,4,4,4)</f>
        <v>3</v>
      </c>
      <c r="Y9571">
        <f>YEAR(SalesData[[#This Row],[Order Date]])*100+MONTH(SalesData[[#This Row],[Order Date]])</f>
        <v>201609</v>
      </c>
    </row>
    <row r="9572" spans="1: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v>2</v>
      </c>
      <c r="T9572">
        <v>0.2</v>
      </c>
      <c r="U9572">
        <v>9.73</v>
      </c>
      <c r="V9572">
        <f>COUNTIF(SalesData[Order ID],SalesData[[#This Row],[Order ID]])</f>
        <v>5</v>
      </c>
      <c r="W9572" t="str">
        <f>TEXT(SalesData[[#This Row],[Order Date]],"MMM-YYYY")</f>
        <v>Sep-2016</v>
      </c>
      <c r="X9572">
        <f>CHOOSE(MONTH(SalesData[[#This Row],[Order Date]]),1,1,1,2,2,2,3,3,3,4,4,4)</f>
        <v>3</v>
      </c>
      <c r="Y9572">
        <f>YEAR(SalesData[[#This Row],[Order Date]])*100+MONTH(SalesData[[#This Row],[Order Date]])</f>
        <v>201609</v>
      </c>
    </row>
    <row r="9573" spans="1: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v>8</v>
      </c>
      <c r="T9573">
        <v>0</v>
      </c>
      <c r="U9573">
        <v>0.95</v>
      </c>
      <c r="V9573">
        <f>COUNTIF(SalesData[Order ID],SalesData[[#This Row],[Order ID]])</f>
        <v>5</v>
      </c>
      <c r="W9573" t="str">
        <f>TEXT(SalesData[[#This Row],[Order Date]],"MMM-YYYY")</f>
        <v>Sep-2016</v>
      </c>
      <c r="X9573">
        <f>CHOOSE(MONTH(SalesData[[#This Row],[Order Date]]),1,1,1,2,2,2,3,3,3,4,4,4)</f>
        <v>3</v>
      </c>
      <c r="Y9573">
        <f>YEAR(SalesData[[#This Row],[Order Date]])*100+MONTH(SalesData[[#This Row],[Order Date]])</f>
        <v>201609</v>
      </c>
    </row>
    <row r="9574" spans="1: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v>6</v>
      </c>
      <c r="T9574">
        <v>0.2</v>
      </c>
      <c r="U9574">
        <v>2.93</v>
      </c>
      <c r="V9574">
        <f>COUNTIF(SalesData[Order ID],SalesData[[#This Row],[Order ID]])</f>
        <v>5</v>
      </c>
      <c r="W9574" t="str">
        <f>TEXT(SalesData[[#This Row],[Order Date]],"MMM-YYYY")</f>
        <v>Sep-2016</v>
      </c>
      <c r="X9574">
        <f>CHOOSE(MONTH(SalesData[[#This Row],[Order Date]]),1,1,1,2,2,2,3,3,3,4,4,4)</f>
        <v>3</v>
      </c>
      <c r="Y9574">
        <f>YEAR(SalesData[[#This Row],[Order Date]])*100+MONTH(SalesData[[#This Row],[Order Date]])</f>
        <v>201609</v>
      </c>
    </row>
    <row r="9575" spans="1: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v>5</v>
      </c>
      <c r="T9575">
        <v>0</v>
      </c>
      <c r="U9575">
        <v>4.28</v>
      </c>
      <c r="V9575">
        <f>COUNTIF(SalesData[Order ID],SalesData[[#This Row],[Order ID]])</f>
        <v>5</v>
      </c>
      <c r="W9575" t="str">
        <f>TEXT(SalesData[[#This Row],[Order Date]],"MMM-YYYY")</f>
        <v>Sep-2016</v>
      </c>
      <c r="X9575">
        <f>CHOOSE(MONTH(SalesData[[#This Row],[Order Date]]),1,1,1,2,2,2,3,3,3,4,4,4)</f>
        <v>3</v>
      </c>
      <c r="Y9575">
        <f>YEAR(SalesData[[#This Row],[Order Date]])*100+MONTH(SalesData[[#This Row],[Order Date]])</f>
        <v>201609</v>
      </c>
    </row>
    <row r="9576" spans="1: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v>8</v>
      </c>
      <c r="T9576">
        <v>0.2</v>
      </c>
      <c r="U9576">
        <v>3.47</v>
      </c>
      <c r="V9576">
        <f>COUNTIF(SalesData[Order ID],SalesData[[#This Row],[Order ID]])</f>
        <v>1</v>
      </c>
      <c r="W9576" t="str">
        <f>TEXT(SalesData[[#This Row],[Order Date]],"MMM-YYYY")</f>
        <v>Aug-2016</v>
      </c>
      <c r="X9576">
        <f>CHOOSE(MONTH(SalesData[[#This Row],[Order Date]]),1,1,1,2,2,2,3,3,3,4,4,4)</f>
        <v>3</v>
      </c>
      <c r="Y9576">
        <f>YEAR(SalesData[[#This Row],[Order Date]])*100+MONTH(SalesData[[#This Row],[Order Date]])</f>
        <v>201608</v>
      </c>
    </row>
    <row r="9577" spans="1: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v>7</v>
      </c>
      <c r="T9577">
        <v>0</v>
      </c>
      <c r="U9577">
        <v>20.079999999999998</v>
      </c>
      <c r="V9577">
        <f>COUNTIF(SalesData[Order ID],SalesData[[#This Row],[Order ID]])</f>
        <v>3</v>
      </c>
      <c r="W9577" t="str">
        <f>TEXT(SalesData[[#This Row],[Order Date]],"MMM-YYYY")</f>
        <v>May-2016</v>
      </c>
      <c r="X9577">
        <f>CHOOSE(MONTH(SalesData[[#This Row],[Order Date]]),1,1,1,2,2,2,3,3,3,4,4,4)</f>
        <v>2</v>
      </c>
      <c r="Y9577">
        <f>YEAR(SalesData[[#This Row],[Order Date]])*100+MONTH(SalesData[[#This Row],[Order Date]])</f>
        <v>201605</v>
      </c>
    </row>
    <row r="9578" spans="1: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v>7</v>
      </c>
      <c r="T9578">
        <v>0.3</v>
      </c>
      <c r="U9578">
        <v>-35.96</v>
      </c>
      <c r="V9578">
        <f>COUNTIF(SalesData[Order ID],SalesData[[#This Row],[Order ID]])</f>
        <v>3</v>
      </c>
      <c r="W9578" t="str">
        <f>TEXT(SalesData[[#This Row],[Order Date]],"MMM-YYYY")</f>
        <v>May-2016</v>
      </c>
      <c r="X9578">
        <f>CHOOSE(MONTH(SalesData[[#This Row],[Order Date]]),1,1,1,2,2,2,3,3,3,4,4,4)</f>
        <v>2</v>
      </c>
      <c r="Y9578">
        <f>YEAR(SalesData[[#This Row],[Order Date]])*100+MONTH(SalesData[[#This Row],[Order Date]])</f>
        <v>201605</v>
      </c>
    </row>
    <row r="9579" spans="1: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v>2</v>
      </c>
      <c r="T9579">
        <v>0</v>
      </c>
      <c r="U9579">
        <v>32.53</v>
      </c>
      <c r="V9579">
        <f>COUNTIF(SalesData[Order ID],SalesData[[#This Row],[Order ID]])</f>
        <v>3</v>
      </c>
      <c r="W9579" t="str">
        <f>TEXT(SalesData[[#This Row],[Order Date]],"MMM-YYYY")</f>
        <v>May-2016</v>
      </c>
      <c r="X9579">
        <f>CHOOSE(MONTH(SalesData[[#This Row],[Order Date]]),1,1,1,2,2,2,3,3,3,4,4,4)</f>
        <v>2</v>
      </c>
      <c r="Y9579">
        <f>YEAR(SalesData[[#This Row],[Order Date]])*100+MONTH(SalesData[[#This Row],[Order Date]])</f>
        <v>201605</v>
      </c>
    </row>
    <row r="9580" spans="1: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v>2</v>
      </c>
      <c r="T9580">
        <v>0.3</v>
      </c>
      <c r="U9580">
        <v>-107.99</v>
      </c>
      <c r="V9580">
        <f>COUNTIF(SalesData[Order ID],SalesData[[#This Row],[Order ID]])</f>
        <v>4</v>
      </c>
      <c r="W9580" t="str">
        <f>TEXT(SalesData[[#This Row],[Order Date]],"MMM-YYYY")</f>
        <v>Sep-2018</v>
      </c>
      <c r="X9580">
        <f>CHOOSE(MONTH(SalesData[[#This Row],[Order Date]]),1,1,1,2,2,2,3,3,3,4,4,4)</f>
        <v>3</v>
      </c>
      <c r="Y9580">
        <f>YEAR(SalesData[[#This Row],[Order Date]])*100+MONTH(SalesData[[#This Row],[Order Date]])</f>
        <v>201809</v>
      </c>
    </row>
    <row r="9581" spans="1: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v>9</v>
      </c>
      <c r="T9581">
        <v>0.3</v>
      </c>
      <c r="U9581">
        <v>-8.52</v>
      </c>
      <c r="V9581">
        <f>COUNTIF(SalesData[Order ID],SalesData[[#This Row],[Order ID]])</f>
        <v>4</v>
      </c>
      <c r="W9581" t="str">
        <f>TEXT(SalesData[[#This Row],[Order Date]],"MMM-YYYY")</f>
        <v>Sep-2018</v>
      </c>
      <c r="X9581">
        <f>CHOOSE(MONTH(SalesData[[#This Row],[Order Date]]),1,1,1,2,2,2,3,3,3,4,4,4)</f>
        <v>3</v>
      </c>
      <c r="Y9581">
        <f>YEAR(SalesData[[#This Row],[Order Date]])*100+MONTH(SalesData[[#This Row],[Order Date]])</f>
        <v>201809</v>
      </c>
    </row>
    <row r="9582" spans="1: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v>10</v>
      </c>
      <c r="T9582">
        <v>0</v>
      </c>
      <c r="U9582">
        <v>10.48</v>
      </c>
      <c r="V9582">
        <f>COUNTIF(SalesData[Order ID],SalesData[[#This Row],[Order ID]])</f>
        <v>4</v>
      </c>
      <c r="W9582" t="str">
        <f>TEXT(SalesData[[#This Row],[Order Date]],"MMM-YYYY")</f>
        <v>Sep-2018</v>
      </c>
      <c r="X9582">
        <f>CHOOSE(MONTH(SalesData[[#This Row],[Order Date]]),1,1,1,2,2,2,3,3,3,4,4,4)</f>
        <v>3</v>
      </c>
      <c r="Y9582">
        <f>YEAR(SalesData[[#This Row],[Order Date]])*100+MONTH(SalesData[[#This Row],[Order Date]])</f>
        <v>201809</v>
      </c>
    </row>
    <row r="9583" spans="1: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v>1</v>
      </c>
      <c r="T9583">
        <v>0</v>
      </c>
      <c r="U9583">
        <v>141.46</v>
      </c>
      <c r="V9583">
        <f>COUNTIF(SalesData[Order ID],SalesData[[#This Row],[Order ID]])</f>
        <v>4</v>
      </c>
      <c r="W9583" t="str">
        <f>TEXT(SalesData[[#This Row],[Order Date]],"MMM-YYYY")</f>
        <v>Sep-2018</v>
      </c>
      <c r="X9583">
        <f>CHOOSE(MONTH(SalesData[[#This Row],[Order Date]]),1,1,1,2,2,2,3,3,3,4,4,4)</f>
        <v>3</v>
      </c>
      <c r="Y9583">
        <f>YEAR(SalesData[[#This Row],[Order Date]])*100+MONTH(SalesData[[#This Row],[Order Date]])</f>
        <v>201809</v>
      </c>
    </row>
    <row r="9584" spans="1: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v>3</v>
      </c>
      <c r="T9584">
        <v>0.1</v>
      </c>
      <c r="U9584">
        <v>1.06</v>
      </c>
      <c r="V9584">
        <f>COUNTIF(SalesData[Order ID],SalesData[[#This Row],[Order ID]])</f>
        <v>1</v>
      </c>
      <c r="W9584" t="str">
        <f>TEXT(SalesData[[#This Row],[Order Date]],"MMM-YYYY")</f>
        <v>Jun-2017</v>
      </c>
      <c r="X9584">
        <f>CHOOSE(MONTH(SalesData[[#This Row],[Order Date]]),1,1,1,2,2,2,3,3,3,4,4,4)</f>
        <v>2</v>
      </c>
      <c r="Y9584">
        <f>YEAR(SalesData[[#This Row],[Order Date]])*100+MONTH(SalesData[[#This Row],[Order Date]])</f>
        <v>201706</v>
      </c>
    </row>
    <row r="9585" spans="1: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v>7</v>
      </c>
      <c r="T9585">
        <v>0</v>
      </c>
      <c r="U9585">
        <v>88.17</v>
      </c>
      <c r="V9585">
        <f>COUNTIF(SalesData[Order ID],SalesData[[#This Row],[Order ID]])</f>
        <v>1</v>
      </c>
      <c r="W9585" t="str">
        <f>TEXT(SalesData[[#This Row],[Order Date]],"MMM-YYYY")</f>
        <v>Jun-2018</v>
      </c>
      <c r="X9585">
        <f>CHOOSE(MONTH(SalesData[[#This Row],[Order Date]]),1,1,1,2,2,2,3,3,3,4,4,4)</f>
        <v>2</v>
      </c>
      <c r="Y9585">
        <f>YEAR(SalesData[[#This Row],[Order Date]])*100+MONTH(SalesData[[#This Row],[Order Date]])</f>
        <v>201806</v>
      </c>
    </row>
    <row r="9586" spans="1: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v>4</v>
      </c>
      <c r="T9586">
        <v>0</v>
      </c>
      <c r="U9586">
        <v>11.82</v>
      </c>
      <c r="V9586">
        <f>COUNTIF(SalesData[Order ID],SalesData[[#This Row],[Order ID]])</f>
        <v>1</v>
      </c>
      <c r="W9586" t="str">
        <f>TEXT(SalesData[[#This Row],[Order Date]],"MMM-YYYY")</f>
        <v>Aug-2018</v>
      </c>
      <c r="X9586">
        <f>CHOOSE(MONTH(SalesData[[#This Row],[Order Date]]),1,1,1,2,2,2,3,3,3,4,4,4)</f>
        <v>3</v>
      </c>
      <c r="Y9586">
        <f>YEAR(SalesData[[#This Row],[Order Date]])*100+MONTH(SalesData[[#This Row],[Order Date]])</f>
        <v>201808</v>
      </c>
    </row>
    <row r="9587" spans="1: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v>8</v>
      </c>
      <c r="T9587">
        <v>0.3</v>
      </c>
      <c r="U9587">
        <v>-3.41</v>
      </c>
      <c r="V9587">
        <f>COUNTIF(SalesData[Order ID],SalesData[[#This Row],[Order ID]])</f>
        <v>1</v>
      </c>
      <c r="W9587" t="str">
        <f>TEXT(SalesData[[#This Row],[Order Date]],"MMM-YYYY")</f>
        <v>Aug-2017</v>
      </c>
      <c r="X9587">
        <f>CHOOSE(MONTH(SalesData[[#This Row],[Order Date]]),1,1,1,2,2,2,3,3,3,4,4,4)</f>
        <v>3</v>
      </c>
      <c r="Y9587">
        <f>YEAR(SalesData[[#This Row],[Order Date]])*100+MONTH(SalesData[[#This Row],[Order Date]])</f>
        <v>201708</v>
      </c>
    </row>
    <row r="9588" spans="1: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v>7</v>
      </c>
      <c r="T9588">
        <v>0.1</v>
      </c>
      <c r="U9588">
        <v>4.28</v>
      </c>
      <c r="V9588">
        <f>COUNTIF(SalesData[Order ID],SalesData[[#This Row],[Order ID]])</f>
        <v>1</v>
      </c>
      <c r="W9588" t="str">
        <f>TEXT(SalesData[[#This Row],[Order Date]],"MMM-YYYY")</f>
        <v>Nov-2017</v>
      </c>
      <c r="X9588">
        <f>CHOOSE(MONTH(SalesData[[#This Row],[Order Date]]),1,1,1,2,2,2,3,3,3,4,4,4)</f>
        <v>4</v>
      </c>
      <c r="Y9588">
        <f>YEAR(SalesData[[#This Row],[Order Date]])*100+MONTH(SalesData[[#This Row],[Order Date]])</f>
        <v>201711</v>
      </c>
    </row>
    <row r="9589" spans="1: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v>10</v>
      </c>
      <c r="T9589">
        <v>0.1</v>
      </c>
      <c r="U9589">
        <v>21.46</v>
      </c>
      <c r="V9589">
        <f>COUNTIF(SalesData[Order ID],SalesData[[#This Row],[Order ID]])</f>
        <v>1</v>
      </c>
      <c r="W9589" t="str">
        <f>TEXT(SalesData[[#This Row],[Order Date]],"MMM-YYYY")</f>
        <v>Apr-2018</v>
      </c>
      <c r="X9589">
        <f>CHOOSE(MONTH(SalesData[[#This Row],[Order Date]]),1,1,1,2,2,2,3,3,3,4,4,4)</f>
        <v>2</v>
      </c>
      <c r="Y9589">
        <f>YEAR(SalesData[[#This Row],[Order Date]])*100+MONTH(SalesData[[#This Row],[Order Date]])</f>
        <v>201804</v>
      </c>
    </row>
    <row r="9590" spans="1: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v>6</v>
      </c>
      <c r="T9590">
        <v>0</v>
      </c>
      <c r="U9590">
        <v>38.89</v>
      </c>
      <c r="V9590">
        <f>COUNTIF(SalesData[Order ID],SalesData[[#This Row],[Order ID]])</f>
        <v>1</v>
      </c>
      <c r="W9590" t="str">
        <f>TEXT(SalesData[[#This Row],[Order Date]],"MMM-YYYY")</f>
        <v>Jul-2018</v>
      </c>
      <c r="X9590">
        <f>CHOOSE(MONTH(SalesData[[#This Row],[Order Date]]),1,1,1,2,2,2,3,3,3,4,4,4)</f>
        <v>3</v>
      </c>
      <c r="Y9590">
        <f>YEAR(SalesData[[#This Row],[Order Date]])*100+MONTH(SalesData[[#This Row],[Order Date]])</f>
        <v>201807</v>
      </c>
    </row>
    <row r="9591" spans="1: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v>1</v>
      </c>
      <c r="T9591">
        <v>0</v>
      </c>
      <c r="U9591">
        <v>1.05</v>
      </c>
      <c r="V9591">
        <f>COUNTIF(SalesData[Order ID],SalesData[[#This Row],[Order ID]])</f>
        <v>2</v>
      </c>
      <c r="W9591" t="str">
        <f>TEXT(SalesData[[#This Row],[Order Date]],"MMM-YYYY")</f>
        <v>May-2015</v>
      </c>
      <c r="X9591">
        <f>CHOOSE(MONTH(SalesData[[#This Row],[Order Date]]),1,1,1,2,2,2,3,3,3,4,4,4)</f>
        <v>2</v>
      </c>
      <c r="Y9591">
        <f>YEAR(SalesData[[#This Row],[Order Date]])*100+MONTH(SalesData[[#This Row],[Order Date]])</f>
        <v>201505</v>
      </c>
    </row>
    <row r="9592" spans="1: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v>1</v>
      </c>
      <c r="T9592">
        <v>0.3</v>
      </c>
      <c r="U9592">
        <v>-24.05</v>
      </c>
      <c r="V9592">
        <f>COUNTIF(SalesData[Order ID],SalesData[[#This Row],[Order ID]])</f>
        <v>2</v>
      </c>
      <c r="W9592" t="str">
        <f>TEXT(SalesData[[#This Row],[Order Date]],"MMM-YYYY")</f>
        <v>May-2015</v>
      </c>
      <c r="X9592">
        <f>CHOOSE(MONTH(SalesData[[#This Row],[Order Date]]),1,1,1,2,2,2,3,3,3,4,4,4)</f>
        <v>2</v>
      </c>
      <c r="Y9592">
        <f>YEAR(SalesData[[#This Row],[Order Date]])*100+MONTH(SalesData[[#This Row],[Order Date]])</f>
        <v>201505</v>
      </c>
    </row>
    <row r="9593" spans="1: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v>1</v>
      </c>
      <c r="T9593">
        <v>0</v>
      </c>
      <c r="U9593">
        <v>3.21</v>
      </c>
      <c r="V9593">
        <f>COUNTIF(SalesData[Order ID],SalesData[[#This Row],[Order ID]])</f>
        <v>2</v>
      </c>
      <c r="W9593" t="str">
        <f>TEXT(SalesData[[#This Row],[Order Date]],"MMM-YYYY")</f>
        <v>Jul-2017</v>
      </c>
      <c r="X9593">
        <f>CHOOSE(MONTH(SalesData[[#This Row],[Order Date]]),1,1,1,2,2,2,3,3,3,4,4,4)</f>
        <v>3</v>
      </c>
      <c r="Y9593">
        <f>YEAR(SalesData[[#This Row],[Order Date]])*100+MONTH(SalesData[[#This Row],[Order Date]])</f>
        <v>201707</v>
      </c>
    </row>
    <row r="9594" spans="1: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v>2</v>
      </c>
      <c r="T9594">
        <v>0</v>
      </c>
      <c r="U9594">
        <v>78.709999999999994</v>
      </c>
      <c r="V9594">
        <f>COUNTIF(SalesData[Order ID],SalesData[[#This Row],[Order ID]])</f>
        <v>2</v>
      </c>
      <c r="W9594" t="str">
        <f>TEXT(SalesData[[#This Row],[Order Date]],"MMM-YYYY")</f>
        <v>Jul-2017</v>
      </c>
      <c r="X9594">
        <f>CHOOSE(MONTH(SalesData[[#This Row],[Order Date]]),1,1,1,2,2,2,3,3,3,4,4,4)</f>
        <v>3</v>
      </c>
      <c r="Y9594">
        <f>YEAR(SalesData[[#This Row],[Order Date]])*100+MONTH(SalesData[[#This Row],[Order Date]])</f>
        <v>201707</v>
      </c>
    </row>
    <row r="9595" spans="1: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v>8</v>
      </c>
      <c r="T9595">
        <v>0</v>
      </c>
      <c r="U9595">
        <v>0.94</v>
      </c>
      <c r="V9595">
        <f>COUNTIF(SalesData[Order ID],SalesData[[#This Row],[Order ID]])</f>
        <v>2</v>
      </c>
      <c r="W9595" t="str">
        <f>TEXT(SalesData[[#This Row],[Order Date]],"MMM-YYYY")</f>
        <v>Sep-2018</v>
      </c>
      <c r="X9595">
        <f>CHOOSE(MONTH(SalesData[[#This Row],[Order Date]]),1,1,1,2,2,2,3,3,3,4,4,4)</f>
        <v>3</v>
      </c>
      <c r="Y9595">
        <f>YEAR(SalesData[[#This Row],[Order Date]])*100+MONTH(SalesData[[#This Row],[Order Date]])</f>
        <v>201809</v>
      </c>
    </row>
    <row r="9596" spans="1: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v>1</v>
      </c>
      <c r="T9596">
        <v>0</v>
      </c>
      <c r="U9596">
        <v>4.05</v>
      </c>
      <c r="V9596">
        <f>COUNTIF(SalesData[Order ID],SalesData[[#This Row],[Order ID]])</f>
        <v>2</v>
      </c>
      <c r="W9596" t="str">
        <f>TEXT(SalesData[[#This Row],[Order Date]],"MMM-YYYY")</f>
        <v>Sep-2018</v>
      </c>
      <c r="X9596">
        <f>CHOOSE(MONTH(SalesData[[#This Row],[Order Date]]),1,1,1,2,2,2,3,3,3,4,4,4)</f>
        <v>3</v>
      </c>
      <c r="Y9596">
        <f>YEAR(SalesData[[#This Row],[Order Date]])*100+MONTH(SalesData[[#This Row],[Order Date]])</f>
        <v>201809</v>
      </c>
    </row>
    <row r="9597" spans="1: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v>3</v>
      </c>
      <c r="T9597">
        <v>0.1</v>
      </c>
      <c r="U9597">
        <v>8.2799999999999994</v>
      </c>
      <c r="V9597">
        <f>COUNTIF(SalesData[Order ID],SalesData[[#This Row],[Order ID]])</f>
        <v>3</v>
      </c>
      <c r="W9597" t="str">
        <f>TEXT(SalesData[[#This Row],[Order Date]],"MMM-YYYY")</f>
        <v>Jan-2018</v>
      </c>
      <c r="X9597">
        <f>CHOOSE(MONTH(SalesData[[#This Row],[Order Date]]),1,1,1,2,2,2,3,3,3,4,4,4)</f>
        <v>1</v>
      </c>
      <c r="Y9597">
        <f>YEAR(SalesData[[#This Row],[Order Date]])*100+MONTH(SalesData[[#This Row],[Order Date]])</f>
        <v>201801</v>
      </c>
    </row>
    <row r="9598" spans="1: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v>1</v>
      </c>
      <c r="T9598">
        <v>0</v>
      </c>
      <c r="U9598">
        <v>38.75</v>
      </c>
      <c r="V9598">
        <f>COUNTIF(SalesData[Order ID],SalesData[[#This Row],[Order ID]])</f>
        <v>3</v>
      </c>
      <c r="W9598" t="str">
        <f>TEXT(SalesData[[#This Row],[Order Date]],"MMM-YYYY")</f>
        <v>Jan-2018</v>
      </c>
      <c r="X9598">
        <f>CHOOSE(MONTH(SalesData[[#This Row],[Order Date]]),1,1,1,2,2,2,3,3,3,4,4,4)</f>
        <v>1</v>
      </c>
      <c r="Y9598">
        <f>YEAR(SalesData[[#This Row],[Order Date]])*100+MONTH(SalesData[[#This Row],[Order Date]])</f>
        <v>201801</v>
      </c>
    </row>
    <row r="9599" spans="1: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v>8</v>
      </c>
      <c r="T9599">
        <v>0.3</v>
      </c>
      <c r="U9599">
        <v>-16.55</v>
      </c>
      <c r="V9599">
        <f>COUNTIF(SalesData[Order ID],SalesData[[#This Row],[Order ID]])</f>
        <v>3</v>
      </c>
      <c r="W9599" t="str">
        <f>TEXT(SalesData[[#This Row],[Order Date]],"MMM-YYYY")</f>
        <v>Jan-2018</v>
      </c>
      <c r="X9599">
        <f>CHOOSE(MONTH(SalesData[[#This Row],[Order Date]]),1,1,1,2,2,2,3,3,3,4,4,4)</f>
        <v>1</v>
      </c>
      <c r="Y9599">
        <f>YEAR(SalesData[[#This Row],[Order Date]])*100+MONTH(SalesData[[#This Row],[Order Date]])</f>
        <v>201801</v>
      </c>
    </row>
    <row r="9600" spans="1: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v>8</v>
      </c>
      <c r="T9600">
        <v>0</v>
      </c>
      <c r="U9600">
        <v>9.73</v>
      </c>
      <c r="V9600">
        <f>COUNTIF(SalesData[Order ID],SalesData[[#This Row],[Order ID]])</f>
        <v>1</v>
      </c>
      <c r="W9600" t="str">
        <f>TEXT(SalesData[[#This Row],[Order Date]],"MMM-YYYY")</f>
        <v>Sep-2016</v>
      </c>
      <c r="X9600">
        <f>CHOOSE(MONTH(SalesData[[#This Row],[Order Date]]),1,1,1,2,2,2,3,3,3,4,4,4)</f>
        <v>3</v>
      </c>
      <c r="Y9600">
        <f>YEAR(SalesData[[#This Row],[Order Date]])*100+MONTH(SalesData[[#This Row],[Order Date]])</f>
        <v>201609</v>
      </c>
    </row>
    <row r="9601" spans="1: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v>9</v>
      </c>
      <c r="T9601">
        <v>0</v>
      </c>
      <c r="U9601">
        <v>3.17</v>
      </c>
      <c r="V9601">
        <f>COUNTIF(SalesData[Order ID],SalesData[[#This Row],[Order ID]])</f>
        <v>1</v>
      </c>
      <c r="W9601" t="str">
        <f>TEXT(SalesData[[#This Row],[Order Date]],"MMM-YYYY")</f>
        <v>Apr-2016</v>
      </c>
      <c r="X9601">
        <f>CHOOSE(MONTH(SalesData[[#This Row],[Order Date]]),1,1,1,2,2,2,3,3,3,4,4,4)</f>
        <v>2</v>
      </c>
      <c r="Y9601">
        <f>YEAR(SalesData[[#This Row],[Order Date]])*100+MONTH(SalesData[[#This Row],[Order Date]])</f>
        <v>201604</v>
      </c>
    </row>
    <row r="9602" spans="1: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v>6</v>
      </c>
      <c r="T9602">
        <v>0.3</v>
      </c>
      <c r="U9602">
        <v>-14.52</v>
      </c>
      <c r="V9602">
        <f>COUNTIF(SalesData[Order ID],SalesData[[#This Row],[Order ID]])</f>
        <v>1</v>
      </c>
      <c r="W9602" t="str">
        <f>TEXT(SalesData[[#This Row],[Order Date]],"MMM-YYYY")</f>
        <v>May-2018</v>
      </c>
      <c r="X9602">
        <f>CHOOSE(MONTH(SalesData[[#This Row],[Order Date]]),1,1,1,2,2,2,3,3,3,4,4,4)</f>
        <v>2</v>
      </c>
      <c r="Y9602">
        <f>YEAR(SalesData[[#This Row],[Order Date]])*100+MONTH(SalesData[[#This Row],[Order Date]])</f>
        <v>201805</v>
      </c>
    </row>
    <row r="9603" spans="1: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v>6</v>
      </c>
      <c r="T9603">
        <v>0.3</v>
      </c>
      <c r="U9603">
        <v>-83.83</v>
      </c>
      <c r="V9603">
        <f>COUNTIF(SalesData[Order ID],SalesData[[#This Row],[Order ID]])</f>
        <v>1</v>
      </c>
      <c r="W9603" t="str">
        <f>TEXT(SalesData[[#This Row],[Order Date]],"MMM-YYYY")</f>
        <v>Sep-2017</v>
      </c>
      <c r="X9603">
        <f>CHOOSE(MONTH(SalesData[[#This Row],[Order Date]]),1,1,1,2,2,2,3,3,3,4,4,4)</f>
        <v>3</v>
      </c>
      <c r="Y9603">
        <f>YEAR(SalesData[[#This Row],[Order Date]])*100+MONTH(SalesData[[#This Row],[Order Date]])</f>
        <v>201709</v>
      </c>
    </row>
    <row r="9604" spans="1: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v>8</v>
      </c>
      <c r="T9604">
        <v>0.1</v>
      </c>
      <c r="U9604">
        <v>2.39</v>
      </c>
      <c r="V9604">
        <f>COUNTIF(SalesData[Order ID],SalesData[[#This Row],[Order ID]])</f>
        <v>1</v>
      </c>
      <c r="W9604" t="str">
        <f>TEXT(SalesData[[#This Row],[Order Date]],"MMM-YYYY")</f>
        <v>May-2015</v>
      </c>
      <c r="X9604">
        <f>CHOOSE(MONTH(SalesData[[#This Row],[Order Date]]),1,1,1,2,2,2,3,3,3,4,4,4)</f>
        <v>2</v>
      </c>
      <c r="Y9604">
        <f>YEAR(SalesData[[#This Row],[Order Date]])*100+MONTH(SalesData[[#This Row],[Order Date]])</f>
        <v>201505</v>
      </c>
    </row>
    <row r="9605" spans="1: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v>9</v>
      </c>
      <c r="T9605">
        <v>0</v>
      </c>
      <c r="U9605">
        <v>101.75</v>
      </c>
      <c r="V9605">
        <f>COUNTIF(SalesData[Order ID],SalesData[[#This Row],[Order ID]])</f>
        <v>1</v>
      </c>
      <c r="W9605" t="str">
        <f>TEXT(SalesData[[#This Row],[Order Date]],"MMM-YYYY")</f>
        <v>Jun-2017</v>
      </c>
      <c r="X9605">
        <f>CHOOSE(MONTH(SalesData[[#This Row],[Order Date]]),1,1,1,2,2,2,3,3,3,4,4,4)</f>
        <v>2</v>
      </c>
      <c r="Y9605">
        <f>YEAR(SalesData[[#This Row],[Order Date]])*100+MONTH(SalesData[[#This Row],[Order Date]])</f>
        <v>201706</v>
      </c>
    </row>
    <row r="9606" spans="1: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v>5</v>
      </c>
      <c r="T9606">
        <v>0.2</v>
      </c>
      <c r="U9606">
        <v>67.22</v>
      </c>
      <c r="V9606">
        <f>COUNTIF(SalesData[Order ID],SalesData[[#This Row],[Order ID]])</f>
        <v>1</v>
      </c>
      <c r="W9606" t="str">
        <f>TEXT(SalesData[[#This Row],[Order Date]],"MMM-YYYY")</f>
        <v>Nov-2016</v>
      </c>
      <c r="X9606">
        <f>CHOOSE(MONTH(SalesData[[#This Row],[Order Date]]),1,1,1,2,2,2,3,3,3,4,4,4)</f>
        <v>4</v>
      </c>
      <c r="Y9606">
        <f>YEAR(SalesData[[#This Row],[Order Date]])*100+MONTH(SalesData[[#This Row],[Order Date]])</f>
        <v>201611</v>
      </c>
    </row>
    <row r="9607" spans="1: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v>10</v>
      </c>
      <c r="T9607">
        <v>0.2</v>
      </c>
      <c r="U9607">
        <v>21.22</v>
      </c>
      <c r="V9607">
        <f>COUNTIF(SalesData[Order ID],SalesData[[#This Row],[Order ID]])</f>
        <v>2</v>
      </c>
      <c r="W9607" t="str">
        <f>TEXT(SalesData[[#This Row],[Order Date]],"MMM-YYYY")</f>
        <v>Nov-2018</v>
      </c>
      <c r="X9607">
        <f>CHOOSE(MONTH(SalesData[[#This Row],[Order Date]]),1,1,1,2,2,2,3,3,3,4,4,4)</f>
        <v>4</v>
      </c>
      <c r="Y9607">
        <f>YEAR(SalesData[[#This Row],[Order Date]])*100+MONTH(SalesData[[#This Row],[Order Date]])</f>
        <v>201811</v>
      </c>
    </row>
    <row r="9608" spans="1: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v>8</v>
      </c>
      <c r="T9608">
        <v>0.1</v>
      </c>
      <c r="U9608">
        <v>62.19</v>
      </c>
      <c r="V9608">
        <f>COUNTIF(SalesData[Order ID],SalesData[[#This Row],[Order ID]])</f>
        <v>2</v>
      </c>
      <c r="W9608" t="str">
        <f>TEXT(SalesData[[#This Row],[Order Date]],"MMM-YYYY")</f>
        <v>Nov-2018</v>
      </c>
      <c r="X9608">
        <f>CHOOSE(MONTH(SalesData[[#This Row],[Order Date]]),1,1,1,2,2,2,3,3,3,4,4,4)</f>
        <v>4</v>
      </c>
      <c r="Y9608">
        <f>YEAR(SalesData[[#This Row],[Order Date]])*100+MONTH(SalesData[[#This Row],[Order Date]])</f>
        <v>201811</v>
      </c>
    </row>
    <row r="9609" spans="1: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v>3</v>
      </c>
      <c r="T9609">
        <v>0.1</v>
      </c>
      <c r="U9609">
        <v>2.81</v>
      </c>
      <c r="V9609">
        <f>COUNTIF(SalesData[Order ID],SalesData[[#This Row],[Order ID]])</f>
        <v>2</v>
      </c>
      <c r="W9609" t="str">
        <f>TEXT(SalesData[[#This Row],[Order Date]],"MMM-YYYY")</f>
        <v>Dec-2018</v>
      </c>
      <c r="X9609">
        <f>CHOOSE(MONTH(SalesData[[#This Row],[Order Date]]),1,1,1,2,2,2,3,3,3,4,4,4)</f>
        <v>4</v>
      </c>
      <c r="Y9609">
        <f>YEAR(SalesData[[#This Row],[Order Date]])*100+MONTH(SalesData[[#This Row],[Order Date]])</f>
        <v>201812</v>
      </c>
    </row>
    <row r="9610" spans="1: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v>2</v>
      </c>
      <c r="T9610">
        <v>0.2</v>
      </c>
      <c r="U9610">
        <v>2.66</v>
      </c>
      <c r="V9610">
        <f>COUNTIF(SalesData[Order ID],SalesData[[#This Row],[Order ID]])</f>
        <v>2</v>
      </c>
      <c r="W9610" t="str">
        <f>TEXT(SalesData[[#This Row],[Order Date]],"MMM-YYYY")</f>
        <v>Dec-2018</v>
      </c>
      <c r="X9610">
        <f>CHOOSE(MONTH(SalesData[[#This Row],[Order Date]]),1,1,1,2,2,2,3,3,3,4,4,4)</f>
        <v>4</v>
      </c>
      <c r="Y9610">
        <f>YEAR(SalesData[[#This Row],[Order Date]])*100+MONTH(SalesData[[#This Row],[Order Date]])</f>
        <v>201812</v>
      </c>
    </row>
    <row r="9611" spans="1: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v>1</v>
      </c>
      <c r="T9611">
        <v>0.1</v>
      </c>
      <c r="U9611">
        <v>84.85</v>
      </c>
      <c r="V9611">
        <f>COUNTIF(SalesData[Order ID],SalesData[[#This Row],[Order ID]])</f>
        <v>2</v>
      </c>
      <c r="W9611" t="str">
        <f>TEXT(SalesData[[#This Row],[Order Date]],"MMM-YYYY")</f>
        <v>May-2017</v>
      </c>
      <c r="X9611">
        <f>CHOOSE(MONTH(SalesData[[#This Row],[Order Date]]),1,1,1,2,2,2,3,3,3,4,4,4)</f>
        <v>2</v>
      </c>
      <c r="Y9611">
        <f>YEAR(SalesData[[#This Row],[Order Date]])*100+MONTH(SalesData[[#This Row],[Order Date]])</f>
        <v>201705</v>
      </c>
    </row>
    <row r="9612" spans="1: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v>7</v>
      </c>
      <c r="T9612">
        <v>0.2</v>
      </c>
      <c r="U9612">
        <v>9.42</v>
      </c>
      <c r="V9612">
        <f>COUNTIF(SalesData[Order ID],SalesData[[#This Row],[Order ID]])</f>
        <v>2</v>
      </c>
      <c r="W9612" t="str">
        <f>TEXT(SalesData[[#This Row],[Order Date]],"MMM-YYYY")</f>
        <v>May-2017</v>
      </c>
      <c r="X9612">
        <f>CHOOSE(MONTH(SalesData[[#This Row],[Order Date]]),1,1,1,2,2,2,3,3,3,4,4,4)</f>
        <v>2</v>
      </c>
      <c r="Y9612">
        <f>YEAR(SalesData[[#This Row],[Order Date]])*100+MONTH(SalesData[[#This Row],[Order Date]])</f>
        <v>201705</v>
      </c>
    </row>
    <row r="9613" spans="1: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v>3</v>
      </c>
      <c r="T9613">
        <v>0</v>
      </c>
      <c r="U9613">
        <v>1.75</v>
      </c>
      <c r="V9613">
        <f>COUNTIF(SalesData[Order ID],SalesData[[#This Row],[Order ID]])</f>
        <v>1</v>
      </c>
      <c r="W9613" t="str">
        <f>TEXT(SalesData[[#This Row],[Order Date]],"MMM-YYYY")</f>
        <v>Oct-2018</v>
      </c>
      <c r="X9613">
        <f>CHOOSE(MONTH(SalesData[[#This Row],[Order Date]]),1,1,1,2,2,2,3,3,3,4,4,4)</f>
        <v>4</v>
      </c>
      <c r="Y9613">
        <f>YEAR(SalesData[[#This Row],[Order Date]])*100+MONTH(SalesData[[#This Row],[Order Date]])</f>
        <v>201810</v>
      </c>
    </row>
    <row r="9614" spans="1: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v>1</v>
      </c>
      <c r="T9614">
        <v>0.3</v>
      </c>
      <c r="U9614">
        <v>-45.6</v>
      </c>
      <c r="V9614">
        <f>COUNTIF(SalesData[Order ID],SalesData[[#This Row],[Order ID]])</f>
        <v>1</v>
      </c>
      <c r="W9614" t="str">
        <f>TEXT(SalesData[[#This Row],[Order Date]],"MMM-YYYY")</f>
        <v>Sep-2017</v>
      </c>
      <c r="X9614">
        <f>CHOOSE(MONTH(SalesData[[#This Row],[Order Date]]),1,1,1,2,2,2,3,3,3,4,4,4)</f>
        <v>3</v>
      </c>
      <c r="Y9614">
        <f>YEAR(SalesData[[#This Row],[Order Date]])*100+MONTH(SalesData[[#This Row],[Order Date]])</f>
        <v>201709</v>
      </c>
    </row>
    <row r="9615" spans="1: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v>9</v>
      </c>
      <c r="T9615">
        <v>0.3</v>
      </c>
      <c r="U9615">
        <v>-6.89</v>
      </c>
      <c r="V9615">
        <f>COUNTIF(SalesData[Order ID],SalesData[[#This Row],[Order ID]])</f>
        <v>3</v>
      </c>
      <c r="W9615" t="str">
        <f>TEXT(SalesData[[#This Row],[Order Date]],"MMM-YYYY")</f>
        <v>Nov-2015</v>
      </c>
      <c r="X9615">
        <f>CHOOSE(MONTH(SalesData[[#This Row],[Order Date]]),1,1,1,2,2,2,3,3,3,4,4,4)</f>
        <v>4</v>
      </c>
      <c r="Y9615">
        <f>YEAR(SalesData[[#This Row],[Order Date]])*100+MONTH(SalesData[[#This Row],[Order Date]])</f>
        <v>201511</v>
      </c>
    </row>
    <row r="9616" spans="1: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v>1</v>
      </c>
      <c r="T9616">
        <v>0</v>
      </c>
      <c r="U9616">
        <v>27.58</v>
      </c>
      <c r="V9616">
        <f>COUNTIF(SalesData[Order ID],SalesData[[#This Row],[Order ID]])</f>
        <v>3</v>
      </c>
      <c r="W9616" t="str">
        <f>TEXT(SalesData[[#This Row],[Order Date]],"MMM-YYYY")</f>
        <v>Nov-2015</v>
      </c>
      <c r="X9616">
        <f>CHOOSE(MONTH(SalesData[[#This Row],[Order Date]]),1,1,1,2,2,2,3,3,3,4,4,4)</f>
        <v>4</v>
      </c>
      <c r="Y9616">
        <f>YEAR(SalesData[[#This Row],[Order Date]])*100+MONTH(SalesData[[#This Row],[Order Date]])</f>
        <v>201511</v>
      </c>
    </row>
    <row r="9617" spans="1: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v>10</v>
      </c>
      <c r="T9617">
        <v>0.1</v>
      </c>
      <c r="U9617">
        <v>549.07000000000005</v>
      </c>
      <c r="V9617">
        <f>COUNTIF(SalesData[Order ID],SalesData[[#This Row],[Order ID]])</f>
        <v>3</v>
      </c>
      <c r="W9617" t="str">
        <f>TEXT(SalesData[[#This Row],[Order Date]],"MMM-YYYY")</f>
        <v>Nov-2015</v>
      </c>
      <c r="X9617">
        <f>CHOOSE(MONTH(SalesData[[#This Row],[Order Date]]),1,1,1,2,2,2,3,3,3,4,4,4)</f>
        <v>4</v>
      </c>
      <c r="Y9617">
        <f>YEAR(SalesData[[#This Row],[Order Date]])*100+MONTH(SalesData[[#This Row],[Order Date]])</f>
        <v>201511</v>
      </c>
    </row>
    <row r="9618" spans="1: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v>1</v>
      </c>
      <c r="T9618">
        <v>0.1</v>
      </c>
      <c r="U9618">
        <v>1.56</v>
      </c>
      <c r="V9618">
        <f>COUNTIF(SalesData[Order ID],SalesData[[#This Row],[Order ID]])</f>
        <v>1</v>
      </c>
      <c r="W9618" t="str">
        <f>TEXT(SalesData[[#This Row],[Order Date]],"MMM-YYYY")</f>
        <v>Aug-2017</v>
      </c>
      <c r="X9618">
        <f>CHOOSE(MONTH(SalesData[[#This Row],[Order Date]]),1,1,1,2,2,2,3,3,3,4,4,4)</f>
        <v>3</v>
      </c>
      <c r="Y9618">
        <f>YEAR(SalesData[[#This Row],[Order Date]])*100+MONTH(SalesData[[#This Row],[Order Date]])</f>
        <v>201708</v>
      </c>
    </row>
    <row r="9619" spans="1: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v>10</v>
      </c>
      <c r="T9619">
        <v>0.3</v>
      </c>
      <c r="U9619">
        <v>-314.99</v>
      </c>
      <c r="V9619">
        <f>COUNTIF(SalesData[Order ID],SalesData[[#This Row],[Order ID]])</f>
        <v>3</v>
      </c>
      <c r="W9619" t="str">
        <f>TEXT(SalesData[[#This Row],[Order Date]],"MMM-YYYY")</f>
        <v>Nov-2018</v>
      </c>
      <c r="X9619">
        <f>CHOOSE(MONTH(SalesData[[#This Row],[Order Date]]),1,1,1,2,2,2,3,3,3,4,4,4)</f>
        <v>4</v>
      </c>
      <c r="Y9619">
        <f>YEAR(SalesData[[#This Row],[Order Date]])*100+MONTH(SalesData[[#This Row],[Order Date]])</f>
        <v>201811</v>
      </c>
    </row>
    <row r="9620" spans="1: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v>3</v>
      </c>
      <c r="T9620">
        <v>0.3</v>
      </c>
      <c r="U9620">
        <v>-23.32</v>
      </c>
      <c r="V9620">
        <f>COUNTIF(SalesData[Order ID],SalesData[[#This Row],[Order ID]])</f>
        <v>3</v>
      </c>
      <c r="W9620" t="str">
        <f>TEXT(SalesData[[#This Row],[Order Date]],"MMM-YYYY")</f>
        <v>Nov-2018</v>
      </c>
      <c r="X9620">
        <f>CHOOSE(MONTH(SalesData[[#This Row],[Order Date]]),1,1,1,2,2,2,3,3,3,4,4,4)</f>
        <v>4</v>
      </c>
      <c r="Y9620">
        <f>YEAR(SalesData[[#This Row],[Order Date]])*100+MONTH(SalesData[[#This Row],[Order Date]])</f>
        <v>201811</v>
      </c>
    </row>
    <row r="9621" spans="1: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v>2</v>
      </c>
      <c r="T9621">
        <v>0.3</v>
      </c>
      <c r="U9621">
        <v>-32.19</v>
      </c>
      <c r="V9621">
        <f>COUNTIF(SalesData[Order ID],SalesData[[#This Row],[Order ID]])</f>
        <v>3</v>
      </c>
      <c r="W9621" t="str">
        <f>TEXT(SalesData[[#This Row],[Order Date]],"MMM-YYYY")</f>
        <v>Nov-2018</v>
      </c>
      <c r="X9621">
        <f>CHOOSE(MONTH(SalesData[[#This Row],[Order Date]]),1,1,1,2,2,2,3,3,3,4,4,4)</f>
        <v>4</v>
      </c>
      <c r="Y9621">
        <f>YEAR(SalesData[[#This Row],[Order Date]])*100+MONTH(SalesData[[#This Row],[Order Date]])</f>
        <v>201811</v>
      </c>
    </row>
    <row r="9622" spans="1: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v>4</v>
      </c>
      <c r="T9622">
        <v>0</v>
      </c>
      <c r="U9622">
        <v>2.5099999999999998</v>
      </c>
      <c r="V9622">
        <f>COUNTIF(SalesData[Order ID],SalesData[[#This Row],[Order ID]])</f>
        <v>3</v>
      </c>
      <c r="W9622" t="str">
        <f>TEXT(SalesData[[#This Row],[Order Date]],"MMM-YYYY")</f>
        <v>Sep-2015</v>
      </c>
      <c r="X9622">
        <f>CHOOSE(MONTH(SalesData[[#This Row],[Order Date]]),1,1,1,2,2,2,3,3,3,4,4,4)</f>
        <v>3</v>
      </c>
      <c r="Y9622">
        <f>YEAR(SalesData[[#This Row],[Order Date]])*100+MONTH(SalesData[[#This Row],[Order Date]])</f>
        <v>201509</v>
      </c>
    </row>
    <row r="9623" spans="1: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v>3</v>
      </c>
      <c r="T9623">
        <v>0.3</v>
      </c>
      <c r="U9623">
        <v>-1.1000000000000001</v>
      </c>
      <c r="V9623">
        <f>COUNTIF(SalesData[Order ID],SalesData[[#This Row],[Order ID]])</f>
        <v>3</v>
      </c>
      <c r="W9623" t="str">
        <f>TEXT(SalesData[[#This Row],[Order Date]],"MMM-YYYY")</f>
        <v>Sep-2015</v>
      </c>
      <c r="X9623">
        <f>CHOOSE(MONTH(SalesData[[#This Row],[Order Date]]),1,1,1,2,2,2,3,3,3,4,4,4)</f>
        <v>3</v>
      </c>
      <c r="Y9623">
        <f>YEAR(SalesData[[#This Row],[Order Date]])*100+MONTH(SalesData[[#This Row],[Order Date]])</f>
        <v>201509</v>
      </c>
    </row>
    <row r="9624" spans="1: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v>6</v>
      </c>
      <c r="T9624">
        <v>0.3</v>
      </c>
      <c r="U9624">
        <v>-2.63</v>
      </c>
      <c r="V9624">
        <f>COUNTIF(SalesData[Order ID],SalesData[[#This Row],[Order ID]])</f>
        <v>3</v>
      </c>
      <c r="W9624" t="str">
        <f>TEXT(SalesData[[#This Row],[Order Date]],"MMM-YYYY")</f>
        <v>Sep-2015</v>
      </c>
      <c r="X9624">
        <f>CHOOSE(MONTH(SalesData[[#This Row],[Order Date]]),1,1,1,2,2,2,3,3,3,4,4,4)</f>
        <v>3</v>
      </c>
      <c r="Y9624">
        <f>YEAR(SalesData[[#This Row],[Order Date]])*100+MONTH(SalesData[[#This Row],[Order Date]])</f>
        <v>201509</v>
      </c>
    </row>
    <row r="9625" spans="1: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v>10</v>
      </c>
      <c r="T9625">
        <v>0.3</v>
      </c>
      <c r="U9625">
        <v>-2.78</v>
      </c>
      <c r="V9625">
        <f>COUNTIF(SalesData[Order ID],SalesData[[#This Row],[Order ID]])</f>
        <v>3</v>
      </c>
      <c r="W9625" t="str">
        <f>TEXT(SalesData[[#This Row],[Order Date]],"MMM-YYYY")</f>
        <v>Jun-2018</v>
      </c>
      <c r="X9625">
        <f>CHOOSE(MONTH(SalesData[[#This Row],[Order Date]]),1,1,1,2,2,2,3,3,3,4,4,4)</f>
        <v>2</v>
      </c>
      <c r="Y9625">
        <f>YEAR(SalesData[[#This Row],[Order Date]])*100+MONTH(SalesData[[#This Row],[Order Date]])</f>
        <v>201806</v>
      </c>
    </row>
    <row r="9626" spans="1: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v>10</v>
      </c>
      <c r="T9626">
        <v>0</v>
      </c>
      <c r="U9626">
        <v>73.760000000000005</v>
      </c>
      <c r="V9626">
        <f>COUNTIF(SalesData[Order ID],SalesData[[#This Row],[Order ID]])</f>
        <v>3</v>
      </c>
      <c r="W9626" t="str">
        <f>TEXT(SalesData[[#This Row],[Order Date]],"MMM-YYYY")</f>
        <v>Jun-2018</v>
      </c>
      <c r="X9626">
        <f>CHOOSE(MONTH(SalesData[[#This Row],[Order Date]]),1,1,1,2,2,2,3,3,3,4,4,4)</f>
        <v>2</v>
      </c>
      <c r="Y9626">
        <f>YEAR(SalesData[[#This Row],[Order Date]])*100+MONTH(SalesData[[#This Row],[Order Date]])</f>
        <v>201806</v>
      </c>
    </row>
    <row r="9627" spans="1: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v>5</v>
      </c>
      <c r="T9627">
        <v>0.3</v>
      </c>
      <c r="U9627">
        <v>-131.19999999999999</v>
      </c>
      <c r="V9627">
        <f>COUNTIF(SalesData[Order ID],SalesData[[#This Row],[Order ID]])</f>
        <v>3</v>
      </c>
      <c r="W9627" t="str">
        <f>TEXT(SalesData[[#This Row],[Order Date]],"MMM-YYYY")</f>
        <v>Jun-2018</v>
      </c>
      <c r="X9627">
        <f>CHOOSE(MONTH(SalesData[[#This Row],[Order Date]]),1,1,1,2,2,2,3,3,3,4,4,4)</f>
        <v>2</v>
      </c>
      <c r="Y9627">
        <f>YEAR(SalesData[[#This Row],[Order Date]])*100+MONTH(SalesData[[#This Row],[Order Date]])</f>
        <v>201806</v>
      </c>
    </row>
    <row r="9628" spans="1: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v>4</v>
      </c>
      <c r="T9628">
        <v>0</v>
      </c>
      <c r="U9628">
        <v>1.39</v>
      </c>
      <c r="V9628">
        <f>COUNTIF(SalesData[Order ID],SalesData[[#This Row],[Order ID]])</f>
        <v>1</v>
      </c>
      <c r="W9628" t="str">
        <f>TEXT(SalesData[[#This Row],[Order Date]],"MMM-YYYY")</f>
        <v>Sep-2018</v>
      </c>
      <c r="X9628">
        <f>CHOOSE(MONTH(SalesData[[#This Row],[Order Date]]),1,1,1,2,2,2,3,3,3,4,4,4)</f>
        <v>3</v>
      </c>
      <c r="Y9628">
        <f>YEAR(SalesData[[#This Row],[Order Date]])*100+MONTH(SalesData[[#This Row],[Order Date]])</f>
        <v>201809</v>
      </c>
    </row>
    <row r="9629" spans="1: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v>10</v>
      </c>
      <c r="T9629">
        <v>0.3</v>
      </c>
      <c r="U9629">
        <v>-1.32</v>
      </c>
      <c r="V9629">
        <f>COUNTIF(SalesData[Order ID],SalesData[[#This Row],[Order ID]])</f>
        <v>1</v>
      </c>
      <c r="W9629" t="str">
        <f>TEXT(SalesData[[#This Row],[Order Date]],"MMM-YYYY")</f>
        <v>Nov-2015</v>
      </c>
      <c r="X9629">
        <f>CHOOSE(MONTH(SalesData[[#This Row],[Order Date]]),1,1,1,2,2,2,3,3,3,4,4,4)</f>
        <v>4</v>
      </c>
      <c r="Y9629">
        <f>YEAR(SalesData[[#This Row],[Order Date]])*100+MONTH(SalesData[[#This Row],[Order Date]])</f>
        <v>201511</v>
      </c>
    </row>
    <row r="9630" spans="1: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v>8</v>
      </c>
      <c r="T9630">
        <v>0</v>
      </c>
      <c r="U9630">
        <v>6.36</v>
      </c>
      <c r="V9630">
        <f>COUNTIF(SalesData[Order ID],SalesData[[#This Row],[Order ID]])</f>
        <v>2</v>
      </c>
      <c r="W9630" t="str">
        <f>TEXT(SalesData[[#This Row],[Order Date]],"MMM-YYYY")</f>
        <v>Jan-2015</v>
      </c>
      <c r="X9630">
        <f>CHOOSE(MONTH(SalesData[[#This Row],[Order Date]]),1,1,1,2,2,2,3,3,3,4,4,4)</f>
        <v>1</v>
      </c>
      <c r="Y9630">
        <f>YEAR(SalesData[[#This Row],[Order Date]])*100+MONTH(SalesData[[#This Row],[Order Date]])</f>
        <v>201501</v>
      </c>
    </row>
    <row r="9631" spans="1: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v>5</v>
      </c>
      <c r="T9631">
        <v>0.3</v>
      </c>
      <c r="U9631">
        <v>-1.2</v>
      </c>
      <c r="V9631">
        <f>COUNTIF(SalesData[Order ID],SalesData[[#This Row],[Order ID]])</f>
        <v>2</v>
      </c>
      <c r="W9631" t="str">
        <f>TEXT(SalesData[[#This Row],[Order Date]],"MMM-YYYY")</f>
        <v>Jan-2015</v>
      </c>
      <c r="X9631">
        <f>CHOOSE(MONTH(SalesData[[#This Row],[Order Date]]),1,1,1,2,2,2,3,3,3,4,4,4)</f>
        <v>1</v>
      </c>
      <c r="Y9631">
        <f>YEAR(SalesData[[#This Row],[Order Date]])*100+MONTH(SalesData[[#This Row],[Order Date]])</f>
        <v>201501</v>
      </c>
    </row>
    <row r="9632" spans="1: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v>3</v>
      </c>
      <c r="T9632">
        <v>0</v>
      </c>
      <c r="U9632">
        <v>2.15</v>
      </c>
      <c r="V9632">
        <f>COUNTIF(SalesData[Order ID],SalesData[[#This Row],[Order ID]])</f>
        <v>2</v>
      </c>
      <c r="W9632" t="str">
        <f>TEXT(SalesData[[#This Row],[Order Date]],"MMM-YYYY")</f>
        <v>May-2017</v>
      </c>
      <c r="X9632">
        <f>CHOOSE(MONTH(SalesData[[#This Row],[Order Date]]),1,1,1,2,2,2,3,3,3,4,4,4)</f>
        <v>2</v>
      </c>
      <c r="Y9632">
        <f>YEAR(SalesData[[#This Row],[Order Date]])*100+MONTH(SalesData[[#This Row],[Order Date]])</f>
        <v>201705</v>
      </c>
    </row>
    <row r="9633" spans="1: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v>7</v>
      </c>
      <c r="T9633">
        <v>0.3</v>
      </c>
      <c r="U9633">
        <v>-30.55</v>
      </c>
      <c r="V9633">
        <f>COUNTIF(SalesData[Order ID],SalesData[[#This Row],[Order ID]])</f>
        <v>2</v>
      </c>
      <c r="W9633" t="str">
        <f>TEXT(SalesData[[#This Row],[Order Date]],"MMM-YYYY")</f>
        <v>May-2017</v>
      </c>
      <c r="X9633">
        <f>CHOOSE(MONTH(SalesData[[#This Row],[Order Date]]),1,1,1,2,2,2,3,3,3,4,4,4)</f>
        <v>2</v>
      </c>
      <c r="Y9633">
        <f>YEAR(SalesData[[#This Row],[Order Date]])*100+MONTH(SalesData[[#This Row],[Order Date]])</f>
        <v>201705</v>
      </c>
    </row>
    <row r="9634" spans="1: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v>7</v>
      </c>
      <c r="T9634">
        <v>0.2</v>
      </c>
      <c r="U9634">
        <v>21.75</v>
      </c>
      <c r="V9634">
        <f>COUNTIF(SalesData[Order ID],SalesData[[#This Row],[Order ID]])</f>
        <v>1</v>
      </c>
      <c r="W9634" t="str">
        <f>TEXT(SalesData[[#This Row],[Order Date]],"MMM-YYYY")</f>
        <v>Feb-2018</v>
      </c>
      <c r="X9634">
        <f>CHOOSE(MONTH(SalesData[[#This Row],[Order Date]]),1,1,1,2,2,2,3,3,3,4,4,4)</f>
        <v>1</v>
      </c>
      <c r="Y9634">
        <f>YEAR(SalesData[[#This Row],[Order Date]])*100+MONTH(SalesData[[#This Row],[Order Date]])</f>
        <v>201802</v>
      </c>
    </row>
    <row r="9635" spans="1: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v>10</v>
      </c>
      <c r="T9635">
        <v>0</v>
      </c>
      <c r="U9635">
        <v>42.48</v>
      </c>
      <c r="V9635">
        <f>COUNTIF(SalesData[Order ID],SalesData[[#This Row],[Order ID]])</f>
        <v>3</v>
      </c>
      <c r="W9635" t="str">
        <f>TEXT(SalesData[[#This Row],[Order Date]],"MMM-YYYY")</f>
        <v>Oct-2015</v>
      </c>
      <c r="X9635">
        <f>CHOOSE(MONTH(SalesData[[#This Row],[Order Date]]),1,1,1,2,2,2,3,3,3,4,4,4)</f>
        <v>4</v>
      </c>
      <c r="Y9635">
        <f>YEAR(SalesData[[#This Row],[Order Date]])*100+MONTH(SalesData[[#This Row],[Order Date]])</f>
        <v>201510</v>
      </c>
    </row>
    <row r="9636" spans="1: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v>5</v>
      </c>
      <c r="T9636">
        <v>0</v>
      </c>
      <c r="U9636">
        <v>23.04</v>
      </c>
      <c r="V9636">
        <f>COUNTIF(SalesData[Order ID],SalesData[[#This Row],[Order ID]])</f>
        <v>3</v>
      </c>
      <c r="W9636" t="str">
        <f>TEXT(SalesData[[#This Row],[Order Date]],"MMM-YYYY")</f>
        <v>Oct-2015</v>
      </c>
      <c r="X9636">
        <f>CHOOSE(MONTH(SalesData[[#This Row],[Order Date]]),1,1,1,2,2,2,3,3,3,4,4,4)</f>
        <v>4</v>
      </c>
      <c r="Y9636">
        <f>YEAR(SalesData[[#This Row],[Order Date]])*100+MONTH(SalesData[[#This Row],[Order Date]])</f>
        <v>201510</v>
      </c>
    </row>
    <row r="9637" spans="1: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v>3</v>
      </c>
      <c r="T9637">
        <v>0</v>
      </c>
      <c r="U9637">
        <v>293.19</v>
      </c>
      <c r="V9637">
        <f>COUNTIF(SalesData[Order ID],SalesData[[#This Row],[Order ID]])</f>
        <v>3</v>
      </c>
      <c r="W9637" t="str">
        <f>TEXT(SalesData[[#This Row],[Order Date]],"MMM-YYYY")</f>
        <v>Oct-2015</v>
      </c>
      <c r="X9637">
        <f>CHOOSE(MONTH(SalesData[[#This Row],[Order Date]]),1,1,1,2,2,2,3,3,3,4,4,4)</f>
        <v>4</v>
      </c>
      <c r="Y9637">
        <f>YEAR(SalesData[[#This Row],[Order Date]])*100+MONTH(SalesData[[#This Row],[Order Date]])</f>
        <v>201510</v>
      </c>
    </row>
    <row r="9638" spans="1: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v>7</v>
      </c>
      <c r="T9638">
        <v>0.2</v>
      </c>
      <c r="U9638">
        <v>15.13</v>
      </c>
      <c r="V9638">
        <f>COUNTIF(SalesData[Order ID],SalesData[[#This Row],[Order ID]])</f>
        <v>2</v>
      </c>
      <c r="W9638" t="str">
        <f>TEXT(SalesData[[#This Row],[Order Date]],"MMM-YYYY")</f>
        <v>Nov-2015</v>
      </c>
      <c r="X9638">
        <f>CHOOSE(MONTH(SalesData[[#This Row],[Order Date]]),1,1,1,2,2,2,3,3,3,4,4,4)</f>
        <v>4</v>
      </c>
      <c r="Y9638">
        <f>YEAR(SalesData[[#This Row],[Order Date]])*100+MONTH(SalesData[[#This Row],[Order Date]])</f>
        <v>201511</v>
      </c>
    </row>
    <row r="9639" spans="1: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v>4</v>
      </c>
      <c r="T9639">
        <v>0</v>
      </c>
      <c r="U9639">
        <v>116.83</v>
      </c>
      <c r="V9639">
        <f>COUNTIF(SalesData[Order ID],SalesData[[#This Row],[Order ID]])</f>
        <v>2</v>
      </c>
      <c r="W9639" t="str">
        <f>TEXT(SalesData[[#This Row],[Order Date]],"MMM-YYYY")</f>
        <v>Nov-2015</v>
      </c>
      <c r="X9639">
        <f>CHOOSE(MONTH(SalesData[[#This Row],[Order Date]]),1,1,1,2,2,2,3,3,3,4,4,4)</f>
        <v>4</v>
      </c>
      <c r="Y9639">
        <f>YEAR(SalesData[[#This Row],[Order Date]])*100+MONTH(SalesData[[#This Row],[Order Date]])</f>
        <v>201511</v>
      </c>
    </row>
    <row r="9640" spans="1: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v>8</v>
      </c>
      <c r="T9640">
        <v>0.3</v>
      </c>
      <c r="U9640">
        <v>-3.47</v>
      </c>
      <c r="V9640">
        <f>COUNTIF(SalesData[Order ID],SalesData[[#This Row],[Order ID]])</f>
        <v>1</v>
      </c>
      <c r="W9640" t="str">
        <f>TEXT(SalesData[[#This Row],[Order Date]],"MMM-YYYY")</f>
        <v>Nov-2018</v>
      </c>
      <c r="X9640">
        <f>CHOOSE(MONTH(SalesData[[#This Row],[Order Date]]),1,1,1,2,2,2,3,3,3,4,4,4)</f>
        <v>4</v>
      </c>
      <c r="Y9640">
        <f>YEAR(SalesData[[#This Row],[Order Date]])*100+MONTH(SalesData[[#This Row],[Order Date]])</f>
        <v>201811</v>
      </c>
    </row>
    <row r="9641" spans="1: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v>3</v>
      </c>
      <c r="T9641">
        <v>0.1</v>
      </c>
      <c r="U9641">
        <v>1504.18</v>
      </c>
      <c r="V9641">
        <f>COUNTIF(SalesData[Order ID],SalesData[[#This Row],[Order ID]])</f>
        <v>1</v>
      </c>
      <c r="W9641" t="str">
        <f>TEXT(SalesData[[#This Row],[Order Date]],"MMM-YYYY")</f>
        <v>Jan-2016</v>
      </c>
      <c r="X9641">
        <f>CHOOSE(MONTH(SalesData[[#This Row],[Order Date]]),1,1,1,2,2,2,3,3,3,4,4,4)</f>
        <v>1</v>
      </c>
      <c r="Y9641">
        <f>YEAR(SalesData[[#This Row],[Order Date]])*100+MONTH(SalesData[[#This Row],[Order Date]])</f>
        <v>201601</v>
      </c>
    </row>
    <row r="9642" spans="1: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v>7</v>
      </c>
      <c r="T9642">
        <v>0.2</v>
      </c>
      <c r="U9642">
        <v>4.96</v>
      </c>
      <c r="V9642">
        <f>COUNTIF(SalesData[Order ID],SalesData[[#This Row],[Order ID]])</f>
        <v>4</v>
      </c>
      <c r="W9642" t="str">
        <f>TEXT(SalesData[[#This Row],[Order Date]],"MMM-YYYY")</f>
        <v>Mar-2015</v>
      </c>
      <c r="X9642">
        <f>CHOOSE(MONTH(SalesData[[#This Row],[Order Date]]),1,1,1,2,2,2,3,3,3,4,4,4)</f>
        <v>1</v>
      </c>
      <c r="Y9642">
        <f>YEAR(SalesData[[#This Row],[Order Date]])*100+MONTH(SalesData[[#This Row],[Order Date]])</f>
        <v>201503</v>
      </c>
    </row>
    <row r="9643" spans="1: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v>5</v>
      </c>
      <c r="T9643">
        <v>0.2</v>
      </c>
      <c r="U9643">
        <v>16.39</v>
      </c>
      <c r="V9643">
        <f>COUNTIF(SalesData[Order ID],SalesData[[#This Row],[Order ID]])</f>
        <v>4</v>
      </c>
      <c r="W9643" t="str">
        <f>TEXT(SalesData[[#This Row],[Order Date]],"MMM-YYYY")</f>
        <v>Mar-2015</v>
      </c>
      <c r="X9643">
        <f>CHOOSE(MONTH(SalesData[[#This Row],[Order Date]]),1,1,1,2,2,2,3,3,3,4,4,4)</f>
        <v>1</v>
      </c>
      <c r="Y9643">
        <f>YEAR(SalesData[[#This Row],[Order Date]])*100+MONTH(SalesData[[#This Row],[Order Date]])</f>
        <v>201503</v>
      </c>
    </row>
    <row r="9644" spans="1: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v>3</v>
      </c>
      <c r="T9644">
        <v>0.1</v>
      </c>
      <c r="U9644">
        <v>78.61</v>
      </c>
      <c r="V9644">
        <f>COUNTIF(SalesData[Order ID],SalesData[[#This Row],[Order ID]])</f>
        <v>4</v>
      </c>
      <c r="W9644" t="str">
        <f>TEXT(SalesData[[#This Row],[Order Date]],"MMM-YYYY")</f>
        <v>Mar-2015</v>
      </c>
      <c r="X9644">
        <f>CHOOSE(MONTH(SalesData[[#This Row],[Order Date]]),1,1,1,2,2,2,3,3,3,4,4,4)</f>
        <v>1</v>
      </c>
      <c r="Y9644">
        <f>YEAR(SalesData[[#This Row],[Order Date]])*100+MONTH(SalesData[[#This Row],[Order Date]])</f>
        <v>201503</v>
      </c>
    </row>
    <row r="9645" spans="1: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v>5</v>
      </c>
      <c r="T9645">
        <v>0.3</v>
      </c>
      <c r="U9645">
        <v>-62.6</v>
      </c>
      <c r="V9645">
        <f>COUNTIF(SalesData[Order ID],SalesData[[#This Row],[Order ID]])</f>
        <v>4</v>
      </c>
      <c r="W9645" t="str">
        <f>TEXT(SalesData[[#This Row],[Order Date]],"MMM-YYYY")</f>
        <v>Mar-2015</v>
      </c>
      <c r="X9645">
        <f>CHOOSE(MONTH(SalesData[[#This Row],[Order Date]]),1,1,1,2,2,2,3,3,3,4,4,4)</f>
        <v>1</v>
      </c>
      <c r="Y9645">
        <f>YEAR(SalesData[[#This Row],[Order Date]])*100+MONTH(SalesData[[#This Row],[Order Date]])</f>
        <v>201503</v>
      </c>
    </row>
    <row r="9646" spans="1: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v>7</v>
      </c>
      <c r="T9646">
        <v>0.1</v>
      </c>
      <c r="U9646">
        <v>22.39</v>
      </c>
      <c r="V9646">
        <f>COUNTIF(SalesData[Order ID],SalesData[[#This Row],[Order ID]])</f>
        <v>3</v>
      </c>
      <c r="W9646" t="str">
        <f>TEXT(SalesData[[#This Row],[Order Date]],"MMM-YYYY")</f>
        <v>Jun-2018</v>
      </c>
      <c r="X9646">
        <f>CHOOSE(MONTH(SalesData[[#This Row],[Order Date]]),1,1,1,2,2,2,3,3,3,4,4,4)</f>
        <v>2</v>
      </c>
      <c r="Y9646">
        <f>YEAR(SalesData[[#This Row],[Order Date]])*100+MONTH(SalesData[[#This Row],[Order Date]])</f>
        <v>201806</v>
      </c>
    </row>
    <row r="9647" spans="1: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v>5</v>
      </c>
      <c r="T9647">
        <v>0</v>
      </c>
      <c r="U9647">
        <v>6.33</v>
      </c>
      <c r="V9647">
        <f>COUNTIF(SalesData[Order ID],SalesData[[#This Row],[Order ID]])</f>
        <v>3</v>
      </c>
      <c r="W9647" t="str">
        <f>TEXT(SalesData[[#This Row],[Order Date]],"MMM-YYYY")</f>
        <v>Jun-2018</v>
      </c>
      <c r="X9647">
        <f>CHOOSE(MONTH(SalesData[[#This Row],[Order Date]]),1,1,1,2,2,2,3,3,3,4,4,4)</f>
        <v>2</v>
      </c>
      <c r="Y9647">
        <f>YEAR(SalesData[[#This Row],[Order Date]])*100+MONTH(SalesData[[#This Row],[Order Date]])</f>
        <v>201806</v>
      </c>
    </row>
    <row r="9648" spans="1: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v>1</v>
      </c>
      <c r="T9648">
        <v>0</v>
      </c>
      <c r="U9648">
        <v>13.07</v>
      </c>
      <c r="V9648">
        <f>COUNTIF(SalesData[Order ID],SalesData[[#This Row],[Order ID]])</f>
        <v>3</v>
      </c>
      <c r="W9648" t="str">
        <f>TEXT(SalesData[[#This Row],[Order Date]],"MMM-YYYY")</f>
        <v>Jun-2018</v>
      </c>
      <c r="X9648">
        <f>CHOOSE(MONTH(SalesData[[#This Row],[Order Date]]),1,1,1,2,2,2,3,3,3,4,4,4)</f>
        <v>2</v>
      </c>
      <c r="Y9648">
        <f>YEAR(SalesData[[#This Row],[Order Date]])*100+MONTH(SalesData[[#This Row],[Order Date]])</f>
        <v>201806</v>
      </c>
    </row>
    <row r="9649" spans="1: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v>1</v>
      </c>
      <c r="T9649">
        <v>0</v>
      </c>
      <c r="U9649">
        <v>59.71</v>
      </c>
      <c r="V9649">
        <f>COUNTIF(SalesData[Order ID],SalesData[[#This Row],[Order ID]])</f>
        <v>2</v>
      </c>
      <c r="W9649" t="str">
        <f>TEXT(SalesData[[#This Row],[Order Date]],"MMM-YYYY")</f>
        <v>Nov-2015</v>
      </c>
      <c r="X9649">
        <f>CHOOSE(MONTH(SalesData[[#This Row],[Order Date]]),1,1,1,2,2,2,3,3,3,4,4,4)</f>
        <v>4</v>
      </c>
      <c r="Y9649">
        <f>YEAR(SalesData[[#This Row],[Order Date]])*100+MONTH(SalesData[[#This Row],[Order Date]])</f>
        <v>201511</v>
      </c>
    </row>
    <row r="9650" spans="1: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v>2</v>
      </c>
      <c r="T9650">
        <v>0</v>
      </c>
      <c r="U9650">
        <v>31.02</v>
      </c>
      <c r="V9650">
        <f>COUNTIF(SalesData[Order ID],SalesData[[#This Row],[Order ID]])</f>
        <v>2</v>
      </c>
      <c r="W9650" t="str">
        <f>TEXT(SalesData[[#This Row],[Order Date]],"MMM-YYYY")</f>
        <v>Nov-2015</v>
      </c>
      <c r="X9650">
        <f>CHOOSE(MONTH(SalesData[[#This Row],[Order Date]]),1,1,1,2,2,2,3,3,3,4,4,4)</f>
        <v>4</v>
      </c>
      <c r="Y9650">
        <f>YEAR(SalesData[[#This Row],[Order Date]])*100+MONTH(SalesData[[#This Row],[Order Date]])</f>
        <v>201511</v>
      </c>
    </row>
    <row r="9651" spans="1: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v>5</v>
      </c>
      <c r="T9651">
        <v>0</v>
      </c>
      <c r="U9651">
        <v>272.52999999999997</v>
      </c>
      <c r="V9651">
        <f>COUNTIF(SalesData[Order ID],SalesData[[#This Row],[Order ID]])</f>
        <v>4</v>
      </c>
      <c r="W9651" t="str">
        <f>TEXT(SalesData[[#This Row],[Order Date]],"MMM-YYYY")</f>
        <v>Nov-2017</v>
      </c>
      <c r="X9651">
        <f>CHOOSE(MONTH(SalesData[[#This Row],[Order Date]]),1,1,1,2,2,2,3,3,3,4,4,4)</f>
        <v>4</v>
      </c>
      <c r="Y9651">
        <f>YEAR(SalesData[[#This Row],[Order Date]])*100+MONTH(SalesData[[#This Row],[Order Date]])</f>
        <v>201711</v>
      </c>
    </row>
    <row r="9652" spans="1: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v>7</v>
      </c>
      <c r="T9652">
        <v>0.1</v>
      </c>
      <c r="U9652">
        <v>10.41</v>
      </c>
      <c r="V9652">
        <f>COUNTIF(SalesData[Order ID],SalesData[[#This Row],[Order ID]])</f>
        <v>4</v>
      </c>
      <c r="W9652" t="str">
        <f>TEXT(SalesData[[#This Row],[Order Date]],"MMM-YYYY")</f>
        <v>Nov-2017</v>
      </c>
      <c r="X9652">
        <f>CHOOSE(MONTH(SalesData[[#This Row],[Order Date]]),1,1,1,2,2,2,3,3,3,4,4,4)</f>
        <v>4</v>
      </c>
      <c r="Y9652">
        <f>YEAR(SalesData[[#This Row],[Order Date]])*100+MONTH(SalesData[[#This Row],[Order Date]])</f>
        <v>201711</v>
      </c>
    </row>
    <row r="9653" spans="1: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v>2</v>
      </c>
      <c r="T9653">
        <v>0.2</v>
      </c>
      <c r="U9653">
        <v>12.34</v>
      </c>
      <c r="V9653">
        <f>COUNTIF(SalesData[Order ID],SalesData[[#This Row],[Order ID]])</f>
        <v>4</v>
      </c>
      <c r="W9653" t="str">
        <f>TEXT(SalesData[[#This Row],[Order Date]],"MMM-YYYY")</f>
        <v>Nov-2017</v>
      </c>
      <c r="X9653">
        <f>CHOOSE(MONTH(SalesData[[#This Row],[Order Date]]),1,1,1,2,2,2,3,3,3,4,4,4)</f>
        <v>4</v>
      </c>
      <c r="Y9653">
        <f>YEAR(SalesData[[#This Row],[Order Date]])*100+MONTH(SalesData[[#This Row],[Order Date]])</f>
        <v>201711</v>
      </c>
    </row>
    <row r="9654" spans="1: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v>5</v>
      </c>
      <c r="T9654">
        <v>0</v>
      </c>
      <c r="U9654">
        <v>148.85</v>
      </c>
      <c r="V9654">
        <f>COUNTIF(SalesData[Order ID],SalesData[[#This Row],[Order ID]])</f>
        <v>4</v>
      </c>
      <c r="W9654" t="str">
        <f>TEXT(SalesData[[#This Row],[Order Date]],"MMM-YYYY")</f>
        <v>Nov-2017</v>
      </c>
      <c r="X9654">
        <f>CHOOSE(MONTH(SalesData[[#This Row],[Order Date]]),1,1,1,2,2,2,3,3,3,4,4,4)</f>
        <v>4</v>
      </c>
      <c r="Y9654">
        <f>YEAR(SalesData[[#This Row],[Order Date]])*100+MONTH(SalesData[[#This Row],[Order Date]])</f>
        <v>201711</v>
      </c>
    </row>
    <row r="9655" spans="1: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v>4</v>
      </c>
      <c r="T9655">
        <v>0</v>
      </c>
      <c r="U9655">
        <v>26.88</v>
      </c>
      <c r="V9655">
        <f>COUNTIF(SalesData[Order ID],SalesData[[#This Row],[Order ID]])</f>
        <v>2</v>
      </c>
      <c r="W9655" t="str">
        <f>TEXT(SalesData[[#This Row],[Order Date]],"MMM-YYYY")</f>
        <v>Jan-2018</v>
      </c>
      <c r="X9655">
        <f>CHOOSE(MONTH(SalesData[[#This Row],[Order Date]]),1,1,1,2,2,2,3,3,3,4,4,4)</f>
        <v>1</v>
      </c>
      <c r="Y9655">
        <f>YEAR(SalesData[[#This Row],[Order Date]])*100+MONTH(SalesData[[#This Row],[Order Date]])</f>
        <v>201801</v>
      </c>
    </row>
    <row r="9656" spans="1: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v>6</v>
      </c>
      <c r="T9656">
        <v>0</v>
      </c>
      <c r="U9656">
        <v>0.99</v>
      </c>
      <c r="V9656">
        <f>COUNTIF(SalesData[Order ID],SalesData[[#This Row],[Order ID]])</f>
        <v>2</v>
      </c>
      <c r="W9656" t="str">
        <f>TEXT(SalesData[[#This Row],[Order Date]],"MMM-YYYY")</f>
        <v>Jan-2018</v>
      </c>
      <c r="X9656">
        <f>CHOOSE(MONTH(SalesData[[#This Row],[Order Date]]),1,1,1,2,2,2,3,3,3,4,4,4)</f>
        <v>1</v>
      </c>
      <c r="Y9656">
        <f>YEAR(SalesData[[#This Row],[Order Date]])*100+MONTH(SalesData[[#This Row],[Order Date]])</f>
        <v>201801</v>
      </c>
    </row>
    <row r="9657" spans="1: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v>10</v>
      </c>
      <c r="T9657">
        <v>0</v>
      </c>
      <c r="U9657">
        <v>23.39</v>
      </c>
      <c r="V9657">
        <f>COUNTIF(SalesData[Order ID],SalesData[[#This Row],[Order ID]])</f>
        <v>4</v>
      </c>
      <c r="W9657" t="str">
        <f>TEXT(SalesData[[#This Row],[Order Date]],"MMM-YYYY")</f>
        <v>Sep-2015</v>
      </c>
      <c r="X9657">
        <f>CHOOSE(MONTH(SalesData[[#This Row],[Order Date]]),1,1,1,2,2,2,3,3,3,4,4,4)</f>
        <v>3</v>
      </c>
      <c r="Y9657">
        <f>YEAR(SalesData[[#This Row],[Order Date]])*100+MONTH(SalesData[[#This Row],[Order Date]])</f>
        <v>201509</v>
      </c>
    </row>
    <row r="9658" spans="1: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v>4</v>
      </c>
      <c r="T9658">
        <v>0</v>
      </c>
      <c r="U9658">
        <v>1.24</v>
      </c>
      <c r="V9658">
        <f>COUNTIF(SalesData[Order ID],SalesData[[#This Row],[Order ID]])</f>
        <v>4</v>
      </c>
      <c r="W9658" t="str">
        <f>TEXT(SalesData[[#This Row],[Order Date]],"MMM-YYYY")</f>
        <v>Sep-2015</v>
      </c>
      <c r="X9658">
        <f>CHOOSE(MONTH(SalesData[[#This Row],[Order Date]]),1,1,1,2,2,2,3,3,3,4,4,4)</f>
        <v>3</v>
      </c>
      <c r="Y9658">
        <f>YEAR(SalesData[[#This Row],[Order Date]])*100+MONTH(SalesData[[#This Row],[Order Date]])</f>
        <v>201509</v>
      </c>
    </row>
    <row r="9659" spans="1: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v>1</v>
      </c>
      <c r="T9659">
        <v>0.3</v>
      </c>
      <c r="U9659">
        <v>-0.78</v>
      </c>
      <c r="V9659">
        <f>COUNTIF(SalesData[Order ID],SalesData[[#This Row],[Order ID]])</f>
        <v>4</v>
      </c>
      <c r="W9659" t="str">
        <f>TEXT(SalesData[[#This Row],[Order Date]],"MMM-YYYY")</f>
        <v>Sep-2015</v>
      </c>
      <c r="X9659">
        <f>CHOOSE(MONTH(SalesData[[#This Row],[Order Date]]),1,1,1,2,2,2,3,3,3,4,4,4)</f>
        <v>3</v>
      </c>
      <c r="Y9659">
        <f>YEAR(SalesData[[#This Row],[Order Date]])*100+MONTH(SalesData[[#This Row],[Order Date]])</f>
        <v>201509</v>
      </c>
    </row>
    <row r="9660" spans="1: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v>6</v>
      </c>
      <c r="T9660">
        <v>0.1</v>
      </c>
      <c r="U9660">
        <v>197.04</v>
      </c>
      <c r="V9660">
        <f>COUNTIF(SalesData[Order ID],SalesData[[#This Row],[Order ID]])</f>
        <v>4</v>
      </c>
      <c r="W9660" t="str">
        <f>TEXT(SalesData[[#This Row],[Order Date]],"MMM-YYYY")</f>
        <v>Sep-2015</v>
      </c>
      <c r="X9660">
        <f>CHOOSE(MONTH(SalesData[[#This Row],[Order Date]]),1,1,1,2,2,2,3,3,3,4,4,4)</f>
        <v>3</v>
      </c>
      <c r="Y9660">
        <f>YEAR(SalesData[[#This Row],[Order Date]])*100+MONTH(SalesData[[#This Row],[Order Date]])</f>
        <v>201509</v>
      </c>
    </row>
    <row r="9661" spans="1: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v>8</v>
      </c>
      <c r="T9661">
        <v>0</v>
      </c>
      <c r="U9661">
        <v>6.19</v>
      </c>
      <c r="V9661">
        <f>COUNTIF(SalesData[Order ID],SalesData[[#This Row],[Order ID]])</f>
        <v>1</v>
      </c>
      <c r="W9661" t="str">
        <f>TEXT(SalesData[[#This Row],[Order Date]],"MMM-YYYY")</f>
        <v>Mar-2015</v>
      </c>
      <c r="X9661">
        <f>CHOOSE(MONTH(SalesData[[#This Row],[Order Date]]),1,1,1,2,2,2,3,3,3,4,4,4)</f>
        <v>1</v>
      </c>
      <c r="Y9661">
        <f>YEAR(SalesData[[#This Row],[Order Date]])*100+MONTH(SalesData[[#This Row],[Order Date]])</f>
        <v>201503</v>
      </c>
    </row>
    <row r="9662" spans="1: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v>4</v>
      </c>
      <c r="T9662">
        <v>0.1</v>
      </c>
      <c r="U9662">
        <v>332.63</v>
      </c>
      <c r="V9662">
        <f>COUNTIF(SalesData[Order ID],SalesData[[#This Row],[Order ID]])</f>
        <v>3</v>
      </c>
      <c r="W9662" t="str">
        <f>TEXT(SalesData[[#This Row],[Order Date]],"MMM-YYYY")</f>
        <v>Jun-2017</v>
      </c>
      <c r="X9662">
        <f>CHOOSE(MONTH(SalesData[[#This Row],[Order Date]]),1,1,1,2,2,2,3,3,3,4,4,4)</f>
        <v>2</v>
      </c>
      <c r="Y9662">
        <f>YEAR(SalesData[[#This Row],[Order Date]])*100+MONTH(SalesData[[#This Row],[Order Date]])</f>
        <v>201706</v>
      </c>
    </row>
    <row r="9663" spans="1: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v>4</v>
      </c>
      <c r="T9663">
        <v>0.3</v>
      </c>
      <c r="U9663">
        <v>-4.3099999999999996</v>
      </c>
      <c r="V9663">
        <f>COUNTIF(SalesData[Order ID],SalesData[[#This Row],[Order ID]])</f>
        <v>3</v>
      </c>
      <c r="W9663" t="str">
        <f>TEXT(SalesData[[#This Row],[Order Date]],"MMM-YYYY")</f>
        <v>Jun-2017</v>
      </c>
      <c r="X9663">
        <f>CHOOSE(MONTH(SalesData[[#This Row],[Order Date]]),1,1,1,2,2,2,3,3,3,4,4,4)</f>
        <v>2</v>
      </c>
      <c r="Y9663">
        <f>YEAR(SalesData[[#This Row],[Order Date]])*100+MONTH(SalesData[[#This Row],[Order Date]])</f>
        <v>201706</v>
      </c>
    </row>
    <row r="9664" spans="1: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v>6</v>
      </c>
      <c r="T9664">
        <v>0.1</v>
      </c>
      <c r="U9664">
        <v>162.38</v>
      </c>
      <c r="V9664">
        <f>COUNTIF(SalesData[Order ID],SalesData[[#This Row],[Order ID]])</f>
        <v>3</v>
      </c>
      <c r="W9664" t="str">
        <f>TEXT(SalesData[[#This Row],[Order Date]],"MMM-YYYY")</f>
        <v>Jun-2017</v>
      </c>
      <c r="X9664">
        <f>CHOOSE(MONTH(SalesData[[#This Row],[Order Date]]),1,1,1,2,2,2,3,3,3,4,4,4)</f>
        <v>2</v>
      </c>
      <c r="Y9664">
        <f>YEAR(SalesData[[#This Row],[Order Date]])*100+MONTH(SalesData[[#This Row],[Order Date]])</f>
        <v>201706</v>
      </c>
    </row>
    <row r="9665" spans="1: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v>7</v>
      </c>
      <c r="T9665">
        <v>0.3</v>
      </c>
      <c r="U9665">
        <v>-42.67</v>
      </c>
      <c r="V9665">
        <f>COUNTIF(SalesData[Order ID],SalesData[[#This Row],[Order ID]])</f>
        <v>1</v>
      </c>
      <c r="W9665" t="str">
        <f>TEXT(SalesData[[#This Row],[Order Date]],"MMM-YYYY")</f>
        <v>Aug-2018</v>
      </c>
      <c r="X9665">
        <f>CHOOSE(MONTH(SalesData[[#This Row],[Order Date]]),1,1,1,2,2,2,3,3,3,4,4,4)</f>
        <v>3</v>
      </c>
      <c r="Y9665">
        <f>YEAR(SalesData[[#This Row],[Order Date]])*100+MONTH(SalesData[[#This Row],[Order Date]])</f>
        <v>201808</v>
      </c>
    </row>
    <row r="9666" spans="1: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v>6</v>
      </c>
      <c r="T9666">
        <v>0.2</v>
      </c>
      <c r="U9666">
        <v>4.0199999999999996</v>
      </c>
      <c r="V9666">
        <f>COUNTIF(SalesData[Order ID],SalesData[[#This Row],[Order ID]])</f>
        <v>1</v>
      </c>
      <c r="W9666" t="str">
        <f>TEXT(SalesData[[#This Row],[Order Date]],"MMM-YYYY")</f>
        <v>Dec-2016</v>
      </c>
      <c r="X9666">
        <f>CHOOSE(MONTH(SalesData[[#This Row],[Order Date]]),1,1,1,2,2,2,3,3,3,4,4,4)</f>
        <v>4</v>
      </c>
      <c r="Y9666">
        <f>YEAR(SalesData[[#This Row],[Order Date]])*100+MONTH(SalesData[[#This Row],[Order Date]])</f>
        <v>201612</v>
      </c>
    </row>
    <row r="9667" spans="1: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v>7</v>
      </c>
      <c r="T9667">
        <v>0.1</v>
      </c>
      <c r="U9667">
        <v>39.58</v>
      </c>
      <c r="V9667">
        <f>COUNTIF(SalesData[Order ID],SalesData[[#This Row],[Order ID]])</f>
        <v>2</v>
      </c>
      <c r="W9667" t="str">
        <f>TEXT(SalesData[[#This Row],[Order Date]],"MMM-YYYY")</f>
        <v>Nov-2018</v>
      </c>
      <c r="X9667">
        <f>CHOOSE(MONTH(SalesData[[#This Row],[Order Date]]),1,1,1,2,2,2,3,3,3,4,4,4)</f>
        <v>4</v>
      </c>
      <c r="Y9667">
        <f>YEAR(SalesData[[#This Row],[Order Date]])*100+MONTH(SalesData[[#This Row],[Order Date]])</f>
        <v>201811</v>
      </c>
    </row>
    <row r="9668" spans="1: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v>1</v>
      </c>
      <c r="T9668">
        <v>0</v>
      </c>
      <c r="U9668">
        <v>1.1200000000000001</v>
      </c>
      <c r="V9668">
        <f>COUNTIF(SalesData[Order ID],SalesData[[#This Row],[Order ID]])</f>
        <v>2</v>
      </c>
      <c r="W9668" t="str">
        <f>TEXT(SalesData[[#This Row],[Order Date]],"MMM-YYYY")</f>
        <v>Nov-2018</v>
      </c>
      <c r="X9668">
        <f>CHOOSE(MONTH(SalesData[[#This Row],[Order Date]]),1,1,1,2,2,2,3,3,3,4,4,4)</f>
        <v>4</v>
      </c>
      <c r="Y9668">
        <f>YEAR(SalesData[[#This Row],[Order Date]])*100+MONTH(SalesData[[#This Row],[Order Date]])</f>
        <v>201811</v>
      </c>
    </row>
    <row r="9669" spans="1: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v>9</v>
      </c>
      <c r="T9669">
        <v>0</v>
      </c>
      <c r="U9669">
        <v>5.79</v>
      </c>
      <c r="V9669">
        <f>COUNTIF(SalesData[Order ID],SalesData[[#This Row],[Order ID]])</f>
        <v>2</v>
      </c>
      <c r="W9669" t="str">
        <f>TEXT(SalesData[[#This Row],[Order Date]],"MMM-YYYY")</f>
        <v>Apr-2017</v>
      </c>
      <c r="X9669">
        <f>CHOOSE(MONTH(SalesData[[#This Row],[Order Date]]),1,1,1,2,2,2,3,3,3,4,4,4)</f>
        <v>2</v>
      </c>
      <c r="Y9669">
        <f>YEAR(SalesData[[#This Row],[Order Date]])*100+MONTH(SalesData[[#This Row],[Order Date]])</f>
        <v>201704</v>
      </c>
    </row>
    <row r="9670" spans="1: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v>4</v>
      </c>
      <c r="T9670">
        <v>0</v>
      </c>
      <c r="U9670">
        <v>24.47</v>
      </c>
      <c r="V9670">
        <f>COUNTIF(SalesData[Order ID],SalesData[[#This Row],[Order ID]])</f>
        <v>2</v>
      </c>
      <c r="W9670" t="str">
        <f>TEXT(SalesData[[#This Row],[Order Date]],"MMM-YYYY")</f>
        <v>Apr-2017</v>
      </c>
      <c r="X9670">
        <f>CHOOSE(MONTH(SalesData[[#This Row],[Order Date]]),1,1,1,2,2,2,3,3,3,4,4,4)</f>
        <v>2</v>
      </c>
      <c r="Y9670">
        <f>YEAR(SalesData[[#This Row],[Order Date]])*100+MONTH(SalesData[[#This Row],[Order Date]])</f>
        <v>201704</v>
      </c>
    </row>
    <row r="9671" spans="1: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v>6</v>
      </c>
      <c r="T9671">
        <v>0.2</v>
      </c>
      <c r="U9671">
        <v>0.75</v>
      </c>
      <c r="V9671">
        <f>COUNTIF(SalesData[Order ID],SalesData[[#This Row],[Order ID]])</f>
        <v>1</v>
      </c>
      <c r="W9671" t="str">
        <f>TEXT(SalesData[[#This Row],[Order Date]],"MMM-YYYY")</f>
        <v>Apr-2018</v>
      </c>
      <c r="X9671">
        <f>CHOOSE(MONTH(SalesData[[#This Row],[Order Date]]),1,1,1,2,2,2,3,3,3,4,4,4)</f>
        <v>2</v>
      </c>
      <c r="Y9671">
        <f>YEAR(SalesData[[#This Row],[Order Date]])*100+MONTH(SalesData[[#This Row],[Order Date]])</f>
        <v>201804</v>
      </c>
    </row>
    <row r="9672" spans="1: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v>10</v>
      </c>
      <c r="T9672">
        <v>0.2</v>
      </c>
      <c r="U9672">
        <v>14.23</v>
      </c>
      <c r="V9672">
        <f>COUNTIF(SalesData[Order ID],SalesData[[#This Row],[Order ID]])</f>
        <v>1</v>
      </c>
      <c r="W9672" t="str">
        <f>TEXT(SalesData[[#This Row],[Order Date]],"MMM-YYYY")</f>
        <v>Aug-2016</v>
      </c>
      <c r="X9672">
        <f>CHOOSE(MONTH(SalesData[[#This Row],[Order Date]]),1,1,1,2,2,2,3,3,3,4,4,4)</f>
        <v>3</v>
      </c>
      <c r="Y9672">
        <f>YEAR(SalesData[[#This Row],[Order Date]])*100+MONTH(SalesData[[#This Row],[Order Date]])</f>
        <v>201608</v>
      </c>
    </row>
    <row r="9673" spans="1: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v>2</v>
      </c>
      <c r="T9673">
        <v>0.1</v>
      </c>
      <c r="U9673">
        <v>7.04</v>
      </c>
      <c r="V9673">
        <f>COUNTIF(SalesData[Order ID],SalesData[[#This Row],[Order ID]])</f>
        <v>1</v>
      </c>
      <c r="W9673" t="str">
        <f>TEXT(SalesData[[#This Row],[Order Date]],"MMM-YYYY")</f>
        <v>Nov-2018</v>
      </c>
      <c r="X9673">
        <f>CHOOSE(MONTH(SalesData[[#This Row],[Order Date]]),1,1,1,2,2,2,3,3,3,4,4,4)</f>
        <v>4</v>
      </c>
      <c r="Y9673">
        <f>YEAR(SalesData[[#This Row],[Order Date]])*100+MONTH(SalesData[[#This Row],[Order Date]])</f>
        <v>201811</v>
      </c>
    </row>
    <row r="9674" spans="1: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v>7</v>
      </c>
      <c r="T9674">
        <v>0.2</v>
      </c>
      <c r="U9674">
        <v>2.4700000000000002</v>
      </c>
      <c r="V9674">
        <f>COUNTIF(SalesData[Order ID],SalesData[[#This Row],[Order ID]])</f>
        <v>2</v>
      </c>
      <c r="W9674" t="str">
        <f>TEXT(SalesData[[#This Row],[Order Date]],"MMM-YYYY")</f>
        <v>Dec-2017</v>
      </c>
      <c r="X9674">
        <f>CHOOSE(MONTH(SalesData[[#This Row],[Order Date]]),1,1,1,2,2,2,3,3,3,4,4,4)</f>
        <v>4</v>
      </c>
      <c r="Y9674">
        <f>YEAR(SalesData[[#This Row],[Order Date]])*100+MONTH(SalesData[[#This Row],[Order Date]])</f>
        <v>201712</v>
      </c>
    </row>
    <row r="9675" spans="1: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v>6</v>
      </c>
      <c r="T9675">
        <v>0.3</v>
      </c>
      <c r="U9675">
        <v>-180</v>
      </c>
      <c r="V9675">
        <f>COUNTIF(SalesData[Order ID],SalesData[[#This Row],[Order ID]])</f>
        <v>2</v>
      </c>
      <c r="W9675" t="str">
        <f>TEXT(SalesData[[#This Row],[Order Date]],"MMM-YYYY")</f>
        <v>Dec-2017</v>
      </c>
      <c r="X9675">
        <f>CHOOSE(MONTH(SalesData[[#This Row],[Order Date]]),1,1,1,2,2,2,3,3,3,4,4,4)</f>
        <v>4</v>
      </c>
      <c r="Y9675">
        <f>YEAR(SalesData[[#This Row],[Order Date]])*100+MONTH(SalesData[[#This Row],[Order Date]])</f>
        <v>201712</v>
      </c>
    </row>
    <row r="9676" spans="1: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v>9</v>
      </c>
      <c r="T9676">
        <v>0.2</v>
      </c>
      <c r="U9676">
        <v>4.53</v>
      </c>
      <c r="V9676">
        <f>COUNTIF(SalesData[Order ID],SalesData[[#This Row],[Order ID]])</f>
        <v>1</v>
      </c>
      <c r="W9676" t="str">
        <f>TEXT(SalesData[[#This Row],[Order Date]],"MMM-YYYY")</f>
        <v>Jul-2015</v>
      </c>
      <c r="X9676">
        <f>CHOOSE(MONTH(SalesData[[#This Row],[Order Date]]),1,1,1,2,2,2,3,3,3,4,4,4)</f>
        <v>3</v>
      </c>
      <c r="Y9676">
        <f>YEAR(SalesData[[#This Row],[Order Date]])*100+MONTH(SalesData[[#This Row],[Order Date]])</f>
        <v>201507</v>
      </c>
    </row>
    <row r="9677" spans="1: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v>6</v>
      </c>
      <c r="T9677">
        <v>0.2</v>
      </c>
      <c r="U9677">
        <v>11.65</v>
      </c>
      <c r="V9677">
        <f>COUNTIF(SalesData[Order ID],SalesData[[#This Row],[Order ID]])</f>
        <v>1</v>
      </c>
      <c r="W9677" t="str">
        <f>TEXT(SalesData[[#This Row],[Order Date]],"MMM-YYYY")</f>
        <v>May-2017</v>
      </c>
      <c r="X9677">
        <f>CHOOSE(MONTH(SalesData[[#This Row],[Order Date]]),1,1,1,2,2,2,3,3,3,4,4,4)</f>
        <v>2</v>
      </c>
      <c r="Y9677">
        <f>YEAR(SalesData[[#This Row],[Order Date]])*100+MONTH(SalesData[[#This Row],[Order Date]])</f>
        <v>201705</v>
      </c>
    </row>
    <row r="9678" spans="1: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v>9</v>
      </c>
      <c r="T9678">
        <v>0.2</v>
      </c>
      <c r="U9678">
        <v>4.4800000000000004</v>
      </c>
      <c r="V9678">
        <f>COUNTIF(SalesData[Order ID],SalesData[[#This Row],[Order ID]])</f>
        <v>1</v>
      </c>
      <c r="W9678" t="str">
        <f>TEXT(SalesData[[#This Row],[Order Date]],"MMM-YYYY")</f>
        <v>Nov-2015</v>
      </c>
      <c r="X9678">
        <f>CHOOSE(MONTH(SalesData[[#This Row],[Order Date]]),1,1,1,2,2,2,3,3,3,4,4,4)</f>
        <v>4</v>
      </c>
      <c r="Y9678">
        <f>YEAR(SalesData[[#This Row],[Order Date]])*100+MONTH(SalesData[[#This Row],[Order Date]])</f>
        <v>201511</v>
      </c>
    </row>
    <row r="9679" spans="1: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v>8</v>
      </c>
      <c r="T9679">
        <v>0.1</v>
      </c>
      <c r="U9679">
        <v>2.38</v>
      </c>
      <c r="V9679">
        <f>COUNTIF(SalesData[Order ID],SalesData[[#This Row],[Order ID]])</f>
        <v>2</v>
      </c>
      <c r="W9679" t="str">
        <f>TEXT(SalesData[[#This Row],[Order Date]],"MMM-YYYY")</f>
        <v>Apr-2017</v>
      </c>
      <c r="X9679">
        <f>CHOOSE(MONTH(SalesData[[#This Row],[Order Date]]),1,1,1,2,2,2,3,3,3,4,4,4)</f>
        <v>2</v>
      </c>
      <c r="Y9679">
        <f>YEAR(SalesData[[#This Row],[Order Date]])*100+MONTH(SalesData[[#This Row],[Order Date]])</f>
        <v>201704</v>
      </c>
    </row>
    <row r="9680" spans="1: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v>2</v>
      </c>
      <c r="T9680">
        <v>0.3</v>
      </c>
      <c r="U9680">
        <v>-2.0499999999999998</v>
      </c>
      <c r="V9680">
        <f>COUNTIF(SalesData[Order ID],SalesData[[#This Row],[Order ID]])</f>
        <v>2</v>
      </c>
      <c r="W9680" t="str">
        <f>TEXT(SalesData[[#This Row],[Order Date]],"MMM-YYYY")</f>
        <v>Apr-2017</v>
      </c>
      <c r="X9680">
        <f>CHOOSE(MONTH(SalesData[[#This Row],[Order Date]]),1,1,1,2,2,2,3,3,3,4,4,4)</f>
        <v>2</v>
      </c>
      <c r="Y9680">
        <f>YEAR(SalesData[[#This Row],[Order Date]])*100+MONTH(SalesData[[#This Row],[Order Date]])</f>
        <v>201704</v>
      </c>
    </row>
    <row r="9681" spans="1: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v>4</v>
      </c>
      <c r="T9681">
        <v>0</v>
      </c>
      <c r="U9681">
        <v>93.7</v>
      </c>
      <c r="V9681">
        <f>COUNTIF(SalesData[Order ID],SalesData[[#This Row],[Order ID]])</f>
        <v>2</v>
      </c>
      <c r="W9681" t="str">
        <f>TEXT(SalesData[[#This Row],[Order Date]],"MMM-YYYY")</f>
        <v>Dec-2016</v>
      </c>
      <c r="X9681">
        <f>CHOOSE(MONTH(SalesData[[#This Row],[Order Date]]),1,1,1,2,2,2,3,3,3,4,4,4)</f>
        <v>4</v>
      </c>
      <c r="Y9681">
        <f>YEAR(SalesData[[#This Row],[Order Date]])*100+MONTH(SalesData[[#This Row],[Order Date]])</f>
        <v>201612</v>
      </c>
    </row>
    <row r="9682" spans="1: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v>5</v>
      </c>
      <c r="T9682">
        <v>0</v>
      </c>
      <c r="U9682">
        <v>140.31</v>
      </c>
      <c r="V9682">
        <f>COUNTIF(SalesData[Order ID],SalesData[[#This Row],[Order ID]])</f>
        <v>2</v>
      </c>
      <c r="W9682" t="str">
        <f>TEXT(SalesData[[#This Row],[Order Date]],"MMM-YYYY")</f>
        <v>Dec-2016</v>
      </c>
      <c r="X9682">
        <f>CHOOSE(MONTH(SalesData[[#This Row],[Order Date]]),1,1,1,2,2,2,3,3,3,4,4,4)</f>
        <v>4</v>
      </c>
      <c r="Y9682">
        <f>YEAR(SalesData[[#This Row],[Order Date]])*100+MONTH(SalesData[[#This Row],[Order Date]])</f>
        <v>201612</v>
      </c>
    </row>
    <row r="9683" spans="1: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v>10</v>
      </c>
      <c r="T9683">
        <v>0.1</v>
      </c>
      <c r="U9683">
        <v>1.81</v>
      </c>
      <c r="V9683">
        <f>COUNTIF(SalesData[Order ID],SalesData[[#This Row],[Order ID]])</f>
        <v>4</v>
      </c>
      <c r="W9683" t="str">
        <f>TEXT(SalesData[[#This Row],[Order Date]],"MMM-YYYY")</f>
        <v>Dec-2018</v>
      </c>
      <c r="X9683">
        <f>CHOOSE(MONTH(SalesData[[#This Row],[Order Date]]),1,1,1,2,2,2,3,3,3,4,4,4)</f>
        <v>4</v>
      </c>
      <c r="Y9683">
        <f>YEAR(SalesData[[#This Row],[Order Date]])*100+MONTH(SalesData[[#This Row],[Order Date]])</f>
        <v>201812</v>
      </c>
    </row>
    <row r="9684" spans="1: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v>10</v>
      </c>
      <c r="T9684">
        <v>0.3</v>
      </c>
      <c r="U9684">
        <v>-10.89</v>
      </c>
      <c r="V9684">
        <f>COUNTIF(SalesData[Order ID],SalesData[[#This Row],[Order ID]])</f>
        <v>4</v>
      </c>
      <c r="W9684" t="str">
        <f>TEXT(SalesData[[#This Row],[Order Date]],"MMM-YYYY")</f>
        <v>Dec-2018</v>
      </c>
      <c r="X9684">
        <f>CHOOSE(MONTH(SalesData[[#This Row],[Order Date]]),1,1,1,2,2,2,3,3,3,4,4,4)</f>
        <v>4</v>
      </c>
      <c r="Y9684">
        <f>YEAR(SalesData[[#This Row],[Order Date]])*100+MONTH(SalesData[[#This Row],[Order Date]])</f>
        <v>201812</v>
      </c>
    </row>
    <row r="9685" spans="1: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v>3</v>
      </c>
      <c r="T9685">
        <v>0.2</v>
      </c>
      <c r="U9685">
        <v>10.050000000000001</v>
      </c>
      <c r="V9685">
        <f>COUNTIF(SalesData[Order ID],SalesData[[#This Row],[Order ID]])</f>
        <v>4</v>
      </c>
      <c r="W9685" t="str">
        <f>TEXT(SalesData[[#This Row],[Order Date]],"MMM-YYYY")</f>
        <v>Dec-2018</v>
      </c>
      <c r="X9685">
        <f>CHOOSE(MONTH(SalesData[[#This Row],[Order Date]]),1,1,1,2,2,2,3,3,3,4,4,4)</f>
        <v>4</v>
      </c>
      <c r="Y9685">
        <f>YEAR(SalesData[[#This Row],[Order Date]])*100+MONTH(SalesData[[#This Row],[Order Date]])</f>
        <v>201812</v>
      </c>
    </row>
    <row r="9686" spans="1: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v>8</v>
      </c>
      <c r="T9686">
        <v>0</v>
      </c>
      <c r="U9686">
        <v>3.5</v>
      </c>
      <c r="V9686">
        <f>COUNTIF(SalesData[Order ID],SalesData[[#This Row],[Order ID]])</f>
        <v>4</v>
      </c>
      <c r="W9686" t="str">
        <f>TEXT(SalesData[[#This Row],[Order Date]],"MMM-YYYY")</f>
        <v>Dec-2018</v>
      </c>
      <c r="X9686">
        <f>CHOOSE(MONTH(SalesData[[#This Row],[Order Date]]),1,1,1,2,2,2,3,3,3,4,4,4)</f>
        <v>4</v>
      </c>
      <c r="Y9686">
        <f>YEAR(SalesData[[#This Row],[Order Date]])*100+MONTH(SalesData[[#This Row],[Order Date]])</f>
        <v>201812</v>
      </c>
    </row>
    <row r="9687" spans="1: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v>8</v>
      </c>
      <c r="T9687">
        <v>0.1</v>
      </c>
      <c r="U9687">
        <v>5.14</v>
      </c>
      <c r="V9687">
        <f>COUNTIF(SalesData[Order ID],SalesData[[#This Row],[Order ID]])</f>
        <v>1</v>
      </c>
      <c r="W9687" t="str">
        <f>TEXT(SalesData[[#This Row],[Order Date]],"MMM-YYYY")</f>
        <v>Jan-2018</v>
      </c>
      <c r="X9687">
        <f>CHOOSE(MONTH(SalesData[[#This Row],[Order Date]]),1,1,1,2,2,2,3,3,3,4,4,4)</f>
        <v>1</v>
      </c>
      <c r="Y9687">
        <f>YEAR(SalesData[[#This Row],[Order Date]])*100+MONTH(SalesData[[#This Row],[Order Date]])</f>
        <v>201801</v>
      </c>
    </row>
    <row r="9688" spans="1: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v>8</v>
      </c>
      <c r="T9688">
        <v>0.2</v>
      </c>
      <c r="U9688">
        <v>5.97</v>
      </c>
      <c r="V9688">
        <f>COUNTIF(SalesData[Order ID],SalesData[[#This Row],[Order ID]])</f>
        <v>1</v>
      </c>
      <c r="W9688" t="str">
        <f>TEXT(SalesData[[#This Row],[Order Date]],"MMM-YYYY")</f>
        <v>May-2018</v>
      </c>
      <c r="X9688">
        <f>CHOOSE(MONTH(SalesData[[#This Row],[Order Date]]),1,1,1,2,2,2,3,3,3,4,4,4)</f>
        <v>2</v>
      </c>
      <c r="Y9688">
        <f>YEAR(SalesData[[#This Row],[Order Date]])*100+MONTH(SalesData[[#This Row],[Order Date]])</f>
        <v>201805</v>
      </c>
    </row>
    <row r="9689" spans="1: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v>6</v>
      </c>
      <c r="T9689">
        <v>0.3</v>
      </c>
      <c r="U9689">
        <v>-3.61</v>
      </c>
      <c r="V9689">
        <f>COUNTIF(SalesData[Order ID],SalesData[[#This Row],[Order ID]])</f>
        <v>1</v>
      </c>
      <c r="W9689" t="str">
        <f>TEXT(SalesData[[#This Row],[Order Date]],"MMM-YYYY")</f>
        <v>Sep-2018</v>
      </c>
      <c r="X9689">
        <f>CHOOSE(MONTH(SalesData[[#This Row],[Order Date]]),1,1,1,2,2,2,3,3,3,4,4,4)</f>
        <v>3</v>
      </c>
      <c r="Y9689">
        <f>YEAR(SalesData[[#This Row],[Order Date]])*100+MONTH(SalesData[[#This Row],[Order Date]])</f>
        <v>201809</v>
      </c>
    </row>
    <row r="9690" spans="1: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v>1</v>
      </c>
      <c r="T9690">
        <v>0.2</v>
      </c>
      <c r="U9690">
        <v>3.24</v>
      </c>
      <c r="V9690">
        <f>COUNTIF(SalesData[Order ID],SalesData[[#This Row],[Order ID]])</f>
        <v>2</v>
      </c>
      <c r="W9690" t="str">
        <f>TEXT(SalesData[[#This Row],[Order Date]],"MMM-YYYY")</f>
        <v>Jun-2018</v>
      </c>
      <c r="X9690">
        <f>CHOOSE(MONTH(SalesData[[#This Row],[Order Date]]),1,1,1,2,2,2,3,3,3,4,4,4)</f>
        <v>2</v>
      </c>
      <c r="Y9690">
        <f>YEAR(SalesData[[#This Row],[Order Date]])*100+MONTH(SalesData[[#This Row],[Order Date]])</f>
        <v>201806</v>
      </c>
    </row>
    <row r="9691" spans="1: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v>6</v>
      </c>
      <c r="T9691">
        <v>0</v>
      </c>
      <c r="U9691">
        <v>95.75</v>
      </c>
      <c r="V9691">
        <f>COUNTIF(SalesData[Order ID],SalesData[[#This Row],[Order ID]])</f>
        <v>2</v>
      </c>
      <c r="W9691" t="str">
        <f>TEXT(SalesData[[#This Row],[Order Date]],"MMM-YYYY")</f>
        <v>Jun-2018</v>
      </c>
      <c r="X9691">
        <f>CHOOSE(MONTH(SalesData[[#This Row],[Order Date]]),1,1,1,2,2,2,3,3,3,4,4,4)</f>
        <v>2</v>
      </c>
      <c r="Y9691">
        <f>YEAR(SalesData[[#This Row],[Order Date]])*100+MONTH(SalesData[[#This Row],[Order Date]])</f>
        <v>201806</v>
      </c>
    </row>
    <row r="9692" spans="1: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v>7</v>
      </c>
      <c r="T9692">
        <v>0.3</v>
      </c>
      <c r="U9692">
        <v>-1.2</v>
      </c>
      <c r="V9692">
        <f>COUNTIF(SalesData[Order ID],SalesData[[#This Row],[Order ID]])</f>
        <v>1</v>
      </c>
      <c r="W9692" t="str">
        <f>TEXT(SalesData[[#This Row],[Order Date]],"MMM-YYYY")</f>
        <v>Apr-2018</v>
      </c>
      <c r="X9692">
        <f>CHOOSE(MONTH(SalesData[[#This Row],[Order Date]]),1,1,1,2,2,2,3,3,3,4,4,4)</f>
        <v>2</v>
      </c>
      <c r="Y9692">
        <f>YEAR(SalesData[[#This Row],[Order Date]])*100+MONTH(SalesData[[#This Row],[Order Date]])</f>
        <v>201804</v>
      </c>
    </row>
    <row r="9693" spans="1: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v>1</v>
      </c>
      <c r="T9693">
        <v>0</v>
      </c>
      <c r="U9693">
        <v>153.5</v>
      </c>
      <c r="V9693">
        <f>COUNTIF(SalesData[Order ID],SalesData[[#This Row],[Order ID]])</f>
        <v>1</v>
      </c>
      <c r="W9693" t="str">
        <f>TEXT(SalesData[[#This Row],[Order Date]],"MMM-YYYY")</f>
        <v>Nov-2016</v>
      </c>
      <c r="X9693">
        <f>CHOOSE(MONTH(SalesData[[#This Row],[Order Date]]),1,1,1,2,2,2,3,3,3,4,4,4)</f>
        <v>4</v>
      </c>
      <c r="Y9693">
        <f>YEAR(SalesData[[#This Row],[Order Date]])*100+MONTH(SalesData[[#This Row],[Order Date]])</f>
        <v>201611</v>
      </c>
    </row>
    <row r="9694" spans="1: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v>7</v>
      </c>
      <c r="T9694">
        <v>0.2</v>
      </c>
      <c r="U9694">
        <v>117.59</v>
      </c>
      <c r="V9694">
        <f>COUNTIF(SalesData[Order ID],SalesData[[#This Row],[Order ID]])</f>
        <v>1</v>
      </c>
      <c r="W9694" t="str">
        <f>TEXT(SalesData[[#This Row],[Order Date]],"MMM-YYYY")</f>
        <v>Aug-2016</v>
      </c>
      <c r="X9694">
        <f>CHOOSE(MONTH(SalesData[[#This Row],[Order Date]]),1,1,1,2,2,2,3,3,3,4,4,4)</f>
        <v>3</v>
      </c>
      <c r="Y9694">
        <f>YEAR(SalesData[[#This Row],[Order Date]])*100+MONTH(SalesData[[#This Row],[Order Date]])</f>
        <v>201608</v>
      </c>
    </row>
    <row r="9695" spans="1: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v>9</v>
      </c>
      <c r="T9695">
        <v>0.3</v>
      </c>
      <c r="U9695">
        <v>-2.4900000000000002</v>
      </c>
      <c r="V9695">
        <f>COUNTIF(SalesData[Order ID],SalesData[[#This Row],[Order ID]])</f>
        <v>2</v>
      </c>
      <c r="W9695" t="str">
        <f>TEXT(SalesData[[#This Row],[Order Date]],"MMM-YYYY")</f>
        <v>Sep-2018</v>
      </c>
      <c r="X9695">
        <f>CHOOSE(MONTH(SalesData[[#This Row],[Order Date]]),1,1,1,2,2,2,3,3,3,4,4,4)</f>
        <v>3</v>
      </c>
      <c r="Y9695">
        <f>YEAR(SalesData[[#This Row],[Order Date]])*100+MONTH(SalesData[[#This Row],[Order Date]])</f>
        <v>201809</v>
      </c>
    </row>
    <row r="9696" spans="1: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v>6</v>
      </c>
      <c r="T9696">
        <v>0</v>
      </c>
      <c r="U9696">
        <v>0.66</v>
      </c>
      <c r="V9696">
        <f>COUNTIF(SalesData[Order ID],SalesData[[#This Row],[Order ID]])</f>
        <v>2</v>
      </c>
      <c r="W9696" t="str">
        <f>TEXT(SalesData[[#This Row],[Order Date]],"MMM-YYYY")</f>
        <v>Sep-2018</v>
      </c>
      <c r="X9696">
        <f>CHOOSE(MONTH(SalesData[[#This Row],[Order Date]]),1,1,1,2,2,2,3,3,3,4,4,4)</f>
        <v>3</v>
      </c>
      <c r="Y9696">
        <f>YEAR(SalesData[[#This Row],[Order Date]])*100+MONTH(SalesData[[#This Row],[Order Date]])</f>
        <v>201809</v>
      </c>
    </row>
    <row r="9697" spans="1: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v>4</v>
      </c>
      <c r="T9697">
        <v>0.3</v>
      </c>
      <c r="U9697">
        <v>-21.33</v>
      </c>
      <c r="V9697">
        <f>COUNTIF(SalesData[Order ID],SalesData[[#This Row],[Order ID]])</f>
        <v>1</v>
      </c>
      <c r="W9697" t="str">
        <f>TEXT(SalesData[[#This Row],[Order Date]],"MMM-YYYY")</f>
        <v>Dec-2017</v>
      </c>
      <c r="X9697">
        <f>CHOOSE(MONTH(SalesData[[#This Row],[Order Date]]),1,1,1,2,2,2,3,3,3,4,4,4)</f>
        <v>4</v>
      </c>
      <c r="Y9697">
        <f>YEAR(SalesData[[#This Row],[Order Date]])*100+MONTH(SalesData[[#This Row],[Order Date]])</f>
        <v>201712</v>
      </c>
    </row>
    <row r="9698" spans="1: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v>10</v>
      </c>
      <c r="T9698">
        <v>0</v>
      </c>
      <c r="U9698">
        <v>44.24</v>
      </c>
      <c r="V9698">
        <f>COUNTIF(SalesData[Order ID],SalesData[[#This Row],[Order ID]])</f>
        <v>1</v>
      </c>
      <c r="W9698" t="str">
        <f>TEXT(SalesData[[#This Row],[Order Date]],"MMM-YYYY")</f>
        <v>Jun-2015</v>
      </c>
      <c r="X9698">
        <f>CHOOSE(MONTH(SalesData[[#This Row],[Order Date]]),1,1,1,2,2,2,3,3,3,4,4,4)</f>
        <v>2</v>
      </c>
      <c r="Y9698">
        <f>YEAR(SalesData[[#This Row],[Order Date]])*100+MONTH(SalesData[[#This Row],[Order Date]])</f>
        <v>201506</v>
      </c>
    </row>
    <row r="9699" spans="1: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v>6</v>
      </c>
      <c r="T9699">
        <v>0.2</v>
      </c>
      <c r="U9699">
        <v>9.1</v>
      </c>
      <c r="V9699">
        <f>COUNTIF(SalesData[Order ID],SalesData[[#This Row],[Order ID]])</f>
        <v>1</v>
      </c>
      <c r="W9699" t="str">
        <f>TEXT(SalesData[[#This Row],[Order Date]],"MMM-YYYY")</f>
        <v>Mar-2017</v>
      </c>
      <c r="X9699">
        <f>CHOOSE(MONTH(SalesData[[#This Row],[Order Date]]),1,1,1,2,2,2,3,3,3,4,4,4)</f>
        <v>1</v>
      </c>
      <c r="Y9699">
        <f>YEAR(SalesData[[#This Row],[Order Date]])*100+MONTH(SalesData[[#This Row],[Order Date]])</f>
        <v>201703</v>
      </c>
    </row>
    <row r="9700" spans="1: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v>3</v>
      </c>
      <c r="T9700">
        <v>0.2</v>
      </c>
      <c r="U9700">
        <v>5.0199999999999996</v>
      </c>
      <c r="V9700">
        <f>COUNTIF(SalesData[Order ID],SalesData[[#This Row],[Order ID]])</f>
        <v>3</v>
      </c>
      <c r="W9700" t="str">
        <f>TEXT(SalesData[[#This Row],[Order Date]],"MMM-YYYY")</f>
        <v>Dec-2018</v>
      </c>
      <c r="X9700">
        <f>CHOOSE(MONTH(SalesData[[#This Row],[Order Date]]),1,1,1,2,2,2,3,3,3,4,4,4)</f>
        <v>4</v>
      </c>
      <c r="Y9700">
        <f>YEAR(SalesData[[#This Row],[Order Date]])*100+MONTH(SalesData[[#This Row],[Order Date]])</f>
        <v>201812</v>
      </c>
    </row>
    <row r="9701" spans="1: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v>6</v>
      </c>
      <c r="T9701">
        <v>0.1</v>
      </c>
      <c r="U9701">
        <v>9.7799999999999994</v>
      </c>
      <c r="V9701">
        <f>COUNTIF(SalesData[Order ID],SalesData[[#This Row],[Order ID]])</f>
        <v>3</v>
      </c>
      <c r="W9701" t="str">
        <f>TEXT(SalesData[[#This Row],[Order Date]],"MMM-YYYY")</f>
        <v>Dec-2018</v>
      </c>
      <c r="X9701">
        <f>CHOOSE(MONTH(SalesData[[#This Row],[Order Date]]),1,1,1,2,2,2,3,3,3,4,4,4)</f>
        <v>4</v>
      </c>
      <c r="Y9701">
        <f>YEAR(SalesData[[#This Row],[Order Date]])*100+MONTH(SalesData[[#This Row],[Order Date]])</f>
        <v>201812</v>
      </c>
    </row>
    <row r="9702" spans="1: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v>8</v>
      </c>
      <c r="T9702">
        <v>0.1</v>
      </c>
      <c r="U9702">
        <v>13.77</v>
      </c>
      <c r="V9702">
        <f>COUNTIF(SalesData[Order ID],SalesData[[#This Row],[Order ID]])</f>
        <v>3</v>
      </c>
      <c r="W9702" t="str">
        <f>TEXT(SalesData[[#This Row],[Order Date]],"MMM-YYYY")</f>
        <v>Dec-2018</v>
      </c>
      <c r="X9702">
        <f>CHOOSE(MONTH(SalesData[[#This Row],[Order Date]]),1,1,1,2,2,2,3,3,3,4,4,4)</f>
        <v>4</v>
      </c>
      <c r="Y9702">
        <f>YEAR(SalesData[[#This Row],[Order Date]])*100+MONTH(SalesData[[#This Row],[Order Date]])</f>
        <v>201812</v>
      </c>
    </row>
    <row r="9703" spans="1: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v>5</v>
      </c>
      <c r="T9703">
        <v>0.2</v>
      </c>
      <c r="U9703">
        <v>1.05</v>
      </c>
      <c r="V9703">
        <f>COUNTIF(SalesData[Order ID],SalesData[[#This Row],[Order ID]])</f>
        <v>1</v>
      </c>
      <c r="W9703" t="str">
        <f>TEXT(SalesData[[#This Row],[Order Date]],"MMM-YYYY")</f>
        <v>Oct-2017</v>
      </c>
      <c r="X9703">
        <f>CHOOSE(MONTH(SalesData[[#This Row],[Order Date]]),1,1,1,2,2,2,3,3,3,4,4,4)</f>
        <v>4</v>
      </c>
      <c r="Y9703">
        <f>YEAR(SalesData[[#This Row],[Order Date]])*100+MONTH(SalesData[[#This Row],[Order Date]])</f>
        <v>201710</v>
      </c>
    </row>
    <row r="9704" spans="1: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v>9</v>
      </c>
      <c r="T9704">
        <v>0.1</v>
      </c>
      <c r="U9704">
        <v>3.12</v>
      </c>
      <c r="V9704">
        <f>COUNTIF(SalesData[Order ID],SalesData[[#This Row],[Order ID]])</f>
        <v>3</v>
      </c>
      <c r="W9704" t="str">
        <f>TEXT(SalesData[[#This Row],[Order Date]],"MMM-YYYY")</f>
        <v>Jul-2018</v>
      </c>
      <c r="X9704">
        <f>CHOOSE(MONTH(SalesData[[#This Row],[Order Date]]),1,1,1,2,2,2,3,3,3,4,4,4)</f>
        <v>3</v>
      </c>
      <c r="Y9704">
        <f>YEAR(SalesData[[#This Row],[Order Date]])*100+MONTH(SalesData[[#This Row],[Order Date]])</f>
        <v>201807</v>
      </c>
    </row>
    <row r="9705" spans="1: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v>5</v>
      </c>
      <c r="T9705">
        <v>0.1</v>
      </c>
      <c r="U9705">
        <v>280.48</v>
      </c>
      <c r="V9705">
        <f>COUNTIF(SalesData[Order ID],SalesData[[#This Row],[Order ID]])</f>
        <v>3</v>
      </c>
      <c r="W9705" t="str">
        <f>TEXT(SalesData[[#This Row],[Order Date]],"MMM-YYYY")</f>
        <v>Jul-2018</v>
      </c>
      <c r="X9705">
        <f>CHOOSE(MONTH(SalesData[[#This Row],[Order Date]]),1,1,1,2,2,2,3,3,3,4,4,4)</f>
        <v>3</v>
      </c>
      <c r="Y9705">
        <f>YEAR(SalesData[[#This Row],[Order Date]])*100+MONTH(SalesData[[#This Row],[Order Date]])</f>
        <v>201807</v>
      </c>
    </row>
    <row r="9706" spans="1: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v>9</v>
      </c>
      <c r="T9706">
        <v>0.1</v>
      </c>
      <c r="U9706">
        <v>0.66</v>
      </c>
      <c r="V9706">
        <f>COUNTIF(SalesData[Order ID],SalesData[[#This Row],[Order ID]])</f>
        <v>3</v>
      </c>
      <c r="W9706" t="str">
        <f>TEXT(SalesData[[#This Row],[Order Date]],"MMM-YYYY")</f>
        <v>Jul-2018</v>
      </c>
      <c r="X9706">
        <f>CHOOSE(MONTH(SalesData[[#This Row],[Order Date]]),1,1,1,2,2,2,3,3,3,4,4,4)</f>
        <v>3</v>
      </c>
      <c r="Y9706">
        <f>YEAR(SalesData[[#This Row],[Order Date]])*100+MONTH(SalesData[[#This Row],[Order Date]])</f>
        <v>201807</v>
      </c>
    </row>
    <row r="9707" spans="1: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v>5</v>
      </c>
      <c r="T9707">
        <v>0</v>
      </c>
      <c r="U9707">
        <v>2.77</v>
      </c>
      <c r="V9707">
        <f>COUNTIF(SalesData[Order ID],SalesData[[#This Row],[Order ID]])</f>
        <v>1</v>
      </c>
      <c r="W9707" t="str">
        <f>TEXT(SalesData[[#This Row],[Order Date]],"MMM-YYYY")</f>
        <v>Oct-2018</v>
      </c>
      <c r="X9707">
        <f>CHOOSE(MONTH(SalesData[[#This Row],[Order Date]]),1,1,1,2,2,2,3,3,3,4,4,4)</f>
        <v>4</v>
      </c>
      <c r="Y9707">
        <f>YEAR(SalesData[[#This Row],[Order Date]])*100+MONTH(SalesData[[#This Row],[Order Date]])</f>
        <v>201810</v>
      </c>
    </row>
    <row r="9708" spans="1: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v>9</v>
      </c>
      <c r="T9708">
        <v>0</v>
      </c>
      <c r="U9708">
        <v>82.33</v>
      </c>
      <c r="V9708">
        <f>COUNTIF(SalesData[Order ID],SalesData[[#This Row],[Order ID]])</f>
        <v>4</v>
      </c>
      <c r="W9708" t="str">
        <f>TEXT(SalesData[[#This Row],[Order Date]],"MMM-YYYY")</f>
        <v>Oct-2017</v>
      </c>
      <c r="X9708">
        <f>CHOOSE(MONTH(SalesData[[#This Row],[Order Date]]),1,1,1,2,2,2,3,3,3,4,4,4)</f>
        <v>4</v>
      </c>
      <c r="Y9708">
        <f>YEAR(SalesData[[#This Row],[Order Date]])*100+MONTH(SalesData[[#This Row],[Order Date]])</f>
        <v>201710</v>
      </c>
    </row>
    <row r="9709" spans="1: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v>9</v>
      </c>
      <c r="T9709">
        <v>0.1</v>
      </c>
      <c r="U9709">
        <v>1.36</v>
      </c>
      <c r="V9709">
        <f>COUNTIF(SalesData[Order ID],SalesData[[#This Row],[Order ID]])</f>
        <v>4</v>
      </c>
      <c r="W9709" t="str">
        <f>TEXT(SalesData[[#This Row],[Order Date]],"MMM-YYYY")</f>
        <v>Oct-2017</v>
      </c>
      <c r="X9709">
        <f>CHOOSE(MONTH(SalesData[[#This Row],[Order Date]]),1,1,1,2,2,2,3,3,3,4,4,4)</f>
        <v>4</v>
      </c>
      <c r="Y9709">
        <f>YEAR(SalesData[[#This Row],[Order Date]])*100+MONTH(SalesData[[#This Row],[Order Date]])</f>
        <v>201710</v>
      </c>
    </row>
    <row r="9710" spans="1: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v>5</v>
      </c>
      <c r="T9710">
        <v>0</v>
      </c>
      <c r="U9710">
        <v>1.2</v>
      </c>
      <c r="V9710">
        <f>COUNTIF(SalesData[Order ID],SalesData[[#This Row],[Order ID]])</f>
        <v>4</v>
      </c>
      <c r="W9710" t="str">
        <f>TEXT(SalesData[[#This Row],[Order Date]],"MMM-YYYY")</f>
        <v>Oct-2017</v>
      </c>
      <c r="X9710">
        <f>CHOOSE(MONTH(SalesData[[#This Row],[Order Date]]),1,1,1,2,2,2,3,3,3,4,4,4)</f>
        <v>4</v>
      </c>
      <c r="Y9710">
        <f>YEAR(SalesData[[#This Row],[Order Date]])*100+MONTH(SalesData[[#This Row],[Order Date]])</f>
        <v>201710</v>
      </c>
    </row>
    <row r="9711" spans="1: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v>8</v>
      </c>
      <c r="T9711">
        <v>0</v>
      </c>
      <c r="U9711">
        <v>27.27</v>
      </c>
      <c r="V9711">
        <f>COUNTIF(SalesData[Order ID],SalesData[[#This Row],[Order ID]])</f>
        <v>4</v>
      </c>
      <c r="W9711" t="str">
        <f>TEXT(SalesData[[#This Row],[Order Date]],"MMM-YYYY")</f>
        <v>Oct-2017</v>
      </c>
      <c r="X9711">
        <f>CHOOSE(MONTH(SalesData[[#This Row],[Order Date]]),1,1,1,2,2,2,3,3,3,4,4,4)</f>
        <v>4</v>
      </c>
      <c r="Y9711">
        <f>YEAR(SalesData[[#This Row],[Order Date]])*100+MONTH(SalesData[[#This Row],[Order Date]])</f>
        <v>201710</v>
      </c>
    </row>
    <row r="9712" spans="1: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v>3</v>
      </c>
      <c r="T9712">
        <v>0.1</v>
      </c>
      <c r="U9712">
        <v>32.83</v>
      </c>
      <c r="V9712">
        <f>COUNTIF(SalesData[Order ID],SalesData[[#This Row],[Order ID]])</f>
        <v>5</v>
      </c>
      <c r="W9712" t="str">
        <f>TEXT(SalesData[[#This Row],[Order Date]],"MMM-YYYY")</f>
        <v>Nov-2015</v>
      </c>
      <c r="X9712">
        <f>CHOOSE(MONTH(SalesData[[#This Row],[Order Date]]),1,1,1,2,2,2,3,3,3,4,4,4)</f>
        <v>4</v>
      </c>
      <c r="Y9712">
        <f>YEAR(SalesData[[#This Row],[Order Date]])*100+MONTH(SalesData[[#This Row],[Order Date]])</f>
        <v>201511</v>
      </c>
    </row>
    <row r="9713" spans="1: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v>10</v>
      </c>
      <c r="T9713">
        <v>0</v>
      </c>
      <c r="U9713">
        <v>3.56</v>
      </c>
      <c r="V9713">
        <f>COUNTIF(SalesData[Order ID],SalesData[[#This Row],[Order ID]])</f>
        <v>5</v>
      </c>
      <c r="W9713" t="str">
        <f>TEXT(SalesData[[#This Row],[Order Date]],"MMM-YYYY")</f>
        <v>Nov-2015</v>
      </c>
      <c r="X9713">
        <f>CHOOSE(MONTH(SalesData[[#This Row],[Order Date]]),1,1,1,2,2,2,3,3,3,4,4,4)</f>
        <v>4</v>
      </c>
      <c r="Y9713">
        <f>YEAR(SalesData[[#This Row],[Order Date]])*100+MONTH(SalesData[[#This Row],[Order Date]])</f>
        <v>201511</v>
      </c>
    </row>
    <row r="9714" spans="1: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v>8</v>
      </c>
      <c r="T9714">
        <v>0.3</v>
      </c>
      <c r="U9714">
        <v>-334.83</v>
      </c>
      <c r="V9714">
        <f>COUNTIF(SalesData[Order ID],SalesData[[#This Row],[Order ID]])</f>
        <v>5</v>
      </c>
      <c r="W9714" t="str">
        <f>TEXT(SalesData[[#This Row],[Order Date]],"MMM-YYYY")</f>
        <v>Nov-2015</v>
      </c>
      <c r="X9714">
        <f>CHOOSE(MONTH(SalesData[[#This Row],[Order Date]]),1,1,1,2,2,2,3,3,3,4,4,4)</f>
        <v>4</v>
      </c>
      <c r="Y9714">
        <f>YEAR(SalesData[[#This Row],[Order Date]])*100+MONTH(SalesData[[#This Row],[Order Date]])</f>
        <v>201511</v>
      </c>
    </row>
    <row r="9715" spans="1: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v>7</v>
      </c>
      <c r="T9715">
        <v>0.2</v>
      </c>
      <c r="U9715">
        <v>6.7</v>
      </c>
      <c r="V9715">
        <f>COUNTIF(SalesData[Order ID],SalesData[[#This Row],[Order ID]])</f>
        <v>5</v>
      </c>
      <c r="W9715" t="str">
        <f>TEXT(SalesData[[#This Row],[Order Date]],"MMM-YYYY")</f>
        <v>Nov-2015</v>
      </c>
      <c r="X9715">
        <f>CHOOSE(MONTH(SalesData[[#This Row],[Order Date]]),1,1,1,2,2,2,3,3,3,4,4,4)</f>
        <v>4</v>
      </c>
      <c r="Y9715">
        <f>YEAR(SalesData[[#This Row],[Order Date]])*100+MONTH(SalesData[[#This Row],[Order Date]])</f>
        <v>201511</v>
      </c>
    </row>
    <row r="9716" spans="1: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v>1</v>
      </c>
      <c r="T9716">
        <v>0</v>
      </c>
      <c r="U9716">
        <v>20.45</v>
      </c>
      <c r="V9716">
        <f>COUNTIF(SalesData[Order ID],SalesData[[#This Row],[Order ID]])</f>
        <v>5</v>
      </c>
      <c r="W9716" t="str">
        <f>TEXT(SalesData[[#This Row],[Order Date]],"MMM-YYYY")</f>
        <v>Nov-2015</v>
      </c>
      <c r="X9716">
        <f>CHOOSE(MONTH(SalesData[[#This Row],[Order Date]]),1,1,1,2,2,2,3,3,3,4,4,4)</f>
        <v>4</v>
      </c>
      <c r="Y9716">
        <f>YEAR(SalesData[[#This Row],[Order Date]])*100+MONTH(SalesData[[#This Row],[Order Date]])</f>
        <v>201511</v>
      </c>
    </row>
    <row r="9717" spans="1: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v>3</v>
      </c>
      <c r="T9717">
        <v>0.3</v>
      </c>
      <c r="U9717">
        <v>-3.46</v>
      </c>
      <c r="V9717">
        <f>COUNTIF(SalesData[Order ID],SalesData[[#This Row],[Order ID]])</f>
        <v>1</v>
      </c>
      <c r="W9717" t="str">
        <f>TEXT(SalesData[[#This Row],[Order Date]],"MMM-YYYY")</f>
        <v>Nov-2017</v>
      </c>
      <c r="X9717">
        <f>CHOOSE(MONTH(SalesData[[#This Row],[Order Date]]),1,1,1,2,2,2,3,3,3,4,4,4)</f>
        <v>4</v>
      </c>
      <c r="Y9717">
        <f>YEAR(SalesData[[#This Row],[Order Date]])*100+MONTH(SalesData[[#This Row],[Order Date]])</f>
        <v>201711</v>
      </c>
    </row>
    <row r="9718" spans="1: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v>7</v>
      </c>
      <c r="T9718">
        <v>0</v>
      </c>
      <c r="U9718">
        <v>3.73</v>
      </c>
      <c r="V9718">
        <f>COUNTIF(SalesData[Order ID],SalesData[[#This Row],[Order ID]])</f>
        <v>1</v>
      </c>
      <c r="W9718" t="str">
        <f>TEXT(SalesData[[#This Row],[Order Date]],"MMM-YYYY")</f>
        <v>Aug-2017</v>
      </c>
      <c r="X9718">
        <f>CHOOSE(MONTH(SalesData[[#This Row],[Order Date]]),1,1,1,2,2,2,3,3,3,4,4,4)</f>
        <v>3</v>
      </c>
      <c r="Y9718">
        <f>YEAR(SalesData[[#This Row],[Order Date]])*100+MONTH(SalesData[[#This Row],[Order Date]])</f>
        <v>201708</v>
      </c>
    </row>
    <row r="9719" spans="1: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v>6</v>
      </c>
      <c r="T9719">
        <v>0</v>
      </c>
      <c r="U9719">
        <v>11.99</v>
      </c>
      <c r="V9719">
        <f>COUNTIF(SalesData[Order ID],SalesData[[#This Row],[Order ID]])</f>
        <v>2</v>
      </c>
      <c r="W9719" t="str">
        <f>TEXT(SalesData[[#This Row],[Order Date]],"MMM-YYYY")</f>
        <v>May-2017</v>
      </c>
      <c r="X9719">
        <f>CHOOSE(MONTH(SalesData[[#This Row],[Order Date]]),1,1,1,2,2,2,3,3,3,4,4,4)</f>
        <v>2</v>
      </c>
      <c r="Y9719">
        <f>YEAR(SalesData[[#This Row],[Order Date]])*100+MONTH(SalesData[[#This Row],[Order Date]])</f>
        <v>201705</v>
      </c>
    </row>
    <row r="9720" spans="1: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v>4</v>
      </c>
      <c r="T9720">
        <v>0.1</v>
      </c>
      <c r="U9720">
        <v>17.920000000000002</v>
      </c>
      <c r="V9720">
        <f>COUNTIF(SalesData[Order ID],SalesData[[#This Row],[Order ID]])</f>
        <v>2</v>
      </c>
      <c r="W9720" t="str">
        <f>TEXT(SalesData[[#This Row],[Order Date]],"MMM-YYYY")</f>
        <v>May-2017</v>
      </c>
      <c r="X9720">
        <f>CHOOSE(MONTH(SalesData[[#This Row],[Order Date]]),1,1,1,2,2,2,3,3,3,4,4,4)</f>
        <v>2</v>
      </c>
      <c r="Y9720">
        <f>YEAR(SalesData[[#This Row],[Order Date]])*100+MONTH(SalesData[[#This Row],[Order Date]])</f>
        <v>201705</v>
      </c>
    </row>
    <row r="9721" spans="1: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v>2</v>
      </c>
      <c r="T9721">
        <v>0.2</v>
      </c>
      <c r="U9721">
        <v>70.73</v>
      </c>
      <c r="V9721">
        <f>COUNTIF(SalesData[Order ID],SalesData[[#This Row],[Order ID]])</f>
        <v>1</v>
      </c>
      <c r="W9721" t="str">
        <f>TEXT(SalesData[[#This Row],[Order Date]],"MMM-YYYY")</f>
        <v>Nov-2018</v>
      </c>
      <c r="X9721">
        <f>CHOOSE(MONTH(SalesData[[#This Row],[Order Date]]),1,1,1,2,2,2,3,3,3,4,4,4)</f>
        <v>4</v>
      </c>
      <c r="Y9721">
        <f>YEAR(SalesData[[#This Row],[Order Date]])*100+MONTH(SalesData[[#This Row],[Order Date]])</f>
        <v>201811</v>
      </c>
    </row>
    <row r="9722" spans="1: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v>4</v>
      </c>
      <c r="T9722">
        <v>0.3</v>
      </c>
      <c r="U9722">
        <v>-3.41</v>
      </c>
      <c r="V9722">
        <f>COUNTIF(SalesData[Order ID],SalesData[[#This Row],[Order ID]])</f>
        <v>1</v>
      </c>
      <c r="W9722" t="str">
        <f>TEXT(SalesData[[#This Row],[Order Date]],"MMM-YYYY")</f>
        <v>Sep-2017</v>
      </c>
      <c r="X9722">
        <f>CHOOSE(MONTH(SalesData[[#This Row],[Order Date]]),1,1,1,2,2,2,3,3,3,4,4,4)</f>
        <v>3</v>
      </c>
      <c r="Y9722">
        <f>YEAR(SalesData[[#This Row],[Order Date]])*100+MONTH(SalesData[[#This Row],[Order Date]])</f>
        <v>201709</v>
      </c>
    </row>
    <row r="9723" spans="1: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v>1</v>
      </c>
      <c r="T9723">
        <v>0</v>
      </c>
      <c r="U9723">
        <v>45.73</v>
      </c>
      <c r="V9723">
        <f>COUNTIF(SalesData[Order ID],SalesData[[#This Row],[Order ID]])</f>
        <v>2</v>
      </c>
      <c r="W9723" t="str">
        <f>TEXT(SalesData[[#This Row],[Order Date]],"MMM-YYYY")</f>
        <v>Feb-2017</v>
      </c>
      <c r="X9723">
        <f>CHOOSE(MONTH(SalesData[[#This Row],[Order Date]]),1,1,1,2,2,2,3,3,3,4,4,4)</f>
        <v>1</v>
      </c>
      <c r="Y9723">
        <f>YEAR(SalesData[[#This Row],[Order Date]])*100+MONTH(SalesData[[#This Row],[Order Date]])</f>
        <v>201702</v>
      </c>
    </row>
    <row r="9724" spans="1: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v>2</v>
      </c>
      <c r="T9724">
        <v>0.3</v>
      </c>
      <c r="U9724">
        <v>-27.89</v>
      </c>
      <c r="V9724">
        <f>COUNTIF(SalesData[Order ID],SalesData[[#This Row],[Order ID]])</f>
        <v>2</v>
      </c>
      <c r="W9724" t="str">
        <f>TEXT(SalesData[[#This Row],[Order Date]],"MMM-YYYY")</f>
        <v>Feb-2017</v>
      </c>
      <c r="X9724">
        <f>CHOOSE(MONTH(SalesData[[#This Row],[Order Date]]),1,1,1,2,2,2,3,3,3,4,4,4)</f>
        <v>1</v>
      </c>
      <c r="Y9724">
        <f>YEAR(SalesData[[#This Row],[Order Date]])*100+MONTH(SalesData[[#This Row],[Order Date]])</f>
        <v>201702</v>
      </c>
    </row>
    <row r="9725" spans="1: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v>6</v>
      </c>
      <c r="T9725">
        <v>0</v>
      </c>
      <c r="U9725">
        <v>103.85</v>
      </c>
      <c r="V9725">
        <f>COUNTIF(SalesData[Order ID],SalesData[[#This Row],[Order ID]])</f>
        <v>1</v>
      </c>
      <c r="W9725" t="str">
        <f>TEXT(SalesData[[#This Row],[Order Date]],"MMM-YYYY")</f>
        <v>Dec-2015</v>
      </c>
      <c r="X9725">
        <f>CHOOSE(MONTH(SalesData[[#This Row],[Order Date]]),1,1,1,2,2,2,3,3,3,4,4,4)</f>
        <v>4</v>
      </c>
      <c r="Y9725">
        <f>YEAR(SalesData[[#This Row],[Order Date]])*100+MONTH(SalesData[[#This Row],[Order Date]])</f>
        <v>201512</v>
      </c>
    </row>
    <row r="9726" spans="1: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v>7</v>
      </c>
      <c r="T9726">
        <v>0</v>
      </c>
      <c r="U9726">
        <v>2.08</v>
      </c>
      <c r="V9726">
        <f>COUNTIF(SalesData[Order ID],SalesData[[#This Row],[Order ID]])</f>
        <v>1</v>
      </c>
      <c r="W9726" t="str">
        <f>TEXT(SalesData[[#This Row],[Order Date]],"MMM-YYYY")</f>
        <v>Dec-2016</v>
      </c>
      <c r="X9726">
        <f>CHOOSE(MONTH(SalesData[[#This Row],[Order Date]]),1,1,1,2,2,2,3,3,3,4,4,4)</f>
        <v>4</v>
      </c>
      <c r="Y9726">
        <f>YEAR(SalesData[[#This Row],[Order Date]])*100+MONTH(SalesData[[#This Row],[Order Date]])</f>
        <v>201612</v>
      </c>
    </row>
    <row r="9727" spans="1: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v>7</v>
      </c>
      <c r="T9727">
        <v>0.1</v>
      </c>
      <c r="U9727">
        <v>23.39</v>
      </c>
      <c r="V9727">
        <f>COUNTIF(SalesData[Order ID],SalesData[[#This Row],[Order ID]])</f>
        <v>1</v>
      </c>
      <c r="W9727" t="str">
        <f>TEXT(SalesData[[#This Row],[Order Date]],"MMM-YYYY")</f>
        <v>Sep-2018</v>
      </c>
      <c r="X9727">
        <f>CHOOSE(MONTH(SalesData[[#This Row],[Order Date]]),1,1,1,2,2,2,3,3,3,4,4,4)</f>
        <v>3</v>
      </c>
      <c r="Y9727">
        <f>YEAR(SalesData[[#This Row],[Order Date]])*100+MONTH(SalesData[[#This Row],[Order Date]])</f>
        <v>201809</v>
      </c>
    </row>
    <row r="9728" spans="1: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v>5</v>
      </c>
      <c r="T9728">
        <v>0.2</v>
      </c>
      <c r="U9728">
        <v>60.24</v>
      </c>
      <c r="V9728">
        <f>COUNTIF(SalesData[Order ID],SalesData[[#This Row],[Order ID]])</f>
        <v>3</v>
      </c>
      <c r="W9728" t="str">
        <f>TEXT(SalesData[[#This Row],[Order Date]],"MMM-YYYY")</f>
        <v>Dec-2018</v>
      </c>
      <c r="X9728">
        <f>CHOOSE(MONTH(SalesData[[#This Row],[Order Date]]),1,1,1,2,2,2,3,3,3,4,4,4)</f>
        <v>4</v>
      </c>
      <c r="Y9728">
        <f>YEAR(SalesData[[#This Row],[Order Date]])*100+MONTH(SalesData[[#This Row],[Order Date]])</f>
        <v>201812</v>
      </c>
    </row>
    <row r="9729" spans="1: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v>8</v>
      </c>
      <c r="T9729">
        <v>0</v>
      </c>
      <c r="U9729">
        <v>205.79</v>
      </c>
      <c r="V9729">
        <f>COUNTIF(SalesData[Order ID],SalesData[[#This Row],[Order ID]])</f>
        <v>3</v>
      </c>
      <c r="W9729" t="str">
        <f>TEXT(SalesData[[#This Row],[Order Date]],"MMM-YYYY")</f>
        <v>Dec-2018</v>
      </c>
      <c r="X9729">
        <f>CHOOSE(MONTH(SalesData[[#This Row],[Order Date]]),1,1,1,2,2,2,3,3,3,4,4,4)</f>
        <v>4</v>
      </c>
      <c r="Y9729">
        <f>YEAR(SalesData[[#This Row],[Order Date]])*100+MONTH(SalesData[[#This Row],[Order Date]])</f>
        <v>201812</v>
      </c>
    </row>
    <row r="9730" spans="1: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v>3</v>
      </c>
      <c r="T9730">
        <v>0.2</v>
      </c>
      <c r="U9730">
        <v>0.96</v>
      </c>
      <c r="V9730">
        <f>COUNTIF(SalesData[Order ID],SalesData[[#This Row],[Order ID]])</f>
        <v>3</v>
      </c>
      <c r="W9730" t="str">
        <f>TEXT(SalesData[[#This Row],[Order Date]],"MMM-YYYY")</f>
        <v>Dec-2018</v>
      </c>
      <c r="X9730">
        <f>CHOOSE(MONTH(SalesData[[#This Row],[Order Date]]),1,1,1,2,2,2,3,3,3,4,4,4)</f>
        <v>4</v>
      </c>
      <c r="Y9730">
        <f>YEAR(SalesData[[#This Row],[Order Date]])*100+MONTH(SalesData[[#This Row],[Order Date]])</f>
        <v>201812</v>
      </c>
    </row>
    <row r="9731" spans="1: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v>8</v>
      </c>
      <c r="T9731">
        <v>0.1</v>
      </c>
      <c r="U9731">
        <v>1</v>
      </c>
      <c r="V9731">
        <f>COUNTIF(SalesData[Order ID],SalesData[[#This Row],[Order ID]])</f>
        <v>2</v>
      </c>
      <c r="W9731" t="str">
        <f>TEXT(SalesData[[#This Row],[Order Date]],"MMM-YYYY")</f>
        <v>Sep-2015</v>
      </c>
      <c r="X9731">
        <f>CHOOSE(MONTH(SalesData[[#This Row],[Order Date]]),1,1,1,2,2,2,3,3,3,4,4,4)</f>
        <v>3</v>
      </c>
      <c r="Y9731">
        <f>YEAR(SalesData[[#This Row],[Order Date]])*100+MONTH(SalesData[[#This Row],[Order Date]])</f>
        <v>201509</v>
      </c>
    </row>
    <row r="9732" spans="1: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v>1</v>
      </c>
      <c r="T9732">
        <v>0.2</v>
      </c>
      <c r="U9732">
        <v>218.09</v>
      </c>
      <c r="V9732">
        <f>COUNTIF(SalesData[Order ID],SalesData[[#This Row],[Order ID]])</f>
        <v>2</v>
      </c>
      <c r="W9732" t="str">
        <f>TEXT(SalesData[[#This Row],[Order Date]],"MMM-YYYY")</f>
        <v>Sep-2015</v>
      </c>
      <c r="X9732">
        <f>CHOOSE(MONTH(SalesData[[#This Row],[Order Date]]),1,1,1,2,2,2,3,3,3,4,4,4)</f>
        <v>3</v>
      </c>
      <c r="Y9732">
        <f>YEAR(SalesData[[#This Row],[Order Date]])*100+MONTH(SalesData[[#This Row],[Order Date]])</f>
        <v>201509</v>
      </c>
    </row>
    <row r="9733" spans="1: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v>1</v>
      </c>
      <c r="T9733">
        <v>0.2</v>
      </c>
      <c r="U9733">
        <v>7.88</v>
      </c>
      <c r="V9733">
        <f>COUNTIF(SalesData[Order ID],SalesData[[#This Row],[Order ID]])</f>
        <v>1</v>
      </c>
      <c r="W9733" t="str">
        <f>TEXT(SalesData[[#This Row],[Order Date]],"MMM-YYYY")</f>
        <v>Nov-2018</v>
      </c>
      <c r="X9733">
        <f>CHOOSE(MONTH(SalesData[[#This Row],[Order Date]]),1,1,1,2,2,2,3,3,3,4,4,4)</f>
        <v>4</v>
      </c>
      <c r="Y9733">
        <f>YEAR(SalesData[[#This Row],[Order Date]])*100+MONTH(SalesData[[#This Row],[Order Date]])</f>
        <v>201811</v>
      </c>
    </row>
    <row r="9734" spans="1: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v>9</v>
      </c>
      <c r="T9734">
        <v>0.1</v>
      </c>
      <c r="U9734">
        <v>30.01</v>
      </c>
      <c r="V9734">
        <f>COUNTIF(SalesData[Order ID],SalesData[[#This Row],[Order ID]])</f>
        <v>3</v>
      </c>
      <c r="W9734" t="str">
        <f>TEXT(SalesData[[#This Row],[Order Date]],"MMM-YYYY")</f>
        <v>Aug-2015</v>
      </c>
      <c r="X9734">
        <f>CHOOSE(MONTH(SalesData[[#This Row],[Order Date]]),1,1,1,2,2,2,3,3,3,4,4,4)</f>
        <v>3</v>
      </c>
      <c r="Y9734">
        <f>YEAR(SalesData[[#This Row],[Order Date]])*100+MONTH(SalesData[[#This Row],[Order Date]])</f>
        <v>201508</v>
      </c>
    </row>
    <row r="9735" spans="1: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v>7</v>
      </c>
      <c r="T9735">
        <v>0.2</v>
      </c>
      <c r="U9735">
        <v>1.01</v>
      </c>
      <c r="V9735">
        <f>COUNTIF(SalesData[Order ID],SalesData[[#This Row],[Order ID]])</f>
        <v>3</v>
      </c>
      <c r="W9735" t="str">
        <f>TEXT(SalesData[[#This Row],[Order Date]],"MMM-YYYY")</f>
        <v>Aug-2015</v>
      </c>
      <c r="X9735">
        <f>CHOOSE(MONTH(SalesData[[#This Row],[Order Date]]),1,1,1,2,2,2,3,3,3,4,4,4)</f>
        <v>3</v>
      </c>
      <c r="Y9735">
        <f>YEAR(SalesData[[#This Row],[Order Date]])*100+MONTH(SalesData[[#This Row],[Order Date]])</f>
        <v>201508</v>
      </c>
    </row>
    <row r="9736" spans="1: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v>5</v>
      </c>
      <c r="T9736">
        <v>0.3</v>
      </c>
      <c r="U9736">
        <v>-296.01</v>
      </c>
      <c r="V9736">
        <f>COUNTIF(SalesData[Order ID],SalesData[[#This Row],[Order ID]])</f>
        <v>3</v>
      </c>
      <c r="W9736" t="str">
        <f>TEXT(SalesData[[#This Row],[Order Date]],"MMM-YYYY")</f>
        <v>Aug-2015</v>
      </c>
      <c r="X9736">
        <f>CHOOSE(MONTH(SalesData[[#This Row],[Order Date]]),1,1,1,2,2,2,3,3,3,4,4,4)</f>
        <v>3</v>
      </c>
      <c r="Y9736">
        <f>YEAR(SalesData[[#This Row],[Order Date]])*100+MONTH(SalesData[[#This Row],[Order Date]])</f>
        <v>201508</v>
      </c>
    </row>
    <row r="9737" spans="1: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v>4</v>
      </c>
      <c r="T9737">
        <v>0.2</v>
      </c>
      <c r="U9737">
        <v>1.59</v>
      </c>
      <c r="V9737">
        <f>COUNTIF(SalesData[Order ID],SalesData[[#This Row],[Order ID]])</f>
        <v>1</v>
      </c>
      <c r="W9737" t="str">
        <f>TEXT(SalesData[[#This Row],[Order Date]],"MMM-YYYY")</f>
        <v>Nov-2015</v>
      </c>
      <c r="X9737">
        <f>CHOOSE(MONTH(SalesData[[#This Row],[Order Date]]),1,1,1,2,2,2,3,3,3,4,4,4)</f>
        <v>4</v>
      </c>
      <c r="Y9737">
        <f>YEAR(SalesData[[#This Row],[Order Date]])*100+MONTH(SalesData[[#This Row],[Order Date]])</f>
        <v>201511</v>
      </c>
    </row>
    <row r="9738" spans="1: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v>7</v>
      </c>
      <c r="T9738">
        <v>0</v>
      </c>
      <c r="U9738">
        <v>40.5</v>
      </c>
      <c r="V9738">
        <f>COUNTIF(SalesData[Order ID],SalesData[[#This Row],[Order ID]])</f>
        <v>1</v>
      </c>
      <c r="W9738" t="str">
        <f>TEXT(SalesData[[#This Row],[Order Date]],"MMM-YYYY")</f>
        <v>Jun-2016</v>
      </c>
      <c r="X9738">
        <f>CHOOSE(MONTH(SalesData[[#This Row],[Order Date]]),1,1,1,2,2,2,3,3,3,4,4,4)</f>
        <v>2</v>
      </c>
      <c r="Y9738">
        <f>YEAR(SalesData[[#This Row],[Order Date]])*100+MONTH(SalesData[[#This Row],[Order Date]])</f>
        <v>201606</v>
      </c>
    </row>
    <row r="9739" spans="1: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v>4</v>
      </c>
      <c r="T9739">
        <v>0.3</v>
      </c>
      <c r="U9739">
        <v>-43.42</v>
      </c>
      <c r="V9739">
        <f>COUNTIF(SalesData[Order ID],SalesData[[#This Row],[Order ID]])</f>
        <v>4</v>
      </c>
      <c r="W9739" t="str">
        <f>TEXT(SalesData[[#This Row],[Order Date]],"MMM-YYYY")</f>
        <v>Mar-2018</v>
      </c>
      <c r="X9739">
        <f>CHOOSE(MONTH(SalesData[[#This Row],[Order Date]]),1,1,1,2,2,2,3,3,3,4,4,4)</f>
        <v>1</v>
      </c>
      <c r="Y9739">
        <f>YEAR(SalesData[[#This Row],[Order Date]])*100+MONTH(SalesData[[#This Row],[Order Date]])</f>
        <v>201803</v>
      </c>
    </row>
    <row r="9740" spans="1: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v>9</v>
      </c>
      <c r="T9740">
        <v>0</v>
      </c>
      <c r="U9740">
        <v>4.93</v>
      </c>
      <c r="V9740">
        <f>COUNTIF(SalesData[Order ID],SalesData[[#This Row],[Order ID]])</f>
        <v>4</v>
      </c>
      <c r="W9740" t="str">
        <f>TEXT(SalesData[[#This Row],[Order Date]],"MMM-YYYY")</f>
        <v>Mar-2018</v>
      </c>
      <c r="X9740">
        <f>CHOOSE(MONTH(SalesData[[#This Row],[Order Date]]),1,1,1,2,2,2,3,3,3,4,4,4)</f>
        <v>1</v>
      </c>
      <c r="Y9740">
        <f>YEAR(SalesData[[#This Row],[Order Date]])*100+MONTH(SalesData[[#This Row],[Order Date]])</f>
        <v>201803</v>
      </c>
    </row>
    <row r="9741" spans="1: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v>5</v>
      </c>
      <c r="T9741">
        <v>0.3</v>
      </c>
      <c r="U9741">
        <v>-2.56</v>
      </c>
      <c r="V9741">
        <f>COUNTIF(SalesData[Order ID],SalesData[[#This Row],[Order ID]])</f>
        <v>4</v>
      </c>
      <c r="W9741" t="str">
        <f>TEXT(SalesData[[#This Row],[Order Date]],"MMM-YYYY")</f>
        <v>Mar-2018</v>
      </c>
      <c r="X9741">
        <f>CHOOSE(MONTH(SalesData[[#This Row],[Order Date]]),1,1,1,2,2,2,3,3,3,4,4,4)</f>
        <v>1</v>
      </c>
      <c r="Y9741">
        <f>YEAR(SalesData[[#This Row],[Order Date]])*100+MONTH(SalesData[[#This Row],[Order Date]])</f>
        <v>201803</v>
      </c>
    </row>
    <row r="9742" spans="1: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v>10</v>
      </c>
      <c r="T9742">
        <v>0</v>
      </c>
      <c r="U9742">
        <v>42.2</v>
      </c>
      <c r="V9742">
        <f>COUNTIF(SalesData[Order ID],SalesData[[#This Row],[Order ID]])</f>
        <v>4</v>
      </c>
      <c r="W9742" t="str">
        <f>TEXT(SalesData[[#This Row],[Order Date]],"MMM-YYYY")</f>
        <v>Mar-2018</v>
      </c>
      <c r="X9742">
        <f>CHOOSE(MONTH(SalesData[[#This Row],[Order Date]]),1,1,1,2,2,2,3,3,3,4,4,4)</f>
        <v>1</v>
      </c>
      <c r="Y9742">
        <f>YEAR(SalesData[[#This Row],[Order Date]])*100+MONTH(SalesData[[#This Row],[Order Date]])</f>
        <v>201803</v>
      </c>
    </row>
    <row r="9743" spans="1: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v>2</v>
      </c>
      <c r="T9743">
        <v>0</v>
      </c>
      <c r="U9743">
        <v>1189.32</v>
      </c>
      <c r="V9743">
        <f>COUNTIF(SalesData[Order ID],SalesData[[#This Row],[Order ID]])</f>
        <v>1</v>
      </c>
      <c r="W9743" t="str">
        <f>TEXT(SalesData[[#This Row],[Order Date]],"MMM-YYYY")</f>
        <v>Nov-2016</v>
      </c>
      <c r="X9743">
        <f>CHOOSE(MONTH(SalesData[[#This Row],[Order Date]]),1,1,1,2,2,2,3,3,3,4,4,4)</f>
        <v>4</v>
      </c>
      <c r="Y9743">
        <f>YEAR(SalesData[[#This Row],[Order Date]])*100+MONTH(SalesData[[#This Row],[Order Date]])</f>
        <v>201611</v>
      </c>
    </row>
    <row r="9744" spans="1: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v>6</v>
      </c>
      <c r="T9744">
        <v>0</v>
      </c>
      <c r="U9744">
        <v>10.02</v>
      </c>
      <c r="V9744">
        <f>COUNTIF(SalesData[Order ID],SalesData[[#This Row],[Order ID]])</f>
        <v>1</v>
      </c>
      <c r="W9744" t="str">
        <f>TEXT(SalesData[[#This Row],[Order Date]],"MMM-YYYY")</f>
        <v>Nov-2018</v>
      </c>
      <c r="X9744">
        <f>CHOOSE(MONTH(SalesData[[#This Row],[Order Date]]),1,1,1,2,2,2,3,3,3,4,4,4)</f>
        <v>4</v>
      </c>
      <c r="Y9744">
        <f>YEAR(SalesData[[#This Row],[Order Date]])*100+MONTH(SalesData[[#This Row],[Order Date]])</f>
        <v>201811</v>
      </c>
    </row>
    <row r="9745" spans="1: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v>4</v>
      </c>
      <c r="T9745">
        <v>0.2</v>
      </c>
      <c r="U9745">
        <v>1.61</v>
      </c>
      <c r="V9745">
        <f>COUNTIF(SalesData[Order ID],SalesData[[#This Row],[Order ID]])</f>
        <v>1</v>
      </c>
      <c r="W9745" t="str">
        <f>TEXT(SalesData[[#This Row],[Order Date]],"MMM-YYYY")</f>
        <v>Jun-2017</v>
      </c>
      <c r="X9745">
        <f>CHOOSE(MONTH(SalesData[[#This Row],[Order Date]]),1,1,1,2,2,2,3,3,3,4,4,4)</f>
        <v>2</v>
      </c>
      <c r="Y9745">
        <f>YEAR(SalesData[[#This Row],[Order Date]])*100+MONTH(SalesData[[#This Row],[Order Date]])</f>
        <v>201706</v>
      </c>
    </row>
    <row r="9746" spans="1: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v>6</v>
      </c>
      <c r="T9746">
        <v>0.2</v>
      </c>
      <c r="U9746">
        <v>72.52</v>
      </c>
      <c r="V9746">
        <f>COUNTIF(SalesData[Order ID],SalesData[[#This Row],[Order ID]])</f>
        <v>1</v>
      </c>
      <c r="W9746" t="str">
        <f>TEXT(SalesData[[#This Row],[Order Date]],"MMM-YYYY")</f>
        <v>Jan-2018</v>
      </c>
      <c r="X9746">
        <f>CHOOSE(MONTH(SalesData[[#This Row],[Order Date]]),1,1,1,2,2,2,3,3,3,4,4,4)</f>
        <v>1</v>
      </c>
      <c r="Y9746">
        <f>YEAR(SalesData[[#This Row],[Order Date]])*100+MONTH(SalesData[[#This Row],[Order Date]])</f>
        <v>201801</v>
      </c>
    </row>
    <row r="9747" spans="1: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v>3</v>
      </c>
      <c r="T9747">
        <v>0.2</v>
      </c>
      <c r="U9747">
        <v>58.25</v>
      </c>
      <c r="V9747">
        <f>COUNTIF(SalesData[Order ID],SalesData[[#This Row],[Order ID]])</f>
        <v>2</v>
      </c>
      <c r="W9747" t="str">
        <f>TEXT(SalesData[[#This Row],[Order Date]],"MMM-YYYY")</f>
        <v>Nov-2018</v>
      </c>
      <c r="X9747">
        <f>CHOOSE(MONTH(SalesData[[#This Row],[Order Date]]),1,1,1,2,2,2,3,3,3,4,4,4)</f>
        <v>4</v>
      </c>
      <c r="Y9747">
        <f>YEAR(SalesData[[#This Row],[Order Date]])*100+MONTH(SalesData[[#This Row],[Order Date]])</f>
        <v>201811</v>
      </c>
    </row>
    <row r="9748" spans="1: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v>9</v>
      </c>
      <c r="T9748">
        <v>0.1</v>
      </c>
      <c r="U9748">
        <v>11.37</v>
      </c>
      <c r="V9748">
        <f>COUNTIF(SalesData[Order ID],SalesData[[#This Row],[Order ID]])</f>
        <v>2</v>
      </c>
      <c r="W9748" t="str">
        <f>TEXT(SalesData[[#This Row],[Order Date]],"MMM-YYYY")</f>
        <v>Nov-2018</v>
      </c>
      <c r="X9748">
        <f>CHOOSE(MONTH(SalesData[[#This Row],[Order Date]]),1,1,1,2,2,2,3,3,3,4,4,4)</f>
        <v>4</v>
      </c>
      <c r="Y9748">
        <f>YEAR(SalesData[[#This Row],[Order Date]])*100+MONTH(SalesData[[#This Row],[Order Date]])</f>
        <v>201811</v>
      </c>
    </row>
    <row r="9749" spans="1: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v>8</v>
      </c>
      <c r="T9749">
        <v>0.1</v>
      </c>
      <c r="U9749">
        <v>0.55000000000000004</v>
      </c>
      <c r="V9749">
        <f>COUNTIF(SalesData[Order ID],SalesData[[#This Row],[Order ID]])</f>
        <v>2</v>
      </c>
      <c r="W9749" t="str">
        <f>TEXT(SalesData[[#This Row],[Order Date]],"MMM-YYYY")</f>
        <v>Nov-2015</v>
      </c>
      <c r="X9749">
        <f>CHOOSE(MONTH(SalesData[[#This Row],[Order Date]]),1,1,1,2,2,2,3,3,3,4,4,4)</f>
        <v>4</v>
      </c>
      <c r="Y9749">
        <f>YEAR(SalesData[[#This Row],[Order Date]])*100+MONTH(SalesData[[#This Row],[Order Date]])</f>
        <v>201511</v>
      </c>
    </row>
    <row r="9750" spans="1: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v>10</v>
      </c>
      <c r="T9750">
        <v>0.3</v>
      </c>
      <c r="U9750">
        <v>-143.63</v>
      </c>
      <c r="V9750">
        <f>COUNTIF(SalesData[Order ID],SalesData[[#This Row],[Order ID]])</f>
        <v>2</v>
      </c>
      <c r="W9750" t="str">
        <f>TEXT(SalesData[[#This Row],[Order Date]],"MMM-YYYY")</f>
        <v>Nov-2015</v>
      </c>
      <c r="X9750">
        <f>CHOOSE(MONTH(SalesData[[#This Row],[Order Date]]),1,1,1,2,2,2,3,3,3,4,4,4)</f>
        <v>4</v>
      </c>
      <c r="Y9750">
        <f>YEAR(SalesData[[#This Row],[Order Date]])*100+MONTH(SalesData[[#This Row],[Order Date]])</f>
        <v>201511</v>
      </c>
    </row>
    <row r="9751" spans="1: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v>9</v>
      </c>
      <c r="T9751">
        <v>0</v>
      </c>
      <c r="U9751">
        <v>17.600000000000001</v>
      </c>
      <c r="V9751">
        <f>COUNTIF(SalesData[Order ID],SalesData[[#This Row],[Order ID]])</f>
        <v>1</v>
      </c>
      <c r="W9751" t="str">
        <f>TEXT(SalesData[[#This Row],[Order Date]],"MMM-YYYY")</f>
        <v>Mar-2017</v>
      </c>
      <c r="X9751">
        <f>CHOOSE(MONTH(SalesData[[#This Row],[Order Date]]),1,1,1,2,2,2,3,3,3,4,4,4)</f>
        <v>1</v>
      </c>
      <c r="Y9751">
        <f>YEAR(SalesData[[#This Row],[Order Date]])*100+MONTH(SalesData[[#This Row],[Order Date]])</f>
        <v>201703</v>
      </c>
    </row>
    <row r="9752" spans="1: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v>9</v>
      </c>
      <c r="T9752">
        <v>0.3</v>
      </c>
      <c r="U9752">
        <v>-1.34</v>
      </c>
      <c r="V9752">
        <f>COUNTIF(SalesData[Order ID],SalesData[[#This Row],[Order ID]])</f>
        <v>2</v>
      </c>
      <c r="W9752" t="str">
        <f>TEXT(SalesData[[#This Row],[Order Date]],"MMM-YYYY")</f>
        <v>Oct-2017</v>
      </c>
      <c r="X9752">
        <f>CHOOSE(MONTH(SalesData[[#This Row],[Order Date]]),1,1,1,2,2,2,3,3,3,4,4,4)</f>
        <v>4</v>
      </c>
      <c r="Y9752">
        <f>YEAR(SalesData[[#This Row],[Order Date]])*100+MONTH(SalesData[[#This Row],[Order Date]])</f>
        <v>201710</v>
      </c>
    </row>
    <row r="9753" spans="1: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v>7</v>
      </c>
      <c r="T9753">
        <v>0</v>
      </c>
      <c r="U9753">
        <v>8.8699999999999992</v>
      </c>
      <c r="V9753">
        <f>COUNTIF(SalesData[Order ID],SalesData[[#This Row],[Order ID]])</f>
        <v>2</v>
      </c>
      <c r="W9753" t="str">
        <f>TEXT(SalesData[[#This Row],[Order Date]],"MMM-YYYY")</f>
        <v>Oct-2017</v>
      </c>
      <c r="X9753">
        <f>CHOOSE(MONTH(SalesData[[#This Row],[Order Date]]),1,1,1,2,2,2,3,3,3,4,4,4)</f>
        <v>4</v>
      </c>
      <c r="Y9753">
        <f>YEAR(SalesData[[#This Row],[Order Date]])*100+MONTH(SalesData[[#This Row],[Order Date]])</f>
        <v>201710</v>
      </c>
    </row>
    <row r="9754" spans="1: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v>3</v>
      </c>
      <c r="T9754">
        <v>0.2</v>
      </c>
      <c r="U9754">
        <v>0.82</v>
      </c>
      <c r="V9754">
        <f>COUNTIF(SalesData[Order ID],SalesData[[#This Row],[Order ID]])</f>
        <v>1</v>
      </c>
      <c r="W9754" t="str">
        <f>TEXT(SalesData[[#This Row],[Order Date]],"MMM-YYYY")</f>
        <v>Jul-2017</v>
      </c>
      <c r="X9754">
        <f>CHOOSE(MONTH(SalesData[[#This Row],[Order Date]]),1,1,1,2,2,2,3,3,3,4,4,4)</f>
        <v>3</v>
      </c>
      <c r="Y9754">
        <f>YEAR(SalesData[[#This Row],[Order Date]])*100+MONTH(SalesData[[#This Row],[Order Date]])</f>
        <v>201707</v>
      </c>
    </row>
    <row r="9755" spans="1: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v>4</v>
      </c>
      <c r="T9755">
        <v>0</v>
      </c>
      <c r="U9755">
        <v>1.32</v>
      </c>
      <c r="V9755">
        <f>COUNTIF(SalesData[Order ID],SalesData[[#This Row],[Order ID]])</f>
        <v>6</v>
      </c>
      <c r="W9755" t="str">
        <f>TEXT(SalesData[[#This Row],[Order Date]],"MMM-YYYY")</f>
        <v>Mar-2018</v>
      </c>
      <c r="X9755">
        <f>CHOOSE(MONTH(SalesData[[#This Row],[Order Date]]),1,1,1,2,2,2,3,3,3,4,4,4)</f>
        <v>1</v>
      </c>
      <c r="Y9755">
        <f>YEAR(SalesData[[#This Row],[Order Date]])*100+MONTH(SalesData[[#This Row],[Order Date]])</f>
        <v>201803</v>
      </c>
    </row>
    <row r="9756" spans="1: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v>5</v>
      </c>
      <c r="T9756">
        <v>0.3</v>
      </c>
      <c r="U9756">
        <v>-5.68</v>
      </c>
      <c r="V9756">
        <f>COUNTIF(SalesData[Order ID],SalesData[[#This Row],[Order ID]])</f>
        <v>6</v>
      </c>
      <c r="W9756" t="str">
        <f>TEXT(SalesData[[#This Row],[Order Date]],"MMM-YYYY")</f>
        <v>Mar-2018</v>
      </c>
      <c r="X9756">
        <f>CHOOSE(MONTH(SalesData[[#This Row],[Order Date]]),1,1,1,2,2,2,3,3,3,4,4,4)</f>
        <v>1</v>
      </c>
      <c r="Y9756">
        <f>YEAR(SalesData[[#This Row],[Order Date]])*100+MONTH(SalesData[[#This Row],[Order Date]])</f>
        <v>201803</v>
      </c>
    </row>
    <row r="9757" spans="1: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v>4</v>
      </c>
      <c r="T9757">
        <v>0.1</v>
      </c>
      <c r="U9757">
        <v>66.59</v>
      </c>
      <c r="V9757">
        <f>COUNTIF(SalesData[Order ID],SalesData[[#This Row],[Order ID]])</f>
        <v>6</v>
      </c>
      <c r="W9757" t="str">
        <f>TEXT(SalesData[[#This Row],[Order Date]],"MMM-YYYY")</f>
        <v>Mar-2018</v>
      </c>
      <c r="X9757">
        <f>CHOOSE(MONTH(SalesData[[#This Row],[Order Date]]),1,1,1,2,2,2,3,3,3,4,4,4)</f>
        <v>1</v>
      </c>
      <c r="Y9757">
        <f>YEAR(SalesData[[#This Row],[Order Date]])*100+MONTH(SalesData[[#This Row],[Order Date]])</f>
        <v>201803</v>
      </c>
    </row>
    <row r="9758" spans="1: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v>4</v>
      </c>
      <c r="T9758">
        <v>0.3</v>
      </c>
      <c r="U9758">
        <v>-90.55</v>
      </c>
      <c r="V9758">
        <f>COUNTIF(SalesData[Order ID],SalesData[[#This Row],[Order ID]])</f>
        <v>6</v>
      </c>
      <c r="W9758" t="str">
        <f>TEXT(SalesData[[#This Row],[Order Date]],"MMM-YYYY")</f>
        <v>Mar-2018</v>
      </c>
      <c r="X9758">
        <f>CHOOSE(MONTH(SalesData[[#This Row],[Order Date]]),1,1,1,2,2,2,3,3,3,4,4,4)</f>
        <v>1</v>
      </c>
      <c r="Y9758">
        <f>YEAR(SalesData[[#This Row],[Order Date]])*100+MONTH(SalesData[[#This Row],[Order Date]])</f>
        <v>201803</v>
      </c>
    </row>
    <row r="9759" spans="1: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v>3</v>
      </c>
      <c r="T9759">
        <v>0.3</v>
      </c>
      <c r="U9759">
        <v>-47.4</v>
      </c>
      <c r="V9759">
        <f>COUNTIF(SalesData[Order ID],SalesData[[#This Row],[Order ID]])</f>
        <v>6</v>
      </c>
      <c r="W9759" t="str">
        <f>TEXT(SalesData[[#This Row],[Order Date]],"MMM-YYYY")</f>
        <v>Mar-2018</v>
      </c>
      <c r="X9759">
        <f>CHOOSE(MONTH(SalesData[[#This Row],[Order Date]]),1,1,1,2,2,2,3,3,3,4,4,4)</f>
        <v>1</v>
      </c>
      <c r="Y9759">
        <f>YEAR(SalesData[[#This Row],[Order Date]])*100+MONTH(SalesData[[#This Row],[Order Date]])</f>
        <v>201803</v>
      </c>
    </row>
    <row r="9760" spans="1: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v>1</v>
      </c>
      <c r="T9760">
        <v>0.3</v>
      </c>
      <c r="U9760">
        <v>-6</v>
      </c>
      <c r="V9760">
        <f>COUNTIF(SalesData[Order ID],SalesData[[#This Row],[Order ID]])</f>
        <v>6</v>
      </c>
      <c r="W9760" t="str">
        <f>TEXT(SalesData[[#This Row],[Order Date]],"MMM-YYYY")</f>
        <v>Mar-2018</v>
      </c>
      <c r="X9760">
        <f>CHOOSE(MONTH(SalesData[[#This Row],[Order Date]]),1,1,1,2,2,2,3,3,3,4,4,4)</f>
        <v>1</v>
      </c>
      <c r="Y9760">
        <f>YEAR(SalesData[[#This Row],[Order Date]])*100+MONTH(SalesData[[#This Row],[Order Date]])</f>
        <v>201803</v>
      </c>
    </row>
    <row r="9761" spans="1: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v>6</v>
      </c>
      <c r="T9761">
        <v>0.3</v>
      </c>
      <c r="U9761">
        <v>-336.94</v>
      </c>
      <c r="V9761">
        <f>COUNTIF(SalesData[Order ID],SalesData[[#This Row],[Order ID]])</f>
        <v>1</v>
      </c>
      <c r="W9761" t="str">
        <f>TEXT(SalesData[[#This Row],[Order Date]],"MMM-YYYY")</f>
        <v>Oct-2017</v>
      </c>
      <c r="X9761">
        <f>CHOOSE(MONTH(SalesData[[#This Row],[Order Date]]),1,1,1,2,2,2,3,3,3,4,4,4)</f>
        <v>4</v>
      </c>
      <c r="Y9761">
        <f>YEAR(SalesData[[#This Row],[Order Date]])*100+MONTH(SalesData[[#This Row],[Order Date]])</f>
        <v>201710</v>
      </c>
    </row>
    <row r="9762" spans="1: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v>9</v>
      </c>
      <c r="T9762">
        <v>0.3</v>
      </c>
      <c r="U9762">
        <v>-1.29</v>
      </c>
      <c r="V9762">
        <f>COUNTIF(SalesData[Order ID],SalesData[[#This Row],[Order ID]])</f>
        <v>1</v>
      </c>
      <c r="W9762" t="str">
        <f>TEXT(SalesData[[#This Row],[Order Date]],"MMM-YYYY")</f>
        <v>Nov-2018</v>
      </c>
      <c r="X9762">
        <f>CHOOSE(MONTH(SalesData[[#This Row],[Order Date]]),1,1,1,2,2,2,3,3,3,4,4,4)</f>
        <v>4</v>
      </c>
      <c r="Y9762">
        <f>YEAR(SalesData[[#This Row],[Order Date]])*100+MONTH(SalesData[[#This Row],[Order Date]])</f>
        <v>201811</v>
      </c>
    </row>
    <row r="9763" spans="1: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v>10</v>
      </c>
      <c r="T9763">
        <v>0.3</v>
      </c>
      <c r="U9763">
        <v>-33.6</v>
      </c>
      <c r="V9763">
        <f>COUNTIF(SalesData[Order ID],SalesData[[#This Row],[Order ID]])</f>
        <v>3</v>
      </c>
      <c r="W9763" t="str">
        <f>TEXT(SalesData[[#This Row],[Order Date]],"MMM-YYYY")</f>
        <v>Feb-2015</v>
      </c>
      <c r="X9763">
        <f>CHOOSE(MONTH(SalesData[[#This Row],[Order Date]]),1,1,1,2,2,2,3,3,3,4,4,4)</f>
        <v>1</v>
      </c>
      <c r="Y9763">
        <f>YEAR(SalesData[[#This Row],[Order Date]])*100+MONTH(SalesData[[#This Row],[Order Date]])</f>
        <v>201502</v>
      </c>
    </row>
    <row r="9764" spans="1: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v>10</v>
      </c>
      <c r="T9764">
        <v>0</v>
      </c>
      <c r="U9764">
        <v>12.29</v>
      </c>
      <c r="V9764">
        <f>COUNTIF(SalesData[Order ID],SalesData[[#This Row],[Order ID]])</f>
        <v>3</v>
      </c>
      <c r="W9764" t="str">
        <f>TEXT(SalesData[[#This Row],[Order Date]],"MMM-YYYY")</f>
        <v>Feb-2015</v>
      </c>
      <c r="X9764">
        <f>CHOOSE(MONTH(SalesData[[#This Row],[Order Date]]),1,1,1,2,2,2,3,3,3,4,4,4)</f>
        <v>1</v>
      </c>
      <c r="Y9764">
        <f>YEAR(SalesData[[#This Row],[Order Date]])*100+MONTH(SalesData[[#This Row],[Order Date]])</f>
        <v>201502</v>
      </c>
    </row>
    <row r="9765" spans="1: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v>5</v>
      </c>
      <c r="T9765">
        <v>0</v>
      </c>
      <c r="U9765">
        <v>57.27</v>
      </c>
      <c r="V9765">
        <f>COUNTIF(SalesData[Order ID],SalesData[[#This Row],[Order ID]])</f>
        <v>3</v>
      </c>
      <c r="W9765" t="str">
        <f>TEXT(SalesData[[#This Row],[Order Date]],"MMM-YYYY")</f>
        <v>Feb-2015</v>
      </c>
      <c r="X9765">
        <f>CHOOSE(MONTH(SalesData[[#This Row],[Order Date]]),1,1,1,2,2,2,3,3,3,4,4,4)</f>
        <v>1</v>
      </c>
      <c r="Y9765">
        <f>YEAR(SalesData[[#This Row],[Order Date]])*100+MONTH(SalesData[[#This Row],[Order Date]])</f>
        <v>201502</v>
      </c>
    </row>
    <row r="9766" spans="1: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v>1</v>
      </c>
      <c r="T9766">
        <v>0</v>
      </c>
      <c r="U9766">
        <v>41.94</v>
      </c>
      <c r="V9766">
        <f>COUNTIF(SalesData[Order ID],SalesData[[#This Row],[Order ID]])</f>
        <v>1</v>
      </c>
      <c r="W9766" t="str">
        <f>TEXT(SalesData[[#This Row],[Order Date]],"MMM-YYYY")</f>
        <v>Jun-2015</v>
      </c>
      <c r="X9766">
        <f>CHOOSE(MONTH(SalesData[[#This Row],[Order Date]]),1,1,1,2,2,2,3,3,3,4,4,4)</f>
        <v>2</v>
      </c>
      <c r="Y9766">
        <f>YEAR(SalesData[[#This Row],[Order Date]])*100+MONTH(SalesData[[#This Row],[Order Date]])</f>
        <v>201506</v>
      </c>
    </row>
    <row r="9767" spans="1: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v>3</v>
      </c>
      <c r="T9767">
        <v>0.3</v>
      </c>
      <c r="U9767">
        <v>-1.87</v>
      </c>
      <c r="V9767">
        <f>COUNTIF(SalesData[Order ID],SalesData[[#This Row],[Order ID]])</f>
        <v>2</v>
      </c>
      <c r="W9767" t="str">
        <f>TEXT(SalesData[[#This Row],[Order Date]],"MMM-YYYY")</f>
        <v>Feb-2018</v>
      </c>
      <c r="X9767">
        <f>CHOOSE(MONTH(SalesData[[#This Row],[Order Date]]),1,1,1,2,2,2,3,3,3,4,4,4)</f>
        <v>1</v>
      </c>
      <c r="Y9767">
        <f>YEAR(SalesData[[#This Row],[Order Date]])*100+MONTH(SalesData[[#This Row],[Order Date]])</f>
        <v>201802</v>
      </c>
    </row>
    <row r="9768" spans="1: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v>8</v>
      </c>
      <c r="T9768">
        <v>0.3</v>
      </c>
      <c r="U9768">
        <v>-2.72</v>
      </c>
      <c r="V9768">
        <f>COUNTIF(SalesData[Order ID],SalesData[[#This Row],[Order ID]])</f>
        <v>2</v>
      </c>
      <c r="W9768" t="str">
        <f>TEXT(SalesData[[#This Row],[Order Date]],"MMM-YYYY")</f>
        <v>Feb-2018</v>
      </c>
      <c r="X9768">
        <f>CHOOSE(MONTH(SalesData[[#This Row],[Order Date]]),1,1,1,2,2,2,3,3,3,4,4,4)</f>
        <v>1</v>
      </c>
      <c r="Y9768">
        <f>YEAR(SalesData[[#This Row],[Order Date]])*100+MONTH(SalesData[[#This Row],[Order Date]])</f>
        <v>201802</v>
      </c>
    </row>
    <row r="9769" spans="1: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v>1</v>
      </c>
      <c r="T9769">
        <v>0.3</v>
      </c>
      <c r="U9769">
        <v>-7.69</v>
      </c>
      <c r="V9769">
        <f>COUNTIF(SalesData[Order ID],SalesData[[#This Row],[Order ID]])</f>
        <v>1</v>
      </c>
      <c r="W9769" t="str">
        <f>TEXT(SalesData[[#This Row],[Order Date]],"MMM-YYYY")</f>
        <v>Dec-2018</v>
      </c>
      <c r="X9769">
        <f>CHOOSE(MONTH(SalesData[[#This Row],[Order Date]]),1,1,1,2,2,2,3,3,3,4,4,4)</f>
        <v>4</v>
      </c>
      <c r="Y9769">
        <f>YEAR(SalesData[[#This Row],[Order Date]])*100+MONTH(SalesData[[#This Row],[Order Date]])</f>
        <v>201812</v>
      </c>
    </row>
    <row r="9770" spans="1: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v>7</v>
      </c>
      <c r="T9770">
        <v>0.1</v>
      </c>
      <c r="U9770">
        <v>14.01</v>
      </c>
      <c r="V9770">
        <f>COUNTIF(SalesData[Order ID],SalesData[[#This Row],[Order ID]])</f>
        <v>1</v>
      </c>
      <c r="W9770" t="str">
        <f>TEXT(SalesData[[#This Row],[Order Date]],"MMM-YYYY")</f>
        <v>Dec-2018</v>
      </c>
      <c r="X9770">
        <f>CHOOSE(MONTH(SalesData[[#This Row],[Order Date]]),1,1,1,2,2,2,3,3,3,4,4,4)</f>
        <v>4</v>
      </c>
      <c r="Y9770">
        <f>YEAR(SalesData[[#This Row],[Order Date]])*100+MONTH(SalesData[[#This Row],[Order Date]])</f>
        <v>201812</v>
      </c>
    </row>
    <row r="9771" spans="1: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v>3</v>
      </c>
      <c r="T9771">
        <v>0.3</v>
      </c>
      <c r="U9771">
        <v>-74.78</v>
      </c>
      <c r="V9771">
        <f>COUNTIF(SalesData[Order ID],SalesData[[#This Row],[Order ID]])</f>
        <v>3</v>
      </c>
      <c r="W9771" t="str">
        <f>TEXT(SalesData[[#This Row],[Order Date]],"MMM-YYYY")</f>
        <v>Nov-2017</v>
      </c>
      <c r="X9771">
        <f>CHOOSE(MONTH(SalesData[[#This Row],[Order Date]]),1,1,1,2,2,2,3,3,3,4,4,4)</f>
        <v>4</v>
      </c>
      <c r="Y9771">
        <f>YEAR(SalesData[[#This Row],[Order Date]])*100+MONTH(SalesData[[#This Row],[Order Date]])</f>
        <v>201711</v>
      </c>
    </row>
    <row r="9772" spans="1: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v>8</v>
      </c>
      <c r="T9772">
        <v>0.1</v>
      </c>
      <c r="U9772">
        <v>0.63</v>
      </c>
      <c r="V9772">
        <f>COUNTIF(SalesData[Order ID],SalesData[[#This Row],[Order ID]])</f>
        <v>3</v>
      </c>
      <c r="W9772" t="str">
        <f>TEXT(SalesData[[#This Row],[Order Date]],"MMM-YYYY")</f>
        <v>Nov-2017</v>
      </c>
      <c r="X9772">
        <f>CHOOSE(MONTH(SalesData[[#This Row],[Order Date]]),1,1,1,2,2,2,3,3,3,4,4,4)</f>
        <v>4</v>
      </c>
      <c r="Y9772">
        <f>YEAR(SalesData[[#This Row],[Order Date]])*100+MONTH(SalesData[[#This Row],[Order Date]])</f>
        <v>201711</v>
      </c>
    </row>
    <row r="9773" spans="1: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v>1</v>
      </c>
      <c r="T9773">
        <v>0</v>
      </c>
      <c r="U9773">
        <v>10.6</v>
      </c>
      <c r="V9773">
        <f>COUNTIF(SalesData[Order ID],SalesData[[#This Row],[Order ID]])</f>
        <v>3</v>
      </c>
      <c r="W9773" t="str">
        <f>TEXT(SalesData[[#This Row],[Order Date]],"MMM-YYYY")</f>
        <v>Nov-2017</v>
      </c>
      <c r="X9773">
        <f>CHOOSE(MONTH(SalesData[[#This Row],[Order Date]]),1,1,1,2,2,2,3,3,3,4,4,4)</f>
        <v>4</v>
      </c>
      <c r="Y9773">
        <f>YEAR(SalesData[[#This Row],[Order Date]])*100+MONTH(SalesData[[#This Row],[Order Date]])</f>
        <v>201711</v>
      </c>
    </row>
    <row r="9774" spans="1: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v>9</v>
      </c>
      <c r="T9774">
        <v>0</v>
      </c>
      <c r="U9774">
        <v>24.78</v>
      </c>
      <c r="V9774">
        <f>COUNTIF(SalesData[Order ID],SalesData[[#This Row],[Order ID]])</f>
        <v>1</v>
      </c>
      <c r="W9774" t="str">
        <f>TEXT(SalesData[[#This Row],[Order Date]],"MMM-YYYY")</f>
        <v>Jul-2017</v>
      </c>
      <c r="X9774">
        <f>CHOOSE(MONTH(SalesData[[#This Row],[Order Date]]),1,1,1,2,2,2,3,3,3,4,4,4)</f>
        <v>3</v>
      </c>
      <c r="Y9774">
        <f>YEAR(SalesData[[#This Row],[Order Date]])*100+MONTH(SalesData[[#This Row],[Order Date]])</f>
        <v>201707</v>
      </c>
    </row>
    <row r="9775" spans="1: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v>2</v>
      </c>
      <c r="T9775">
        <v>0.1</v>
      </c>
      <c r="U9775">
        <v>10.88</v>
      </c>
      <c r="V9775">
        <f>COUNTIF(SalesData[Order ID],SalesData[[#This Row],[Order ID]])</f>
        <v>1</v>
      </c>
      <c r="W9775" t="str">
        <f>TEXT(SalesData[[#This Row],[Order Date]],"MMM-YYYY")</f>
        <v>Jun-2017</v>
      </c>
      <c r="X9775">
        <f>CHOOSE(MONTH(SalesData[[#This Row],[Order Date]]),1,1,1,2,2,2,3,3,3,4,4,4)</f>
        <v>2</v>
      </c>
      <c r="Y9775">
        <f>YEAR(SalesData[[#This Row],[Order Date]])*100+MONTH(SalesData[[#This Row],[Order Date]])</f>
        <v>201706</v>
      </c>
    </row>
    <row r="9776" spans="1: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v>7</v>
      </c>
      <c r="T9776">
        <v>0</v>
      </c>
      <c r="U9776">
        <v>283.08999999999997</v>
      </c>
      <c r="V9776">
        <f>COUNTIF(SalesData[Order ID],SalesData[[#This Row],[Order ID]])</f>
        <v>6</v>
      </c>
      <c r="W9776" t="str">
        <f>TEXT(SalesData[[#This Row],[Order Date]],"MMM-YYYY")</f>
        <v>Jul-2015</v>
      </c>
      <c r="X9776">
        <f>CHOOSE(MONTH(SalesData[[#This Row],[Order Date]]),1,1,1,2,2,2,3,3,3,4,4,4)</f>
        <v>3</v>
      </c>
      <c r="Y9776">
        <f>YEAR(SalesData[[#This Row],[Order Date]])*100+MONTH(SalesData[[#This Row],[Order Date]])</f>
        <v>201507</v>
      </c>
    </row>
    <row r="9777" spans="1: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v>3</v>
      </c>
      <c r="T9777">
        <v>0</v>
      </c>
      <c r="U9777">
        <v>0.87</v>
      </c>
      <c r="V9777">
        <f>COUNTIF(SalesData[Order ID],SalesData[[#This Row],[Order ID]])</f>
        <v>6</v>
      </c>
      <c r="W9777" t="str">
        <f>TEXT(SalesData[[#This Row],[Order Date]],"MMM-YYYY")</f>
        <v>Jul-2015</v>
      </c>
      <c r="X9777">
        <f>CHOOSE(MONTH(SalesData[[#This Row],[Order Date]]),1,1,1,2,2,2,3,3,3,4,4,4)</f>
        <v>3</v>
      </c>
      <c r="Y9777">
        <f>YEAR(SalesData[[#This Row],[Order Date]])*100+MONTH(SalesData[[#This Row],[Order Date]])</f>
        <v>201507</v>
      </c>
    </row>
    <row r="9778" spans="1: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v>2</v>
      </c>
      <c r="T9778">
        <v>0</v>
      </c>
      <c r="U9778">
        <v>1.51</v>
      </c>
      <c r="V9778">
        <f>COUNTIF(SalesData[Order ID],SalesData[[#This Row],[Order ID]])</f>
        <v>6</v>
      </c>
      <c r="W9778" t="str">
        <f>TEXT(SalesData[[#This Row],[Order Date]],"MMM-YYYY")</f>
        <v>Jul-2015</v>
      </c>
      <c r="X9778">
        <f>CHOOSE(MONTH(SalesData[[#This Row],[Order Date]]),1,1,1,2,2,2,3,3,3,4,4,4)</f>
        <v>3</v>
      </c>
      <c r="Y9778">
        <f>YEAR(SalesData[[#This Row],[Order Date]])*100+MONTH(SalesData[[#This Row],[Order Date]])</f>
        <v>201507</v>
      </c>
    </row>
    <row r="9779" spans="1: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v>2</v>
      </c>
      <c r="T9779">
        <v>0.1</v>
      </c>
      <c r="U9779">
        <v>56.05</v>
      </c>
      <c r="V9779">
        <f>COUNTIF(SalesData[Order ID],SalesData[[#This Row],[Order ID]])</f>
        <v>6</v>
      </c>
      <c r="W9779" t="str">
        <f>TEXT(SalesData[[#This Row],[Order Date]],"MMM-YYYY")</f>
        <v>Jul-2015</v>
      </c>
      <c r="X9779">
        <f>CHOOSE(MONTH(SalesData[[#This Row],[Order Date]]),1,1,1,2,2,2,3,3,3,4,4,4)</f>
        <v>3</v>
      </c>
      <c r="Y9779">
        <f>YEAR(SalesData[[#This Row],[Order Date]])*100+MONTH(SalesData[[#This Row],[Order Date]])</f>
        <v>201507</v>
      </c>
    </row>
    <row r="9780" spans="1: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v>2</v>
      </c>
      <c r="T9780">
        <v>0.3</v>
      </c>
      <c r="U9780">
        <v>-0.71</v>
      </c>
      <c r="V9780">
        <f>COUNTIF(SalesData[Order ID],SalesData[[#This Row],[Order ID]])</f>
        <v>6</v>
      </c>
      <c r="W9780" t="str">
        <f>TEXT(SalesData[[#This Row],[Order Date]],"MMM-YYYY")</f>
        <v>Jul-2015</v>
      </c>
      <c r="X9780">
        <f>CHOOSE(MONTH(SalesData[[#This Row],[Order Date]]),1,1,1,2,2,2,3,3,3,4,4,4)</f>
        <v>3</v>
      </c>
      <c r="Y9780">
        <f>YEAR(SalesData[[#This Row],[Order Date]])*100+MONTH(SalesData[[#This Row],[Order Date]])</f>
        <v>201507</v>
      </c>
    </row>
    <row r="9781" spans="1: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v>3</v>
      </c>
      <c r="T9781">
        <v>0.2</v>
      </c>
      <c r="U9781">
        <v>0.92</v>
      </c>
      <c r="V9781">
        <f>COUNTIF(SalesData[Order ID],SalesData[[#This Row],[Order ID]])</f>
        <v>6</v>
      </c>
      <c r="W9781" t="str">
        <f>TEXT(SalesData[[#This Row],[Order Date]],"MMM-YYYY")</f>
        <v>Jul-2015</v>
      </c>
      <c r="X9781">
        <f>CHOOSE(MONTH(SalesData[[#This Row],[Order Date]]),1,1,1,2,2,2,3,3,3,4,4,4)</f>
        <v>3</v>
      </c>
      <c r="Y9781">
        <f>YEAR(SalesData[[#This Row],[Order Date]])*100+MONTH(SalesData[[#This Row],[Order Date]])</f>
        <v>201507</v>
      </c>
    </row>
    <row r="9782" spans="1: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v>7</v>
      </c>
      <c r="T9782">
        <v>0.2</v>
      </c>
      <c r="U9782">
        <v>87.57</v>
      </c>
      <c r="V9782">
        <f>COUNTIF(SalesData[Order ID],SalesData[[#This Row],[Order ID]])</f>
        <v>2</v>
      </c>
      <c r="W9782" t="str">
        <f>TEXT(SalesData[[#This Row],[Order Date]],"MMM-YYYY")</f>
        <v>Sep-2017</v>
      </c>
      <c r="X9782">
        <f>CHOOSE(MONTH(SalesData[[#This Row],[Order Date]]),1,1,1,2,2,2,3,3,3,4,4,4)</f>
        <v>3</v>
      </c>
      <c r="Y9782">
        <f>YEAR(SalesData[[#This Row],[Order Date]])*100+MONTH(SalesData[[#This Row],[Order Date]])</f>
        <v>201709</v>
      </c>
    </row>
    <row r="9783" spans="1: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v>4</v>
      </c>
      <c r="T9783">
        <v>0</v>
      </c>
      <c r="U9783">
        <v>154.91999999999999</v>
      </c>
      <c r="V9783">
        <f>COUNTIF(SalesData[Order ID],SalesData[[#This Row],[Order ID]])</f>
        <v>2</v>
      </c>
      <c r="W9783" t="str">
        <f>TEXT(SalesData[[#This Row],[Order Date]],"MMM-YYYY")</f>
        <v>Sep-2017</v>
      </c>
      <c r="X9783">
        <f>CHOOSE(MONTH(SalesData[[#This Row],[Order Date]]),1,1,1,2,2,2,3,3,3,4,4,4)</f>
        <v>3</v>
      </c>
      <c r="Y9783">
        <f>YEAR(SalesData[[#This Row],[Order Date]])*100+MONTH(SalesData[[#This Row],[Order Date]])</f>
        <v>201709</v>
      </c>
    </row>
    <row r="9784" spans="1: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v>9</v>
      </c>
      <c r="T9784">
        <v>0</v>
      </c>
      <c r="U9784">
        <v>38.47</v>
      </c>
      <c r="V9784">
        <f>COUNTIF(SalesData[Order ID],SalesData[[#This Row],[Order ID]])</f>
        <v>3</v>
      </c>
      <c r="W9784" t="str">
        <f>TEXT(SalesData[[#This Row],[Order Date]],"MMM-YYYY")</f>
        <v>May-2016</v>
      </c>
      <c r="X9784">
        <f>CHOOSE(MONTH(SalesData[[#This Row],[Order Date]]),1,1,1,2,2,2,3,3,3,4,4,4)</f>
        <v>2</v>
      </c>
      <c r="Y9784">
        <f>YEAR(SalesData[[#This Row],[Order Date]])*100+MONTH(SalesData[[#This Row],[Order Date]])</f>
        <v>201605</v>
      </c>
    </row>
    <row r="9785" spans="1: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v>8</v>
      </c>
      <c r="T9785">
        <v>0</v>
      </c>
      <c r="U9785">
        <v>10.57</v>
      </c>
      <c r="V9785">
        <f>COUNTIF(SalesData[Order ID],SalesData[[#This Row],[Order ID]])</f>
        <v>3</v>
      </c>
      <c r="W9785" t="str">
        <f>TEXT(SalesData[[#This Row],[Order Date]],"MMM-YYYY")</f>
        <v>May-2016</v>
      </c>
      <c r="X9785">
        <f>CHOOSE(MONTH(SalesData[[#This Row],[Order Date]]),1,1,1,2,2,2,3,3,3,4,4,4)</f>
        <v>2</v>
      </c>
      <c r="Y9785">
        <f>YEAR(SalesData[[#This Row],[Order Date]])*100+MONTH(SalesData[[#This Row],[Order Date]])</f>
        <v>201605</v>
      </c>
    </row>
    <row r="9786" spans="1: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v>10</v>
      </c>
      <c r="T9786">
        <v>0</v>
      </c>
      <c r="U9786">
        <v>1.9</v>
      </c>
      <c r="V9786">
        <f>COUNTIF(SalesData[Order ID],SalesData[[#This Row],[Order ID]])</f>
        <v>3</v>
      </c>
      <c r="W9786" t="str">
        <f>TEXT(SalesData[[#This Row],[Order Date]],"MMM-YYYY")</f>
        <v>May-2016</v>
      </c>
      <c r="X9786">
        <f>CHOOSE(MONTH(SalesData[[#This Row],[Order Date]]),1,1,1,2,2,2,3,3,3,4,4,4)</f>
        <v>2</v>
      </c>
      <c r="Y9786">
        <f>YEAR(SalesData[[#This Row],[Order Date]])*100+MONTH(SalesData[[#This Row],[Order Date]])</f>
        <v>201605</v>
      </c>
    </row>
    <row r="9787" spans="1: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v>10</v>
      </c>
      <c r="T9787">
        <v>0.1</v>
      </c>
      <c r="U9787">
        <v>5.37</v>
      </c>
      <c r="V9787">
        <f>COUNTIF(SalesData[Order ID],SalesData[[#This Row],[Order ID]])</f>
        <v>1</v>
      </c>
      <c r="W9787" t="str">
        <f>TEXT(SalesData[[#This Row],[Order Date]],"MMM-YYYY")</f>
        <v>May-2016</v>
      </c>
      <c r="X9787">
        <f>CHOOSE(MONTH(SalesData[[#This Row],[Order Date]]),1,1,1,2,2,2,3,3,3,4,4,4)</f>
        <v>2</v>
      </c>
      <c r="Y9787">
        <f>YEAR(SalesData[[#This Row],[Order Date]])*100+MONTH(SalesData[[#This Row],[Order Date]])</f>
        <v>201605</v>
      </c>
    </row>
    <row r="9788" spans="1: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v>3</v>
      </c>
      <c r="T9788">
        <v>0.1</v>
      </c>
      <c r="U9788">
        <v>34.479999999999997</v>
      </c>
      <c r="V9788">
        <f>COUNTIF(SalesData[Order ID],SalesData[[#This Row],[Order ID]])</f>
        <v>1</v>
      </c>
      <c r="W9788" t="str">
        <f>TEXT(SalesData[[#This Row],[Order Date]],"MMM-YYYY")</f>
        <v>Nov-2015</v>
      </c>
      <c r="X9788">
        <f>CHOOSE(MONTH(SalesData[[#This Row],[Order Date]]),1,1,1,2,2,2,3,3,3,4,4,4)</f>
        <v>4</v>
      </c>
      <c r="Y9788">
        <f>YEAR(SalesData[[#This Row],[Order Date]])*100+MONTH(SalesData[[#This Row],[Order Date]])</f>
        <v>201511</v>
      </c>
    </row>
    <row r="9789" spans="1: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v>7</v>
      </c>
      <c r="T9789">
        <v>0</v>
      </c>
      <c r="U9789">
        <v>225.13</v>
      </c>
      <c r="V9789">
        <f>COUNTIF(SalesData[Order ID],SalesData[[#This Row],[Order ID]])</f>
        <v>4</v>
      </c>
      <c r="W9789" t="str">
        <f>TEXT(SalesData[[#This Row],[Order Date]],"MMM-YYYY")</f>
        <v>Mar-2018</v>
      </c>
      <c r="X9789">
        <f>CHOOSE(MONTH(SalesData[[#This Row],[Order Date]]),1,1,1,2,2,2,3,3,3,4,4,4)</f>
        <v>1</v>
      </c>
      <c r="Y9789">
        <f>YEAR(SalesData[[#This Row],[Order Date]])*100+MONTH(SalesData[[#This Row],[Order Date]])</f>
        <v>201803</v>
      </c>
    </row>
    <row r="9790" spans="1: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v>6</v>
      </c>
      <c r="T9790">
        <v>0.1</v>
      </c>
      <c r="U9790">
        <v>36.03</v>
      </c>
      <c r="V9790">
        <f>COUNTIF(SalesData[Order ID],SalesData[[#This Row],[Order ID]])</f>
        <v>4</v>
      </c>
      <c r="W9790" t="str">
        <f>TEXT(SalesData[[#This Row],[Order Date]],"MMM-YYYY")</f>
        <v>Mar-2018</v>
      </c>
      <c r="X9790">
        <f>CHOOSE(MONTH(SalesData[[#This Row],[Order Date]]),1,1,1,2,2,2,3,3,3,4,4,4)</f>
        <v>1</v>
      </c>
      <c r="Y9790">
        <f>YEAR(SalesData[[#This Row],[Order Date]])*100+MONTH(SalesData[[#This Row],[Order Date]])</f>
        <v>201803</v>
      </c>
    </row>
    <row r="9791" spans="1: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v>9</v>
      </c>
      <c r="T9791">
        <v>0.3</v>
      </c>
      <c r="U9791">
        <v>-2.4</v>
      </c>
      <c r="V9791">
        <f>COUNTIF(SalesData[Order ID],SalesData[[#This Row],[Order ID]])</f>
        <v>4</v>
      </c>
      <c r="W9791" t="str">
        <f>TEXT(SalesData[[#This Row],[Order Date]],"MMM-YYYY")</f>
        <v>Mar-2018</v>
      </c>
      <c r="X9791">
        <f>CHOOSE(MONTH(SalesData[[#This Row],[Order Date]]),1,1,1,2,2,2,3,3,3,4,4,4)</f>
        <v>1</v>
      </c>
      <c r="Y9791">
        <f>YEAR(SalesData[[#This Row],[Order Date]])*100+MONTH(SalesData[[#This Row],[Order Date]])</f>
        <v>201803</v>
      </c>
    </row>
    <row r="9792" spans="1: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v>8</v>
      </c>
      <c r="T9792">
        <v>0</v>
      </c>
      <c r="U9792">
        <v>57.04</v>
      </c>
      <c r="V9792">
        <f>COUNTIF(SalesData[Order ID],SalesData[[#This Row],[Order ID]])</f>
        <v>4</v>
      </c>
      <c r="W9792" t="str">
        <f>TEXT(SalesData[[#This Row],[Order Date]],"MMM-YYYY")</f>
        <v>Mar-2018</v>
      </c>
      <c r="X9792">
        <f>CHOOSE(MONTH(SalesData[[#This Row],[Order Date]]),1,1,1,2,2,2,3,3,3,4,4,4)</f>
        <v>1</v>
      </c>
      <c r="Y9792">
        <f>YEAR(SalesData[[#This Row],[Order Date]])*100+MONTH(SalesData[[#This Row],[Order Date]])</f>
        <v>201803</v>
      </c>
    </row>
    <row r="9793" spans="1: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v>5</v>
      </c>
      <c r="T9793">
        <v>0.2</v>
      </c>
      <c r="U9793">
        <v>19.62</v>
      </c>
      <c r="V9793">
        <f>COUNTIF(SalesData[Order ID],SalesData[[#This Row],[Order ID]])</f>
        <v>4</v>
      </c>
      <c r="W9793" t="str">
        <f>TEXT(SalesData[[#This Row],[Order Date]],"MMM-YYYY")</f>
        <v>May-2015</v>
      </c>
      <c r="X9793">
        <f>CHOOSE(MONTH(SalesData[[#This Row],[Order Date]]),1,1,1,2,2,2,3,3,3,4,4,4)</f>
        <v>2</v>
      </c>
      <c r="Y9793">
        <f>YEAR(SalesData[[#This Row],[Order Date]])*100+MONTH(SalesData[[#This Row],[Order Date]])</f>
        <v>201505</v>
      </c>
    </row>
    <row r="9794" spans="1: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v>9</v>
      </c>
      <c r="T9794">
        <v>0</v>
      </c>
      <c r="U9794">
        <v>20.48</v>
      </c>
      <c r="V9794">
        <f>COUNTIF(SalesData[Order ID],SalesData[[#This Row],[Order ID]])</f>
        <v>4</v>
      </c>
      <c r="W9794" t="str">
        <f>TEXT(SalesData[[#This Row],[Order Date]],"MMM-YYYY")</f>
        <v>May-2015</v>
      </c>
      <c r="X9794">
        <f>CHOOSE(MONTH(SalesData[[#This Row],[Order Date]]),1,1,1,2,2,2,3,3,3,4,4,4)</f>
        <v>2</v>
      </c>
      <c r="Y9794">
        <f>YEAR(SalesData[[#This Row],[Order Date]])*100+MONTH(SalesData[[#This Row],[Order Date]])</f>
        <v>201505</v>
      </c>
    </row>
    <row r="9795" spans="1: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v>10</v>
      </c>
      <c r="T9795">
        <v>0.3</v>
      </c>
      <c r="U9795">
        <v>-0.48</v>
      </c>
      <c r="V9795">
        <f>COUNTIF(SalesData[Order ID],SalesData[[#This Row],[Order ID]])</f>
        <v>4</v>
      </c>
      <c r="W9795" t="str">
        <f>TEXT(SalesData[[#This Row],[Order Date]],"MMM-YYYY")</f>
        <v>May-2015</v>
      </c>
      <c r="X9795">
        <f>CHOOSE(MONTH(SalesData[[#This Row],[Order Date]]),1,1,1,2,2,2,3,3,3,4,4,4)</f>
        <v>2</v>
      </c>
      <c r="Y9795">
        <f>YEAR(SalesData[[#This Row],[Order Date]])*100+MONTH(SalesData[[#This Row],[Order Date]])</f>
        <v>201505</v>
      </c>
    </row>
    <row r="9796" spans="1: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v>1</v>
      </c>
      <c r="T9796">
        <v>0</v>
      </c>
      <c r="U9796">
        <v>4.38</v>
      </c>
      <c r="V9796">
        <f>COUNTIF(SalesData[Order ID],SalesData[[#This Row],[Order ID]])</f>
        <v>4</v>
      </c>
      <c r="W9796" t="str">
        <f>TEXT(SalesData[[#This Row],[Order Date]],"MMM-YYYY")</f>
        <v>May-2015</v>
      </c>
      <c r="X9796">
        <f>CHOOSE(MONTH(SalesData[[#This Row],[Order Date]]),1,1,1,2,2,2,3,3,3,4,4,4)</f>
        <v>2</v>
      </c>
      <c r="Y9796">
        <f>YEAR(SalesData[[#This Row],[Order Date]])*100+MONTH(SalesData[[#This Row],[Order Date]])</f>
        <v>201505</v>
      </c>
    </row>
    <row r="9797" spans="1: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v>3</v>
      </c>
      <c r="T9797">
        <v>0.3</v>
      </c>
      <c r="U9797">
        <v>-1.33</v>
      </c>
      <c r="V9797">
        <f>COUNTIF(SalesData[Order ID],SalesData[[#This Row],[Order ID]])</f>
        <v>1</v>
      </c>
      <c r="W9797" t="str">
        <f>TEXT(SalesData[[#This Row],[Order Date]],"MMM-YYYY")</f>
        <v>May-2017</v>
      </c>
      <c r="X9797">
        <f>CHOOSE(MONTH(SalesData[[#This Row],[Order Date]]),1,1,1,2,2,2,3,3,3,4,4,4)</f>
        <v>2</v>
      </c>
      <c r="Y9797">
        <f>YEAR(SalesData[[#This Row],[Order Date]])*100+MONTH(SalesData[[#This Row],[Order Date]])</f>
        <v>201705</v>
      </c>
    </row>
    <row r="9798" spans="1: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v>6</v>
      </c>
      <c r="T9798">
        <v>0</v>
      </c>
      <c r="U9798">
        <v>2.9</v>
      </c>
      <c r="V9798">
        <f>COUNTIF(SalesData[Order ID],SalesData[[#This Row],[Order ID]])</f>
        <v>4</v>
      </c>
      <c r="W9798" t="str">
        <f>TEXT(SalesData[[#This Row],[Order Date]],"MMM-YYYY")</f>
        <v>Jan-2016</v>
      </c>
      <c r="X9798">
        <f>CHOOSE(MONTH(SalesData[[#This Row],[Order Date]]),1,1,1,2,2,2,3,3,3,4,4,4)</f>
        <v>1</v>
      </c>
      <c r="Y9798">
        <f>YEAR(SalesData[[#This Row],[Order Date]])*100+MONTH(SalesData[[#This Row],[Order Date]])</f>
        <v>201601</v>
      </c>
    </row>
    <row r="9799" spans="1: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v>1</v>
      </c>
      <c r="T9799">
        <v>0</v>
      </c>
      <c r="U9799">
        <v>63.5</v>
      </c>
      <c r="V9799">
        <f>COUNTIF(SalesData[Order ID],SalesData[[#This Row],[Order ID]])</f>
        <v>4</v>
      </c>
      <c r="W9799" t="str">
        <f>TEXT(SalesData[[#This Row],[Order Date]],"MMM-YYYY")</f>
        <v>Jan-2016</v>
      </c>
      <c r="X9799">
        <f>CHOOSE(MONTH(SalesData[[#This Row],[Order Date]]),1,1,1,2,2,2,3,3,3,4,4,4)</f>
        <v>1</v>
      </c>
      <c r="Y9799">
        <f>YEAR(SalesData[[#This Row],[Order Date]])*100+MONTH(SalesData[[#This Row],[Order Date]])</f>
        <v>201601</v>
      </c>
    </row>
    <row r="9800" spans="1: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v>7</v>
      </c>
      <c r="T9800">
        <v>0.2</v>
      </c>
      <c r="U9800">
        <v>5.8</v>
      </c>
      <c r="V9800">
        <f>COUNTIF(SalesData[Order ID],SalesData[[#This Row],[Order ID]])</f>
        <v>4</v>
      </c>
      <c r="W9800" t="str">
        <f>TEXT(SalesData[[#This Row],[Order Date]],"MMM-YYYY")</f>
        <v>Jan-2016</v>
      </c>
      <c r="X9800">
        <f>CHOOSE(MONTH(SalesData[[#This Row],[Order Date]]),1,1,1,2,2,2,3,3,3,4,4,4)</f>
        <v>1</v>
      </c>
      <c r="Y9800">
        <f>YEAR(SalesData[[#This Row],[Order Date]])*100+MONTH(SalesData[[#This Row],[Order Date]])</f>
        <v>201601</v>
      </c>
    </row>
    <row r="9801" spans="1: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v>10</v>
      </c>
      <c r="T9801">
        <v>0.3</v>
      </c>
      <c r="U9801">
        <v>-3.22</v>
      </c>
      <c r="V9801">
        <f>COUNTIF(SalesData[Order ID],SalesData[[#This Row],[Order ID]])</f>
        <v>4</v>
      </c>
      <c r="W9801" t="str">
        <f>TEXT(SalesData[[#This Row],[Order Date]],"MMM-YYYY")</f>
        <v>Jan-2016</v>
      </c>
      <c r="X9801">
        <f>CHOOSE(MONTH(SalesData[[#This Row],[Order Date]]),1,1,1,2,2,2,3,3,3,4,4,4)</f>
        <v>1</v>
      </c>
      <c r="Y9801">
        <f>YEAR(SalesData[[#This Row],[Order Date]])*100+MONTH(SalesData[[#This Row],[Order Date]])</f>
        <v>201601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20F5-FF63-4AE0-97CA-7307B2B7CE91}">
  <dimension ref="A1:B26"/>
  <sheetViews>
    <sheetView workbookViewId="0">
      <selection activeCell="B26" sqref="B26"/>
    </sheetView>
  </sheetViews>
  <sheetFormatPr defaultRowHeight="14.4"/>
  <cols>
    <col min="1" max="1" width="23.6640625" customWidth="1"/>
  </cols>
  <sheetData>
    <row r="1" spans="1:2">
      <c r="A1" t="s">
        <v>10851</v>
      </c>
      <c r="B1" t="s">
        <v>10852</v>
      </c>
    </row>
    <row r="2" spans="1:2">
      <c r="A2" s="2" t="s">
        <v>10853</v>
      </c>
      <c r="B2">
        <f>SUM(SalesData[Sales])</f>
        <v>2261536.7826999528</v>
      </c>
    </row>
    <row r="3" spans="1:2">
      <c r="A3" t="s">
        <v>10854</v>
      </c>
      <c r="B3">
        <f>COUNTA(SalesData[Order ID])</f>
        <v>9800</v>
      </c>
    </row>
    <row r="4" spans="1:2">
      <c r="A4" s="2" t="s">
        <v>10855</v>
      </c>
      <c r="B4">
        <f>SUM(SalesData[Profit])</f>
        <v>260050.69999999914</v>
      </c>
    </row>
    <row r="5" spans="1:2">
      <c r="A5" t="s">
        <v>10856</v>
      </c>
      <c r="B5">
        <f>AVERAGE(SalesData[[Discount ]])</f>
        <v>0.12162244897959217</v>
      </c>
    </row>
    <row r="6" spans="1:2">
      <c r="A6" s="2" t="s">
        <v>10858</v>
      </c>
      <c r="B6" t="str" cm="1">
        <f t="array" ref="B6">INDEX({"West","East","Central","South"},MATCH(MAX(SUMIF(SalesData[Region],{"West","East","Central","South"},SalesData[Sales])),SUMIF(SalesData[Region],{"West","East","Central","South"},SalesData[Sales]),0))</f>
        <v>West</v>
      </c>
    </row>
    <row r="7" spans="1:2">
      <c r="A7" t="s">
        <v>10857</v>
      </c>
      <c r="B7" t="str" cm="1">
        <f t="array" ref="B7">INDEX({"Furniture","Office Supplies","Technology"},MATCH(MAX(SUMIF(SalesData[Category],{"Furniture","Office Supplies","Technology"},SalesData[Sales])),SUMIF(SalesData[Category],{"Furniture","Office Supplies","Technology"},SalesData[Sales]),0))</f>
        <v>Technology</v>
      </c>
    </row>
    <row r="9" spans="1:2">
      <c r="A9" t="s">
        <v>10859</v>
      </c>
      <c r="B9">
        <f>SUMIF(SalesData[Region],"West",SalesData[Sales])</f>
        <v>710219.68450000032</v>
      </c>
    </row>
    <row r="10" spans="1:2">
      <c r="A10" t="s">
        <v>10860</v>
      </c>
      <c r="B10">
        <f>SUMIF(SalesData[Region],"East",SalesData[Sales])</f>
        <v>669518.72599999839</v>
      </c>
    </row>
    <row r="11" spans="1:2">
      <c r="A11" t="s">
        <v>10861</v>
      </c>
      <c r="B11">
        <f>SUMIF(SalesData[Region],"Central",SalesData[Sales])</f>
        <v>492646.91320000048</v>
      </c>
    </row>
    <row r="12" spans="1:2">
      <c r="A12" t="s">
        <v>10862</v>
      </c>
      <c r="B12">
        <f>SUMIF(SalesData[Region],"South",SalesData[Sales])</f>
        <v>389151.45900000038</v>
      </c>
    </row>
    <row r="14" spans="1:2">
      <c r="A14" t="s">
        <v>28</v>
      </c>
      <c r="B14">
        <f>SUMIF(SalesData[Category],"Furniture",SalesData[Sales])</f>
        <v>728658.5756999997</v>
      </c>
    </row>
    <row r="15" spans="1:2">
      <c r="A15" t="s">
        <v>10863</v>
      </c>
      <c r="B15">
        <f>SUMIF(SalesData[Category],"Office Supplies",SalesData[Sales])</f>
        <v>705422.33400000329</v>
      </c>
    </row>
    <row r="16" spans="1:2">
      <c r="A16" t="s">
        <v>67</v>
      </c>
      <c r="B16">
        <f>SUMIF(SalesData[Category],"Technology",SalesData[Sales])</f>
        <v>827455.87299999653</v>
      </c>
    </row>
    <row r="18" spans="1:2">
      <c r="B18">
        <f>SUMIF(SalesData[Category],"Furniture",SalesData[Profit])</f>
        <v>89209.849999999962</v>
      </c>
    </row>
    <row r="19" spans="1:2">
      <c r="B19">
        <f>SUMIF(SalesData[Category],"Office Supplies",SalesData[Profit])</f>
        <v>85763.630000000048</v>
      </c>
    </row>
    <row r="20" spans="1:2">
      <c r="B20">
        <f>SUMIF(SalesData[Category],"Technology",SalesData[Profit])</f>
        <v>85077.219999999987</v>
      </c>
    </row>
    <row r="22" spans="1:2">
      <c r="A22" t="s">
        <v>10864</v>
      </c>
      <c r="B22">
        <f>AVERAGEIF(SalesData[Category],"Furniture",SalesData[[Discount ]])</f>
        <v>0.11915303176130813</v>
      </c>
    </row>
    <row r="23" spans="1:2">
      <c r="A23" t="s">
        <v>10865</v>
      </c>
      <c r="B23">
        <f>AVERAGEIF(SalesData[Category],"Office Supplies",SalesData[[Discount ]])</f>
        <v>0.12227111186326224</v>
      </c>
    </row>
    <row r="24" spans="1:2">
      <c r="A24" t="s">
        <v>10866</v>
      </c>
      <c r="B24">
        <f>AVERAGEIF(SalesData[Category],"Technology",SalesData[[Discount ]])</f>
        <v>0.12233866519580724</v>
      </c>
    </row>
    <row r="26" spans="1:2">
      <c r="A26" t="s">
        <v>10867</v>
      </c>
      <c r="B26" t="str">
        <f>INDEX(SalesData[Customer Name],MATCH(MAX(SalesData[Sales]),SalesData[Sales],0))</f>
        <v>Sean Miller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0F8C-5065-42CB-8AFD-4A6CF74463DB}">
  <dimension ref="A1:F69"/>
  <sheetViews>
    <sheetView workbookViewId="0">
      <selection activeCell="F2" sqref="F2"/>
    </sheetView>
  </sheetViews>
  <sheetFormatPr defaultRowHeight="14.4"/>
  <cols>
    <col min="1" max="1" width="12.5546875" bestFit="1" customWidth="1"/>
    <col min="2" max="2" width="12" bestFit="1" customWidth="1"/>
    <col min="3" max="3" width="12.109375" bestFit="1" customWidth="1"/>
    <col min="4" max="4" width="11" bestFit="1" customWidth="1"/>
    <col min="5" max="5" width="12" bestFit="1" customWidth="1"/>
    <col min="6" max="6" width="12.109375" bestFit="1" customWidth="1"/>
  </cols>
  <sheetData>
    <row r="1" spans="1:6">
      <c r="A1" s="3" t="s">
        <v>10868</v>
      </c>
      <c r="B1" s="5" t="s">
        <v>10870</v>
      </c>
      <c r="D1" s="3" t="s">
        <v>10868</v>
      </c>
      <c r="E1" t="s">
        <v>10870</v>
      </c>
      <c r="F1" t="s">
        <v>10871</v>
      </c>
    </row>
    <row r="2" spans="1:6">
      <c r="A2" s="4" t="s">
        <v>101</v>
      </c>
      <c r="B2" s="5">
        <v>492646.91320000048</v>
      </c>
      <c r="D2" s="4" t="s">
        <v>28</v>
      </c>
      <c r="E2" s="13">
        <v>728658.5756999997</v>
      </c>
      <c r="F2" s="13">
        <v>89209.849999999962</v>
      </c>
    </row>
    <row r="3" spans="1:6">
      <c r="A3" s="4" t="s">
        <v>144</v>
      </c>
      <c r="B3" s="5">
        <v>669518.72599999839</v>
      </c>
      <c r="D3" s="4" t="s">
        <v>42</v>
      </c>
      <c r="E3" s="13">
        <v>705422.33400000329</v>
      </c>
      <c r="F3" s="13">
        <v>85763.630000000048</v>
      </c>
    </row>
    <row r="4" spans="1:6">
      <c r="A4" s="4" t="s">
        <v>26</v>
      </c>
      <c r="B4" s="5">
        <v>389151.45900000038</v>
      </c>
      <c r="D4" s="4" t="s">
        <v>67</v>
      </c>
      <c r="E4" s="13">
        <v>827455.87299999653</v>
      </c>
      <c r="F4" s="13">
        <v>85077.219999999987</v>
      </c>
    </row>
    <row r="5" spans="1:6">
      <c r="A5" s="4" t="s">
        <v>40</v>
      </c>
      <c r="B5" s="5">
        <v>710219.68450000032</v>
      </c>
      <c r="D5" s="4" t="s">
        <v>10869</v>
      </c>
      <c r="E5" s="13">
        <v>2261536.7826999994</v>
      </c>
      <c r="F5" s="13">
        <v>260050.7</v>
      </c>
    </row>
    <row r="6" spans="1:6">
      <c r="A6" s="4" t="s">
        <v>10869</v>
      </c>
      <c r="B6" s="13">
        <v>2261536.7826999999</v>
      </c>
    </row>
    <row r="10" spans="1:6">
      <c r="A10" s="3" t="s">
        <v>10870</v>
      </c>
      <c r="B10" s="3" t="s">
        <v>10872</v>
      </c>
    </row>
    <row r="11" spans="1:6">
      <c r="A11" s="3" t="s">
        <v>10868</v>
      </c>
      <c r="B11" t="s">
        <v>28</v>
      </c>
      <c r="C11" t="s">
        <v>42</v>
      </c>
      <c r="D11" t="s">
        <v>67</v>
      </c>
      <c r="E11" t="s">
        <v>10869</v>
      </c>
    </row>
    <row r="12" spans="1:6">
      <c r="A12" s="4" t="s">
        <v>101</v>
      </c>
      <c r="B12" s="13">
        <v>160317.46220000004</v>
      </c>
      <c r="C12" s="13">
        <v>163590.24300000028</v>
      </c>
      <c r="D12" s="13">
        <v>168739.20799999993</v>
      </c>
      <c r="E12" s="13">
        <v>492646.91320000024</v>
      </c>
    </row>
    <row r="13" spans="1:6">
      <c r="A13" s="4" t="s">
        <v>144</v>
      </c>
      <c r="B13" s="13">
        <v>206461.38800000006</v>
      </c>
      <c r="C13" s="13">
        <v>199940.81099999984</v>
      </c>
      <c r="D13" s="13">
        <v>263116.52700000035</v>
      </c>
      <c r="E13" s="13">
        <v>669518.72600000026</v>
      </c>
    </row>
    <row r="14" spans="1:6">
      <c r="A14" s="4" t="s">
        <v>26</v>
      </c>
      <c r="B14" s="13">
        <v>116531.4800000001</v>
      </c>
      <c r="C14" s="13">
        <v>124424.77099999994</v>
      </c>
      <c r="D14" s="13">
        <v>148195.20799999993</v>
      </c>
      <c r="E14" s="13">
        <v>389151.45899999997</v>
      </c>
    </row>
    <row r="15" spans="1:6">
      <c r="A15" s="4" t="s">
        <v>40</v>
      </c>
      <c r="B15" s="13">
        <v>245348.24550000031</v>
      </c>
      <c r="C15" s="13">
        <v>217466.50900000005</v>
      </c>
      <c r="D15" s="13">
        <v>247404.93</v>
      </c>
      <c r="E15" s="13">
        <v>710219.68450000044</v>
      </c>
    </row>
    <row r="16" spans="1:6">
      <c r="A16" s="4" t="s">
        <v>10869</v>
      </c>
      <c r="B16" s="13">
        <v>728658.57570000051</v>
      </c>
      <c r="C16" s="13">
        <v>705422.33400000015</v>
      </c>
      <c r="D16" s="13">
        <v>827455.87300000014</v>
      </c>
      <c r="E16" s="13">
        <v>2261536.7827000013</v>
      </c>
    </row>
    <row r="20" spans="1:3">
      <c r="A20" s="3" t="s">
        <v>10868</v>
      </c>
      <c r="B20" t="s">
        <v>10870</v>
      </c>
      <c r="C20" t="s">
        <v>10871</v>
      </c>
    </row>
    <row r="21" spans="1:3">
      <c r="A21" s="4" t="s">
        <v>10873</v>
      </c>
      <c r="B21" s="13">
        <v>27906.854999999992</v>
      </c>
      <c r="C21" s="13">
        <v>4517.2499999999991</v>
      </c>
    </row>
    <row r="22" spans="1:3">
      <c r="A22" s="4" t="s">
        <v>10874</v>
      </c>
      <c r="B22" s="13">
        <v>34154.468499999995</v>
      </c>
      <c r="C22" s="13">
        <v>3623.6400000000008</v>
      </c>
    </row>
    <row r="23" spans="1:3">
      <c r="A23" s="4" t="s">
        <v>10875</v>
      </c>
      <c r="B23" s="13">
        <v>38679.766999999978</v>
      </c>
      <c r="C23" s="13">
        <v>1628.4099999999999</v>
      </c>
    </row>
    <row r="24" spans="1:3">
      <c r="A24" s="4" t="s">
        <v>10876</v>
      </c>
      <c r="B24" s="13">
        <v>35541.910100000008</v>
      </c>
      <c r="C24" s="13">
        <v>5399.6999999999971</v>
      </c>
    </row>
    <row r="25" spans="1:3">
      <c r="A25" s="4" t="s">
        <v>10877</v>
      </c>
      <c r="B25" s="13">
        <v>27117.536499999995</v>
      </c>
      <c r="C25" s="13">
        <v>2308.0499999999993</v>
      </c>
    </row>
    <row r="26" spans="1:3">
      <c r="A26" s="4" t="s">
        <v>10878</v>
      </c>
      <c r="B26" s="13">
        <v>36818.342199999992</v>
      </c>
      <c r="C26" s="13">
        <v>3855.4499999999985</v>
      </c>
    </row>
    <row r="27" spans="1:3">
      <c r="A27" s="4" t="s">
        <v>10879</v>
      </c>
      <c r="B27" s="13">
        <v>30542.2003</v>
      </c>
      <c r="C27" s="13">
        <v>3673.6200000000008</v>
      </c>
    </row>
    <row r="28" spans="1:3">
      <c r="A28" s="4" t="s">
        <v>10880</v>
      </c>
      <c r="B28" s="13">
        <v>62837.847999999984</v>
      </c>
      <c r="C28" s="13">
        <v>8524.0799999999981</v>
      </c>
    </row>
    <row r="29" spans="1:3">
      <c r="A29" s="4" t="s">
        <v>10881</v>
      </c>
      <c r="B29" s="13">
        <v>68167.058499999999</v>
      </c>
      <c r="C29" s="13">
        <v>4671.4500000000007</v>
      </c>
    </row>
    <row r="30" spans="1:3">
      <c r="A30" s="4" t="s">
        <v>10882</v>
      </c>
      <c r="B30" s="13">
        <v>74543.601200000077</v>
      </c>
      <c r="C30" s="13">
        <v>8409.56</v>
      </c>
    </row>
    <row r="31" spans="1:3">
      <c r="A31" s="4" t="s">
        <v>10883</v>
      </c>
      <c r="B31" s="13">
        <v>95739.121000000014</v>
      </c>
      <c r="C31" s="13">
        <v>11297.410000000002</v>
      </c>
    </row>
    <row r="32" spans="1:3">
      <c r="A32" s="4" t="s">
        <v>10884</v>
      </c>
      <c r="B32" s="13">
        <v>83030.388800000001</v>
      </c>
      <c r="C32" s="13">
        <v>7434.7000000000044</v>
      </c>
    </row>
    <row r="33" spans="1:3">
      <c r="A33" s="4" t="s">
        <v>10885</v>
      </c>
      <c r="B33" s="13">
        <v>4519.8919999999998</v>
      </c>
      <c r="C33" s="13">
        <v>311.89999999999998</v>
      </c>
    </row>
    <row r="34" spans="1:3">
      <c r="A34" s="4" t="s">
        <v>10886</v>
      </c>
      <c r="B34" s="13">
        <v>11951.411</v>
      </c>
      <c r="C34" s="13">
        <v>633.7299999999999</v>
      </c>
    </row>
    <row r="35" spans="1:3">
      <c r="A35" s="4" t="s">
        <v>10887</v>
      </c>
      <c r="B35" s="13">
        <v>22978.815000000002</v>
      </c>
      <c r="C35" s="13">
        <v>1788.6399999999996</v>
      </c>
    </row>
    <row r="36" spans="1:3">
      <c r="A36" s="4" t="s">
        <v>10888</v>
      </c>
      <c r="B36" s="13">
        <v>19920.997399999997</v>
      </c>
      <c r="C36" s="13">
        <v>3014.0200000000004</v>
      </c>
    </row>
    <row r="37" spans="1:3">
      <c r="A37" s="4" t="s">
        <v>10889</v>
      </c>
      <c r="B37" s="13">
        <v>14205.706999999997</v>
      </c>
      <c r="C37" s="13">
        <v>2098.1000000000008</v>
      </c>
    </row>
    <row r="38" spans="1:3">
      <c r="A38" s="4" t="s">
        <v>10890</v>
      </c>
      <c r="B38" s="13">
        <v>18066.957599999994</v>
      </c>
      <c r="C38" s="13">
        <v>4323.6099999999997</v>
      </c>
    </row>
    <row r="39" spans="1:3">
      <c r="A39" s="4" t="s">
        <v>10891</v>
      </c>
      <c r="B39" s="13">
        <v>18542.490999999995</v>
      </c>
      <c r="C39" s="13">
        <v>1720.0600000000002</v>
      </c>
    </row>
    <row r="40" spans="1:3">
      <c r="A40" s="4" t="s">
        <v>10892</v>
      </c>
      <c r="B40" s="13">
        <v>43476.473999999987</v>
      </c>
      <c r="C40" s="13">
        <v>1507.0800000000002</v>
      </c>
    </row>
    <row r="41" spans="1:3">
      <c r="A41" s="4" t="s">
        <v>10893</v>
      </c>
      <c r="B41" s="13">
        <v>33781.542999999998</v>
      </c>
      <c r="C41" s="13">
        <v>4045.420000000001</v>
      </c>
    </row>
    <row r="42" spans="1:3">
      <c r="A42" s="4" t="s">
        <v>10894</v>
      </c>
      <c r="B42" s="13">
        <v>28608.258999999991</v>
      </c>
      <c r="C42" s="13">
        <v>3389.9700000000016</v>
      </c>
    </row>
    <row r="43" spans="1:3">
      <c r="A43" s="4" t="s">
        <v>10895</v>
      </c>
      <c r="B43" s="13">
        <v>38320.782999999967</v>
      </c>
      <c r="C43" s="13">
        <v>5824.9399999999978</v>
      </c>
    </row>
    <row r="44" spans="1:3">
      <c r="A44" s="4" t="s">
        <v>10896</v>
      </c>
      <c r="B44" s="13">
        <v>44825.104000000007</v>
      </c>
      <c r="C44" s="13">
        <v>6403.3599999999988</v>
      </c>
    </row>
    <row r="45" spans="1:3">
      <c r="A45" s="4" t="s">
        <v>10897</v>
      </c>
      <c r="B45" s="13">
        <v>34322.935600000019</v>
      </c>
      <c r="C45" s="13">
        <v>3595.8800000000019</v>
      </c>
    </row>
    <row r="46" spans="1:3">
      <c r="A46" s="4" t="s">
        <v>10898</v>
      </c>
      <c r="B46" s="13">
        <v>23599.374</v>
      </c>
      <c r="C46" s="13">
        <v>3053.95</v>
      </c>
    </row>
    <row r="47" spans="1:3">
      <c r="A47" s="4" t="s">
        <v>10899</v>
      </c>
      <c r="B47" s="13">
        <v>39724.485999999983</v>
      </c>
      <c r="C47" s="13">
        <v>4251.34</v>
      </c>
    </row>
    <row r="48" spans="1:3">
      <c r="A48" s="4" t="s">
        <v>10900</v>
      </c>
      <c r="B48" s="13">
        <v>48190.727700000003</v>
      </c>
      <c r="C48" s="13">
        <v>6910.9100000000008</v>
      </c>
    </row>
    <row r="49" spans="1:3">
      <c r="A49" s="4" t="s">
        <v>10901</v>
      </c>
      <c r="B49" s="13">
        <v>55205.797000000028</v>
      </c>
      <c r="C49" s="13">
        <v>4863.2299999999996</v>
      </c>
    </row>
    <row r="50" spans="1:3">
      <c r="A50" s="4" t="s">
        <v>10902</v>
      </c>
      <c r="B50" s="13">
        <v>32339.318399999989</v>
      </c>
      <c r="C50" s="13">
        <v>6011.35</v>
      </c>
    </row>
    <row r="51" spans="1:3">
      <c r="A51" s="4" t="s">
        <v>10903</v>
      </c>
      <c r="B51" s="13">
        <v>51165.059000000023</v>
      </c>
      <c r="C51" s="13">
        <v>6857.2500000000036</v>
      </c>
    </row>
    <row r="52" spans="1:3">
      <c r="A52" s="4" t="s">
        <v>10904</v>
      </c>
      <c r="B52" s="13">
        <v>58863.412799999984</v>
      </c>
      <c r="C52" s="13">
        <v>7220.43</v>
      </c>
    </row>
    <row r="53" spans="1:3">
      <c r="A53" s="4" t="s">
        <v>10905</v>
      </c>
      <c r="B53" s="13">
        <v>23644.303</v>
      </c>
      <c r="C53" s="13">
        <v>4672.5099999999993</v>
      </c>
    </row>
    <row r="54" spans="1:3">
      <c r="A54" s="4" t="s">
        <v>10906</v>
      </c>
      <c r="B54" s="13">
        <v>29959.530499999997</v>
      </c>
      <c r="C54" s="13">
        <v>5177.079999999999</v>
      </c>
    </row>
    <row r="55" spans="1:3">
      <c r="A55" s="4" t="s">
        <v>10907</v>
      </c>
      <c r="B55" s="13">
        <v>56656.907999999989</v>
      </c>
      <c r="C55" s="13">
        <v>5951.0800000000008</v>
      </c>
    </row>
    <row r="56" spans="1:3">
      <c r="A56" s="4" t="s">
        <v>10908</v>
      </c>
      <c r="B56" s="13">
        <v>43825.982199999991</v>
      </c>
      <c r="C56" s="13">
        <v>3384.8999999999992</v>
      </c>
    </row>
    <row r="57" spans="1:3">
      <c r="A57" s="4" t="s">
        <v>10909</v>
      </c>
      <c r="B57" s="13">
        <v>77907.660700000008</v>
      </c>
      <c r="C57" s="13">
        <v>7262.269999999995</v>
      </c>
    </row>
    <row r="58" spans="1:3">
      <c r="A58" s="4" t="s">
        <v>10910</v>
      </c>
      <c r="B58" s="13">
        <v>75249.399500000043</v>
      </c>
      <c r="C58" s="13">
        <v>7307.9499999999989</v>
      </c>
    </row>
    <row r="59" spans="1:3">
      <c r="A59" s="4" t="s">
        <v>10911</v>
      </c>
      <c r="B59" s="13">
        <v>79066.495800000004</v>
      </c>
      <c r="C59" s="13">
        <v>11200.230000000007</v>
      </c>
    </row>
    <row r="60" spans="1:3">
      <c r="A60" s="4" t="s">
        <v>10912</v>
      </c>
      <c r="B60" s="13">
        <v>117938.15500000001</v>
      </c>
      <c r="C60" s="13">
        <v>15869.08</v>
      </c>
    </row>
    <row r="61" spans="1:3">
      <c r="A61" s="4" t="s">
        <v>10913</v>
      </c>
      <c r="B61" s="13">
        <v>31453.392999999989</v>
      </c>
      <c r="C61" s="13">
        <v>3118.6400000000017</v>
      </c>
    </row>
    <row r="62" spans="1:3">
      <c r="A62" s="4" t="s">
        <v>10914</v>
      </c>
      <c r="B62" s="13">
        <v>31011.737500000014</v>
      </c>
      <c r="C62" s="13">
        <v>4586.5300000000016</v>
      </c>
    </row>
    <row r="63" spans="1:3">
      <c r="A63" s="4" t="s">
        <v>10915</v>
      </c>
      <c r="B63" s="13">
        <v>59583.03300000001</v>
      </c>
      <c r="C63" s="13">
        <v>8831.5000000000055</v>
      </c>
    </row>
    <row r="64" spans="1:3">
      <c r="A64" s="4" t="s">
        <v>10916</v>
      </c>
      <c r="B64" s="13">
        <v>77448.131199999974</v>
      </c>
      <c r="C64" s="13">
        <v>4502.49</v>
      </c>
    </row>
    <row r="65" spans="1:3">
      <c r="A65" s="4" t="s">
        <v>10917</v>
      </c>
      <c r="B65" s="13">
        <v>81623.526799999978</v>
      </c>
      <c r="C65" s="13">
        <v>6579.9999999999982</v>
      </c>
    </row>
    <row r="66" spans="1:3">
      <c r="A66" s="4" t="s">
        <v>10918</v>
      </c>
      <c r="B66" s="13">
        <v>63133.606000000036</v>
      </c>
      <c r="C66" s="13">
        <v>6590.9999999999982</v>
      </c>
    </row>
    <row r="67" spans="1:3">
      <c r="A67" s="4" t="s">
        <v>10919</v>
      </c>
      <c r="B67" s="13">
        <v>69193.390899999984</v>
      </c>
      <c r="C67" s="13">
        <v>10965.100000000008</v>
      </c>
    </row>
    <row r="68" spans="1:3">
      <c r="A68" s="4" t="s">
        <v>10920</v>
      </c>
      <c r="B68" s="13">
        <v>86152.888000000035</v>
      </c>
      <c r="C68" s="13">
        <v>10881.849999999993</v>
      </c>
    </row>
    <row r="69" spans="1:3">
      <c r="A69" s="4" t="s">
        <v>10869</v>
      </c>
      <c r="B69" s="13">
        <v>2261536.7827000003</v>
      </c>
      <c r="C69" s="13">
        <v>260050.7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80268-B9FE-495D-A4EF-65FB7007DB10}">
  <dimension ref="B2:I5"/>
  <sheetViews>
    <sheetView showGridLines="0" tabSelected="1" topLeftCell="B6" workbookViewId="0">
      <selection activeCell="H30" sqref="H30"/>
    </sheetView>
  </sheetViews>
  <sheetFormatPr defaultRowHeight="14.4"/>
  <cols>
    <col min="2" max="2" width="29.21875" customWidth="1"/>
    <col min="4" max="4" width="24.88671875" customWidth="1"/>
    <col min="6" max="6" width="25.44140625" customWidth="1"/>
    <col min="8" max="8" width="23.77734375" customWidth="1"/>
  </cols>
  <sheetData>
    <row r="2" spans="2:9" ht="25.8">
      <c r="B2" s="6" t="s">
        <v>10922</v>
      </c>
    </row>
    <row r="4" spans="2:9" ht="21">
      <c r="B4" s="7" t="s">
        <v>10853</v>
      </c>
      <c r="D4" s="7" t="s">
        <v>10855</v>
      </c>
      <c r="F4" s="7" t="s">
        <v>10854</v>
      </c>
      <c r="H4" s="7" t="s">
        <v>10923</v>
      </c>
      <c r="I4" s="9"/>
    </row>
    <row r="5" spans="2:9">
      <c r="B5" s="8">
        <f>analysis!B2</f>
        <v>2261536.7826999528</v>
      </c>
      <c r="D5" s="12">
        <f>analysis!B4</f>
        <v>260050.69999999914</v>
      </c>
      <c r="F5" s="11">
        <f>analysis!B3</f>
        <v>9800</v>
      </c>
      <c r="H5" s="10">
        <f>analysis!B5</f>
        <v>0.12162244897959217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RAKSHITA</dc:creator>
  <cp:lastModifiedBy>Rakshita Ganiga</cp:lastModifiedBy>
  <dcterms:created xsi:type="dcterms:W3CDTF">2026-06-09T06:30:06Z</dcterms:created>
  <dcterms:modified xsi:type="dcterms:W3CDTF">2026-06-12T07:46:17Z</dcterms:modified>
</cp:coreProperties>
</file>